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7. Folder -  2021\4. Kvartalni Operativni\I Kvartal\"/>
    </mc:Choice>
  </mc:AlternateContent>
  <xr:revisionPtr revIDLastSave="0" documentId="13_ncr:1_{DE459ADF-E53C-4B8E-AC27-33F1521D5BD0}" xr6:coauthVersionLast="46" xr6:coauthVersionMax="46" xr10:uidLastSave="{00000000-0000-0000-0000-000000000000}"/>
  <bookViews>
    <workbookView xWindow="-108" yWindow="-108" windowWidth="30936" windowHeight="12576" xr2:uid="{00000000-000D-0000-FFFF-FFFF00000000}"/>
  </bookViews>
  <sheets>
    <sheet name="Rashodi" sheetId="4" r:id="rId1"/>
  </sheets>
  <definedNames>
    <definedName name="_xlnm._FilterDatabase" localSheetId="0" hidden="1">Rashodi!$A$1:$R$8967</definedName>
    <definedName name="_xlnm.Print_Area" localSheetId="0">Rashodi!$A$1:$Q$8967</definedName>
  </definedNames>
  <calcPr calcId="191029"/>
</workbook>
</file>

<file path=xl/calcChain.xml><?xml version="1.0" encoding="utf-8"?>
<calcChain xmlns="http://schemas.openxmlformats.org/spreadsheetml/2006/main">
  <c r="J8964" i="4" l="1"/>
  <c r="J7638" i="4" s="1"/>
  <c r="I8964" i="4"/>
  <c r="I7638" i="4" s="1"/>
  <c r="I7646" i="4" s="1"/>
  <c r="Q8954" i="4"/>
  <c r="L8954" i="4"/>
  <c r="P8954" i="4" s="1"/>
  <c r="O8953" i="4"/>
  <c r="O8952" i="4" s="1"/>
  <c r="N8953" i="4"/>
  <c r="N8952" i="4" s="1"/>
  <c r="M8953" i="4"/>
  <c r="K8953" i="4"/>
  <c r="J8953" i="4"/>
  <c r="J8952" i="4" s="1"/>
  <c r="Q8952" i="4" s="1"/>
  <c r="I8953" i="4"/>
  <c r="I8952" i="4" s="1"/>
  <c r="L8951" i="4"/>
  <c r="P8951" i="4" s="1"/>
  <c r="Q8951" i="4" s="1"/>
  <c r="L8950" i="4"/>
  <c r="P8950" i="4" s="1"/>
  <c r="Q8950" i="4" s="1"/>
  <c r="L8949" i="4"/>
  <c r="P8949" i="4" s="1"/>
  <c r="Q8949" i="4" s="1"/>
  <c r="O8948" i="4"/>
  <c r="O8941" i="4" s="1"/>
  <c r="N8948" i="4"/>
  <c r="N8941" i="4" s="1"/>
  <c r="M8948" i="4"/>
  <c r="M8941" i="4" s="1"/>
  <c r="K8948" i="4"/>
  <c r="K8941" i="4" s="1"/>
  <c r="J8948" i="4"/>
  <c r="I8948" i="4"/>
  <c r="I8941" i="4" s="1"/>
  <c r="L8947" i="4"/>
  <c r="P8947" i="4" s="1"/>
  <c r="Q8947" i="4" s="1"/>
  <c r="L8946" i="4"/>
  <c r="P8946" i="4" s="1"/>
  <c r="Q8946" i="4" s="1"/>
  <c r="L8945" i="4"/>
  <c r="P8945" i="4" s="1"/>
  <c r="Q8945" i="4" s="1"/>
  <c r="L8944" i="4"/>
  <c r="P8944" i="4" s="1"/>
  <c r="Q8944" i="4" s="1"/>
  <c r="L8943" i="4"/>
  <c r="P8943" i="4" s="1"/>
  <c r="Q8943" i="4" s="1"/>
  <c r="Q8942" i="4"/>
  <c r="L8942" i="4"/>
  <c r="P8942" i="4" s="1"/>
  <c r="L8940" i="4"/>
  <c r="P8940" i="4" s="1"/>
  <c r="Q8940" i="4" s="1"/>
  <c r="O8939" i="4"/>
  <c r="N8939" i="4"/>
  <c r="M8939" i="4"/>
  <c r="K8939" i="4"/>
  <c r="J8939" i="4"/>
  <c r="I8939" i="4"/>
  <c r="L8938" i="4"/>
  <c r="P8938" i="4" s="1"/>
  <c r="Q8938" i="4" s="1"/>
  <c r="Q8937" i="4"/>
  <c r="L8937" i="4"/>
  <c r="P8937" i="4" s="1"/>
  <c r="L8936" i="4"/>
  <c r="P8936" i="4" s="1"/>
  <c r="Q8936" i="4" s="1"/>
  <c r="L8935" i="4"/>
  <c r="P8935" i="4" s="1"/>
  <c r="Q8935" i="4" s="1"/>
  <c r="L8934" i="4"/>
  <c r="P8934" i="4" s="1"/>
  <c r="Q8934" i="4" s="1"/>
  <c r="O8933" i="4"/>
  <c r="O8931" i="4" s="1"/>
  <c r="N8933" i="4"/>
  <c r="N8931" i="4" s="1"/>
  <c r="M8933" i="4"/>
  <c r="K8933" i="4"/>
  <c r="J8933" i="4"/>
  <c r="J8931" i="4" s="1"/>
  <c r="I8933" i="4"/>
  <c r="I8931" i="4" s="1"/>
  <c r="L8932" i="4"/>
  <c r="P8932" i="4" s="1"/>
  <c r="Q8932" i="4" s="1"/>
  <c r="Q8929" i="4"/>
  <c r="L8929" i="4"/>
  <c r="P8929" i="4" s="1"/>
  <c r="L8918" i="4"/>
  <c r="P8918" i="4" s="1"/>
  <c r="Q8918" i="4" s="1"/>
  <c r="O8917" i="4"/>
  <c r="N8917" i="4"/>
  <c r="N8916" i="4" s="1"/>
  <c r="M8917" i="4"/>
  <c r="M8916" i="4" s="1"/>
  <c r="K8917" i="4"/>
  <c r="K8916" i="4" s="1"/>
  <c r="J8917" i="4"/>
  <c r="I8917" i="4"/>
  <c r="I8916" i="4" s="1"/>
  <c r="L8915" i="4"/>
  <c r="P8915" i="4" s="1"/>
  <c r="Q8915" i="4" s="1"/>
  <c r="L8914" i="4"/>
  <c r="P8914" i="4" s="1"/>
  <c r="Q8914" i="4" s="1"/>
  <c r="L8913" i="4"/>
  <c r="P8913" i="4" s="1"/>
  <c r="Q8913" i="4" s="1"/>
  <c r="O8912" i="4"/>
  <c r="O8903" i="4" s="1"/>
  <c r="N8912" i="4"/>
  <c r="N8903" i="4" s="1"/>
  <c r="M8912" i="4"/>
  <c r="K8912" i="4"/>
  <c r="J8912" i="4"/>
  <c r="J8903" i="4" s="1"/>
  <c r="I8912" i="4"/>
  <c r="I8903" i="4" s="1"/>
  <c r="L8911" i="4"/>
  <c r="P8911" i="4" s="1"/>
  <c r="Q8911" i="4" s="1"/>
  <c r="L8910" i="4"/>
  <c r="P8910" i="4" s="1"/>
  <c r="Q8910" i="4" s="1"/>
  <c r="L8909" i="4"/>
  <c r="P8909" i="4" s="1"/>
  <c r="Q8909" i="4" s="1"/>
  <c r="L8908" i="4"/>
  <c r="P8908" i="4" s="1"/>
  <c r="Q8908" i="4" s="1"/>
  <c r="L8907" i="4"/>
  <c r="P8907" i="4" s="1"/>
  <c r="Q8907" i="4" s="1"/>
  <c r="L8906" i="4"/>
  <c r="P8906" i="4" s="1"/>
  <c r="Q8906" i="4" s="1"/>
  <c r="L8905" i="4"/>
  <c r="P8905" i="4" s="1"/>
  <c r="Q8905" i="4" s="1"/>
  <c r="L8904" i="4"/>
  <c r="P8904" i="4" s="1"/>
  <c r="Q8904" i="4" s="1"/>
  <c r="L8902" i="4"/>
  <c r="P8902" i="4" s="1"/>
  <c r="Q8902" i="4" s="1"/>
  <c r="O8901" i="4"/>
  <c r="N8901" i="4"/>
  <c r="M8901" i="4"/>
  <c r="K8901" i="4"/>
  <c r="J8901" i="4"/>
  <c r="I8901" i="4"/>
  <c r="L8900" i="4"/>
  <c r="P8900" i="4" s="1"/>
  <c r="Q8900" i="4" s="1"/>
  <c r="Q8899" i="4"/>
  <c r="L8899" i="4"/>
  <c r="P8899" i="4" s="1"/>
  <c r="L8898" i="4"/>
  <c r="P8898" i="4" s="1"/>
  <c r="Q8898" i="4" s="1"/>
  <c r="L8897" i="4"/>
  <c r="P8897" i="4" s="1"/>
  <c r="Q8897" i="4" s="1"/>
  <c r="L8896" i="4"/>
  <c r="P8896" i="4" s="1"/>
  <c r="Q8896" i="4" s="1"/>
  <c r="O8895" i="4"/>
  <c r="O8893" i="4" s="1"/>
  <c r="N8895" i="4"/>
  <c r="N8893" i="4" s="1"/>
  <c r="M8895" i="4"/>
  <c r="M8893" i="4" s="1"/>
  <c r="K8895" i="4"/>
  <c r="K8893" i="4" s="1"/>
  <c r="J8895" i="4"/>
  <c r="I8895" i="4"/>
  <c r="I8893" i="4" s="1"/>
  <c r="L8894" i="4"/>
  <c r="P8894" i="4" s="1"/>
  <c r="Q8894" i="4" s="1"/>
  <c r="Q8891" i="4"/>
  <c r="L8891" i="4"/>
  <c r="P8891" i="4" s="1"/>
  <c r="Q8880" i="4"/>
  <c r="L8880" i="4"/>
  <c r="P8880" i="4" s="1"/>
  <c r="Q8879" i="4"/>
  <c r="L8879" i="4"/>
  <c r="P8879" i="4" s="1"/>
  <c r="Q8878" i="4"/>
  <c r="L8878" i="4"/>
  <c r="P8878" i="4" s="1"/>
  <c r="O8877" i="4"/>
  <c r="O8876" i="4" s="1"/>
  <c r="N8877" i="4"/>
  <c r="N8876" i="4" s="1"/>
  <c r="M8877" i="4"/>
  <c r="K8877" i="4"/>
  <c r="J8877" i="4"/>
  <c r="J8876" i="4" s="1"/>
  <c r="Q8876" i="4" s="1"/>
  <c r="I8877" i="4"/>
  <c r="I8876" i="4" s="1"/>
  <c r="Q8875" i="4"/>
  <c r="L8875" i="4"/>
  <c r="P8875" i="4" s="1"/>
  <c r="Q8874" i="4"/>
  <c r="L8874" i="4"/>
  <c r="P8874" i="4" s="1"/>
  <c r="Q8873" i="4"/>
  <c r="L8873" i="4"/>
  <c r="P8873" i="4" s="1"/>
  <c r="O8872" i="4"/>
  <c r="N8872" i="4"/>
  <c r="N8871" i="4" s="1"/>
  <c r="M8872" i="4"/>
  <c r="K8872" i="4"/>
  <c r="K8871" i="4" s="1"/>
  <c r="J8872" i="4"/>
  <c r="I8872" i="4"/>
  <c r="I8871" i="4" s="1"/>
  <c r="O8871" i="4"/>
  <c r="Q8870" i="4"/>
  <c r="L8870" i="4"/>
  <c r="P8870" i="4" s="1"/>
  <c r="L8869" i="4"/>
  <c r="P8869" i="4" s="1"/>
  <c r="Q8869" i="4" s="1"/>
  <c r="L8868" i="4"/>
  <c r="P8868" i="4" s="1"/>
  <c r="Q8868" i="4" s="1"/>
  <c r="L8867" i="4"/>
  <c r="P8867" i="4" s="1"/>
  <c r="Q8867" i="4" s="1"/>
  <c r="O8866" i="4"/>
  <c r="O8857" i="4" s="1"/>
  <c r="N8866" i="4"/>
  <c r="M8866" i="4"/>
  <c r="M8857" i="4" s="1"/>
  <c r="K8866" i="4"/>
  <c r="K8857" i="4" s="1"/>
  <c r="J8866" i="4"/>
  <c r="I8866" i="4"/>
  <c r="I8857" i="4" s="1"/>
  <c r="Q8865" i="4"/>
  <c r="L8865" i="4"/>
  <c r="P8865" i="4" s="1"/>
  <c r="L8864" i="4"/>
  <c r="P8864" i="4" s="1"/>
  <c r="Q8864" i="4" s="1"/>
  <c r="Q8863" i="4"/>
  <c r="L8863" i="4"/>
  <c r="P8863" i="4" s="1"/>
  <c r="Q8862" i="4"/>
  <c r="L8862" i="4"/>
  <c r="P8862" i="4" s="1"/>
  <c r="Q8861" i="4"/>
  <c r="L8861" i="4"/>
  <c r="P8861" i="4" s="1"/>
  <c r="L8860" i="4"/>
  <c r="P8860" i="4" s="1"/>
  <c r="Q8860" i="4" s="1"/>
  <c r="L8859" i="4"/>
  <c r="P8859" i="4" s="1"/>
  <c r="Q8859" i="4" s="1"/>
  <c r="Q8858" i="4"/>
  <c r="L8858" i="4"/>
  <c r="P8858" i="4" s="1"/>
  <c r="L8856" i="4"/>
  <c r="P8856" i="4" s="1"/>
  <c r="Q8856" i="4" s="1"/>
  <c r="O8855" i="4"/>
  <c r="N8855" i="4"/>
  <c r="M8855" i="4"/>
  <c r="K8855" i="4"/>
  <c r="J8855" i="4"/>
  <c r="I8855" i="4"/>
  <c r="L8854" i="4"/>
  <c r="P8854" i="4" s="1"/>
  <c r="Q8854" i="4" s="1"/>
  <c r="L8853" i="4"/>
  <c r="P8853" i="4" s="1"/>
  <c r="Q8853" i="4" s="1"/>
  <c r="L8852" i="4"/>
  <c r="P8852" i="4" s="1"/>
  <c r="Q8852" i="4" s="1"/>
  <c r="L8851" i="4"/>
  <c r="P8851" i="4" s="1"/>
  <c r="Q8851" i="4" s="1"/>
  <c r="L8850" i="4"/>
  <c r="P8850" i="4" s="1"/>
  <c r="Q8850" i="4" s="1"/>
  <c r="O8849" i="4"/>
  <c r="O8847" i="4" s="1"/>
  <c r="N8849" i="4"/>
  <c r="N8847" i="4" s="1"/>
  <c r="M8849" i="4"/>
  <c r="K8849" i="4"/>
  <c r="J8849" i="4"/>
  <c r="J8847" i="4" s="1"/>
  <c r="I8849" i="4"/>
  <c r="I8847" i="4" s="1"/>
  <c r="L8848" i="4"/>
  <c r="P8848" i="4" s="1"/>
  <c r="Q8848" i="4" s="1"/>
  <c r="Q8845" i="4"/>
  <c r="L8845" i="4"/>
  <c r="P8845" i="4" s="1"/>
  <c r="Q8834" i="4"/>
  <c r="L8834" i="4"/>
  <c r="P8834" i="4" s="1"/>
  <c r="O8833" i="4"/>
  <c r="N8833" i="4"/>
  <c r="N8832" i="4" s="1"/>
  <c r="M8833" i="4"/>
  <c r="M8832" i="4" s="1"/>
  <c r="K8833" i="4"/>
  <c r="K8832" i="4" s="1"/>
  <c r="J8833" i="4"/>
  <c r="I8833" i="4"/>
  <c r="I8832" i="4" s="1"/>
  <c r="O8832" i="4"/>
  <c r="L8831" i="4"/>
  <c r="P8831" i="4" s="1"/>
  <c r="Q8831" i="4" s="1"/>
  <c r="O8830" i="4"/>
  <c r="O8829" i="4" s="1"/>
  <c r="N8830" i="4"/>
  <c r="N8829" i="4" s="1"/>
  <c r="M8830" i="4"/>
  <c r="M8829" i="4" s="1"/>
  <c r="K8830" i="4"/>
  <c r="J8830" i="4"/>
  <c r="J8829" i="4" s="1"/>
  <c r="I8830" i="4"/>
  <c r="I8829" i="4" s="1"/>
  <c r="L8828" i="4"/>
  <c r="P8828" i="4" s="1"/>
  <c r="Q8828" i="4" s="1"/>
  <c r="L8827" i="4"/>
  <c r="P8827" i="4" s="1"/>
  <c r="Q8827" i="4" s="1"/>
  <c r="L8826" i="4"/>
  <c r="P8826" i="4" s="1"/>
  <c r="Q8826" i="4" s="1"/>
  <c r="O8825" i="4"/>
  <c r="O8816" i="4" s="1"/>
  <c r="N8825" i="4"/>
  <c r="N8816" i="4" s="1"/>
  <c r="M8825" i="4"/>
  <c r="M8816" i="4" s="1"/>
  <c r="K8825" i="4"/>
  <c r="K8816" i="4" s="1"/>
  <c r="J8825" i="4"/>
  <c r="I8825" i="4"/>
  <c r="I8816" i="4" s="1"/>
  <c r="L8824" i="4"/>
  <c r="P8824" i="4" s="1"/>
  <c r="Q8824" i="4" s="1"/>
  <c r="L8823" i="4"/>
  <c r="P8823" i="4" s="1"/>
  <c r="Q8823" i="4" s="1"/>
  <c r="L8822" i="4"/>
  <c r="P8822" i="4" s="1"/>
  <c r="Q8822" i="4" s="1"/>
  <c r="L8821" i="4"/>
  <c r="P8821" i="4" s="1"/>
  <c r="Q8821" i="4" s="1"/>
  <c r="L8820" i="4"/>
  <c r="P8820" i="4" s="1"/>
  <c r="Q8820" i="4" s="1"/>
  <c r="L8819" i="4"/>
  <c r="P8819" i="4" s="1"/>
  <c r="Q8819" i="4" s="1"/>
  <c r="L8818" i="4"/>
  <c r="P8818" i="4" s="1"/>
  <c r="Q8818" i="4" s="1"/>
  <c r="Q8817" i="4"/>
  <c r="L8817" i="4"/>
  <c r="P8817" i="4" s="1"/>
  <c r="L8815" i="4"/>
  <c r="P8815" i="4" s="1"/>
  <c r="Q8815" i="4" s="1"/>
  <c r="O8814" i="4"/>
  <c r="N8814" i="4"/>
  <c r="M8814" i="4"/>
  <c r="K8814" i="4"/>
  <c r="J8814" i="4"/>
  <c r="I8814" i="4"/>
  <c r="L8813" i="4"/>
  <c r="P8813" i="4" s="1"/>
  <c r="Q8813" i="4" s="1"/>
  <c r="L8812" i="4"/>
  <c r="P8812" i="4" s="1"/>
  <c r="Q8812" i="4" s="1"/>
  <c r="L8811" i="4"/>
  <c r="P8811" i="4" s="1"/>
  <c r="Q8811" i="4" s="1"/>
  <c r="L8810" i="4"/>
  <c r="P8810" i="4" s="1"/>
  <c r="Q8810" i="4" s="1"/>
  <c r="L8809" i="4"/>
  <c r="P8809" i="4" s="1"/>
  <c r="Q8809" i="4" s="1"/>
  <c r="O8808" i="4"/>
  <c r="N8808" i="4"/>
  <c r="M8808" i="4"/>
  <c r="M8806" i="4" s="1"/>
  <c r="K8808" i="4"/>
  <c r="K8806" i="4" s="1"/>
  <c r="J8808" i="4"/>
  <c r="J8806" i="4" s="1"/>
  <c r="I8808" i="4"/>
  <c r="I8806" i="4" s="1"/>
  <c r="L8807" i="4"/>
  <c r="P8807" i="4" s="1"/>
  <c r="Q8807" i="4" s="1"/>
  <c r="N8806" i="4"/>
  <c r="Q8804" i="4"/>
  <c r="L8804" i="4"/>
  <c r="P8804" i="4" s="1"/>
  <c r="Q8793" i="4"/>
  <c r="L8793" i="4"/>
  <c r="P8793" i="4" s="1"/>
  <c r="O8792" i="4"/>
  <c r="N8792" i="4"/>
  <c r="N8791" i="4" s="1"/>
  <c r="M8792" i="4"/>
  <c r="M8791" i="4" s="1"/>
  <c r="K8792" i="4"/>
  <c r="K8791" i="4" s="1"/>
  <c r="J8792" i="4"/>
  <c r="Q8792" i="4" s="1"/>
  <c r="I8792" i="4"/>
  <c r="I8791" i="4" s="1"/>
  <c r="Q8790" i="4"/>
  <c r="L8790" i="4"/>
  <c r="P8790" i="4" s="1"/>
  <c r="Q8789" i="4"/>
  <c r="L8789" i="4"/>
  <c r="P8789" i="4" s="1"/>
  <c r="Q8788" i="4"/>
  <c r="L8788" i="4"/>
  <c r="P8788" i="4" s="1"/>
  <c r="O8787" i="4"/>
  <c r="O8786" i="4" s="1"/>
  <c r="N8787" i="4"/>
  <c r="N8786" i="4" s="1"/>
  <c r="M8787" i="4"/>
  <c r="M8786" i="4" s="1"/>
  <c r="K8787" i="4"/>
  <c r="J8787" i="4"/>
  <c r="J8786" i="4" s="1"/>
  <c r="Q8786" i="4" s="1"/>
  <c r="I8787" i="4"/>
  <c r="I8786" i="4" s="1"/>
  <c r="Q8785" i="4"/>
  <c r="L8785" i="4"/>
  <c r="P8785" i="4" s="1"/>
  <c r="O8784" i="4"/>
  <c r="O8783" i="4" s="1"/>
  <c r="N8784" i="4"/>
  <c r="N8783" i="4" s="1"/>
  <c r="M8784" i="4"/>
  <c r="M8783" i="4" s="1"/>
  <c r="K8784" i="4"/>
  <c r="K8783" i="4" s="1"/>
  <c r="J8784" i="4"/>
  <c r="Q8784" i="4" s="1"/>
  <c r="I8784" i="4"/>
  <c r="I8783" i="4" s="1"/>
  <c r="Q8782" i="4"/>
  <c r="L8782" i="4"/>
  <c r="P8782" i="4" s="1"/>
  <c r="Q8781" i="4"/>
  <c r="L8781" i="4"/>
  <c r="P8781" i="4" s="1"/>
  <c r="Q8780" i="4"/>
  <c r="L8780" i="4"/>
  <c r="P8780" i="4" s="1"/>
  <c r="O8779" i="4"/>
  <c r="O8778" i="4" s="1"/>
  <c r="N8779" i="4"/>
  <c r="N8778" i="4" s="1"/>
  <c r="M8779" i="4"/>
  <c r="K8779" i="4"/>
  <c r="K8778" i="4" s="1"/>
  <c r="J8779" i="4"/>
  <c r="Q8779" i="4" s="1"/>
  <c r="I8779" i="4"/>
  <c r="I8778" i="4" s="1"/>
  <c r="Q8777" i="4"/>
  <c r="L8777" i="4"/>
  <c r="P8777" i="4" s="1"/>
  <c r="L8776" i="4"/>
  <c r="P8776" i="4" s="1"/>
  <c r="Q8776" i="4" s="1"/>
  <c r="L8775" i="4"/>
  <c r="P8775" i="4" s="1"/>
  <c r="Q8775" i="4" s="1"/>
  <c r="L8774" i="4"/>
  <c r="P8774" i="4" s="1"/>
  <c r="Q8774" i="4" s="1"/>
  <c r="O8773" i="4"/>
  <c r="N8773" i="4"/>
  <c r="N8764" i="4" s="1"/>
  <c r="M8773" i="4"/>
  <c r="M8764" i="4" s="1"/>
  <c r="K8773" i="4"/>
  <c r="K8764" i="4" s="1"/>
  <c r="J8773" i="4"/>
  <c r="J8764" i="4" s="1"/>
  <c r="I8773" i="4"/>
  <c r="I8764" i="4" s="1"/>
  <c r="Q8772" i="4"/>
  <c r="L8772" i="4"/>
  <c r="P8772" i="4" s="1"/>
  <c r="L8771" i="4"/>
  <c r="P8771" i="4" s="1"/>
  <c r="Q8771" i="4" s="1"/>
  <c r="Q8770" i="4"/>
  <c r="L8770" i="4"/>
  <c r="P8770" i="4" s="1"/>
  <c r="Q8769" i="4"/>
  <c r="L8769" i="4"/>
  <c r="P8769" i="4" s="1"/>
  <c r="Q8768" i="4"/>
  <c r="L8768" i="4"/>
  <c r="P8768" i="4" s="1"/>
  <c r="L8767" i="4"/>
  <c r="P8767" i="4" s="1"/>
  <c r="Q8767" i="4" s="1"/>
  <c r="L8766" i="4"/>
  <c r="P8766" i="4" s="1"/>
  <c r="Q8766" i="4" s="1"/>
  <c r="Q8765" i="4"/>
  <c r="L8765" i="4"/>
  <c r="P8765" i="4" s="1"/>
  <c r="L8763" i="4"/>
  <c r="P8763" i="4" s="1"/>
  <c r="Q8763" i="4" s="1"/>
  <c r="O8762" i="4"/>
  <c r="N8762" i="4"/>
  <c r="M8762" i="4"/>
  <c r="K8762" i="4"/>
  <c r="J8762" i="4"/>
  <c r="I8762" i="4"/>
  <c r="L8761" i="4"/>
  <c r="P8761" i="4" s="1"/>
  <c r="Q8761" i="4" s="1"/>
  <c r="L8760" i="4"/>
  <c r="P8760" i="4" s="1"/>
  <c r="Q8760" i="4" s="1"/>
  <c r="L8759" i="4"/>
  <c r="P8759" i="4" s="1"/>
  <c r="Q8759" i="4" s="1"/>
  <c r="L8758" i="4"/>
  <c r="P8758" i="4" s="1"/>
  <c r="Q8758" i="4" s="1"/>
  <c r="L8757" i="4"/>
  <c r="P8757" i="4" s="1"/>
  <c r="Q8757" i="4" s="1"/>
  <c r="O8756" i="4"/>
  <c r="O8754" i="4" s="1"/>
  <c r="N8756" i="4"/>
  <c r="N8754" i="4" s="1"/>
  <c r="M8756" i="4"/>
  <c r="M8754" i="4" s="1"/>
  <c r="K8756" i="4"/>
  <c r="K8754" i="4" s="1"/>
  <c r="J8756" i="4"/>
  <c r="J8754" i="4" s="1"/>
  <c r="I8756" i="4"/>
  <c r="I8754" i="4" s="1"/>
  <c r="L8755" i="4"/>
  <c r="P8755" i="4" s="1"/>
  <c r="Q8755" i="4" s="1"/>
  <c r="Q8752" i="4"/>
  <c r="L8752" i="4"/>
  <c r="P8752" i="4" s="1"/>
  <c r="Q8741" i="4"/>
  <c r="L8741" i="4"/>
  <c r="P8741" i="4" s="1"/>
  <c r="Q8740" i="4"/>
  <c r="L8740" i="4"/>
  <c r="P8740" i="4" s="1"/>
  <c r="Q8739" i="4"/>
  <c r="L8739" i="4"/>
  <c r="P8739" i="4" s="1"/>
  <c r="O8738" i="4"/>
  <c r="N8738" i="4"/>
  <c r="N8737" i="4" s="1"/>
  <c r="M8738" i="4"/>
  <c r="K8738" i="4"/>
  <c r="K8737" i="4" s="1"/>
  <c r="J8738" i="4"/>
  <c r="J8737" i="4" s="1"/>
  <c r="Q8737" i="4" s="1"/>
  <c r="I8738" i="4"/>
  <c r="I8737" i="4" s="1"/>
  <c r="O8737" i="4"/>
  <c r="Q8736" i="4"/>
  <c r="L8736" i="4"/>
  <c r="P8736" i="4" s="1"/>
  <c r="Q8735" i="4"/>
  <c r="L8735" i="4"/>
  <c r="P8735" i="4" s="1"/>
  <c r="Q8734" i="4"/>
  <c r="L8734" i="4"/>
  <c r="P8734" i="4" s="1"/>
  <c r="O8733" i="4"/>
  <c r="N8733" i="4"/>
  <c r="N8732" i="4" s="1"/>
  <c r="M8733" i="4"/>
  <c r="M8732" i="4" s="1"/>
  <c r="K8733" i="4"/>
  <c r="K8732" i="4" s="1"/>
  <c r="J8733" i="4"/>
  <c r="Q8733" i="4" s="1"/>
  <c r="I8733" i="4"/>
  <c r="I8732" i="4" s="1"/>
  <c r="L8731" i="4"/>
  <c r="P8731" i="4" s="1"/>
  <c r="Q8731" i="4" s="1"/>
  <c r="L8730" i="4"/>
  <c r="P8730" i="4" s="1"/>
  <c r="Q8730" i="4" s="1"/>
  <c r="Q8729" i="4"/>
  <c r="L8729" i="4"/>
  <c r="P8729" i="4" s="1"/>
  <c r="O8728" i="4"/>
  <c r="N8728" i="4"/>
  <c r="N8719" i="4" s="1"/>
  <c r="M8728" i="4"/>
  <c r="M8719" i="4" s="1"/>
  <c r="K8728" i="4"/>
  <c r="K8719" i="4" s="1"/>
  <c r="J8728" i="4"/>
  <c r="I8728" i="4"/>
  <c r="I8719" i="4" s="1"/>
  <c r="Q8727" i="4"/>
  <c r="L8727" i="4"/>
  <c r="P8727" i="4" s="1"/>
  <c r="L8726" i="4"/>
  <c r="P8726" i="4" s="1"/>
  <c r="Q8726" i="4" s="1"/>
  <c r="Q8725" i="4"/>
  <c r="L8725" i="4"/>
  <c r="P8725" i="4" s="1"/>
  <c r="Q8724" i="4"/>
  <c r="L8724" i="4"/>
  <c r="P8724" i="4" s="1"/>
  <c r="Q8723" i="4"/>
  <c r="L8723" i="4"/>
  <c r="P8723" i="4" s="1"/>
  <c r="L8722" i="4"/>
  <c r="P8722" i="4" s="1"/>
  <c r="Q8722" i="4" s="1"/>
  <c r="L8721" i="4"/>
  <c r="P8721" i="4" s="1"/>
  <c r="Q8721" i="4" s="1"/>
  <c r="Q8720" i="4"/>
  <c r="L8720" i="4"/>
  <c r="P8720" i="4" s="1"/>
  <c r="L8718" i="4"/>
  <c r="P8718" i="4" s="1"/>
  <c r="Q8718" i="4" s="1"/>
  <c r="O8717" i="4"/>
  <c r="N8717" i="4"/>
  <c r="M8717" i="4"/>
  <c r="K8717" i="4"/>
  <c r="J8717" i="4"/>
  <c r="I8717" i="4"/>
  <c r="L8716" i="4"/>
  <c r="P8716" i="4" s="1"/>
  <c r="Q8716" i="4" s="1"/>
  <c r="L8715" i="4"/>
  <c r="P8715" i="4" s="1"/>
  <c r="Q8715" i="4" s="1"/>
  <c r="L8714" i="4"/>
  <c r="P8714" i="4" s="1"/>
  <c r="Q8714" i="4" s="1"/>
  <c r="L8713" i="4"/>
  <c r="P8713" i="4" s="1"/>
  <c r="Q8713" i="4" s="1"/>
  <c r="L8712" i="4"/>
  <c r="P8712" i="4" s="1"/>
  <c r="Q8712" i="4" s="1"/>
  <c r="O8711" i="4"/>
  <c r="N8711" i="4"/>
  <c r="M8711" i="4"/>
  <c r="K8711" i="4"/>
  <c r="J8711" i="4"/>
  <c r="I8711" i="4"/>
  <c r="I8709" i="4" s="1"/>
  <c r="L8710" i="4"/>
  <c r="P8710" i="4" s="1"/>
  <c r="Q8710" i="4" s="1"/>
  <c r="N8709" i="4"/>
  <c r="M8709" i="4"/>
  <c r="K8709" i="4"/>
  <c r="J8709" i="4"/>
  <c r="Q8707" i="4"/>
  <c r="L8707" i="4"/>
  <c r="P8707" i="4" s="1"/>
  <c r="Q8696" i="4"/>
  <c r="L8696" i="4"/>
  <c r="P8696" i="4" s="1"/>
  <c r="Q8695" i="4"/>
  <c r="L8695" i="4"/>
  <c r="P8695" i="4" s="1"/>
  <c r="Q8694" i="4"/>
  <c r="L8694" i="4"/>
  <c r="P8694" i="4" s="1"/>
  <c r="Q8693" i="4"/>
  <c r="L8693" i="4"/>
  <c r="P8693" i="4" s="1"/>
  <c r="O8692" i="4"/>
  <c r="O8691" i="4" s="1"/>
  <c r="N8692" i="4"/>
  <c r="N8691" i="4" s="1"/>
  <c r="M8692" i="4"/>
  <c r="M8691" i="4" s="1"/>
  <c r="K8692" i="4"/>
  <c r="J8692" i="4"/>
  <c r="Q8692" i="4" s="1"/>
  <c r="I8692" i="4"/>
  <c r="I8691" i="4" s="1"/>
  <c r="Q8690" i="4"/>
  <c r="L8690" i="4"/>
  <c r="P8690" i="4" s="1"/>
  <c r="Q8689" i="4"/>
  <c r="L8689" i="4"/>
  <c r="P8689" i="4" s="1"/>
  <c r="Q8688" i="4"/>
  <c r="L8688" i="4"/>
  <c r="P8688" i="4" s="1"/>
  <c r="O8687" i="4"/>
  <c r="O8686" i="4" s="1"/>
  <c r="N8687" i="4"/>
  <c r="N8686" i="4" s="1"/>
  <c r="M8687" i="4"/>
  <c r="K8687" i="4"/>
  <c r="K8686" i="4" s="1"/>
  <c r="J8687" i="4"/>
  <c r="Q8687" i="4" s="1"/>
  <c r="I8687" i="4"/>
  <c r="I8686" i="4" s="1"/>
  <c r="L8685" i="4"/>
  <c r="P8685" i="4" s="1"/>
  <c r="Q8685" i="4" s="1"/>
  <c r="L8684" i="4"/>
  <c r="P8684" i="4" s="1"/>
  <c r="Q8684" i="4" s="1"/>
  <c r="Q8683" i="4"/>
  <c r="L8683" i="4"/>
  <c r="P8683" i="4" s="1"/>
  <c r="O8682" i="4"/>
  <c r="O8673" i="4" s="1"/>
  <c r="N8682" i="4"/>
  <c r="M8682" i="4"/>
  <c r="M8673" i="4" s="1"/>
  <c r="K8682" i="4"/>
  <c r="J8682" i="4"/>
  <c r="J8673" i="4" s="1"/>
  <c r="I8682" i="4"/>
  <c r="I8673" i="4" s="1"/>
  <c r="Q8681" i="4"/>
  <c r="L8681" i="4"/>
  <c r="P8681" i="4" s="1"/>
  <c r="L8680" i="4"/>
  <c r="P8680" i="4" s="1"/>
  <c r="Q8680" i="4" s="1"/>
  <c r="Q8679" i="4"/>
  <c r="L8679" i="4"/>
  <c r="P8679" i="4" s="1"/>
  <c r="Q8678" i="4"/>
  <c r="L8678" i="4"/>
  <c r="P8678" i="4" s="1"/>
  <c r="Q8677" i="4"/>
  <c r="L8677" i="4"/>
  <c r="P8677" i="4" s="1"/>
  <c r="L8676" i="4"/>
  <c r="P8676" i="4" s="1"/>
  <c r="Q8676" i="4" s="1"/>
  <c r="L8675" i="4"/>
  <c r="P8675" i="4" s="1"/>
  <c r="Q8675" i="4" s="1"/>
  <c r="Q8674" i="4"/>
  <c r="L8674" i="4"/>
  <c r="P8674" i="4" s="1"/>
  <c r="N8673" i="4"/>
  <c r="L8672" i="4"/>
  <c r="P8672" i="4" s="1"/>
  <c r="Q8672" i="4" s="1"/>
  <c r="O8671" i="4"/>
  <c r="N8671" i="4"/>
  <c r="M8671" i="4"/>
  <c r="K8671" i="4"/>
  <c r="J8671" i="4"/>
  <c r="I8671" i="4"/>
  <c r="L8670" i="4"/>
  <c r="P8670" i="4" s="1"/>
  <c r="Q8670" i="4" s="1"/>
  <c r="L8669" i="4"/>
  <c r="P8669" i="4" s="1"/>
  <c r="Q8669" i="4" s="1"/>
  <c r="L8668" i="4"/>
  <c r="P8668" i="4" s="1"/>
  <c r="Q8668" i="4" s="1"/>
  <c r="L8667" i="4"/>
  <c r="P8667" i="4" s="1"/>
  <c r="Q8667" i="4" s="1"/>
  <c r="L8666" i="4"/>
  <c r="P8666" i="4" s="1"/>
  <c r="Q8666" i="4" s="1"/>
  <c r="O8665" i="4"/>
  <c r="N8665" i="4"/>
  <c r="M8665" i="4"/>
  <c r="K8665" i="4"/>
  <c r="K8663" i="4" s="1"/>
  <c r="J8665" i="4"/>
  <c r="I8665" i="4"/>
  <c r="I8663" i="4" s="1"/>
  <c r="L8664" i="4"/>
  <c r="P8664" i="4" s="1"/>
  <c r="Q8664" i="4" s="1"/>
  <c r="N8663" i="4"/>
  <c r="M8663" i="4"/>
  <c r="Q8661" i="4"/>
  <c r="L8661" i="4"/>
  <c r="P8661" i="4" s="1"/>
  <c r="Q8650" i="4"/>
  <c r="L8650" i="4"/>
  <c r="P8650" i="4" s="1"/>
  <c r="Q8649" i="4"/>
  <c r="L8649" i="4"/>
  <c r="P8649" i="4" s="1"/>
  <c r="Q8648" i="4"/>
  <c r="L8648" i="4"/>
  <c r="P8648" i="4" s="1"/>
  <c r="O8647" i="4"/>
  <c r="O8646" i="4" s="1"/>
  <c r="N8647" i="4"/>
  <c r="M8647" i="4"/>
  <c r="M8646" i="4" s="1"/>
  <c r="K8647" i="4"/>
  <c r="K8646" i="4" s="1"/>
  <c r="J8647" i="4"/>
  <c r="J8646" i="4" s="1"/>
  <c r="Q8646" i="4" s="1"/>
  <c r="I8647" i="4"/>
  <c r="I8646" i="4" s="1"/>
  <c r="Q8645" i="4"/>
  <c r="L8645" i="4"/>
  <c r="P8645" i="4" s="1"/>
  <c r="Q8644" i="4"/>
  <c r="L8644" i="4"/>
  <c r="P8644" i="4" s="1"/>
  <c r="Q8643" i="4"/>
  <c r="L8643" i="4"/>
  <c r="P8643" i="4" s="1"/>
  <c r="O8642" i="4"/>
  <c r="O8641" i="4" s="1"/>
  <c r="N8642" i="4"/>
  <c r="M8642" i="4"/>
  <c r="M8641" i="4" s="1"/>
  <c r="K8642" i="4"/>
  <c r="K8641" i="4" s="1"/>
  <c r="J8642" i="4"/>
  <c r="J8641" i="4" s="1"/>
  <c r="Q8641" i="4" s="1"/>
  <c r="I8642" i="4"/>
  <c r="I8641" i="4" s="1"/>
  <c r="Q8640" i="4"/>
  <c r="L8640" i="4"/>
  <c r="P8640" i="4" s="1"/>
  <c r="L8639" i="4"/>
  <c r="P8639" i="4" s="1"/>
  <c r="Q8639" i="4" s="1"/>
  <c r="L8638" i="4"/>
  <c r="P8638" i="4" s="1"/>
  <c r="Q8638" i="4" s="1"/>
  <c r="Q8637" i="4"/>
  <c r="L8637" i="4"/>
  <c r="P8637" i="4" s="1"/>
  <c r="O8636" i="4"/>
  <c r="O8627" i="4" s="1"/>
  <c r="N8636" i="4"/>
  <c r="N8627" i="4" s="1"/>
  <c r="M8636" i="4"/>
  <c r="K8636" i="4"/>
  <c r="K8627" i="4" s="1"/>
  <c r="J8636" i="4"/>
  <c r="I8636" i="4"/>
  <c r="I8627" i="4" s="1"/>
  <c r="Q8635" i="4"/>
  <c r="L8635" i="4"/>
  <c r="P8635" i="4" s="1"/>
  <c r="L8634" i="4"/>
  <c r="P8634" i="4" s="1"/>
  <c r="Q8634" i="4" s="1"/>
  <c r="Q8633" i="4"/>
  <c r="L8633" i="4"/>
  <c r="P8633" i="4" s="1"/>
  <c r="Q8632" i="4"/>
  <c r="L8632" i="4"/>
  <c r="P8632" i="4" s="1"/>
  <c r="L8631" i="4"/>
  <c r="P8631" i="4" s="1"/>
  <c r="Q8631" i="4" s="1"/>
  <c r="L8630" i="4"/>
  <c r="P8630" i="4" s="1"/>
  <c r="Q8630" i="4" s="1"/>
  <c r="L8629" i="4"/>
  <c r="P8629" i="4" s="1"/>
  <c r="Q8629" i="4" s="1"/>
  <c r="Q8628" i="4"/>
  <c r="L8628" i="4"/>
  <c r="P8628" i="4" s="1"/>
  <c r="L8626" i="4"/>
  <c r="P8626" i="4" s="1"/>
  <c r="Q8626" i="4" s="1"/>
  <c r="O8625" i="4"/>
  <c r="N8625" i="4"/>
  <c r="M8625" i="4"/>
  <c r="K8625" i="4"/>
  <c r="J8625" i="4"/>
  <c r="I8625" i="4"/>
  <c r="Q8624" i="4"/>
  <c r="L8624" i="4"/>
  <c r="P8624" i="4" s="1"/>
  <c r="L8623" i="4"/>
  <c r="P8623" i="4" s="1"/>
  <c r="Q8623" i="4" s="1"/>
  <c r="L8622" i="4"/>
  <c r="P8622" i="4" s="1"/>
  <c r="Q8622" i="4" s="1"/>
  <c r="L8621" i="4"/>
  <c r="P8621" i="4" s="1"/>
  <c r="Q8621" i="4" s="1"/>
  <c r="L8620" i="4"/>
  <c r="P8620" i="4" s="1"/>
  <c r="Q8620" i="4" s="1"/>
  <c r="O8619" i="4"/>
  <c r="N8619" i="4"/>
  <c r="M8619" i="4"/>
  <c r="M8617" i="4" s="1"/>
  <c r="K8619" i="4"/>
  <c r="J8619" i="4"/>
  <c r="J8617" i="4" s="1"/>
  <c r="I8619" i="4"/>
  <c r="I8617" i="4" s="1"/>
  <c r="L8618" i="4"/>
  <c r="P8618" i="4" s="1"/>
  <c r="Q8618" i="4" s="1"/>
  <c r="N8617" i="4"/>
  <c r="Q8615" i="4"/>
  <c r="L8615" i="4"/>
  <c r="P8615" i="4" s="1"/>
  <c r="Q8604" i="4"/>
  <c r="L8604" i="4"/>
  <c r="P8604" i="4" s="1"/>
  <c r="Q8603" i="4"/>
  <c r="L8603" i="4"/>
  <c r="P8603" i="4" s="1"/>
  <c r="Q8602" i="4"/>
  <c r="L8602" i="4"/>
  <c r="P8602" i="4" s="1"/>
  <c r="O8601" i="4"/>
  <c r="N8601" i="4"/>
  <c r="N8600" i="4" s="1"/>
  <c r="M8601" i="4"/>
  <c r="M8600" i="4" s="1"/>
  <c r="K8601" i="4"/>
  <c r="K8600" i="4" s="1"/>
  <c r="J8601" i="4"/>
  <c r="J8600" i="4" s="1"/>
  <c r="Q8600" i="4" s="1"/>
  <c r="I8601" i="4"/>
  <c r="I8600" i="4" s="1"/>
  <c r="Q8599" i="4"/>
  <c r="L8599" i="4"/>
  <c r="P8599" i="4" s="1"/>
  <c r="Q8598" i="4"/>
  <c r="L8598" i="4"/>
  <c r="P8598" i="4" s="1"/>
  <c r="Q8597" i="4"/>
  <c r="L8597" i="4"/>
  <c r="P8597" i="4" s="1"/>
  <c r="O8596" i="4"/>
  <c r="O8595" i="4" s="1"/>
  <c r="N8596" i="4"/>
  <c r="M8596" i="4"/>
  <c r="M8595" i="4" s="1"/>
  <c r="K8596" i="4"/>
  <c r="K8595" i="4" s="1"/>
  <c r="J8596" i="4"/>
  <c r="Q8596" i="4" s="1"/>
  <c r="I8596" i="4"/>
  <c r="I8595" i="4" s="1"/>
  <c r="Q8594" i="4"/>
  <c r="L8594" i="4"/>
  <c r="P8594" i="4" s="1"/>
  <c r="L8593" i="4"/>
  <c r="P8593" i="4" s="1"/>
  <c r="Q8593" i="4" s="1"/>
  <c r="L8592" i="4"/>
  <c r="P8592" i="4" s="1"/>
  <c r="Q8592" i="4" s="1"/>
  <c r="L8591" i="4"/>
  <c r="P8591" i="4" s="1"/>
  <c r="Q8591" i="4" s="1"/>
  <c r="O8590" i="4"/>
  <c r="O8581" i="4" s="1"/>
  <c r="N8590" i="4"/>
  <c r="N8581" i="4" s="1"/>
  <c r="M8590" i="4"/>
  <c r="K8590" i="4"/>
  <c r="J8590" i="4"/>
  <c r="J8581" i="4" s="1"/>
  <c r="I8590" i="4"/>
  <c r="I8581" i="4" s="1"/>
  <c r="Q8589" i="4"/>
  <c r="L8589" i="4"/>
  <c r="P8589" i="4" s="1"/>
  <c r="L8588" i="4"/>
  <c r="P8588" i="4" s="1"/>
  <c r="Q8588" i="4" s="1"/>
  <c r="Q8587" i="4"/>
  <c r="L8587" i="4"/>
  <c r="P8587" i="4" s="1"/>
  <c r="Q8586" i="4"/>
  <c r="L8586" i="4"/>
  <c r="P8586" i="4" s="1"/>
  <c r="L8585" i="4"/>
  <c r="P8585" i="4" s="1"/>
  <c r="Q8585" i="4" s="1"/>
  <c r="L8584" i="4"/>
  <c r="P8584" i="4" s="1"/>
  <c r="Q8584" i="4" s="1"/>
  <c r="L8583" i="4"/>
  <c r="P8583" i="4" s="1"/>
  <c r="Q8583" i="4" s="1"/>
  <c r="Q8582" i="4"/>
  <c r="L8582" i="4"/>
  <c r="P8582" i="4" s="1"/>
  <c r="L8580" i="4"/>
  <c r="P8580" i="4" s="1"/>
  <c r="Q8580" i="4" s="1"/>
  <c r="O8579" i="4"/>
  <c r="N8579" i="4"/>
  <c r="M8579" i="4"/>
  <c r="K8579" i="4"/>
  <c r="J8579" i="4"/>
  <c r="I8579" i="4"/>
  <c r="L8578" i="4"/>
  <c r="P8578" i="4" s="1"/>
  <c r="Q8578" i="4" s="1"/>
  <c r="L8577" i="4"/>
  <c r="P8577" i="4" s="1"/>
  <c r="Q8577" i="4" s="1"/>
  <c r="L8576" i="4"/>
  <c r="P8576" i="4" s="1"/>
  <c r="Q8576" i="4" s="1"/>
  <c r="L8575" i="4"/>
  <c r="P8575" i="4" s="1"/>
  <c r="Q8575" i="4" s="1"/>
  <c r="L8574" i="4"/>
  <c r="P8574" i="4" s="1"/>
  <c r="Q8574" i="4" s="1"/>
  <c r="O8573" i="4"/>
  <c r="O8571" i="4" s="1"/>
  <c r="N8573" i="4"/>
  <c r="N8571" i="4" s="1"/>
  <c r="M8573" i="4"/>
  <c r="K8573" i="4"/>
  <c r="K8571" i="4" s="1"/>
  <c r="J8573" i="4"/>
  <c r="I8573" i="4"/>
  <c r="I8571" i="4" s="1"/>
  <c r="L8572" i="4"/>
  <c r="P8572" i="4" s="1"/>
  <c r="Q8572" i="4" s="1"/>
  <c r="Q8569" i="4"/>
  <c r="L8569" i="4"/>
  <c r="P8569" i="4" s="1"/>
  <c r="Q8558" i="4"/>
  <c r="L8558" i="4"/>
  <c r="P8558" i="4" s="1"/>
  <c r="Q8557" i="4"/>
  <c r="L8557" i="4"/>
  <c r="P8557" i="4" s="1"/>
  <c r="O8556" i="4"/>
  <c r="N8556" i="4"/>
  <c r="M8556" i="4"/>
  <c r="M8555" i="4" s="1"/>
  <c r="K8556" i="4"/>
  <c r="K8555" i="4" s="1"/>
  <c r="J8556" i="4"/>
  <c r="J8555" i="4" s="1"/>
  <c r="Q8555" i="4" s="1"/>
  <c r="I8556" i="4"/>
  <c r="I8555" i="4" s="1"/>
  <c r="O8555" i="4"/>
  <c r="Q8554" i="4"/>
  <c r="L8554" i="4"/>
  <c r="P8554" i="4" s="1"/>
  <c r="Q8553" i="4"/>
  <c r="L8553" i="4"/>
  <c r="P8553" i="4" s="1"/>
  <c r="Q8552" i="4"/>
  <c r="L8552" i="4"/>
  <c r="P8552" i="4" s="1"/>
  <c r="O8551" i="4"/>
  <c r="O8550" i="4" s="1"/>
  <c r="N8551" i="4"/>
  <c r="N8550" i="4" s="1"/>
  <c r="M8551" i="4"/>
  <c r="M8550" i="4" s="1"/>
  <c r="K8551" i="4"/>
  <c r="K8550" i="4" s="1"/>
  <c r="J8551" i="4"/>
  <c r="I8551" i="4"/>
  <c r="I8550" i="4" s="1"/>
  <c r="Q8549" i="4"/>
  <c r="L8549" i="4"/>
  <c r="P8549" i="4" s="1"/>
  <c r="L8548" i="4"/>
  <c r="P8548" i="4" s="1"/>
  <c r="Q8548" i="4" s="1"/>
  <c r="L8547" i="4"/>
  <c r="P8547" i="4" s="1"/>
  <c r="Q8547" i="4" s="1"/>
  <c r="L8546" i="4"/>
  <c r="P8546" i="4" s="1"/>
  <c r="Q8546" i="4" s="1"/>
  <c r="O8545" i="4"/>
  <c r="O8536" i="4" s="1"/>
  <c r="N8545" i="4"/>
  <c r="M8545" i="4"/>
  <c r="M8536" i="4" s="1"/>
  <c r="K8545" i="4"/>
  <c r="K8536" i="4" s="1"/>
  <c r="J8545" i="4"/>
  <c r="J8536" i="4" s="1"/>
  <c r="I8545" i="4"/>
  <c r="I8536" i="4" s="1"/>
  <c r="Q8544" i="4"/>
  <c r="L8544" i="4"/>
  <c r="P8544" i="4" s="1"/>
  <c r="L8543" i="4"/>
  <c r="P8543" i="4" s="1"/>
  <c r="Q8543" i="4" s="1"/>
  <c r="Q8542" i="4"/>
  <c r="L8542" i="4"/>
  <c r="P8542" i="4" s="1"/>
  <c r="Q8541" i="4"/>
  <c r="L8541" i="4"/>
  <c r="P8541" i="4" s="1"/>
  <c r="L8540" i="4"/>
  <c r="P8540" i="4" s="1"/>
  <c r="Q8540" i="4" s="1"/>
  <c r="L8539" i="4"/>
  <c r="P8539" i="4" s="1"/>
  <c r="Q8539" i="4" s="1"/>
  <c r="L8538" i="4"/>
  <c r="P8538" i="4" s="1"/>
  <c r="Q8538" i="4" s="1"/>
  <c r="Q8537" i="4"/>
  <c r="L8537" i="4"/>
  <c r="P8537" i="4" s="1"/>
  <c r="L8535" i="4"/>
  <c r="P8535" i="4" s="1"/>
  <c r="Q8535" i="4" s="1"/>
  <c r="O8534" i="4"/>
  <c r="N8534" i="4"/>
  <c r="M8534" i="4"/>
  <c r="K8534" i="4"/>
  <c r="J8534" i="4"/>
  <c r="I8534" i="4"/>
  <c r="L8533" i="4"/>
  <c r="P8533" i="4" s="1"/>
  <c r="Q8533" i="4" s="1"/>
  <c r="L8532" i="4"/>
  <c r="P8532" i="4" s="1"/>
  <c r="Q8532" i="4" s="1"/>
  <c r="L8531" i="4"/>
  <c r="P8531" i="4" s="1"/>
  <c r="Q8531" i="4" s="1"/>
  <c r="L8530" i="4"/>
  <c r="P8530" i="4" s="1"/>
  <c r="Q8530" i="4" s="1"/>
  <c r="L8529" i="4"/>
  <c r="P8529" i="4" s="1"/>
  <c r="Q8529" i="4" s="1"/>
  <c r="O8528" i="4"/>
  <c r="O8526" i="4" s="1"/>
  <c r="N8528" i="4"/>
  <c r="M8528" i="4"/>
  <c r="M8526" i="4" s="1"/>
  <c r="K8528" i="4"/>
  <c r="K8526" i="4" s="1"/>
  <c r="J8528" i="4"/>
  <c r="I8528" i="4"/>
  <c r="I8526" i="4" s="1"/>
  <c r="L8527" i="4"/>
  <c r="P8527" i="4" s="1"/>
  <c r="Q8527" i="4" s="1"/>
  <c r="Q8524" i="4"/>
  <c r="L8524" i="4"/>
  <c r="P8524" i="4" s="1"/>
  <c r="L8513" i="4"/>
  <c r="P8513" i="4" s="1"/>
  <c r="Q8513" i="4" s="1"/>
  <c r="O8512" i="4"/>
  <c r="O8511" i="4" s="1"/>
  <c r="N8512" i="4"/>
  <c r="M8512" i="4"/>
  <c r="M8511" i="4" s="1"/>
  <c r="K8512" i="4"/>
  <c r="K8511" i="4" s="1"/>
  <c r="J8512" i="4"/>
  <c r="J8511" i="4" s="1"/>
  <c r="I8512" i="4"/>
  <c r="I8511" i="4" s="1"/>
  <c r="Q8510" i="4"/>
  <c r="L8510" i="4"/>
  <c r="P8510" i="4" s="1"/>
  <c r="Q8509" i="4"/>
  <c r="L8509" i="4"/>
  <c r="P8509" i="4" s="1"/>
  <c r="O8508" i="4"/>
  <c r="N8508" i="4"/>
  <c r="N8507" i="4" s="1"/>
  <c r="M8508" i="4"/>
  <c r="M8507" i="4" s="1"/>
  <c r="K8508" i="4"/>
  <c r="J8508" i="4"/>
  <c r="J8507" i="4" s="1"/>
  <c r="Q8507" i="4" s="1"/>
  <c r="I8508" i="4"/>
  <c r="I8507" i="4" s="1"/>
  <c r="O8507" i="4"/>
  <c r="Q8506" i="4"/>
  <c r="L8506" i="4"/>
  <c r="P8506" i="4" s="1"/>
  <c r="L8505" i="4"/>
  <c r="P8505" i="4" s="1"/>
  <c r="Q8505" i="4" s="1"/>
  <c r="L8504" i="4"/>
  <c r="P8504" i="4" s="1"/>
  <c r="Q8504" i="4" s="1"/>
  <c r="L8503" i="4"/>
  <c r="P8503" i="4" s="1"/>
  <c r="Q8503" i="4" s="1"/>
  <c r="O8502" i="4"/>
  <c r="O8493" i="4" s="1"/>
  <c r="N8502" i="4"/>
  <c r="N8493" i="4" s="1"/>
  <c r="M8502" i="4"/>
  <c r="K8502" i="4"/>
  <c r="K8493" i="4" s="1"/>
  <c r="J8502" i="4"/>
  <c r="J8493" i="4" s="1"/>
  <c r="I8502" i="4"/>
  <c r="I8493" i="4" s="1"/>
  <c r="Q8501" i="4"/>
  <c r="L8501" i="4"/>
  <c r="P8501" i="4" s="1"/>
  <c r="L8500" i="4"/>
  <c r="P8500" i="4" s="1"/>
  <c r="Q8500" i="4" s="1"/>
  <c r="Q8499" i="4"/>
  <c r="L8499" i="4"/>
  <c r="P8499" i="4" s="1"/>
  <c r="Q8498" i="4"/>
  <c r="L8498" i="4"/>
  <c r="P8498" i="4" s="1"/>
  <c r="Q8497" i="4"/>
  <c r="L8497" i="4"/>
  <c r="P8497" i="4" s="1"/>
  <c r="L8496" i="4"/>
  <c r="P8496" i="4" s="1"/>
  <c r="Q8496" i="4" s="1"/>
  <c r="L8495" i="4"/>
  <c r="P8495" i="4" s="1"/>
  <c r="Q8495" i="4" s="1"/>
  <c r="Q8494" i="4"/>
  <c r="L8494" i="4"/>
  <c r="P8494" i="4" s="1"/>
  <c r="L8492" i="4"/>
  <c r="P8492" i="4" s="1"/>
  <c r="Q8492" i="4" s="1"/>
  <c r="O8491" i="4"/>
  <c r="N8491" i="4"/>
  <c r="M8491" i="4"/>
  <c r="K8491" i="4"/>
  <c r="J8491" i="4"/>
  <c r="I8491" i="4"/>
  <c r="L8490" i="4"/>
  <c r="P8490" i="4" s="1"/>
  <c r="Q8490" i="4" s="1"/>
  <c r="Q8489" i="4"/>
  <c r="L8489" i="4"/>
  <c r="P8489" i="4" s="1"/>
  <c r="L8488" i="4"/>
  <c r="P8488" i="4" s="1"/>
  <c r="Q8488" i="4" s="1"/>
  <c r="L8487" i="4"/>
  <c r="P8487" i="4" s="1"/>
  <c r="Q8487" i="4" s="1"/>
  <c r="L8486" i="4"/>
  <c r="P8486" i="4" s="1"/>
  <c r="Q8486" i="4" s="1"/>
  <c r="O8485" i="4"/>
  <c r="O8483" i="4" s="1"/>
  <c r="N8485" i="4"/>
  <c r="M8485" i="4"/>
  <c r="M8483" i="4" s="1"/>
  <c r="K8485" i="4"/>
  <c r="K8483" i="4" s="1"/>
  <c r="J8485" i="4"/>
  <c r="I8485" i="4"/>
  <c r="I8483" i="4" s="1"/>
  <c r="L8484" i="4"/>
  <c r="P8484" i="4" s="1"/>
  <c r="Q8484" i="4" s="1"/>
  <c r="Q8481" i="4"/>
  <c r="L8481" i="4"/>
  <c r="P8481" i="4" s="1"/>
  <c r="Q8470" i="4"/>
  <c r="L8470" i="4"/>
  <c r="P8470" i="4" s="1"/>
  <c r="Q8469" i="4"/>
  <c r="L8469" i="4"/>
  <c r="P8469" i="4" s="1"/>
  <c r="Q8468" i="4"/>
  <c r="L8468" i="4"/>
  <c r="P8468" i="4" s="1"/>
  <c r="Q8467" i="4"/>
  <c r="L8467" i="4"/>
  <c r="P8467" i="4" s="1"/>
  <c r="O8466" i="4"/>
  <c r="N8466" i="4"/>
  <c r="N8465" i="4" s="1"/>
  <c r="M8466" i="4"/>
  <c r="M8465" i="4" s="1"/>
  <c r="K8466" i="4"/>
  <c r="K8465" i="4" s="1"/>
  <c r="J8466" i="4"/>
  <c r="I8466" i="4"/>
  <c r="I8465" i="4" s="1"/>
  <c r="Q8464" i="4"/>
  <c r="L8464" i="4"/>
  <c r="P8464" i="4" s="1"/>
  <c r="Q8463" i="4"/>
  <c r="L8463" i="4"/>
  <c r="P8463" i="4" s="1"/>
  <c r="Q8462" i="4"/>
  <c r="L8462" i="4"/>
  <c r="P8462" i="4" s="1"/>
  <c r="O8461" i="4"/>
  <c r="O8460" i="4" s="1"/>
  <c r="N8461" i="4"/>
  <c r="M8461" i="4"/>
  <c r="M8460" i="4" s="1"/>
  <c r="K8461" i="4"/>
  <c r="K8460" i="4" s="1"/>
  <c r="J8461" i="4"/>
  <c r="J8460" i="4" s="1"/>
  <c r="Q8460" i="4" s="1"/>
  <c r="I8461" i="4"/>
  <c r="I8460" i="4" s="1"/>
  <c r="L8459" i="4"/>
  <c r="P8459" i="4" s="1"/>
  <c r="Q8459" i="4" s="1"/>
  <c r="L8458" i="4"/>
  <c r="P8458" i="4" s="1"/>
  <c r="Q8458" i="4" s="1"/>
  <c r="L8457" i="4"/>
  <c r="P8457" i="4" s="1"/>
  <c r="Q8457" i="4" s="1"/>
  <c r="O8456" i="4"/>
  <c r="O8447" i="4" s="1"/>
  <c r="N8456" i="4"/>
  <c r="M8456" i="4"/>
  <c r="M8447" i="4" s="1"/>
  <c r="K8456" i="4"/>
  <c r="K8447" i="4" s="1"/>
  <c r="J8456" i="4"/>
  <c r="J8447" i="4" s="1"/>
  <c r="I8456" i="4"/>
  <c r="I8447" i="4" s="1"/>
  <c r="Q8455" i="4"/>
  <c r="L8455" i="4"/>
  <c r="P8455" i="4" s="1"/>
  <c r="L8454" i="4"/>
  <c r="P8454" i="4" s="1"/>
  <c r="Q8454" i="4" s="1"/>
  <c r="Q8453" i="4"/>
  <c r="L8453" i="4"/>
  <c r="P8453" i="4" s="1"/>
  <c r="Q8452" i="4"/>
  <c r="L8452" i="4"/>
  <c r="P8452" i="4" s="1"/>
  <c r="Q8451" i="4"/>
  <c r="L8451" i="4"/>
  <c r="P8451" i="4" s="1"/>
  <c r="L8450" i="4"/>
  <c r="P8450" i="4" s="1"/>
  <c r="Q8450" i="4" s="1"/>
  <c r="L8449" i="4"/>
  <c r="P8449" i="4" s="1"/>
  <c r="Q8449" i="4" s="1"/>
  <c r="Q8448" i="4"/>
  <c r="L8448" i="4"/>
  <c r="P8448" i="4" s="1"/>
  <c r="L8446" i="4"/>
  <c r="P8446" i="4" s="1"/>
  <c r="Q8446" i="4" s="1"/>
  <c r="O8445" i="4"/>
  <c r="N8445" i="4"/>
  <c r="M8445" i="4"/>
  <c r="K8445" i="4"/>
  <c r="J8445" i="4"/>
  <c r="I8445" i="4"/>
  <c r="L8444" i="4"/>
  <c r="P8444" i="4" s="1"/>
  <c r="Q8444" i="4" s="1"/>
  <c r="L8443" i="4"/>
  <c r="P8443" i="4" s="1"/>
  <c r="Q8443" i="4" s="1"/>
  <c r="L8442" i="4"/>
  <c r="P8442" i="4" s="1"/>
  <c r="Q8442" i="4" s="1"/>
  <c r="L8441" i="4"/>
  <c r="P8441" i="4" s="1"/>
  <c r="Q8441" i="4" s="1"/>
  <c r="L8440" i="4"/>
  <c r="P8440" i="4" s="1"/>
  <c r="Q8440" i="4" s="1"/>
  <c r="O8439" i="4"/>
  <c r="O8437" i="4" s="1"/>
  <c r="N8439" i="4"/>
  <c r="N8437" i="4" s="1"/>
  <c r="M8439" i="4"/>
  <c r="M8437" i="4" s="1"/>
  <c r="K8439" i="4"/>
  <c r="K8437" i="4" s="1"/>
  <c r="J8439" i="4"/>
  <c r="J8437" i="4" s="1"/>
  <c r="I8439" i="4"/>
  <c r="I8437" i="4" s="1"/>
  <c r="L8438" i="4"/>
  <c r="P8438" i="4" s="1"/>
  <c r="Q8438" i="4" s="1"/>
  <c r="Q8435" i="4"/>
  <c r="L8435" i="4"/>
  <c r="P8435" i="4" s="1"/>
  <c r="Q8424" i="4"/>
  <c r="L8424" i="4"/>
  <c r="P8424" i="4" s="1"/>
  <c r="L8423" i="4"/>
  <c r="P8423" i="4" s="1"/>
  <c r="Q8423" i="4" s="1"/>
  <c r="O8422" i="4"/>
  <c r="N8422" i="4"/>
  <c r="M8422" i="4"/>
  <c r="M8421" i="4" s="1"/>
  <c r="K8422" i="4"/>
  <c r="J8422" i="4"/>
  <c r="J8421" i="4" s="1"/>
  <c r="I8422" i="4"/>
  <c r="I8421" i="4" s="1"/>
  <c r="O8421" i="4"/>
  <c r="N8421" i="4"/>
  <c r="Q8420" i="4"/>
  <c r="L8420" i="4"/>
  <c r="P8420" i="4" s="1"/>
  <c r="Q8419" i="4"/>
  <c r="L8419" i="4"/>
  <c r="P8419" i="4" s="1"/>
  <c r="Q8418" i="4"/>
  <c r="L8418" i="4"/>
  <c r="P8418" i="4" s="1"/>
  <c r="O8417" i="4"/>
  <c r="O8416" i="4" s="1"/>
  <c r="N8417" i="4"/>
  <c r="N8416" i="4" s="1"/>
  <c r="M8417" i="4"/>
  <c r="M8416" i="4" s="1"/>
  <c r="K8417" i="4"/>
  <c r="J8417" i="4"/>
  <c r="J8416" i="4" s="1"/>
  <c r="Q8416" i="4" s="1"/>
  <c r="I8417" i="4"/>
  <c r="I8416" i="4" s="1"/>
  <c r="L8415" i="4"/>
  <c r="P8415" i="4" s="1"/>
  <c r="Q8415" i="4" s="1"/>
  <c r="L8414" i="4"/>
  <c r="P8414" i="4" s="1"/>
  <c r="Q8414" i="4" s="1"/>
  <c r="L8413" i="4"/>
  <c r="P8413" i="4" s="1"/>
  <c r="Q8413" i="4" s="1"/>
  <c r="O8412" i="4"/>
  <c r="N8412" i="4"/>
  <c r="M8412" i="4"/>
  <c r="M8403" i="4" s="1"/>
  <c r="K8412" i="4"/>
  <c r="J8412" i="4"/>
  <c r="J8403" i="4" s="1"/>
  <c r="I8412" i="4"/>
  <c r="I8403" i="4" s="1"/>
  <c r="Q8411" i="4"/>
  <c r="L8411" i="4"/>
  <c r="P8411" i="4" s="1"/>
  <c r="L8410" i="4"/>
  <c r="P8410" i="4" s="1"/>
  <c r="Q8410" i="4" s="1"/>
  <c r="Q8409" i="4"/>
  <c r="L8409" i="4"/>
  <c r="P8409" i="4" s="1"/>
  <c r="Q8408" i="4"/>
  <c r="L8408" i="4"/>
  <c r="P8408" i="4" s="1"/>
  <c r="Q8407" i="4"/>
  <c r="L8407" i="4"/>
  <c r="P8407" i="4" s="1"/>
  <c r="L8406" i="4"/>
  <c r="P8406" i="4" s="1"/>
  <c r="Q8406" i="4" s="1"/>
  <c r="L8405" i="4"/>
  <c r="P8405" i="4" s="1"/>
  <c r="Q8405" i="4" s="1"/>
  <c r="Q8404" i="4"/>
  <c r="L8404" i="4"/>
  <c r="P8404" i="4" s="1"/>
  <c r="N8403" i="4"/>
  <c r="L8402" i="4"/>
  <c r="P8402" i="4" s="1"/>
  <c r="Q8402" i="4" s="1"/>
  <c r="O8401" i="4"/>
  <c r="N8401" i="4"/>
  <c r="M8401" i="4"/>
  <c r="K8401" i="4"/>
  <c r="J8401" i="4"/>
  <c r="I8401" i="4"/>
  <c r="L8400" i="4"/>
  <c r="P8400" i="4" s="1"/>
  <c r="Q8400" i="4" s="1"/>
  <c r="Q8399" i="4"/>
  <c r="L8399" i="4"/>
  <c r="P8399" i="4" s="1"/>
  <c r="L8398" i="4"/>
  <c r="P8398" i="4" s="1"/>
  <c r="Q8398" i="4" s="1"/>
  <c r="L8397" i="4"/>
  <c r="P8397" i="4" s="1"/>
  <c r="Q8397" i="4" s="1"/>
  <c r="L8396" i="4"/>
  <c r="P8396" i="4" s="1"/>
  <c r="Q8396" i="4" s="1"/>
  <c r="O8395" i="4"/>
  <c r="O8393" i="4" s="1"/>
  <c r="N8395" i="4"/>
  <c r="M8395" i="4"/>
  <c r="M8393" i="4" s="1"/>
  <c r="K8395" i="4"/>
  <c r="K8393" i="4" s="1"/>
  <c r="J8395" i="4"/>
  <c r="J8393" i="4" s="1"/>
  <c r="I8395" i="4"/>
  <c r="I8393" i="4" s="1"/>
  <c r="L8394" i="4"/>
  <c r="P8394" i="4" s="1"/>
  <c r="Q8394" i="4" s="1"/>
  <c r="N8393" i="4"/>
  <c r="Q8391" i="4"/>
  <c r="L8391" i="4"/>
  <c r="P8391" i="4" s="1"/>
  <c r="Q8380" i="4"/>
  <c r="L8380" i="4"/>
  <c r="P8380" i="4" s="1"/>
  <c r="Q8379" i="4"/>
  <c r="L8379" i="4"/>
  <c r="P8379" i="4" s="1"/>
  <c r="Q8378" i="4"/>
  <c r="L8378" i="4"/>
  <c r="P8378" i="4" s="1"/>
  <c r="Q8377" i="4"/>
  <c r="L8377" i="4"/>
  <c r="P8377" i="4" s="1"/>
  <c r="Q8376" i="4"/>
  <c r="L8376" i="4"/>
  <c r="P8376" i="4" s="1"/>
  <c r="O8375" i="4"/>
  <c r="N8375" i="4"/>
  <c r="N8374" i="4" s="1"/>
  <c r="M8375" i="4"/>
  <c r="M8374" i="4" s="1"/>
  <c r="K8375" i="4"/>
  <c r="K8374" i="4" s="1"/>
  <c r="J8375" i="4"/>
  <c r="I8375" i="4"/>
  <c r="I8374" i="4" s="1"/>
  <c r="Q8373" i="4"/>
  <c r="L8373" i="4"/>
  <c r="P8373" i="4" s="1"/>
  <c r="Q8372" i="4"/>
  <c r="L8372" i="4"/>
  <c r="P8372" i="4" s="1"/>
  <c r="Q8371" i="4"/>
  <c r="L8371" i="4"/>
  <c r="P8371" i="4" s="1"/>
  <c r="O8370" i="4"/>
  <c r="N8370" i="4"/>
  <c r="N8369" i="4" s="1"/>
  <c r="M8370" i="4"/>
  <c r="M8369" i="4" s="1"/>
  <c r="K8370" i="4"/>
  <c r="K8369" i="4" s="1"/>
  <c r="J8370" i="4"/>
  <c r="Q8370" i="4" s="1"/>
  <c r="I8370" i="4"/>
  <c r="I8369" i="4" s="1"/>
  <c r="O8369" i="4"/>
  <c r="L8368" i="4"/>
  <c r="P8368" i="4" s="1"/>
  <c r="Q8368" i="4" s="1"/>
  <c r="Q8367" i="4"/>
  <c r="L8367" i="4"/>
  <c r="P8367" i="4" s="1"/>
  <c r="L8366" i="4"/>
  <c r="P8366" i="4" s="1"/>
  <c r="Q8366" i="4" s="1"/>
  <c r="L8365" i="4"/>
  <c r="P8365" i="4" s="1"/>
  <c r="Q8365" i="4" s="1"/>
  <c r="O8364" i="4"/>
  <c r="O8355" i="4" s="1"/>
  <c r="N8364" i="4"/>
  <c r="N8355" i="4" s="1"/>
  <c r="M8364" i="4"/>
  <c r="M8355" i="4" s="1"/>
  <c r="K8364" i="4"/>
  <c r="J8364" i="4"/>
  <c r="J8355" i="4" s="1"/>
  <c r="I8364" i="4"/>
  <c r="I8355" i="4" s="1"/>
  <c r="Q8363" i="4"/>
  <c r="L8363" i="4"/>
  <c r="P8363" i="4" s="1"/>
  <c r="L8362" i="4"/>
  <c r="P8362" i="4" s="1"/>
  <c r="Q8362" i="4" s="1"/>
  <c r="Q8361" i="4"/>
  <c r="L8361" i="4"/>
  <c r="P8361" i="4" s="1"/>
  <c r="Q8360" i="4"/>
  <c r="L8360" i="4"/>
  <c r="P8360" i="4" s="1"/>
  <c r="Q8359" i="4"/>
  <c r="L8359" i="4"/>
  <c r="P8359" i="4" s="1"/>
  <c r="L8358" i="4"/>
  <c r="P8358" i="4" s="1"/>
  <c r="Q8358" i="4" s="1"/>
  <c r="L8357" i="4"/>
  <c r="P8357" i="4" s="1"/>
  <c r="Q8357" i="4" s="1"/>
  <c r="Q8356" i="4"/>
  <c r="L8356" i="4"/>
  <c r="P8356" i="4" s="1"/>
  <c r="K8355" i="4"/>
  <c r="L8354" i="4"/>
  <c r="P8354" i="4" s="1"/>
  <c r="Q8354" i="4" s="1"/>
  <c r="O8353" i="4"/>
  <c r="N8353" i="4"/>
  <c r="M8353" i="4"/>
  <c r="K8353" i="4"/>
  <c r="J8353" i="4"/>
  <c r="I8353" i="4"/>
  <c r="L8352" i="4"/>
  <c r="P8352" i="4" s="1"/>
  <c r="Q8352" i="4" s="1"/>
  <c r="L8351" i="4"/>
  <c r="P8351" i="4" s="1"/>
  <c r="Q8351" i="4" s="1"/>
  <c r="L8350" i="4"/>
  <c r="P8350" i="4" s="1"/>
  <c r="Q8350" i="4" s="1"/>
  <c r="L8349" i="4"/>
  <c r="P8349" i="4" s="1"/>
  <c r="Q8349" i="4" s="1"/>
  <c r="L8348" i="4"/>
  <c r="P8348" i="4" s="1"/>
  <c r="Q8348" i="4" s="1"/>
  <c r="O8347" i="4"/>
  <c r="N8347" i="4"/>
  <c r="M8347" i="4"/>
  <c r="K8347" i="4"/>
  <c r="J8347" i="4"/>
  <c r="I8347" i="4"/>
  <c r="L8346" i="4"/>
  <c r="P8346" i="4" s="1"/>
  <c r="Q8346" i="4" s="1"/>
  <c r="N8345" i="4"/>
  <c r="M8345" i="4"/>
  <c r="K8345" i="4"/>
  <c r="J8345" i="4"/>
  <c r="I8345" i="4"/>
  <c r="Q8343" i="4"/>
  <c r="L8343" i="4"/>
  <c r="P8343" i="4" s="1"/>
  <c r="Q8332" i="4"/>
  <c r="L8332" i="4"/>
  <c r="P8332" i="4" s="1"/>
  <c r="Q8331" i="4"/>
  <c r="L8331" i="4"/>
  <c r="P8331" i="4" s="1"/>
  <c r="Q8330" i="4"/>
  <c r="L8330" i="4"/>
  <c r="P8330" i="4" s="1"/>
  <c r="O8329" i="4"/>
  <c r="O8328" i="4" s="1"/>
  <c r="N8329" i="4"/>
  <c r="N8328" i="4" s="1"/>
  <c r="M8329" i="4"/>
  <c r="M8328" i="4" s="1"/>
  <c r="K8329" i="4"/>
  <c r="K8328" i="4" s="1"/>
  <c r="J8329" i="4"/>
  <c r="Q8329" i="4" s="1"/>
  <c r="I8329" i="4"/>
  <c r="I8328" i="4" s="1"/>
  <c r="Q8327" i="4"/>
  <c r="L8327" i="4"/>
  <c r="P8327" i="4" s="1"/>
  <c r="Q8326" i="4"/>
  <c r="L8326" i="4"/>
  <c r="P8326" i="4" s="1"/>
  <c r="Q8325" i="4"/>
  <c r="L8325" i="4"/>
  <c r="P8325" i="4" s="1"/>
  <c r="O8324" i="4"/>
  <c r="N8324" i="4"/>
  <c r="N8323" i="4" s="1"/>
  <c r="M8324" i="4"/>
  <c r="M8323" i="4" s="1"/>
  <c r="K8324" i="4"/>
  <c r="K8323" i="4" s="1"/>
  <c r="J8324" i="4"/>
  <c r="I8324" i="4"/>
  <c r="I8323" i="4" s="1"/>
  <c r="Q8322" i="4"/>
  <c r="L8322" i="4"/>
  <c r="P8322" i="4" s="1"/>
  <c r="L8321" i="4"/>
  <c r="P8321" i="4" s="1"/>
  <c r="Q8321" i="4" s="1"/>
  <c r="L8320" i="4"/>
  <c r="P8320" i="4" s="1"/>
  <c r="Q8320" i="4" s="1"/>
  <c r="L8319" i="4"/>
  <c r="P8319" i="4" s="1"/>
  <c r="Q8319" i="4" s="1"/>
  <c r="O8318" i="4"/>
  <c r="N8318" i="4"/>
  <c r="M8318" i="4"/>
  <c r="M8309" i="4" s="1"/>
  <c r="K8318" i="4"/>
  <c r="K8309" i="4" s="1"/>
  <c r="J8318" i="4"/>
  <c r="I8318" i="4"/>
  <c r="I8309" i="4" s="1"/>
  <c r="Q8317" i="4"/>
  <c r="L8317" i="4"/>
  <c r="P8317" i="4" s="1"/>
  <c r="L8316" i="4"/>
  <c r="P8316" i="4" s="1"/>
  <c r="Q8316" i="4" s="1"/>
  <c r="Q8315" i="4"/>
  <c r="L8315" i="4"/>
  <c r="P8315" i="4" s="1"/>
  <c r="Q8314" i="4"/>
  <c r="L8314" i="4"/>
  <c r="P8314" i="4" s="1"/>
  <c r="Q8313" i="4"/>
  <c r="L8313" i="4"/>
  <c r="P8313" i="4" s="1"/>
  <c r="L8312" i="4"/>
  <c r="P8312" i="4" s="1"/>
  <c r="Q8312" i="4" s="1"/>
  <c r="L8311" i="4"/>
  <c r="P8311" i="4" s="1"/>
  <c r="Q8311" i="4" s="1"/>
  <c r="Q8310" i="4"/>
  <c r="L8310" i="4"/>
  <c r="P8310" i="4" s="1"/>
  <c r="N8309" i="4"/>
  <c r="L8308" i="4"/>
  <c r="P8308" i="4" s="1"/>
  <c r="Q8308" i="4" s="1"/>
  <c r="O8307" i="4"/>
  <c r="N8307" i="4"/>
  <c r="M8307" i="4"/>
  <c r="K8307" i="4"/>
  <c r="J8307" i="4"/>
  <c r="I8307" i="4"/>
  <c r="L8306" i="4"/>
  <c r="P8306" i="4" s="1"/>
  <c r="Q8306" i="4" s="1"/>
  <c r="L8305" i="4"/>
  <c r="P8305" i="4" s="1"/>
  <c r="Q8305" i="4" s="1"/>
  <c r="L8304" i="4"/>
  <c r="P8304" i="4" s="1"/>
  <c r="Q8304" i="4" s="1"/>
  <c r="L8303" i="4"/>
  <c r="P8303" i="4" s="1"/>
  <c r="Q8303" i="4" s="1"/>
  <c r="L8302" i="4"/>
  <c r="P8302" i="4" s="1"/>
  <c r="Q8302" i="4" s="1"/>
  <c r="O8301" i="4"/>
  <c r="O8299" i="4" s="1"/>
  <c r="N8301" i="4"/>
  <c r="M8301" i="4"/>
  <c r="K8301" i="4"/>
  <c r="K8299" i="4" s="1"/>
  <c r="J8301" i="4"/>
  <c r="J8299" i="4" s="1"/>
  <c r="I8301" i="4"/>
  <c r="I8299" i="4" s="1"/>
  <c r="L8300" i="4"/>
  <c r="P8300" i="4" s="1"/>
  <c r="Q8300" i="4" s="1"/>
  <c r="N8299" i="4"/>
  <c r="Q8297" i="4"/>
  <c r="L8297" i="4"/>
  <c r="P8297" i="4" s="1"/>
  <c r="L8286" i="4"/>
  <c r="P8286" i="4" s="1"/>
  <c r="Q8286" i="4" s="1"/>
  <c r="O8285" i="4"/>
  <c r="N8285" i="4"/>
  <c r="N8284" i="4" s="1"/>
  <c r="N8287" i="4" s="1"/>
  <c r="N8291" i="4" s="1"/>
  <c r="N8292" i="4" s="1"/>
  <c r="M8285" i="4"/>
  <c r="M8284" i="4" s="1"/>
  <c r="M8287" i="4" s="1"/>
  <c r="M8291" i="4" s="1"/>
  <c r="M8292" i="4" s="1"/>
  <c r="K8285" i="4"/>
  <c r="K8284" i="4" s="1"/>
  <c r="J8285" i="4"/>
  <c r="I8285" i="4"/>
  <c r="I8284" i="4" s="1"/>
  <c r="I8287" i="4" s="1"/>
  <c r="I8291" i="4" s="1"/>
  <c r="I8292" i="4" s="1"/>
  <c r="Q8283" i="4"/>
  <c r="L8283" i="4"/>
  <c r="P8283" i="4" s="1"/>
  <c r="Q8272" i="4"/>
  <c r="L8272" i="4"/>
  <c r="P8272" i="4" s="1"/>
  <c r="Q8271" i="4"/>
  <c r="L8271" i="4"/>
  <c r="P8271" i="4" s="1"/>
  <c r="O8270" i="4"/>
  <c r="N8270" i="4"/>
  <c r="N8269" i="4" s="1"/>
  <c r="M8270" i="4"/>
  <c r="M8269" i="4" s="1"/>
  <c r="K8270" i="4"/>
  <c r="K8269" i="4" s="1"/>
  <c r="J8270" i="4"/>
  <c r="I8270" i="4"/>
  <c r="I8269" i="4" s="1"/>
  <c r="Q8268" i="4"/>
  <c r="L8268" i="4"/>
  <c r="P8268" i="4" s="1"/>
  <c r="O8267" i="4"/>
  <c r="N8267" i="4"/>
  <c r="N8266" i="4" s="1"/>
  <c r="M8267" i="4"/>
  <c r="M8266" i="4" s="1"/>
  <c r="K8267" i="4"/>
  <c r="K8266" i="4" s="1"/>
  <c r="J8267" i="4"/>
  <c r="Q8267" i="4" s="1"/>
  <c r="I8267" i="4"/>
  <c r="I8266" i="4" s="1"/>
  <c r="O8266" i="4"/>
  <c r="L8265" i="4"/>
  <c r="P8265" i="4" s="1"/>
  <c r="Q8265" i="4" s="1"/>
  <c r="L8264" i="4"/>
  <c r="P8264" i="4" s="1"/>
  <c r="Q8264" i="4" s="1"/>
  <c r="L8263" i="4"/>
  <c r="P8263" i="4" s="1"/>
  <c r="Q8263" i="4" s="1"/>
  <c r="O8262" i="4"/>
  <c r="N8262" i="4"/>
  <c r="N8253" i="4" s="1"/>
  <c r="M8262" i="4"/>
  <c r="M8253" i="4" s="1"/>
  <c r="K8262" i="4"/>
  <c r="K8253" i="4" s="1"/>
  <c r="J8262" i="4"/>
  <c r="I8262" i="4"/>
  <c r="I8253" i="4" s="1"/>
  <c r="L8261" i="4"/>
  <c r="P8261" i="4" s="1"/>
  <c r="Q8261" i="4" s="1"/>
  <c r="L8260" i="4"/>
  <c r="P8260" i="4" s="1"/>
  <c r="Q8260" i="4" s="1"/>
  <c r="Q8259" i="4"/>
  <c r="L8259" i="4"/>
  <c r="P8259" i="4" s="1"/>
  <c r="Q8258" i="4"/>
  <c r="L8258" i="4"/>
  <c r="P8258" i="4" s="1"/>
  <c r="L8257" i="4"/>
  <c r="P8257" i="4" s="1"/>
  <c r="Q8257" i="4" s="1"/>
  <c r="L8256" i="4"/>
  <c r="P8256" i="4" s="1"/>
  <c r="Q8256" i="4" s="1"/>
  <c r="L8255" i="4"/>
  <c r="P8255" i="4" s="1"/>
  <c r="Q8255" i="4" s="1"/>
  <c r="Q8254" i="4"/>
  <c r="L8254" i="4"/>
  <c r="P8254" i="4" s="1"/>
  <c r="L8252" i="4"/>
  <c r="P8252" i="4" s="1"/>
  <c r="Q8252" i="4" s="1"/>
  <c r="O8251" i="4"/>
  <c r="N8251" i="4"/>
  <c r="M8251" i="4"/>
  <c r="K8251" i="4"/>
  <c r="J8251" i="4"/>
  <c r="I8251" i="4"/>
  <c r="L8250" i="4"/>
  <c r="P8250" i="4" s="1"/>
  <c r="Q8250" i="4" s="1"/>
  <c r="L8249" i="4"/>
  <c r="P8249" i="4" s="1"/>
  <c r="Q8249" i="4" s="1"/>
  <c r="L8248" i="4"/>
  <c r="P8248" i="4" s="1"/>
  <c r="Q8248" i="4" s="1"/>
  <c r="L8247" i="4"/>
  <c r="P8247" i="4" s="1"/>
  <c r="Q8247" i="4" s="1"/>
  <c r="L8246" i="4"/>
  <c r="P8246" i="4" s="1"/>
  <c r="Q8246" i="4" s="1"/>
  <c r="O8245" i="4"/>
  <c r="O8243" i="4" s="1"/>
  <c r="N8245" i="4"/>
  <c r="N8243" i="4" s="1"/>
  <c r="M8245" i="4"/>
  <c r="K8245" i="4"/>
  <c r="K8243" i="4" s="1"/>
  <c r="J8245" i="4"/>
  <c r="J8243" i="4" s="1"/>
  <c r="I8245" i="4"/>
  <c r="I8243" i="4" s="1"/>
  <c r="L8244" i="4"/>
  <c r="P8244" i="4" s="1"/>
  <c r="Q8244" i="4" s="1"/>
  <c r="Q8241" i="4"/>
  <c r="L8241" i="4"/>
  <c r="P8241" i="4" s="1"/>
  <c r="Q8230" i="4"/>
  <c r="L8230" i="4"/>
  <c r="P8230" i="4" s="1"/>
  <c r="Q8229" i="4"/>
  <c r="L8229" i="4"/>
  <c r="P8229" i="4" s="1"/>
  <c r="O8228" i="4"/>
  <c r="O8227" i="4" s="1"/>
  <c r="N8228" i="4"/>
  <c r="N8227" i="4" s="1"/>
  <c r="M8228" i="4"/>
  <c r="M8227" i="4" s="1"/>
  <c r="K8228" i="4"/>
  <c r="K8227" i="4" s="1"/>
  <c r="J8228" i="4"/>
  <c r="Q8228" i="4" s="1"/>
  <c r="I8228" i="4"/>
  <c r="I8227" i="4" s="1"/>
  <c r="Q8226" i="4"/>
  <c r="L8226" i="4"/>
  <c r="P8226" i="4" s="1"/>
  <c r="Q8225" i="4"/>
  <c r="L8225" i="4"/>
  <c r="P8225" i="4" s="1"/>
  <c r="O8224" i="4"/>
  <c r="N8224" i="4"/>
  <c r="N8223" i="4" s="1"/>
  <c r="M8224" i="4"/>
  <c r="M8223" i="4" s="1"/>
  <c r="K8224" i="4"/>
  <c r="K8223" i="4" s="1"/>
  <c r="J8224" i="4"/>
  <c r="Q8224" i="4" s="1"/>
  <c r="I8224" i="4"/>
  <c r="I8223" i="4" s="1"/>
  <c r="O8223" i="4"/>
  <c r="L8222" i="4"/>
  <c r="P8222" i="4" s="1"/>
  <c r="Q8222" i="4" s="1"/>
  <c r="L8221" i="4"/>
  <c r="P8221" i="4" s="1"/>
  <c r="Q8221" i="4" s="1"/>
  <c r="L8220" i="4"/>
  <c r="P8220" i="4" s="1"/>
  <c r="Q8220" i="4" s="1"/>
  <c r="O8219" i="4"/>
  <c r="N8219" i="4"/>
  <c r="N8210" i="4" s="1"/>
  <c r="M8219" i="4"/>
  <c r="K8219" i="4"/>
  <c r="K8210" i="4" s="1"/>
  <c r="J8219" i="4"/>
  <c r="J8210" i="4" s="1"/>
  <c r="I8219" i="4"/>
  <c r="I8210" i="4" s="1"/>
  <c r="Q8218" i="4"/>
  <c r="L8218" i="4"/>
  <c r="P8218" i="4" s="1"/>
  <c r="L8217" i="4"/>
  <c r="P8217" i="4" s="1"/>
  <c r="Q8217" i="4" s="1"/>
  <c r="Q8216" i="4"/>
  <c r="L8216" i="4"/>
  <c r="P8216" i="4" s="1"/>
  <c r="Q8215" i="4"/>
  <c r="L8215" i="4"/>
  <c r="P8215" i="4" s="1"/>
  <c r="Q8214" i="4"/>
  <c r="L8214" i="4"/>
  <c r="P8214" i="4" s="1"/>
  <c r="L8213" i="4"/>
  <c r="P8213" i="4" s="1"/>
  <c r="Q8213" i="4" s="1"/>
  <c r="L8212" i="4"/>
  <c r="P8212" i="4" s="1"/>
  <c r="Q8212" i="4" s="1"/>
  <c r="Q8211" i="4"/>
  <c r="L8211" i="4"/>
  <c r="P8211" i="4" s="1"/>
  <c r="M8210" i="4"/>
  <c r="L8209" i="4"/>
  <c r="P8209" i="4" s="1"/>
  <c r="Q8209" i="4" s="1"/>
  <c r="O8208" i="4"/>
  <c r="N8208" i="4"/>
  <c r="M8208" i="4"/>
  <c r="K8208" i="4"/>
  <c r="J8208" i="4"/>
  <c r="I8208" i="4"/>
  <c r="L8207" i="4"/>
  <c r="P8207" i="4" s="1"/>
  <c r="Q8207" i="4" s="1"/>
  <c r="L8206" i="4"/>
  <c r="P8206" i="4" s="1"/>
  <c r="Q8206" i="4" s="1"/>
  <c r="L8205" i="4"/>
  <c r="P8205" i="4" s="1"/>
  <c r="Q8205" i="4" s="1"/>
  <c r="L8204" i="4"/>
  <c r="P8204" i="4" s="1"/>
  <c r="Q8204" i="4" s="1"/>
  <c r="L8203" i="4"/>
  <c r="P8203" i="4" s="1"/>
  <c r="Q8203" i="4" s="1"/>
  <c r="O8202" i="4"/>
  <c r="O8200" i="4" s="1"/>
  <c r="N8202" i="4"/>
  <c r="N8200" i="4" s="1"/>
  <c r="M8202" i="4"/>
  <c r="K8202" i="4"/>
  <c r="K8200" i="4" s="1"/>
  <c r="J8202" i="4"/>
  <c r="J8200" i="4" s="1"/>
  <c r="I8202" i="4"/>
  <c r="I8200" i="4" s="1"/>
  <c r="L8201" i="4"/>
  <c r="P8201" i="4" s="1"/>
  <c r="Q8201" i="4" s="1"/>
  <c r="Q8198" i="4"/>
  <c r="L8198" i="4"/>
  <c r="P8198" i="4" s="1"/>
  <c r="Q8187" i="4"/>
  <c r="L8187" i="4"/>
  <c r="P8187" i="4" s="1"/>
  <c r="Q8186" i="4"/>
  <c r="L8186" i="4"/>
  <c r="P8186" i="4" s="1"/>
  <c r="L8185" i="4"/>
  <c r="P8185" i="4" s="1"/>
  <c r="Q8185" i="4" s="1"/>
  <c r="O8184" i="4"/>
  <c r="N8184" i="4"/>
  <c r="N8183" i="4" s="1"/>
  <c r="M8184" i="4"/>
  <c r="M8183" i="4" s="1"/>
  <c r="K8184" i="4"/>
  <c r="K8183" i="4" s="1"/>
  <c r="J8184" i="4"/>
  <c r="J8183" i="4" s="1"/>
  <c r="I8184" i="4"/>
  <c r="I8183" i="4" s="1"/>
  <c r="Q8182" i="4"/>
  <c r="L8182" i="4"/>
  <c r="P8182" i="4" s="1"/>
  <c r="Q8181" i="4"/>
  <c r="L8181" i="4"/>
  <c r="P8181" i="4" s="1"/>
  <c r="O8180" i="4"/>
  <c r="N8180" i="4"/>
  <c r="N8179" i="4" s="1"/>
  <c r="M8180" i="4"/>
  <c r="M8179" i="4" s="1"/>
  <c r="K8180" i="4"/>
  <c r="K8179" i="4" s="1"/>
  <c r="J8180" i="4"/>
  <c r="J8179" i="4" s="1"/>
  <c r="Q8179" i="4" s="1"/>
  <c r="I8180" i="4"/>
  <c r="I8179" i="4" s="1"/>
  <c r="L8178" i="4"/>
  <c r="P8178" i="4" s="1"/>
  <c r="Q8178" i="4" s="1"/>
  <c r="L8177" i="4"/>
  <c r="P8177" i="4" s="1"/>
  <c r="Q8177" i="4" s="1"/>
  <c r="L8176" i="4"/>
  <c r="P8176" i="4" s="1"/>
  <c r="Q8176" i="4" s="1"/>
  <c r="O8175" i="4"/>
  <c r="O8166" i="4" s="1"/>
  <c r="N8175" i="4"/>
  <c r="N8166" i="4" s="1"/>
  <c r="M8175" i="4"/>
  <c r="K8175" i="4"/>
  <c r="K8166" i="4" s="1"/>
  <c r="J8175" i="4"/>
  <c r="J8166" i="4" s="1"/>
  <c r="I8175" i="4"/>
  <c r="I8166" i="4" s="1"/>
  <c r="Q8174" i="4"/>
  <c r="L8174" i="4"/>
  <c r="P8174" i="4" s="1"/>
  <c r="L8173" i="4"/>
  <c r="P8173" i="4" s="1"/>
  <c r="Q8173" i="4" s="1"/>
  <c r="Q8172" i="4"/>
  <c r="L8172" i="4"/>
  <c r="P8172" i="4" s="1"/>
  <c r="Q8171" i="4"/>
  <c r="L8171" i="4"/>
  <c r="P8171" i="4" s="1"/>
  <c r="Q8170" i="4"/>
  <c r="L8170" i="4"/>
  <c r="P8170" i="4" s="1"/>
  <c r="L8169" i="4"/>
  <c r="P8169" i="4" s="1"/>
  <c r="Q8169" i="4" s="1"/>
  <c r="L8168" i="4"/>
  <c r="P8168" i="4" s="1"/>
  <c r="Q8168" i="4" s="1"/>
  <c r="Q8167" i="4"/>
  <c r="L8167" i="4"/>
  <c r="P8167" i="4" s="1"/>
  <c r="L8165" i="4"/>
  <c r="P8165" i="4" s="1"/>
  <c r="Q8165" i="4" s="1"/>
  <c r="O8164" i="4"/>
  <c r="N8164" i="4"/>
  <c r="M8164" i="4"/>
  <c r="K8164" i="4"/>
  <c r="J8164" i="4"/>
  <c r="I8164" i="4"/>
  <c r="L8163" i="4"/>
  <c r="P8163" i="4" s="1"/>
  <c r="Q8163" i="4" s="1"/>
  <c r="Q8162" i="4"/>
  <c r="L8162" i="4"/>
  <c r="P8162" i="4" s="1"/>
  <c r="L8161" i="4"/>
  <c r="P8161" i="4" s="1"/>
  <c r="Q8161" i="4" s="1"/>
  <c r="L8160" i="4"/>
  <c r="P8160" i="4" s="1"/>
  <c r="Q8160" i="4" s="1"/>
  <c r="L8159" i="4"/>
  <c r="P8159" i="4" s="1"/>
  <c r="Q8159" i="4" s="1"/>
  <c r="O8158" i="4"/>
  <c r="N8158" i="4"/>
  <c r="M8158" i="4"/>
  <c r="K8158" i="4"/>
  <c r="J8158" i="4"/>
  <c r="I8158" i="4"/>
  <c r="I8156" i="4" s="1"/>
  <c r="L8157" i="4"/>
  <c r="P8157" i="4" s="1"/>
  <c r="Q8157" i="4" s="1"/>
  <c r="N8156" i="4"/>
  <c r="M8156" i="4"/>
  <c r="K8156" i="4"/>
  <c r="Q8154" i="4"/>
  <c r="L8154" i="4"/>
  <c r="P8154" i="4" s="1"/>
  <c r="Q8143" i="4"/>
  <c r="L8143" i="4"/>
  <c r="P8143" i="4" s="1"/>
  <c r="Q8142" i="4"/>
  <c r="L8142" i="4"/>
  <c r="P8142" i="4" s="1"/>
  <c r="Q8141" i="4"/>
  <c r="L8141" i="4"/>
  <c r="P8141" i="4" s="1"/>
  <c r="O8140" i="4"/>
  <c r="O8139" i="4" s="1"/>
  <c r="N8140" i="4"/>
  <c r="N8139" i="4" s="1"/>
  <c r="M8140" i="4"/>
  <c r="M8139" i="4" s="1"/>
  <c r="K8140" i="4"/>
  <c r="K8139" i="4" s="1"/>
  <c r="J8140" i="4"/>
  <c r="I8140" i="4"/>
  <c r="I8139" i="4" s="1"/>
  <c r="Q8138" i="4"/>
  <c r="L8138" i="4"/>
  <c r="P8138" i="4" s="1"/>
  <c r="Q8137" i="4"/>
  <c r="L8137" i="4"/>
  <c r="P8137" i="4" s="1"/>
  <c r="O8136" i="4"/>
  <c r="N8136" i="4"/>
  <c r="N8135" i="4" s="1"/>
  <c r="M8136" i="4"/>
  <c r="M8135" i="4" s="1"/>
  <c r="K8136" i="4"/>
  <c r="K8135" i="4" s="1"/>
  <c r="J8136" i="4"/>
  <c r="Q8136" i="4" s="1"/>
  <c r="I8136" i="4"/>
  <c r="I8135" i="4" s="1"/>
  <c r="Q8134" i="4"/>
  <c r="L8134" i="4"/>
  <c r="P8134" i="4" s="1"/>
  <c r="L8133" i="4"/>
  <c r="P8133" i="4" s="1"/>
  <c r="Q8133" i="4" s="1"/>
  <c r="L8132" i="4"/>
  <c r="P8132" i="4" s="1"/>
  <c r="Q8132" i="4" s="1"/>
  <c r="L8131" i="4"/>
  <c r="P8131" i="4" s="1"/>
  <c r="Q8131" i="4" s="1"/>
  <c r="O8130" i="4"/>
  <c r="O8121" i="4" s="1"/>
  <c r="N8130" i="4"/>
  <c r="N8121" i="4" s="1"/>
  <c r="M8130" i="4"/>
  <c r="M8121" i="4" s="1"/>
  <c r="K8130" i="4"/>
  <c r="K8121" i="4" s="1"/>
  <c r="J8130" i="4"/>
  <c r="J8121" i="4" s="1"/>
  <c r="I8130" i="4"/>
  <c r="I8121" i="4" s="1"/>
  <c r="Q8129" i="4"/>
  <c r="L8129" i="4"/>
  <c r="P8129" i="4" s="1"/>
  <c r="L8128" i="4"/>
  <c r="P8128" i="4" s="1"/>
  <c r="Q8128" i="4" s="1"/>
  <c r="Q8127" i="4"/>
  <c r="L8127" i="4"/>
  <c r="P8127" i="4" s="1"/>
  <c r="Q8126" i="4"/>
  <c r="L8126" i="4"/>
  <c r="P8126" i="4" s="1"/>
  <c r="Q8125" i="4"/>
  <c r="L8125" i="4"/>
  <c r="P8125" i="4" s="1"/>
  <c r="L8124" i="4"/>
  <c r="P8124" i="4" s="1"/>
  <c r="Q8124" i="4" s="1"/>
  <c r="L8123" i="4"/>
  <c r="P8123" i="4" s="1"/>
  <c r="Q8123" i="4" s="1"/>
  <c r="Q8122" i="4"/>
  <c r="L8122" i="4"/>
  <c r="P8122" i="4" s="1"/>
  <c r="L8120" i="4"/>
  <c r="P8120" i="4" s="1"/>
  <c r="Q8120" i="4" s="1"/>
  <c r="O8119" i="4"/>
  <c r="N8119" i="4"/>
  <c r="M8119" i="4"/>
  <c r="K8119" i="4"/>
  <c r="J8119" i="4"/>
  <c r="I8119" i="4"/>
  <c r="L8118" i="4"/>
  <c r="P8118" i="4" s="1"/>
  <c r="Q8118" i="4" s="1"/>
  <c r="L8117" i="4"/>
  <c r="P8117" i="4" s="1"/>
  <c r="Q8117" i="4" s="1"/>
  <c r="L8116" i="4"/>
  <c r="P8116" i="4" s="1"/>
  <c r="Q8116" i="4" s="1"/>
  <c r="L8115" i="4"/>
  <c r="P8115" i="4" s="1"/>
  <c r="Q8115" i="4" s="1"/>
  <c r="L8114" i="4"/>
  <c r="P8114" i="4" s="1"/>
  <c r="Q8114" i="4" s="1"/>
  <c r="O8113" i="4"/>
  <c r="N8113" i="4"/>
  <c r="M8113" i="4"/>
  <c r="K8113" i="4"/>
  <c r="J8113" i="4"/>
  <c r="I8113" i="4"/>
  <c r="I8111" i="4" s="1"/>
  <c r="L8112" i="4"/>
  <c r="P8112" i="4" s="1"/>
  <c r="Q8112" i="4" s="1"/>
  <c r="N8111" i="4"/>
  <c r="M8111" i="4"/>
  <c r="K8111" i="4"/>
  <c r="Q8109" i="4"/>
  <c r="L8109" i="4"/>
  <c r="P8109" i="4" s="1"/>
  <c r="Q8098" i="4"/>
  <c r="L8098" i="4"/>
  <c r="P8098" i="4" s="1"/>
  <c r="Q8097" i="4"/>
  <c r="L8097" i="4"/>
  <c r="P8097" i="4" s="1"/>
  <c r="Q8096" i="4"/>
  <c r="L8096" i="4"/>
  <c r="P8096" i="4" s="1"/>
  <c r="O8095" i="4"/>
  <c r="O8094" i="4" s="1"/>
  <c r="N8095" i="4"/>
  <c r="N8094" i="4" s="1"/>
  <c r="M8095" i="4"/>
  <c r="K8095" i="4"/>
  <c r="K8094" i="4" s="1"/>
  <c r="J8095" i="4"/>
  <c r="Q8095" i="4" s="1"/>
  <c r="I8095" i="4"/>
  <c r="I8094" i="4" s="1"/>
  <c r="Q8093" i="4"/>
  <c r="L8093" i="4"/>
  <c r="P8093" i="4" s="1"/>
  <c r="Q8092" i="4"/>
  <c r="L8092" i="4"/>
  <c r="P8092" i="4" s="1"/>
  <c r="Q8091" i="4"/>
  <c r="L8091" i="4"/>
  <c r="P8091" i="4" s="1"/>
  <c r="O8090" i="4"/>
  <c r="N8090" i="4"/>
  <c r="N8089" i="4" s="1"/>
  <c r="M8090" i="4"/>
  <c r="M8089" i="4" s="1"/>
  <c r="K8090" i="4"/>
  <c r="K8089" i="4" s="1"/>
  <c r="J8090" i="4"/>
  <c r="J8089" i="4" s="1"/>
  <c r="Q8089" i="4" s="1"/>
  <c r="I8090" i="4"/>
  <c r="I8089" i="4" s="1"/>
  <c r="Q8088" i="4"/>
  <c r="L8088" i="4"/>
  <c r="P8088" i="4" s="1"/>
  <c r="L8087" i="4"/>
  <c r="P8087" i="4" s="1"/>
  <c r="Q8087" i="4" s="1"/>
  <c r="L8086" i="4"/>
  <c r="P8086" i="4" s="1"/>
  <c r="Q8086" i="4" s="1"/>
  <c r="Q8085" i="4"/>
  <c r="L8085" i="4"/>
  <c r="P8085" i="4" s="1"/>
  <c r="O8084" i="4"/>
  <c r="N8084" i="4"/>
  <c r="N8075" i="4" s="1"/>
  <c r="M8084" i="4"/>
  <c r="M8075" i="4" s="1"/>
  <c r="K8084" i="4"/>
  <c r="J8084" i="4"/>
  <c r="J8075" i="4" s="1"/>
  <c r="I8084" i="4"/>
  <c r="I8075" i="4" s="1"/>
  <c r="Q8083" i="4"/>
  <c r="L8083" i="4"/>
  <c r="P8083" i="4" s="1"/>
  <c r="L8082" i="4"/>
  <c r="P8082" i="4" s="1"/>
  <c r="Q8082" i="4" s="1"/>
  <c r="Q8081" i="4"/>
  <c r="L8081" i="4"/>
  <c r="P8081" i="4" s="1"/>
  <c r="Q8080" i="4"/>
  <c r="L8080" i="4"/>
  <c r="P8080" i="4" s="1"/>
  <c r="Q8079" i="4"/>
  <c r="L8079" i="4"/>
  <c r="P8079" i="4" s="1"/>
  <c r="L8078" i="4"/>
  <c r="P8078" i="4" s="1"/>
  <c r="Q8078" i="4" s="1"/>
  <c r="L8077" i="4"/>
  <c r="P8077" i="4" s="1"/>
  <c r="Q8077" i="4" s="1"/>
  <c r="Q8076" i="4"/>
  <c r="L8076" i="4"/>
  <c r="P8076" i="4" s="1"/>
  <c r="L8074" i="4"/>
  <c r="P8074" i="4" s="1"/>
  <c r="Q8074" i="4" s="1"/>
  <c r="O8073" i="4"/>
  <c r="N8073" i="4"/>
  <c r="M8073" i="4"/>
  <c r="K8073" i="4"/>
  <c r="J8073" i="4"/>
  <c r="I8073" i="4"/>
  <c r="L8072" i="4"/>
  <c r="P8072" i="4" s="1"/>
  <c r="Q8072" i="4" s="1"/>
  <c r="L8071" i="4"/>
  <c r="P8071" i="4" s="1"/>
  <c r="Q8071" i="4" s="1"/>
  <c r="L8070" i="4"/>
  <c r="P8070" i="4" s="1"/>
  <c r="Q8070" i="4" s="1"/>
  <c r="L8069" i="4"/>
  <c r="P8069" i="4" s="1"/>
  <c r="Q8069" i="4" s="1"/>
  <c r="L8068" i="4"/>
  <c r="P8068" i="4" s="1"/>
  <c r="Q8068" i="4" s="1"/>
  <c r="O8067" i="4"/>
  <c r="O8065" i="4" s="1"/>
  <c r="N8067" i="4"/>
  <c r="N8065" i="4" s="1"/>
  <c r="M8067" i="4"/>
  <c r="K8067" i="4"/>
  <c r="K8065" i="4" s="1"/>
  <c r="J8067" i="4"/>
  <c r="J8065" i="4" s="1"/>
  <c r="I8067" i="4"/>
  <c r="I8065" i="4" s="1"/>
  <c r="L8066" i="4"/>
  <c r="P8066" i="4" s="1"/>
  <c r="Q8066" i="4" s="1"/>
  <c r="Q8063" i="4"/>
  <c r="L8063" i="4"/>
  <c r="P8063" i="4" s="1"/>
  <c r="Q8052" i="4"/>
  <c r="L8052" i="4"/>
  <c r="P8052" i="4" s="1"/>
  <c r="Q8051" i="4"/>
  <c r="L8051" i="4"/>
  <c r="P8051" i="4" s="1"/>
  <c r="Q8050" i="4"/>
  <c r="L8050" i="4"/>
  <c r="P8050" i="4" s="1"/>
  <c r="O8049" i="4"/>
  <c r="N8049" i="4"/>
  <c r="N8048" i="4" s="1"/>
  <c r="M8049" i="4"/>
  <c r="M8048" i="4" s="1"/>
  <c r="K8049" i="4"/>
  <c r="K8048" i="4" s="1"/>
  <c r="J8049" i="4"/>
  <c r="J8048" i="4" s="1"/>
  <c r="Q8048" i="4" s="1"/>
  <c r="I8049" i="4"/>
  <c r="I8048" i="4" s="1"/>
  <c r="Q8047" i="4"/>
  <c r="L8047" i="4"/>
  <c r="P8047" i="4" s="1"/>
  <c r="Q8046" i="4"/>
  <c r="L8046" i="4"/>
  <c r="P8046" i="4" s="1"/>
  <c r="Q8045" i="4"/>
  <c r="L8045" i="4"/>
  <c r="P8045" i="4" s="1"/>
  <c r="O8044" i="4"/>
  <c r="N8044" i="4"/>
  <c r="N8043" i="4" s="1"/>
  <c r="M8044" i="4"/>
  <c r="K8044" i="4"/>
  <c r="K8043" i="4" s="1"/>
  <c r="J8044" i="4"/>
  <c r="Q8044" i="4" s="1"/>
  <c r="I8044" i="4"/>
  <c r="I8043" i="4" s="1"/>
  <c r="O8043" i="4"/>
  <c r="L8042" i="4"/>
  <c r="P8042" i="4" s="1"/>
  <c r="Q8042" i="4" s="1"/>
  <c r="L8041" i="4"/>
  <c r="P8041" i="4" s="1"/>
  <c r="Q8041" i="4" s="1"/>
  <c r="L8040" i="4"/>
  <c r="P8040" i="4" s="1"/>
  <c r="Q8040" i="4" s="1"/>
  <c r="O8039" i="4"/>
  <c r="O8030" i="4" s="1"/>
  <c r="N8039" i="4"/>
  <c r="N8030" i="4" s="1"/>
  <c r="M8039" i="4"/>
  <c r="K8039" i="4"/>
  <c r="K8030" i="4" s="1"/>
  <c r="J8039" i="4"/>
  <c r="I8039" i="4"/>
  <c r="I8030" i="4" s="1"/>
  <c r="Q8038" i="4"/>
  <c r="L8038" i="4"/>
  <c r="P8038" i="4" s="1"/>
  <c r="L8037" i="4"/>
  <c r="P8037" i="4" s="1"/>
  <c r="Q8037" i="4" s="1"/>
  <c r="Q8036" i="4"/>
  <c r="L8036" i="4"/>
  <c r="P8036" i="4" s="1"/>
  <c r="Q8035" i="4"/>
  <c r="L8035" i="4"/>
  <c r="P8035" i="4" s="1"/>
  <c r="Q8034" i="4"/>
  <c r="L8034" i="4"/>
  <c r="P8034" i="4" s="1"/>
  <c r="L8033" i="4"/>
  <c r="P8033" i="4" s="1"/>
  <c r="Q8033" i="4" s="1"/>
  <c r="L8032" i="4"/>
  <c r="P8032" i="4" s="1"/>
  <c r="Q8032" i="4" s="1"/>
  <c r="Q8031" i="4"/>
  <c r="L8031" i="4"/>
  <c r="P8031" i="4" s="1"/>
  <c r="L8029" i="4"/>
  <c r="P8029" i="4" s="1"/>
  <c r="Q8029" i="4" s="1"/>
  <c r="O8028" i="4"/>
  <c r="N8028" i="4"/>
  <c r="M8028" i="4"/>
  <c r="K8028" i="4"/>
  <c r="J8028" i="4"/>
  <c r="I8028" i="4"/>
  <c r="L8027" i="4"/>
  <c r="P8027" i="4" s="1"/>
  <c r="Q8027" i="4" s="1"/>
  <c r="L8026" i="4"/>
  <c r="P8026" i="4" s="1"/>
  <c r="Q8026" i="4" s="1"/>
  <c r="L8025" i="4"/>
  <c r="P8025" i="4" s="1"/>
  <c r="Q8025" i="4" s="1"/>
  <c r="L8024" i="4"/>
  <c r="P8024" i="4" s="1"/>
  <c r="Q8024" i="4" s="1"/>
  <c r="L8023" i="4"/>
  <c r="P8023" i="4" s="1"/>
  <c r="Q8023" i="4" s="1"/>
  <c r="O8022" i="4"/>
  <c r="O8020" i="4" s="1"/>
  <c r="N8022" i="4"/>
  <c r="M8022" i="4"/>
  <c r="K8022" i="4"/>
  <c r="K8020" i="4" s="1"/>
  <c r="J8022" i="4"/>
  <c r="J8020" i="4" s="1"/>
  <c r="I8022" i="4"/>
  <c r="I8020" i="4" s="1"/>
  <c r="L8021" i="4"/>
  <c r="P8021" i="4" s="1"/>
  <c r="Q8021" i="4" s="1"/>
  <c r="N8020" i="4"/>
  <c r="Q8018" i="4"/>
  <c r="L8018" i="4"/>
  <c r="P8018" i="4" s="1"/>
  <c r="Q8007" i="4"/>
  <c r="L8007" i="4"/>
  <c r="P8007" i="4" s="1"/>
  <c r="Q8006" i="4"/>
  <c r="L8006" i="4"/>
  <c r="P8006" i="4" s="1"/>
  <c r="O8005" i="4"/>
  <c r="N8005" i="4"/>
  <c r="N8004" i="4" s="1"/>
  <c r="M8005" i="4"/>
  <c r="M8004" i="4" s="1"/>
  <c r="K8005" i="4"/>
  <c r="K8004" i="4" s="1"/>
  <c r="J8005" i="4"/>
  <c r="J8004" i="4" s="1"/>
  <c r="Q8004" i="4" s="1"/>
  <c r="I8005" i="4"/>
  <c r="I8004" i="4" s="1"/>
  <c r="O8004" i="4"/>
  <c r="Q8003" i="4"/>
  <c r="L8003" i="4"/>
  <c r="P8003" i="4" s="1"/>
  <c r="O8002" i="4"/>
  <c r="N8002" i="4"/>
  <c r="N8001" i="4" s="1"/>
  <c r="M8002" i="4"/>
  <c r="M8001" i="4" s="1"/>
  <c r="K8002" i="4"/>
  <c r="K8001" i="4" s="1"/>
  <c r="J8002" i="4"/>
  <c r="J8001" i="4" s="1"/>
  <c r="Q8001" i="4" s="1"/>
  <c r="I8002" i="4"/>
  <c r="I8001" i="4" s="1"/>
  <c r="L8000" i="4"/>
  <c r="P8000" i="4" s="1"/>
  <c r="Q8000" i="4" s="1"/>
  <c r="L7999" i="4"/>
  <c r="P7999" i="4" s="1"/>
  <c r="Q7999" i="4" s="1"/>
  <c r="L7998" i="4"/>
  <c r="P7998" i="4" s="1"/>
  <c r="Q7998" i="4" s="1"/>
  <c r="O7997" i="4"/>
  <c r="O7988" i="4" s="1"/>
  <c r="N7997" i="4"/>
  <c r="N7988" i="4" s="1"/>
  <c r="M7997" i="4"/>
  <c r="K7997" i="4"/>
  <c r="K7988" i="4" s="1"/>
  <c r="J7997" i="4"/>
  <c r="J7988" i="4" s="1"/>
  <c r="I7997" i="4"/>
  <c r="I7988" i="4" s="1"/>
  <c r="Q7996" i="4"/>
  <c r="L7996" i="4"/>
  <c r="P7996" i="4" s="1"/>
  <c r="L7995" i="4"/>
  <c r="P7995" i="4" s="1"/>
  <c r="Q7995" i="4" s="1"/>
  <c r="L7994" i="4"/>
  <c r="P7994" i="4" s="1"/>
  <c r="Q7994" i="4" s="1"/>
  <c r="Q7993" i="4"/>
  <c r="L7993" i="4"/>
  <c r="P7993" i="4" s="1"/>
  <c r="Q7992" i="4"/>
  <c r="L7992" i="4"/>
  <c r="P7992" i="4" s="1"/>
  <c r="L7991" i="4"/>
  <c r="P7991" i="4" s="1"/>
  <c r="Q7991" i="4" s="1"/>
  <c r="L7990" i="4"/>
  <c r="P7990" i="4" s="1"/>
  <c r="Q7990" i="4" s="1"/>
  <c r="Q7989" i="4"/>
  <c r="L7989" i="4"/>
  <c r="P7989" i="4" s="1"/>
  <c r="L7987" i="4"/>
  <c r="P7987" i="4" s="1"/>
  <c r="Q7987" i="4" s="1"/>
  <c r="O7986" i="4"/>
  <c r="N7986" i="4"/>
  <c r="M7986" i="4"/>
  <c r="K7986" i="4"/>
  <c r="J7986" i="4"/>
  <c r="I7986" i="4"/>
  <c r="L7985" i="4"/>
  <c r="P7985" i="4" s="1"/>
  <c r="Q7985" i="4" s="1"/>
  <c r="L7984" i="4"/>
  <c r="P7984" i="4" s="1"/>
  <c r="Q7984" i="4" s="1"/>
  <c r="L7983" i="4"/>
  <c r="P7983" i="4" s="1"/>
  <c r="Q7983" i="4" s="1"/>
  <c r="L7982" i="4"/>
  <c r="P7982" i="4" s="1"/>
  <c r="Q7982" i="4" s="1"/>
  <c r="L7981" i="4"/>
  <c r="P7981" i="4" s="1"/>
  <c r="Q7981" i="4" s="1"/>
  <c r="O7980" i="4"/>
  <c r="N7980" i="4"/>
  <c r="N7978" i="4" s="1"/>
  <c r="M7980" i="4"/>
  <c r="M7978" i="4" s="1"/>
  <c r="K7980" i="4"/>
  <c r="K7978" i="4" s="1"/>
  <c r="J7980" i="4"/>
  <c r="J7978" i="4" s="1"/>
  <c r="I7980" i="4"/>
  <c r="I7978" i="4" s="1"/>
  <c r="L7979" i="4"/>
  <c r="P7979" i="4" s="1"/>
  <c r="Q7979" i="4" s="1"/>
  <c r="Q7976" i="4"/>
  <c r="L7976" i="4"/>
  <c r="P7976" i="4" s="1"/>
  <c r="Q7966" i="4"/>
  <c r="L7966" i="4"/>
  <c r="P7966" i="4" s="1"/>
  <c r="Q7965" i="4"/>
  <c r="L7965" i="4"/>
  <c r="P7965" i="4" s="1"/>
  <c r="Q7964" i="4"/>
  <c r="L7964" i="4"/>
  <c r="P7964" i="4" s="1"/>
  <c r="Q7963" i="4"/>
  <c r="L7963" i="4"/>
  <c r="P7963" i="4" s="1"/>
  <c r="O7962" i="4"/>
  <c r="N7962" i="4"/>
  <c r="N7961" i="4" s="1"/>
  <c r="M7962" i="4"/>
  <c r="M7961" i="4" s="1"/>
  <c r="K7962" i="4"/>
  <c r="K7961" i="4" s="1"/>
  <c r="J7962" i="4"/>
  <c r="J7961" i="4" s="1"/>
  <c r="Q7961" i="4" s="1"/>
  <c r="I7962" i="4"/>
  <c r="I7961" i="4" s="1"/>
  <c r="Q7960" i="4"/>
  <c r="L7960" i="4"/>
  <c r="P7960" i="4" s="1"/>
  <c r="L7959" i="4"/>
  <c r="P7959" i="4" s="1"/>
  <c r="Q7959" i="4" s="1"/>
  <c r="L7958" i="4"/>
  <c r="P7958" i="4" s="1"/>
  <c r="Q7958" i="4" s="1"/>
  <c r="O7957" i="4"/>
  <c r="N7957" i="4"/>
  <c r="N7948" i="4" s="1"/>
  <c r="M7957" i="4"/>
  <c r="M7948" i="4" s="1"/>
  <c r="K7957" i="4"/>
  <c r="J7957" i="4"/>
  <c r="J7948" i="4" s="1"/>
  <c r="I7957" i="4"/>
  <c r="I7948" i="4" s="1"/>
  <c r="L7956" i="4"/>
  <c r="P7956" i="4" s="1"/>
  <c r="Q7956" i="4" s="1"/>
  <c r="L7955" i="4"/>
  <c r="P7955" i="4" s="1"/>
  <c r="Q7955" i="4" s="1"/>
  <c r="Q7954" i="4"/>
  <c r="L7954" i="4"/>
  <c r="P7954" i="4" s="1"/>
  <c r="L7953" i="4"/>
  <c r="P7953" i="4" s="1"/>
  <c r="Q7953" i="4" s="1"/>
  <c r="L7952" i="4"/>
  <c r="P7952" i="4" s="1"/>
  <c r="Q7952" i="4" s="1"/>
  <c r="L7951" i="4"/>
  <c r="P7951" i="4" s="1"/>
  <c r="Q7951" i="4" s="1"/>
  <c r="L7950" i="4"/>
  <c r="P7950" i="4" s="1"/>
  <c r="Q7950" i="4" s="1"/>
  <c r="L7949" i="4"/>
  <c r="P7949" i="4" s="1"/>
  <c r="Q7949" i="4" s="1"/>
  <c r="K7948" i="4"/>
  <c r="L7947" i="4"/>
  <c r="P7947" i="4" s="1"/>
  <c r="Q7947" i="4" s="1"/>
  <c r="O7946" i="4"/>
  <c r="N7946" i="4"/>
  <c r="M7946" i="4"/>
  <c r="K7946" i="4"/>
  <c r="J7946" i="4"/>
  <c r="I7946" i="4"/>
  <c r="L7945" i="4"/>
  <c r="P7945" i="4" s="1"/>
  <c r="Q7945" i="4" s="1"/>
  <c r="L7944" i="4"/>
  <c r="P7944" i="4" s="1"/>
  <c r="Q7944" i="4" s="1"/>
  <c r="L7943" i="4"/>
  <c r="P7943" i="4" s="1"/>
  <c r="Q7943" i="4" s="1"/>
  <c r="L7942" i="4"/>
  <c r="P7942" i="4" s="1"/>
  <c r="Q7942" i="4" s="1"/>
  <c r="L7941" i="4"/>
  <c r="P7941" i="4" s="1"/>
  <c r="Q7941" i="4" s="1"/>
  <c r="O7940" i="4"/>
  <c r="N7940" i="4"/>
  <c r="M7940" i="4"/>
  <c r="K7940" i="4"/>
  <c r="J7940" i="4"/>
  <c r="I7940" i="4"/>
  <c r="L7939" i="4"/>
  <c r="P7939" i="4" s="1"/>
  <c r="Q7939" i="4" s="1"/>
  <c r="N7938" i="4"/>
  <c r="M7938" i="4"/>
  <c r="K7938" i="4"/>
  <c r="J7938" i="4"/>
  <c r="I7938" i="4"/>
  <c r="Q7936" i="4"/>
  <c r="L7936" i="4"/>
  <c r="P7936" i="4" s="1"/>
  <c r="L7925" i="4"/>
  <c r="P7925" i="4" s="1"/>
  <c r="Q7925" i="4" s="1"/>
  <c r="O7924" i="4"/>
  <c r="N7924" i="4"/>
  <c r="N7923" i="4" s="1"/>
  <c r="M7924" i="4"/>
  <c r="M7923" i="4" s="1"/>
  <c r="M7926" i="4" s="1"/>
  <c r="M7930" i="4" s="1"/>
  <c r="K7924" i="4"/>
  <c r="K7923" i="4" s="1"/>
  <c r="K7926" i="4" s="1"/>
  <c r="J7924" i="4"/>
  <c r="J7923" i="4" s="1"/>
  <c r="I7924" i="4"/>
  <c r="I7923" i="4" s="1"/>
  <c r="I7926" i="4" s="1"/>
  <c r="I7930" i="4" s="1"/>
  <c r="I7931" i="4" s="1"/>
  <c r="Q7922" i="4"/>
  <c r="L7922" i="4"/>
  <c r="P7922" i="4" s="1"/>
  <c r="Q7911" i="4"/>
  <c r="L7911" i="4"/>
  <c r="P7911" i="4" s="1"/>
  <c r="Q7910" i="4"/>
  <c r="L7910" i="4"/>
  <c r="P7910" i="4" s="1"/>
  <c r="O7909" i="4"/>
  <c r="N7909" i="4"/>
  <c r="N7908" i="4" s="1"/>
  <c r="M7909" i="4"/>
  <c r="M7908" i="4" s="1"/>
  <c r="K7909" i="4"/>
  <c r="K7908" i="4" s="1"/>
  <c r="J7909" i="4"/>
  <c r="J7908" i="4" s="1"/>
  <c r="Q7908" i="4" s="1"/>
  <c r="I7909" i="4"/>
  <c r="I7908" i="4" s="1"/>
  <c r="Q7907" i="4"/>
  <c r="L7907" i="4"/>
  <c r="P7907" i="4" s="1"/>
  <c r="O7906" i="4"/>
  <c r="N7906" i="4"/>
  <c r="N7905" i="4" s="1"/>
  <c r="M7906" i="4"/>
  <c r="M7905" i="4" s="1"/>
  <c r="K7906" i="4"/>
  <c r="K7905" i="4" s="1"/>
  <c r="J7906" i="4"/>
  <c r="I7906" i="4"/>
  <c r="I7905" i="4" s="1"/>
  <c r="L7904" i="4"/>
  <c r="P7904" i="4" s="1"/>
  <c r="Q7904" i="4" s="1"/>
  <c r="L7903" i="4"/>
  <c r="P7903" i="4" s="1"/>
  <c r="Q7903" i="4" s="1"/>
  <c r="L7902" i="4"/>
  <c r="P7902" i="4" s="1"/>
  <c r="Q7902" i="4" s="1"/>
  <c r="O7901" i="4"/>
  <c r="O7892" i="4" s="1"/>
  <c r="N7901" i="4"/>
  <c r="N7892" i="4" s="1"/>
  <c r="M7901" i="4"/>
  <c r="K7901" i="4"/>
  <c r="K7892" i="4" s="1"/>
  <c r="J7901" i="4"/>
  <c r="J7892" i="4" s="1"/>
  <c r="I7901" i="4"/>
  <c r="I7892" i="4" s="1"/>
  <c r="Q7900" i="4"/>
  <c r="L7900" i="4"/>
  <c r="P7900" i="4" s="1"/>
  <c r="L7899" i="4"/>
  <c r="P7899" i="4" s="1"/>
  <c r="Q7899" i="4" s="1"/>
  <c r="Q7898" i="4"/>
  <c r="L7898" i="4"/>
  <c r="P7898" i="4" s="1"/>
  <c r="Q7897" i="4"/>
  <c r="L7897" i="4"/>
  <c r="P7897" i="4" s="1"/>
  <c r="Q7896" i="4"/>
  <c r="L7896" i="4"/>
  <c r="P7896" i="4" s="1"/>
  <c r="L7895" i="4"/>
  <c r="P7895" i="4" s="1"/>
  <c r="Q7895" i="4" s="1"/>
  <c r="L7894" i="4"/>
  <c r="P7894" i="4" s="1"/>
  <c r="Q7894" i="4" s="1"/>
  <c r="Q7893" i="4"/>
  <c r="L7893" i="4"/>
  <c r="P7893" i="4" s="1"/>
  <c r="L7891" i="4"/>
  <c r="P7891" i="4" s="1"/>
  <c r="Q7891" i="4" s="1"/>
  <c r="O7890" i="4"/>
  <c r="N7890" i="4"/>
  <c r="M7890" i="4"/>
  <c r="K7890" i="4"/>
  <c r="J7890" i="4"/>
  <c r="I7890" i="4"/>
  <c r="L7889" i="4"/>
  <c r="P7889" i="4" s="1"/>
  <c r="Q7889" i="4" s="1"/>
  <c r="Q7888" i="4"/>
  <c r="L7888" i="4"/>
  <c r="P7888" i="4" s="1"/>
  <c r="L7887" i="4"/>
  <c r="P7887" i="4" s="1"/>
  <c r="Q7887" i="4" s="1"/>
  <c r="L7886" i="4"/>
  <c r="P7886" i="4" s="1"/>
  <c r="Q7886" i="4" s="1"/>
  <c r="L7885" i="4"/>
  <c r="P7885" i="4" s="1"/>
  <c r="Q7885" i="4" s="1"/>
  <c r="O7884" i="4"/>
  <c r="N7884" i="4"/>
  <c r="M7884" i="4"/>
  <c r="K7884" i="4"/>
  <c r="J7884" i="4"/>
  <c r="I7884" i="4"/>
  <c r="L7883" i="4"/>
  <c r="P7883" i="4" s="1"/>
  <c r="Q7883" i="4" s="1"/>
  <c r="N7882" i="4"/>
  <c r="M7882" i="4"/>
  <c r="K7882" i="4"/>
  <c r="J7882" i="4"/>
  <c r="I7882" i="4"/>
  <c r="Q7880" i="4"/>
  <c r="L7880" i="4"/>
  <c r="P7880" i="4" s="1"/>
  <c r="L7869" i="4"/>
  <c r="P7869" i="4" s="1"/>
  <c r="Q7869" i="4" s="1"/>
  <c r="O7868" i="4"/>
  <c r="N7868" i="4"/>
  <c r="N7867" i="4" s="1"/>
  <c r="M7868" i="4"/>
  <c r="M7867" i="4" s="1"/>
  <c r="K7868" i="4"/>
  <c r="K7867" i="4" s="1"/>
  <c r="J7868" i="4"/>
  <c r="J7867" i="4" s="1"/>
  <c r="I7868" i="4"/>
  <c r="I7867" i="4" s="1"/>
  <c r="Q7866" i="4"/>
  <c r="L7866" i="4"/>
  <c r="P7866" i="4" s="1"/>
  <c r="L7865" i="4"/>
  <c r="P7865" i="4" s="1"/>
  <c r="Q7865" i="4" s="1"/>
  <c r="O7864" i="4"/>
  <c r="N7864" i="4"/>
  <c r="N7863" i="4" s="1"/>
  <c r="M7864" i="4"/>
  <c r="M7863" i="4" s="1"/>
  <c r="K7864" i="4"/>
  <c r="K7863" i="4" s="1"/>
  <c r="J7864" i="4"/>
  <c r="J7863" i="4" s="1"/>
  <c r="I7864" i="4"/>
  <c r="I7863" i="4" s="1"/>
  <c r="O7863" i="4"/>
  <c r="L7862" i="4"/>
  <c r="P7862" i="4" s="1"/>
  <c r="Q7862" i="4" s="1"/>
  <c r="O7861" i="4"/>
  <c r="N7861" i="4"/>
  <c r="N7860" i="4" s="1"/>
  <c r="M7861" i="4"/>
  <c r="M7860" i="4" s="1"/>
  <c r="K7861" i="4"/>
  <c r="K7860" i="4" s="1"/>
  <c r="J7861" i="4"/>
  <c r="J7860" i="4" s="1"/>
  <c r="I7861" i="4"/>
  <c r="I7860" i="4" s="1"/>
  <c r="Q7859" i="4"/>
  <c r="L7859" i="4"/>
  <c r="P7859" i="4" s="1"/>
  <c r="Q7858" i="4"/>
  <c r="L7858" i="4"/>
  <c r="P7858" i="4" s="1"/>
  <c r="O7857" i="4"/>
  <c r="N7857" i="4"/>
  <c r="N7856" i="4" s="1"/>
  <c r="M7857" i="4"/>
  <c r="M7856" i="4" s="1"/>
  <c r="K7857" i="4"/>
  <c r="K7856" i="4" s="1"/>
  <c r="J7857" i="4"/>
  <c r="I7857" i="4"/>
  <c r="I7856" i="4" s="1"/>
  <c r="L7855" i="4"/>
  <c r="P7855" i="4" s="1"/>
  <c r="Q7855" i="4" s="1"/>
  <c r="L7854" i="4"/>
  <c r="P7854" i="4" s="1"/>
  <c r="Q7854" i="4" s="1"/>
  <c r="L7853" i="4"/>
  <c r="P7853" i="4" s="1"/>
  <c r="Q7853" i="4" s="1"/>
  <c r="O7852" i="4"/>
  <c r="O7844" i="4" s="1"/>
  <c r="N7852" i="4"/>
  <c r="N7844" i="4" s="1"/>
  <c r="M7852" i="4"/>
  <c r="M7844" i="4" s="1"/>
  <c r="K7852" i="4"/>
  <c r="K7844" i="4" s="1"/>
  <c r="J7852" i="4"/>
  <c r="J7844" i="4" s="1"/>
  <c r="I7852" i="4"/>
  <c r="I7844" i="4" s="1"/>
  <c r="Q7851" i="4"/>
  <c r="L7851" i="4"/>
  <c r="P7851" i="4" s="1"/>
  <c r="L7850" i="4"/>
  <c r="P7850" i="4" s="1"/>
  <c r="Q7850" i="4" s="1"/>
  <c r="Q7849" i="4"/>
  <c r="L7849" i="4"/>
  <c r="P7849" i="4" s="1"/>
  <c r="Q7848" i="4"/>
  <c r="L7848" i="4"/>
  <c r="P7848" i="4" s="1"/>
  <c r="L7847" i="4"/>
  <c r="P7847" i="4" s="1"/>
  <c r="Q7847" i="4" s="1"/>
  <c r="L7846" i="4"/>
  <c r="P7846" i="4" s="1"/>
  <c r="Q7846" i="4" s="1"/>
  <c r="Q7845" i="4"/>
  <c r="L7845" i="4"/>
  <c r="P7845" i="4" s="1"/>
  <c r="L7843" i="4"/>
  <c r="P7843" i="4" s="1"/>
  <c r="Q7843" i="4" s="1"/>
  <c r="O7842" i="4"/>
  <c r="N7842" i="4"/>
  <c r="M7842" i="4"/>
  <c r="K7842" i="4"/>
  <c r="J7842" i="4"/>
  <c r="I7842" i="4"/>
  <c r="L7841" i="4"/>
  <c r="P7841" i="4" s="1"/>
  <c r="Q7841" i="4" s="1"/>
  <c r="L7840" i="4"/>
  <c r="P7840" i="4" s="1"/>
  <c r="Q7840" i="4" s="1"/>
  <c r="L7839" i="4"/>
  <c r="P7839" i="4" s="1"/>
  <c r="Q7839" i="4" s="1"/>
  <c r="L7838" i="4"/>
  <c r="P7838" i="4" s="1"/>
  <c r="Q7838" i="4" s="1"/>
  <c r="L7837" i="4"/>
  <c r="P7837" i="4" s="1"/>
  <c r="Q7837" i="4" s="1"/>
  <c r="O7836" i="4"/>
  <c r="O7834" i="4" s="1"/>
  <c r="N7836" i="4"/>
  <c r="N7834" i="4" s="1"/>
  <c r="M7836" i="4"/>
  <c r="M7834" i="4" s="1"/>
  <c r="K7836" i="4"/>
  <c r="K7834" i="4" s="1"/>
  <c r="J7836" i="4"/>
  <c r="J7834" i="4" s="1"/>
  <c r="I7836" i="4"/>
  <c r="I7834" i="4" s="1"/>
  <c r="L7835" i="4"/>
  <c r="P7835" i="4" s="1"/>
  <c r="Q7835" i="4" s="1"/>
  <c r="Q7832" i="4"/>
  <c r="L7832" i="4"/>
  <c r="P7832" i="4" s="1"/>
  <c r="Q7821" i="4"/>
  <c r="L7821" i="4"/>
  <c r="P7821" i="4" s="1"/>
  <c r="Q7820" i="4"/>
  <c r="L7820" i="4"/>
  <c r="P7820" i="4" s="1"/>
  <c r="Q7819" i="4"/>
  <c r="L7819" i="4"/>
  <c r="P7819" i="4" s="1"/>
  <c r="O7818" i="4"/>
  <c r="N7818" i="4"/>
  <c r="N7817" i="4" s="1"/>
  <c r="M7818" i="4"/>
  <c r="M7817" i="4" s="1"/>
  <c r="K7818" i="4"/>
  <c r="K7817" i="4" s="1"/>
  <c r="J7818" i="4"/>
  <c r="I7818" i="4"/>
  <c r="I7817" i="4" s="1"/>
  <c r="Q7816" i="4"/>
  <c r="L7816" i="4"/>
  <c r="P7816" i="4" s="1"/>
  <c r="Q7815" i="4"/>
  <c r="L7815" i="4"/>
  <c r="P7815" i="4" s="1"/>
  <c r="O7814" i="4"/>
  <c r="N7814" i="4"/>
  <c r="N7813" i="4" s="1"/>
  <c r="M7814" i="4"/>
  <c r="M7813" i="4" s="1"/>
  <c r="K7814" i="4"/>
  <c r="K7813" i="4" s="1"/>
  <c r="J7814" i="4"/>
  <c r="Q7814" i="4" s="1"/>
  <c r="I7814" i="4"/>
  <c r="I7813" i="4" s="1"/>
  <c r="L7812" i="4"/>
  <c r="P7812" i="4" s="1"/>
  <c r="Q7812" i="4" s="1"/>
  <c r="L7811" i="4"/>
  <c r="P7811" i="4" s="1"/>
  <c r="Q7811" i="4" s="1"/>
  <c r="L7810" i="4"/>
  <c r="P7810" i="4" s="1"/>
  <c r="Q7810" i="4" s="1"/>
  <c r="O7809" i="4"/>
  <c r="N7809" i="4"/>
  <c r="N7800" i="4" s="1"/>
  <c r="M7809" i="4"/>
  <c r="K7809" i="4"/>
  <c r="K7800" i="4" s="1"/>
  <c r="J7809" i="4"/>
  <c r="J7800" i="4" s="1"/>
  <c r="I7809" i="4"/>
  <c r="I7800" i="4" s="1"/>
  <c r="Q7808" i="4"/>
  <c r="L7808" i="4"/>
  <c r="P7808" i="4" s="1"/>
  <c r="L7807" i="4"/>
  <c r="P7807" i="4" s="1"/>
  <c r="Q7807" i="4" s="1"/>
  <c r="Q7806" i="4"/>
  <c r="L7806" i="4"/>
  <c r="P7806" i="4" s="1"/>
  <c r="Q7805" i="4"/>
  <c r="L7805" i="4"/>
  <c r="P7805" i="4" s="1"/>
  <c r="L7804" i="4"/>
  <c r="P7804" i="4" s="1"/>
  <c r="Q7804" i="4" s="1"/>
  <c r="L7803" i="4"/>
  <c r="P7803" i="4" s="1"/>
  <c r="Q7803" i="4" s="1"/>
  <c r="L7802" i="4"/>
  <c r="P7802" i="4" s="1"/>
  <c r="Q7802" i="4" s="1"/>
  <c r="Q7801" i="4"/>
  <c r="L7801" i="4"/>
  <c r="P7801" i="4" s="1"/>
  <c r="O7800" i="4"/>
  <c r="L7799" i="4"/>
  <c r="P7799" i="4" s="1"/>
  <c r="Q7799" i="4" s="1"/>
  <c r="O7798" i="4"/>
  <c r="N7798" i="4"/>
  <c r="M7798" i="4"/>
  <c r="K7798" i="4"/>
  <c r="J7798" i="4"/>
  <c r="I7798" i="4"/>
  <c r="L7797" i="4"/>
  <c r="P7797" i="4" s="1"/>
  <c r="Q7797" i="4" s="1"/>
  <c r="L7796" i="4"/>
  <c r="P7796" i="4" s="1"/>
  <c r="Q7796" i="4" s="1"/>
  <c r="L7795" i="4"/>
  <c r="P7795" i="4" s="1"/>
  <c r="Q7795" i="4" s="1"/>
  <c r="L7794" i="4"/>
  <c r="P7794" i="4" s="1"/>
  <c r="Q7794" i="4" s="1"/>
  <c r="L7793" i="4"/>
  <c r="P7793" i="4" s="1"/>
  <c r="Q7793" i="4" s="1"/>
  <c r="O7792" i="4"/>
  <c r="N7792" i="4"/>
  <c r="M7792" i="4"/>
  <c r="K7792" i="4"/>
  <c r="K7790" i="4" s="1"/>
  <c r="J7792" i="4"/>
  <c r="J7790" i="4" s="1"/>
  <c r="I7792" i="4"/>
  <c r="I7790" i="4" s="1"/>
  <c r="L7791" i="4"/>
  <c r="P7791" i="4" s="1"/>
  <c r="Q7791" i="4" s="1"/>
  <c r="N7790" i="4"/>
  <c r="M7790" i="4"/>
  <c r="Q7788" i="4"/>
  <c r="L7788" i="4"/>
  <c r="P7788" i="4" s="1"/>
  <c r="L7777" i="4"/>
  <c r="P7777" i="4" s="1"/>
  <c r="Q7777" i="4" s="1"/>
  <c r="O7776" i="4"/>
  <c r="N7776" i="4"/>
  <c r="N7775" i="4" s="1"/>
  <c r="M7776" i="4"/>
  <c r="M7775" i="4" s="1"/>
  <c r="K7776" i="4"/>
  <c r="K7775" i="4" s="1"/>
  <c r="J7776" i="4"/>
  <c r="J7775" i="4" s="1"/>
  <c r="I7776" i="4"/>
  <c r="I7775" i="4" s="1"/>
  <c r="O7775" i="4"/>
  <c r="Q7774" i="4"/>
  <c r="L7774" i="4"/>
  <c r="P7774" i="4" s="1"/>
  <c r="O7773" i="4"/>
  <c r="N7773" i="4"/>
  <c r="N7772" i="4" s="1"/>
  <c r="M7773" i="4"/>
  <c r="M7772" i="4" s="1"/>
  <c r="K7773" i="4"/>
  <c r="K7772" i="4" s="1"/>
  <c r="J7773" i="4"/>
  <c r="J7772" i="4" s="1"/>
  <c r="Q7772" i="4" s="1"/>
  <c r="I7773" i="4"/>
  <c r="I7772" i="4" s="1"/>
  <c r="L7771" i="4"/>
  <c r="P7771" i="4" s="1"/>
  <c r="Q7771" i="4" s="1"/>
  <c r="O7770" i="4"/>
  <c r="N7770" i="4"/>
  <c r="N7769" i="4" s="1"/>
  <c r="M7770" i="4"/>
  <c r="M7769" i="4" s="1"/>
  <c r="K7770" i="4"/>
  <c r="K7769" i="4" s="1"/>
  <c r="J7770" i="4"/>
  <c r="J7769" i="4" s="1"/>
  <c r="I7770" i="4"/>
  <c r="I7769" i="4" s="1"/>
  <c r="L7768" i="4"/>
  <c r="P7768" i="4" s="1"/>
  <c r="Q7768" i="4" s="1"/>
  <c r="L7767" i="4"/>
  <c r="P7767" i="4" s="1"/>
  <c r="Q7767" i="4" s="1"/>
  <c r="L7766" i="4"/>
  <c r="P7766" i="4" s="1"/>
  <c r="Q7766" i="4" s="1"/>
  <c r="O7765" i="4"/>
  <c r="O7757" i="4" s="1"/>
  <c r="N7765" i="4"/>
  <c r="N7757" i="4" s="1"/>
  <c r="M7765" i="4"/>
  <c r="K7765" i="4"/>
  <c r="K7757" i="4" s="1"/>
  <c r="J7765" i="4"/>
  <c r="J7757" i="4" s="1"/>
  <c r="I7765" i="4"/>
  <c r="I7757" i="4" s="1"/>
  <c r="L7764" i="4"/>
  <c r="P7764" i="4" s="1"/>
  <c r="Q7764" i="4" s="1"/>
  <c r="L7763" i="4"/>
  <c r="P7763" i="4" s="1"/>
  <c r="Q7763" i="4" s="1"/>
  <c r="L7762" i="4"/>
  <c r="P7762" i="4" s="1"/>
  <c r="Q7762" i="4" s="1"/>
  <c r="L7761" i="4"/>
  <c r="P7761" i="4" s="1"/>
  <c r="Q7761" i="4" s="1"/>
  <c r="L7760" i="4"/>
  <c r="P7760" i="4" s="1"/>
  <c r="Q7760" i="4" s="1"/>
  <c r="L7759" i="4"/>
  <c r="P7759" i="4" s="1"/>
  <c r="Q7759" i="4" s="1"/>
  <c r="Q7758" i="4"/>
  <c r="L7758" i="4"/>
  <c r="P7758" i="4" s="1"/>
  <c r="M7757" i="4"/>
  <c r="L7756" i="4"/>
  <c r="P7756" i="4" s="1"/>
  <c r="Q7756" i="4" s="1"/>
  <c r="O7755" i="4"/>
  <c r="N7755" i="4"/>
  <c r="M7755" i="4"/>
  <c r="K7755" i="4"/>
  <c r="J7755" i="4"/>
  <c r="I7755" i="4"/>
  <c r="L7754" i="4"/>
  <c r="P7754" i="4" s="1"/>
  <c r="Q7754" i="4" s="1"/>
  <c r="L7753" i="4"/>
  <c r="P7753" i="4" s="1"/>
  <c r="Q7753" i="4" s="1"/>
  <c r="L7752" i="4"/>
  <c r="P7752" i="4" s="1"/>
  <c r="Q7752" i="4" s="1"/>
  <c r="L7751" i="4"/>
  <c r="P7751" i="4" s="1"/>
  <c r="Q7751" i="4" s="1"/>
  <c r="L7750" i="4"/>
  <c r="P7750" i="4" s="1"/>
  <c r="Q7750" i="4" s="1"/>
  <c r="O7749" i="4"/>
  <c r="N7749" i="4"/>
  <c r="M7749" i="4"/>
  <c r="K7749" i="4"/>
  <c r="J7749" i="4"/>
  <c r="I7749" i="4"/>
  <c r="L7748" i="4"/>
  <c r="P7748" i="4" s="1"/>
  <c r="Q7748" i="4" s="1"/>
  <c r="N7747" i="4"/>
  <c r="M7747" i="4"/>
  <c r="K7747" i="4"/>
  <c r="J7747" i="4"/>
  <c r="I7747" i="4"/>
  <c r="Q7745" i="4"/>
  <c r="L7745" i="4"/>
  <c r="P7745" i="4" s="1"/>
  <c r="Q7734" i="4"/>
  <c r="L7734" i="4"/>
  <c r="P7734" i="4" s="1"/>
  <c r="O7733" i="4"/>
  <c r="O7732" i="4" s="1"/>
  <c r="N7733" i="4"/>
  <c r="N7732" i="4" s="1"/>
  <c r="M7733" i="4"/>
  <c r="M7732" i="4" s="1"/>
  <c r="K7733" i="4"/>
  <c r="K7732" i="4" s="1"/>
  <c r="J7733" i="4"/>
  <c r="J7732" i="4" s="1"/>
  <c r="Q7732" i="4" s="1"/>
  <c r="I7733" i="4"/>
  <c r="I7732" i="4" s="1"/>
  <c r="Q7731" i="4"/>
  <c r="L7731" i="4"/>
  <c r="P7731" i="4" s="1"/>
  <c r="O7730" i="4"/>
  <c r="N7730" i="4"/>
  <c r="N7729" i="4" s="1"/>
  <c r="M7730" i="4"/>
  <c r="M7729" i="4" s="1"/>
  <c r="K7730" i="4"/>
  <c r="K7729" i="4" s="1"/>
  <c r="J7730" i="4"/>
  <c r="Q7730" i="4" s="1"/>
  <c r="I7730" i="4"/>
  <c r="I7729" i="4" s="1"/>
  <c r="Q7728" i="4"/>
  <c r="L7728" i="4"/>
  <c r="P7728" i="4" s="1"/>
  <c r="L7727" i="4"/>
  <c r="P7727" i="4" s="1"/>
  <c r="Q7727" i="4" s="1"/>
  <c r="L7726" i="4"/>
  <c r="P7726" i="4" s="1"/>
  <c r="Q7726" i="4" s="1"/>
  <c r="O7725" i="4"/>
  <c r="O7716" i="4" s="1"/>
  <c r="N7725" i="4"/>
  <c r="N7716" i="4" s="1"/>
  <c r="M7725" i="4"/>
  <c r="K7725" i="4"/>
  <c r="K7716" i="4" s="1"/>
  <c r="J7725" i="4"/>
  <c r="J7716" i="4" s="1"/>
  <c r="I7725" i="4"/>
  <c r="I7716" i="4" s="1"/>
  <c r="L7724" i="4"/>
  <c r="P7724" i="4" s="1"/>
  <c r="Q7724" i="4" s="1"/>
  <c r="L7723" i="4"/>
  <c r="P7723" i="4" s="1"/>
  <c r="Q7723" i="4" s="1"/>
  <c r="L7722" i="4"/>
  <c r="P7722" i="4" s="1"/>
  <c r="Q7722" i="4" s="1"/>
  <c r="L7721" i="4"/>
  <c r="P7721" i="4" s="1"/>
  <c r="Q7721" i="4" s="1"/>
  <c r="L7720" i="4"/>
  <c r="P7720" i="4" s="1"/>
  <c r="Q7720" i="4" s="1"/>
  <c r="L7719" i="4"/>
  <c r="P7719" i="4" s="1"/>
  <c r="Q7719" i="4" s="1"/>
  <c r="L7718" i="4"/>
  <c r="P7718" i="4" s="1"/>
  <c r="Q7718" i="4" s="1"/>
  <c r="L7717" i="4"/>
  <c r="P7717" i="4" s="1"/>
  <c r="Q7717" i="4" s="1"/>
  <c r="M7716" i="4"/>
  <c r="L7715" i="4"/>
  <c r="P7715" i="4" s="1"/>
  <c r="Q7715" i="4" s="1"/>
  <c r="O7714" i="4"/>
  <c r="N7714" i="4"/>
  <c r="M7714" i="4"/>
  <c r="K7714" i="4"/>
  <c r="J7714" i="4"/>
  <c r="I7714" i="4"/>
  <c r="L7713" i="4"/>
  <c r="P7713" i="4" s="1"/>
  <c r="Q7713" i="4" s="1"/>
  <c r="L7712" i="4"/>
  <c r="P7712" i="4" s="1"/>
  <c r="Q7712" i="4" s="1"/>
  <c r="L7711" i="4"/>
  <c r="P7711" i="4" s="1"/>
  <c r="Q7711" i="4" s="1"/>
  <c r="L7710" i="4"/>
  <c r="P7710" i="4" s="1"/>
  <c r="Q7710" i="4" s="1"/>
  <c r="L7709" i="4"/>
  <c r="P7709" i="4" s="1"/>
  <c r="Q7709" i="4" s="1"/>
  <c r="O7708" i="4"/>
  <c r="N7708" i="4"/>
  <c r="M7708" i="4"/>
  <c r="M7706" i="4" s="1"/>
  <c r="K7708" i="4"/>
  <c r="J7708" i="4"/>
  <c r="I7708" i="4"/>
  <c r="I7706" i="4" s="1"/>
  <c r="L7707" i="4"/>
  <c r="P7707" i="4" s="1"/>
  <c r="Q7707" i="4" s="1"/>
  <c r="N7706" i="4"/>
  <c r="K7706" i="4"/>
  <c r="J7706" i="4"/>
  <c r="Q7704" i="4"/>
  <c r="L7704" i="4"/>
  <c r="P7704" i="4" s="1"/>
  <c r="Q7693" i="4"/>
  <c r="L7693" i="4"/>
  <c r="P7693" i="4" s="1"/>
  <c r="L7692" i="4"/>
  <c r="P7692" i="4" s="1"/>
  <c r="Q7692" i="4" s="1"/>
  <c r="Q7691" i="4"/>
  <c r="L7691" i="4"/>
  <c r="P7691" i="4" s="1"/>
  <c r="O7690" i="4"/>
  <c r="O7632" i="4" s="1"/>
  <c r="N7690" i="4"/>
  <c r="N7632" i="4" s="1"/>
  <c r="M7690" i="4"/>
  <c r="K7690" i="4"/>
  <c r="J7690" i="4"/>
  <c r="J7632" i="4" s="1"/>
  <c r="I7690" i="4"/>
  <c r="I7632" i="4" s="1"/>
  <c r="Q7689" i="4"/>
  <c r="L7689" i="4"/>
  <c r="P7689" i="4" s="1"/>
  <c r="L7688" i="4"/>
  <c r="P7688" i="4" s="1"/>
  <c r="Q7688" i="4" s="1"/>
  <c r="O7687" i="4"/>
  <c r="N7687" i="4"/>
  <c r="N7629" i="4" s="1"/>
  <c r="M7687" i="4"/>
  <c r="M7629" i="4" s="1"/>
  <c r="K7687" i="4"/>
  <c r="J7687" i="4"/>
  <c r="J7629" i="4" s="1"/>
  <c r="I7687" i="4"/>
  <c r="Q7684" i="4"/>
  <c r="L7684" i="4"/>
  <c r="P7684" i="4" s="1"/>
  <c r="O7683" i="4"/>
  <c r="N7683" i="4"/>
  <c r="N7682" i="4" s="1"/>
  <c r="M7683" i="4"/>
  <c r="M7682" i="4" s="1"/>
  <c r="K7683" i="4"/>
  <c r="K7682" i="4" s="1"/>
  <c r="J7683" i="4"/>
  <c r="J7682" i="4" s="1"/>
  <c r="Q7682" i="4" s="1"/>
  <c r="I7683" i="4"/>
  <c r="I7682" i="4" s="1"/>
  <c r="Q7681" i="4"/>
  <c r="L7681" i="4"/>
  <c r="P7681" i="4" s="1"/>
  <c r="Q7680" i="4"/>
  <c r="L7680" i="4"/>
  <c r="P7680" i="4" s="1"/>
  <c r="Q7679" i="4"/>
  <c r="L7679" i="4"/>
  <c r="P7679" i="4" s="1"/>
  <c r="O7678" i="4"/>
  <c r="N7678" i="4"/>
  <c r="N7677" i="4" s="1"/>
  <c r="M7678" i="4"/>
  <c r="K7678" i="4"/>
  <c r="J7678" i="4"/>
  <c r="J7677" i="4" s="1"/>
  <c r="Q7677" i="4" s="1"/>
  <c r="I7678" i="4"/>
  <c r="I7677" i="4" s="1"/>
  <c r="O7677" i="4"/>
  <c r="L7676" i="4"/>
  <c r="P7676" i="4" s="1"/>
  <c r="Q7676" i="4" s="1"/>
  <c r="L7675" i="4"/>
  <c r="P7675" i="4" s="1"/>
  <c r="Q7675" i="4" s="1"/>
  <c r="L7674" i="4"/>
  <c r="P7674" i="4" s="1"/>
  <c r="Q7674" i="4" s="1"/>
  <c r="L7673" i="4"/>
  <c r="P7673" i="4" s="1"/>
  <c r="Q7673" i="4" s="1"/>
  <c r="O7672" i="4"/>
  <c r="O7663" i="4" s="1"/>
  <c r="N7672" i="4"/>
  <c r="N7663" i="4" s="1"/>
  <c r="M7672" i="4"/>
  <c r="M7663" i="4" s="1"/>
  <c r="K7672" i="4"/>
  <c r="K7663" i="4" s="1"/>
  <c r="J7672" i="4"/>
  <c r="J7663" i="4" s="1"/>
  <c r="I7672" i="4"/>
  <c r="I7663" i="4" s="1"/>
  <c r="L7671" i="4"/>
  <c r="P7671" i="4" s="1"/>
  <c r="Q7671" i="4" s="1"/>
  <c r="L7670" i="4"/>
  <c r="P7670" i="4" s="1"/>
  <c r="Q7670" i="4" s="1"/>
  <c r="L7669" i="4"/>
  <c r="P7669" i="4" s="1"/>
  <c r="Q7669" i="4" s="1"/>
  <c r="Q7668" i="4"/>
  <c r="L7668" i="4"/>
  <c r="P7668" i="4" s="1"/>
  <c r="Q7667" i="4"/>
  <c r="L7667" i="4"/>
  <c r="P7667" i="4" s="1"/>
  <c r="L7666" i="4"/>
  <c r="P7666" i="4" s="1"/>
  <c r="Q7666" i="4" s="1"/>
  <c r="L7665" i="4"/>
  <c r="P7665" i="4" s="1"/>
  <c r="Q7665" i="4" s="1"/>
  <c r="Q7664" i="4"/>
  <c r="L7664" i="4"/>
  <c r="P7664" i="4" s="1"/>
  <c r="L7662" i="4"/>
  <c r="P7662" i="4" s="1"/>
  <c r="Q7662" i="4" s="1"/>
  <c r="O7661" i="4"/>
  <c r="N7661" i="4"/>
  <c r="M7661" i="4"/>
  <c r="K7661" i="4"/>
  <c r="J7661" i="4"/>
  <c r="I7661" i="4"/>
  <c r="L7660" i="4"/>
  <c r="P7660" i="4" s="1"/>
  <c r="Q7660" i="4" s="1"/>
  <c r="L7659" i="4"/>
  <c r="P7659" i="4" s="1"/>
  <c r="Q7659" i="4" s="1"/>
  <c r="L7658" i="4"/>
  <c r="P7658" i="4" s="1"/>
  <c r="Q7658" i="4" s="1"/>
  <c r="L7657" i="4"/>
  <c r="P7657" i="4" s="1"/>
  <c r="Q7657" i="4" s="1"/>
  <c r="L7656" i="4"/>
  <c r="P7656" i="4" s="1"/>
  <c r="Q7656" i="4" s="1"/>
  <c r="O7655" i="4"/>
  <c r="N7655" i="4"/>
  <c r="M7655" i="4"/>
  <c r="K7655" i="4"/>
  <c r="J7655" i="4"/>
  <c r="J7653" i="4" s="1"/>
  <c r="I7655" i="4"/>
  <c r="I7653" i="4" s="1"/>
  <c r="L7654" i="4"/>
  <c r="P7654" i="4" s="1"/>
  <c r="Q7654" i="4" s="1"/>
  <c r="N7653" i="4"/>
  <c r="M7653" i="4"/>
  <c r="K7653" i="4"/>
  <c r="Q7651" i="4"/>
  <c r="L7651" i="4"/>
  <c r="P7651" i="4" s="1"/>
  <c r="O7636" i="4"/>
  <c r="N7636" i="4"/>
  <c r="M7636" i="4"/>
  <c r="K7636" i="4"/>
  <c r="J7636" i="4"/>
  <c r="I7636" i="4"/>
  <c r="O7633" i="4"/>
  <c r="N7633" i="4"/>
  <c r="M7633" i="4"/>
  <c r="K7633" i="4"/>
  <c r="J7633" i="4"/>
  <c r="I7633" i="4"/>
  <c r="O7631" i="4"/>
  <c r="N7631" i="4"/>
  <c r="M7631" i="4"/>
  <c r="K7631" i="4"/>
  <c r="J7631" i="4"/>
  <c r="I7631" i="4"/>
  <c r="O7630" i="4"/>
  <c r="N7630" i="4"/>
  <c r="M7630" i="4"/>
  <c r="K7630" i="4"/>
  <c r="J7630" i="4"/>
  <c r="I7630" i="4"/>
  <c r="O7628" i="4"/>
  <c r="N7628" i="4"/>
  <c r="M7628" i="4"/>
  <c r="K7628" i="4"/>
  <c r="J7628" i="4"/>
  <c r="I7628" i="4"/>
  <c r="O7625" i="4"/>
  <c r="N7625" i="4"/>
  <c r="M7625" i="4"/>
  <c r="K7625" i="4"/>
  <c r="J7625" i="4"/>
  <c r="I7625" i="4"/>
  <c r="O7622" i="4"/>
  <c r="N7622" i="4"/>
  <c r="M7622" i="4"/>
  <c r="K7622" i="4"/>
  <c r="J7622" i="4"/>
  <c r="I7622" i="4"/>
  <c r="O7621" i="4"/>
  <c r="O7620" i="4" s="1"/>
  <c r="O7619" i="4"/>
  <c r="N7619" i="4"/>
  <c r="M7619" i="4"/>
  <c r="K7619" i="4"/>
  <c r="J7619" i="4"/>
  <c r="I7619" i="4"/>
  <c r="O7618" i="4"/>
  <c r="N7618" i="4"/>
  <c r="M7618" i="4"/>
  <c r="K7618" i="4"/>
  <c r="J7618" i="4"/>
  <c r="I7618" i="4"/>
  <c r="O7617" i="4"/>
  <c r="N7617" i="4"/>
  <c r="M7617" i="4"/>
  <c r="K7617" i="4"/>
  <c r="J7617" i="4"/>
  <c r="I7617" i="4"/>
  <c r="O7613" i="4"/>
  <c r="N7613" i="4"/>
  <c r="M7613" i="4"/>
  <c r="K7613" i="4"/>
  <c r="J7613" i="4"/>
  <c r="I7613" i="4"/>
  <c r="O7612" i="4"/>
  <c r="N7612" i="4"/>
  <c r="M7612" i="4"/>
  <c r="K7612" i="4"/>
  <c r="J7612" i="4"/>
  <c r="I7612" i="4"/>
  <c r="O7611" i="4"/>
  <c r="N7611" i="4"/>
  <c r="M7611" i="4"/>
  <c r="K7611" i="4"/>
  <c r="J7611" i="4"/>
  <c r="I7611" i="4"/>
  <c r="O7610" i="4"/>
  <c r="N7610" i="4"/>
  <c r="M7610" i="4"/>
  <c r="K7610" i="4"/>
  <c r="J7610" i="4"/>
  <c r="I7610" i="4"/>
  <c r="O7609" i="4"/>
  <c r="N7609" i="4"/>
  <c r="M7609" i="4"/>
  <c r="K7609" i="4"/>
  <c r="J7609" i="4"/>
  <c r="I7609" i="4"/>
  <c r="O7608" i="4"/>
  <c r="N7608" i="4"/>
  <c r="M7608" i="4"/>
  <c r="K7608" i="4"/>
  <c r="J7608" i="4"/>
  <c r="I7608" i="4"/>
  <c r="O7607" i="4"/>
  <c r="N7607" i="4"/>
  <c r="M7607" i="4"/>
  <c r="K7607" i="4"/>
  <c r="J7607" i="4"/>
  <c r="I7607" i="4"/>
  <c r="O7606" i="4"/>
  <c r="N7606" i="4"/>
  <c r="M7606" i="4"/>
  <c r="K7606" i="4"/>
  <c r="J7606" i="4"/>
  <c r="I7606" i="4"/>
  <c r="O7604" i="4"/>
  <c r="N7604" i="4"/>
  <c r="M7604" i="4"/>
  <c r="K7604" i="4"/>
  <c r="J7604" i="4"/>
  <c r="I7604" i="4"/>
  <c r="O7603" i="4"/>
  <c r="O7602" i="4"/>
  <c r="N7602" i="4"/>
  <c r="M7602" i="4"/>
  <c r="K7602" i="4"/>
  <c r="J7602" i="4"/>
  <c r="I7602" i="4"/>
  <c r="O7601" i="4"/>
  <c r="N7601" i="4"/>
  <c r="M7601" i="4"/>
  <c r="K7601" i="4"/>
  <c r="J7601" i="4"/>
  <c r="I7601" i="4"/>
  <c r="O7600" i="4"/>
  <c r="N7600" i="4"/>
  <c r="M7600" i="4"/>
  <c r="K7600" i="4"/>
  <c r="J7600" i="4"/>
  <c r="I7600" i="4"/>
  <c r="O7599" i="4"/>
  <c r="N7599" i="4"/>
  <c r="M7599" i="4"/>
  <c r="K7599" i="4"/>
  <c r="J7599" i="4"/>
  <c r="I7599" i="4"/>
  <c r="O7598" i="4"/>
  <c r="N7598" i="4"/>
  <c r="M7598" i="4"/>
  <c r="K7598" i="4"/>
  <c r="J7598" i="4"/>
  <c r="I7598" i="4"/>
  <c r="O7596" i="4"/>
  <c r="N7596" i="4"/>
  <c r="M7596" i="4"/>
  <c r="K7596" i="4"/>
  <c r="J7596" i="4"/>
  <c r="I7596" i="4"/>
  <c r="Q7593" i="4"/>
  <c r="L7593" i="4"/>
  <c r="P7593" i="4" s="1"/>
  <c r="J7587" i="4"/>
  <c r="I7587" i="4"/>
  <c r="O7583" i="4"/>
  <c r="N7583" i="4"/>
  <c r="M7583" i="4"/>
  <c r="K7583" i="4"/>
  <c r="J7583" i="4"/>
  <c r="I7583" i="4"/>
  <c r="O7582" i="4"/>
  <c r="N7582" i="4"/>
  <c r="M7582" i="4"/>
  <c r="K7582" i="4"/>
  <c r="J7582" i="4"/>
  <c r="I7582" i="4"/>
  <c r="O7581" i="4"/>
  <c r="N7581" i="4"/>
  <c r="M7581" i="4"/>
  <c r="K7581" i="4"/>
  <c r="J7581" i="4"/>
  <c r="I7581" i="4"/>
  <c r="O7580" i="4"/>
  <c r="O7584" i="4" s="1"/>
  <c r="N7580" i="4"/>
  <c r="M7580" i="4"/>
  <c r="M7584" i="4" s="1"/>
  <c r="K7580" i="4"/>
  <c r="J7580" i="4"/>
  <c r="I7580" i="4"/>
  <c r="L7575" i="4"/>
  <c r="P7575" i="4" s="1"/>
  <c r="Q7575" i="4" s="1"/>
  <c r="O7574" i="4"/>
  <c r="N7574" i="4"/>
  <c r="M7574" i="4"/>
  <c r="K7574" i="4"/>
  <c r="J7574" i="4"/>
  <c r="I7574" i="4"/>
  <c r="Q7573" i="4"/>
  <c r="L7573" i="4"/>
  <c r="P7573" i="4" s="1"/>
  <c r="O7572" i="4"/>
  <c r="N7572" i="4"/>
  <c r="M7572" i="4"/>
  <c r="K7572" i="4"/>
  <c r="J7572" i="4"/>
  <c r="I7572" i="4"/>
  <c r="L7571" i="4"/>
  <c r="P7571" i="4" s="1"/>
  <c r="Q7571" i="4" s="1"/>
  <c r="O7570" i="4"/>
  <c r="N7570" i="4"/>
  <c r="M7570" i="4"/>
  <c r="K7570" i="4"/>
  <c r="J7570" i="4"/>
  <c r="I7570" i="4"/>
  <c r="Q7569" i="4"/>
  <c r="L7569" i="4"/>
  <c r="P7569" i="4" s="1"/>
  <c r="L7568" i="4"/>
  <c r="P7568" i="4" s="1"/>
  <c r="Q7568" i="4" s="1"/>
  <c r="O7567" i="4"/>
  <c r="N7567" i="4"/>
  <c r="M7567" i="4"/>
  <c r="K7567" i="4"/>
  <c r="J7567" i="4"/>
  <c r="I7567" i="4"/>
  <c r="L7564" i="4"/>
  <c r="P7564" i="4" s="1"/>
  <c r="Q7564" i="4" s="1"/>
  <c r="O7563" i="4"/>
  <c r="N7563" i="4"/>
  <c r="M7563" i="4"/>
  <c r="K7563" i="4"/>
  <c r="J7563" i="4"/>
  <c r="I7563" i="4"/>
  <c r="L7560" i="4"/>
  <c r="P7560" i="4" s="1"/>
  <c r="Q7560" i="4" s="1"/>
  <c r="L7559" i="4"/>
  <c r="P7559" i="4" s="1"/>
  <c r="Q7559" i="4" s="1"/>
  <c r="L7558" i="4"/>
  <c r="P7558" i="4" s="1"/>
  <c r="Q7558" i="4" s="1"/>
  <c r="O7557" i="4"/>
  <c r="N7557" i="4"/>
  <c r="M7557" i="4"/>
  <c r="K7557" i="4"/>
  <c r="J7557" i="4"/>
  <c r="I7557" i="4"/>
  <c r="L7556" i="4"/>
  <c r="P7556" i="4" s="1"/>
  <c r="Q7556" i="4" s="1"/>
  <c r="O7555" i="4"/>
  <c r="N7555" i="4"/>
  <c r="M7555" i="4"/>
  <c r="K7555" i="4"/>
  <c r="J7555" i="4"/>
  <c r="I7555" i="4"/>
  <c r="L7554" i="4"/>
  <c r="P7554" i="4" s="1"/>
  <c r="Q7554" i="4" s="1"/>
  <c r="O7553" i="4"/>
  <c r="N7553" i="4"/>
  <c r="M7553" i="4"/>
  <c r="K7553" i="4"/>
  <c r="J7553" i="4"/>
  <c r="I7553" i="4"/>
  <c r="L7550" i="4"/>
  <c r="P7550" i="4" s="1"/>
  <c r="Q7550" i="4" s="1"/>
  <c r="L7549" i="4"/>
  <c r="P7549" i="4" s="1"/>
  <c r="Q7549" i="4" s="1"/>
  <c r="L7548" i="4"/>
  <c r="P7548" i="4" s="1"/>
  <c r="Q7548" i="4" s="1"/>
  <c r="L7547" i="4"/>
  <c r="P7547" i="4" s="1"/>
  <c r="Q7547" i="4" s="1"/>
  <c r="L7546" i="4"/>
  <c r="P7546" i="4" s="1"/>
  <c r="Q7546" i="4" s="1"/>
  <c r="L7545" i="4"/>
  <c r="P7545" i="4" s="1"/>
  <c r="Q7545" i="4" s="1"/>
  <c r="L7544" i="4"/>
  <c r="P7544" i="4" s="1"/>
  <c r="Q7544" i="4" s="1"/>
  <c r="O7543" i="4"/>
  <c r="N7543" i="4"/>
  <c r="M7543" i="4"/>
  <c r="K7543" i="4"/>
  <c r="J7543" i="4"/>
  <c r="J7537" i="4" s="1"/>
  <c r="I7543" i="4"/>
  <c r="L7542" i="4"/>
  <c r="P7542" i="4" s="1"/>
  <c r="Q7542" i="4" s="1"/>
  <c r="Q7541" i="4"/>
  <c r="L7541" i="4"/>
  <c r="P7541" i="4" s="1"/>
  <c r="Q7540" i="4"/>
  <c r="L7540" i="4"/>
  <c r="P7540" i="4" s="1"/>
  <c r="L7539" i="4"/>
  <c r="P7539" i="4" s="1"/>
  <c r="Q7539" i="4" s="1"/>
  <c r="L7538" i="4"/>
  <c r="P7538" i="4" s="1"/>
  <c r="Q7538" i="4" s="1"/>
  <c r="L7536" i="4"/>
  <c r="P7536" i="4" s="1"/>
  <c r="Q7536" i="4" s="1"/>
  <c r="O7535" i="4"/>
  <c r="N7535" i="4"/>
  <c r="M7535" i="4"/>
  <c r="K7535" i="4"/>
  <c r="J7535" i="4"/>
  <c r="I7535" i="4"/>
  <c r="L7534" i="4"/>
  <c r="P7534" i="4" s="1"/>
  <c r="Q7534" i="4" s="1"/>
  <c r="Q7533" i="4"/>
  <c r="L7533" i="4"/>
  <c r="P7533" i="4" s="1"/>
  <c r="L7532" i="4"/>
  <c r="P7532" i="4" s="1"/>
  <c r="Q7532" i="4" s="1"/>
  <c r="L7531" i="4"/>
  <c r="P7531" i="4" s="1"/>
  <c r="Q7531" i="4" s="1"/>
  <c r="L7530" i="4"/>
  <c r="P7530" i="4" s="1"/>
  <c r="Q7530" i="4" s="1"/>
  <c r="O7529" i="4"/>
  <c r="O7527" i="4" s="1"/>
  <c r="N7529" i="4"/>
  <c r="N7527" i="4" s="1"/>
  <c r="M7529" i="4"/>
  <c r="M7527" i="4" s="1"/>
  <c r="K7529" i="4"/>
  <c r="K7527" i="4" s="1"/>
  <c r="J7529" i="4"/>
  <c r="I7529" i="4"/>
  <c r="I7527" i="4" s="1"/>
  <c r="L7528" i="4"/>
  <c r="P7528" i="4" s="1"/>
  <c r="Q7528" i="4" s="1"/>
  <c r="Q7525" i="4"/>
  <c r="L7525" i="4"/>
  <c r="P7525" i="4" s="1"/>
  <c r="Q7521" i="4"/>
  <c r="L7521" i="4"/>
  <c r="P7521" i="4" s="1"/>
  <c r="J7517" i="4"/>
  <c r="J7520" i="4" s="1"/>
  <c r="I7517" i="4"/>
  <c r="I7520" i="4" s="1"/>
  <c r="Q7508" i="4"/>
  <c r="L7508" i="4"/>
  <c r="P7508" i="4" s="1"/>
  <c r="Q7507" i="4"/>
  <c r="L7507" i="4"/>
  <c r="P7507" i="4" s="1"/>
  <c r="Q7506" i="4"/>
  <c r="L7506" i="4"/>
  <c r="P7506" i="4" s="1"/>
  <c r="Q7505" i="4"/>
  <c r="L7505" i="4"/>
  <c r="P7505" i="4" s="1"/>
  <c r="O7504" i="4"/>
  <c r="O7503" i="4" s="1"/>
  <c r="N7504" i="4"/>
  <c r="M7504" i="4"/>
  <c r="M7503" i="4" s="1"/>
  <c r="K7504" i="4"/>
  <c r="K7503" i="4" s="1"/>
  <c r="J7504" i="4"/>
  <c r="J7503" i="4" s="1"/>
  <c r="Q7503" i="4" s="1"/>
  <c r="I7504" i="4"/>
  <c r="I7503" i="4" s="1"/>
  <c r="Q7502" i="4"/>
  <c r="L7502" i="4"/>
  <c r="P7502" i="4" s="1"/>
  <c r="O7501" i="4"/>
  <c r="O7500" i="4" s="1"/>
  <c r="N7501" i="4"/>
  <c r="N7500" i="4" s="1"/>
  <c r="M7501" i="4"/>
  <c r="K7501" i="4"/>
  <c r="K7500" i="4" s="1"/>
  <c r="J7501" i="4"/>
  <c r="Q7501" i="4" s="1"/>
  <c r="I7501" i="4"/>
  <c r="I7500" i="4" s="1"/>
  <c r="L7499" i="4"/>
  <c r="P7499" i="4" s="1"/>
  <c r="Q7499" i="4" s="1"/>
  <c r="O7498" i="4"/>
  <c r="O7497" i="4" s="1"/>
  <c r="N7498" i="4"/>
  <c r="N7497" i="4" s="1"/>
  <c r="M7498" i="4"/>
  <c r="K7498" i="4"/>
  <c r="J7498" i="4"/>
  <c r="J7497" i="4" s="1"/>
  <c r="I7498" i="4"/>
  <c r="I7497" i="4" s="1"/>
  <c r="L7496" i="4"/>
  <c r="P7496" i="4" s="1"/>
  <c r="Q7496" i="4" s="1"/>
  <c r="L7495" i="4"/>
  <c r="P7495" i="4" s="1"/>
  <c r="Q7495" i="4" s="1"/>
  <c r="L7494" i="4"/>
  <c r="P7494" i="4" s="1"/>
  <c r="Q7494" i="4" s="1"/>
  <c r="O7493" i="4"/>
  <c r="N7493" i="4"/>
  <c r="M7493" i="4"/>
  <c r="M7484" i="4" s="1"/>
  <c r="K7493" i="4"/>
  <c r="J7493" i="4"/>
  <c r="I7493" i="4"/>
  <c r="L7492" i="4"/>
  <c r="P7492" i="4" s="1"/>
  <c r="Q7492" i="4" s="1"/>
  <c r="L7491" i="4"/>
  <c r="P7491" i="4" s="1"/>
  <c r="Q7491" i="4" s="1"/>
  <c r="L7490" i="4"/>
  <c r="P7490" i="4" s="1"/>
  <c r="Q7490" i="4" s="1"/>
  <c r="L7489" i="4"/>
  <c r="P7489" i="4" s="1"/>
  <c r="Q7489" i="4" s="1"/>
  <c r="Q7488" i="4"/>
  <c r="L7488" i="4"/>
  <c r="P7488" i="4" s="1"/>
  <c r="L7487" i="4"/>
  <c r="P7487" i="4" s="1"/>
  <c r="Q7487" i="4" s="1"/>
  <c r="L7486" i="4"/>
  <c r="P7486" i="4" s="1"/>
  <c r="Q7486" i="4" s="1"/>
  <c r="Q7485" i="4"/>
  <c r="L7485" i="4"/>
  <c r="P7485" i="4" s="1"/>
  <c r="L7483" i="4"/>
  <c r="P7483" i="4" s="1"/>
  <c r="Q7483" i="4" s="1"/>
  <c r="O7482" i="4"/>
  <c r="N7482" i="4"/>
  <c r="M7482" i="4"/>
  <c r="K7482" i="4"/>
  <c r="J7482" i="4"/>
  <c r="I7482" i="4"/>
  <c r="L7481" i="4"/>
  <c r="P7481" i="4" s="1"/>
  <c r="Q7481" i="4" s="1"/>
  <c r="L7480" i="4"/>
  <c r="P7480" i="4" s="1"/>
  <c r="Q7480" i="4" s="1"/>
  <c r="L7479" i="4"/>
  <c r="P7479" i="4" s="1"/>
  <c r="Q7479" i="4" s="1"/>
  <c r="L7478" i="4"/>
  <c r="P7478" i="4" s="1"/>
  <c r="Q7478" i="4" s="1"/>
  <c r="L7477" i="4"/>
  <c r="P7477" i="4" s="1"/>
  <c r="Q7477" i="4" s="1"/>
  <c r="O7476" i="4"/>
  <c r="O7474" i="4" s="1"/>
  <c r="N7476" i="4"/>
  <c r="N7474" i="4" s="1"/>
  <c r="M7476" i="4"/>
  <c r="K7476" i="4"/>
  <c r="K7474" i="4" s="1"/>
  <c r="J7476" i="4"/>
  <c r="J7474" i="4" s="1"/>
  <c r="I7476" i="4"/>
  <c r="I7474" i="4" s="1"/>
  <c r="L7475" i="4"/>
  <c r="P7475" i="4" s="1"/>
  <c r="Q7475" i="4" s="1"/>
  <c r="Q7472" i="4"/>
  <c r="L7472" i="4"/>
  <c r="P7472" i="4" s="1"/>
  <c r="O7467" i="4"/>
  <c r="N7467" i="4"/>
  <c r="M7467" i="4"/>
  <c r="K7467" i="4"/>
  <c r="J7467" i="4"/>
  <c r="I7467" i="4"/>
  <c r="O7466" i="4"/>
  <c r="N7466" i="4"/>
  <c r="M7466" i="4"/>
  <c r="K7466" i="4"/>
  <c r="J7466" i="4"/>
  <c r="I7466" i="4"/>
  <c r="O7465" i="4"/>
  <c r="N7465" i="4"/>
  <c r="M7465" i="4"/>
  <c r="K7465" i="4"/>
  <c r="J7465" i="4"/>
  <c r="I7465" i="4"/>
  <c r="O7464" i="4"/>
  <c r="N7464" i="4"/>
  <c r="M7464" i="4"/>
  <c r="K7464" i="4"/>
  <c r="J7464" i="4"/>
  <c r="I7464" i="4"/>
  <c r="O7463" i="4"/>
  <c r="N7463" i="4"/>
  <c r="M7463" i="4"/>
  <c r="K7463" i="4"/>
  <c r="J7463" i="4"/>
  <c r="Q7463" i="4" s="1"/>
  <c r="I7463" i="4"/>
  <c r="O7462" i="4"/>
  <c r="N7462" i="4"/>
  <c r="M7462" i="4"/>
  <c r="K7462" i="4"/>
  <c r="J7462" i="4"/>
  <c r="I7462" i="4"/>
  <c r="O7461" i="4"/>
  <c r="N7461" i="4"/>
  <c r="M7461" i="4"/>
  <c r="K7461" i="4"/>
  <c r="J7461" i="4"/>
  <c r="I7461" i="4"/>
  <c r="O7460" i="4"/>
  <c r="N7460" i="4"/>
  <c r="M7460" i="4"/>
  <c r="K7460" i="4"/>
  <c r="J7460" i="4"/>
  <c r="I7460" i="4"/>
  <c r="O7459" i="4"/>
  <c r="N7459" i="4"/>
  <c r="M7459" i="4"/>
  <c r="K7459" i="4"/>
  <c r="J7459" i="4"/>
  <c r="I7459" i="4"/>
  <c r="O7458" i="4"/>
  <c r="N7458" i="4"/>
  <c r="M7458" i="4"/>
  <c r="K7458" i="4"/>
  <c r="J7458" i="4"/>
  <c r="I7458" i="4"/>
  <c r="L7453" i="4"/>
  <c r="P7453" i="4" s="1"/>
  <c r="Q7453" i="4" s="1"/>
  <c r="Q7452" i="4"/>
  <c r="L7452" i="4"/>
  <c r="P7452" i="4" s="1"/>
  <c r="L7451" i="4"/>
  <c r="P7451" i="4" s="1"/>
  <c r="Q7451" i="4" s="1"/>
  <c r="L7450" i="4"/>
  <c r="P7450" i="4" s="1"/>
  <c r="Q7450" i="4" s="1"/>
  <c r="Q7449" i="4"/>
  <c r="L7449" i="4"/>
  <c r="P7449" i="4" s="1"/>
  <c r="O7448" i="4"/>
  <c r="N7448" i="4"/>
  <c r="M7448" i="4"/>
  <c r="K7448" i="4"/>
  <c r="J7448" i="4"/>
  <c r="I7448" i="4"/>
  <c r="Q7447" i="4"/>
  <c r="L7447" i="4"/>
  <c r="P7447" i="4" s="1"/>
  <c r="O7446" i="4"/>
  <c r="N7446" i="4"/>
  <c r="M7446" i="4"/>
  <c r="K7446" i="4"/>
  <c r="J7446" i="4"/>
  <c r="I7446" i="4"/>
  <c r="L7443" i="4"/>
  <c r="P7443" i="4" s="1"/>
  <c r="Q7443" i="4" s="1"/>
  <c r="Q7442" i="4"/>
  <c r="L7442" i="4"/>
  <c r="P7442" i="4" s="1"/>
  <c r="L7441" i="4"/>
  <c r="P7441" i="4" s="1"/>
  <c r="Q7441" i="4" s="1"/>
  <c r="Q7440" i="4"/>
  <c r="L7440" i="4"/>
  <c r="P7440" i="4" s="1"/>
  <c r="L7439" i="4"/>
  <c r="P7439" i="4" s="1"/>
  <c r="Q7439" i="4" s="1"/>
  <c r="L7438" i="4"/>
  <c r="P7438" i="4" s="1"/>
  <c r="Q7438" i="4" s="1"/>
  <c r="Q7437" i="4"/>
  <c r="L7437" i="4"/>
  <c r="P7437" i="4" s="1"/>
  <c r="Q7436" i="4"/>
  <c r="L7436" i="4"/>
  <c r="P7436" i="4" s="1"/>
  <c r="Q7435" i="4"/>
  <c r="L7435" i="4"/>
  <c r="P7435" i="4" s="1"/>
  <c r="Q7434" i="4"/>
  <c r="L7434" i="4"/>
  <c r="P7434" i="4" s="1"/>
  <c r="O7433" i="4"/>
  <c r="N7433" i="4"/>
  <c r="M7433" i="4"/>
  <c r="K7433" i="4"/>
  <c r="J7433" i="4"/>
  <c r="I7433" i="4"/>
  <c r="Q7432" i="4"/>
  <c r="L7432" i="4"/>
  <c r="P7432" i="4" s="1"/>
  <c r="L7431" i="4"/>
  <c r="P7431" i="4" s="1"/>
  <c r="Q7431" i="4" s="1"/>
  <c r="Q7430" i="4"/>
  <c r="L7430" i="4"/>
  <c r="P7430" i="4" s="1"/>
  <c r="Q7429" i="4"/>
  <c r="L7429" i="4"/>
  <c r="P7429" i="4" s="1"/>
  <c r="Q7428" i="4"/>
  <c r="L7428" i="4"/>
  <c r="P7428" i="4" s="1"/>
  <c r="Q7427" i="4"/>
  <c r="L7427" i="4"/>
  <c r="P7427" i="4" s="1"/>
  <c r="L7426" i="4"/>
  <c r="P7426" i="4" s="1"/>
  <c r="Q7426" i="4" s="1"/>
  <c r="L7425" i="4"/>
  <c r="P7425" i="4" s="1"/>
  <c r="Q7425" i="4" s="1"/>
  <c r="O7424" i="4"/>
  <c r="N7424" i="4"/>
  <c r="M7424" i="4"/>
  <c r="K7424" i="4"/>
  <c r="J7424" i="4"/>
  <c r="I7424" i="4"/>
  <c r="Q7423" i="4"/>
  <c r="L7423" i="4"/>
  <c r="P7423" i="4" s="1"/>
  <c r="O7422" i="4"/>
  <c r="N7422" i="4"/>
  <c r="M7422" i="4"/>
  <c r="K7422" i="4"/>
  <c r="J7422" i="4"/>
  <c r="I7422" i="4"/>
  <c r="Q7421" i="4"/>
  <c r="L7421" i="4"/>
  <c r="P7421" i="4" s="1"/>
  <c r="L7420" i="4"/>
  <c r="P7420" i="4" s="1"/>
  <c r="Q7420" i="4" s="1"/>
  <c r="O7419" i="4"/>
  <c r="N7419" i="4"/>
  <c r="M7419" i="4"/>
  <c r="K7419" i="4"/>
  <c r="J7419" i="4"/>
  <c r="I7419" i="4"/>
  <c r="L7416" i="4"/>
  <c r="P7416" i="4" s="1"/>
  <c r="Q7416" i="4" s="1"/>
  <c r="L7415" i="4"/>
  <c r="P7415" i="4" s="1"/>
  <c r="Q7415" i="4" s="1"/>
  <c r="O7414" i="4"/>
  <c r="N7414" i="4"/>
  <c r="M7414" i="4"/>
  <c r="K7414" i="4"/>
  <c r="J7414" i="4"/>
  <c r="I7414" i="4"/>
  <c r="L7413" i="4"/>
  <c r="P7413" i="4" s="1"/>
  <c r="Q7413" i="4" s="1"/>
  <c r="L7412" i="4"/>
  <c r="P7412" i="4" s="1"/>
  <c r="Q7412" i="4" s="1"/>
  <c r="L7411" i="4"/>
  <c r="P7411" i="4" s="1"/>
  <c r="Q7411" i="4" s="1"/>
  <c r="O7410" i="4"/>
  <c r="N7410" i="4"/>
  <c r="M7410" i="4"/>
  <c r="K7410" i="4"/>
  <c r="J7410" i="4"/>
  <c r="I7410" i="4"/>
  <c r="L7409" i="4"/>
  <c r="P7409" i="4" s="1"/>
  <c r="Q7409" i="4" s="1"/>
  <c r="L7408" i="4"/>
  <c r="P7408" i="4" s="1"/>
  <c r="Q7408" i="4" s="1"/>
  <c r="Q7407" i="4"/>
  <c r="L7407" i="4"/>
  <c r="P7407" i="4" s="1"/>
  <c r="Q7406" i="4"/>
  <c r="L7406" i="4"/>
  <c r="P7406" i="4" s="1"/>
  <c r="L7405" i="4"/>
  <c r="P7405" i="4" s="1"/>
  <c r="Q7405" i="4" s="1"/>
  <c r="Q7404" i="4"/>
  <c r="L7404" i="4"/>
  <c r="P7404" i="4" s="1"/>
  <c r="Q7403" i="4"/>
  <c r="L7403" i="4"/>
  <c r="P7403" i="4" s="1"/>
  <c r="L7402" i="4"/>
  <c r="P7402" i="4" s="1"/>
  <c r="Q7402" i="4" s="1"/>
  <c r="Q7401" i="4"/>
  <c r="L7401" i="4"/>
  <c r="P7401" i="4" s="1"/>
  <c r="O7400" i="4"/>
  <c r="N7400" i="4"/>
  <c r="M7400" i="4"/>
  <c r="K7400" i="4"/>
  <c r="J7400" i="4"/>
  <c r="I7400" i="4"/>
  <c r="L7399" i="4"/>
  <c r="P7399" i="4" s="1"/>
  <c r="Q7399" i="4" s="1"/>
  <c r="O7398" i="4"/>
  <c r="N7398" i="4"/>
  <c r="M7398" i="4"/>
  <c r="K7398" i="4"/>
  <c r="J7398" i="4"/>
  <c r="I7398" i="4"/>
  <c r="L7397" i="4"/>
  <c r="P7397" i="4" s="1"/>
  <c r="Q7397" i="4" s="1"/>
  <c r="O7396" i="4"/>
  <c r="N7396" i="4"/>
  <c r="M7396" i="4"/>
  <c r="K7396" i="4"/>
  <c r="J7396" i="4"/>
  <c r="I7396" i="4"/>
  <c r="L7393" i="4"/>
  <c r="P7393" i="4" s="1"/>
  <c r="Q7393" i="4" s="1"/>
  <c r="L7392" i="4"/>
  <c r="P7392" i="4" s="1"/>
  <c r="Q7392" i="4" s="1"/>
  <c r="L7391" i="4"/>
  <c r="P7391" i="4" s="1"/>
  <c r="Q7391" i="4" s="1"/>
  <c r="L7390" i="4"/>
  <c r="P7390" i="4" s="1"/>
  <c r="Q7390" i="4" s="1"/>
  <c r="O7389" i="4"/>
  <c r="N7389" i="4"/>
  <c r="M7389" i="4"/>
  <c r="K7389" i="4"/>
  <c r="J7389" i="4"/>
  <c r="I7389" i="4"/>
  <c r="L7388" i="4"/>
  <c r="P7388" i="4" s="1"/>
  <c r="Q7388" i="4" s="1"/>
  <c r="L7387" i="4"/>
  <c r="P7387" i="4" s="1"/>
  <c r="Q7387" i="4" s="1"/>
  <c r="L7386" i="4"/>
  <c r="P7386" i="4" s="1"/>
  <c r="Q7386" i="4" s="1"/>
  <c r="L7385" i="4"/>
  <c r="P7385" i="4" s="1"/>
  <c r="Q7385" i="4" s="1"/>
  <c r="L7384" i="4"/>
  <c r="P7384" i="4" s="1"/>
  <c r="Q7384" i="4" s="1"/>
  <c r="L7382" i="4"/>
  <c r="P7382" i="4" s="1"/>
  <c r="Q7382" i="4" s="1"/>
  <c r="O7381" i="4"/>
  <c r="N7381" i="4"/>
  <c r="M7381" i="4"/>
  <c r="K7381" i="4"/>
  <c r="J7381" i="4"/>
  <c r="I7381" i="4"/>
  <c r="L7380" i="4"/>
  <c r="P7380" i="4" s="1"/>
  <c r="Q7380" i="4" s="1"/>
  <c r="L7379" i="4"/>
  <c r="P7379" i="4" s="1"/>
  <c r="Q7379" i="4" s="1"/>
  <c r="L7378" i="4"/>
  <c r="P7378" i="4" s="1"/>
  <c r="Q7378" i="4" s="1"/>
  <c r="L7377" i="4"/>
  <c r="P7377" i="4" s="1"/>
  <c r="Q7377" i="4" s="1"/>
  <c r="L7376" i="4"/>
  <c r="P7376" i="4" s="1"/>
  <c r="Q7376" i="4" s="1"/>
  <c r="O7375" i="4"/>
  <c r="O7373" i="4" s="1"/>
  <c r="N7375" i="4"/>
  <c r="M7375" i="4"/>
  <c r="K7375" i="4"/>
  <c r="J7375" i="4"/>
  <c r="J7373" i="4" s="1"/>
  <c r="I7375" i="4"/>
  <c r="I7373" i="4" s="1"/>
  <c r="L7374" i="4"/>
  <c r="P7374" i="4" s="1"/>
  <c r="Q7374" i="4" s="1"/>
  <c r="N7373" i="4"/>
  <c r="M7373" i="4"/>
  <c r="Q7371" i="4"/>
  <c r="L7371" i="4"/>
  <c r="P7371" i="4" s="1"/>
  <c r="Q7367" i="4"/>
  <c r="L7367" i="4"/>
  <c r="P7367" i="4" s="1"/>
  <c r="J7363" i="4"/>
  <c r="J7366" i="4" s="1"/>
  <c r="I7363" i="4"/>
  <c r="I7366" i="4" s="1"/>
  <c r="L7353" i="4"/>
  <c r="P7353" i="4" s="1"/>
  <c r="Q7353" i="4" s="1"/>
  <c r="O7352" i="4"/>
  <c r="O7351" i="4" s="1"/>
  <c r="N7352" i="4"/>
  <c r="N7351" i="4" s="1"/>
  <c r="M7352" i="4"/>
  <c r="K7352" i="4"/>
  <c r="J7352" i="4"/>
  <c r="J7351" i="4" s="1"/>
  <c r="I7352" i="4"/>
  <c r="I7351" i="4" s="1"/>
  <c r="L7350" i="4"/>
  <c r="P7350" i="4" s="1"/>
  <c r="Q7350" i="4" s="1"/>
  <c r="O7349" i="4"/>
  <c r="O7348" i="4" s="1"/>
  <c r="N7349" i="4"/>
  <c r="M7349" i="4"/>
  <c r="M7348" i="4" s="1"/>
  <c r="K7349" i="4"/>
  <c r="K7348" i="4" s="1"/>
  <c r="J7349" i="4"/>
  <c r="J7348" i="4" s="1"/>
  <c r="I7349" i="4"/>
  <c r="I7348" i="4" s="1"/>
  <c r="L7347" i="4"/>
  <c r="P7347" i="4" s="1"/>
  <c r="Q7347" i="4" s="1"/>
  <c r="L7346" i="4"/>
  <c r="P7346" i="4" s="1"/>
  <c r="Q7346" i="4" s="1"/>
  <c r="L7345" i="4"/>
  <c r="P7345" i="4" s="1"/>
  <c r="Q7345" i="4" s="1"/>
  <c r="O7344" i="4"/>
  <c r="N7344" i="4"/>
  <c r="M7344" i="4"/>
  <c r="K7344" i="4"/>
  <c r="J7344" i="4"/>
  <c r="I7344" i="4"/>
  <c r="L7343" i="4"/>
  <c r="P7343" i="4" s="1"/>
  <c r="Q7343" i="4" s="1"/>
  <c r="L7342" i="4"/>
  <c r="P7342" i="4" s="1"/>
  <c r="Q7342" i="4" s="1"/>
  <c r="L7341" i="4"/>
  <c r="P7341" i="4" s="1"/>
  <c r="Q7341" i="4" s="1"/>
  <c r="L7340" i="4"/>
  <c r="P7340" i="4" s="1"/>
  <c r="Q7340" i="4" s="1"/>
  <c r="L7339" i="4"/>
  <c r="P7339" i="4" s="1"/>
  <c r="Q7339" i="4" s="1"/>
  <c r="L7338" i="4"/>
  <c r="P7338" i="4" s="1"/>
  <c r="Q7338" i="4" s="1"/>
  <c r="L7337" i="4"/>
  <c r="P7337" i="4" s="1"/>
  <c r="Q7337" i="4" s="1"/>
  <c r="L7336" i="4"/>
  <c r="P7336" i="4" s="1"/>
  <c r="Q7336" i="4" s="1"/>
  <c r="L7334" i="4"/>
  <c r="P7334" i="4" s="1"/>
  <c r="Q7334" i="4" s="1"/>
  <c r="O7333" i="4"/>
  <c r="N7333" i="4"/>
  <c r="M7333" i="4"/>
  <c r="K7333" i="4"/>
  <c r="J7333" i="4"/>
  <c r="I7333" i="4"/>
  <c r="L7332" i="4"/>
  <c r="P7332" i="4" s="1"/>
  <c r="Q7332" i="4" s="1"/>
  <c r="Q7331" i="4"/>
  <c r="L7331" i="4"/>
  <c r="P7331" i="4" s="1"/>
  <c r="L7330" i="4"/>
  <c r="P7330" i="4" s="1"/>
  <c r="Q7330" i="4" s="1"/>
  <c r="L7329" i="4"/>
  <c r="P7329" i="4" s="1"/>
  <c r="Q7329" i="4" s="1"/>
  <c r="L7328" i="4"/>
  <c r="P7328" i="4" s="1"/>
  <c r="Q7328" i="4" s="1"/>
  <c r="O7327" i="4"/>
  <c r="O7325" i="4" s="1"/>
  <c r="N7327" i="4"/>
  <c r="N7325" i="4" s="1"/>
  <c r="M7327" i="4"/>
  <c r="M7325" i="4" s="1"/>
  <c r="K7327" i="4"/>
  <c r="K7325" i="4" s="1"/>
  <c r="J7327" i="4"/>
  <c r="J7325" i="4" s="1"/>
  <c r="I7327" i="4"/>
  <c r="I7325" i="4" s="1"/>
  <c r="L7326" i="4"/>
  <c r="P7326" i="4" s="1"/>
  <c r="Q7326" i="4" s="1"/>
  <c r="Q7323" i="4"/>
  <c r="L7323" i="4"/>
  <c r="P7323" i="4" s="1"/>
  <c r="Q7319" i="4"/>
  <c r="L7319" i="4"/>
  <c r="P7319" i="4" s="1"/>
  <c r="J7315" i="4"/>
  <c r="J7318" i="4" s="1"/>
  <c r="I7315" i="4"/>
  <c r="I7318" i="4" s="1"/>
  <c r="L7307" i="4"/>
  <c r="P7307" i="4" s="1"/>
  <c r="Q7307" i="4" s="1"/>
  <c r="Q7306" i="4"/>
  <c r="L7306" i="4"/>
  <c r="P7306" i="4" s="1"/>
  <c r="O7305" i="4"/>
  <c r="N7305" i="4"/>
  <c r="M7305" i="4"/>
  <c r="K7305" i="4"/>
  <c r="J7305" i="4"/>
  <c r="I7305" i="4"/>
  <c r="L7304" i="4"/>
  <c r="P7304" i="4" s="1"/>
  <c r="Q7304" i="4" s="1"/>
  <c r="L7301" i="4"/>
  <c r="P7301" i="4" s="1"/>
  <c r="Q7301" i="4" s="1"/>
  <c r="O7300" i="4"/>
  <c r="N7300" i="4"/>
  <c r="N7299" i="4" s="1"/>
  <c r="M7300" i="4"/>
  <c r="K7300" i="4"/>
  <c r="K7299" i="4" s="1"/>
  <c r="J7300" i="4"/>
  <c r="J7299" i="4" s="1"/>
  <c r="I7300" i="4"/>
  <c r="I7299" i="4" s="1"/>
  <c r="O7299" i="4"/>
  <c r="L7298" i="4"/>
  <c r="P7298" i="4" s="1"/>
  <c r="Q7298" i="4" s="1"/>
  <c r="L7297" i="4"/>
  <c r="P7297" i="4" s="1"/>
  <c r="Q7297" i="4" s="1"/>
  <c r="L7296" i="4"/>
  <c r="P7296" i="4" s="1"/>
  <c r="Q7296" i="4" s="1"/>
  <c r="O7295" i="4"/>
  <c r="N7295" i="4"/>
  <c r="M7295" i="4"/>
  <c r="K7295" i="4"/>
  <c r="J7295" i="4"/>
  <c r="I7295" i="4"/>
  <c r="L7294" i="4"/>
  <c r="P7294" i="4" s="1"/>
  <c r="Q7294" i="4" s="1"/>
  <c r="L7293" i="4"/>
  <c r="P7293" i="4" s="1"/>
  <c r="Q7293" i="4" s="1"/>
  <c r="L7292" i="4"/>
  <c r="P7292" i="4" s="1"/>
  <c r="Q7292" i="4" s="1"/>
  <c r="L7291" i="4"/>
  <c r="P7291" i="4" s="1"/>
  <c r="Q7291" i="4" s="1"/>
  <c r="L7290" i="4"/>
  <c r="P7290" i="4" s="1"/>
  <c r="Q7290" i="4" s="1"/>
  <c r="L7289" i="4"/>
  <c r="P7289" i="4" s="1"/>
  <c r="Q7289" i="4" s="1"/>
  <c r="L7288" i="4"/>
  <c r="P7288" i="4" s="1"/>
  <c r="Q7288" i="4" s="1"/>
  <c r="L7287" i="4"/>
  <c r="P7287" i="4" s="1"/>
  <c r="Q7287" i="4" s="1"/>
  <c r="L7285" i="4"/>
  <c r="P7285" i="4" s="1"/>
  <c r="Q7285" i="4" s="1"/>
  <c r="O7284" i="4"/>
  <c r="N7284" i="4"/>
  <c r="M7284" i="4"/>
  <c r="K7284" i="4"/>
  <c r="J7284" i="4"/>
  <c r="I7284" i="4"/>
  <c r="L7283" i="4"/>
  <c r="P7283" i="4" s="1"/>
  <c r="Q7283" i="4" s="1"/>
  <c r="Q7282" i="4"/>
  <c r="L7282" i="4"/>
  <c r="P7282" i="4" s="1"/>
  <c r="L7281" i="4"/>
  <c r="P7281" i="4" s="1"/>
  <c r="Q7281" i="4" s="1"/>
  <c r="L7280" i="4"/>
  <c r="P7280" i="4" s="1"/>
  <c r="Q7280" i="4" s="1"/>
  <c r="L7279" i="4"/>
  <c r="P7279" i="4" s="1"/>
  <c r="Q7279" i="4" s="1"/>
  <c r="O7278" i="4"/>
  <c r="O7276" i="4" s="1"/>
  <c r="N7278" i="4"/>
  <c r="M7278" i="4"/>
  <c r="M7276" i="4" s="1"/>
  <c r="K7278" i="4"/>
  <c r="K7276" i="4" s="1"/>
  <c r="J7278" i="4"/>
  <c r="J7276" i="4" s="1"/>
  <c r="I7278" i="4"/>
  <c r="I7276" i="4" s="1"/>
  <c r="L7277" i="4"/>
  <c r="P7277" i="4" s="1"/>
  <c r="Q7277" i="4" s="1"/>
  <c r="Q7274" i="4"/>
  <c r="L7274" i="4"/>
  <c r="P7274" i="4" s="1"/>
  <c r="Q7270" i="4"/>
  <c r="L7270" i="4"/>
  <c r="P7270" i="4" s="1"/>
  <c r="J7266" i="4"/>
  <c r="J7269" i="4" s="1"/>
  <c r="I7266" i="4"/>
  <c r="I7269" i="4" s="1"/>
  <c r="O7262" i="4"/>
  <c r="N7262" i="4"/>
  <c r="M7262" i="4"/>
  <c r="K7262" i="4"/>
  <c r="J7262" i="4"/>
  <c r="Q7262" i="4" s="1"/>
  <c r="I7262" i="4"/>
  <c r="O7261" i="4"/>
  <c r="N7261" i="4"/>
  <c r="M7261" i="4"/>
  <c r="K7261" i="4"/>
  <c r="J7261" i="4"/>
  <c r="Q7261" i="4" s="1"/>
  <c r="I7261" i="4"/>
  <c r="O7260" i="4"/>
  <c r="O7263" i="4" s="1"/>
  <c r="N7260" i="4"/>
  <c r="M7260" i="4"/>
  <c r="K7260" i="4"/>
  <c r="K7263" i="4" s="1"/>
  <c r="J7260" i="4"/>
  <c r="I7260" i="4"/>
  <c r="I7263" i="4" s="1"/>
  <c r="Q7255" i="4"/>
  <c r="L7255" i="4"/>
  <c r="P7255" i="4" s="1"/>
  <c r="L7254" i="4"/>
  <c r="P7254" i="4" s="1"/>
  <c r="Q7254" i="4" s="1"/>
  <c r="Q7253" i="4"/>
  <c r="L7253" i="4"/>
  <c r="P7253" i="4" s="1"/>
  <c r="O7252" i="4"/>
  <c r="N7252" i="4"/>
  <c r="M7252" i="4"/>
  <c r="K7252" i="4"/>
  <c r="J7252" i="4"/>
  <c r="I7252" i="4"/>
  <c r="Q7251" i="4"/>
  <c r="L7251" i="4"/>
  <c r="P7251" i="4" s="1"/>
  <c r="Q7250" i="4"/>
  <c r="L7250" i="4"/>
  <c r="P7250" i="4" s="1"/>
  <c r="L7249" i="4"/>
  <c r="P7249" i="4" s="1"/>
  <c r="Q7249" i="4" s="1"/>
  <c r="O7248" i="4"/>
  <c r="N7248" i="4"/>
  <c r="M7248" i="4"/>
  <c r="K7248" i="4"/>
  <c r="J7248" i="4"/>
  <c r="I7248" i="4"/>
  <c r="Q7245" i="4"/>
  <c r="L7245" i="4"/>
  <c r="P7245" i="4" s="1"/>
  <c r="Q7244" i="4"/>
  <c r="L7244" i="4"/>
  <c r="P7244" i="4" s="1"/>
  <c r="Q7243" i="4"/>
  <c r="L7243" i="4"/>
  <c r="P7243" i="4" s="1"/>
  <c r="Q7242" i="4"/>
  <c r="L7242" i="4"/>
  <c r="P7242" i="4" s="1"/>
  <c r="O7241" i="4"/>
  <c r="N7241" i="4"/>
  <c r="M7241" i="4"/>
  <c r="K7241" i="4"/>
  <c r="J7241" i="4"/>
  <c r="I7241" i="4"/>
  <c r="Q7240" i="4"/>
  <c r="L7240" i="4"/>
  <c r="P7240" i="4" s="1"/>
  <c r="L7237" i="4"/>
  <c r="P7237" i="4" s="1"/>
  <c r="Q7237" i="4" s="1"/>
  <c r="L7236" i="4"/>
  <c r="P7236" i="4" s="1"/>
  <c r="Q7236" i="4" s="1"/>
  <c r="O7235" i="4"/>
  <c r="N7235" i="4"/>
  <c r="M7235" i="4"/>
  <c r="K7235" i="4"/>
  <c r="J7235" i="4"/>
  <c r="I7235" i="4"/>
  <c r="Q7234" i="4"/>
  <c r="L7234" i="4"/>
  <c r="P7234" i="4" s="1"/>
  <c r="L7233" i="4"/>
  <c r="P7233" i="4" s="1"/>
  <c r="Q7233" i="4" s="1"/>
  <c r="O7232" i="4"/>
  <c r="N7232" i="4"/>
  <c r="M7232" i="4"/>
  <c r="K7232" i="4"/>
  <c r="J7232" i="4"/>
  <c r="I7232" i="4"/>
  <c r="Q7229" i="4"/>
  <c r="L7229" i="4"/>
  <c r="P7229" i="4" s="1"/>
  <c r="L7228" i="4"/>
  <c r="P7228" i="4" s="1"/>
  <c r="Q7228" i="4" s="1"/>
  <c r="Q7227" i="4"/>
  <c r="L7227" i="4"/>
  <c r="P7227" i="4" s="1"/>
  <c r="L7226" i="4"/>
  <c r="P7226" i="4" s="1"/>
  <c r="Q7226" i="4" s="1"/>
  <c r="L7225" i="4"/>
  <c r="P7225" i="4" s="1"/>
  <c r="Q7225" i="4" s="1"/>
  <c r="O7224" i="4"/>
  <c r="N7224" i="4"/>
  <c r="M7224" i="4"/>
  <c r="K7224" i="4"/>
  <c r="J7224" i="4"/>
  <c r="I7224" i="4"/>
  <c r="L7223" i="4"/>
  <c r="P7223" i="4" s="1"/>
  <c r="Q7223" i="4" s="1"/>
  <c r="Q7222" i="4"/>
  <c r="L7222" i="4"/>
  <c r="P7222" i="4" s="1"/>
  <c r="L7221" i="4"/>
  <c r="P7221" i="4" s="1"/>
  <c r="Q7221" i="4" s="1"/>
  <c r="O7220" i="4"/>
  <c r="N7220" i="4"/>
  <c r="M7220" i="4"/>
  <c r="K7220" i="4"/>
  <c r="J7220" i="4"/>
  <c r="I7220" i="4"/>
  <c r="Q7219" i="4"/>
  <c r="L7219" i="4"/>
  <c r="P7219" i="4" s="1"/>
  <c r="L7218" i="4"/>
  <c r="P7218" i="4" s="1"/>
  <c r="Q7218" i="4" s="1"/>
  <c r="O7217" i="4"/>
  <c r="N7217" i="4"/>
  <c r="M7217" i="4"/>
  <c r="K7217" i="4"/>
  <c r="J7217" i="4"/>
  <c r="I7217" i="4"/>
  <c r="Q7216" i="4"/>
  <c r="L7216" i="4"/>
  <c r="P7216" i="4" s="1"/>
  <c r="L7215" i="4"/>
  <c r="P7215" i="4" s="1"/>
  <c r="Q7215" i="4" s="1"/>
  <c r="O7214" i="4"/>
  <c r="N7214" i="4"/>
  <c r="M7214" i="4"/>
  <c r="K7214" i="4"/>
  <c r="J7214" i="4"/>
  <c r="I7214" i="4"/>
  <c r="Q7213" i="4"/>
  <c r="L7213" i="4"/>
  <c r="P7213" i="4" s="1"/>
  <c r="Q7212" i="4"/>
  <c r="L7212" i="4"/>
  <c r="P7212" i="4" s="1"/>
  <c r="L7211" i="4"/>
  <c r="P7211" i="4" s="1"/>
  <c r="Q7211" i="4" s="1"/>
  <c r="O7210" i="4"/>
  <c r="N7210" i="4"/>
  <c r="M7210" i="4"/>
  <c r="K7210" i="4"/>
  <c r="J7210" i="4"/>
  <c r="I7210" i="4"/>
  <c r="L7209" i="4"/>
  <c r="P7209" i="4" s="1"/>
  <c r="Q7209" i="4" s="1"/>
  <c r="L7208" i="4"/>
  <c r="P7208" i="4" s="1"/>
  <c r="Q7208" i="4" s="1"/>
  <c r="L7207" i="4"/>
  <c r="P7207" i="4" s="1"/>
  <c r="Q7207" i="4" s="1"/>
  <c r="L7205" i="4"/>
  <c r="P7205" i="4" s="1"/>
  <c r="Q7205" i="4" s="1"/>
  <c r="O7204" i="4"/>
  <c r="N7204" i="4"/>
  <c r="M7204" i="4"/>
  <c r="K7204" i="4"/>
  <c r="J7204" i="4"/>
  <c r="I7204" i="4"/>
  <c r="L7203" i="4"/>
  <c r="P7203" i="4" s="1"/>
  <c r="Q7203" i="4" s="1"/>
  <c r="L7202" i="4"/>
  <c r="P7202" i="4" s="1"/>
  <c r="Q7202" i="4" s="1"/>
  <c r="L7201" i="4"/>
  <c r="P7201" i="4" s="1"/>
  <c r="Q7201" i="4" s="1"/>
  <c r="L7200" i="4"/>
  <c r="P7200" i="4" s="1"/>
  <c r="Q7200" i="4" s="1"/>
  <c r="L7199" i="4"/>
  <c r="P7199" i="4" s="1"/>
  <c r="Q7199" i="4" s="1"/>
  <c r="O7198" i="4"/>
  <c r="O7196" i="4" s="1"/>
  <c r="N7198" i="4"/>
  <c r="M7198" i="4"/>
  <c r="K7198" i="4"/>
  <c r="K7196" i="4" s="1"/>
  <c r="J7198" i="4"/>
  <c r="J7196" i="4" s="1"/>
  <c r="I7198" i="4"/>
  <c r="I7196" i="4" s="1"/>
  <c r="L7197" i="4"/>
  <c r="P7197" i="4" s="1"/>
  <c r="Q7197" i="4" s="1"/>
  <c r="N7196" i="4"/>
  <c r="M7196" i="4"/>
  <c r="Q7194" i="4"/>
  <c r="L7194" i="4"/>
  <c r="P7194" i="4" s="1"/>
  <c r="Q7190" i="4"/>
  <c r="L7190" i="4"/>
  <c r="P7190" i="4" s="1"/>
  <c r="J7186" i="4"/>
  <c r="J7189" i="4" s="1"/>
  <c r="I7186" i="4"/>
  <c r="I7189" i="4" s="1"/>
  <c r="Q7178" i="4"/>
  <c r="L7178" i="4"/>
  <c r="P7178" i="4" s="1"/>
  <c r="L7177" i="4"/>
  <c r="P7177" i="4" s="1"/>
  <c r="Q7177" i="4" s="1"/>
  <c r="O7176" i="4"/>
  <c r="N7176" i="4"/>
  <c r="M7176" i="4"/>
  <c r="K7176" i="4"/>
  <c r="J7176" i="4"/>
  <c r="I7176" i="4"/>
  <c r="L7175" i="4"/>
  <c r="P7175" i="4" s="1"/>
  <c r="Q7175" i="4" s="1"/>
  <c r="L7174" i="4"/>
  <c r="P7174" i="4" s="1"/>
  <c r="Q7174" i="4" s="1"/>
  <c r="O7173" i="4"/>
  <c r="N7173" i="4"/>
  <c r="M7173" i="4"/>
  <c r="K7173" i="4"/>
  <c r="J7173" i="4"/>
  <c r="I7173" i="4"/>
  <c r="L7170" i="4"/>
  <c r="P7170" i="4" s="1"/>
  <c r="Q7170" i="4" s="1"/>
  <c r="O7169" i="4"/>
  <c r="N7169" i="4"/>
  <c r="M7169" i="4"/>
  <c r="M7168" i="4" s="1"/>
  <c r="K7169" i="4"/>
  <c r="K7168" i="4" s="1"/>
  <c r="J7169" i="4"/>
  <c r="J7168" i="4" s="1"/>
  <c r="I7169" i="4"/>
  <c r="I7168" i="4" s="1"/>
  <c r="O7168" i="4"/>
  <c r="L7167" i="4"/>
  <c r="P7167" i="4" s="1"/>
  <c r="Q7167" i="4" s="1"/>
  <c r="L7166" i="4"/>
  <c r="P7166" i="4" s="1"/>
  <c r="Q7166" i="4" s="1"/>
  <c r="L7165" i="4"/>
  <c r="P7165" i="4" s="1"/>
  <c r="Q7165" i="4" s="1"/>
  <c r="O7164" i="4"/>
  <c r="N7164" i="4"/>
  <c r="M7164" i="4"/>
  <c r="K7164" i="4"/>
  <c r="J7164" i="4"/>
  <c r="I7164" i="4"/>
  <c r="L7163" i="4"/>
  <c r="P7163" i="4" s="1"/>
  <c r="Q7163" i="4" s="1"/>
  <c r="L7162" i="4"/>
  <c r="P7162" i="4" s="1"/>
  <c r="Q7162" i="4" s="1"/>
  <c r="L7161" i="4"/>
  <c r="P7161" i="4" s="1"/>
  <c r="Q7161" i="4" s="1"/>
  <c r="L7160" i="4"/>
  <c r="P7160" i="4" s="1"/>
  <c r="Q7160" i="4" s="1"/>
  <c r="L7159" i="4"/>
  <c r="P7159" i="4" s="1"/>
  <c r="Q7159" i="4" s="1"/>
  <c r="L7158" i="4"/>
  <c r="P7158" i="4" s="1"/>
  <c r="Q7158" i="4" s="1"/>
  <c r="L7156" i="4"/>
  <c r="P7156" i="4" s="1"/>
  <c r="Q7156" i="4" s="1"/>
  <c r="O7155" i="4"/>
  <c r="N7155" i="4"/>
  <c r="M7155" i="4"/>
  <c r="K7155" i="4"/>
  <c r="J7155" i="4"/>
  <c r="I7155" i="4"/>
  <c r="L7154" i="4"/>
  <c r="P7154" i="4" s="1"/>
  <c r="Q7154" i="4" s="1"/>
  <c r="Q7153" i="4"/>
  <c r="L7153" i="4"/>
  <c r="P7153" i="4" s="1"/>
  <c r="L7152" i="4"/>
  <c r="P7152" i="4" s="1"/>
  <c r="Q7152" i="4" s="1"/>
  <c r="L7151" i="4"/>
  <c r="P7151" i="4" s="1"/>
  <c r="Q7151" i="4" s="1"/>
  <c r="L7150" i="4"/>
  <c r="P7150" i="4" s="1"/>
  <c r="Q7150" i="4" s="1"/>
  <c r="O7149" i="4"/>
  <c r="O7147" i="4" s="1"/>
  <c r="N7149" i="4"/>
  <c r="M7149" i="4"/>
  <c r="M7147" i="4" s="1"/>
  <c r="K7149" i="4"/>
  <c r="K7147" i="4" s="1"/>
  <c r="J7149" i="4"/>
  <c r="J7147" i="4" s="1"/>
  <c r="I7149" i="4"/>
  <c r="I7147" i="4" s="1"/>
  <c r="L7148" i="4"/>
  <c r="P7148" i="4" s="1"/>
  <c r="Q7148" i="4" s="1"/>
  <c r="Q7145" i="4"/>
  <c r="L7145" i="4"/>
  <c r="P7145" i="4" s="1"/>
  <c r="Q7141" i="4"/>
  <c r="L7141" i="4"/>
  <c r="P7141" i="4" s="1"/>
  <c r="J7137" i="4"/>
  <c r="J7140" i="4" s="1"/>
  <c r="I7137" i="4"/>
  <c r="I7140" i="4" s="1"/>
  <c r="O7133" i="4"/>
  <c r="N7133" i="4"/>
  <c r="M7133" i="4"/>
  <c r="K7133" i="4"/>
  <c r="J7133" i="4"/>
  <c r="Q7133" i="4" s="1"/>
  <c r="I7133" i="4"/>
  <c r="O7132" i="4"/>
  <c r="N7132" i="4"/>
  <c r="M7132" i="4"/>
  <c r="K7132" i="4"/>
  <c r="J7132" i="4"/>
  <c r="Q7132" i="4" s="1"/>
  <c r="I7132" i="4"/>
  <c r="O7131" i="4"/>
  <c r="N7131" i="4"/>
  <c r="M7131" i="4"/>
  <c r="K7131" i="4"/>
  <c r="J7131" i="4"/>
  <c r="I7131" i="4"/>
  <c r="O7130" i="4"/>
  <c r="O7134" i="4" s="1"/>
  <c r="N7130" i="4"/>
  <c r="M7130" i="4"/>
  <c r="K7130" i="4"/>
  <c r="J7130" i="4"/>
  <c r="I7130" i="4"/>
  <c r="L7125" i="4"/>
  <c r="P7125" i="4" s="1"/>
  <c r="Q7125" i="4" s="1"/>
  <c r="L7124" i="4"/>
  <c r="P7124" i="4" s="1"/>
  <c r="Q7124" i="4" s="1"/>
  <c r="O7123" i="4"/>
  <c r="N7123" i="4"/>
  <c r="M7123" i="4"/>
  <c r="K7123" i="4"/>
  <c r="J7123" i="4"/>
  <c r="I7123" i="4"/>
  <c r="Q7122" i="4"/>
  <c r="L7122" i="4"/>
  <c r="P7122" i="4" s="1"/>
  <c r="L7119" i="4"/>
  <c r="P7119" i="4" s="1"/>
  <c r="Q7119" i="4" s="1"/>
  <c r="L7118" i="4"/>
  <c r="P7118" i="4" s="1"/>
  <c r="Q7118" i="4" s="1"/>
  <c r="O7117" i="4"/>
  <c r="N7117" i="4"/>
  <c r="M7117" i="4"/>
  <c r="K7117" i="4"/>
  <c r="J7117" i="4"/>
  <c r="I7117" i="4"/>
  <c r="Q7116" i="4"/>
  <c r="L7116" i="4"/>
  <c r="P7116" i="4" s="1"/>
  <c r="Q7115" i="4"/>
  <c r="L7115" i="4"/>
  <c r="P7115" i="4" s="1"/>
  <c r="Q7114" i="4"/>
  <c r="L7114" i="4"/>
  <c r="P7114" i="4" s="1"/>
  <c r="Q7113" i="4"/>
  <c r="L7113" i="4"/>
  <c r="P7113" i="4" s="1"/>
  <c r="Q7112" i="4"/>
  <c r="L7112" i="4"/>
  <c r="P7112" i="4" s="1"/>
  <c r="Q7111" i="4"/>
  <c r="L7111" i="4"/>
  <c r="P7111" i="4" s="1"/>
  <c r="Q7110" i="4"/>
  <c r="L7110" i="4"/>
  <c r="P7110" i="4" s="1"/>
  <c r="Q7109" i="4"/>
  <c r="L7109" i="4"/>
  <c r="P7109" i="4" s="1"/>
  <c r="Q7108" i="4"/>
  <c r="L7108" i="4"/>
  <c r="P7108" i="4" s="1"/>
  <c r="Q7107" i="4"/>
  <c r="L7107" i="4"/>
  <c r="P7107" i="4" s="1"/>
  <c r="Q7106" i="4"/>
  <c r="L7106" i="4"/>
  <c r="P7106" i="4" s="1"/>
  <c r="Q7105" i="4"/>
  <c r="L7105" i="4"/>
  <c r="P7105" i="4" s="1"/>
  <c r="O7104" i="4"/>
  <c r="N7104" i="4"/>
  <c r="M7104" i="4"/>
  <c r="K7104" i="4"/>
  <c r="J7104" i="4"/>
  <c r="I7104" i="4"/>
  <c r="L7101" i="4"/>
  <c r="P7101" i="4" s="1"/>
  <c r="Q7101" i="4" s="1"/>
  <c r="L7100" i="4"/>
  <c r="P7100" i="4" s="1"/>
  <c r="Q7100" i="4" s="1"/>
  <c r="Q7099" i="4"/>
  <c r="L7099" i="4"/>
  <c r="P7099" i="4" s="1"/>
  <c r="L7098" i="4"/>
  <c r="P7098" i="4" s="1"/>
  <c r="Q7098" i="4" s="1"/>
  <c r="L7097" i="4"/>
  <c r="P7097" i="4" s="1"/>
  <c r="Q7097" i="4" s="1"/>
  <c r="L7096" i="4"/>
  <c r="P7096" i="4" s="1"/>
  <c r="Q7096" i="4" s="1"/>
  <c r="L7095" i="4"/>
  <c r="P7095" i="4" s="1"/>
  <c r="Q7095" i="4" s="1"/>
  <c r="L7094" i="4"/>
  <c r="P7094" i="4" s="1"/>
  <c r="Q7094" i="4" s="1"/>
  <c r="Q7093" i="4"/>
  <c r="L7093" i="4"/>
  <c r="P7093" i="4" s="1"/>
  <c r="O7092" i="4"/>
  <c r="N7092" i="4"/>
  <c r="M7092" i="4"/>
  <c r="K7092" i="4"/>
  <c r="J7092" i="4"/>
  <c r="I7092" i="4"/>
  <c r="L7091" i="4"/>
  <c r="P7091" i="4" s="1"/>
  <c r="Q7091" i="4" s="1"/>
  <c r="Q7090" i="4"/>
  <c r="L7090" i="4"/>
  <c r="P7090" i="4" s="1"/>
  <c r="L7089" i="4"/>
  <c r="P7089" i="4" s="1"/>
  <c r="Q7089" i="4" s="1"/>
  <c r="O7088" i="4"/>
  <c r="N7088" i="4"/>
  <c r="M7088" i="4"/>
  <c r="K7088" i="4"/>
  <c r="J7088" i="4"/>
  <c r="I7088" i="4"/>
  <c r="L7087" i="4"/>
  <c r="P7087" i="4" s="1"/>
  <c r="Q7087" i="4" s="1"/>
  <c r="L7086" i="4"/>
  <c r="P7086" i="4" s="1"/>
  <c r="Q7086" i="4" s="1"/>
  <c r="L7085" i="4"/>
  <c r="P7085" i="4" s="1"/>
  <c r="Q7085" i="4" s="1"/>
  <c r="L7084" i="4"/>
  <c r="P7084" i="4" s="1"/>
  <c r="Q7084" i="4" s="1"/>
  <c r="Q7083" i="4"/>
  <c r="L7083" i="4"/>
  <c r="P7083" i="4" s="1"/>
  <c r="L7082" i="4"/>
  <c r="P7082" i="4" s="1"/>
  <c r="Q7082" i="4" s="1"/>
  <c r="O7081" i="4"/>
  <c r="N7081" i="4"/>
  <c r="M7081" i="4"/>
  <c r="K7081" i="4"/>
  <c r="J7081" i="4"/>
  <c r="I7081" i="4"/>
  <c r="L7079" i="4"/>
  <c r="P7079" i="4" s="1"/>
  <c r="Q7079" i="4" s="1"/>
  <c r="O7078" i="4"/>
  <c r="N7078" i="4"/>
  <c r="M7078" i="4"/>
  <c r="K7078" i="4"/>
  <c r="J7078" i="4"/>
  <c r="I7078" i="4"/>
  <c r="L7077" i="4"/>
  <c r="P7077" i="4" s="1"/>
  <c r="Q7077" i="4" s="1"/>
  <c r="L7076" i="4"/>
  <c r="P7076" i="4" s="1"/>
  <c r="Q7076" i="4" s="1"/>
  <c r="L7075" i="4"/>
  <c r="P7075" i="4" s="1"/>
  <c r="Q7075" i="4" s="1"/>
  <c r="L7074" i="4"/>
  <c r="P7074" i="4" s="1"/>
  <c r="Q7074" i="4" s="1"/>
  <c r="L7073" i="4"/>
  <c r="P7073" i="4" s="1"/>
  <c r="Q7073" i="4" s="1"/>
  <c r="O7072" i="4"/>
  <c r="O7070" i="4" s="1"/>
  <c r="N7072" i="4"/>
  <c r="N7070" i="4" s="1"/>
  <c r="M7072" i="4"/>
  <c r="K7072" i="4"/>
  <c r="K7070" i="4" s="1"/>
  <c r="J7072" i="4"/>
  <c r="J7070" i="4" s="1"/>
  <c r="I7072" i="4"/>
  <c r="I7070" i="4" s="1"/>
  <c r="L7071" i="4"/>
  <c r="P7071" i="4" s="1"/>
  <c r="Q7071" i="4" s="1"/>
  <c r="Q7068" i="4"/>
  <c r="L7068" i="4"/>
  <c r="P7068" i="4" s="1"/>
  <c r="Q7064" i="4"/>
  <c r="L7064" i="4"/>
  <c r="P7064" i="4" s="1"/>
  <c r="J7060" i="4"/>
  <c r="J7063" i="4" s="1"/>
  <c r="I7060" i="4"/>
  <c r="I7063" i="4" s="1"/>
  <c r="Q7050" i="4"/>
  <c r="L7050" i="4"/>
  <c r="P7050" i="4" s="1"/>
  <c r="Q7049" i="4"/>
  <c r="L7049" i="4"/>
  <c r="P7049" i="4" s="1"/>
  <c r="Q7048" i="4"/>
  <c r="L7048" i="4"/>
  <c r="P7048" i="4" s="1"/>
  <c r="O7047" i="4"/>
  <c r="N7047" i="4"/>
  <c r="M7047" i="4"/>
  <c r="K7047" i="4"/>
  <c r="J7047" i="4"/>
  <c r="I7047" i="4"/>
  <c r="Q7046" i="4"/>
  <c r="L7046" i="4"/>
  <c r="P7046" i="4" s="1"/>
  <c r="Q7045" i="4"/>
  <c r="L7045" i="4"/>
  <c r="P7045" i="4" s="1"/>
  <c r="Q7044" i="4"/>
  <c r="L7044" i="4"/>
  <c r="P7044" i="4" s="1"/>
  <c r="Q7043" i="4"/>
  <c r="L7043" i="4"/>
  <c r="P7043" i="4" s="1"/>
  <c r="L7042" i="4"/>
  <c r="P7042" i="4" s="1"/>
  <c r="Q7042" i="4" s="1"/>
  <c r="O7041" i="4"/>
  <c r="N7041" i="4"/>
  <c r="M7041" i="4"/>
  <c r="K7041" i="4"/>
  <c r="J7041" i="4"/>
  <c r="I7041" i="4"/>
  <c r="Q7040" i="4"/>
  <c r="L7040" i="4"/>
  <c r="P7040" i="4" s="1"/>
  <c r="Q7039" i="4"/>
  <c r="L7039" i="4"/>
  <c r="P7039" i="4" s="1"/>
  <c r="L7038" i="4"/>
  <c r="P7038" i="4" s="1"/>
  <c r="Q7038" i="4" s="1"/>
  <c r="O7037" i="4"/>
  <c r="N7037" i="4"/>
  <c r="M7037" i="4"/>
  <c r="K7037" i="4"/>
  <c r="J7037" i="4"/>
  <c r="I7037" i="4"/>
  <c r="Q7036" i="4"/>
  <c r="L7036" i="4"/>
  <c r="P7036" i="4" s="1"/>
  <c r="Q7035" i="4"/>
  <c r="L7035" i="4"/>
  <c r="P7035" i="4" s="1"/>
  <c r="O7034" i="4"/>
  <c r="N7034" i="4"/>
  <c r="M7034" i="4"/>
  <c r="K7034" i="4"/>
  <c r="J7034" i="4"/>
  <c r="I7034" i="4"/>
  <c r="Q7033" i="4"/>
  <c r="L7033" i="4"/>
  <c r="P7033" i="4" s="1"/>
  <c r="Q7032" i="4"/>
  <c r="L7032" i="4"/>
  <c r="P7032" i="4" s="1"/>
  <c r="Q7031" i="4"/>
  <c r="L7031" i="4"/>
  <c r="P7031" i="4" s="1"/>
  <c r="O7030" i="4"/>
  <c r="N7030" i="4"/>
  <c r="M7030" i="4"/>
  <c r="K7030" i="4"/>
  <c r="J7030" i="4"/>
  <c r="I7030" i="4"/>
  <c r="Q7027" i="4"/>
  <c r="L7027" i="4"/>
  <c r="P7027" i="4" s="1"/>
  <c r="Q7026" i="4"/>
  <c r="L7026" i="4"/>
  <c r="P7026" i="4" s="1"/>
  <c r="Q7025" i="4"/>
  <c r="L7025" i="4"/>
  <c r="P7025" i="4" s="1"/>
  <c r="O7024" i="4"/>
  <c r="N7024" i="4"/>
  <c r="M7024" i="4"/>
  <c r="K7024" i="4"/>
  <c r="J7024" i="4"/>
  <c r="I7024" i="4"/>
  <c r="O7023" i="4"/>
  <c r="O7022" i="4" s="1"/>
  <c r="Q7021" i="4"/>
  <c r="L7021" i="4"/>
  <c r="P7021" i="4" s="1"/>
  <c r="Q7020" i="4"/>
  <c r="L7020" i="4"/>
  <c r="P7020" i="4" s="1"/>
  <c r="Q7019" i="4"/>
  <c r="L7019" i="4"/>
  <c r="P7019" i="4" s="1"/>
  <c r="L7018" i="4"/>
  <c r="P7018" i="4" s="1"/>
  <c r="Q7018" i="4" s="1"/>
  <c r="O7017" i="4"/>
  <c r="N7017" i="4"/>
  <c r="M7017" i="4"/>
  <c r="K7017" i="4"/>
  <c r="J7017" i="4"/>
  <c r="I7017" i="4"/>
  <c r="Q7014" i="4"/>
  <c r="L7014" i="4"/>
  <c r="P7014" i="4" s="1"/>
  <c r="Q7013" i="4"/>
  <c r="L7013" i="4"/>
  <c r="P7013" i="4" s="1"/>
  <c r="L7012" i="4"/>
  <c r="P7012" i="4" s="1"/>
  <c r="Q7012" i="4" s="1"/>
  <c r="L7011" i="4"/>
  <c r="P7011" i="4" s="1"/>
  <c r="Q7011" i="4" s="1"/>
  <c r="L7010" i="4"/>
  <c r="P7010" i="4" s="1"/>
  <c r="Q7010" i="4" s="1"/>
  <c r="O7009" i="4"/>
  <c r="N7009" i="4"/>
  <c r="M7009" i="4"/>
  <c r="K7009" i="4"/>
  <c r="J7009" i="4"/>
  <c r="I7009" i="4"/>
  <c r="Q7008" i="4"/>
  <c r="L7008" i="4"/>
  <c r="P7008" i="4" s="1"/>
  <c r="Q7007" i="4"/>
  <c r="L7007" i="4"/>
  <c r="P7007" i="4" s="1"/>
  <c r="Q7006" i="4"/>
  <c r="L7006" i="4"/>
  <c r="P7006" i="4" s="1"/>
  <c r="Q7005" i="4"/>
  <c r="L7005" i="4"/>
  <c r="P7005" i="4" s="1"/>
  <c r="L7004" i="4"/>
  <c r="P7004" i="4" s="1"/>
  <c r="Q7004" i="4" s="1"/>
  <c r="O7003" i="4"/>
  <c r="N7003" i="4"/>
  <c r="M7003" i="4"/>
  <c r="K7003" i="4"/>
  <c r="J7003" i="4"/>
  <c r="I7003" i="4"/>
  <c r="Q7002" i="4"/>
  <c r="L7002" i="4"/>
  <c r="P7002" i="4" s="1"/>
  <c r="L7001" i="4"/>
  <c r="P7001" i="4" s="1"/>
  <c r="Q7001" i="4" s="1"/>
  <c r="O7000" i="4"/>
  <c r="N7000" i="4"/>
  <c r="M7000" i="4"/>
  <c r="K7000" i="4"/>
  <c r="J7000" i="4"/>
  <c r="I7000" i="4"/>
  <c r="L6999" i="4"/>
  <c r="P6999" i="4" s="1"/>
  <c r="Q6999" i="4" s="1"/>
  <c r="L6998" i="4"/>
  <c r="P6998" i="4" s="1"/>
  <c r="Q6998" i="4" s="1"/>
  <c r="L6997" i="4"/>
  <c r="P6997" i="4" s="1"/>
  <c r="Q6997" i="4" s="1"/>
  <c r="Q6996" i="4"/>
  <c r="L6996" i="4"/>
  <c r="P6996" i="4" s="1"/>
  <c r="L6995" i="4"/>
  <c r="P6995" i="4" s="1"/>
  <c r="Q6995" i="4" s="1"/>
  <c r="O6994" i="4"/>
  <c r="N6994" i="4"/>
  <c r="M6994" i="4"/>
  <c r="K6994" i="4"/>
  <c r="J6994" i="4"/>
  <c r="I6994" i="4"/>
  <c r="Q6993" i="4"/>
  <c r="L6993" i="4"/>
  <c r="P6993" i="4" s="1"/>
  <c r="L6992" i="4"/>
  <c r="P6992" i="4" s="1"/>
  <c r="Q6992" i="4" s="1"/>
  <c r="O6991" i="4"/>
  <c r="N6991" i="4"/>
  <c r="M6991" i="4"/>
  <c r="K6991" i="4"/>
  <c r="J6991" i="4"/>
  <c r="I6991" i="4"/>
  <c r="L6990" i="4"/>
  <c r="P6990" i="4" s="1"/>
  <c r="Q6990" i="4" s="1"/>
  <c r="L6988" i="4"/>
  <c r="P6988" i="4" s="1"/>
  <c r="Q6988" i="4" s="1"/>
  <c r="O6987" i="4"/>
  <c r="N6987" i="4"/>
  <c r="M6987" i="4"/>
  <c r="K6987" i="4"/>
  <c r="J6987" i="4"/>
  <c r="I6987" i="4"/>
  <c r="L6986" i="4"/>
  <c r="P6986" i="4" s="1"/>
  <c r="Q6986" i="4" s="1"/>
  <c r="L6985" i="4"/>
  <c r="P6985" i="4" s="1"/>
  <c r="Q6985" i="4" s="1"/>
  <c r="L6984" i="4"/>
  <c r="P6984" i="4" s="1"/>
  <c r="Q6984" i="4" s="1"/>
  <c r="L6983" i="4"/>
  <c r="P6983" i="4" s="1"/>
  <c r="Q6983" i="4" s="1"/>
  <c r="L6982" i="4"/>
  <c r="P6982" i="4" s="1"/>
  <c r="Q6982" i="4" s="1"/>
  <c r="O6981" i="4"/>
  <c r="O6979" i="4" s="1"/>
  <c r="N6981" i="4"/>
  <c r="M6981" i="4"/>
  <c r="K6981" i="4"/>
  <c r="K6979" i="4" s="1"/>
  <c r="J6981" i="4"/>
  <c r="J6979" i="4" s="1"/>
  <c r="I6981" i="4"/>
  <c r="I6979" i="4" s="1"/>
  <c r="L6980" i="4"/>
  <c r="P6980" i="4" s="1"/>
  <c r="Q6980" i="4" s="1"/>
  <c r="N6979" i="4"/>
  <c r="Q6977" i="4"/>
  <c r="L6977" i="4"/>
  <c r="P6977" i="4" s="1"/>
  <c r="Q6973" i="4"/>
  <c r="L6973" i="4"/>
  <c r="P6973" i="4" s="1"/>
  <c r="J6969" i="4"/>
  <c r="J6972" i="4" s="1"/>
  <c r="I6969" i="4"/>
  <c r="I6972" i="4" s="1"/>
  <c r="L6959" i="4"/>
  <c r="P6959" i="4" s="1"/>
  <c r="Q6959" i="4" s="1"/>
  <c r="L6958" i="4"/>
  <c r="P6958" i="4" s="1"/>
  <c r="Q6958" i="4" s="1"/>
  <c r="O6957" i="4"/>
  <c r="N6957" i="4"/>
  <c r="M6957" i="4"/>
  <c r="K6957" i="4"/>
  <c r="J6957" i="4"/>
  <c r="I6957" i="4"/>
  <c r="L6956" i="4"/>
  <c r="P6956" i="4" s="1"/>
  <c r="Q6956" i="4" s="1"/>
  <c r="L6955" i="4"/>
  <c r="P6955" i="4" s="1"/>
  <c r="Q6955" i="4" s="1"/>
  <c r="L6954" i="4"/>
  <c r="P6954" i="4" s="1"/>
  <c r="Q6954" i="4" s="1"/>
  <c r="O6953" i="4"/>
  <c r="N6953" i="4"/>
  <c r="M6953" i="4"/>
  <c r="K6953" i="4"/>
  <c r="J6953" i="4"/>
  <c r="I6953" i="4"/>
  <c r="L6950" i="4"/>
  <c r="P6950" i="4" s="1"/>
  <c r="Q6950" i="4" s="1"/>
  <c r="O6949" i="4"/>
  <c r="N6949" i="4"/>
  <c r="M6949" i="4"/>
  <c r="M6948" i="4" s="1"/>
  <c r="K6949" i="4"/>
  <c r="K6948" i="4" s="1"/>
  <c r="J6949" i="4"/>
  <c r="J6948" i="4" s="1"/>
  <c r="I6949" i="4"/>
  <c r="I6948" i="4" s="1"/>
  <c r="O6948" i="4"/>
  <c r="L6947" i="4"/>
  <c r="P6947" i="4" s="1"/>
  <c r="Q6947" i="4" s="1"/>
  <c r="L6946" i="4"/>
  <c r="P6946" i="4" s="1"/>
  <c r="Q6946" i="4" s="1"/>
  <c r="L6945" i="4"/>
  <c r="P6945" i="4" s="1"/>
  <c r="Q6945" i="4" s="1"/>
  <c r="O6944" i="4"/>
  <c r="N6944" i="4"/>
  <c r="M6944" i="4"/>
  <c r="K6944" i="4"/>
  <c r="J6944" i="4"/>
  <c r="I6944" i="4"/>
  <c r="L6943" i="4"/>
  <c r="P6943" i="4" s="1"/>
  <c r="Q6943" i="4" s="1"/>
  <c r="L6942" i="4"/>
  <c r="P6942" i="4" s="1"/>
  <c r="Q6942" i="4" s="1"/>
  <c r="L6941" i="4"/>
  <c r="P6941" i="4" s="1"/>
  <c r="Q6941" i="4" s="1"/>
  <c r="L6940" i="4"/>
  <c r="P6940" i="4" s="1"/>
  <c r="Q6940" i="4" s="1"/>
  <c r="L6939" i="4"/>
  <c r="P6939" i="4" s="1"/>
  <c r="Q6939" i="4" s="1"/>
  <c r="L6938" i="4"/>
  <c r="P6938" i="4" s="1"/>
  <c r="Q6938" i="4" s="1"/>
  <c r="L6937" i="4"/>
  <c r="P6937" i="4" s="1"/>
  <c r="Q6937" i="4" s="1"/>
  <c r="L6936" i="4"/>
  <c r="P6936" i="4" s="1"/>
  <c r="Q6936" i="4" s="1"/>
  <c r="L6934" i="4"/>
  <c r="P6934" i="4" s="1"/>
  <c r="Q6934" i="4" s="1"/>
  <c r="O6933" i="4"/>
  <c r="N6933" i="4"/>
  <c r="M6933" i="4"/>
  <c r="K6933" i="4"/>
  <c r="J6933" i="4"/>
  <c r="I6933" i="4"/>
  <c r="L6932" i="4"/>
  <c r="P6932" i="4" s="1"/>
  <c r="Q6932" i="4" s="1"/>
  <c r="L6931" i="4"/>
  <c r="P6931" i="4" s="1"/>
  <c r="Q6931" i="4" s="1"/>
  <c r="L6930" i="4"/>
  <c r="P6930" i="4" s="1"/>
  <c r="Q6930" i="4" s="1"/>
  <c r="L6929" i="4"/>
  <c r="P6929" i="4" s="1"/>
  <c r="Q6929" i="4" s="1"/>
  <c r="L6928" i="4"/>
  <c r="P6928" i="4" s="1"/>
  <c r="Q6928" i="4" s="1"/>
  <c r="O6927" i="4"/>
  <c r="O6925" i="4" s="1"/>
  <c r="N6927" i="4"/>
  <c r="M6927" i="4"/>
  <c r="M6925" i="4" s="1"/>
  <c r="K6927" i="4"/>
  <c r="K6925" i="4" s="1"/>
  <c r="J6927" i="4"/>
  <c r="J6925" i="4" s="1"/>
  <c r="I6927" i="4"/>
  <c r="I6925" i="4" s="1"/>
  <c r="L6926" i="4"/>
  <c r="P6926" i="4" s="1"/>
  <c r="Q6926" i="4" s="1"/>
  <c r="Q6923" i="4"/>
  <c r="L6923" i="4"/>
  <c r="P6923" i="4" s="1"/>
  <c r="Q6919" i="4"/>
  <c r="L6919" i="4"/>
  <c r="P6919" i="4" s="1"/>
  <c r="J6915" i="4"/>
  <c r="I6915" i="4"/>
  <c r="L6907" i="4"/>
  <c r="P6907" i="4" s="1"/>
  <c r="Q6907" i="4" s="1"/>
  <c r="O6906" i="4"/>
  <c r="N6906" i="4"/>
  <c r="N6905" i="4" s="1"/>
  <c r="M6906" i="4"/>
  <c r="M6905" i="4" s="1"/>
  <c r="K6906" i="4"/>
  <c r="K6905" i="4" s="1"/>
  <c r="J6906" i="4"/>
  <c r="J6905" i="4" s="1"/>
  <c r="I6906" i="4"/>
  <c r="I6905" i="4" s="1"/>
  <c r="O6905" i="4"/>
  <c r="L6904" i="4"/>
  <c r="P6904" i="4" s="1"/>
  <c r="Q6904" i="4" s="1"/>
  <c r="L6903" i="4"/>
  <c r="P6903" i="4" s="1"/>
  <c r="Q6903" i="4" s="1"/>
  <c r="O6902" i="4"/>
  <c r="O6901" i="4" s="1"/>
  <c r="O6900" i="4" s="1"/>
  <c r="N6902" i="4"/>
  <c r="M6902" i="4"/>
  <c r="M6901" i="4" s="1"/>
  <c r="M6900" i="4" s="1"/>
  <c r="K6902" i="4"/>
  <c r="K6901" i="4" s="1"/>
  <c r="J6902" i="4"/>
  <c r="J6901" i="4" s="1"/>
  <c r="I6902" i="4"/>
  <c r="I6901" i="4" s="1"/>
  <c r="I6900" i="4" s="1"/>
  <c r="L6899" i="4"/>
  <c r="P6899" i="4" s="1"/>
  <c r="Q6899" i="4" s="1"/>
  <c r="L6898" i="4"/>
  <c r="P6898" i="4" s="1"/>
  <c r="Q6898" i="4" s="1"/>
  <c r="L6897" i="4"/>
  <c r="P6897" i="4" s="1"/>
  <c r="Q6897" i="4" s="1"/>
  <c r="O6896" i="4"/>
  <c r="O6887" i="4" s="1"/>
  <c r="N6896" i="4"/>
  <c r="N6887" i="4" s="1"/>
  <c r="M6896" i="4"/>
  <c r="M6887" i="4" s="1"/>
  <c r="K6896" i="4"/>
  <c r="J6896" i="4"/>
  <c r="J6887" i="4" s="1"/>
  <c r="I6896" i="4"/>
  <c r="I6887" i="4" s="1"/>
  <c r="L6895" i="4"/>
  <c r="P6895" i="4" s="1"/>
  <c r="Q6895" i="4" s="1"/>
  <c r="L6894" i="4"/>
  <c r="P6894" i="4" s="1"/>
  <c r="Q6894" i="4" s="1"/>
  <c r="Q6893" i="4"/>
  <c r="L6893" i="4"/>
  <c r="P6893" i="4" s="1"/>
  <c r="L6892" i="4"/>
  <c r="P6892" i="4" s="1"/>
  <c r="Q6892" i="4" s="1"/>
  <c r="L6891" i="4"/>
  <c r="P6891" i="4" s="1"/>
  <c r="Q6891" i="4" s="1"/>
  <c r="L6890" i="4"/>
  <c r="P6890" i="4" s="1"/>
  <c r="Q6890" i="4" s="1"/>
  <c r="L6889" i="4"/>
  <c r="P6889" i="4" s="1"/>
  <c r="Q6889" i="4" s="1"/>
  <c r="L6888" i="4"/>
  <c r="P6888" i="4" s="1"/>
  <c r="Q6888" i="4" s="1"/>
  <c r="L6886" i="4"/>
  <c r="P6886" i="4" s="1"/>
  <c r="Q6886" i="4" s="1"/>
  <c r="O6885" i="4"/>
  <c r="N6885" i="4"/>
  <c r="M6885" i="4"/>
  <c r="K6885" i="4"/>
  <c r="J6885" i="4"/>
  <c r="I6885" i="4"/>
  <c r="L6884" i="4"/>
  <c r="P6884" i="4" s="1"/>
  <c r="Q6884" i="4" s="1"/>
  <c r="Q6883" i="4"/>
  <c r="L6883" i="4"/>
  <c r="P6883" i="4" s="1"/>
  <c r="L6882" i="4"/>
  <c r="P6882" i="4" s="1"/>
  <c r="Q6882" i="4" s="1"/>
  <c r="L6881" i="4"/>
  <c r="P6881" i="4" s="1"/>
  <c r="Q6881" i="4" s="1"/>
  <c r="L6880" i="4"/>
  <c r="P6880" i="4" s="1"/>
  <c r="Q6880" i="4" s="1"/>
  <c r="O6879" i="4"/>
  <c r="O6877" i="4" s="1"/>
  <c r="N6879" i="4"/>
  <c r="N6877" i="4" s="1"/>
  <c r="M6879" i="4"/>
  <c r="M6877" i="4" s="1"/>
  <c r="K6879" i="4"/>
  <c r="K6877" i="4" s="1"/>
  <c r="J6879" i="4"/>
  <c r="J6877" i="4" s="1"/>
  <c r="I6879" i="4"/>
  <c r="I6877" i="4" s="1"/>
  <c r="L6878" i="4"/>
  <c r="P6878" i="4" s="1"/>
  <c r="Q6878" i="4" s="1"/>
  <c r="Q6875" i="4"/>
  <c r="L6875" i="4"/>
  <c r="P6875" i="4" s="1"/>
  <c r="J6870" i="4"/>
  <c r="I6870" i="4"/>
  <c r="L6860" i="4"/>
  <c r="P6860" i="4" s="1"/>
  <c r="Q6860" i="4" s="1"/>
  <c r="L6859" i="4"/>
  <c r="P6859" i="4" s="1"/>
  <c r="Q6859" i="4" s="1"/>
  <c r="Q6858" i="4"/>
  <c r="L6858" i="4"/>
  <c r="P6858" i="4" s="1"/>
  <c r="O6857" i="4"/>
  <c r="O6856" i="4" s="1"/>
  <c r="N6857" i="4"/>
  <c r="N6856" i="4" s="1"/>
  <c r="M6857" i="4"/>
  <c r="K6857" i="4"/>
  <c r="J6857" i="4"/>
  <c r="J6856" i="4" s="1"/>
  <c r="I6857" i="4"/>
  <c r="I6856" i="4" s="1"/>
  <c r="L6855" i="4"/>
  <c r="P6855" i="4" s="1"/>
  <c r="Q6855" i="4" s="1"/>
  <c r="L6854" i="4"/>
  <c r="P6854" i="4" s="1"/>
  <c r="Q6854" i="4" s="1"/>
  <c r="O6853" i="4"/>
  <c r="O6852" i="4" s="1"/>
  <c r="O6851" i="4" s="1"/>
  <c r="N6853" i="4"/>
  <c r="N6852" i="4" s="1"/>
  <c r="N6851" i="4" s="1"/>
  <c r="M6853" i="4"/>
  <c r="K6853" i="4"/>
  <c r="J6853" i="4"/>
  <c r="J6852" i="4" s="1"/>
  <c r="J6851" i="4" s="1"/>
  <c r="I6853" i="4"/>
  <c r="I6852" i="4" s="1"/>
  <c r="I6851" i="4" s="1"/>
  <c r="L6850" i="4"/>
  <c r="P6850" i="4" s="1"/>
  <c r="Q6850" i="4" s="1"/>
  <c r="L6849" i="4"/>
  <c r="P6849" i="4" s="1"/>
  <c r="Q6849" i="4" s="1"/>
  <c r="L6848" i="4"/>
  <c r="P6848" i="4" s="1"/>
  <c r="Q6848" i="4" s="1"/>
  <c r="O6847" i="4"/>
  <c r="O6838" i="4" s="1"/>
  <c r="N6847" i="4"/>
  <c r="N6838" i="4" s="1"/>
  <c r="M6847" i="4"/>
  <c r="K6847" i="4"/>
  <c r="J6847" i="4"/>
  <c r="J6838" i="4" s="1"/>
  <c r="I6847" i="4"/>
  <c r="I6838" i="4" s="1"/>
  <c r="L6846" i="4"/>
  <c r="P6846" i="4" s="1"/>
  <c r="Q6846" i="4" s="1"/>
  <c r="L6845" i="4"/>
  <c r="P6845" i="4" s="1"/>
  <c r="Q6845" i="4" s="1"/>
  <c r="L6844" i="4"/>
  <c r="P6844" i="4" s="1"/>
  <c r="Q6844" i="4" s="1"/>
  <c r="L6843" i="4"/>
  <c r="P6843" i="4" s="1"/>
  <c r="Q6843" i="4" s="1"/>
  <c r="L6842" i="4"/>
  <c r="P6842" i="4" s="1"/>
  <c r="Q6842" i="4" s="1"/>
  <c r="L6841" i="4"/>
  <c r="P6841" i="4" s="1"/>
  <c r="Q6841" i="4" s="1"/>
  <c r="L6840" i="4"/>
  <c r="P6840" i="4" s="1"/>
  <c r="Q6840" i="4" s="1"/>
  <c r="L6839" i="4"/>
  <c r="P6839" i="4" s="1"/>
  <c r="Q6839" i="4" s="1"/>
  <c r="L6837" i="4"/>
  <c r="P6837" i="4" s="1"/>
  <c r="Q6837" i="4" s="1"/>
  <c r="O6836" i="4"/>
  <c r="N6836" i="4"/>
  <c r="M6836" i="4"/>
  <c r="K6836" i="4"/>
  <c r="J6836" i="4"/>
  <c r="I6836" i="4"/>
  <c r="L6835" i="4"/>
  <c r="P6835" i="4" s="1"/>
  <c r="Q6835" i="4" s="1"/>
  <c r="Q6834" i="4"/>
  <c r="L6834" i="4"/>
  <c r="P6834" i="4" s="1"/>
  <c r="L6833" i="4"/>
  <c r="P6833" i="4" s="1"/>
  <c r="Q6833" i="4" s="1"/>
  <c r="L6832" i="4"/>
  <c r="P6832" i="4" s="1"/>
  <c r="Q6832" i="4" s="1"/>
  <c r="L6831" i="4"/>
  <c r="P6831" i="4" s="1"/>
  <c r="Q6831" i="4" s="1"/>
  <c r="O6830" i="4"/>
  <c r="O6828" i="4" s="1"/>
  <c r="N6830" i="4"/>
  <c r="M6830" i="4"/>
  <c r="M6828" i="4" s="1"/>
  <c r="K6830" i="4"/>
  <c r="K6828" i="4" s="1"/>
  <c r="J6830" i="4"/>
  <c r="J6828" i="4" s="1"/>
  <c r="I6830" i="4"/>
  <c r="I6828" i="4" s="1"/>
  <c r="L6829" i="4"/>
  <c r="P6829" i="4" s="1"/>
  <c r="Q6829" i="4" s="1"/>
  <c r="Q6826" i="4"/>
  <c r="L6826" i="4"/>
  <c r="P6826" i="4" s="1"/>
  <c r="J6821" i="4"/>
  <c r="I6821" i="4"/>
  <c r="O6816" i="4"/>
  <c r="N6816" i="4"/>
  <c r="M6816" i="4"/>
  <c r="K6816" i="4"/>
  <c r="J6816" i="4"/>
  <c r="I6816" i="4"/>
  <c r="O6815" i="4"/>
  <c r="O6817" i="4" s="1"/>
  <c r="N6815" i="4"/>
  <c r="M6815" i="4"/>
  <c r="K6815" i="4"/>
  <c r="K6817" i="4" s="1"/>
  <c r="J6815" i="4"/>
  <c r="I6815" i="4"/>
  <c r="I6817" i="4" s="1"/>
  <c r="Q6810" i="4"/>
  <c r="L6810" i="4"/>
  <c r="P6810" i="4" s="1"/>
  <c r="Q6809" i="4"/>
  <c r="L6809" i="4"/>
  <c r="P6809" i="4" s="1"/>
  <c r="O6808" i="4"/>
  <c r="N6808" i="4"/>
  <c r="M6808" i="4"/>
  <c r="M6807" i="4" s="1"/>
  <c r="K6808" i="4"/>
  <c r="K6807" i="4" s="1"/>
  <c r="J6808" i="4"/>
  <c r="I6808" i="4"/>
  <c r="I6807" i="4" s="1"/>
  <c r="O6807" i="4"/>
  <c r="L6806" i="4"/>
  <c r="P6806" i="4" s="1"/>
  <c r="Q6806" i="4" s="1"/>
  <c r="O6805" i="4"/>
  <c r="O6804" i="4" s="1"/>
  <c r="N6805" i="4"/>
  <c r="N6804" i="4" s="1"/>
  <c r="M6805" i="4"/>
  <c r="K6805" i="4"/>
  <c r="K6804" i="4" s="1"/>
  <c r="J6805" i="4"/>
  <c r="J6804" i="4" s="1"/>
  <c r="I6805" i="4"/>
  <c r="I6804" i="4" s="1"/>
  <c r="L6803" i="4"/>
  <c r="P6803" i="4" s="1"/>
  <c r="Q6803" i="4" s="1"/>
  <c r="L6802" i="4"/>
  <c r="P6802" i="4" s="1"/>
  <c r="Q6802" i="4" s="1"/>
  <c r="L6801" i="4"/>
  <c r="P6801" i="4" s="1"/>
  <c r="Q6801" i="4" s="1"/>
  <c r="O6800" i="4"/>
  <c r="O6791" i="4" s="1"/>
  <c r="N6800" i="4"/>
  <c r="M6800" i="4"/>
  <c r="M6791" i="4" s="1"/>
  <c r="K6800" i="4"/>
  <c r="K6791" i="4" s="1"/>
  <c r="J6800" i="4"/>
  <c r="I6800" i="4"/>
  <c r="I6791" i="4" s="1"/>
  <c r="L6799" i="4"/>
  <c r="P6799" i="4" s="1"/>
  <c r="Q6799" i="4" s="1"/>
  <c r="L6798" i="4"/>
  <c r="P6798" i="4" s="1"/>
  <c r="Q6798" i="4" s="1"/>
  <c r="Q6797" i="4"/>
  <c r="L6797" i="4"/>
  <c r="P6797" i="4" s="1"/>
  <c r="L6796" i="4"/>
  <c r="P6796" i="4" s="1"/>
  <c r="Q6796" i="4" s="1"/>
  <c r="L6795" i="4"/>
  <c r="P6795" i="4" s="1"/>
  <c r="Q6795" i="4" s="1"/>
  <c r="L6794" i="4"/>
  <c r="P6794" i="4" s="1"/>
  <c r="Q6794" i="4" s="1"/>
  <c r="L6793" i="4"/>
  <c r="P6793" i="4" s="1"/>
  <c r="Q6793" i="4" s="1"/>
  <c r="L6792" i="4"/>
  <c r="P6792" i="4" s="1"/>
  <c r="Q6792" i="4" s="1"/>
  <c r="L6790" i="4"/>
  <c r="P6790" i="4" s="1"/>
  <c r="Q6790" i="4" s="1"/>
  <c r="O6789" i="4"/>
  <c r="N6789" i="4"/>
  <c r="M6789" i="4"/>
  <c r="K6789" i="4"/>
  <c r="J6789" i="4"/>
  <c r="I6789" i="4"/>
  <c r="L6788" i="4"/>
  <c r="P6788" i="4" s="1"/>
  <c r="Q6788" i="4" s="1"/>
  <c r="Q6787" i="4"/>
  <c r="L6787" i="4"/>
  <c r="P6787" i="4" s="1"/>
  <c r="L6786" i="4"/>
  <c r="P6786" i="4" s="1"/>
  <c r="Q6786" i="4" s="1"/>
  <c r="L6785" i="4"/>
  <c r="P6785" i="4" s="1"/>
  <c r="Q6785" i="4" s="1"/>
  <c r="L6784" i="4"/>
  <c r="P6784" i="4" s="1"/>
  <c r="Q6784" i="4" s="1"/>
  <c r="O6783" i="4"/>
  <c r="O6781" i="4" s="1"/>
  <c r="N6783" i="4"/>
  <c r="N6781" i="4" s="1"/>
  <c r="M6783" i="4"/>
  <c r="M6781" i="4" s="1"/>
  <c r="K6783" i="4"/>
  <c r="J6783" i="4"/>
  <c r="J6781" i="4" s="1"/>
  <c r="I6783" i="4"/>
  <c r="I6781" i="4" s="1"/>
  <c r="L6782" i="4"/>
  <c r="P6782" i="4" s="1"/>
  <c r="Q6782" i="4" s="1"/>
  <c r="Q6779" i="4"/>
  <c r="L6779" i="4"/>
  <c r="P6779" i="4" s="1"/>
  <c r="J6774" i="4"/>
  <c r="I6774" i="4"/>
  <c r="Q6764" i="4"/>
  <c r="L6764" i="4"/>
  <c r="P6764" i="4" s="1"/>
  <c r="O6763" i="4"/>
  <c r="O6762" i="4" s="1"/>
  <c r="N6763" i="4"/>
  <c r="N6762" i="4" s="1"/>
  <c r="M6763" i="4"/>
  <c r="K6763" i="4"/>
  <c r="J6763" i="4"/>
  <c r="J6762" i="4" s="1"/>
  <c r="I6763" i="4"/>
  <c r="I6762" i="4" s="1"/>
  <c r="L6761" i="4"/>
  <c r="P6761" i="4" s="1"/>
  <c r="Q6761" i="4" s="1"/>
  <c r="L6760" i="4"/>
  <c r="P6760" i="4" s="1"/>
  <c r="Q6760" i="4" s="1"/>
  <c r="O6759" i="4"/>
  <c r="N6759" i="4"/>
  <c r="N6758" i="4" s="1"/>
  <c r="N6757" i="4" s="1"/>
  <c r="M6759" i="4"/>
  <c r="K6759" i="4"/>
  <c r="J6759" i="4"/>
  <c r="J6758" i="4" s="1"/>
  <c r="I6759" i="4"/>
  <c r="L6756" i="4"/>
  <c r="P6756" i="4" s="1"/>
  <c r="Q6756" i="4" s="1"/>
  <c r="L6755" i="4"/>
  <c r="P6755" i="4" s="1"/>
  <c r="Q6755" i="4" s="1"/>
  <c r="L6754" i="4"/>
  <c r="P6754" i="4" s="1"/>
  <c r="Q6754" i="4" s="1"/>
  <c r="O6753" i="4"/>
  <c r="O6744" i="4" s="1"/>
  <c r="N6753" i="4"/>
  <c r="N6744" i="4" s="1"/>
  <c r="M6753" i="4"/>
  <c r="K6753" i="4"/>
  <c r="J6753" i="4"/>
  <c r="J6744" i="4" s="1"/>
  <c r="I6753" i="4"/>
  <c r="I6744" i="4" s="1"/>
  <c r="L6752" i="4"/>
  <c r="P6752" i="4" s="1"/>
  <c r="Q6752" i="4" s="1"/>
  <c r="L6751" i="4"/>
  <c r="P6751" i="4" s="1"/>
  <c r="Q6751" i="4" s="1"/>
  <c r="L6750" i="4"/>
  <c r="P6750" i="4" s="1"/>
  <c r="Q6750" i="4" s="1"/>
  <c r="L6749" i="4"/>
  <c r="P6749" i="4" s="1"/>
  <c r="Q6749" i="4" s="1"/>
  <c r="L6748" i="4"/>
  <c r="P6748" i="4" s="1"/>
  <c r="Q6748" i="4" s="1"/>
  <c r="L6747" i="4"/>
  <c r="P6747" i="4" s="1"/>
  <c r="Q6747" i="4" s="1"/>
  <c r="L6746" i="4"/>
  <c r="P6746" i="4" s="1"/>
  <c r="Q6746" i="4" s="1"/>
  <c r="L6745" i="4"/>
  <c r="P6745" i="4" s="1"/>
  <c r="Q6745" i="4" s="1"/>
  <c r="L6743" i="4"/>
  <c r="P6743" i="4" s="1"/>
  <c r="Q6743" i="4" s="1"/>
  <c r="O6742" i="4"/>
  <c r="N6742" i="4"/>
  <c r="M6742" i="4"/>
  <c r="K6742" i="4"/>
  <c r="J6742" i="4"/>
  <c r="I6742" i="4"/>
  <c r="L6741" i="4"/>
  <c r="P6741" i="4" s="1"/>
  <c r="Q6741" i="4" s="1"/>
  <c r="L6740" i="4"/>
  <c r="P6740" i="4" s="1"/>
  <c r="Q6740" i="4" s="1"/>
  <c r="L6739" i="4"/>
  <c r="P6739" i="4" s="1"/>
  <c r="Q6739" i="4" s="1"/>
  <c r="L6738" i="4"/>
  <c r="P6738" i="4" s="1"/>
  <c r="Q6738" i="4" s="1"/>
  <c r="O6737" i="4"/>
  <c r="O6735" i="4" s="1"/>
  <c r="N6737" i="4"/>
  <c r="N6735" i="4" s="1"/>
  <c r="M6737" i="4"/>
  <c r="M6735" i="4" s="1"/>
  <c r="K6737" i="4"/>
  <c r="J6737" i="4"/>
  <c r="J6735" i="4" s="1"/>
  <c r="I6737" i="4"/>
  <c r="I6735" i="4" s="1"/>
  <c r="L6736" i="4"/>
  <c r="P6736" i="4" s="1"/>
  <c r="Q6736" i="4" s="1"/>
  <c r="Q6733" i="4"/>
  <c r="L6733" i="4"/>
  <c r="P6733" i="4" s="1"/>
  <c r="J6728" i="4"/>
  <c r="I6728" i="4"/>
  <c r="Q6718" i="4"/>
  <c r="L6718" i="4"/>
  <c r="P6718" i="4" s="1"/>
  <c r="L6717" i="4"/>
  <c r="P6717" i="4" s="1"/>
  <c r="Q6717" i="4" s="1"/>
  <c r="L6716" i="4"/>
  <c r="P6716" i="4" s="1"/>
  <c r="Q6716" i="4" s="1"/>
  <c r="O6715" i="4"/>
  <c r="O6714" i="4" s="1"/>
  <c r="N6715" i="4"/>
  <c r="N6714" i="4" s="1"/>
  <c r="M6715" i="4"/>
  <c r="K6715" i="4"/>
  <c r="J6715" i="4"/>
  <c r="J6714" i="4" s="1"/>
  <c r="I6715" i="4"/>
  <c r="I6714" i="4" s="1"/>
  <c r="L6713" i="4"/>
  <c r="P6713" i="4" s="1"/>
  <c r="Q6713" i="4" s="1"/>
  <c r="O6712" i="4"/>
  <c r="N6712" i="4"/>
  <c r="N6711" i="4" s="1"/>
  <c r="M6712" i="4"/>
  <c r="M6711" i="4" s="1"/>
  <c r="K6712" i="4"/>
  <c r="K6711" i="4" s="1"/>
  <c r="J6712" i="4"/>
  <c r="J6711" i="4" s="1"/>
  <c r="I6712" i="4"/>
  <c r="I6711" i="4" s="1"/>
  <c r="O6711" i="4"/>
  <c r="L6710" i="4"/>
  <c r="P6710" i="4" s="1"/>
  <c r="Q6710" i="4" s="1"/>
  <c r="L6709" i="4"/>
  <c r="P6709" i="4" s="1"/>
  <c r="Q6709" i="4" s="1"/>
  <c r="L6708" i="4"/>
  <c r="P6708" i="4" s="1"/>
  <c r="Q6708" i="4" s="1"/>
  <c r="O6707" i="4"/>
  <c r="O6698" i="4" s="1"/>
  <c r="N6707" i="4"/>
  <c r="N6698" i="4" s="1"/>
  <c r="M6707" i="4"/>
  <c r="K6707" i="4"/>
  <c r="J6707" i="4"/>
  <c r="J6698" i="4" s="1"/>
  <c r="I6707" i="4"/>
  <c r="I6698" i="4" s="1"/>
  <c r="L6706" i="4"/>
  <c r="P6706" i="4" s="1"/>
  <c r="Q6706" i="4" s="1"/>
  <c r="L6705" i="4"/>
  <c r="P6705" i="4" s="1"/>
  <c r="Q6705" i="4" s="1"/>
  <c r="L6704" i="4"/>
  <c r="P6704" i="4" s="1"/>
  <c r="Q6704" i="4" s="1"/>
  <c r="L6703" i="4"/>
  <c r="P6703" i="4" s="1"/>
  <c r="Q6703" i="4" s="1"/>
  <c r="L6702" i="4"/>
  <c r="P6702" i="4" s="1"/>
  <c r="Q6702" i="4" s="1"/>
  <c r="L6701" i="4"/>
  <c r="P6701" i="4" s="1"/>
  <c r="Q6701" i="4" s="1"/>
  <c r="L6700" i="4"/>
  <c r="P6700" i="4" s="1"/>
  <c r="Q6700" i="4" s="1"/>
  <c r="L6699" i="4"/>
  <c r="P6699" i="4" s="1"/>
  <c r="Q6699" i="4" s="1"/>
  <c r="L6697" i="4"/>
  <c r="P6697" i="4" s="1"/>
  <c r="Q6697" i="4" s="1"/>
  <c r="O6696" i="4"/>
  <c r="N6696" i="4"/>
  <c r="M6696" i="4"/>
  <c r="K6696" i="4"/>
  <c r="J6696" i="4"/>
  <c r="I6696" i="4"/>
  <c r="L6695" i="4"/>
  <c r="P6695" i="4" s="1"/>
  <c r="Q6695" i="4" s="1"/>
  <c r="L6694" i="4"/>
  <c r="P6694" i="4" s="1"/>
  <c r="Q6694" i="4" s="1"/>
  <c r="L6693" i="4"/>
  <c r="P6693" i="4" s="1"/>
  <c r="Q6693" i="4" s="1"/>
  <c r="L6692" i="4"/>
  <c r="P6692" i="4" s="1"/>
  <c r="Q6692" i="4" s="1"/>
  <c r="L6691" i="4"/>
  <c r="P6691" i="4" s="1"/>
  <c r="Q6691" i="4" s="1"/>
  <c r="O6690" i="4"/>
  <c r="O6688" i="4" s="1"/>
  <c r="N6690" i="4"/>
  <c r="N6688" i="4" s="1"/>
  <c r="M6690" i="4"/>
  <c r="M6688" i="4" s="1"/>
  <c r="K6690" i="4"/>
  <c r="K6688" i="4" s="1"/>
  <c r="J6690" i="4"/>
  <c r="J6688" i="4" s="1"/>
  <c r="I6690" i="4"/>
  <c r="I6688" i="4" s="1"/>
  <c r="L6689" i="4"/>
  <c r="P6689" i="4" s="1"/>
  <c r="Q6689" i="4" s="1"/>
  <c r="Q6686" i="4"/>
  <c r="L6686" i="4"/>
  <c r="P6686" i="4" s="1"/>
  <c r="J6681" i="4"/>
  <c r="I6681" i="4"/>
  <c r="L6671" i="4"/>
  <c r="P6671" i="4" s="1"/>
  <c r="Q6671" i="4" s="1"/>
  <c r="L6670" i="4"/>
  <c r="P6670" i="4" s="1"/>
  <c r="Q6670" i="4" s="1"/>
  <c r="O6669" i="4"/>
  <c r="O6668" i="4" s="1"/>
  <c r="N6669" i="4"/>
  <c r="N6668" i="4" s="1"/>
  <c r="M6669" i="4"/>
  <c r="K6669" i="4"/>
  <c r="J6669" i="4"/>
  <c r="J6668" i="4" s="1"/>
  <c r="I6669" i="4"/>
  <c r="I6668" i="4" s="1"/>
  <c r="L6667" i="4"/>
  <c r="P6667" i="4" s="1"/>
  <c r="Q6667" i="4" s="1"/>
  <c r="L6666" i="4"/>
  <c r="P6666" i="4" s="1"/>
  <c r="Q6666" i="4" s="1"/>
  <c r="O6665" i="4"/>
  <c r="O6664" i="4" s="1"/>
  <c r="O6663" i="4" s="1"/>
  <c r="N6665" i="4"/>
  <c r="M6665" i="4"/>
  <c r="K6665" i="4"/>
  <c r="J6665" i="4"/>
  <c r="I6665" i="4"/>
  <c r="I6664" i="4" s="1"/>
  <c r="I6663" i="4" s="1"/>
  <c r="Q6662" i="4"/>
  <c r="L6662" i="4"/>
  <c r="P6662" i="4" s="1"/>
  <c r="L6661" i="4"/>
  <c r="P6661" i="4" s="1"/>
  <c r="Q6661" i="4" s="1"/>
  <c r="L6660" i="4"/>
  <c r="P6660" i="4" s="1"/>
  <c r="Q6660" i="4" s="1"/>
  <c r="O6659" i="4"/>
  <c r="N6659" i="4"/>
  <c r="N6650" i="4" s="1"/>
  <c r="M6659" i="4"/>
  <c r="K6659" i="4"/>
  <c r="J6659" i="4"/>
  <c r="J6650" i="4" s="1"/>
  <c r="I6659" i="4"/>
  <c r="I6650" i="4" s="1"/>
  <c r="L6658" i="4"/>
  <c r="P6658" i="4" s="1"/>
  <c r="Q6658" i="4" s="1"/>
  <c r="L6657" i="4"/>
  <c r="P6657" i="4" s="1"/>
  <c r="Q6657" i="4" s="1"/>
  <c r="L6656" i="4"/>
  <c r="P6656" i="4" s="1"/>
  <c r="Q6656" i="4" s="1"/>
  <c r="L6655" i="4"/>
  <c r="P6655" i="4" s="1"/>
  <c r="Q6655" i="4" s="1"/>
  <c r="L6654" i="4"/>
  <c r="P6654" i="4" s="1"/>
  <c r="Q6654" i="4" s="1"/>
  <c r="L6653" i="4"/>
  <c r="P6653" i="4" s="1"/>
  <c r="Q6653" i="4" s="1"/>
  <c r="L6652" i="4"/>
  <c r="P6652" i="4" s="1"/>
  <c r="Q6652" i="4" s="1"/>
  <c r="L6651" i="4"/>
  <c r="P6651" i="4" s="1"/>
  <c r="Q6651" i="4" s="1"/>
  <c r="L6649" i="4"/>
  <c r="P6649" i="4" s="1"/>
  <c r="Q6649" i="4" s="1"/>
  <c r="O6648" i="4"/>
  <c r="N6648" i="4"/>
  <c r="M6648" i="4"/>
  <c r="K6648" i="4"/>
  <c r="J6648" i="4"/>
  <c r="I6648" i="4"/>
  <c r="L6647" i="4"/>
  <c r="P6647" i="4" s="1"/>
  <c r="Q6647" i="4" s="1"/>
  <c r="L6646" i="4"/>
  <c r="P6646" i="4" s="1"/>
  <c r="Q6646" i="4" s="1"/>
  <c r="L6645" i="4"/>
  <c r="P6645" i="4" s="1"/>
  <c r="Q6645" i="4" s="1"/>
  <c r="L6644" i="4"/>
  <c r="P6644" i="4" s="1"/>
  <c r="Q6644" i="4" s="1"/>
  <c r="L6643" i="4"/>
  <c r="P6643" i="4" s="1"/>
  <c r="Q6643" i="4" s="1"/>
  <c r="O6642" i="4"/>
  <c r="O6640" i="4" s="1"/>
  <c r="N6642" i="4"/>
  <c r="M6642" i="4"/>
  <c r="M6640" i="4" s="1"/>
  <c r="K6642" i="4"/>
  <c r="K6640" i="4" s="1"/>
  <c r="J6642" i="4"/>
  <c r="J6640" i="4" s="1"/>
  <c r="I6642" i="4"/>
  <c r="I6640" i="4" s="1"/>
  <c r="L6641" i="4"/>
  <c r="P6641" i="4" s="1"/>
  <c r="Q6641" i="4" s="1"/>
  <c r="Q6638" i="4"/>
  <c r="L6638" i="4"/>
  <c r="P6638" i="4" s="1"/>
  <c r="O6628" i="4"/>
  <c r="N6628" i="4"/>
  <c r="M6628" i="4"/>
  <c r="K6628" i="4"/>
  <c r="J6628" i="4"/>
  <c r="I6628" i="4"/>
  <c r="O6627" i="4"/>
  <c r="N6627" i="4"/>
  <c r="M6627" i="4"/>
  <c r="K6627" i="4"/>
  <c r="J6627" i="4"/>
  <c r="I6627" i="4"/>
  <c r="O6626" i="4"/>
  <c r="N6626" i="4"/>
  <c r="M6626" i="4"/>
  <c r="K6626" i="4"/>
  <c r="J6626" i="4"/>
  <c r="I6626" i="4"/>
  <c r="O6619" i="4"/>
  <c r="N6619" i="4"/>
  <c r="M6619" i="4"/>
  <c r="K6619" i="4"/>
  <c r="J6619" i="4"/>
  <c r="I6619" i="4"/>
  <c r="O6618" i="4"/>
  <c r="N6618" i="4"/>
  <c r="M6618" i="4"/>
  <c r="K6618" i="4"/>
  <c r="J6618" i="4"/>
  <c r="I6618" i="4"/>
  <c r="O6617" i="4"/>
  <c r="N6617" i="4"/>
  <c r="M6617" i="4"/>
  <c r="K6617" i="4"/>
  <c r="J6617" i="4"/>
  <c r="I6617" i="4"/>
  <c r="O6616" i="4"/>
  <c r="N6616" i="4"/>
  <c r="M6616" i="4"/>
  <c r="K6616" i="4"/>
  <c r="J6616" i="4"/>
  <c r="I6616" i="4"/>
  <c r="O6615" i="4"/>
  <c r="N6615" i="4"/>
  <c r="M6615" i="4"/>
  <c r="K6615" i="4"/>
  <c r="J6615" i="4"/>
  <c r="I6615" i="4"/>
  <c r="O6614" i="4"/>
  <c r="N6614" i="4"/>
  <c r="M6614" i="4"/>
  <c r="K6614" i="4"/>
  <c r="J6614" i="4"/>
  <c r="I6614" i="4"/>
  <c r="O6613" i="4"/>
  <c r="N6613" i="4"/>
  <c r="M6613" i="4"/>
  <c r="K6613" i="4"/>
  <c r="J6613" i="4"/>
  <c r="I6613" i="4"/>
  <c r="O6612" i="4"/>
  <c r="N6612" i="4"/>
  <c r="M6612" i="4"/>
  <c r="K6612" i="4"/>
  <c r="J6612" i="4"/>
  <c r="I6612" i="4"/>
  <c r="O6610" i="4"/>
  <c r="N6610" i="4"/>
  <c r="M6610" i="4"/>
  <c r="K6610" i="4"/>
  <c r="J6610" i="4"/>
  <c r="I6610" i="4"/>
  <c r="O6608" i="4"/>
  <c r="N6608" i="4"/>
  <c r="M6608" i="4"/>
  <c r="K6608" i="4"/>
  <c r="J6608" i="4"/>
  <c r="I6608" i="4"/>
  <c r="O6607" i="4"/>
  <c r="N6607" i="4"/>
  <c r="M6607" i="4"/>
  <c r="K6607" i="4"/>
  <c r="J6607" i="4"/>
  <c r="I6607" i="4"/>
  <c r="O6606" i="4"/>
  <c r="N6606" i="4"/>
  <c r="M6606" i="4"/>
  <c r="K6606" i="4"/>
  <c r="J6606" i="4"/>
  <c r="I6606" i="4"/>
  <c r="O6605" i="4"/>
  <c r="N6605" i="4"/>
  <c r="M6605" i="4"/>
  <c r="K6605" i="4"/>
  <c r="J6605" i="4"/>
  <c r="I6605" i="4"/>
  <c r="O6604" i="4"/>
  <c r="N6604" i="4"/>
  <c r="M6604" i="4"/>
  <c r="K6604" i="4"/>
  <c r="J6604" i="4"/>
  <c r="I6604" i="4"/>
  <c r="O6602" i="4"/>
  <c r="N6602" i="4"/>
  <c r="M6602" i="4"/>
  <c r="K6602" i="4"/>
  <c r="J6602" i="4"/>
  <c r="I6602" i="4"/>
  <c r="Q6599" i="4"/>
  <c r="L6599" i="4"/>
  <c r="P6599" i="4" s="1"/>
  <c r="J6594" i="4"/>
  <c r="I6594" i="4"/>
  <c r="O6590" i="4"/>
  <c r="N6590" i="4"/>
  <c r="M6590" i="4"/>
  <c r="K6590" i="4"/>
  <c r="J6590" i="4"/>
  <c r="I6590" i="4"/>
  <c r="O6589" i="4"/>
  <c r="N6589" i="4"/>
  <c r="M6589" i="4"/>
  <c r="K6589" i="4"/>
  <c r="J6589" i="4"/>
  <c r="I6589" i="4"/>
  <c r="L6584" i="4"/>
  <c r="P6584" i="4" s="1"/>
  <c r="Q6584" i="4" s="1"/>
  <c r="L6583" i="4"/>
  <c r="P6583" i="4" s="1"/>
  <c r="Q6583" i="4" s="1"/>
  <c r="L6582" i="4"/>
  <c r="P6582" i="4" s="1"/>
  <c r="Q6582" i="4" s="1"/>
  <c r="Q6581" i="4"/>
  <c r="L6581" i="4"/>
  <c r="P6581" i="4" s="1"/>
  <c r="Q6580" i="4"/>
  <c r="L6580" i="4"/>
  <c r="P6580" i="4" s="1"/>
  <c r="O6579" i="4"/>
  <c r="N6579" i="4"/>
  <c r="M6579" i="4"/>
  <c r="K6579" i="4"/>
  <c r="K6578" i="4" s="1"/>
  <c r="K6577" i="4" s="1"/>
  <c r="J6579" i="4"/>
  <c r="I6579" i="4"/>
  <c r="O6578" i="4"/>
  <c r="O6577" i="4" s="1"/>
  <c r="N6578" i="4"/>
  <c r="N6577" i="4" s="1"/>
  <c r="Q6576" i="4"/>
  <c r="L6576" i="4"/>
  <c r="P6576" i="4" s="1"/>
  <c r="L6575" i="4"/>
  <c r="P6575" i="4" s="1"/>
  <c r="Q6575" i="4" s="1"/>
  <c r="O6574" i="4"/>
  <c r="O6573" i="4" s="1"/>
  <c r="N6574" i="4"/>
  <c r="N6573" i="4" s="1"/>
  <c r="M6574" i="4"/>
  <c r="M6573" i="4" s="1"/>
  <c r="K6574" i="4"/>
  <c r="K6573" i="4" s="1"/>
  <c r="J6574" i="4"/>
  <c r="J6573" i="4" s="1"/>
  <c r="I6574" i="4"/>
  <c r="I6573" i="4" s="1"/>
  <c r="L6572" i="4"/>
  <c r="P6572" i="4" s="1"/>
  <c r="Q6572" i="4" s="1"/>
  <c r="L6571" i="4"/>
  <c r="P6571" i="4" s="1"/>
  <c r="Q6571" i="4" s="1"/>
  <c r="O6570" i="4"/>
  <c r="N6570" i="4"/>
  <c r="M6570" i="4"/>
  <c r="K6570" i="4"/>
  <c r="J6570" i="4"/>
  <c r="I6570" i="4"/>
  <c r="L6569" i="4"/>
  <c r="P6569" i="4" s="1"/>
  <c r="Q6569" i="4" s="1"/>
  <c r="L6568" i="4"/>
  <c r="P6568" i="4" s="1"/>
  <c r="Q6568" i="4" s="1"/>
  <c r="L6567" i="4"/>
  <c r="P6567" i="4" s="1"/>
  <c r="Q6567" i="4" s="1"/>
  <c r="L6566" i="4"/>
  <c r="P6566" i="4" s="1"/>
  <c r="Q6566" i="4" s="1"/>
  <c r="O6565" i="4"/>
  <c r="N6565" i="4"/>
  <c r="M6565" i="4"/>
  <c r="K6565" i="4"/>
  <c r="J6565" i="4"/>
  <c r="I6565" i="4"/>
  <c r="L6564" i="4"/>
  <c r="P6564" i="4" s="1"/>
  <c r="Q6564" i="4" s="1"/>
  <c r="L6563" i="4"/>
  <c r="P6563" i="4" s="1"/>
  <c r="Q6563" i="4" s="1"/>
  <c r="L6562" i="4"/>
  <c r="P6562" i="4" s="1"/>
  <c r="Q6562" i="4" s="1"/>
  <c r="L6561" i="4"/>
  <c r="P6561" i="4" s="1"/>
  <c r="Q6561" i="4" s="1"/>
  <c r="O6560" i="4"/>
  <c r="N6560" i="4"/>
  <c r="M6560" i="4"/>
  <c r="K6560" i="4"/>
  <c r="J6560" i="4"/>
  <c r="I6560" i="4"/>
  <c r="L6559" i="4"/>
  <c r="P6559" i="4" s="1"/>
  <c r="Q6559" i="4" s="1"/>
  <c r="O6558" i="4"/>
  <c r="N6558" i="4"/>
  <c r="M6558" i="4"/>
  <c r="K6558" i="4"/>
  <c r="J6558" i="4"/>
  <c r="I6558" i="4"/>
  <c r="L6555" i="4"/>
  <c r="P6555" i="4" s="1"/>
  <c r="Q6555" i="4" s="1"/>
  <c r="L6554" i="4"/>
  <c r="P6554" i="4" s="1"/>
  <c r="Q6554" i="4" s="1"/>
  <c r="L6553" i="4"/>
  <c r="P6553" i="4" s="1"/>
  <c r="Q6553" i="4" s="1"/>
  <c r="L6552" i="4"/>
  <c r="P6552" i="4" s="1"/>
  <c r="Q6552" i="4" s="1"/>
  <c r="O6551" i="4"/>
  <c r="N6551" i="4"/>
  <c r="M6551" i="4"/>
  <c r="K6551" i="4"/>
  <c r="K6548" i="4" s="1"/>
  <c r="J6551" i="4"/>
  <c r="I6551" i="4"/>
  <c r="L6550" i="4"/>
  <c r="P6550" i="4" s="1"/>
  <c r="Q6550" i="4" s="1"/>
  <c r="L6549" i="4"/>
  <c r="P6549" i="4" s="1"/>
  <c r="Q6549" i="4" s="1"/>
  <c r="L6547" i="4"/>
  <c r="P6547" i="4" s="1"/>
  <c r="Q6547" i="4" s="1"/>
  <c r="O6546" i="4"/>
  <c r="N6546" i="4"/>
  <c r="M6546" i="4"/>
  <c r="K6546" i="4"/>
  <c r="J6546" i="4"/>
  <c r="I6546" i="4"/>
  <c r="L6545" i="4"/>
  <c r="P6545" i="4" s="1"/>
  <c r="Q6545" i="4" s="1"/>
  <c r="L6544" i="4"/>
  <c r="P6544" i="4" s="1"/>
  <c r="Q6544" i="4" s="1"/>
  <c r="L6543" i="4"/>
  <c r="P6543" i="4" s="1"/>
  <c r="Q6543" i="4" s="1"/>
  <c r="L6542" i="4"/>
  <c r="P6542" i="4" s="1"/>
  <c r="Q6542" i="4" s="1"/>
  <c r="L6541" i="4"/>
  <c r="P6541" i="4" s="1"/>
  <c r="Q6541" i="4" s="1"/>
  <c r="O6540" i="4"/>
  <c r="O6538" i="4" s="1"/>
  <c r="N6540" i="4"/>
  <c r="M6540" i="4"/>
  <c r="M6538" i="4" s="1"/>
  <c r="K6540" i="4"/>
  <c r="K6538" i="4" s="1"/>
  <c r="J6540" i="4"/>
  <c r="J6538" i="4" s="1"/>
  <c r="I6540" i="4"/>
  <c r="I6538" i="4" s="1"/>
  <c r="L6539" i="4"/>
  <c r="P6539" i="4" s="1"/>
  <c r="Q6539" i="4" s="1"/>
  <c r="Q6536" i="4"/>
  <c r="L6536" i="4"/>
  <c r="P6536" i="4" s="1"/>
  <c r="Q6532" i="4"/>
  <c r="L6532" i="4"/>
  <c r="P6532" i="4" s="1"/>
  <c r="J6528" i="4"/>
  <c r="J5963" i="4" s="1"/>
  <c r="J5970" i="4" s="1"/>
  <c r="I6528" i="4"/>
  <c r="I5963" i="4" s="1"/>
  <c r="I5970" i="4" s="1"/>
  <c r="L6518" i="4"/>
  <c r="P6518" i="4" s="1"/>
  <c r="Q6518" i="4" s="1"/>
  <c r="L6517" i="4"/>
  <c r="P6517" i="4" s="1"/>
  <c r="Q6517" i="4" s="1"/>
  <c r="O6516" i="4"/>
  <c r="N6516" i="4"/>
  <c r="N6515" i="4" s="1"/>
  <c r="M6516" i="4"/>
  <c r="M6515" i="4" s="1"/>
  <c r="K6516" i="4"/>
  <c r="K6515" i="4" s="1"/>
  <c r="J6516" i="4"/>
  <c r="J6515" i="4" s="1"/>
  <c r="I6516" i="4"/>
  <c r="I6515" i="4" s="1"/>
  <c r="L6514" i="4"/>
  <c r="P6514" i="4" s="1"/>
  <c r="Q6514" i="4" s="1"/>
  <c r="O6513" i="4"/>
  <c r="O6512" i="4" s="1"/>
  <c r="N6513" i="4"/>
  <c r="N6512" i="4" s="1"/>
  <c r="M6513" i="4"/>
  <c r="M6512" i="4" s="1"/>
  <c r="K6513" i="4"/>
  <c r="K6512" i="4" s="1"/>
  <c r="J6513" i="4"/>
  <c r="J6512" i="4" s="1"/>
  <c r="I6513" i="4"/>
  <c r="I6512" i="4" s="1"/>
  <c r="L6511" i="4"/>
  <c r="P6511" i="4" s="1"/>
  <c r="Q6511" i="4" s="1"/>
  <c r="L6510" i="4"/>
  <c r="P6510" i="4" s="1"/>
  <c r="Q6510" i="4" s="1"/>
  <c r="L6509" i="4"/>
  <c r="P6509" i="4" s="1"/>
  <c r="Q6509" i="4" s="1"/>
  <c r="O6508" i="4"/>
  <c r="N6508" i="4"/>
  <c r="N6499" i="4" s="1"/>
  <c r="M6508" i="4"/>
  <c r="M6499" i="4" s="1"/>
  <c r="K6508" i="4"/>
  <c r="K6499" i="4" s="1"/>
  <c r="J6508" i="4"/>
  <c r="J6499" i="4" s="1"/>
  <c r="I6508" i="4"/>
  <c r="I6499" i="4" s="1"/>
  <c r="L6507" i="4"/>
  <c r="P6507" i="4" s="1"/>
  <c r="Q6507" i="4" s="1"/>
  <c r="L6506" i="4"/>
  <c r="P6506" i="4" s="1"/>
  <c r="Q6506" i="4" s="1"/>
  <c r="L6505" i="4"/>
  <c r="P6505" i="4" s="1"/>
  <c r="Q6505" i="4" s="1"/>
  <c r="L6504" i="4"/>
  <c r="P6504" i="4" s="1"/>
  <c r="Q6504" i="4" s="1"/>
  <c r="L6503" i="4"/>
  <c r="P6503" i="4" s="1"/>
  <c r="Q6503" i="4" s="1"/>
  <c r="L6502" i="4"/>
  <c r="P6502" i="4" s="1"/>
  <c r="Q6502" i="4" s="1"/>
  <c r="L6501" i="4"/>
  <c r="P6501" i="4" s="1"/>
  <c r="Q6501" i="4" s="1"/>
  <c r="L6500" i="4"/>
  <c r="P6500" i="4" s="1"/>
  <c r="Q6500" i="4" s="1"/>
  <c r="L6498" i="4"/>
  <c r="P6498" i="4" s="1"/>
  <c r="Q6498" i="4" s="1"/>
  <c r="O6497" i="4"/>
  <c r="N6497" i="4"/>
  <c r="M6497" i="4"/>
  <c r="K6497" i="4"/>
  <c r="J6497" i="4"/>
  <c r="I6497" i="4"/>
  <c r="L6496" i="4"/>
  <c r="P6496" i="4" s="1"/>
  <c r="Q6496" i="4" s="1"/>
  <c r="Q6495" i="4"/>
  <c r="L6495" i="4"/>
  <c r="P6495" i="4" s="1"/>
  <c r="L6494" i="4"/>
  <c r="P6494" i="4" s="1"/>
  <c r="Q6494" i="4" s="1"/>
  <c r="L6493" i="4"/>
  <c r="P6493" i="4" s="1"/>
  <c r="Q6493" i="4" s="1"/>
  <c r="L6492" i="4"/>
  <c r="P6492" i="4" s="1"/>
  <c r="Q6492" i="4" s="1"/>
  <c r="O6491" i="4"/>
  <c r="O6489" i="4" s="1"/>
  <c r="N6491" i="4"/>
  <c r="M6491" i="4"/>
  <c r="M6489" i="4" s="1"/>
  <c r="K6491" i="4"/>
  <c r="K6489" i="4" s="1"/>
  <c r="J6491" i="4"/>
  <c r="J6489" i="4" s="1"/>
  <c r="I6491" i="4"/>
  <c r="I6489" i="4" s="1"/>
  <c r="L6490" i="4"/>
  <c r="P6490" i="4" s="1"/>
  <c r="Q6490" i="4" s="1"/>
  <c r="Q6487" i="4"/>
  <c r="L6487" i="4"/>
  <c r="P6487" i="4" s="1"/>
  <c r="L6476" i="4"/>
  <c r="P6476" i="4" s="1"/>
  <c r="Q6476" i="4" s="1"/>
  <c r="L6475" i="4"/>
  <c r="P6475" i="4" s="1"/>
  <c r="Q6475" i="4" s="1"/>
  <c r="O6474" i="4"/>
  <c r="N6474" i="4"/>
  <c r="N6473" i="4" s="1"/>
  <c r="M6474" i="4"/>
  <c r="M6473" i="4" s="1"/>
  <c r="K6474" i="4"/>
  <c r="K6473" i="4" s="1"/>
  <c r="J6474" i="4"/>
  <c r="J6473" i="4" s="1"/>
  <c r="I6474" i="4"/>
  <c r="I6473" i="4" s="1"/>
  <c r="O6473" i="4"/>
  <c r="L6472" i="4"/>
  <c r="P6472" i="4" s="1"/>
  <c r="Q6472" i="4" s="1"/>
  <c r="Q6471" i="4"/>
  <c r="L6471" i="4"/>
  <c r="P6471" i="4" s="1"/>
  <c r="O6470" i="4"/>
  <c r="N6470" i="4"/>
  <c r="N6469" i="4" s="1"/>
  <c r="M6470" i="4"/>
  <c r="M6469" i="4" s="1"/>
  <c r="K6470" i="4"/>
  <c r="K6469" i="4" s="1"/>
  <c r="J6470" i="4"/>
  <c r="J6469" i="4" s="1"/>
  <c r="I6470" i="4"/>
  <c r="I6469" i="4" s="1"/>
  <c r="L6468" i="4"/>
  <c r="P6468" i="4" s="1"/>
  <c r="Q6468" i="4" s="1"/>
  <c r="L6467" i="4"/>
  <c r="P6467" i="4" s="1"/>
  <c r="Q6467" i="4" s="1"/>
  <c r="L6466" i="4"/>
  <c r="P6466" i="4" s="1"/>
  <c r="Q6466" i="4" s="1"/>
  <c r="O6465" i="4"/>
  <c r="N6465" i="4"/>
  <c r="N6456" i="4" s="1"/>
  <c r="M6465" i="4"/>
  <c r="M6456" i="4" s="1"/>
  <c r="K6465" i="4"/>
  <c r="K6456" i="4" s="1"/>
  <c r="J6465" i="4"/>
  <c r="J6456" i="4" s="1"/>
  <c r="I6465" i="4"/>
  <c r="I6456" i="4" s="1"/>
  <c r="L6464" i="4"/>
  <c r="P6464" i="4" s="1"/>
  <c r="Q6464" i="4" s="1"/>
  <c r="L6463" i="4"/>
  <c r="P6463" i="4" s="1"/>
  <c r="Q6463" i="4" s="1"/>
  <c r="L6462" i="4"/>
  <c r="P6462" i="4" s="1"/>
  <c r="Q6462" i="4" s="1"/>
  <c r="L6461" i="4"/>
  <c r="P6461" i="4" s="1"/>
  <c r="Q6461" i="4" s="1"/>
  <c r="L6460" i="4"/>
  <c r="P6460" i="4" s="1"/>
  <c r="Q6460" i="4" s="1"/>
  <c r="L6459" i="4"/>
  <c r="P6459" i="4" s="1"/>
  <c r="Q6459" i="4" s="1"/>
  <c r="L6458" i="4"/>
  <c r="P6458" i="4" s="1"/>
  <c r="Q6458" i="4" s="1"/>
  <c r="L6457" i="4"/>
  <c r="P6457" i="4" s="1"/>
  <c r="Q6457" i="4" s="1"/>
  <c r="L6455" i="4"/>
  <c r="P6455" i="4" s="1"/>
  <c r="Q6455" i="4" s="1"/>
  <c r="O6454" i="4"/>
  <c r="N6454" i="4"/>
  <c r="M6454" i="4"/>
  <c r="K6454" i="4"/>
  <c r="J6454" i="4"/>
  <c r="I6454" i="4"/>
  <c r="L6453" i="4"/>
  <c r="P6453" i="4" s="1"/>
  <c r="Q6453" i="4" s="1"/>
  <c r="L6452" i="4"/>
  <c r="P6452" i="4" s="1"/>
  <c r="Q6452" i="4" s="1"/>
  <c r="L6451" i="4"/>
  <c r="P6451" i="4" s="1"/>
  <c r="Q6451" i="4" s="1"/>
  <c r="L6450" i="4"/>
  <c r="P6450" i="4" s="1"/>
  <c r="Q6450" i="4" s="1"/>
  <c r="O6449" i="4"/>
  <c r="O6447" i="4" s="1"/>
  <c r="N6449" i="4"/>
  <c r="M6449" i="4"/>
  <c r="M6447" i="4" s="1"/>
  <c r="K6449" i="4"/>
  <c r="K6447" i="4" s="1"/>
  <c r="J6449" i="4"/>
  <c r="I6449" i="4"/>
  <c r="I6447" i="4" s="1"/>
  <c r="L6448" i="4"/>
  <c r="P6448" i="4" s="1"/>
  <c r="Q6448" i="4" s="1"/>
  <c r="N6447" i="4"/>
  <c r="Q6445" i="4"/>
  <c r="L6445" i="4"/>
  <c r="P6445" i="4" s="1"/>
  <c r="L6434" i="4"/>
  <c r="P6434" i="4" s="1"/>
  <c r="Q6434" i="4" s="1"/>
  <c r="L6433" i="4"/>
  <c r="P6433" i="4" s="1"/>
  <c r="Q6433" i="4" s="1"/>
  <c r="O6432" i="4"/>
  <c r="O6431" i="4" s="1"/>
  <c r="N6432" i="4"/>
  <c r="N6431" i="4" s="1"/>
  <c r="M6432" i="4"/>
  <c r="M6431" i="4" s="1"/>
  <c r="K6432" i="4"/>
  <c r="K6431" i="4" s="1"/>
  <c r="J6432" i="4"/>
  <c r="J6431" i="4" s="1"/>
  <c r="I6432" i="4"/>
  <c r="I6431" i="4" s="1"/>
  <c r="L6430" i="4"/>
  <c r="P6430" i="4" s="1"/>
  <c r="Q6430" i="4" s="1"/>
  <c r="O6429" i="4"/>
  <c r="N6429" i="4"/>
  <c r="N6428" i="4" s="1"/>
  <c r="N6427" i="4" s="1"/>
  <c r="M6429" i="4"/>
  <c r="M6428" i="4" s="1"/>
  <c r="M6427" i="4" s="1"/>
  <c r="K6429" i="4"/>
  <c r="K6428" i="4" s="1"/>
  <c r="K6427" i="4" s="1"/>
  <c r="J6429" i="4"/>
  <c r="J6428" i="4" s="1"/>
  <c r="I6429" i="4"/>
  <c r="I6428" i="4" s="1"/>
  <c r="I6427" i="4" s="1"/>
  <c r="L6426" i="4"/>
  <c r="P6426" i="4" s="1"/>
  <c r="Q6426" i="4" s="1"/>
  <c r="L6425" i="4"/>
  <c r="P6425" i="4" s="1"/>
  <c r="Q6425" i="4" s="1"/>
  <c r="L6424" i="4"/>
  <c r="P6424" i="4" s="1"/>
  <c r="Q6424" i="4" s="1"/>
  <c r="O6423" i="4"/>
  <c r="O6414" i="4" s="1"/>
  <c r="N6423" i="4"/>
  <c r="M6423" i="4"/>
  <c r="M6414" i="4" s="1"/>
  <c r="K6423" i="4"/>
  <c r="K6414" i="4" s="1"/>
  <c r="J6423" i="4"/>
  <c r="I6423" i="4"/>
  <c r="I6414" i="4" s="1"/>
  <c r="L6422" i="4"/>
  <c r="P6422" i="4" s="1"/>
  <c r="Q6422" i="4" s="1"/>
  <c r="L6421" i="4"/>
  <c r="P6421" i="4" s="1"/>
  <c r="Q6421" i="4" s="1"/>
  <c r="L6420" i="4"/>
  <c r="P6420" i="4" s="1"/>
  <c r="Q6420" i="4" s="1"/>
  <c r="L6419" i="4"/>
  <c r="P6419" i="4" s="1"/>
  <c r="Q6419" i="4" s="1"/>
  <c r="L6418" i="4"/>
  <c r="P6418" i="4" s="1"/>
  <c r="Q6418" i="4" s="1"/>
  <c r="L6417" i="4"/>
  <c r="P6417" i="4" s="1"/>
  <c r="Q6417" i="4" s="1"/>
  <c r="L6416" i="4"/>
  <c r="P6416" i="4" s="1"/>
  <c r="Q6416" i="4" s="1"/>
  <c r="L6415" i="4"/>
  <c r="P6415" i="4" s="1"/>
  <c r="Q6415" i="4" s="1"/>
  <c r="L6413" i="4"/>
  <c r="P6413" i="4" s="1"/>
  <c r="Q6413" i="4" s="1"/>
  <c r="O6412" i="4"/>
  <c r="N6412" i="4"/>
  <c r="M6412" i="4"/>
  <c r="K6412" i="4"/>
  <c r="J6412" i="4"/>
  <c r="I6412" i="4"/>
  <c r="L6411" i="4"/>
  <c r="P6411" i="4" s="1"/>
  <c r="Q6411" i="4" s="1"/>
  <c r="L6410" i="4"/>
  <c r="P6410" i="4" s="1"/>
  <c r="Q6410" i="4" s="1"/>
  <c r="L6409" i="4"/>
  <c r="P6409" i="4" s="1"/>
  <c r="Q6409" i="4" s="1"/>
  <c r="L6408" i="4"/>
  <c r="P6408" i="4" s="1"/>
  <c r="Q6408" i="4" s="1"/>
  <c r="L6407" i="4"/>
  <c r="P6407" i="4" s="1"/>
  <c r="Q6407" i="4" s="1"/>
  <c r="O6406" i="4"/>
  <c r="O6404" i="4" s="1"/>
  <c r="N6406" i="4"/>
  <c r="N6404" i="4" s="1"/>
  <c r="M6406" i="4"/>
  <c r="M6404" i="4" s="1"/>
  <c r="K6406" i="4"/>
  <c r="K6404" i="4" s="1"/>
  <c r="J6406" i="4"/>
  <c r="J6404" i="4" s="1"/>
  <c r="I6406" i="4"/>
  <c r="I6404" i="4" s="1"/>
  <c r="L6405" i="4"/>
  <c r="P6405" i="4" s="1"/>
  <c r="Q6405" i="4" s="1"/>
  <c r="Q6402" i="4"/>
  <c r="L6402" i="4"/>
  <c r="P6402" i="4" s="1"/>
  <c r="L6391" i="4"/>
  <c r="P6391" i="4" s="1"/>
  <c r="Q6391" i="4" s="1"/>
  <c r="L6390" i="4"/>
  <c r="P6390" i="4" s="1"/>
  <c r="Q6390" i="4" s="1"/>
  <c r="O6389" i="4"/>
  <c r="O6388" i="4" s="1"/>
  <c r="N6389" i="4"/>
  <c r="N6388" i="4" s="1"/>
  <c r="M6389" i="4"/>
  <c r="M6388" i="4" s="1"/>
  <c r="K6389" i="4"/>
  <c r="K6388" i="4" s="1"/>
  <c r="J6389" i="4"/>
  <c r="J6388" i="4" s="1"/>
  <c r="I6389" i="4"/>
  <c r="I6388" i="4" s="1"/>
  <c r="L6387" i="4"/>
  <c r="P6387" i="4" s="1"/>
  <c r="Q6387" i="4" s="1"/>
  <c r="O6386" i="4"/>
  <c r="O6385" i="4" s="1"/>
  <c r="N6386" i="4"/>
  <c r="N6385" i="4" s="1"/>
  <c r="M6386" i="4"/>
  <c r="M6385" i="4" s="1"/>
  <c r="K6386" i="4"/>
  <c r="K6385" i="4" s="1"/>
  <c r="J6386" i="4"/>
  <c r="J6385" i="4" s="1"/>
  <c r="I6386" i="4"/>
  <c r="I6385" i="4" s="1"/>
  <c r="L6384" i="4"/>
  <c r="P6384" i="4" s="1"/>
  <c r="Q6384" i="4" s="1"/>
  <c r="L6383" i="4"/>
  <c r="P6383" i="4" s="1"/>
  <c r="Q6383" i="4" s="1"/>
  <c r="L6382" i="4"/>
  <c r="P6382" i="4" s="1"/>
  <c r="Q6382" i="4" s="1"/>
  <c r="O6381" i="4"/>
  <c r="O6372" i="4" s="1"/>
  <c r="N6381" i="4"/>
  <c r="N6372" i="4" s="1"/>
  <c r="M6381" i="4"/>
  <c r="M6372" i="4" s="1"/>
  <c r="K6381" i="4"/>
  <c r="K6372" i="4" s="1"/>
  <c r="J6381" i="4"/>
  <c r="J6372" i="4" s="1"/>
  <c r="I6381" i="4"/>
  <c r="I6372" i="4" s="1"/>
  <c r="L6380" i="4"/>
  <c r="P6380" i="4" s="1"/>
  <c r="Q6380" i="4" s="1"/>
  <c r="L6379" i="4"/>
  <c r="P6379" i="4" s="1"/>
  <c r="Q6379" i="4" s="1"/>
  <c r="L6378" i="4"/>
  <c r="P6378" i="4" s="1"/>
  <c r="Q6378" i="4" s="1"/>
  <c r="L6377" i="4"/>
  <c r="P6377" i="4" s="1"/>
  <c r="Q6377" i="4" s="1"/>
  <c r="L6376" i="4"/>
  <c r="P6376" i="4" s="1"/>
  <c r="Q6376" i="4" s="1"/>
  <c r="L6375" i="4"/>
  <c r="P6375" i="4" s="1"/>
  <c r="Q6375" i="4" s="1"/>
  <c r="L6374" i="4"/>
  <c r="P6374" i="4" s="1"/>
  <c r="Q6374" i="4" s="1"/>
  <c r="Q6373" i="4"/>
  <c r="L6373" i="4"/>
  <c r="P6373" i="4" s="1"/>
  <c r="L6371" i="4"/>
  <c r="P6371" i="4" s="1"/>
  <c r="Q6371" i="4" s="1"/>
  <c r="O6370" i="4"/>
  <c r="N6370" i="4"/>
  <c r="M6370" i="4"/>
  <c r="K6370" i="4"/>
  <c r="J6370" i="4"/>
  <c r="I6370" i="4"/>
  <c r="L6369" i="4"/>
  <c r="P6369" i="4" s="1"/>
  <c r="Q6369" i="4" s="1"/>
  <c r="L6368" i="4"/>
  <c r="P6368" i="4" s="1"/>
  <c r="Q6368" i="4" s="1"/>
  <c r="L6367" i="4"/>
  <c r="P6367" i="4" s="1"/>
  <c r="Q6367" i="4" s="1"/>
  <c r="L6366" i="4"/>
  <c r="P6366" i="4" s="1"/>
  <c r="Q6366" i="4" s="1"/>
  <c r="O6365" i="4"/>
  <c r="O6363" i="4" s="1"/>
  <c r="N6365" i="4"/>
  <c r="N6363" i="4" s="1"/>
  <c r="M6365" i="4"/>
  <c r="K6365" i="4"/>
  <c r="K6363" i="4" s="1"/>
  <c r="J6365" i="4"/>
  <c r="J6363" i="4" s="1"/>
  <c r="I6365" i="4"/>
  <c r="I6363" i="4" s="1"/>
  <c r="L6364" i="4"/>
  <c r="P6364" i="4" s="1"/>
  <c r="Q6364" i="4" s="1"/>
  <c r="Q6361" i="4"/>
  <c r="L6361" i="4"/>
  <c r="P6361" i="4" s="1"/>
  <c r="L6351" i="4"/>
  <c r="P6351" i="4" s="1"/>
  <c r="Q6351" i="4" s="1"/>
  <c r="O6350" i="4"/>
  <c r="O6349" i="4" s="1"/>
  <c r="N6350" i="4"/>
  <c r="N6349" i="4" s="1"/>
  <c r="M6350" i="4"/>
  <c r="M6349" i="4" s="1"/>
  <c r="K6350" i="4"/>
  <c r="K6349" i="4" s="1"/>
  <c r="J6350" i="4"/>
  <c r="J6349" i="4" s="1"/>
  <c r="I6350" i="4"/>
  <c r="I6349" i="4" s="1"/>
  <c r="L6348" i="4"/>
  <c r="P6348" i="4" s="1"/>
  <c r="Q6348" i="4" s="1"/>
  <c r="O6347" i="4"/>
  <c r="O6346" i="4" s="1"/>
  <c r="N6347" i="4"/>
  <c r="N6346" i="4" s="1"/>
  <c r="M6347" i="4"/>
  <c r="M6346" i="4" s="1"/>
  <c r="K6347" i="4"/>
  <c r="K6346" i="4" s="1"/>
  <c r="J6347" i="4"/>
  <c r="J6346" i="4" s="1"/>
  <c r="I6347" i="4"/>
  <c r="I6346" i="4" s="1"/>
  <c r="L6345" i="4"/>
  <c r="P6345" i="4" s="1"/>
  <c r="Q6345" i="4" s="1"/>
  <c r="L6344" i="4"/>
  <c r="P6344" i="4" s="1"/>
  <c r="Q6344" i="4" s="1"/>
  <c r="L6343" i="4"/>
  <c r="P6343" i="4" s="1"/>
  <c r="Q6343" i="4" s="1"/>
  <c r="O6342" i="4"/>
  <c r="O6333" i="4" s="1"/>
  <c r="N6342" i="4"/>
  <c r="N6333" i="4" s="1"/>
  <c r="M6342" i="4"/>
  <c r="K6342" i="4"/>
  <c r="K6333" i="4" s="1"/>
  <c r="J6342" i="4"/>
  <c r="J6333" i="4" s="1"/>
  <c r="I6342" i="4"/>
  <c r="I6333" i="4" s="1"/>
  <c r="L6341" i="4"/>
  <c r="P6341" i="4" s="1"/>
  <c r="Q6341" i="4" s="1"/>
  <c r="L6340" i="4"/>
  <c r="P6340" i="4" s="1"/>
  <c r="Q6340" i="4" s="1"/>
  <c r="L6339" i="4"/>
  <c r="P6339" i="4" s="1"/>
  <c r="Q6339" i="4" s="1"/>
  <c r="L6338" i="4"/>
  <c r="P6338" i="4" s="1"/>
  <c r="Q6338" i="4" s="1"/>
  <c r="L6337" i="4"/>
  <c r="P6337" i="4" s="1"/>
  <c r="Q6337" i="4" s="1"/>
  <c r="L6336" i="4"/>
  <c r="P6336" i="4" s="1"/>
  <c r="Q6336" i="4" s="1"/>
  <c r="L6335" i="4"/>
  <c r="P6335" i="4" s="1"/>
  <c r="Q6335" i="4" s="1"/>
  <c r="L6334" i="4"/>
  <c r="P6334" i="4" s="1"/>
  <c r="Q6334" i="4" s="1"/>
  <c r="L6332" i="4"/>
  <c r="P6332" i="4" s="1"/>
  <c r="Q6332" i="4" s="1"/>
  <c r="O6331" i="4"/>
  <c r="N6331" i="4"/>
  <c r="M6331" i="4"/>
  <c r="K6331" i="4"/>
  <c r="J6331" i="4"/>
  <c r="I6331" i="4"/>
  <c r="L6330" i="4"/>
  <c r="P6330" i="4" s="1"/>
  <c r="Q6330" i="4" s="1"/>
  <c r="Q6329" i="4"/>
  <c r="L6329" i="4"/>
  <c r="P6329" i="4" s="1"/>
  <c r="L6328" i="4"/>
  <c r="P6328" i="4" s="1"/>
  <c r="Q6328" i="4" s="1"/>
  <c r="L6327" i="4"/>
  <c r="P6327" i="4" s="1"/>
  <c r="Q6327" i="4" s="1"/>
  <c r="L6326" i="4"/>
  <c r="P6326" i="4" s="1"/>
  <c r="Q6326" i="4" s="1"/>
  <c r="O6325" i="4"/>
  <c r="O6323" i="4" s="1"/>
  <c r="N6325" i="4"/>
  <c r="M6325" i="4"/>
  <c r="M6323" i="4" s="1"/>
  <c r="K6325" i="4"/>
  <c r="K6323" i="4" s="1"/>
  <c r="J6325" i="4"/>
  <c r="J6323" i="4" s="1"/>
  <c r="I6325" i="4"/>
  <c r="I6323" i="4" s="1"/>
  <c r="L6324" i="4"/>
  <c r="P6324" i="4" s="1"/>
  <c r="Q6324" i="4" s="1"/>
  <c r="N6323" i="4"/>
  <c r="Q6321" i="4"/>
  <c r="L6321" i="4"/>
  <c r="P6321" i="4" s="1"/>
  <c r="L6310" i="4"/>
  <c r="P6310" i="4" s="1"/>
  <c r="Q6310" i="4" s="1"/>
  <c r="L6309" i="4"/>
  <c r="P6309" i="4" s="1"/>
  <c r="Q6309" i="4" s="1"/>
  <c r="O6308" i="4"/>
  <c r="O6307" i="4" s="1"/>
  <c r="N6308" i="4"/>
  <c r="N6307" i="4" s="1"/>
  <c r="M6308" i="4"/>
  <c r="M6307" i="4" s="1"/>
  <c r="K6308" i="4"/>
  <c r="K6307" i="4" s="1"/>
  <c r="J6308" i="4"/>
  <c r="J6307" i="4" s="1"/>
  <c r="I6308" i="4"/>
  <c r="I6307" i="4" s="1"/>
  <c r="Q6306" i="4"/>
  <c r="L6306" i="4"/>
  <c r="P6306" i="4" s="1"/>
  <c r="Q6305" i="4"/>
  <c r="L6305" i="4"/>
  <c r="P6305" i="4" s="1"/>
  <c r="L6304" i="4"/>
  <c r="P6304" i="4" s="1"/>
  <c r="Q6304" i="4" s="1"/>
  <c r="Q6303" i="4"/>
  <c r="L6303" i="4"/>
  <c r="P6303" i="4" s="1"/>
  <c r="O6302" i="4"/>
  <c r="N6302" i="4"/>
  <c r="N5956" i="4" s="1"/>
  <c r="M6302" i="4"/>
  <c r="K6302" i="4"/>
  <c r="K5956" i="4" s="1"/>
  <c r="J6302" i="4"/>
  <c r="J5956" i="4" s="1"/>
  <c r="I6302" i="4"/>
  <c r="I5956" i="4" s="1"/>
  <c r="Q6301" i="4"/>
  <c r="L6301" i="4"/>
  <c r="P6301" i="4" s="1"/>
  <c r="L6300" i="4"/>
  <c r="P6300" i="4" s="1"/>
  <c r="Q6300" i="4" s="1"/>
  <c r="O6299" i="4"/>
  <c r="N6299" i="4"/>
  <c r="M6299" i="4"/>
  <c r="K6299" i="4"/>
  <c r="J6299" i="4"/>
  <c r="I6299" i="4"/>
  <c r="L6296" i="4"/>
  <c r="P6296" i="4" s="1"/>
  <c r="Q6296" i="4" s="1"/>
  <c r="O6295" i="4"/>
  <c r="N6295" i="4"/>
  <c r="M6295" i="4"/>
  <c r="K6295" i="4"/>
  <c r="J6295" i="4"/>
  <c r="I6295" i="4"/>
  <c r="Q6294" i="4"/>
  <c r="L6294" i="4"/>
  <c r="P6294" i="4" s="1"/>
  <c r="O6293" i="4"/>
  <c r="N6293" i="4"/>
  <c r="M6293" i="4"/>
  <c r="K6293" i="4"/>
  <c r="J6293" i="4"/>
  <c r="I6293" i="4"/>
  <c r="L6290" i="4"/>
  <c r="P6290" i="4" s="1"/>
  <c r="Q6290" i="4" s="1"/>
  <c r="L6289" i="4"/>
  <c r="P6289" i="4" s="1"/>
  <c r="Q6289" i="4" s="1"/>
  <c r="L6288" i="4"/>
  <c r="P6288" i="4" s="1"/>
  <c r="Q6288" i="4" s="1"/>
  <c r="O6287" i="4"/>
  <c r="O6278" i="4" s="1"/>
  <c r="N6287" i="4"/>
  <c r="N6278" i="4" s="1"/>
  <c r="M6287" i="4"/>
  <c r="M6278" i="4" s="1"/>
  <c r="K6287" i="4"/>
  <c r="K6278" i="4" s="1"/>
  <c r="J6287" i="4"/>
  <c r="J6278" i="4" s="1"/>
  <c r="I6287" i="4"/>
  <c r="I6278" i="4" s="1"/>
  <c r="L6286" i="4"/>
  <c r="P6286" i="4" s="1"/>
  <c r="Q6286" i="4" s="1"/>
  <c r="L6285" i="4"/>
  <c r="P6285" i="4" s="1"/>
  <c r="Q6285" i="4" s="1"/>
  <c r="L6284" i="4"/>
  <c r="P6284" i="4" s="1"/>
  <c r="Q6284" i="4" s="1"/>
  <c r="L6283" i="4"/>
  <c r="P6283" i="4" s="1"/>
  <c r="Q6283" i="4" s="1"/>
  <c r="L6282" i="4"/>
  <c r="P6282" i="4" s="1"/>
  <c r="Q6282" i="4" s="1"/>
  <c r="L6281" i="4"/>
  <c r="P6281" i="4" s="1"/>
  <c r="Q6281" i="4" s="1"/>
  <c r="L6280" i="4"/>
  <c r="P6280" i="4" s="1"/>
  <c r="Q6280" i="4" s="1"/>
  <c r="Q6279" i="4"/>
  <c r="L6279" i="4"/>
  <c r="P6279" i="4" s="1"/>
  <c r="L6277" i="4"/>
  <c r="P6277" i="4" s="1"/>
  <c r="Q6277" i="4" s="1"/>
  <c r="O6276" i="4"/>
  <c r="N6276" i="4"/>
  <c r="M6276" i="4"/>
  <c r="K6276" i="4"/>
  <c r="J6276" i="4"/>
  <c r="I6276" i="4"/>
  <c r="L6275" i="4"/>
  <c r="P6275" i="4" s="1"/>
  <c r="Q6275" i="4" s="1"/>
  <c r="L6274" i="4"/>
  <c r="P6274" i="4" s="1"/>
  <c r="Q6274" i="4" s="1"/>
  <c r="L6273" i="4"/>
  <c r="P6273" i="4" s="1"/>
  <c r="Q6273" i="4" s="1"/>
  <c r="L6272" i="4"/>
  <c r="P6272" i="4" s="1"/>
  <c r="Q6272" i="4" s="1"/>
  <c r="L6271" i="4"/>
  <c r="P6271" i="4" s="1"/>
  <c r="Q6271" i="4" s="1"/>
  <c r="O6270" i="4"/>
  <c r="O6268" i="4" s="1"/>
  <c r="N6270" i="4"/>
  <c r="N6268" i="4" s="1"/>
  <c r="M6270" i="4"/>
  <c r="M6268" i="4" s="1"/>
  <c r="K6270" i="4"/>
  <c r="K6268" i="4" s="1"/>
  <c r="J6270" i="4"/>
  <c r="J6268" i="4" s="1"/>
  <c r="I6270" i="4"/>
  <c r="I6268" i="4" s="1"/>
  <c r="L6269" i="4"/>
  <c r="P6269" i="4" s="1"/>
  <c r="Q6269" i="4" s="1"/>
  <c r="Q6266" i="4"/>
  <c r="L6266" i="4"/>
  <c r="P6266" i="4" s="1"/>
  <c r="L6255" i="4"/>
  <c r="P6255" i="4" s="1"/>
  <c r="Q6255" i="4" s="1"/>
  <c r="O6254" i="4"/>
  <c r="N6254" i="4"/>
  <c r="M6254" i="4"/>
  <c r="M6253" i="4" s="1"/>
  <c r="K6254" i="4"/>
  <c r="K6253" i="4" s="1"/>
  <c r="J6254" i="4"/>
  <c r="J6253" i="4" s="1"/>
  <c r="I6254" i="4"/>
  <c r="I6253" i="4" s="1"/>
  <c r="O6253" i="4"/>
  <c r="L6252" i="4"/>
  <c r="P6252" i="4" s="1"/>
  <c r="Q6252" i="4" s="1"/>
  <c r="O6251" i="4"/>
  <c r="N6251" i="4"/>
  <c r="M6251" i="4"/>
  <c r="M6250" i="4" s="1"/>
  <c r="K6251" i="4"/>
  <c r="K6250" i="4" s="1"/>
  <c r="K6249" i="4" s="1"/>
  <c r="J6251" i="4"/>
  <c r="J6250" i="4" s="1"/>
  <c r="J6249" i="4" s="1"/>
  <c r="I6251" i="4"/>
  <c r="I6250" i="4" s="1"/>
  <c r="I6249" i="4" s="1"/>
  <c r="L6248" i="4"/>
  <c r="P6248" i="4" s="1"/>
  <c r="Q6248" i="4" s="1"/>
  <c r="L6247" i="4"/>
  <c r="P6247" i="4" s="1"/>
  <c r="Q6247" i="4" s="1"/>
  <c r="O6246" i="4"/>
  <c r="N6246" i="4"/>
  <c r="M6246" i="4"/>
  <c r="K6246" i="4"/>
  <c r="J6246" i="4"/>
  <c r="I6246" i="4"/>
  <c r="L6245" i="4"/>
  <c r="P6245" i="4" s="1"/>
  <c r="Q6245" i="4" s="1"/>
  <c r="O6244" i="4"/>
  <c r="N6244" i="4"/>
  <c r="M6244" i="4"/>
  <c r="M5950" i="4" s="1"/>
  <c r="K6244" i="4"/>
  <c r="K5950" i="4" s="1"/>
  <c r="J6244" i="4"/>
  <c r="I6244" i="4"/>
  <c r="L6241" i="4"/>
  <c r="P6241" i="4" s="1"/>
  <c r="Q6241" i="4" s="1"/>
  <c r="L6240" i="4"/>
  <c r="P6240" i="4" s="1"/>
  <c r="Q6240" i="4" s="1"/>
  <c r="L6239" i="4"/>
  <c r="P6239" i="4" s="1"/>
  <c r="Q6239" i="4" s="1"/>
  <c r="O6238" i="4"/>
  <c r="O6229" i="4" s="1"/>
  <c r="N6238" i="4"/>
  <c r="N6229" i="4" s="1"/>
  <c r="M6238" i="4"/>
  <c r="K6238" i="4"/>
  <c r="K6229" i="4" s="1"/>
  <c r="J6238" i="4"/>
  <c r="J6229" i="4" s="1"/>
  <c r="I6238" i="4"/>
  <c r="I6229" i="4" s="1"/>
  <c r="L6237" i="4"/>
  <c r="P6237" i="4" s="1"/>
  <c r="Q6237" i="4" s="1"/>
  <c r="L6236" i="4"/>
  <c r="P6236" i="4" s="1"/>
  <c r="Q6236" i="4" s="1"/>
  <c r="L6235" i="4"/>
  <c r="P6235" i="4" s="1"/>
  <c r="Q6235" i="4" s="1"/>
  <c r="L6234" i="4"/>
  <c r="P6234" i="4" s="1"/>
  <c r="Q6234" i="4" s="1"/>
  <c r="L6233" i="4"/>
  <c r="P6233" i="4" s="1"/>
  <c r="Q6233" i="4" s="1"/>
  <c r="L6232" i="4"/>
  <c r="P6232" i="4" s="1"/>
  <c r="Q6232" i="4" s="1"/>
  <c r="L6231" i="4"/>
  <c r="P6231" i="4" s="1"/>
  <c r="Q6231" i="4" s="1"/>
  <c r="L6230" i="4"/>
  <c r="P6230" i="4" s="1"/>
  <c r="Q6230" i="4" s="1"/>
  <c r="L6228" i="4"/>
  <c r="P6228" i="4" s="1"/>
  <c r="Q6228" i="4" s="1"/>
  <c r="O6227" i="4"/>
  <c r="N6227" i="4"/>
  <c r="M6227" i="4"/>
  <c r="K6227" i="4"/>
  <c r="J6227" i="4"/>
  <c r="I6227" i="4"/>
  <c r="L6226" i="4"/>
  <c r="P6226" i="4" s="1"/>
  <c r="Q6226" i="4" s="1"/>
  <c r="L6225" i="4"/>
  <c r="P6225" i="4" s="1"/>
  <c r="Q6225" i="4" s="1"/>
  <c r="L6224" i="4"/>
  <c r="P6224" i="4" s="1"/>
  <c r="Q6224" i="4" s="1"/>
  <c r="L6223" i="4"/>
  <c r="P6223" i="4" s="1"/>
  <c r="Q6223" i="4" s="1"/>
  <c r="O6222" i="4"/>
  <c r="N6222" i="4"/>
  <c r="M6222" i="4"/>
  <c r="M6220" i="4" s="1"/>
  <c r="K6222" i="4"/>
  <c r="K6220" i="4" s="1"/>
  <c r="J6222" i="4"/>
  <c r="J6220" i="4" s="1"/>
  <c r="I6222" i="4"/>
  <c r="I6220" i="4" s="1"/>
  <c r="L6221" i="4"/>
  <c r="P6221" i="4" s="1"/>
  <c r="Q6221" i="4" s="1"/>
  <c r="N6220" i="4"/>
  <c r="Q6218" i="4"/>
  <c r="L6218" i="4"/>
  <c r="P6218" i="4" s="1"/>
  <c r="L6208" i="4"/>
  <c r="P6208" i="4" s="1"/>
  <c r="Q6208" i="4" s="1"/>
  <c r="O6207" i="4"/>
  <c r="O6206" i="4" s="1"/>
  <c r="N6207" i="4"/>
  <c r="N6206" i="4" s="1"/>
  <c r="M6207" i="4"/>
  <c r="M6206" i="4" s="1"/>
  <c r="K6207" i="4"/>
  <c r="K6206" i="4" s="1"/>
  <c r="J6207" i="4"/>
  <c r="J6206" i="4" s="1"/>
  <c r="I6207" i="4"/>
  <c r="I6206" i="4" s="1"/>
  <c r="L6205" i="4"/>
  <c r="P6205" i="4" s="1"/>
  <c r="Q6205" i="4" s="1"/>
  <c r="O6204" i="4"/>
  <c r="N6204" i="4"/>
  <c r="M6204" i="4"/>
  <c r="K6204" i="4"/>
  <c r="K6203" i="4" s="1"/>
  <c r="J6204" i="4"/>
  <c r="J6203" i="4" s="1"/>
  <c r="I6204" i="4"/>
  <c r="I6203" i="4" s="1"/>
  <c r="O6203" i="4"/>
  <c r="N6203" i="4"/>
  <c r="L6202" i="4"/>
  <c r="P6202" i="4" s="1"/>
  <c r="Q6202" i="4" s="1"/>
  <c r="L6201" i="4"/>
  <c r="P6201" i="4" s="1"/>
  <c r="Q6201" i="4" s="1"/>
  <c r="L6200" i="4"/>
  <c r="P6200" i="4" s="1"/>
  <c r="Q6200" i="4" s="1"/>
  <c r="O6199" i="4"/>
  <c r="O6190" i="4" s="1"/>
  <c r="N6199" i="4"/>
  <c r="N6190" i="4" s="1"/>
  <c r="M6199" i="4"/>
  <c r="M6190" i="4" s="1"/>
  <c r="K6199" i="4"/>
  <c r="K6190" i="4" s="1"/>
  <c r="J6199" i="4"/>
  <c r="J6190" i="4" s="1"/>
  <c r="I6199" i="4"/>
  <c r="I6190" i="4" s="1"/>
  <c r="L6198" i="4"/>
  <c r="P6198" i="4" s="1"/>
  <c r="Q6198" i="4" s="1"/>
  <c r="L6197" i="4"/>
  <c r="P6197" i="4" s="1"/>
  <c r="Q6197" i="4" s="1"/>
  <c r="L6196" i="4"/>
  <c r="P6196" i="4" s="1"/>
  <c r="Q6196" i="4" s="1"/>
  <c r="L6195" i="4"/>
  <c r="P6195" i="4" s="1"/>
  <c r="Q6195" i="4" s="1"/>
  <c r="L6194" i="4"/>
  <c r="P6194" i="4" s="1"/>
  <c r="Q6194" i="4" s="1"/>
  <c r="L6193" i="4"/>
  <c r="P6193" i="4" s="1"/>
  <c r="Q6193" i="4" s="1"/>
  <c r="L6192" i="4"/>
  <c r="P6192" i="4" s="1"/>
  <c r="Q6192" i="4" s="1"/>
  <c r="L6191" i="4"/>
  <c r="P6191" i="4" s="1"/>
  <c r="Q6191" i="4" s="1"/>
  <c r="L6189" i="4"/>
  <c r="P6189" i="4" s="1"/>
  <c r="Q6189" i="4" s="1"/>
  <c r="O6188" i="4"/>
  <c r="N6188" i="4"/>
  <c r="M6188" i="4"/>
  <c r="K6188" i="4"/>
  <c r="J6188" i="4"/>
  <c r="I6188" i="4"/>
  <c r="L6187" i="4"/>
  <c r="P6187" i="4" s="1"/>
  <c r="Q6187" i="4" s="1"/>
  <c r="L6186" i="4"/>
  <c r="P6186" i="4" s="1"/>
  <c r="Q6186" i="4" s="1"/>
  <c r="L6185" i="4"/>
  <c r="P6185" i="4" s="1"/>
  <c r="Q6185" i="4" s="1"/>
  <c r="L6184" i="4"/>
  <c r="P6184" i="4" s="1"/>
  <c r="Q6184" i="4" s="1"/>
  <c r="O6183" i="4"/>
  <c r="O6181" i="4" s="1"/>
  <c r="N6183" i="4"/>
  <c r="N6181" i="4" s="1"/>
  <c r="M6183" i="4"/>
  <c r="M6181" i="4" s="1"/>
  <c r="K6183" i="4"/>
  <c r="K6181" i="4" s="1"/>
  <c r="J6183" i="4"/>
  <c r="J6181" i="4" s="1"/>
  <c r="I6183" i="4"/>
  <c r="I6181" i="4" s="1"/>
  <c r="L6182" i="4"/>
  <c r="P6182" i="4" s="1"/>
  <c r="Q6182" i="4" s="1"/>
  <c r="Q6179" i="4"/>
  <c r="L6179" i="4"/>
  <c r="P6179" i="4" s="1"/>
  <c r="L6168" i="4"/>
  <c r="P6168" i="4" s="1"/>
  <c r="Q6168" i="4" s="1"/>
  <c r="O6167" i="4"/>
  <c r="O6166" i="4" s="1"/>
  <c r="N6167" i="4"/>
  <c r="N6166" i="4" s="1"/>
  <c r="M6167" i="4"/>
  <c r="K6167" i="4"/>
  <c r="K6166" i="4" s="1"/>
  <c r="J6167" i="4"/>
  <c r="J6166" i="4" s="1"/>
  <c r="I6167" i="4"/>
  <c r="I6166" i="4" s="1"/>
  <c r="L6165" i="4"/>
  <c r="P6165" i="4" s="1"/>
  <c r="Q6165" i="4" s="1"/>
  <c r="O6164" i="4"/>
  <c r="O6163" i="4" s="1"/>
  <c r="N6164" i="4"/>
  <c r="N6163" i="4" s="1"/>
  <c r="M6164" i="4"/>
  <c r="M6163" i="4" s="1"/>
  <c r="K6164" i="4"/>
  <c r="K6163" i="4" s="1"/>
  <c r="J6164" i="4"/>
  <c r="J6163" i="4" s="1"/>
  <c r="I6164" i="4"/>
  <c r="I6163" i="4" s="1"/>
  <c r="L6162" i="4"/>
  <c r="P6162" i="4" s="1"/>
  <c r="Q6162" i="4" s="1"/>
  <c r="L6161" i="4"/>
  <c r="P6161" i="4" s="1"/>
  <c r="Q6161" i="4" s="1"/>
  <c r="L6160" i="4"/>
  <c r="P6160" i="4" s="1"/>
  <c r="Q6160" i="4" s="1"/>
  <c r="O6159" i="4"/>
  <c r="O6150" i="4" s="1"/>
  <c r="N6159" i="4"/>
  <c r="N6150" i="4" s="1"/>
  <c r="M6159" i="4"/>
  <c r="M6150" i="4" s="1"/>
  <c r="K6159" i="4"/>
  <c r="K6150" i="4" s="1"/>
  <c r="J6159" i="4"/>
  <c r="J6150" i="4" s="1"/>
  <c r="I6159" i="4"/>
  <c r="I6150" i="4" s="1"/>
  <c r="L6158" i="4"/>
  <c r="P6158" i="4" s="1"/>
  <c r="Q6158" i="4" s="1"/>
  <c r="L6157" i="4"/>
  <c r="P6157" i="4" s="1"/>
  <c r="Q6157" i="4" s="1"/>
  <c r="L6156" i="4"/>
  <c r="P6156" i="4" s="1"/>
  <c r="Q6156" i="4" s="1"/>
  <c r="L6155" i="4"/>
  <c r="P6155" i="4" s="1"/>
  <c r="Q6155" i="4" s="1"/>
  <c r="L6154" i="4"/>
  <c r="P6154" i="4" s="1"/>
  <c r="Q6154" i="4" s="1"/>
  <c r="L6153" i="4"/>
  <c r="P6153" i="4" s="1"/>
  <c r="Q6153" i="4" s="1"/>
  <c r="L6152" i="4"/>
  <c r="P6152" i="4" s="1"/>
  <c r="Q6152" i="4" s="1"/>
  <c r="L6151" i="4"/>
  <c r="P6151" i="4" s="1"/>
  <c r="Q6151" i="4" s="1"/>
  <c r="L6149" i="4"/>
  <c r="P6149" i="4" s="1"/>
  <c r="Q6149" i="4" s="1"/>
  <c r="O6148" i="4"/>
  <c r="N6148" i="4"/>
  <c r="M6148" i="4"/>
  <c r="K6148" i="4"/>
  <c r="J6148" i="4"/>
  <c r="I6148" i="4"/>
  <c r="L6147" i="4"/>
  <c r="P6147" i="4" s="1"/>
  <c r="Q6147" i="4" s="1"/>
  <c r="L6146" i="4"/>
  <c r="P6146" i="4" s="1"/>
  <c r="Q6146" i="4" s="1"/>
  <c r="L6145" i="4"/>
  <c r="P6145" i="4" s="1"/>
  <c r="Q6145" i="4" s="1"/>
  <c r="L6144" i="4"/>
  <c r="P6144" i="4" s="1"/>
  <c r="Q6144" i="4" s="1"/>
  <c r="O6143" i="4"/>
  <c r="O6141" i="4" s="1"/>
  <c r="N6143" i="4"/>
  <c r="N6141" i="4" s="1"/>
  <c r="M6143" i="4"/>
  <c r="K6143" i="4"/>
  <c r="K6141" i="4" s="1"/>
  <c r="J6143" i="4"/>
  <c r="J6141" i="4" s="1"/>
  <c r="I6143" i="4"/>
  <c r="I6141" i="4" s="1"/>
  <c r="L6142" i="4"/>
  <c r="P6142" i="4" s="1"/>
  <c r="Q6142" i="4" s="1"/>
  <c r="Q6139" i="4"/>
  <c r="L6139" i="4"/>
  <c r="P6139" i="4" s="1"/>
  <c r="Q6128" i="4"/>
  <c r="L6128" i="4"/>
  <c r="P6128" i="4" s="1"/>
  <c r="O6127" i="4"/>
  <c r="O6126" i="4" s="1"/>
  <c r="N6127" i="4"/>
  <c r="N6126" i="4" s="1"/>
  <c r="M6127" i="4"/>
  <c r="M6126" i="4" s="1"/>
  <c r="K6127" i="4"/>
  <c r="K6126" i="4" s="1"/>
  <c r="J6127" i="4"/>
  <c r="J6126" i="4" s="1"/>
  <c r="Q6126" i="4" s="1"/>
  <c r="I6127" i="4"/>
  <c r="I6126" i="4" s="1"/>
  <c r="L6125" i="4"/>
  <c r="P6125" i="4" s="1"/>
  <c r="Q6125" i="4" s="1"/>
  <c r="O6124" i="4"/>
  <c r="O6123" i="4" s="1"/>
  <c r="N6124" i="4"/>
  <c r="N6123" i="4" s="1"/>
  <c r="M6124" i="4"/>
  <c r="M6123" i="4" s="1"/>
  <c r="K6124" i="4"/>
  <c r="K6123" i="4" s="1"/>
  <c r="J6124" i="4"/>
  <c r="J6123" i="4" s="1"/>
  <c r="I6124" i="4"/>
  <c r="I6123" i="4" s="1"/>
  <c r="L6122" i="4"/>
  <c r="P6122" i="4" s="1"/>
  <c r="Q6122" i="4" s="1"/>
  <c r="L6121" i="4"/>
  <c r="P6121" i="4" s="1"/>
  <c r="Q6121" i="4" s="1"/>
  <c r="L6120" i="4"/>
  <c r="P6120" i="4" s="1"/>
  <c r="Q6120" i="4" s="1"/>
  <c r="O6119" i="4"/>
  <c r="O6110" i="4" s="1"/>
  <c r="N6119" i="4"/>
  <c r="N6110" i="4" s="1"/>
  <c r="M6119" i="4"/>
  <c r="M6110" i="4" s="1"/>
  <c r="K6119" i="4"/>
  <c r="K6110" i="4" s="1"/>
  <c r="J6119" i="4"/>
  <c r="J6110" i="4" s="1"/>
  <c r="I6119" i="4"/>
  <c r="I6110" i="4" s="1"/>
  <c r="L6118" i="4"/>
  <c r="P6118" i="4" s="1"/>
  <c r="Q6118" i="4" s="1"/>
  <c r="L6117" i="4"/>
  <c r="P6117" i="4" s="1"/>
  <c r="Q6117" i="4" s="1"/>
  <c r="L6116" i="4"/>
  <c r="P6116" i="4" s="1"/>
  <c r="Q6116" i="4" s="1"/>
  <c r="L6115" i="4"/>
  <c r="P6115" i="4" s="1"/>
  <c r="Q6115" i="4" s="1"/>
  <c r="L6114" i="4"/>
  <c r="P6114" i="4" s="1"/>
  <c r="Q6114" i="4" s="1"/>
  <c r="L6113" i="4"/>
  <c r="P6113" i="4" s="1"/>
  <c r="Q6113" i="4" s="1"/>
  <c r="L6112" i="4"/>
  <c r="P6112" i="4" s="1"/>
  <c r="Q6112" i="4" s="1"/>
  <c r="L6111" i="4"/>
  <c r="P6111" i="4" s="1"/>
  <c r="Q6111" i="4" s="1"/>
  <c r="L6109" i="4"/>
  <c r="P6109" i="4" s="1"/>
  <c r="Q6109" i="4" s="1"/>
  <c r="O6108" i="4"/>
  <c r="N6108" i="4"/>
  <c r="M6108" i="4"/>
  <c r="K6108" i="4"/>
  <c r="J6108" i="4"/>
  <c r="I6108" i="4"/>
  <c r="L6107" i="4"/>
  <c r="P6107" i="4" s="1"/>
  <c r="Q6107" i="4" s="1"/>
  <c r="L6106" i="4"/>
  <c r="P6106" i="4" s="1"/>
  <c r="Q6106" i="4" s="1"/>
  <c r="L6105" i="4"/>
  <c r="P6105" i="4" s="1"/>
  <c r="Q6105" i="4" s="1"/>
  <c r="L6104" i="4"/>
  <c r="P6104" i="4" s="1"/>
  <c r="Q6104" i="4" s="1"/>
  <c r="L6103" i="4"/>
  <c r="P6103" i="4" s="1"/>
  <c r="Q6103" i="4" s="1"/>
  <c r="O6102" i="4"/>
  <c r="O6100" i="4" s="1"/>
  <c r="N6102" i="4"/>
  <c r="M6102" i="4"/>
  <c r="M6100" i="4" s="1"/>
  <c r="K6102" i="4"/>
  <c r="J6102" i="4"/>
  <c r="J6100" i="4" s="1"/>
  <c r="I6102" i="4"/>
  <c r="I6100" i="4" s="1"/>
  <c r="L6101" i="4"/>
  <c r="P6101" i="4" s="1"/>
  <c r="Q6101" i="4" s="1"/>
  <c r="Q6098" i="4"/>
  <c r="L6098" i="4"/>
  <c r="P6098" i="4" s="1"/>
  <c r="Q6088" i="4"/>
  <c r="L6088" i="4"/>
  <c r="P6088" i="4" s="1"/>
  <c r="Q6087" i="4"/>
  <c r="L6087" i="4"/>
  <c r="P6087" i="4" s="1"/>
  <c r="O6086" i="4"/>
  <c r="O6085" i="4" s="1"/>
  <c r="N6086" i="4"/>
  <c r="M6086" i="4"/>
  <c r="M6085" i="4" s="1"/>
  <c r="K6086" i="4"/>
  <c r="K6085" i="4" s="1"/>
  <c r="J6086" i="4"/>
  <c r="J6085" i="4" s="1"/>
  <c r="I6086" i="4"/>
  <c r="I6085" i="4" s="1"/>
  <c r="L6084" i="4"/>
  <c r="P6084" i="4" s="1"/>
  <c r="Q6084" i="4" s="1"/>
  <c r="O6083" i="4"/>
  <c r="O6082" i="4" s="1"/>
  <c r="N6083" i="4"/>
  <c r="N6082" i="4" s="1"/>
  <c r="M6083" i="4"/>
  <c r="M6082" i="4" s="1"/>
  <c r="K6083" i="4"/>
  <c r="K6082" i="4" s="1"/>
  <c r="J6083" i="4"/>
  <c r="J6082" i="4" s="1"/>
  <c r="I6083" i="4"/>
  <c r="I6082" i="4" s="1"/>
  <c r="L6081" i="4"/>
  <c r="P6081" i="4" s="1"/>
  <c r="Q6081" i="4" s="1"/>
  <c r="L6080" i="4"/>
  <c r="P6080" i="4" s="1"/>
  <c r="Q6080" i="4" s="1"/>
  <c r="L6079" i="4"/>
  <c r="P6079" i="4" s="1"/>
  <c r="Q6079" i="4" s="1"/>
  <c r="O6078" i="4"/>
  <c r="O6069" i="4" s="1"/>
  <c r="N6078" i="4"/>
  <c r="N6069" i="4" s="1"/>
  <c r="M6078" i="4"/>
  <c r="K6078" i="4"/>
  <c r="K6069" i="4" s="1"/>
  <c r="J6078" i="4"/>
  <c r="J6069" i="4" s="1"/>
  <c r="I6078" i="4"/>
  <c r="I6069" i="4" s="1"/>
  <c r="L6077" i="4"/>
  <c r="P6077" i="4" s="1"/>
  <c r="Q6077" i="4" s="1"/>
  <c r="L6076" i="4"/>
  <c r="P6076" i="4" s="1"/>
  <c r="Q6076" i="4" s="1"/>
  <c r="L6075" i="4"/>
  <c r="P6075" i="4" s="1"/>
  <c r="Q6075" i="4" s="1"/>
  <c r="L6074" i="4"/>
  <c r="P6074" i="4" s="1"/>
  <c r="Q6074" i="4" s="1"/>
  <c r="L6073" i="4"/>
  <c r="P6073" i="4" s="1"/>
  <c r="Q6073" i="4" s="1"/>
  <c r="L6072" i="4"/>
  <c r="P6072" i="4" s="1"/>
  <c r="Q6072" i="4" s="1"/>
  <c r="L6071" i="4"/>
  <c r="P6071" i="4" s="1"/>
  <c r="Q6071" i="4" s="1"/>
  <c r="L6070" i="4"/>
  <c r="P6070" i="4" s="1"/>
  <c r="Q6070" i="4" s="1"/>
  <c r="M6069" i="4"/>
  <c r="L6068" i="4"/>
  <c r="P6068" i="4" s="1"/>
  <c r="Q6068" i="4" s="1"/>
  <c r="O6067" i="4"/>
  <c r="N6067" i="4"/>
  <c r="M6067" i="4"/>
  <c r="K6067" i="4"/>
  <c r="J6067" i="4"/>
  <c r="I6067" i="4"/>
  <c r="L6066" i="4"/>
  <c r="P6066" i="4" s="1"/>
  <c r="Q6066" i="4" s="1"/>
  <c r="L6065" i="4"/>
  <c r="P6065" i="4" s="1"/>
  <c r="Q6065" i="4" s="1"/>
  <c r="L6064" i="4"/>
  <c r="P6064" i="4" s="1"/>
  <c r="Q6064" i="4" s="1"/>
  <c r="L6063" i="4"/>
  <c r="P6063" i="4" s="1"/>
  <c r="Q6063" i="4" s="1"/>
  <c r="O6062" i="4"/>
  <c r="O6060" i="4" s="1"/>
  <c r="N6062" i="4"/>
  <c r="N6060" i="4" s="1"/>
  <c r="M6062" i="4"/>
  <c r="M6060" i="4" s="1"/>
  <c r="K6062" i="4"/>
  <c r="K6060" i="4" s="1"/>
  <c r="J6062" i="4"/>
  <c r="J6060" i="4" s="1"/>
  <c r="I6062" i="4"/>
  <c r="I6060" i="4" s="1"/>
  <c r="L6061" i="4"/>
  <c r="P6061" i="4" s="1"/>
  <c r="Q6061" i="4" s="1"/>
  <c r="Q6058" i="4"/>
  <c r="L6058" i="4"/>
  <c r="P6058" i="4" s="1"/>
  <c r="L6047" i="4"/>
  <c r="P6047" i="4" s="1"/>
  <c r="Q6047" i="4" s="1"/>
  <c r="O6046" i="4"/>
  <c r="O6045" i="4" s="1"/>
  <c r="N6046" i="4"/>
  <c r="N6045" i="4" s="1"/>
  <c r="M6046" i="4"/>
  <c r="M6045" i="4" s="1"/>
  <c r="K6046" i="4"/>
  <c r="K6045" i="4" s="1"/>
  <c r="J6046" i="4"/>
  <c r="J6045" i="4" s="1"/>
  <c r="I6046" i="4"/>
  <c r="I6045" i="4" s="1"/>
  <c r="L6044" i="4"/>
  <c r="P6044" i="4" s="1"/>
  <c r="Q6044" i="4" s="1"/>
  <c r="O6043" i="4"/>
  <c r="O6042" i="4" s="1"/>
  <c r="N6043" i="4"/>
  <c r="N6042" i="4" s="1"/>
  <c r="M6043" i="4"/>
  <c r="K6043" i="4"/>
  <c r="K6042" i="4" s="1"/>
  <c r="J6043" i="4"/>
  <c r="J6042" i="4" s="1"/>
  <c r="I6043" i="4"/>
  <c r="I6042" i="4" s="1"/>
  <c r="L6041" i="4"/>
  <c r="P6041" i="4" s="1"/>
  <c r="Q6041" i="4" s="1"/>
  <c r="L6040" i="4"/>
  <c r="P6040" i="4" s="1"/>
  <c r="Q6040" i="4" s="1"/>
  <c r="L6039" i="4"/>
  <c r="P6039" i="4" s="1"/>
  <c r="Q6039" i="4" s="1"/>
  <c r="O6038" i="4"/>
  <c r="O6029" i="4" s="1"/>
  <c r="N6038" i="4"/>
  <c r="N6029" i="4" s="1"/>
  <c r="M6038" i="4"/>
  <c r="M6029" i="4" s="1"/>
  <c r="K6038" i="4"/>
  <c r="K6029" i="4" s="1"/>
  <c r="J6038" i="4"/>
  <c r="J6029" i="4" s="1"/>
  <c r="I6038" i="4"/>
  <c r="I6029" i="4" s="1"/>
  <c r="L6037" i="4"/>
  <c r="P6037" i="4" s="1"/>
  <c r="Q6037" i="4" s="1"/>
  <c r="L6036" i="4"/>
  <c r="P6036" i="4" s="1"/>
  <c r="Q6036" i="4" s="1"/>
  <c r="L6035" i="4"/>
  <c r="P6035" i="4" s="1"/>
  <c r="Q6035" i="4" s="1"/>
  <c r="L6034" i="4"/>
  <c r="P6034" i="4" s="1"/>
  <c r="Q6034" i="4" s="1"/>
  <c r="L6033" i="4"/>
  <c r="P6033" i="4" s="1"/>
  <c r="Q6033" i="4" s="1"/>
  <c r="L6032" i="4"/>
  <c r="P6032" i="4" s="1"/>
  <c r="Q6032" i="4" s="1"/>
  <c r="L6031" i="4"/>
  <c r="P6031" i="4" s="1"/>
  <c r="Q6031" i="4" s="1"/>
  <c r="L6030" i="4"/>
  <c r="P6030" i="4" s="1"/>
  <c r="Q6030" i="4" s="1"/>
  <c r="L6028" i="4"/>
  <c r="P6028" i="4" s="1"/>
  <c r="Q6028" i="4" s="1"/>
  <c r="O6027" i="4"/>
  <c r="N6027" i="4"/>
  <c r="M6027" i="4"/>
  <c r="K6027" i="4"/>
  <c r="J6027" i="4"/>
  <c r="I6027" i="4"/>
  <c r="L6026" i="4"/>
  <c r="P6026" i="4" s="1"/>
  <c r="Q6026" i="4" s="1"/>
  <c r="Q6025" i="4"/>
  <c r="L6025" i="4"/>
  <c r="P6025" i="4" s="1"/>
  <c r="L6024" i="4"/>
  <c r="P6024" i="4" s="1"/>
  <c r="Q6024" i="4" s="1"/>
  <c r="L6023" i="4"/>
  <c r="P6023" i="4" s="1"/>
  <c r="Q6023" i="4" s="1"/>
  <c r="L6022" i="4"/>
  <c r="P6022" i="4" s="1"/>
  <c r="Q6022" i="4" s="1"/>
  <c r="O6021" i="4"/>
  <c r="O6019" i="4" s="1"/>
  <c r="N6021" i="4"/>
  <c r="N6019" i="4" s="1"/>
  <c r="M6021" i="4"/>
  <c r="K6021" i="4"/>
  <c r="K6019" i="4" s="1"/>
  <c r="J6021" i="4"/>
  <c r="J6019" i="4" s="1"/>
  <c r="I6021" i="4"/>
  <c r="I6019" i="4" s="1"/>
  <c r="L6020" i="4"/>
  <c r="P6020" i="4" s="1"/>
  <c r="Q6020" i="4" s="1"/>
  <c r="Q6017" i="4"/>
  <c r="L6017" i="4"/>
  <c r="P6017" i="4" s="1"/>
  <c r="L6006" i="4"/>
  <c r="P6006" i="4" s="1"/>
  <c r="Q6006" i="4" s="1"/>
  <c r="L6005" i="4"/>
  <c r="P6005" i="4" s="1"/>
  <c r="Q6005" i="4" s="1"/>
  <c r="O6004" i="4"/>
  <c r="O6003" i="4" s="1"/>
  <c r="N6004" i="4"/>
  <c r="M6004" i="4"/>
  <c r="M6003" i="4" s="1"/>
  <c r="K6004" i="4"/>
  <c r="K6003" i="4" s="1"/>
  <c r="J6004" i="4"/>
  <c r="J6003" i="4" s="1"/>
  <c r="I6004" i="4"/>
  <c r="I6003" i="4" s="1"/>
  <c r="L6002" i="4"/>
  <c r="P6002" i="4" s="1"/>
  <c r="Q6002" i="4" s="1"/>
  <c r="O6001" i="4"/>
  <c r="O6000" i="4" s="1"/>
  <c r="N6001" i="4"/>
  <c r="N6000" i="4" s="1"/>
  <c r="M6001" i="4"/>
  <c r="M6000" i="4" s="1"/>
  <c r="K6001" i="4"/>
  <c r="K6000" i="4" s="1"/>
  <c r="J6001" i="4"/>
  <c r="J6000" i="4" s="1"/>
  <c r="I6001" i="4"/>
  <c r="I6000" i="4" s="1"/>
  <c r="L5999" i="4"/>
  <c r="P5999" i="4" s="1"/>
  <c r="Q5999" i="4" s="1"/>
  <c r="L5998" i="4"/>
  <c r="P5998" i="4" s="1"/>
  <c r="Q5998" i="4" s="1"/>
  <c r="L5997" i="4"/>
  <c r="P5997" i="4" s="1"/>
  <c r="Q5997" i="4" s="1"/>
  <c r="O5996" i="4"/>
  <c r="O5987" i="4" s="1"/>
  <c r="N5996" i="4"/>
  <c r="N5987" i="4" s="1"/>
  <c r="M5996" i="4"/>
  <c r="K5996" i="4"/>
  <c r="K5987" i="4" s="1"/>
  <c r="J5996" i="4"/>
  <c r="J5987" i="4" s="1"/>
  <c r="I5996" i="4"/>
  <c r="L5995" i="4"/>
  <c r="P5995" i="4" s="1"/>
  <c r="Q5995" i="4" s="1"/>
  <c r="L5994" i="4"/>
  <c r="P5994" i="4" s="1"/>
  <c r="Q5994" i="4" s="1"/>
  <c r="L5993" i="4"/>
  <c r="P5993" i="4" s="1"/>
  <c r="Q5993" i="4" s="1"/>
  <c r="L5992" i="4"/>
  <c r="P5992" i="4" s="1"/>
  <c r="Q5992" i="4" s="1"/>
  <c r="L5991" i="4"/>
  <c r="P5991" i="4" s="1"/>
  <c r="Q5991" i="4" s="1"/>
  <c r="L5990" i="4"/>
  <c r="P5990" i="4" s="1"/>
  <c r="Q5990" i="4" s="1"/>
  <c r="L5989" i="4"/>
  <c r="P5989" i="4" s="1"/>
  <c r="Q5989" i="4" s="1"/>
  <c r="L5988" i="4"/>
  <c r="P5988" i="4" s="1"/>
  <c r="Q5988" i="4" s="1"/>
  <c r="M5987" i="4"/>
  <c r="L5986" i="4"/>
  <c r="P5986" i="4" s="1"/>
  <c r="Q5986" i="4" s="1"/>
  <c r="O5985" i="4"/>
  <c r="N5985" i="4"/>
  <c r="M5985" i="4"/>
  <c r="K5985" i="4"/>
  <c r="J5985" i="4"/>
  <c r="I5985" i="4"/>
  <c r="L5984" i="4"/>
  <c r="P5984" i="4" s="1"/>
  <c r="Q5984" i="4" s="1"/>
  <c r="L5983" i="4"/>
  <c r="P5983" i="4" s="1"/>
  <c r="Q5983" i="4" s="1"/>
  <c r="L5982" i="4"/>
  <c r="P5982" i="4" s="1"/>
  <c r="Q5982" i="4" s="1"/>
  <c r="L5981" i="4"/>
  <c r="P5981" i="4" s="1"/>
  <c r="Q5981" i="4" s="1"/>
  <c r="L5980" i="4"/>
  <c r="P5980" i="4" s="1"/>
  <c r="Q5980" i="4" s="1"/>
  <c r="O5979" i="4"/>
  <c r="O5977" i="4" s="1"/>
  <c r="N5979" i="4"/>
  <c r="N5977" i="4" s="1"/>
  <c r="M5979" i="4"/>
  <c r="K5979" i="4"/>
  <c r="K5977" i="4" s="1"/>
  <c r="J5979" i="4"/>
  <c r="J5977" i="4" s="1"/>
  <c r="I5979" i="4"/>
  <c r="I5977" i="4" s="1"/>
  <c r="L5978" i="4"/>
  <c r="P5978" i="4" s="1"/>
  <c r="Q5978" i="4" s="1"/>
  <c r="Q5975" i="4"/>
  <c r="L5975" i="4"/>
  <c r="P5975" i="4" s="1"/>
  <c r="O5961" i="4"/>
  <c r="N5961" i="4"/>
  <c r="M5961" i="4"/>
  <c r="K5961" i="4"/>
  <c r="J5961" i="4"/>
  <c r="I5961" i="4"/>
  <c r="O5960" i="4"/>
  <c r="N5960" i="4"/>
  <c r="M5960" i="4"/>
  <c r="K5960" i="4"/>
  <c r="J5960" i="4"/>
  <c r="I5960" i="4"/>
  <c r="O5959" i="4"/>
  <c r="N5959" i="4"/>
  <c r="M5959" i="4"/>
  <c r="K5959" i="4"/>
  <c r="J5959" i="4"/>
  <c r="I5959" i="4"/>
  <c r="N5950" i="4"/>
  <c r="O5946" i="4"/>
  <c r="N5946" i="4"/>
  <c r="M5946" i="4"/>
  <c r="K5946" i="4"/>
  <c r="J5946" i="4"/>
  <c r="I5946" i="4"/>
  <c r="O5945" i="4"/>
  <c r="N5945" i="4"/>
  <c r="M5945" i="4"/>
  <c r="K5945" i="4"/>
  <c r="J5945" i="4"/>
  <c r="I5945" i="4"/>
  <c r="O5944" i="4"/>
  <c r="N5944" i="4"/>
  <c r="M5944" i="4"/>
  <c r="K5944" i="4"/>
  <c r="J5944" i="4"/>
  <c r="I5944" i="4"/>
  <c r="O5943" i="4"/>
  <c r="N5943" i="4"/>
  <c r="M5943" i="4"/>
  <c r="K5943" i="4"/>
  <c r="J5943" i="4"/>
  <c r="I5943" i="4"/>
  <c r="O5942" i="4"/>
  <c r="N5942" i="4"/>
  <c r="M5942" i="4"/>
  <c r="K5942" i="4"/>
  <c r="J5942" i="4"/>
  <c r="I5942" i="4"/>
  <c r="O5941" i="4"/>
  <c r="N5941" i="4"/>
  <c r="M5941" i="4"/>
  <c r="K5941" i="4"/>
  <c r="J5941" i="4"/>
  <c r="I5941" i="4"/>
  <c r="O5940" i="4"/>
  <c r="N5940" i="4"/>
  <c r="M5940" i="4"/>
  <c r="K5940" i="4"/>
  <c r="J5940" i="4"/>
  <c r="I5940" i="4"/>
  <c r="O5939" i="4"/>
  <c r="N5939" i="4"/>
  <c r="M5939" i="4"/>
  <c r="K5939" i="4"/>
  <c r="J5939" i="4"/>
  <c r="I5939" i="4"/>
  <c r="O5937" i="4"/>
  <c r="N5937" i="4"/>
  <c r="M5937" i="4"/>
  <c r="K5937" i="4"/>
  <c r="J5937" i="4"/>
  <c r="I5937" i="4"/>
  <c r="O5935" i="4"/>
  <c r="N5935" i="4"/>
  <c r="M5935" i="4"/>
  <c r="K5935" i="4"/>
  <c r="J5935" i="4"/>
  <c r="I5935" i="4"/>
  <c r="O5934" i="4"/>
  <c r="N5934" i="4"/>
  <c r="M5934" i="4"/>
  <c r="K5934" i="4"/>
  <c r="J5934" i="4"/>
  <c r="I5934" i="4"/>
  <c r="O5933" i="4"/>
  <c r="N5933" i="4"/>
  <c r="M5933" i="4"/>
  <c r="K5933" i="4"/>
  <c r="J5933" i="4"/>
  <c r="I5933" i="4"/>
  <c r="O5932" i="4"/>
  <c r="N5932" i="4"/>
  <c r="M5932" i="4"/>
  <c r="K5932" i="4"/>
  <c r="J5932" i="4"/>
  <c r="I5932" i="4"/>
  <c r="O5931" i="4"/>
  <c r="N5931" i="4"/>
  <c r="M5931" i="4"/>
  <c r="K5931" i="4"/>
  <c r="J5931" i="4"/>
  <c r="I5931" i="4"/>
  <c r="O5929" i="4"/>
  <c r="N5929" i="4"/>
  <c r="M5929" i="4"/>
  <c r="K5929" i="4"/>
  <c r="J5929" i="4"/>
  <c r="I5929" i="4"/>
  <c r="Q5926" i="4"/>
  <c r="L5926" i="4"/>
  <c r="P5926" i="4" s="1"/>
  <c r="J5920" i="4"/>
  <c r="I5920" i="4"/>
  <c r="O5915" i="4"/>
  <c r="N5915" i="4"/>
  <c r="M5915" i="4"/>
  <c r="K5915" i="4"/>
  <c r="J5915" i="4"/>
  <c r="I5915" i="4"/>
  <c r="O5914" i="4"/>
  <c r="N5914" i="4"/>
  <c r="N5916" i="4" s="1"/>
  <c r="M5914" i="4"/>
  <c r="K5914" i="4"/>
  <c r="K5916" i="4" s="1"/>
  <c r="J5914" i="4"/>
  <c r="I5914" i="4"/>
  <c r="I5916" i="4" s="1"/>
  <c r="L5909" i="4"/>
  <c r="P5909" i="4" s="1"/>
  <c r="Q5909" i="4" s="1"/>
  <c r="O5908" i="4"/>
  <c r="O5907" i="4" s="1"/>
  <c r="N5908" i="4"/>
  <c r="N5907" i="4" s="1"/>
  <c r="M5908" i="4"/>
  <c r="K5908" i="4"/>
  <c r="K5907" i="4" s="1"/>
  <c r="J5908" i="4"/>
  <c r="J5907" i="4" s="1"/>
  <c r="I5908" i="4"/>
  <c r="I5907" i="4" s="1"/>
  <c r="L5906" i="4"/>
  <c r="P5906" i="4" s="1"/>
  <c r="Q5906" i="4" s="1"/>
  <c r="L5905" i="4"/>
  <c r="P5905" i="4" s="1"/>
  <c r="Q5905" i="4" s="1"/>
  <c r="Q5904" i="4"/>
  <c r="L5904" i="4"/>
  <c r="P5904" i="4" s="1"/>
  <c r="O5903" i="4"/>
  <c r="N5903" i="4"/>
  <c r="M5903" i="4"/>
  <c r="K5903" i="4"/>
  <c r="J5903" i="4"/>
  <c r="I5903" i="4"/>
  <c r="Q5902" i="4"/>
  <c r="L5902" i="4"/>
  <c r="P5902" i="4" s="1"/>
  <c r="L5901" i="4"/>
  <c r="P5901" i="4" s="1"/>
  <c r="Q5901" i="4" s="1"/>
  <c r="Q5900" i="4"/>
  <c r="L5900" i="4"/>
  <c r="P5900" i="4" s="1"/>
  <c r="Q5899" i="4"/>
  <c r="L5899" i="4"/>
  <c r="P5899" i="4" s="1"/>
  <c r="O5898" i="4"/>
  <c r="N5898" i="4"/>
  <c r="M5898" i="4"/>
  <c r="K5898" i="4"/>
  <c r="J5898" i="4"/>
  <c r="I5898" i="4"/>
  <c r="L5895" i="4"/>
  <c r="P5895" i="4" s="1"/>
  <c r="Q5895" i="4" s="1"/>
  <c r="L5894" i="4"/>
  <c r="P5894" i="4" s="1"/>
  <c r="Q5894" i="4" s="1"/>
  <c r="L5893" i="4"/>
  <c r="P5893" i="4" s="1"/>
  <c r="Q5893" i="4" s="1"/>
  <c r="O5892" i="4"/>
  <c r="N5892" i="4"/>
  <c r="M5892" i="4"/>
  <c r="K5892" i="4"/>
  <c r="J5892" i="4"/>
  <c r="I5892" i="4"/>
  <c r="L5891" i="4"/>
  <c r="P5891" i="4" s="1"/>
  <c r="Q5891" i="4" s="1"/>
  <c r="L5890" i="4"/>
  <c r="P5890" i="4" s="1"/>
  <c r="Q5890" i="4" s="1"/>
  <c r="O5889" i="4"/>
  <c r="N5889" i="4"/>
  <c r="M5889" i="4"/>
  <c r="K5889" i="4"/>
  <c r="J5889" i="4"/>
  <c r="I5889" i="4"/>
  <c r="L5888" i="4"/>
  <c r="P5888" i="4" s="1"/>
  <c r="Q5888" i="4" s="1"/>
  <c r="O5887" i="4"/>
  <c r="N5887" i="4"/>
  <c r="M5887" i="4"/>
  <c r="K5887" i="4"/>
  <c r="J5887" i="4"/>
  <c r="I5887" i="4"/>
  <c r="L5884" i="4"/>
  <c r="P5884" i="4" s="1"/>
  <c r="Q5884" i="4" s="1"/>
  <c r="L5883" i="4"/>
  <c r="P5883" i="4" s="1"/>
  <c r="Q5883" i="4" s="1"/>
  <c r="L5882" i="4"/>
  <c r="P5882" i="4" s="1"/>
  <c r="Q5882" i="4" s="1"/>
  <c r="O5881" i="4"/>
  <c r="N5881" i="4"/>
  <c r="M5881" i="4"/>
  <c r="K5881" i="4"/>
  <c r="J5881" i="4"/>
  <c r="I5881" i="4"/>
  <c r="L5880" i="4"/>
  <c r="P5880" i="4" s="1"/>
  <c r="Q5880" i="4" s="1"/>
  <c r="L5878" i="4"/>
  <c r="P5878" i="4" s="1"/>
  <c r="Q5878" i="4" s="1"/>
  <c r="O5877" i="4"/>
  <c r="N5877" i="4"/>
  <c r="M5877" i="4"/>
  <c r="K5877" i="4"/>
  <c r="J5877" i="4"/>
  <c r="I5877" i="4"/>
  <c r="L5876" i="4"/>
  <c r="P5876" i="4" s="1"/>
  <c r="Q5876" i="4" s="1"/>
  <c r="L5875" i="4"/>
  <c r="P5875" i="4" s="1"/>
  <c r="Q5875" i="4" s="1"/>
  <c r="L5874" i="4"/>
  <c r="P5874" i="4" s="1"/>
  <c r="Q5874" i="4" s="1"/>
  <c r="L5873" i="4"/>
  <c r="P5873" i="4" s="1"/>
  <c r="Q5873" i="4" s="1"/>
  <c r="O5872" i="4"/>
  <c r="O5870" i="4" s="1"/>
  <c r="N5872" i="4"/>
  <c r="M5872" i="4"/>
  <c r="M5870" i="4" s="1"/>
  <c r="K5872" i="4"/>
  <c r="K5870" i="4" s="1"/>
  <c r="J5872" i="4"/>
  <c r="J5870" i="4" s="1"/>
  <c r="I5872" i="4"/>
  <c r="I5870" i="4" s="1"/>
  <c r="L5871" i="4"/>
  <c r="P5871" i="4" s="1"/>
  <c r="Q5871" i="4" s="1"/>
  <c r="Q5868" i="4"/>
  <c r="L5868" i="4"/>
  <c r="P5868" i="4" s="1"/>
  <c r="Q5864" i="4"/>
  <c r="L5864" i="4"/>
  <c r="P5864" i="4" s="1"/>
  <c r="J5860" i="4"/>
  <c r="I5860" i="4"/>
  <c r="L5850" i="4"/>
  <c r="P5850" i="4" s="1"/>
  <c r="Q5850" i="4" s="1"/>
  <c r="O5849" i="4"/>
  <c r="O5848" i="4" s="1"/>
  <c r="N5849" i="4"/>
  <c r="M5849" i="4"/>
  <c r="M5848" i="4" s="1"/>
  <c r="K5849" i="4"/>
  <c r="K5848" i="4" s="1"/>
  <c r="J5849" i="4"/>
  <c r="I5849" i="4"/>
  <c r="I5848" i="4" s="1"/>
  <c r="L5847" i="4"/>
  <c r="P5847" i="4" s="1"/>
  <c r="Q5847" i="4" s="1"/>
  <c r="L5846" i="4"/>
  <c r="P5846" i="4" s="1"/>
  <c r="Q5846" i="4" s="1"/>
  <c r="L5845" i="4"/>
  <c r="P5845" i="4" s="1"/>
  <c r="Q5845" i="4" s="1"/>
  <c r="O5844" i="4"/>
  <c r="N5844" i="4"/>
  <c r="M5844" i="4"/>
  <c r="K5844" i="4"/>
  <c r="J5844" i="4"/>
  <c r="I5844" i="4"/>
  <c r="L5843" i="4"/>
  <c r="P5843" i="4" s="1"/>
  <c r="Q5843" i="4" s="1"/>
  <c r="L5842" i="4"/>
  <c r="P5842" i="4" s="1"/>
  <c r="Q5842" i="4" s="1"/>
  <c r="L5841" i="4"/>
  <c r="P5841" i="4" s="1"/>
  <c r="Q5841" i="4" s="1"/>
  <c r="L5840" i="4"/>
  <c r="P5840" i="4" s="1"/>
  <c r="Q5840" i="4" s="1"/>
  <c r="L5839" i="4"/>
  <c r="P5839" i="4" s="1"/>
  <c r="Q5839" i="4" s="1"/>
  <c r="Q5838" i="4"/>
  <c r="L5838" i="4"/>
  <c r="P5838" i="4" s="1"/>
  <c r="L5836" i="4"/>
  <c r="P5836" i="4" s="1"/>
  <c r="Q5836" i="4" s="1"/>
  <c r="O5835" i="4"/>
  <c r="N5835" i="4"/>
  <c r="M5835" i="4"/>
  <c r="K5835" i="4"/>
  <c r="J5835" i="4"/>
  <c r="I5835" i="4"/>
  <c r="L5834" i="4"/>
  <c r="P5834" i="4" s="1"/>
  <c r="Q5834" i="4" s="1"/>
  <c r="L5833" i="4"/>
  <c r="P5833" i="4" s="1"/>
  <c r="Q5833" i="4" s="1"/>
  <c r="L5832" i="4"/>
  <c r="P5832" i="4" s="1"/>
  <c r="Q5832" i="4" s="1"/>
  <c r="L5831" i="4"/>
  <c r="P5831" i="4" s="1"/>
  <c r="Q5831" i="4" s="1"/>
  <c r="O5830" i="4"/>
  <c r="O5828" i="4" s="1"/>
  <c r="N5830" i="4"/>
  <c r="N5828" i="4" s="1"/>
  <c r="M5830" i="4"/>
  <c r="K5830" i="4"/>
  <c r="J5830" i="4"/>
  <c r="J5828" i="4" s="1"/>
  <c r="I5830" i="4"/>
  <c r="I5828" i="4" s="1"/>
  <c r="L5829" i="4"/>
  <c r="P5829" i="4" s="1"/>
  <c r="Q5829" i="4" s="1"/>
  <c r="Q5826" i="4"/>
  <c r="L5826" i="4"/>
  <c r="P5826" i="4" s="1"/>
  <c r="J5821" i="4"/>
  <c r="I5821" i="4"/>
  <c r="L5812" i="4"/>
  <c r="P5812" i="4" s="1"/>
  <c r="Q5812" i="4" s="1"/>
  <c r="L5811" i="4"/>
  <c r="P5811" i="4" s="1"/>
  <c r="Q5811" i="4" s="1"/>
  <c r="O5810" i="4"/>
  <c r="O5809" i="4" s="1"/>
  <c r="N5810" i="4"/>
  <c r="N5809" i="4" s="1"/>
  <c r="M5810" i="4"/>
  <c r="K5810" i="4"/>
  <c r="K5809" i="4" s="1"/>
  <c r="J5810" i="4"/>
  <c r="J5809" i="4" s="1"/>
  <c r="I5810" i="4"/>
  <c r="I5809" i="4" s="1"/>
  <c r="L5808" i="4"/>
  <c r="P5808" i="4" s="1"/>
  <c r="Q5808" i="4" s="1"/>
  <c r="L5807" i="4"/>
  <c r="P5807" i="4" s="1"/>
  <c r="Q5807" i="4" s="1"/>
  <c r="L5806" i="4"/>
  <c r="P5806" i="4" s="1"/>
  <c r="Q5806" i="4" s="1"/>
  <c r="O5805" i="4"/>
  <c r="N5805" i="4"/>
  <c r="M5805" i="4"/>
  <c r="K5805" i="4"/>
  <c r="J5805" i="4"/>
  <c r="I5805" i="4"/>
  <c r="L5804" i="4"/>
  <c r="P5804" i="4" s="1"/>
  <c r="Q5804" i="4" s="1"/>
  <c r="L5803" i="4"/>
  <c r="P5803" i="4" s="1"/>
  <c r="Q5803" i="4" s="1"/>
  <c r="L5802" i="4"/>
  <c r="P5802" i="4" s="1"/>
  <c r="Q5802" i="4" s="1"/>
  <c r="L5801" i="4"/>
  <c r="P5801" i="4" s="1"/>
  <c r="Q5801" i="4" s="1"/>
  <c r="L5800" i="4"/>
  <c r="P5800" i="4" s="1"/>
  <c r="Q5800" i="4" s="1"/>
  <c r="L5799" i="4"/>
  <c r="P5799" i="4" s="1"/>
  <c r="Q5799" i="4" s="1"/>
  <c r="L5798" i="4"/>
  <c r="P5798" i="4" s="1"/>
  <c r="Q5798" i="4" s="1"/>
  <c r="Q5797" i="4"/>
  <c r="L5797" i="4"/>
  <c r="P5797" i="4" s="1"/>
  <c r="L5795" i="4"/>
  <c r="P5795" i="4" s="1"/>
  <c r="Q5795" i="4" s="1"/>
  <c r="O5794" i="4"/>
  <c r="N5794" i="4"/>
  <c r="M5794" i="4"/>
  <c r="K5794" i="4"/>
  <c r="J5794" i="4"/>
  <c r="I5794" i="4"/>
  <c r="L5793" i="4"/>
  <c r="P5793" i="4" s="1"/>
  <c r="Q5793" i="4" s="1"/>
  <c r="L5792" i="4"/>
  <c r="P5792" i="4" s="1"/>
  <c r="Q5792" i="4" s="1"/>
  <c r="L5791" i="4"/>
  <c r="P5791" i="4" s="1"/>
  <c r="Q5791" i="4" s="1"/>
  <c r="L5790" i="4"/>
  <c r="P5790" i="4" s="1"/>
  <c r="Q5790" i="4" s="1"/>
  <c r="L5789" i="4"/>
  <c r="P5789" i="4" s="1"/>
  <c r="Q5789" i="4" s="1"/>
  <c r="O5788" i="4"/>
  <c r="O5786" i="4" s="1"/>
  <c r="N5788" i="4"/>
  <c r="N5786" i="4" s="1"/>
  <c r="M5788" i="4"/>
  <c r="K5788" i="4"/>
  <c r="K5786" i="4" s="1"/>
  <c r="J5788" i="4"/>
  <c r="J5786" i="4" s="1"/>
  <c r="I5788" i="4"/>
  <c r="I5786" i="4" s="1"/>
  <c r="L5787" i="4"/>
  <c r="P5787" i="4" s="1"/>
  <c r="Q5787" i="4" s="1"/>
  <c r="Q5784" i="4"/>
  <c r="L5784" i="4"/>
  <c r="P5784" i="4" s="1"/>
  <c r="J5779" i="4"/>
  <c r="J4367" i="4" s="1"/>
  <c r="J4375" i="4" s="1"/>
  <c r="I5779" i="4"/>
  <c r="I4367" i="4" s="1"/>
  <c r="I4375" i="4" s="1"/>
  <c r="L5769" i="4"/>
  <c r="P5769" i="4" s="1"/>
  <c r="Q5769" i="4" s="1"/>
  <c r="O5768" i="4"/>
  <c r="O5767" i="4" s="1"/>
  <c r="N5768" i="4"/>
  <c r="N5767" i="4" s="1"/>
  <c r="M5768" i="4"/>
  <c r="M5767" i="4" s="1"/>
  <c r="K5768" i="4"/>
  <c r="J5768" i="4"/>
  <c r="J5767" i="4" s="1"/>
  <c r="I5768" i="4"/>
  <c r="I5767" i="4" s="1"/>
  <c r="L5766" i="4"/>
  <c r="P5766" i="4" s="1"/>
  <c r="Q5766" i="4" s="1"/>
  <c r="L5765" i="4"/>
  <c r="P5765" i="4" s="1"/>
  <c r="Q5765" i="4" s="1"/>
  <c r="L5764" i="4"/>
  <c r="P5764" i="4" s="1"/>
  <c r="Q5764" i="4" s="1"/>
  <c r="O5763" i="4"/>
  <c r="O5754" i="4" s="1"/>
  <c r="N5763" i="4"/>
  <c r="N5754" i="4" s="1"/>
  <c r="M5763" i="4"/>
  <c r="M5754" i="4" s="1"/>
  <c r="K5763" i="4"/>
  <c r="K5754" i="4" s="1"/>
  <c r="J5763" i="4"/>
  <c r="J5754" i="4" s="1"/>
  <c r="I5763" i="4"/>
  <c r="I5754" i="4" s="1"/>
  <c r="Q5762" i="4"/>
  <c r="L5762" i="4"/>
  <c r="P5762" i="4" s="1"/>
  <c r="L5761" i="4"/>
  <c r="P5761" i="4" s="1"/>
  <c r="Q5761" i="4" s="1"/>
  <c r="Q5760" i="4"/>
  <c r="L5760" i="4"/>
  <c r="P5760" i="4" s="1"/>
  <c r="Q5759" i="4"/>
  <c r="L5759" i="4"/>
  <c r="P5759" i="4" s="1"/>
  <c r="L5758" i="4"/>
  <c r="P5758" i="4" s="1"/>
  <c r="Q5758" i="4" s="1"/>
  <c r="L5757" i="4"/>
  <c r="P5757" i="4" s="1"/>
  <c r="Q5757" i="4" s="1"/>
  <c r="L5756" i="4"/>
  <c r="P5756" i="4" s="1"/>
  <c r="Q5756" i="4" s="1"/>
  <c r="Q5755" i="4"/>
  <c r="L5755" i="4"/>
  <c r="P5755" i="4" s="1"/>
  <c r="L5753" i="4"/>
  <c r="P5753" i="4" s="1"/>
  <c r="Q5753" i="4" s="1"/>
  <c r="O5752" i="4"/>
  <c r="N5752" i="4"/>
  <c r="M5752" i="4"/>
  <c r="K5752" i="4"/>
  <c r="J5752" i="4"/>
  <c r="I5752" i="4"/>
  <c r="L5751" i="4"/>
  <c r="P5751" i="4" s="1"/>
  <c r="Q5751" i="4" s="1"/>
  <c r="L5750" i="4"/>
  <c r="P5750" i="4" s="1"/>
  <c r="Q5750" i="4" s="1"/>
  <c r="L5749" i="4"/>
  <c r="P5749" i="4" s="1"/>
  <c r="Q5749" i="4" s="1"/>
  <c r="L5748" i="4"/>
  <c r="P5748" i="4" s="1"/>
  <c r="Q5748" i="4" s="1"/>
  <c r="L5747" i="4"/>
  <c r="P5747" i="4" s="1"/>
  <c r="Q5747" i="4" s="1"/>
  <c r="O5746" i="4"/>
  <c r="O5744" i="4" s="1"/>
  <c r="N5746" i="4"/>
  <c r="M5746" i="4"/>
  <c r="M5744" i="4" s="1"/>
  <c r="K5746" i="4"/>
  <c r="K5744" i="4" s="1"/>
  <c r="J5746" i="4"/>
  <c r="J5744" i="4" s="1"/>
  <c r="I5746" i="4"/>
  <c r="I5744" i="4" s="1"/>
  <c r="L5745" i="4"/>
  <c r="P5745" i="4" s="1"/>
  <c r="Q5745" i="4" s="1"/>
  <c r="Q5742" i="4"/>
  <c r="L5742" i="4"/>
  <c r="P5742" i="4" s="1"/>
  <c r="Q5731" i="4"/>
  <c r="L5731" i="4"/>
  <c r="P5731" i="4" s="1"/>
  <c r="Q5730" i="4"/>
  <c r="L5730" i="4"/>
  <c r="P5730" i="4" s="1"/>
  <c r="O5729" i="4"/>
  <c r="O5728" i="4" s="1"/>
  <c r="N5729" i="4"/>
  <c r="N5728" i="4" s="1"/>
  <c r="M5729" i="4"/>
  <c r="M5728" i="4" s="1"/>
  <c r="K5729" i="4"/>
  <c r="J5729" i="4"/>
  <c r="J5728" i="4" s="1"/>
  <c r="Q5728" i="4" s="1"/>
  <c r="I5729" i="4"/>
  <c r="I5728" i="4" s="1"/>
  <c r="L5727" i="4"/>
  <c r="P5727" i="4" s="1"/>
  <c r="Q5727" i="4" s="1"/>
  <c r="O5726" i="4"/>
  <c r="N5726" i="4"/>
  <c r="M5726" i="4"/>
  <c r="M5725" i="4" s="1"/>
  <c r="K5726" i="4"/>
  <c r="K5725" i="4" s="1"/>
  <c r="J5726" i="4"/>
  <c r="J5725" i="4" s="1"/>
  <c r="I5726" i="4"/>
  <c r="I5725" i="4" s="1"/>
  <c r="O5725" i="4"/>
  <c r="L5724" i="4"/>
  <c r="P5724" i="4" s="1"/>
  <c r="Q5724" i="4" s="1"/>
  <c r="L5723" i="4"/>
  <c r="P5723" i="4" s="1"/>
  <c r="Q5723" i="4" s="1"/>
  <c r="L5722" i="4"/>
  <c r="P5722" i="4" s="1"/>
  <c r="Q5722" i="4" s="1"/>
  <c r="O5721" i="4"/>
  <c r="O5713" i="4" s="1"/>
  <c r="N5721" i="4"/>
  <c r="N5713" i="4" s="1"/>
  <c r="M5721" i="4"/>
  <c r="M5713" i="4" s="1"/>
  <c r="K5721" i="4"/>
  <c r="K5713" i="4" s="1"/>
  <c r="J5721" i="4"/>
  <c r="J5713" i="4" s="1"/>
  <c r="I5721" i="4"/>
  <c r="I5713" i="4" s="1"/>
  <c r="Q5720" i="4"/>
  <c r="L5720" i="4"/>
  <c r="P5720" i="4" s="1"/>
  <c r="L5719" i="4"/>
  <c r="P5719" i="4" s="1"/>
  <c r="Q5719" i="4" s="1"/>
  <c r="L5718" i="4"/>
  <c r="P5718" i="4" s="1"/>
  <c r="Q5718" i="4" s="1"/>
  <c r="L5717" i="4"/>
  <c r="P5717" i="4" s="1"/>
  <c r="Q5717" i="4" s="1"/>
  <c r="L5716" i="4"/>
  <c r="P5716" i="4" s="1"/>
  <c r="Q5716" i="4" s="1"/>
  <c r="L5715" i="4"/>
  <c r="P5715" i="4" s="1"/>
  <c r="Q5715" i="4" s="1"/>
  <c r="L5714" i="4"/>
  <c r="P5714" i="4" s="1"/>
  <c r="Q5714" i="4" s="1"/>
  <c r="L5712" i="4"/>
  <c r="P5712" i="4" s="1"/>
  <c r="Q5712" i="4" s="1"/>
  <c r="O5711" i="4"/>
  <c r="N5711" i="4"/>
  <c r="M5711" i="4"/>
  <c r="K5711" i="4"/>
  <c r="J5711" i="4"/>
  <c r="I5711" i="4"/>
  <c r="L5710" i="4"/>
  <c r="P5710" i="4" s="1"/>
  <c r="Q5710" i="4" s="1"/>
  <c r="L5709" i="4"/>
  <c r="P5709" i="4" s="1"/>
  <c r="Q5709" i="4" s="1"/>
  <c r="L5708" i="4"/>
  <c r="P5708" i="4" s="1"/>
  <c r="Q5708" i="4" s="1"/>
  <c r="L5707" i="4"/>
  <c r="P5707" i="4" s="1"/>
  <c r="Q5707" i="4" s="1"/>
  <c r="L5706" i="4"/>
  <c r="P5706" i="4" s="1"/>
  <c r="Q5706" i="4" s="1"/>
  <c r="O5705" i="4"/>
  <c r="O5703" i="4" s="1"/>
  <c r="N5705" i="4"/>
  <c r="N5703" i="4" s="1"/>
  <c r="M5705" i="4"/>
  <c r="M5703" i="4" s="1"/>
  <c r="K5705" i="4"/>
  <c r="J5705" i="4"/>
  <c r="J5703" i="4" s="1"/>
  <c r="I5705" i="4"/>
  <c r="I5703" i="4" s="1"/>
  <c r="L5704" i="4"/>
  <c r="P5704" i="4" s="1"/>
  <c r="Q5704" i="4" s="1"/>
  <c r="Q5701" i="4"/>
  <c r="L5701" i="4"/>
  <c r="P5701" i="4" s="1"/>
  <c r="Q5690" i="4"/>
  <c r="L5690" i="4"/>
  <c r="P5690" i="4" s="1"/>
  <c r="O5689" i="4"/>
  <c r="O5688" i="4" s="1"/>
  <c r="N5689" i="4"/>
  <c r="N5688" i="4" s="1"/>
  <c r="M5689" i="4"/>
  <c r="K5689" i="4"/>
  <c r="K5688" i="4" s="1"/>
  <c r="J5689" i="4"/>
  <c r="I5689" i="4"/>
  <c r="I5688" i="4" s="1"/>
  <c r="L5687" i="4"/>
  <c r="P5687" i="4" s="1"/>
  <c r="Q5687" i="4" s="1"/>
  <c r="O5686" i="4"/>
  <c r="N5686" i="4"/>
  <c r="N5685" i="4" s="1"/>
  <c r="M5686" i="4"/>
  <c r="M5685" i="4" s="1"/>
  <c r="K5686" i="4"/>
  <c r="K5685" i="4" s="1"/>
  <c r="J5686" i="4"/>
  <c r="J5685" i="4" s="1"/>
  <c r="I5686" i="4"/>
  <c r="I5685" i="4" s="1"/>
  <c r="O5685" i="4"/>
  <c r="L5684" i="4"/>
  <c r="P5684" i="4" s="1"/>
  <c r="Q5684" i="4" s="1"/>
  <c r="L5683" i="4"/>
  <c r="P5683" i="4" s="1"/>
  <c r="Q5683" i="4" s="1"/>
  <c r="L5682" i="4"/>
  <c r="P5682" i="4" s="1"/>
  <c r="Q5682" i="4" s="1"/>
  <c r="O5681" i="4"/>
  <c r="O5673" i="4" s="1"/>
  <c r="N5681" i="4"/>
  <c r="N5673" i="4" s="1"/>
  <c r="M5681" i="4"/>
  <c r="K5681" i="4"/>
  <c r="K5673" i="4" s="1"/>
  <c r="J5681" i="4"/>
  <c r="J5673" i="4" s="1"/>
  <c r="I5681" i="4"/>
  <c r="I5673" i="4" s="1"/>
  <c r="L5680" i="4"/>
  <c r="P5680" i="4" s="1"/>
  <c r="Q5680" i="4" s="1"/>
  <c r="L5679" i="4"/>
  <c r="P5679" i="4" s="1"/>
  <c r="Q5679" i="4" s="1"/>
  <c r="L5678" i="4"/>
  <c r="P5678" i="4" s="1"/>
  <c r="Q5678" i="4" s="1"/>
  <c r="L5677" i="4"/>
  <c r="P5677" i="4" s="1"/>
  <c r="Q5677" i="4" s="1"/>
  <c r="L5676" i="4"/>
  <c r="P5676" i="4" s="1"/>
  <c r="Q5676" i="4" s="1"/>
  <c r="L5675" i="4"/>
  <c r="P5675" i="4" s="1"/>
  <c r="Q5675" i="4" s="1"/>
  <c r="Q5674" i="4"/>
  <c r="L5674" i="4"/>
  <c r="P5674" i="4" s="1"/>
  <c r="L5672" i="4"/>
  <c r="P5672" i="4" s="1"/>
  <c r="Q5672" i="4" s="1"/>
  <c r="O5671" i="4"/>
  <c r="N5671" i="4"/>
  <c r="M5671" i="4"/>
  <c r="K5671" i="4"/>
  <c r="J5671" i="4"/>
  <c r="I5671" i="4"/>
  <c r="L5670" i="4"/>
  <c r="P5670" i="4" s="1"/>
  <c r="Q5670" i="4" s="1"/>
  <c r="Q5669" i="4"/>
  <c r="L5669" i="4"/>
  <c r="P5669" i="4" s="1"/>
  <c r="L5668" i="4"/>
  <c r="P5668" i="4" s="1"/>
  <c r="Q5668" i="4" s="1"/>
  <c r="L5667" i="4"/>
  <c r="P5667" i="4" s="1"/>
  <c r="Q5667" i="4" s="1"/>
  <c r="L5666" i="4"/>
  <c r="P5666" i="4" s="1"/>
  <c r="Q5666" i="4" s="1"/>
  <c r="O5665" i="4"/>
  <c r="O5663" i="4" s="1"/>
  <c r="N5665" i="4"/>
  <c r="N5663" i="4" s="1"/>
  <c r="M5665" i="4"/>
  <c r="M5663" i="4" s="1"/>
  <c r="K5665" i="4"/>
  <c r="K5663" i="4" s="1"/>
  <c r="J5665" i="4"/>
  <c r="J5663" i="4" s="1"/>
  <c r="I5665" i="4"/>
  <c r="I5663" i="4" s="1"/>
  <c r="L5664" i="4"/>
  <c r="P5664" i="4" s="1"/>
  <c r="Q5664" i="4" s="1"/>
  <c r="Q5661" i="4"/>
  <c r="L5661" i="4"/>
  <c r="P5661" i="4" s="1"/>
  <c r="Q5651" i="4"/>
  <c r="L5651" i="4"/>
  <c r="P5651" i="4" s="1"/>
  <c r="L5650" i="4"/>
  <c r="P5650" i="4" s="1"/>
  <c r="Q5650" i="4" s="1"/>
  <c r="O5649" i="4"/>
  <c r="O5648" i="4" s="1"/>
  <c r="N5649" i="4"/>
  <c r="N5648" i="4" s="1"/>
  <c r="M5649" i="4"/>
  <c r="K5649" i="4"/>
  <c r="K5648" i="4" s="1"/>
  <c r="J5649" i="4"/>
  <c r="J5648" i="4" s="1"/>
  <c r="I5649" i="4"/>
  <c r="I5648" i="4" s="1"/>
  <c r="L5647" i="4"/>
  <c r="P5647" i="4" s="1"/>
  <c r="Q5647" i="4" s="1"/>
  <c r="O5646" i="4"/>
  <c r="N5646" i="4"/>
  <c r="M5646" i="4"/>
  <c r="M5645" i="4" s="1"/>
  <c r="K5646" i="4"/>
  <c r="K5645" i="4" s="1"/>
  <c r="J5646" i="4"/>
  <c r="J5645" i="4" s="1"/>
  <c r="I5646" i="4"/>
  <c r="I5645" i="4" s="1"/>
  <c r="O5645" i="4"/>
  <c r="N5645" i="4"/>
  <c r="L5644" i="4"/>
  <c r="P5644" i="4" s="1"/>
  <c r="Q5644" i="4" s="1"/>
  <c r="L5643" i="4"/>
  <c r="P5643" i="4" s="1"/>
  <c r="Q5643" i="4" s="1"/>
  <c r="L5642" i="4"/>
  <c r="P5642" i="4" s="1"/>
  <c r="Q5642" i="4" s="1"/>
  <c r="O5641" i="4"/>
  <c r="O5632" i="4" s="1"/>
  <c r="N5641" i="4"/>
  <c r="N5632" i="4" s="1"/>
  <c r="M5641" i="4"/>
  <c r="K5641" i="4"/>
  <c r="K5632" i="4" s="1"/>
  <c r="J5641" i="4"/>
  <c r="J5632" i="4" s="1"/>
  <c r="I5641" i="4"/>
  <c r="I5632" i="4" s="1"/>
  <c r="Q5640" i="4"/>
  <c r="L5640" i="4"/>
  <c r="P5640" i="4" s="1"/>
  <c r="L5639" i="4"/>
  <c r="P5639" i="4" s="1"/>
  <c r="Q5639" i="4" s="1"/>
  <c r="L5638" i="4"/>
  <c r="P5638" i="4" s="1"/>
  <c r="Q5638" i="4" s="1"/>
  <c r="L5637" i="4"/>
  <c r="P5637" i="4" s="1"/>
  <c r="Q5637" i="4" s="1"/>
  <c r="L5636" i="4"/>
  <c r="P5636" i="4" s="1"/>
  <c r="Q5636" i="4" s="1"/>
  <c r="L5635" i="4"/>
  <c r="P5635" i="4" s="1"/>
  <c r="Q5635" i="4" s="1"/>
  <c r="L5634" i="4"/>
  <c r="P5634" i="4" s="1"/>
  <c r="Q5634" i="4" s="1"/>
  <c r="L5633" i="4"/>
  <c r="P5633" i="4" s="1"/>
  <c r="Q5633" i="4" s="1"/>
  <c r="L5631" i="4"/>
  <c r="P5631" i="4" s="1"/>
  <c r="Q5631" i="4" s="1"/>
  <c r="O5630" i="4"/>
  <c r="N5630" i="4"/>
  <c r="M5630" i="4"/>
  <c r="K5630" i="4"/>
  <c r="J5630" i="4"/>
  <c r="I5630" i="4"/>
  <c r="L5629" i="4"/>
  <c r="P5629" i="4" s="1"/>
  <c r="Q5629" i="4" s="1"/>
  <c r="L5628" i="4"/>
  <c r="P5628" i="4" s="1"/>
  <c r="Q5628" i="4" s="1"/>
  <c r="L5627" i="4"/>
  <c r="P5627" i="4" s="1"/>
  <c r="Q5627" i="4" s="1"/>
  <c r="L5626" i="4"/>
  <c r="P5626" i="4" s="1"/>
  <c r="Q5626" i="4" s="1"/>
  <c r="L5625" i="4"/>
  <c r="P5625" i="4" s="1"/>
  <c r="Q5625" i="4" s="1"/>
  <c r="O5624" i="4"/>
  <c r="O5622" i="4" s="1"/>
  <c r="N5624" i="4"/>
  <c r="M5624" i="4"/>
  <c r="M5622" i="4" s="1"/>
  <c r="K5624" i="4"/>
  <c r="K5622" i="4" s="1"/>
  <c r="J5624" i="4"/>
  <c r="J5622" i="4" s="1"/>
  <c r="I5624" i="4"/>
  <c r="I5622" i="4" s="1"/>
  <c r="L5623" i="4"/>
  <c r="P5623" i="4" s="1"/>
  <c r="Q5623" i="4" s="1"/>
  <c r="N5622" i="4"/>
  <c r="Q5620" i="4"/>
  <c r="L5620" i="4"/>
  <c r="P5620" i="4" s="1"/>
  <c r="Q5609" i="4"/>
  <c r="L5609" i="4"/>
  <c r="P5609" i="4" s="1"/>
  <c r="Q5608" i="4"/>
  <c r="L5608" i="4"/>
  <c r="P5608" i="4" s="1"/>
  <c r="O5607" i="4"/>
  <c r="N5607" i="4"/>
  <c r="M5607" i="4"/>
  <c r="K5607" i="4"/>
  <c r="K5606" i="4" s="1"/>
  <c r="J5607" i="4"/>
  <c r="J5606" i="4" s="1"/>
  <c r="Q5606" i="4" s="1"/>
  <c r="I5607" i="4"/>
  <c r="I5606" i="4" s="1"/>
  <c r="O5606" i="4"/>
  <c r="N5606" i="4"/>
  <c r="M5606" i="4"/>
  <c r="L5605" i="4"/>
  <c r="P5605" i="4" s="1"/>
  <c r="Q5605" i="4" s="1"/>
  <c r="O5604" i="4"/>
  <c r="O5603" i="4" s="1"/>
  <c r="N5604" i="4"/>
  <c r="N5603" i="4" s="1"/>
  <c r="M5604" i="4"/>
  <c r="K5604" i="4"/>
  <c r="K5603" i="4" s="1"/>
  <c r="J5604" i="4"/>
  <c r="J5603" i="4" s="1"/>
  <c r="I5604" i="4"/>
  <c r="I5603" i="4" s="1"/>
  <c r="L5602" i="4"/>
  <c r="P5602" i="4" s="1"/>
  <c r="Q5602" i="4" s="1"/>
  <c r="L5601" i="4"/>
  <c r="P5601" i="4" s="1"/>
  <c r="Q5601" i="4" s="1"/>
  <c r="L5600" i="4"/>
  <c r="P5600" i="4" s="1"/>
  <c r="Q5600" i="4" s="1"/>
  <c r="O5599" i="4"/>
  <c r="O5590" i="4" s="1"/>
  <c r="N5599" i="4"/>
  <c r="M5599" i="4"/>
  <c r="M5590" i="4" s="1"/>
  <c r="K5599" i="4"/>
  <c r="K5590" i="4" s="1"/>
  <c r="J5599" i="4"/>
  <c r="J5590" i="4" s="1"/>
  <c r="I5599" i="4"/>
  <c r="I5590" i="4" s="1"/>
  <c r="Q5598" i="4"/>
  <c r="L5598" i="4"/>
  <c r="P5598" i="4" s="1"/>
  <c r="L5597" i="4"/>
  <c r="P5597" i="4" s="1"/>
  <c r="Q5597" i="4" s="1"/>
  <c r="L5596" i="4"/>
  <c r="P5596" i="4" s="1"/>
  <c r="Q5596" i="4" s="1"/>
  <c r="L5595" i="4"/>
  <c r="P5595" i="4" s="1"/>
  <c r="Q5595" i="4" s="1"/>
  <c r="L5594" i="4"/>
  <c r="P5594" i="4" s="1"/>
  <c r="Q5594" i="4" s="1"/>
  <c r="L5593" i="4"/>
  <c r="P5593" i="4" s="1"/>
  <c r="Q5593" i="4" s="1"/>
  <c r="L5592" i="4"/>
  <c r="P5592" i="4" s="1"/>
  <c r="Q5592" i="4" s="1"/>
  <c r="L5591" i="4"/>
  <c r="P5591" i="4" s="1"/>
  <c r="Q5591" i="4" s="1"/>
  <c r="L5589" i="4"/>
  <c r="P5589" i="4" s="1"/>
  <c r="Q5589" i="4" s="1"/>
  <c r="O5588" i="4"/>
  <c r="N5588" i="4"/>
  <c r="M5588" i="4"/>
  <c r="K5588" i="4"/>
  <c r="J5588" i="4"/>
  <c r="I5588" i="4"/>
  <c r="L5587" i="4"/>
  <c r="P5587" i="4" s="1"/>
  <c r="Q5587" i="4" s="1"/>
  <c r="L5586" i="4"/>
  <c r="P5586" i="4" s="1"/>
  <c r="Q5586" i="4" s="1"/>
  <c r="L5585" i="4"/>
  <c r="P5585" i="4" s="1"/>
  <c r="Q5585" i="4" s="1"/>
  <c r="L5584" i="4"/>
  <c r="P5584" i="4" s="1"/>
  <c r="Q5584" i="4" s="1"/>
  <c r="L5583" i="4"/>
  <c r="P5583" i="4" s="1"/>
  <c r="Q5583" i="4" s="1"/>
  <c r="O5582" i="4"/>
  <c r="O5580" i="4" s="1"/>
  <c r="N5582" i="4"/>
  <c r="N5580" i="4" s="1"/>
  <c r="M5582" i="4"/>
  <c r="K5582" i="4"/>
  <c r="K5580" i="4" s="1"/>
  <c r="J5582" i="4"/>
  <c r="J5580" i="4" s="1"/>
  <c r="I5582" i="4"/>
  <c r="I5580" i="4" s="1"/>
  <c r="L5581" i="4"/>
  <c r="P5581" i="4" s="1"/>
  <c r="Q5581" i="4" s="1"/>
  <c r="Q5578" i="4"/>
  <c r="L5578" i="4"/>
  <c r="P5578" i="4" s="1"/>
  <c r="Q5568" i="4"/>
  <c r="L5568" i="4"/>
  <c r="P5568" i="4" s="1"/>
  <c r="Q5567" i="4"/>
  <c r="L5567" i="4"/>
  <c r="P5567" i="4" s="1"/>
  <c r="O5566" i="4"/>
  <c r="O5565" i="4" s="1"/>
  <c r="N5566" i="4"/>
  <c r="N5565" i="4" s="1"/>
  <c r="M5566" i="4"/>
  <c r="K5566" i="4"/>
  <c r="K5565" i="4" s="1"/>
  <c r="J5566" i="4"/>
  <c r="Q5566" i="4" s="1"/>
  <c r="I5566" i="4"/>
  <c r="I5565" i="4" s="1"/>
  <c r="L5564" i="4"/>
  <c r="P5564" i="4" s="1"/>
  <c r="Q5564" i="4" s="1"/>
  <c r="O5563" i="4"/>
  <c r="O5562" i="4" s="1"/>
  <c r="N5563" i="4"/>
  <c r="N5562" i="4" s="1"/>
  <c r="M5563" i="4"/>
  <c r="M5562" i="4" s="1"/>
  <c r="K5563" i="4"/>
  <c r="K5562" i="4" s="1"/>
  <c r="J5563" i="4"/>
  <c r="J5562" i="4" s="1"/>
  <c r="I5563" i="4"/>
  <c r="I5562" i="4" s="1"/>
  <c r="L5561" i="4"/>
  <c r="P5561" i="4" s="1"/>
  <c r="Q5561" i="4" s="1"/>
  <c r="L5560" i="4"/>
  <c r="P5560" i="4" s="1"/>
  <c r="Q5560" i="4" s="1"/>
  <c r="L5559" i="4"/>
  <c r="P5559" i="4" s="1"/>
  <c r="Q5559" i="4" s="1"/>
  <c r="O5558" i="4"/>
  <c r="O5550" i="4" s="1"/>
  <c r="N5558" i="4"/>
  <c r="N5550" i="4" s="1"/>
  <c r="M5558" i="4"/>
  <c r="M5550" i="4" s="1"/>
  <c r="K5558" i="4"/>
  <c r="K5550" i="4" s="1"/>
  <c r="J5558" i="4"/>
  <c r="J5550" i="4" s="1"/>
  <c r="I5558" i="4"/>
  <c r="I5550" i="4" s="1"/>
  <c r="Q5557" i="4"/>
  <c r="L5557" i="4"/>
  <c r="P5557" i="4" s="1"/>
  <c r="L5556" i="4"/>
  <c r="P5556" i="4" s="1"/>
  <c r="Q5556" i="4" s="1"/>
  <c r="L5555" i="4"/>
  <c r="P5555" i="4" s="1"/>
  <c r="Q5555" i="4" s="1"/>
  <c r="L5554" i="4"/>
  <c r="P5554" i="4" s="1"/>
  <c r="Q5554" i="4" s="1"/>
  <c r="L5553" i="4"/>
  <c r="P5553" i="4" s="1"/>
  <c r="Q5553" i="4" s="1"/>
  <c r="L5552" i="4"/>
  <c r="P5552" i="4" s="1"/>
  <c r="Q5552" i="4" s="1"/>
  <c r="L5551" i="4"/>
  <c r="P5551" i="4" s="1"/>
  <c r="Q5551" i="4" s="1"/>
  <c r="L5549" i="4"/>
  <c r="P5549" i="4" s="1"/>
  <c r="Q5549" i="4" s="1"/>
  <c r="O5548" i="4"/>
  <c r="N5548" i="4"/>
  <c r="M5548" i="4"/>
  <c r="K5548" i="4"/>
  <c r="J5548" i="4"/>
  <c r="I5548" i="4"/>
  <c r="L5547" i="4"/>
  <c r="P5547" i="4" s="1"/>
  <c r="Q5547" i="4" s="1"/>
  <c r="L5546" i="4"/>
  <c r="P5546" i="4" s="1"/>
  <c r="Q5546" i="4" s="1"/>
  <c r="L5545" i="4"/>
  <c r="P5545" i="4" s="1"/>
  <c r="Q5545" i="4" s="1"/>
  <c r="L5544" i="4"/>
  <c r="P5544" i="4" s="1"/>
  <c r="Q5544" i="4" s="1"/>
  <c r="L5543" i="4"/>
  <c r="P5543" i="4" s="1"/>
  <c r="Q5543" i="4" s="1"/>
  <c r="O5542" i="4"/>
  <c r="O5540" i="4" s="1"/>
  <c r="N5542" i="4"/>
  <c r="N5540" i="4" s="1"/>
  <c r="M5542" i="4"/>
  <c r="K5542" i="4"/>
  <c r="K5540" i="4" s="1"/>
  <c r="J5542" i="4"/>
  <c r="J5540" i="4" s="1"/>
  <c r="I5542" i="4"/>
  <c r="I5540" i="4" s="1"/>
  <c r="L5541" i="4"/>
  <c r="P5541" i="4" s="1"/>
  <c r="Q5541" i="4" s="1"/>
  <c r="Q5538" i="4"/>
  <c r="L5538" i="4"/>
  <c r="P5538" i="4" s="1"/>
  <c r="Q5528" i="4"/>
  <c r="L5528" i="4"/>
  <c r="P5528" i="4" s="1"/>
  <c r="Q5527" i="4"/>
  <c r="L5527" i="4"/>
  <c r="P5527" i="4" s="1"/>
  <c r="O5526" i="4"/>
  <c r="O5525" i="4" s="1"/>
  <c r="N5526" i="4"/>
  <c r="N5525" i="4" s="1"/>
  <c r="M5526" i="4"/>
  <c r="K5526" i="4"/>
  <c r="K5525" i="4" s="1"/>
  <c r="J5526" i="4"/>
  <c r="J5525" i="4" s="1"/>
  <c r="Q5525" i="4" s="1"/>
  <c r="I5526" i="4"/>
  <c r="I5525" i="4" s="1"/>
  <c r="L5524" i="4"/>
  <c r="P5524" i="4" s="1"/>
  <c r="Q5524" i="4" s="1"/>
  <c r="O5523" i="4"/>
  <c r="N5523" i="4"/>
  <c r="N5522" i="4" s="1"/>
  <c r="M5523" i="4"/>
  <c r="M5522" i="4" s="1"/>
  <c r="K5523" i="4"/>
  <c r="K5522" i="4" s="1"/>
  <c r="J5523" i="4"/>
  <c r="J5522" i="4" s="1"/>
  <c r="I5523" i="4"/>
  <c r="I5522" i="4" s="1"/>
  <c r="O5522" i="4"/>
  <c r="L5521" i="4"/>
  <c r="P5521" i="4" s="1"/>
  <c r="Q5521" i="4" s="1"/>
  <c r="L5520" i="4"/>
  <c r="P5520" i="4" s="1"/>
  <c r="Q5520" i="4" s="1"/>
  <c r="L5519" i="4"/>
  <c r="P5519" i="4" s="1"/>
  <c r="Q5519" i="4" s="1"/>
  <c r="O5518" i="4"/>
  <c r="O5510" i="4" s="1"/>
  <c r="N5518" i="4"/>
  <c r="N5510" i="4" s="1"/>
  <c r="M5518" i="4"/>
  <c r="M5510" i="4" s="1"/>
  <c r="K5518" i="4"/>
  <c r="K5510" i="4" s="1"/>
  <c r="J5518" i="4"/>
  <c r="J5510" i="4" s="1"/>
  <c r="I5518" i="4"/>
  <c r="I5510" i="4" s="1"/>
  <c r="Q5517" i="4"/>
  <c r="L5517" i="4"/>
  <c r="P5517" i="4" s="1"/>
  <c r="L5516" i="4"/>
  <c r="P5516" i="4" s="1"/>
  <c r="Q5516" i="4" s="1"/>
  <c r="L5515" i="4"/>
  <c r="P5515" i="4" s="1"/>
  <c r="Q5515" i="4" s="1"/>
  <c r="L5514" i="4"/>
  <c r="P5514" i="4" s="1"/>
  <c r="Q5514" i="4" s="1"/>
  <c r="L5513" i="4"/>
  <c r="P5513" i="4" s="1"/>
  <c r="Q5513" i="4" s="1"/>
  <c r="L5512" i="4"/>
  <c r="P5512" i="4" s="1"/>
  <c r="Q5512" i="4" s="1"/>
  <c r="Q5511" i="4"/>
  <c r="L5511" i="4"/>
  <c r="P5511" i="4" s="1"/>
  <c r="L5509" i="4"/>
  <c r="P5509" i="4" s="1"/>
  <c r="Q5509" i="4" s="1"/>
  <c r="O5508" i="4"/>
  <c r="N5508" i="4"/>
  <c r="M5508" i="4"/>
  <c r="K5508" i="4"/>
  <c r="J5508" i="4"/>
  <c r="I5508" i="4"/>
  <c r="L5507" i="4"/>
  <c r="P5507" i="4" s="1"/>
  <c r="Q5507" i="4" s="1"/>
  <c r="L5506" i="4"/>
  <c r="P5506" i="4" s="1"/>
  <c r="Q5506" i="4" s="1"/>
  <c r="L5505" i="4"/>
  <c r="P5505" i="4" s="1"/>
  <c r="Q5505" i="4" s="1"/>
  <c r="L5504" i="4"/>
  <c r="P5504" i="4" s="1"/>
  <c r="Q5504" i="4" s="1"/>
  <c r="L5503" i="4"/>
  <c r="P5503" i="4" s="1"/>
  <c r="Q5503" i="4" s="1"/>
  <c r="O5502" i="4"/>
  <c r="O5500" i="4" s="1"/>
  <c r="N5502" i="4"/>
  <c r="N5500" i="4" s="1"/>
  <c r="M5502" i="4"/>
  <c r="K5502" i="4"/>
  <c r="K5500" i="4" s="1"/>
  <c r="J5502" i="4"/>
  <c r="J5500" i="4" s="1"/>
  <c r="I5502" i="4"/>
  <c r="I5500" i="4" s="1"/>
  <c r="L5501" i="4"/>
  <c r="P5501" i="4" s="1"/>
  <c r="Q5501" i="4" s="1"/>
  <c r="Q5498" i="4"/>
  <c r="L5498" i="4"/>
  <c r="P5498" i="4" s="1"/>
  <c r="Q5488" i="4"/>
  <c r="L5488" i="4"/>
  <c r="P5488" i="4" s="1"/>
  <c r="Q5487" i="4"/>
  <c r="L5487" i="4"/>
  <c r="P5487" i="4" s="1"/>
  <c r="O5486" i="4"/>
  <c r="O5485" i="4" s="1"/>
  <c r="N5486" i="4"/>
  <c r="N5485" i="4" s="1"/>
  <c r="M5486" i="4"/>
  <c r="K5486" i="4"/>
  <c r="K5485" i="4" s="1"/>
  <c r="J5486" i="4"/>
  <c r="Q5486" i="4" s="1"/>
  <c r="I5486" i="4"/>
  <c r="I5485" i="4" s="1"/>
  <c r="L5484" i="4"/>
  <c r="P5484" i="4" s="1"/>
  <c r="Q5484" i="4" s="1"/>
  <c r="O5483" i="4"/>
  <c r="O5482" i="4" s="1"/>
  <c r="N5483" i="4"/>
  <c r="N5482" i="4" s="1"/>
  <c r="M5483" i="4"/>
  <c r="M5482" i="4" s="1"/>
  <c r="K5483" i="4"/>
  <c r="K5482" i="4" s="1"/>
  <c r="J5483" i="4"/>
  <c r="J5482" i="4" s="1"/>
  <c r="I5483" i="4"/>
  <c r="I5482" i="4" s="1"/>
  <c r="L5481" i="4"/>
  <c r="P5481" i="4" s="1"/>
  <c r="Q5481" i="4" s="1"/>
  <c r="L5480" i="4"/>
  <c r="P5480" i="4" s="1"/>
  <c r="Q5480" i="4" s="1"/>
  <c r="L5479" i="4"/>
  <c r="P5479" i="4" s="1"/>
  <c r="Q5479" i="4" s="1"/>
  <c r="O5478" i="4"/>
  <c r="O5469" i="4" s="1"/>
  <c r="N5478" i="4"/>
  <c r="N5469" i="4" s="1"/>
  <c r="M5478" i="4"/>
  <c r="K5478" i="4"/>
  <c r="K5469" i="4" s="1"/>
  <c r="J5478" i="4"/>
  <c r="J5469" i="4" s="1"/>
  <c r="I5478" i="4"/>
  <c r="I5469" i="4" s="1"/>
  <c r="Q5477" i="4"/>
  <c r="L5477" i="4"/>
  <c r="P5477" i="4" s="1"/>
  <c r="L5476" i="4"/>
  <c r="P5476" i="4" s="1"/>
  <c r="Q5476" i="4" s="1"/>
  <c r="L5475" i="4"/>
  <c r="P5475" i="4" s="1"/>
  <c r="Q5475" i="4" s="1"/>
  <c r="L5474" i="4"/>
  <c r="P5474" i="4" s="1"/>
  <c r="Q5474" i="4" s="1"/>
  <c r="L5473" i="4"/>
  <c r="P5473" i="4" s="1"/>
  <c r="Q5473" i="4" s="1"/>
  <c r="L5472" i="4"/>
  <c r="P5472" i="4" s="1"/>
  <c r="Q5472" i="4" s="1"/>
  <c r="L5471" i="4"/>
  <c r="P5471" i="4" s="1"/>
  <c r="Q5471" i="4" s="1"/>
  <c r="Q5470" i="4"/>
  <c r="L5470" i="4"/>
  <c r="P5470" i="4" s="1"/>
  <c r="L5468" i="4"/>
  <c r="P5468" i="4" s="1"/>
  <c r="Q5468" i="4" s="1"/>
  <c r="O5467" i="4"/>
  <c r="N5467" i="4"/>
  <c r="M5467" i="4"/>
  <c r="K5467" i="4"/>
  <c r="J5467" i="4"/>
  <c r="I5467" i="4"/>
  <c r="L5466" i="4"/>
  <c r="P5466" i="4" s="1"/>
  <c r="Q5466" i="4" s="1"/>
  <c r="L5465" i="4"/>
  <c r="P5465" i="4" s="1"/>
  <c r="Q5465" i="4" s="1"/>
  <c r="L5464" i="4"/>
  <c r="P5464" i="4" s="1"/>
  <c r="Q5464" i="4" s="1"/>
  <c r="L5463" i="4"/>
  <c r="P5463" i="4" s="1"/>
  <c r="Q5463" i="4" s="1"/>
  <c r="L5462" i="4"/>
  <c r="P5462" i="4" s="1"/>
  <c r="Q5462" i="4" s="1"/>
  <c r="O5461" i="4"/>
  <c r="O5459" i="4" s="1"/>
  <c r="N5461" i="4"/>
  <c r="M5461" i="4"/>
  <c r="M5459" i="4" s="1"/>
  <c r="K5461" i="4"/>
  <c r="J5461" i="4"/>
  <c r="J5459" i="4" s="1"/>
  <c r="I5461" i="4"/>
  <c r="I5459" i="4" s="1"/>
  <c r="L5460" i="4"/>
  <c r="P5460" i="4" s="1"/>
  <c r="Q5460" i="4" s="1"/>
  <c r="Q5457" i="4"/>
  <c r="L5457" i="4"/>
  <c r="P5457" i="4" s="1"/>
  <c r="Q5448" i="4"/>
  <c r="L5448" i="4"/>
  <c r="P5448" i="4" s="1"/>
  <c r="Q5447" i="4"/>
  <c r="L5447" i="4"/>
  <c r="P5447" i="4" s="1"/>
  <c r="O5446" i="4"/>
  <c r="O5445" i="4" s="1"/>
  <c r="N5446" i="4"/>
  <c r="N5445" i="4" s="1"/>
  <c r="M5446" i="4"/>
  <c r="M5445" i="4" s="1"/>
  <c r="K5446" i="4"/>
  <c r="K5445" i="4" s="1"/>
  <c r="J5446" i="4"/>
  <c r="J5445" i="4" s="1"/>
  <c r="Q5445" i="4" s="1"/>
  <c r="I5446" i="4"/>
  <c r="I5445" i="4" s="1"/>
  <c r="L5444" i="4"/>
  <c r="P5444" i="4" s="1"/>
  <c r="Q5444" i="4" s="1"/>
  <c r="O5443" i="4"/>
  <c r="O5442" i="4" s="1"/>
  <c r="N5443" i="4"/>
  <c r="N5442" i="4" s="1"/>
  <c r="M5443" i="4"/>
  <c r="K5443" i="4"/>
  <c r="K5442" i="4" s="1"/>
  <c r="J5443" i="4"/>
  <c r="J5442" i="4" s="1"/>
  <c r="I5443" i="4"/>
  <c r="I5442" i="4" s="1"/>
  <c r="L5441" i="4"/>
  <c r="P5441" i="4" s="1"/>
  <c r="Q5441" i="4" s="1"/>
  <c r="L5440" i="4"/>
  <c r="P5440" i="4" s="1"/>
  <c r="Q5440" i="4" s="1"/>
  <c r="L5439" i="4"/>
  <c r="P5439" i="4" s="1"/>
  <c r="Q5439" i="4" s="1"/>
  <c r="O5438" i="4"/>
  <c r="O5430" i="4" s="1"/>
  <c r="N5438" i="4"/>
  <c r="N5430" i="4" s="1"/>
  <c r="M5438" i="4"/>
  <c r="M5430" i="4" s="1"/>
  <c r="K5438" i="4"/>
  <c r="J5438" i="4"/>
  <c r="J5430" i="4" s="1"/>
  <c r="I5438" i="4"/>
  <c r="I5430" i="4" s="1"/>
  <c r="Q5437" i="4"/>
  <c r="L5437" i="4"/>
  <c r="P5437" i="4" s="1"/>
  <c r="L5436" i="4"/>
  <c r="P5436" i="4" s="1"/>
  <c r="Q5436" i="4" s="1"/>
  <c r="L5435" i="4"/>
  <c r="P5435" i="4" s="1"/>
  <c r="Q5435" i="4" s="1"/>
  <c r="L5434" i="4"/>
  <c r="P5434" i="4" s="1"/>
  <c r="Q5434" i="4" s="1"/>
  <c r="L5433" i="4"/>
  <c r="P5433" i="4" s="1"/>
  <c r="Q5433" i="4" s="1"/>
  <c r="L5432" i="4"/>
  <c r="P5432" i="4" s="1"/>
  <c r="Q5432" i="4" s="1"/>
  <c r="Q5431" i="4"/>
  <c r="L5431" i="4"/>
  <c r="P5431" i="4" s="1"/>
  <c r="L5429" i="4"/>
  <c r="P5429" i="4" s="1"/>
  <c r="Q5429" i="4" s="1"/>
  <c r="O5428" i="4"/>
  <c r="N5428" i="4"/>
  <c r="M5428" i="4"/>
  <c r="K5428" i="4"/>
  <c r="J5428" i="4"/>
  <c r="I5428" i="4"/>
  <c r="L5427" i="4"/>
  <c r="P5427" i="4" s="1"/>
  <c r="Q5427" i="4" s="1"/>
  <c r="L5426" i="4"/>
  <c r="P5426" i="4" s="1"/>
  <c r="Q5426" i="4" s="1"/>
  <c r="L5425" i="4"/>
  <c r="P5425" i="4" s="1"/>
  <c r="Q5425" i="4" s="1"/>
  <c r="L5424" i="4"/>
  <c r="P5424" i="4" s="1"/>
  <c r="Q5424" i="4" s="1"/>
  <c r="L5423" i="4"/>
  <c r="P5423" i="4" s="1"/>
  <c r="Q5423" i="4" s="1"/>
  <c r="O5422" i="4"/>
  <c r="O5420" i="4" s="1"/>
  <c r="N5422" i="4"/>
  <c r="N5420" i="4" s="1"/>
  <c r="M5422" i="4"/>
  <c r="M5420" i="4" s="1"/>
  <c r="K5422" i="4"/>
  <c r="J5422" i="4"/>
  <c r="J5420" i="4" s="1"/>
  <c r="I5422" i="4"/>
  <c r="I5420" i="4" s="1"/>
  <c r="L5421" i="4"/>
  <c r="P5421" i="4" s="1"/>
  <c r="Q5421" i="4" s="1"/>
  <c r="Q5418" i="4"/>
  <c r="L5418" i="4"/>
  <c r="P5418" i="4" s="1"/>
  <c r="Q5408" i="4"/>
  <c r="L5408" i="4"/>
  <c r="P5408" i="4" s="1"/>
  <c r="Q5407" i="4"/>
  <c r="L5407" i="4"/>
  <c r="P5407" i="4" s="1"/>
  <c r="O5406" i="4"/>
  <c r="O5405" i="4" s="1"/>
  <c r="N5406" i="4"/>
  <c r="N5405" i="4" s="1"/>
  <c r="M5406" i="4"/>
  <c r="M5405" i="4" s="1"/>
  <c r="K5406" i="4"/>
  <c r="K5405" i="4" s="1"/>
  <c r="J5406" i="4"/>
  <c r="J5405" i="4" s="1"/>
  <c r="Q5405" i="4" s="1"/>
  <c r="I5406" i="4"/>
  <c r="I5405" i="4" s="1"/>
  <c r="L5404" i="4"/>
  <c r="P5404" i="4" s="1"/>
  <c r="Q5404" i="4" s="1"/>
  <c r="O5403" i="4"/>
  <c r="O5402" i="4" s="1"/>
  <c r="N5403" i="4"/>
  <c r="N5402" i="4" s="1"/>
  <c r="M5403" i="4"/>
  <c r="K5403" i="4"/>
  <c r="K5402" i="4" s="1"/>
  <c r="J5403" i="4"/>
  <c r="J5402" i="4" s="1"/>
  <c r="I5403" i="4"/>
  <c r="I5402" i="4" s="1"/>
  <c r="L5401" i="4"/>
  <c r="P5401" i="4" s="1"/>
  <c r="Q5401" i="4" s="1"/>
  <c r="L5400" i="4"/>
  <c r="P5400" i="4" s="1"/>
  <c r="Q5400" i="4" s="1"/>
  <c r="L5399" i="4"/>
  <c r="P5399" i="4" s="1"/>
  <c r="Q5399" i="4" s="1"/>
  <c r="O5398" i="4"/>
  <c r="N5398" i="4"/>
  <c r="M5398" i="4"/>
  <c r="M5390" i="4" s="1"/>
  <c r="K5398" i="4"/>
  <c r="K5390" i="4" s="1"/>
  <c r="J5398" i="4"/>
  <c r="J5390" i="4" s="1"/>
  <c r="I5398" i="4"/>
  <c r="I5390" i="4" s="1"/>
  <c r="Q5397" i="4"/>
  <c r="L5397" i="4"/>
  <c r="P5397" i="4" s="1"/>
  <c r="Q5396" i="4"/>
  <c r="L5396" i="4"/>
  <c r="P5396" i="4" s="1"/>
  <c r="Q5395" i="4"/>
  <c r="L5395" i="4"/>
  <c r="P5395" i="4" s="1"/>
  <c r="Q5394" i="4"/>
  <c r="L5394" i="4"/>
  <c r="P5394" i="4" s="1"/>
  <c r="L5393" i="4"/>
  <c r="P5393" i="4" s="1"/>
  <c r="Q5393" i="4" s="1"/>
  <c r="L5392" i="4"/>
  <c r="P5392" i="4" s="1"/>
  <c r="Q5392" i="4" s="1"/>
  <c r="Q5391" i="4"/>
  <c r="L5391" i="4"/>
  <c r="P5391" i="4" s="1"/>
  <c r="O5390" i="4"/>
  <c r="L5389" i="4"/>
  <c r="P5389" i="4" s="1"/>
  <c r="Q5389" i="4" s="1"/>
  <c r="O5388" i="4"/>
  <c r="N5388" i="4"/>
  <c r="M5388" i="4"/>
  <c r="K5388" i="4"/>
  <c r="J5388" i="4"/>
  <c r="I5388" i="4"/>
  <c r="L5387" i="4"/>
  <c r="P5387" i="4" s="1"/>
  <c r="Q5387" i="4" s="1"/>
  <c r="L5386" i="4"/>
  <c r="P5386" i="4" s="1"/>
  <c r="Q5386" i="4" s="1"/>
  <c r="L5385" i="4"/>
  <c r="P5385" i="4" s="1"/>
  <c r="Q5385" i="4" s="1"/>
  <c r="L5384" i="4"/>
  <c r="P5384" i="4" s="1"/>
  <c r="Q5384" i="4" s="1"/>
  <c r="L5383" i="4"/>
  <c r="P5383" i="4" s="1"/>
  <c r="Q5383" i="4" s="1"/>
  <c r="O5382" i="4"/>
  <c r="O5380" i="4" s="1"/>
  <c r="N5382" i="4"/>
  <c r="M5382" i="4"/>
  <c r="M5380" i="4" s="1"/>
  <c r="K5382" i="4"/>
  <c r="K5380" i="4" s="1"/>
  <c r="J5382" i="4"/>
  <c r="J5380" i="4" s="1"/>
  <c r="I5382" i="4"/>
  <c r="I5380" i="4" s="1"/>
  <c r="L5381" i="4"/>
  <c r="P5381" i="4" s="1"/>
  <c r="Q5381" i="4" s="1"/>
  <c r="Q5378" i="4"/>
  <c r="L5378" i="4"/>
  <c r="P5378" i="4" s="1"/>
  <c r="Q5368" i="4"/>
  <c r="L5368" i="4"/>
  <c r="P5368" i="4" s="1"/>
  <c r="Q5367" i="4"/>
  <c r="L5367" i="4"/>
  <c r="P5367" i="4" s="1"/>
  <c r="O5366" i="4"/>
  <c r="O5365" i="4" s="1"/>
  <c r="N5366" i="4"/>
  <c r="N5365" i="4" s="1"/>
  <c r="M5366" i="4"/>
  <c r="M5365" i="4" s="1"/>
  <c r="K5366" i="4"/>
  <c r="J5366" i="4"/>
  <c r="J5365" i="4" s="1"/>
  <c r="Q5365" i="4" s="1"/>
  <c r="I5366" i="4"/>
  <c r="I5365" i="4" s="1"/>
  <c r="L5364" i="4"/>
  <c r="P5364" i="4" s="1"/>
  <c r="Q5364" i="4" s="1"/>
  <c r="O5363" i="4"/>
  <c r="O5362" i="4" s="1"/>
  <c r="N5363" i="4"/>
  <c r="N5362" i="4" s="1"/>
  <c r="M5363" i="4"/>
  <c r="K5363" i="4"/>
  <c r="K5362" i="4" s="1"/>
  <c r="J5363" i="4"/>
  <c r="J5362" i="4" s="1"/>
  <c r="I5363" i="4"/>
  <c r="I5362" i="4" s="1"/>
  <c r="L5361" i="4"/>
  <c r="P5361" i="4" s="1"/>
  <c r="Q5361" i="4" s="1"/>
  <c r="L5360" i="4"/>
  <c r="P5360" i="4" s="1"/>
  <c r="Q5360" i="4" s="1"/>
  <c r="L5359" i="4"/>
  <c r="P5359" i="4" s="1"/>
  <c r="Q5359" i="4" s="1"/>
  <c r="O5358" i="4"/>
  <c r="O5350" i="4" s="1"/>
  <c r="N5358" i="4"/>
  <c r="N5350" i="4" s="1"/>
  <c r="M5358" i="4"/>
  <c r="M5350" i="4" s="1"/>
  <c r="K5358" i="4"/>
  <c r="J5358" i="4"/>
  <c r="J5350" i="4" s="1"/>
  <c r="I5358" i="4"/>
  <c r="I5350" i="4" s="1"/>
  <c r="L5357" i="4"/>
  <c r="P5357" i="4" s="1"/>
  <c r="Q5357" i="4" s="1"/>
  <c r="L5356" i="4"/>
  <c r="P5356" i="4" s="1"/>
  <c r="Q5356" i="4" s="1"/>
  <c r="L5355" i="4"/>
  <c r="P5355" i="4" s="1"/>
  <c r="Q5355" i="4" s="1"/>
  <c r="L5354" i="4"/>
  <c r="P5354" i="4" s="1"/>
  <c r="Q5354" i="4" s="1"/>
  <c r="L5353" i="4"/>
  <c r="P5353" i="4" s="1"/>
  <c r="Q5353" i="4" s="1"/>
  <c r="L5352" i="4"/>
  <c r="P5352" i="4" s="1"/>
  <c r="Q5352" i="4" s="1"/>
  <c r="L5351" i="4"/>
  <c r="P5351" i="4" s="1"/>
  <c r="Q5351" i="4" s="1"/>
  <c r="L5349" i="4"/>
  <c r="P5349" i="4" s="1"/>
  <c r="Q5349" i="4" s="1"/>
  <c r="O5348" i="4"/>
  <c r="N5348" i="4"/>
  <c r="M5348" i="4"/>
  <c r="K5348" i="4"/>
  <c r="J5348" i="4"/>
  <c r="I5348" i="4"/>
  <c r="L5347" i="4"/>
  <c r="P5347" i="4" s="1"/>
  <c r="Q5347" i="4" s="1"/>
  <c r="L5346" i="4"/>
  <c r="P5346" i="4" s="1"/>
  <c r="Q5346" i="4" s="1"/>
  <c r="L5345" i="4"/>
  <c r="P5345" i="4" s="1"/>
  <c r="Q5345" i="4" s="1"/>
  <c r="L5344" i="4"/>
  <c r="P5344" i="4" s="1"/>
  <c r="Q5344" i="4" s="1"/>
  <c r="L5343" i="4"/>
  <c r="P5343" i="4" s="1"/>
  <c r="Q5343" i="4" s="1"/>
  <c r="O5342" i="4"/>
  <c r="O5340" i="4" s="1"/>
  <c r="N5342" i="4"/>
  <c r="M5342" i="4"/>
  <c r="M5340" i="4" s="1"/>
  <c r="K5342" i="4"/>
  <c r="K5340" i="4" s="1"/>
  <c r="J5342" i="4"/>
  <c r="J5340" i="4" s="1"/>
  <c r="I5342" i="4"/>
  <c r="I5340" i="4" s="1"/>
  <c r="L5341" i="4"/>
  <c r="P5341" i="4" s="1"/>
  <c r="Q5341" i="4" s="1"/>
  <c r="Q5338" i="4"/>
  <c r="L5338" i="4"/>
  <c r="P5338" i="4" s="1"/>
  <c r="L5327" i="4"/>
  <c r="P5327" i="4" s="1"/>
  <c r="Q5327" i="4" s="1"/>
  <c r="L5326" i="4"/>
  <c r="P5326" i="4" s="1"/>
  <c r="Q5326" i="4" s="1"/>
  <c r="O5325" i="4"/>
  <c r="N5325" i="4"/>
  <c r="N5324" i="4" s="1"/>
  <c r="M5325" i="4"/>
  <c r="M5324" i="4" s="1"/>
  <c r="K5325" i="4"/>
  <c r="K5324" i="4" s="1"/>
  <c r="J5325" i="4"/>
  <c r="J5324" i="4" s="1"/>
  <c r="I5325" i="4"/>
  <c r="I5324" i="4" s="1"/>
  <c r="O5324" i="4"/>
  <c r="L5323" i="4"/>
  <c r="P5323" i="4" s="1"/>
  <c r="Q5323" i="4" s="1"/>
  <c r="O5322" i="4"/>
  <c r="O5321" i="4" s="1"/>
  <c r="N5322" i="4"/>
  <c r="N5321" i="4" s="1"/>
  <c r="M5322" i="4"/>
  <c r="K5322" i="4"/>
  <c r="K5321" i="4" s="1"/>
  <c r="J5322" i="4"/>
  <c r="J5321" i="4" s="1"/>
  <c r="I5322" i="4"/>
  <c r="I5321" i="4" s="1"/>
  <c r="L5320" i="4"/>
  <c r="P5320" i="4" s="1"/>
  <c r="Q5320" i="4" s="1"/>
  <c r="L5319" i="4"/>
  <c r="P5319" i="4" s="1"/>
  <c r="Q5319" i="4" s="1"/>
  <c r="L5318" i="4"/>
  <c r="P5318" i="4" s="1"/>
  <c r="Q5318" i="4" s="1"/>
  <c r="O5317" i="4"/>
  <c r="O5308" i="4" s="1"/>
  <c r="N5317" i="4"/>
  <c r="N5308" i="4" s="1"/>
  <c r="M5317" i="4"/>
  <c r="M5308" i="4" s="1"/>
  <c r="K5317" i="4"/>
  <c r="K5308" i="4" s="1"/>
  <c r="J5317" i="4"/>
  <c r="J5308" i="4" s="1"/>
  <c r="I5317" i="4"/>
  <c r="I5308" i="4" s="1"/>
  <c r="Q5316" i="4"/>
  <c r="L5316" i="4"/>
  <c r="P5316" i="4" s="1"/>
  <c r="L5315" i="4"/>
  <c r="P5315" i="4" s="1"/>
  <c r="Q5315" i="4" s="1"/>
  <c r="L5314" i="4"/>
  <c r="P5314" i="4" s="1"/>
  <c r="Q5314" i="4" s="1"/>
  <c r="L5313" i="4"/>
  <c r="P5313" i="4" s="1"/>
  <c r="Q5313" i="4" s="1"/>
  <c r="L5312" i="4"/>
  <c r="P5312" i="4" s="1"/>
  <c r="Q5312" i="4" s="1"/>
  <c r="L5311" i="4"/>
  <c r="P5311" i="4" s="1"/>
  <c r="Q5311" i="4" s="1"/>
  <c r="L5310" i="4"/>
  <c r="P5310" i="4" s="1"/>
  <c r="Q5310" i="4" s="1"/>
  <c r="L5309" i="4"/>
  <c r="P5309" i="4" s="1"/>
  <c r="Q5309" i="4" s="1"/>
  <c r="L5307" i="4"/>
  <c r="P5307" i="4" s="1"/>
  <c r="Q5307" i="4" s="1"/>
  <c r="O5306" i="4"/>
  <c r="N5306" i="4"/>
  <c r="M5306" i="4"/>
  <c r="K5306" i="4"/>
  <c r="J5306" i="4"/>
  <c r="I5306" i="4"/>
  <c r="L5305" i="4"/>
  <c r="P5305" i="4" s="1"/>
  <c r="Q5305" i="4" s="1"/>
  <c r="L5304" i="4"/>
  <c r="P5304" i="4" s="1"/>
  <c r="Q5304" i="4" s="1"/>
  <c r="L5303" i="4"/>
  <c r="P5303" i="4" s="1"/>
  <c r="Q5303" i="4" s="1"/>
  <c r="L5302" i="4"/>
  <c r="P5302" i="4" s="1"/>
  <c r="Q5302" i="4" s="1"/>
  <c r="L5301" i="4"/>
  <c r="P5301" i="4" s="1"/>
  <c r="Q5301" i="4" s="1"/>
  <c r="O5300" i="4"/>
  <c r="O5298" i="4" s="1"/>
  <c r="N5300" i="4"/>
  <c r="N5298" i="4" s="1"/>
  <c r="M5300" i="4"/>
  <c r="M5298" i="4" s="1"/>
  <c r="K5300" i="4"/>
  <c r="K5298" i="4" s="1"/>
  <c r="J5300" i="4"/>
  <c r="J5298" i="4" s="1"/>
  <c r="I5300" i="4"/>
  <c r="I5298" i="4" s="1"/>
  <c r="L5299" i="4"/>
  <c r="P5299" i="4" s="1"/>
  <c r="Q5299" i="4" s="1"/>
  <c r="Q5296" i="4"/>
  <c r="L5296" i="4"/>
  <c r="P5296" i="4" s="1"/>
  <c r="Q5285" i="4"/>
  <c r="L5285" i="4"/>
  <c r="P5285" i="4" s="1"/>
  <c r="O5284" i="4"/>
  <c r="N5284" i="4"/>
  <c r="M5284" i="4"/>
  <c r="M5283" i="4" s="1"/>
  <c r="K5284" i="4"/>
  <c r="K5283" i="4" s="1"/>
  <c r="J5284" i="4"/>
  <c r="J5283" i="4" s="1"/>
  <c r="Q5283" i="4" s="1"/>
  <c r="I5284" i="4"/>
  <c r="I5283" i="4" s="1"/>
  <c r="O5283" i="4"/>
  <c r="N5283" i="4"/>
  <c r="L5282" i="4"/>
  <c r="P5282" i="4" s="1"/>
  <c r="Q5282" i="4" s="1"/>
  <c r="O5281" i="4"/>
  <c r="O5280" i="4" s="1"/>
  <c r="N5281" i="4"/>
  <c r="N5280" i="4" s="1"/>
  <c r="M5281" i="4"/>
  <c r="K5281" i="4"/>
  <c r="K5280" i="4" s="1"/>
  <c r="J5281" i="4"/>
  <c r="J5280" i="4" s="1"/>
  <c r="I5281" i="4"/>
  <c r="I5280" i="4" s="1"/>
  <c r="L5279" i="4"/>
  <c r="P5279" i="4" s="1"/>
  <c r="Q5279" i="4" s="1"/>
  <c r="L5278" i="4"/>
  <c r="P5278" i="4" s="1"/>
  <c r="Q5278" i="4" s="1"/>
  <c r="L5277" i="4"/>
  <c r="P5277" i="4" s="1"/>
  <c r="Q5277" i="4" s="1"/>
  <c r="O5276" i="4"/>
  <c r="O5268" i="4" s="1"/>
  <c r="N5276" i="4"/>
  <c r="N5268" i="4" s="1"/>
  <c r="M5276" i="4"/>
  <c r="M5268" i="4" s="1"/>
  <c r="K5276" i="4"/>
  <c r="K5268" i="4" s="1"/>
  <c r="J5276" i="4"/>
  <c r="J5268" i="4" s="1"/>
  <c r="I5276" i="4"/>
  <c r="I5268" i="4" s="1"/>
  <c r="Q5275" i="4"/>
  <c r="L5275" i="4"/>
  <c r="P5275" i="4" s="1"/>
  <c r="L5274" i="4"/>
  <c r="P5274" i="4" s="1"/>
  <c r="Q5274" i="4" s="1"/>
  <c r="L5273" i="4"/>
  <c r="P5273" i="4" s="1"/>
  <c r="Q5273" i="4" s="1"/>
  <c r="L5272" i="4"/>
  <c r="P5272" i="4" s="1"/>
  <c r="Q5272" i="4" s="1"/>
  <c r="L5271" i="4"/>
  <c r="P5271" i="4" s="1"/>
  <c r="Q5271" i="4" s="1"/>
  <c r="L5270" i="4"/>
  <c r="P5270" i="4" s="1"/>
  <c r="Q5270" i="4" s="1"/>
  <c r="Q5269" i="4"/>
  <c r="L5269" i="4"/>
  <c r="P5269" i="4" s="1"/>
  <c r="L5267" i="4"/>
  <c r="P5267" i="4" s="1"/>
  <c r="Q5267" i="4" s="1"/>
  <c r="O5266" i="4"/>
  <c r="N5266" i="4"/>
  <c r="M5266" i="4"/>
  <c r="K5266" i="4"/>
  <c r="J5266" i="4"/>
  <c r="I5266" i="4"/>
  <c r="L5265" i="4"/>
  <c r="P5265" i="4" s="1"/>
  <c r="Q5265" i="4" s="1"/>
  <c r="L5264" i="4"/>
  <c r="P5264" i="4" s="1"/>
  <c r="Q5264" i="4" s="1"/>
  <c r="L5263" i="4"/>
  <c r="P5263" i="4" s="1"/>
  <c r="Q5263" i="4" s="1"/>
  <c r="L5262" i="4"/>
  <c r="P5262" i="4" s="1"/>
  <c r="Q5262" i="4" s="1"/>
  <c r="L5261" i="4"/>
  <c r="P5261" i="4" s="1"/>
  <c r="Q5261" i="4" s="1"/>
  <c r="O5260" i="4"/>
  <c r="O5258" i="4" s="1"/>
  <c r="N5260" i="4"/>
  <c r="M5260" i="4"/>
  <c r="M5258" i="4" s="1"/>
  <c r="K5260" i="4"/>
  <c r="J5260" i="4"/>
  <c r="J5258" i="4" s="1"/>
  <c r="I5260" i="4"/>
  <c r="I5258" i="4" s="1"/>
  <c r="L5259" i="4"/>
  <c r="P5259" i="4" s="1"/>
  <c r="Q5259" i="4" s="1"/>
  <c r="Q5256" i="4"/>
  <c r="L5256" i="4"/>
  <c r="P5256" i="4" s="1"/>
  <c r="L5245" i="4"/>
  <c r="P5245" i="4" s="1"/>
  <c r="Q5245" i="4" s="1"/>
  <c r="L5244" i="4"/>
  <c r="P5244" i="4" s="1"/>
  <c r="Q5244" i="4" s="1"/>
  <c r="O5243" i="4"/>
  <c r="O5242" i="4" s="1"/>
  <c r="N5243" i="4"/>
  <c r="N5242" i="4" s="1"/>
  <c r="M5243" i="4"/>
  <c r="M5242" i="4" s="1"/>
  <c r="K5243" i="4"/>
  <c r="K5242" i="4" s="1"/>
  <c r="J5243" i="4"/>
  <c r="J5242" i="4" s="1"/>
  <c r="I5243" i="4"/>
  <c r="I5242" i="4" s="1"/>
  <c r="L5241" i="4"/>
  <c r="P5241" i="4" s="1"/>
  <c r="Q5241" i="4" s="1"/>
  <c r="L5240" i="4"/>
  <c r="P5240" i="4" s="1"/>
  <c r="Q5240" i="4" s="1"/>
  <c r="L5239" i="4"/>
  <c r="P5239" i="4" s="1"/>
  <c r="Q5239" i="4" s="1"/>
  <c r="O5238" i="4"/>
  <c r="O5230" i="4" s="1"/>
  <c r="N5238" i="4"/>
  <c r="N5230" i="4" s="1"/>
  <c r="M5238" i="4"/>
  <c r="M5230" i="4" s="1"/>
  <c r="K5238" i="4"/>
  <c r="K5230" i="4" s="1"/>
  <c r="J5238" i="4"/>
  <c r="J5230" i="4" s="1"/>
  <c r="I5238" i="4"/>
  <c r="I5230" i="4" s="1"/>
  <c r="Q5237" i="4"/>
  <c r="L5237" i="4"/>
  <c r="P5237" i="4" s="1"/>
  <c r="L5236" i="4"/>
  <c r="P5236" i="4" s="1"/>
  <c r="Q5236" i="4" s="1"/>
  <c r="L5235" i="4"/>
  <c r="P5235" i="4" s="1"/>
  <c r="Q5235" i="4" s="1"/>
  <c r="L5234" i="4"/>
  <c r="P5234" i="4" s="1"/>
  <c r="Q5234" i="4" s="1"/>
  <c r="L5233" i="4"/>
  <c r="P5233" i="4" s="1"/>
  <c r="Q5233" i="4" s="1"/>
  <c r="L5232" i="4"/>
  <c r="P5232" i="4" s="1"/>
  <c r="Q5232" i="4" s="1"/>
  <c r="L5231" i="4"/>
  <c r="P5231" i="4" s="1"/>
  <c r="Q5231" i="4" s="1"/>
  <c r="L5229" i="4"/>
  <c r="P5229" i="4" s="1"/>
  <c r="Q5229" i="4" s="1"/>
  <c r="O5228" i="4"/>
  <c r="N5228" i="4"/>
  <c r="M5228" i="4"/>
  <c r="K5228" i="4"/>
  <c r="J5228" i="4"/>
  <c r="I5228" i="4"/>
  <c r="L5227" i="4"/>
  <c r="P5227" i="4" s="1"/>
  <c r="Q5227" i="4" s="1"/>
  <c r="L5226" i="4"/>
  <c r="P5226" i="4" s="1"/>
  <c r="Q5226" i="4" s="1"/>
  <c r="L5225" i="4"/>
  <c r="P5225" i="4" s="1"/>
  <c r="Q5225" i="4" s="1"/>
  <c r="L5224" i="4"/>
  <c r="P5224" i="4" s="1"/>
  <c r="Q5224" i="4" s="1"/>
  <c r="L5223" i="4"/>
  <c r="P5223" i="4" s="1"/>
  <c r="Q5223" i="4" s="1"/>
  <c r="O5222" i="4"/>
  <c r="O5220" i="4" s="1"/>
  <c r="N5222" i="4"/>
  <c r="N5220" i="4" s="1"/>
  <c r="M5222" i="4"/>
  <c r="K5222" i="4"/>
  <c r="K5220" i="4" s="1"/>
  <c r="J5222" i="4"/>
  <c r="J5220" i="4" s="1"/>
  <c r="I5222" i="4"/>
  <c r="I5220" i="4" s="1"/>
  <c r="L5221" i="4"/>
  <c r="P5221" i="4" s="1"/>
  <c r="Q5221" i="4" s="1"/>
  <c r="Q5218" i="4"/>
  <c r="L5218" i="4"/>
  <c r="P5218" i="4" s="1"/>
  <c r="L5207" i="4"/>
  <c r="P5207" i="4" s="1"/>
  <c r="Q5207" i="4" s="1"/>
  <c r="O5206" i="4"/>
  <c r="O5205" i="4" s="1"/>
  <c r="N5206" i="4"/>
  <c r="N5205" i="4" s="1"/>
  <c r="M5206" i="4"/>
  <c r="K5206" i="4"/>
  <c r="K5205" i="4" s="1"/>
  <c r="J5206" i="4"/>
  <c r="J5205" i="4" s="1"/>
  <c r="I5206" i="4"/>
  <c r="I5205" i="4" s="1"/>
  <c r="L5204" i="4"/>
  <c r="P5204" i="4" s="1"/>
  <c r="Q5204" i="4" s="1"/>
  <c r="O5203" i="4"/>
  <c r="O5202" i="4" s="1"/>
  <c r="N5203" i="4"/>
  <c r="N5202" i="4" s="1"/>
  <c r="M5203" i="4"/>
  <c r="K5203" i="4"/>
  <c r="K5202" i="4" s="1"/>
  <c r="J5203" i="4"/>
  <c r="J5202" i="4" s="1"/>
  <c r="I5203" i="4"/>
  <c r="I5202" i="4" s="1"/>
  <c r="L5201" i="4"/>
  <c r="P5201" i="4" s="1"/>
  <c r="Q5201" i="4" s="1"/>
  <c r="L5200" i="4"/>
  <c r="P5200" i="4" s="1"/>
  <c r="Q5200" i="4" s="1"/>
  <c r="L5199" i="4"/>
  <c r="P5199" i="4" s="1"/>
  <c r="Q5199" i="4" s="1"/>
  <c r="O5198" i="4"/>
  <c r="O5190" i="4" s="1"/>
  <c r="N5198" i="4"/>
  <c r="N5190" i="4" s="1"/>
  <c r="M5198" i="4"/>
  <c r="M5190" i="4" s="1"/>
  <c r="K5198" i="4"/>
  <c r="K5190" i="4" s="1"/>
  <c r="J5198" i="4"/>
  <c r="J5190" i="4" s="1"/>
  <c r="I5198" i="4"/>
  <c r="Q5197" i="4"/>
  <c r="L5197" i="4"/>
  <c r="P5197" i="4" s="1"/>
  <c r="L5196" i="4"/>
  <c r="P5196" i="4" s="1"/>
  <c r="Q5196" i="4" s="1"/>
  <c r="L5195" i="4"/>
  <c r="P5195" i="4" s="1"/>
  <c r="Q5195" i="4" s="1"/>
  <c r="L5194" i="4"/>
  <c r="P5194" i="4" s="1"/>
  <c r="Q5194" i="4" s="1"/>
  <c r="L5193" i="4"/>
  <c r="P5193" i="4" s="1"/>
  <c r="Q5193" i="4" s="1"/>
  <c r="L5192" i="4"/>
  <c r="P5192" i="4" s="1"/>
  <c r="Q5192" i="4" s="1"/>
  <c r="L5191" i="4"/>
  <c r="P5191" i="4" s="1"/>
  <c r="Q5191" i="4" s="1"/>
  <c r="I5190" i="4"/>
  <c r="L5189" i="4"/>
  <c r="P5189" i="4" s="1"/>
  <c r="Q5189" i="4" s="1"/>
  <c r="O5188" i="4"/>
  <c r="N5188" i="4"/>
  <c r="M5188" i="4"/>
  <c r="K5188" i="4"/>
  <c r="J5188" i="4"/>
  <c r="I5188" i="4"/>
  <c r="L5187" i="4"/>
  <c r="P5187" i="4" s="1"/>
  <c r="Q5187" i="4" s="1"/>
  <c r="Q5186" i="4"/>
  <c r="L5186" i="4"/>
  <c r="P5186" i="4" s="1"/>
  <c r="L5185" i="4"/>
  <c r="P5185" i="4" s="1"/>
  <c r="Q5185" i="4" s="1"/>
  <c r="L5184" i="4"/>
  <c r="P5184" i="4" s="1"/>
  <c r="Q5184" i="4" s="1"/>
  <c r="L5183" i="4"/>
  <c r="P5183" i="4" s="1"/>
  <c r="Q5183" i="4" s="1"/>
  <c r="O5182" i="4"/>
  <c r="O5180" i="4" s="1"/>
  <c r="N5182" i="4"/>
  <c r="M5182" i="4"/>
  <c r="M5180" i="4" s="1"/>
  <c r="K5182" i="4"/>
  <c r="J5182" i="4"/>
  <c r="I5182" i="4"/>
  <c r="I5180" i="4" s="1"/>
  <c r="L5181" i="4"/>
  <c r="P5181" i="4" s="1"/>
  <c r="Q5181" i="4" s="1"/>
  <c r="Q5178" i="4"/>
  <c r="L5178" i="4"/>
  <c r="P5178" i="4" s="1"/>
  <c r="Q5167" i="4"/>
  <c r="L5167" i="4"/>
  <c r="P5167" i="4" s="1"/>
  <c r="Q5166" i="4"/>
  <c r="L5166" i="4"/>
  <c r="P5166" i="4" s="1"/>
  <c r="O5165" i="4"/>
  <c r="N5165" i="4"/>
  <c r="N5164" i="4" s="1"/>
  <c r="M5165" i="4"/>
  <c r="M5164" i="4" s="1"/>
  <c r="K5165" i="4"/>
  <c r="K5164" i="4" s="1"/>
  <c r="J5165" i="4"/>
  <c r="J5164" i="4" s="1"/>
  <c r="Q5164" i="4" s="1"/>
  <c r="I5165" i="4"/>
  <c r="I5164" i="4" s="1"/>
  <c r="O5164" i="4"/>
  <c r="L5163" i="4"/>
  <c r="P5163" i="4" s="1"/>
  <c r="Q5163" i="4" s="1"/>
  <c r="L5162" i="4"/>
  <c r="P5162" i="4" s="1"/>
  <c r="Q5162" i="4" s="1"/>
  <c r="L5161" i="4"/>
  <c r="P5161" i="4" s="1"/>
  <c r="Q5161" i="4" s="1"/>
  <c r="O5160" i="4"/>
  <c r="O5152" i="4" s="1"/>
  <c r="N5160" i="4"/>
  <c r="N5152" i="4" s="1"/>
  <c r="M5160" i="4"/>
  <c r="K5160" i="4"/>
  <c r="K5152" i="4" s="1"/>
  <c r="J5160" i="4"/>
  <c r="J5152" i="4" s="1"/>
  <c r="I5160" i="4"/>
  <c r="I5152" i="4" s="1"/>
  <c r="L5159" i="4"/>
  <c r="P5159" i="4" s="1"/>
  <c r="Q5159" i="4" s="1"/>
  <c r="L5158" i="4"/>
  <c r="P5158" i="4" s="1"/>
  <c r="Q5158" i="4" s="1"/>
  <c r="L5157" i="4"/>
  <c r="P5157" i="4" s="1"/>
  <c r="Q5157" i="4" s="1"/>
  <c r="L5156" i="4"/>
  <c r="P5156" i="4" s="1"/>
  <c r="Q5156" i="4" s="1"/>
  <c r="L5155" i="4"/>
  <c r="P5155" i="4" s="1"/>
  <c r="Q5155" i="4" s="1"/>
  <c r="L5154" i="4"/>
  <c r="P5154" i="4" s="1"/>
  <c r="Q5154" i="4" s="1"/>
  <c r="Q5153" i="4"/>
  <c r="L5153" i="4"/>
  <c r="P5153" i="4" s="1"/>
  <c r="L5151" i="4"/>
  <c r="P5151" i="4" s="1"/>
  <c r="Q5151" i="4" s="1"/>
  <c r="O5150" i="4"/>
  <c r="N5150" i="4"/>
  <c r="M5150" i="4"/>
  <c r="K5150" i="4"/>
  <c r="J5150" i="4"/>
  <c r="I5150" i="4"/>
  <c r="L5149" i="4"/>
  <c r="P5149" i="4" s="1"/>
  <c r="Q5149" i="4" s="1"/>
  <c r="L5148" i="4"/>
  <c r="P5148" i="4" s="1"/>
  <c r="Q5148" i="4" s="1"/>
  <c r="L5147" i="4"/>
  <c r="P5147" i="4" s="1"/>
  <c r="Q5147" i="4" s="1"/>
  <c r="L5146" i="4"/>
  <c r="P5146" i="4" s="1"/>
  <c r="Q5146" i="4" s="1"/>
  <c r="L5145" i="4"/>
  <c r="P5145" i="4" s="1"/>
  <c r="Q5145" i="4" s="1"/>
  <c r="O5144" i="4"/>
  <c r="O5142" i="4" s="1"/>
  <c r="N5144" i="4"/>
  <c r="N5142" i="4" s="1"/>
  <c r="M5144" i="4"/>
  <c r="M5142" i="4" s="1"/>
  <c r="K5144" i="4"/>
  <c r="K5142" i="4" s="1"/>
  <c r="J5144" i="4"/>
  <c r="J5142" i="4" s="1"/>
  <c r="I5144" i="4"/>
  <c r="I5142" i="4" s="1"/>
  <c r="L5143" i="4"/>
  <c r="P5143" i="4" s="1"/>
  <c r="Q5143" i="4" s="1"/>
  <c r="Q5140" i="4"/>
  <c r="L5140" i="4"/>
  <c r="P5140" i="4" s="1"/>
  <c r="L5129" i="4"/>
  <c r="P5129" i="4" s="1"/>
  <c r="Q5129" i="4" s="1"/>
  <c r="O5128" i="4"/>
  <c r="O5127" i="4" s="1"/>
  <c r="N5128" i="4"/>
  <c r="N5127" i="4" s="1"/>
  <c r="M5128" i="4"/>
  <c r="M5127" i="4" s="1"/>
  <c r="K5128" i="4"/>
  <c r="J5128" i="4"/>
  <c r="J5127" i="4" s="1"/>
  <c r="I5128" i="4"/>
  <c r="I5127" i="4" s="1"/>
  <c r="L5126" i="4"/>
  <c r="P5126" i="4" s="1"/>
  <c r="Q5126" i="4" s="1"/>
  <c r="L5125" i="4"/>
  <c r="P5125" i="4" s="1"/>
  <c r="Q5125" i="4" s="1"/>
  <c r="O5124" i="4"/>
  <c r="O5123" i="4" s="1"/>
  <c r="N5124" i="4"/>
  <c r="N5123" i="4" s="1"/>
  <c r="M5124" i="4"/>
  <c r="K5124" i="4"/>
  <c r="K5123" i="4" s="1"/>
  <c r="J5124" i="4"/>
  <c r="J5123" i="4" s="1"/>
  <c r="I5124" i="4"/>
  <c r="I5123" i="4" s="1"/>
  <c r="L5122" i="4"/>
  <c r="P5122" i="4" s="1"/>
  <c r="Q5122" i="4" s="1"/>
  <c r="L5121" i="4"/>
  <c r="P5121" i="4" s="1"/>
  <c r="Q5121" i="4" s="1"/>
  <c r="L5120" i="4"/>
  <c r="P5120" i="4" s="1"/>
  <c r="Q5120" i="4" s="1"/>
  <c r="O5119" i="4"/>
  <c r="O5111" i="4" s="1"/>
  <c r="N5119" i="4"/>
  <c r="N5111" i="4" s="1"/>
  <c r="M5119" i="4"/>
  <c r="M5111" i="4" s="1"/>
  <c r="K5119" i="4"/>
  <c r="K5111" i="4" s="1"/>
  <c r="J5119" i="4"/>
  <c r="J5111" i="4" s="1"/>
  <c r="I5119" i="4"/>
  <c r="I5111" i="4" s="1"/>
  <c r="Q5118" i="4"/>
  <c r="L5118" i="4"/>
  <c r="P5118" i="4" s="1"/>
  <c r="L5117" i="4"/>
  <c r="P5117" i="4" s="1"/>
  <c r="Q5117" i="4" s="1"/>
  <c r="L5116" i="4"/>
  <c r="P5116" i="4" s="1"/>
  <c r="Q5116" i="4" s="1"/>
  <c r="L5115" i="4"/>
  <c r="P5115" i="4" s="1"/>
  <c r="Q5115" i="4" s="1"/>
  <c r="L5114" i="4"/>
  <c r="P5114" i="4" s="1"/>
  <c r="Q5114" i="4" s="1"/>
  <c r="L5113" i="4"/>
  <c r="P5113" i="4" s="1"/>
  <c r="Q5113" i="4" s="1"/>
  <c r="L5112" i="4"/>
  <c r="P5112" i="4" s="1"/>
  <c r="Q5112" i="4" s="1"/>
  <c r="L5110" i="4"/>
  <c r="P5110" i="4" s="1"/>
  <c r="Q5110" i="4" s="1"/>
  <c r="O5109" i="4"/>
  <c r="N5109" i="4"/>
  <c r="M5109" i="4"/>
  <c r="K5109" i="4"/>
  <c r="J5109" i="4"/>
  <c r="I5109" i="4"/>
  <c r="L5108" i="4"/>
  <c r="P5108" i="4" s="1"/>
  <c r="Q5108" i="4" s="1"/>
  <c r="L5107" i="4"/>
  <c r="P5107" i="4" s="1"/>
  <c r="Q5107" i="4" s="1"/>
  <c r="L5106" i="4"/>
  <c r="P5106" i="4" s="1"/>
  <c r="Q5106" i="4" s="1"/>
  <c r="L5105" i="4"/>
  <c r="P5105" i="4" s="1"/>
  <c r="Q5105" i="4" s="1"/>
  <c r="L5104" i="4"/>
  <c r="P5104" i="4" s="1"/>
  <c r="Q5104" i="4" s="1"/>
  <c r="O5103" i="4"/>
  <c r="O5101" i="4" s="1"/>
  <c r="N5103" i="4"/>
  <c r="N5101" i="4" s="1"/>
  <c r="M5103" i="4"/>
  <c r="M5101" i="4" s="1"/>
  <c r="K5103" i="4"/>
  <c r="K5101" i="4" s="1"/>
  <c r="J5103" i="4"/>
  <c r="J5101" i="4" s="1"/>
  <c r="I5103" i="4"/>
  <c r="I5101" i="4" s="1"/>
  <c r="L5102" i="4"/>
  <c r="P5102" i="4" s="1"/>
  <c r="Q5102" i="4" s="1"/>
  <c r="Q5099" i="4"/>
  <c r="L5099" i="4"/>
  <c r="P5099" i="4" s="1"/>
  <c r="Q5088" i="4"/>
  <c r="L5088" i="4"/>
  <c r="P5088" i="4" s="1"/>
  <c r="O5087" i="4"/>
  <c r="O5086" i="4" s="1"/>
  <c r="N5087" i="4"/>
  <c r="N5086" i="4" s="1"/>
  <c r="M5087" i="4"/>
  <c r="M5086" i="4" s="1"/>
  <c r="K5087" i="4"/>
  <c r="K5086" i="4" s="1"/>
  <c r="J5087" i="4"/>
  <c r="J5086" i="4" s="1"/>
  <c r="Q5086" i="4" s="1"/>
  <c r="I5087" i="4"/>
  <c r="I5086" i="4" s="1"/>
  <c r="L5085" i="4"/>
  <c r="P5085" i="4" s="1"/>
  <c r="Q5085" i="4" s="1"/>
  <c r="O5084" i="4"/>
  <c r="N5084" i="4"/>
  <c r="N5083" i="4" s="1"/>
  <c r="M5084" i="4"/>
  <c r="K5084" i="4"/>
  <c r="K5083" i="4" s="1"/>
  <c r="J5084" i="4"/>
  <c r="J5083" i="4" s="1"/>
  <c r="I5084" i="4"/>
  <c r="I5083" i="4" s="1"/>
  <c r="O5083" i="4"/>
  <c r="L5082" i="4"/>
  <c r="P5082" i="4" s="1"/>
  <c r="Q5082" i="4" s="1"/>
  <c r="L5081" i="4"/>
  <c r="P5081" i="4" s="1"/>
  <c r="Q5081" i="4" s="1"/>
  <c r="L5080" i="4"/>
  <c r="P5080" i="4" s="1"/>
  <c r="Q5080" i="4" s="1"/>
  <c r="O5079" i="4"/>
  <c r="O5072" i="4" s="1"/>
  <c r="N5079" i="4"/>
  <c r="N5072" i="4" s="1"/>
  <c r="M5079" i="4"/>
  <c r="M5072" i="4" s="1"/>
  <c r="K5079" i="4"/>
  <c r="K5072" i="4" s="1"/>
  <c r="J5079" i="4"/>
  <c r="J5072" i="4" s="1"/>
  <c r="I5079" i="4"/>
  <c r="I5072" i="4" s="1"/>
  <c r="Q5078" i="4"/>
  <c r="L5078" i="4"/>
  <c r="P5078" i="4" s="1"/>
  <c r="L5077" i="4"/>
  <c r="P5077" i="4" s="1"/>
  <c r="Q5077" i="4" s="1"/>
  <c r="L5076" i="4"/>
  <c r="P5076" i="4" s="1"/>
  <c r="Q5076" i="4" s="1"/>
  <c r="L5075" i="4"/>
  <c r="P5075" i="4" s="1"/>
  <c r="Q5075" i="4" s="1"/>
  <c r="L5074" i="4"/>
  <c r="P5074" i="4" s="1"/>
  <c r="Q5074" i="4" s="1"/>
  <c r="L5073" i="4"/>
  <c r="P5073" i="4" s="1"/>
  <c r="Q5073" i="4" s="1"/>
  <c r="L5071" i="4"/>
  <c r="P5071" i="4" s="1"/>
  <c r="Q5071" i="4" s="1"/>
  <c r="O5070" i="4"/>
  <c r="N5070" i="4"/>
  <c r="M5070" i="4"/>
  <c r="K5070" i="4"/>
  <c r="J5070" i="4"/>
  <c r="I5070" i="4"/>
  <c r="L5069" i="4"/>
  <c r="P5069" i="4" s="1"/>
  <c r="Q5069" i="4" s="1"/>
  <c r="Q5068" i="4"/>
  <c r="L5068" i="4"/>
  <c r="P5068" i="4" s="1"/>
  <c r="L5067" i="4"/>
  <c r="P5067" i="4" s="1"/>
  <c r="Q5067" i="4" s="1"/>
  <c r="L5066" i="4"/>
  <c r="P5066" i="4" s="1"/>
  <c r="Q5066" i="4" s="1"/>
  <c r="L5065" i="4"/>
  <c r="P5065" i="4" s="1"/>
  <c r="Q5065" i="4" s="1"/>
  <c r="O5064" i="4"/>
  <c r="O5062" i="4" s="1"/>
  <c r="N5064" i="4"/>
  <c r="N5062" i="4" s="1"/>
  <c r="M5064" i="4"/>
  <c r="M5062" i="4" s="1"/>
  <c r="K5064" i="4"/>
  <c r="K5062" i="4" s="1"/>
  <c r="J5064" i="4"/>
  <c r="J5062" i="4" s="1"/>
  <c r="I5064" i="4"/>
  <c r="I5062" i="4" s="1"/>
  <c r="L5063" i="4"/>
  <c r="P5063" i="4" s="1"/>
  <c r="Q5063" i="4" s="1"/>
  <c r="Q5060" i="4"/>
  <c r="L5060" i="4"/>
  <c r="P5060" i="4" s="1"/>
  <c r="Q5049" i="4"/>
  <c r="L5049" i="4"/>
  <c r="P5049" i="4" s="1"/>
  <c r="Q5048" i="4"/>
  <c r="L5048" i="4"/>
  <c r="P5048" i="4" s="1"/>
  <c r="O5047" i="4"/>
  <c r="N5047" i="4"/>
  <c r="N5046" i="4" s="1"/>
  <c r="M5047" i="4"/>
  <c r="K5047" i="4"/>
  <c r="K5046" i="4" s="1"/>
  <c r="J5047" i="4"/>
  <c r="J5046" i="4" s="1"/>
  <c r="I5047" i="4"/>
  <c r="I5046" i="4" s="1"/>
  <c r="O5046" i="4"/>
  <c r="L5045" i="4"/>
  <c r="P5045" i="4" s="1"/>
  <c r="Q5045" i="4" s="1"/>
  <c r="O5044" i="4"/>
  <c r="O5043" i="4" s="1"/>
  <c r="N5044" i="4"/>
  <c r="N5043" i="4" s="1"/>
  <c r="M5044" i="4"/>
  <c r="M5043" i="4" s="1"/>
  <c r="K5044" i="4"/>
  <c r="K5043" i="4" s="1"/>
  <c r="J5044" i="4"/>
  <c r="J5043" i="4" s="1"/>
  <c r="I5044" i="4"/>
  <c r="I5043" i="4" s="1"/>
  <c r="L5042" i="4"/>
  <c r="P5042" i="4" s="1"/>
  <c r="Q5042" i="4" s="1"/>
  <c r="L5041" i="4"/>
  <c r="P5041" i="4" s="1"/>
  <c r="Q5041" i="4" s="1"/>
  <c r="L5040" i="4"/>
  <c r="P5040" i="4" s="1"/>
  <c r="Q5040" i="4" s="1"/>
  <c r="O5039" i="4"/>
  <c r="O5031" i="4" s="1"/>
  <c r="N5039" i="4"/>
  <c r="N5031" i="4" s="1"/>
  <c r="M5039" i="4"/>
  <c r="K5039" i="4"/>
  <c r="K5031" i="4" s="1"/>
  <c r="J5039" i="4"/>
  <c r="J5031" i="4" s="1"/>
  <c r="I5039" i="4"/>
  <c r="I5031" i="4" s="1"/>
  <c r="Q5038" i="4"/>
  <c r="L5038" i="4"/>
  <c r="P5038" i="4" s="1"/>
  <c r="L5037" i="4"/>
  <c r="P5037" i="4" s="1"/>
  <c r="Q5037" i="4" s="1"/>
  <c r="L5036" i="4"/>
  <c r="P5036" i="4" s="1"/>
  <c r="Q5036" i="4" s="1"/>
  <c r="L5035" i="4"/>
  <c r="P5035" i="4" s="1"/>
  <c r="Q5035" i="4" s="1"/>
  <c r="L5034" i="4"/>
  <c r="P5034" i="4" s="1"/>
  <c r="Q5034" i="4" s="1"/>
  <c r="L5033" i="4"/>
  <c r="P5033" i="4" s="1"/>
  <c r="Q5033" i="4" s="1"/>
  <c r="L5032" i="4"/>
  <c r="P5032" i="4" s="1"/>
  <c r="Q5032" i="4" s="1"/>
  <c r="L5030" i="4"/>
  <c r="P5030" i="4" s="1"/>
  <c r="Q5030" i="4" s="1"/>
  <c r="O5029" i="4"/>
  <c r="N5029" i="4"/>
  <c r="M5029" i="4"/>
  <c r="K5029" i="4"/>
  <c r="J5029" i="4"/>
  <c r="I5029" i="4"/>
  <c r="L5028" i="4"/>
  <c r="P5028" i="4" s="1"/>
  <c r="Q5028" i="4" s="1"/>
  <c r="L5027" i="4"/>
  <c r="P5027" i="4" s="1"/>
  <c r="Q5027" i="4" s="1"/>
  <c r="L5026" i="4"/>
  <c r="P5026" i="4" s="1"/>
  <c r="Q5026" i="4" s="1"/>
  <c r="L5025" i="4"/>
  <c r="P5025" i="4" s="1"/>
  <c r="Q5025" i="4" s="1"/>
  <c r="L5024" i="4"/>
  <c r="P5024" i="4" s="1"/>
  <c r="Q5024" i="4" s="1"/>
  <c r="O5023" i="4"/>
  <c r="O5021" i="4" s="1"/>
  <c r="N5023" i="4"/>
  <c r="M5023" i="4"/>
  <c r="M5021" i="4" s="1"/>
  <c r="K5023" i="4"/>
  <c r="K5021" i="4" s="1"/>
  <c r="J5023" i="4"/>
  <c r="J5021" i="4" s="1"/>
  <c r="I5023" i="4"/>
  <c r="I5021" i="4" s="1"/>
  <c r="L5022" i="4"/>
  <c r="P5022" i="4" s="1"/>
  <c r="Q5022" i="4" s="1"/>
  <c r="N5021" i="4"/>
  <c r="Q5019" i="4"/>
  <c r="L5019" i="4"/>
  <c r="P5019" i="4" s="1"/>
  <c r="Q5008" i="4"/>
  <c r="L5008" i="4"/>
  <c r="P5008" i="4" s="1"/>
  <c r="O5007" i="4"/>
  <c r="O5006" i="4" s="1"/>
  <c r="N5007" i="4"/>
  <c r="N5006" i="4" s="1"/>
  <c r="M5007" i="4"/>
  <c r="M5006" i="4" s="1"/>
  <c r="K5007" i="4"/>
  <c r="K5006" i="4" s="1"/>
  <c r="J5007" i="4"/>
  <c r="J5006" i="4" s="1"/>
  <c r="Q5006" i="4" s="1"/>
  <c r="I5007" i="4"/>
  <c r="I5006" i="4" s="1"/>
  <c r="L5005" i="4"/>
  <c r="P5005" i="4" s="1"/>
  <c r="Q5005" i="4" s="1"/>
  <c r="O5004" i="4"/>
  <c r="N5004" i="4"/>
  <c r="N5003" i="4" s="1"/>
  <c r="M5004" i="4"/>
  <c r="K5004" i="4"/>
  <c r="K5003" i="4" s="1"/>
  <c r="J5004" i="4"/>
  <c r="J5003" i="4" s="1"/>
  <c r="I5004" i="4"/>
  <c r="I5003" i="4" s="1"/>
  <c r="O5003" i="4"/>
  <c r="L5002" i="4"/>
  <c r="P5002" i="4" s="1"/>
  <c r="Q5002" i="4" s="1"/>
  <c r="L5001" i="4"/>
  <c r="P5001" i="4" s="1"/>
  <c r="Q5001" i="4" s="1"/>
  <c r="L5000" i="4"/>
  <c r="P5000" i="4" s="1"/>
  <c r="Q5000" i="4" s="1"/>
  <c r="O4999" i="4"/>
  <c r="N4999" i="4"/>
  <c r="M4999" i="4"/>
  <c r="K4999" i="4"/>
  <c r="J4999" i="4"/>
  <c r="J4992" i="4" s="1"/>
  <c r="I4999" i="4"/>
  <c r="I4992" i="4" s="1"/>
  <c r="L4998" i="4"/>
  <c r="P4998" i="4" s="1"/>
  <c r="Q4998" i="4" s="1"/>
  <c r="L4997" i="4"/>
  <c r="P4997" i="4" s="1"/>
  <c r="Q4997" i="4" s="1"/>
  <c r="L4996" i="4"/>
  <c r="P4996" i="4" s="1"/>
  <c r="Q4996" i="4" s="1"/>
  <c r="L4995" i="4"/>
  <c r="P4995" i="4" s="1"/>
  <c r="Q4995" i="4" s="1"/>
  <c r="L4994" i="4"/>
  <c r="P4994" i="4" s="1"/>
  <c r="Q4994" i="4" s="1"/>
  <c r="L4993" i="4"/>
  <c r="P4993" i="4" s="1"/>
  <c r="Q4993" i="4" s="1"/>
  <c r="O4992" i="4"/>
  <c r="N4992" i="4"/>
  <c r="M4992" i="4"/>
  <c r="L4991" i="4"/>
  <c r="P4991" i="4" s="1"/>
  <c r="Q4991" i="4" s="1"/>
  <c r="O4990" i="4"/>
  <c r="N4990" i="4"/>
  <c r="M4990" i="4"/>
  <c r="K4990" i="4"/>
  <c r="J4990" i="4"/>
  <c r="I4990" i="4"/>
  <c r="L4989" i="4"/>
  <c r="P4989" i="4" s="1"/>
  <c r="Q4989" i="4" s="1"/>
  <c r="Q4988" i="4"/>
  <c r="L4988" i="4"/>
  <c r="P4988" i="4" s="1"/>
  <c r="L4987" i="4"/>
  <c r="P4987" i="4" s="1"/>
  <c r="Q4987" i="4" s="1"/>
  <c r="L4986" i="4"/>
  <c r="P4986" i="4" s="1"/>
  <c r="Q4986" i="4" s="1"/>
  <c r="L4985" i="4"/>
  <c r="P4985" i="4" s="1"/>
  <c r="Q4985" i="4" s="1"/>
  <c r="O4984" i="4"/>
  <c r="O4982" i="4" s="1"/>
  <c r="N4984" i="4"/>
  <c r="N4982" i="4" s="1"/>
  <c r="M4984" i="4"/>
  <c r="M4982" i="4" s="1"/>
  <c r="K4984" i="4"/>
  <c r="K4982" i="4" s="1"/>
  <c r="J4984" i="4"/>
  <c r="J4982" i="4" s="1"/>
  <c r="I4984" i="4"/>
  <c r="I4982" i="4" s="1"/>
  <c r="L4983" i="4"/>
  <c r="P4983" i="4" s="1"/>
  <c r="Q4983" i="4" s="1"/>
  <c r="Q4980" i="4"/>
  <c r="L4980" i="4"/>
  <c r="P4980" i="4" s="1"/>
  <c r="Q4969" i="4"/>
  <c r="L4969" i="4"/>
  <c r="P4969" i="4" s="1"/>
  <c r="O4968" i="4"/>
  <c r="O4967" i="4" s="1"/>
  <c r="N4968" i="4"/>
  <c r="N4967" i="4" s="1"/>
  <c r="M4968" i="4"/>
  <c r="M4967" i="4" s="1"/>
  <c r="K4968" i="4"/>
  <c r="K4967" i="4" s="1"/>
  <c r="J4968" i="4"/>
  <c r="J4967" i="4" s="1"/>
  <c r="Q4967" i="4" s="1"/>
  <c r="I4968" i="4"/>
  <c r="I4967" i="4" s="1"/>
  <c r="L4966" i="4"/>
  <c r="P4966" i="4" s="1"/>
  <c r="Q4966" i="4" s="1"/>
  <c r="O4965" i="4"/>
  <c r="O4964" i="4" s="1"/>
  <c r="N4965" i="4"/>
  <c r="N4964" i="4" s="1"/>
  <c r="M4965" i="4"/>
  <c r="K4965" i="4"/>
  <c r="K4964" i="4" s="1"/>
  <c r="J4965" i="4"/>
  <c r="J4964" i="4" s="1"/>
  <c r="I4965" i="4"/>
  <c r="I4964" i="4" s="1"/>
  <c r="L4963" i="4"/>
  <c r="P4963" i="4" s="1"/>
  <c r="Q4963" i="4" s="1"/>
  <c r="L4962" i="4"/>
  <c r="P4962" i="4" s="1"/>
  <c r="Q4962" i="4" s="1"/>
  <c r="L4961" i="4"/>
  <c r="P4961" i="4" s="1"/>
  <c r="Q4961" i="4" s="1"/>
  <c r="O4960" i="4"/>
  <c r="O4952" i="4" s="1"/>
  <c r="N4960" i="4"/>
  <c r="N4952" i="4" s="1"/>
  <c r="M4960" i="4"/>
  <c r="M4952" i="4" s="1"/>
  <c r="K4960" i="4"/>
  <c r="K4952" i="4" s="1"/>
  <c r="J4960" i="4"/>
  <c r="J4952" i="4" s="1"/>
  <c r="I4960" i="4"/>
  <c r="I4952" i="4" s="1"/>
  <c r="Q4959" i="4"/>
  <c r="L4959" i="4"/>
  <c r="P4959" i="4" s="1"/>
  <c r="L4958" i="4"/>
  <c r="P4958" i="4" s="1"/>
  <c r="Q4958" i="4" s="1"/>
  <c r="L4957" i="4"/>
  <c r="P4957" i="4" s="1"/>
  <c r="Q4957" i="4" s="1"/>
  <c r="L4956" i="4"/>
  <c r="P4956" i="4" s="1"/>
  <c r="Q4956" i="4" s="1"/>
  <c r="L4955" i="4"/>
  <c r="P4955" i="4" s="1"/>
  <c r="Q4955" i="4" s="1"/>
  <c r="L4954" i="4"/>
  <c r="P4954" i="4" s="1"/>
  <c r="Q4954" i="4" s="1"/>
  <c r="L4953" i="4"/>
  <c r="P4953" i="4" s="1"/>
  <c r="Q4953" i="4" s="1"/>
  <c r="L4951" i="4"/>
  <c r="P4951" i="4" s="1"/>
  <c r="Q4951" i="4" s="1"/>
  <c r="O4950" i="4"/>
  <c r="N4950" i="4"/>
  <c r="M4950" i="4"/>
  <c r="K4950" i="4"/>
  <c r="J4950" i="4"/>
  <c r="I4950" i="4"/>
  <c r="L4949" i="4"/>
  <c r="P4949" i="4" s="1"/>
  <c r="Q4949" i="4" s="1"/>
  <c r="Q4948" i="4"/>
  <c r="L4948" i="4"/>
  <c r="P4948" i="4" s="1"/>
  <c r="L4947" i="4"/>
  <c r="P4947" i="4" s="1"/>
  <c r="Q4947" i="4" s="1"/>
  <c r="L4946" i="4"/>
  <c r="P4946" i="4" s="1"/>
  <c r="Q4946" i="4" s="1"/>
  <c r="L4945" i="4"/>
  <c r="P4945" i="4" s="1"/>
  <c r="Q4945" i="4" s="1"/>
  <c r="O4944" i="4"/>
  <c r="O4942" i="4" s="1"/>
  <c r="N4944" i="4"/>
  <c r="N4942" i="4" s="1"/>
  <c r="M4944" i="4"/>
  <c r="K4944" i="4"/>
  <c r="K4942" i="4" s="1"/>
  <c r="J4944" i="4"/>
  <c r="J4942" i="4" s="1"/>
  <c r="I4944" i="4"/>
  <c r="I4942" i="4" s="1"/>
  <c r="L4943" i="4"/>
  <c r="P4943" i="4" s="1"/>
  <c r="Q4943" i="4" s="1"/>
  <c r="Q4940" i="4"/>
  <c r="L4940" i="4"/>
  <c r="P4940" i="4" s="1"/>
  <c r="Q4930" i="4"/>
  <c r="L4930" i="4"/>
  <c r="P4930" i="4" s="1"/>
  <c r="O4929" i="4"/>
  <c r="O4928" i="4" s="1"/>
  <c r="N4929" i="4"/>
  <c r="N4928" i="4" s="1"/>
  <c r="M4929" i="4"/>
  <c r="K4929" i="4"/>
  <c r="K4928" i="4" s="1"/>
  <c r="J4929" i="4"/>
  <c r="Q4929" i="4" s="1"/>
  <c r="I4929" i="4"/>
  <c r="I4928" i="4" s="1"/>
  <c r="L4927" i="4"/>
  <c r="P4927" i="4" s="1"/>
  <c r="Q4927" i="4" s="1"/>
  <c r="O4926" i="4"/>
  <c r="N4926" i="4"/>
  <c r="M4926" i="4"/>
  <c r="K4926" i="4"/>
  <c r="K4925" i="4" s="1"/>
  <c r="J4926" i="4"/>
  <c r="I4926" i="4"/>
  <c r="I4925" i="4" s="1"/>
  <c r="O4925" i="4"/>
  <c r="N4925" i="4"/>
  <c r="M4925" i="4"/>
  <c r="L4924" i="4"/>
  <c r="P4924" i="4" s="1"/>
  <c r="Q4924" i="4" s="1"/>
  <c r="L4923" i="4"/>
  <c r="P4923" i="4" s="1"/>
  <c r="Q4923" i="4" s="1"/>
  <c r="L4922" i="4"/>
  <c r="P4922" i="4" s="1"/>
  <c r="Q4922" i="4" s="1"/>
  <c r="O4921" i="4"/>
  <c r="O4912" i="4" s="1"/>
  <c r="N4921" i="4"/>
  <c r="N4912" i="4" s="1"/>
  <c r="M4921" i="4"/>
  <c r="K4921" i="4"/>
  <c r="K4912" i="4" s="1"/>
  <c r="J4921" i="4"/>
  <c r="J4912" i="4" s="1"/>
  <c r="I4921" i="4"/>
  <c r="I4912" i="4" s="1"/>
  <c r="Q4920" i="4"/>
  <c r="L4920" i="4"/>
  <c r="P4920" i="4" s="1"/>
  <c r="L4919" i="4"/>
  <c r="P4919" i="4" s="1"/>
  <c r="Q4919" i="4" s="1"/>
  <c r="L4918" i="4"/>
  <c r="P4918" i="4" s="1"/>
  <c r="Q4918" i="4" s="1"/>
  <c r="L4917" i="4"/>
  <c r="P4917" i="4" s="1"/>
  <c r="Q4917" i="4" s="1"/>
  <c r="L4916" i="4"/>
  <c r="P4916" i="4" s="1"/>
  <c r="Q4916" i="4" s="1"/>
  <c r="L4915" i="4"/>
  <c r="P4915" i="4" s="1"/>
  <c r="Q4915" i="4" s="1"/>
  <c r="L4914" i="4"/>
  <c r="P4914" i="4" s="1"/>
  <c r="Q4914" i="4" s="1"/>
  <c r="L4913" i="4"/>
  <c r="P4913" i="4" s="1"/>
  <c r="Q4913" i="4" s="1"/>
  <c r="L4911" i="4"/>
  <c r="P4911" i="4" s="1"/>
  <c r="Q4911" i="4" s="1"/>
  <c r="O4910" i="4"/>
  <c r="N4910" i="4"/>
  <c r="M4910" i="4"/>
  <c r="K4910" i="4"/>
  <c r="J4910" i="4"/>
  <c r="I4910" i="4"/>
  <c r="L4909" i="4"/>
  <c r="P4909" i="4" s="1"/>
  <c r="Q4909" i="4" s="1"/>
  <c r="Q4908" i="4"/>
  <c r="L4908" i="4"/>
  <c r="P4908" i="4" s="1"/>
  <c r="L4907" i="4"/>
  <c r="P4907" i="4" s="1"/>
  <c r="Q4907" i="4" s="1"/>
  <c r="L4906" i="4"/>
  <c r="P4906" i="4" s="1"/>
  <c r="Q4906" i="4" s="1"/>
  <c r="L4905" i="4"/>
  <c r="P4905" i="4" s="1"/>
  <c r="Q4905" i="4" s="1"/>
  <c r="O4904" i="4"/>
  <c r="O4902" i="4" s="1"/>
  <c r="N4904" i="4"/>
  <c r="N4902" i="4" s="1"/>
  <c r="M4904" i="4"/>
  <c r="M4902" i="4" s="1"/>
  <c r="K4904" i="4"/>
  <c r="K4902" i="4" s="1"/>
  <c r="J4904" i="4"/>
  <c r="J4902" i="4" s="1"/>
  <c r="I4904" i="4"/>
  <c r="I4902" i="4" s="1"/>
  <c r="L4903" i="4"/>
  <c r="P4903" i="4" s="1"/>
  <c r="Q4903" i="4" s="1"/>
  <c r="Q4900" i="4"/>
  <c r="L4900" i="4"/>
  <c r="P4900" i="4" s="1"/>
  <c r="Q4889" i="4"/>
  <c r="L4889" i="4"/>
  <c r="P4889" i="4" s="1"/>
  <c r="Q4888" i="4"/>
  <c r="L4888" i="4"/>
  <c r="P4888" i="4" s="1"/>
  <c r="O4887" i="4"/>
  <c r="N4887" i="4"/>
  <c r="M4887" i="4"/>
  <c r="K4887" i="4"/>
  <c r="K4886" i="4" s="1"/>
  <c r="J4887" i="4"/>
  <c r="J4886" i="4" s="1"/>
  <c r="Q4886" i="4" s="1"/>
  <c r="I4887" i="4"/>
  <c r="I4886" i="4" s="1"/>
  <c r="O4886" i="4"/>
  <c r="N4886" i="4"/>
  <c r="M4886" i="4"/>
  <c r="L4885" i="4"/>
  <c r="P4885" i="4" s="1"/>
  <c r="Q4885" i="4" s="1"/>
  <c r="O4884" i="4"/>
  <c r="O4883" i="4" s="1"/>
  <c r="N4884" i="4"/>
  <c r="N4883" i="4" s="1"/>
  <c r="M4884" i="4"/>
  <c r="K4884" i="4"/>
  <c r="K4883" i="4" s="1"/>
  <c r="J4884" i="4"/>
  <c r="J4883" i="4" s="1"/>
  <c r="I4884" i="4"/>
  <c r="I4883" i="4" s="1"/>
  <c r="L4882" i="4"/>
  <c r="P4882" i="4" s="1"/>
  <c r="Q4882" i="4" s="1"/>
  <c r="L4881" i="4"/>
  <c r="P4881" i="4" s="1"/>
  <c r="Q4881" i="4" s="1"/>
  <c r="L4880" i="4"/>
  <c r="P4880" i="4" s="1"/>
  <c r="Q4880" i="4" s="1"/>
  <c r="O4879" i="4"/>
  <c r="O4871" i="4" s="1"/>
  <c r="N4879" i="4"/>
  <c r="M4879" i="4"/>
  <c r="M4871" i="4" s="1"/>
  <c r="K4879" i="4"/>
  <c r="J4879" i="4"/>
  <c r="J4871" i="4" s="1"/>
  <c r="I4879" i="4"/>
  <c r="I4871" i="4" s="1"/>
  <c r="Q4878" i="4"/>
  <c r="L4878" i="4"/>
  <c r="P4878" i="4" s="1"/>
  <c r="L4877" i="4"/>
  <c r="P4877" i="4" s="1"/>
  <c r="Q4877" i="4" s="1"/>
  <c r="L4876" i="4"/>
  <c r="P4876" i="4" s="1"/>
  <c r="Q4876" i="4" s="1"/>
  <c r="L4875" i="4"/>
  <c r="P4875" i="4" s="1"/>
  <c r="Q4875" i="4" s="1"/>
  <c r="L4874" i="4"/>
  <c r="P4874" i="4" s="1"/>
  <c r="Q4874" i="4" s="1"/>
  <c r="L4873" i="4"/>
  <c r="P4873" i="4" s="1"/>
  <c r="Q4873" i="4" s="1"/>
  <c r="L4872" i="4"/>
  <c r="P4872" i="4" s="1"/>
  <c r="Q4872" i="4" s="1"/>
  <c r="N4871" i="4"/>
  <c r="L4870" i="4"/>
  <c r="P4870" i="4" s="1"/>
  <c r="Q4870" i="4" s="1"/>
  <c r="O4869" i="4"/>
  <c r="N4869" i="4"/>
  <c r="M4869" i="4"/>
  <c r="K4869" i="4"/>
  <c r="J4869" i="4"/>
  <c r="I4869" i="4"/>
  <c r="L4868" i="4"/>
  <c r="P4868" i="4" s="1"/>
  <c r="Q4868" i="4" s="1"/>
  <c r="Q4867" i="4"/>
  <c r="L4867" i="4"/>
  <c r="P4867" i="4" s="1"/>
  <c r="L4866" i="4"/>
  <c r="P4866" i="4" s="1"/>
  <c r="Q4866" i="4" s="1"/>
  <c r="L4865" i="4"/>
  <c r="P4865" i="4" s="1"/>
  <c r="Q4865" i="4" s="1"/>
  <c r="L4864" i="4"/>
  <c r="P4864" i="4" s="1"/>
  <c r="Q4864" i="4" s="1"/>
  <c r="O4863" i="4"/>
  <c r="O4861" i="4" s="1"/>
  <c r="N4863" i="4"/>
  <c r="M4863" i="4"/>
  <c r="K4863" i="4"/>
  <c r="K4861" i="4" s="1"/>
  <c r="J4863" i="4"/>
  <c r="J4861" i="4" s="1"/>
  <c r="I4863" i="4"/>
  <c r="I4861" i="4" s="1"/>
  <c r="L4862" i="4"/>
  <c r="P4862" i="4" s="1"/>
  <c r="Q4862" i="4" s="1"/>
  <c r="N4861" i="4"/>
  <c r="Q4859" i="4"/>
  <c r="L4859" i="4"/>
  <c r="P4859" i="4" s="1"/>
  <c r="Q4848" i="4"/>
  <c r="L4848" i="4"/>
  <c r="P4848" i="4" s="1"/>
  <c r="O4847" i="4"/>
  <c r="O4846" i="4" s="1"/>
  <c r="N4847" i="4"/>
  <c r="N4846" i="4" s="1"/>
  <c r="M4847" i="4"/>
  <c r="K4847" i="4"/>
  <c r="K4846" i="4" s="1"/>
  <c r="J4847" i="4"/>
  <c r="I4847" i="4"/>
  <c r="I4846" i="4" s="1"/>
  <c r="L4845" i="4"/>
  <c r="P4845" i="4" s="1"/>
  <c r="Q4845" i="4" s="1"/>
  <c r="O4844" i="4"/>
  <c r="O4843" i="4" s="1"/>
  <c r="N4844" i="4"/>
  <c r="N4843" i="4" s="1"/>
  <c r="M4844" i="4"/>
  <c r="M4843" i="4" s="1"/>
  <c r="K4844" i="4"/>
  <c r="K4843" i="4" s="1"/>
  <c r="J4844" i="4"/>
  <c r="J4843" i="4" s="1"/>
  <c r="I4844" i="4"/>
  <c r="I4843" i="4" s="1"/>
  <c r="L4842" i="4"/>
  <c r="P4842" i="4" s="1"/>
  <c r="Q4842" i="4" s="1"/>
  <c r="L4841" i="4"/>
  <c r="P4841" i="4" s="1"/>
  <c r="Q4841" i="4" s="1"/>
  <c r="L4840" i="4"/>
  <c r="P4840" i="4" s="1"/>
  <c r="Q4840" i="4" s="1"/>
  <c r="O4839" i="4"/>
  <c r="O4831" i="4" s="1"/>
  <c r="N4839" i="4"/>
  <c r="N4831" i="4" s="1"/>
  <c r="M4839" i="4"/>
  <c r="M4831" i="4" s="1"/>
  <c r="K4839" i="4"/>
  <c r="K4831" i="4" s="1"/>
  <c r="J4839" i="4"/>
  <c r="J4831" i="4" s="1"/>
  <c r="I4839" i="4"/>
  <c r="I4831" i="4" s="1"/>
  <c r="Q4838" i="4"/>
  <c r="L4838" i="4"/>
  <c r="P4838" i="4" s="1"/>
  <c r="L4837" i="4"/>
  <c r="P4837" i="4" s="1"/>
  <c r="Q4837" i="4" s="1"/>
  <c r="Q4836" i="4"/>
  <c r="L4836" i="4"/>
  <c r="P4836" i="4" s="1"/>
  <c r="L4835" i="4"/>
  <c r="P4835" i="4" s="1"/>
  <c r="Q4835" i="4" s="1"/>
  <c r="L4834" i="4"/>
  <c r="P4834" i="4" s="1"/>
  <c r="Q4834" i="4" s="1"/>
  <c r="L4833" i="4"/>
  <c r="P4833" i="4" s="1"/>
  <c r="Q4833" i="4" s="1"/>
  <c r="L4832" i="4"/>
  <c r="P4832" i="4" s="1"/>
  <c r="Q4832" i="4" s="1"/>
  <c r="L4830" i="4"/>
  <c r="P4830" i="4" s="1"/>
  <c r="Q4830" i="4" s="1"/>
  <c r="O4829" i="4"/>
  <c r="N4829" i="4"/>
  <c r="M4829" i="4"/>
  <c r="K4829" i="4"/>
  <c r="J4829" i="4"/>
  <c r="I4829" i="4"/>
  <c r="L4828" i="4"/>
  <c r="P4828" i="4" s="1"/>
  <c r="Q4828" i="4" s="1"/>
  <c r="L4827" i="4"/>
  <c r="P4827" i="4" s="1"/>
  <c r="Q4827" i="4" s="1"/>
  <c r="L4826" i="4"/>
  <c r="P4826" i="4" s="1"/>
  <c r="Q4826" i="4" s="1"/>
  <c r="L4825" i="4"/>
  <c r="P4825" i="4" s="1"/>
  <c r="Q4825" i="4" s="1"/>
  <c r="L4824" i="4"/>
  <c r="P4824" i="4" s="1"/>
  <c r="Q4824" i="4" s="1"/>
  <c r="O4823" i="4"/>
  <c r="O4821" i="4" s="1"/>
  <c r="N4823" i="4"/>
  <c r="N4821" i="4" s="1"/>
  <c r="M4823" i="4"/>
  <c r="K4823" i="4"/>
  <c r="K4821" i="4" s="1"/>
  <c r="J4823" i="4"/>
  <c r="J4821" i="4" s="1"/>
  <c r="I4823" i="4"/>
  <c r="I4821" i="4" s="1"/>
  <c r="L4822" i="4"/>
  <c r="P4822" i="4" s="1"/>
  <c r="Q4822" i="4" s="1"/>
  <c r="Q4819" i="4"/>
  <c r="L4819" i="4"/>
  <c r="P4819" i="4" s="1"/>
  <c r="Q4809" i="4"/>
  <c r="L4809" i="4"/>
  <c r="P4809" i="4" s="1"/>
  <c r="O4808" i="4"/>
  <c r="N4808" i="4"/>
  <c r="M4808" i="4"/>
  <c r="K4808" i="4"/>
  <c r="K4807" i="4" s="1"/>
  <c r="J4808" i="4"/>
  <c r="J4807" i="4" s="1"/>
  <c r="Q4807" i="4" s="1"/>
  <c r="I4808" i="4"/>
  <c r="I4807" i="4" s="1"/>
  <c r="O4807" i="4"/>
  <c r="N4807" i="4"/>
  <c r="M4807" i="4"/>
  <c r="L4806" i="4"/>
  <c r="P4806" i="4" s="1"/>
  <c r="Q4806" i="4" s="1"/>
  <c r="L4805" i="4"/>
  <c r="P4805" i="4" s="1"/>
  <c r="Q4805" i="4" s="1"/>
  <c r="O4804" i="4"/>
  <c r="O4361" i="4" s="1"/>
  <c r="N4804" i="4"/>
  <c r="N4803" i="4" s="1"/>
  <c r="N4802" i="4" s="1"/>
  <c r="M4804" i="4"/>
  <c r="M4361" i="4" s="1"/>
  <c r="K4804" i="4"/>
  <c r="J4804" i="4"/>
  <c r="I4804" i="4"/>
  <c r="L4801" i="4"/>
  <c r="P4801" i="4" s="1"/>
  <c r="Q4801" i="4" s="1"/>
  <c r="L4800" i="4"/>
  <c r="P4800" i="4" s="1"/>
  <c r="Q4800" i="4" s="1"/>
  <c r="L4799" i="4"/>
  <c r="P4799" i="4" s="1"/>
  <c r="Q4799" i="4" s="1"/>
  <c r="O4798" i="4"/>
  <c r="O4789" i="4" s="1"/>
  <c r="N4798" i="4"/>
  <c r="N4789" i="4" s="1"/>
  <c r="M4798" i="4"/>
  <c r="M4789" i="4" s="1"/>
  <c r="K4798" i="4"/>
  <c r="K4789" i="4" s="1"/>
  <c r="J4798" i="4"/>
  <c r="J4789" i="4" s="1"/>
  <c r="I4798" i="4"/>
  <c r="I4789" i="4" s="1"/>
  <c r="Q4797" i="4"/>
  <c r="L4797" i="4"/>
  <c r="P4797" i="4" s="1"/>
  <c r="L4796" i="4"/>
  <c r="P4796" i="4" s="1"/>
  <c r="Q4796" i="4" s="1"/>
  <c r="L4795" i="4"/>
  <c r="P4795" i="4" s="1"/>
  <c r="Q4795" i="4" s="1"/>
  <c r="L4794" i="4"/>
  <c r="P4794" i="4" s="1"/>
  <c r="Q4794" i="4" s="1"/>
  <c r="L4793" i="4"/>
  <c r="P4793" i="4" s="1"/>
  <c r="Q4793" i="4" s="1"/>
  <c r="L4792" i="4"/>
  <c r="P4792" i="4" s="1"/>
  <c r="Q4792" i="4" s="1"/>
  <c r="L4791" i="4"/>
  <c r="P4791" i="4" s="1"/>
  <c r="Q4791" i="4" s="1"/>
  <c r="L4790" i="4"/>
  <c r="P4790" i="4" s="1"/>
  <c r="Q4790" i="4" s="1"/>
  <c r="L4788" i="4"/>
  <c r="P4788" i="4" s="1"/>
  <c r="Q4788" i="4" s="1"/>
  <c r="O4787" i="4"/>
  <c r="N4787" i="4"/>
  <c r="M4787" i="4"/>
  <c r="K4787" i="4"/>
  <c r="J4787" i="4"/>
  <c r="I4787" i="4"/>
  <c r="L4786" i="4"/>
  <c r="P4786" i="4" s="1"/>
  <c r="Q4786" i="4" s="1"/>
  <c r="L4785" i="4"/>
  <c r="P4785" i="4" s="1"/>
  <c r="Q4785" i="4" s="1"/>
  <c r="L4784" i="4"/>
  <c r="P4784" i="4" s="1"/>
  <c r="Q4784" i="4" s="1"/>
  <c r="L4783" i="4"/>
  <c r="P4783" i="4" s="1"/>
  <c r="Q4783" i="4" s="1"/>
  <c r="L4782" i="4"/>
  <c r="P4782" i="4" s="1"/>
  <c r="Q4782" i="4" s="1"/>
  <c r="O4781" i="4"/>
  <c r="O4779" i="4" s="1"/>
  <c r="N4781" i="4"/>
  <c r="N4779" i="4" s="1"/>
  <c r="M4781" i="4"/>
  <c r="K4781" i="4"/>
  <c r="K4779" i="4" s="1"/>
  <c r="J4781" i="4"/>
  <c r="J4779" i="4" s="1"/>
  <c r="I4781" i="4"/>
  <c r="I4779" i="4" s="1"/>
  <c r="L4780" i="4"/>
  <c r="P4780" i="4" s="1"/>
  <c r="Q4780" i="4" s="1"/>
  <c r="Q4777" i="4"/>
  <c r="L4777" i="4"/>
  <c r="P4777" i="4" s="1"/>
  <c r="L4766" i="4"/>
  <c r="P4766" i="4" s="1"/>
  <c r="Q4766" i="4" s="1"/>
  <c r="O4765" i="4"/>
  <c r="N4765" i="4"/>
  <c r="M4765" i="4"/>
  <c r="M4764" i="4" s="1"/>
  <c r="K4765" i="4"/>
  <c r="J4765" i="4"/>
  <c r="J4764" i="4" s="1"/>
  <c r="I4765" i="4"/>
  <c r="I4764" i="4" s="1"/>
  <c r="O4764" i="4"/>
  <c r="N4764" i="4"/>
  <c r="L4763" i="4"/>
  <c r="P4763" i="4" s="1"/>
  <c r="Q4763" i="4" s="1"/>
  <c r="L4762" i="4"/>
  <c r="P4762" i="4" s="1"/>
  <c r="Q4762" i="4" s="1"/>
  <c r="L4761" i="4"/>
  <c r="P4761" i="4" s="1"/>
  <c r="Q4761" i="4" s="1"/>
  <c r="O4760" i="4"/>
  <c r="O4752" i="4" s="1"/>
  <c r="N4760" i="4"/>
  <c r="N4752" i="4" s="1"/>
  <c r="M4760" i="4"/>
  <c r="M4752" i="4" s="1"/>
  <c r="K4760" i="4"/>
  <c r="K4752" i="4" s="1"/>
  <c r="J4760" i="4"/>
  <c r="J4752" i="4" s="1"/>
  <c r="I4760" i="4"/>
  <c r="I4752" i="4" s="1"/>
  <c r="Q4759" i="4"/>
  <c r="L4759" i="4"/>
  <c r="P4759" i="4" s="1"/>
  <c r="L4758" i="4"/>
  <c r="P4758" i="4" s="1"/>
  <c r="Q4758" i="4" s="1"/>
  <c r="L4757" i="4"/>
  <c r="P4757" i="4" s="1"/>
  <c r="Q4757" i="4" s="1"/>
  <c r="L4756" i="4"/>
  <c r="P4756" i="4" s="1"/>
  <c r="Q4756" i="4" s="1"/>
  <c r="L4755" i="4"/>
  <c r="P4755" i="4" s="1"/>
  <c r="Q4755" i="4" s="1"/>
  <c r="L4754" i="4"/>
  <c r="P4754" i="4" s="1"/>
  <c r="Q4754" i="4" s="1"/>
  <c r="L4753" i="4"/>
  <c r="P4753" i="4" s="1"/>
  <c r="Q4753" i="4" s="1"/>
  <c r="L4751" i="4"/>
  <c r="P4751" i="4" s="1"/>
  <c r="Q4751" i="4" s="1"/>
  <c r="O4750" i="4"/>
  <c r="N4750" i="4"/>
  <c r="M4750" i="4"/>
  <c r="K4750" i="4"/>
  <c r="J4750" i="4"/>
  <c r="I4750" i="4"/>
  <c r="L4749" i="4"/>
  <c r="P4749" i="4" s="1"/>
  <c r="Q4749" i="4" s="1"/>
  <c r="L4748" i="4"/>
  <c r="P4748" i="4" s="1"/>
  <c r="Q4748" i="4" s="1"/>
  <c r="L4747" i="4"/>
  <c r="P4747" i="4" s="1"/>
  <c r="Q4747" i="4" s="1"/>
  <c r="L4746" i="4"/>
  <c r="P4746" i="4" s="1"/>
  <c r="Q4746" i="4" s="1"/>
  <c r="L4745" i="4"/>
  <c r="P4745" i="4" s="1"/>
  <c r="Q4745" i="4" s="1"/>
  <c r="O4744" i="4"/>
  <c r="O4742" i="4" s="1"/>
  <c r="N4744" i="4"/>
  <c r="M4744" i="4"/>
  <c r="M4742" i="4" s="1"/>
  <c r="K4744" i="4"/>
  <c r="K4742" i="4" s="1"/>
  <c r="J4744" i="4"/>
  <c r="J4742" i="4" s="1"/>
  <c r="I4744" i="4"/>
  <c r="I4742" i="4" s="1"/>
  <c r="L4743" i="4"/>
  <c r="P4743" i="4" s="1"/>
  <c r="Q4743" i="4" s="1"/>
  <c r="N4742" i="4"/>
  <c r="Q4740" i="4"/>
  <c r="L4740" i="4"/>
  <c r="P4740" i="4" s="1"/>
  <c r="Q4729" i="4"/>
  <c r="L4729" i="4"/>
  <c r="P4729" i="4" s="1"/>
  <c r="Q4728" i="4"/>
  <c r="L4728" i="4"/>
  <c r="P4728" i="4" s="1"/>
  <c r="O4727" i="4"/>
  <c r="O4726" i="4" s="1"/>
  <c r="N4727" i="4"/>
  <c r="N4726" i="4" s="1"/>
  <c r="M4727" i="4"/>
  <c r="K4727" i="4"/>
  <c r="K4726" i="4" s="1"/>
  <c r="J4727" i="4"/>
  <c r="J4726" i="4" s="1"/>
  <c r="Q4726" i="4" s="1"/>
  <c r="I4727" i="4"/>
  <c r="I4726" i="4" s="1"/>
  <c r="L4725" i="4"/>
  <c r="P4725" i="4" s="1"/>
  <c r="Q4725" i="4" s="1"/>
  <c r="L4724" i="4"/>
  <c r="P4724" i="4" s="1"/>
  <c r="Q4724" i="4" s="1"/>
  <c r="L4723" i="4"/>
  <c r="P4723" i="4" s="1"/>
  <c r="Q4723" i="4" s="1"/>
  <c r="O4722" i="4"/>
  <c r="O4713" i="4" s="1"/>
  <c r="N4722" i="4"/>
  <c r="M4722" i="4"/>
  <c r="M4713" i="4" s="1"/>
  <c r="K4722" i="4"/>
  <c r="J4722" i="4"/>
  <c r="J4713" i="4" s="1"/>
  <c r="I4722" i="4"/>
  <c r="I4713" i="4" s="1"/>
  <c r="Q4721" i="4"/>
  <c r="L4721" i="4"/>
  <c r="P4721" i="4" s="1"/>
  <c r="L4720" i="4"/>
  <c r="P4720" i="4" s="1"/>
  <c r="Q4720" i="4" s="1"/>
  <c r="L4719" i="4"/>
  <c r="P4719" i="4" s="1"/>
  <c r="Q4719" i="4" s="1"/>
  <c r="L4718" i="4"/>
  <c r="P4718" i="4" s="1"/>
  <c r="Q4718" i="4" s="1"/>
  <c r="L4717" i="4"/>
  <c r="P4717" i="4" s="1"/>
  <c r="Q4717" i="4" s="1"/>
  <c r="L4716" i="4"/>
  <c r="P4716" i="4" s="1"/>
  <c r="Q4716" i="4" s="1"/>
  <c r="L4715" i="4"/>
  <c r="P4715" i="4" s="1"/>
  <c r="Q4715" i="4" s="1"/>
  <c r="Q4714" i="4"/>
  <c r="L4714" i="4"/>
  <c r="P4714" i="4" s="1"/>
  <c r="L4712" i="4"/>
  <c r="P4712" i="4" s="1"/>
  <c r="Q4712" i="4" s="1"/>
  <c r="O4711" i="4"/>
  <c r="N4711" i="4"/>
  <c r="M4711" i="4"/>
  <c r="K4711" i="4"/>
  <c r="J4711" i="4"/>
  <c r="I4711" i="4"/>
  <c r="L4710" i="4"/>
  <c r="P4710" i="4" s="1"/>
  <c r="Q4710" i="4" s="1"/>
  <c r="L4709" i="4"/>
  <c r="P4709" i="4" s="1"/>
  <c r="Q4709" i="4" s="1"/>
  <c r="L4708" i="4"/>
  <c r="P4708" i="4" s="1"/>
  <c r="Q4708" i="4" s="1"/>
  <c r="L4707" i="4"/>
  <c r="P4707" i="4" s="1"/>
  <c r="Q4707" i="4" s="1"/>
  <c r="L4706" i="4"/>
  <c r="P4706" i="4" s="1"/>
  <c r="Q4706" i="4" s="1"/>
  <c r="O4705" i="4"/>
  <c r="O4703" i="4" s="1"/>
  <c r="N4705" i="4"/>
  <c r="M4705" i="4"/>
  <c r="K4705" i="4"/>
  <c r="J4705" i="4"/>
  <c r="J4703" i="4" s="1"/>
  <c r="I4705" i="4"/>
  <c r="I4703" i="4" s="1"/>
  <c r="L4704" i="4"/>
  <c r="P4704" i="4" s="1"/>
  <c r="Q4704" i="4" s="1"/>
  <c r="N4703" i="4"/>
  <c r="M4703" i="4"/>
  <c r="K4703" i="4"/>
  <c r="Q4701" i="4"/>
  <c r="L4701" i="4"/>
  <c r="P4701" i="4" s="1"/>
  <c r="Q4690" i="4"/>
  <c r="L4690" i="4"/>
  <c r="P4690" i="4" s="1"/>
  <c r="O4689" i="4"/>
  <c r="N4689" i="4"/>
  <c r="M4689" i="4"/>
  <c r="M4688" i="4" s="1"/>
  <c r="K4689" i="4"/>
  <c r="K4688" i="4" s="1"/>
  <c r="J4689" i="4"/>
  <c r="J4688" i="4" s="1"/>
  <c r="Q4688" i="4" s="1"/>
  <c r="I4689" i="4"/>
  <c r="I4688" i="4" s="1"/>
  <c r="O4688" i="4"/>
  <c r="N4688" i="4"/>
  <c r="L4687" i="4"/>
  <c r="P4687" i="4" s="1"/>
  <c r="Q4687" i="4" s="1"/>
  <c r="O4686" i="4"/>
  <c r="O4685" i="4" s="1"/>
  <c r="N4686" i="4"/>
  <c r="N4685" i="4" s="1"/>
  <c r="M4686" i="4"/>
  <c r="K4686" i="4"/>
  <c r="K4685" i="4" s="1"/>
  <c r="J4686" i="4"/>
  <c r="J4685" i="4" s="1"/>
  <c r="I4686" i="4"/>
  <c r="I4685" i="4" s="1"/>
  <c r="L4684" i="4"/>
  <c r="P4684" i="4" s="1"/>
  <c r="Q4684" i="4" s="1"/>
  <c r="L4683" i="4"/>
  <c r="P4683" i="4" s="1"/>
  <c r="Q4683" i="4" s="1"/>
  <c r="L4682" i="4"/>
  <c r="P4682" i="4" s="1"/>
  <c r="Q4682" i="4" s="1"/>
  <c r="O4681" i="4"/>
  <c r="O4672" i="4" s="1"/>
  <c r="N4681" i="4"/>
  <c r="N4672" i="4" s="1"/>
  <c r="M4681" i="4"/>
  <c r="M4672" i="4" s="1"/>
  <c r="K4681" i="4"/>
  <c r="K4672" i="4" s="1"/>
  <c r="J4681" i="4"/>
  <c r="J4672" i="4" s="1"/>
  <c r="I4681" i="4"/>
  <c r="I4672" i="4" s="1"/>
  <c r="Q4680" i="4"/>
  <c r="L4680" i="4"/>
  <c r="P4680" i="4" s="1"/>
  <c r="L4679" i="4"/>
  <c r="P4679" i="4" s="1"/>
  <c r="Q4679" i="4" s="1"/>
  <c r="L4678" i="4"/>
  <c r="P4678" i="4" s="1"/>
  <c r="Q4678" i="4" s="1"/>
  <c r="L4677" i="4"/>
  <c r="P4677" i="4" s="1"/>
  <c r="Q4677" i="4" s="1"/>
  <c r="L4676" i="4"/>
  <c r="P4676" i="4" s="1"/>
  <c r="Q4676" i="4" s="1"/>
  <c r="L4675" i="4"/>
  <c r="P4675" i="4" s="1"/>
  <c r="Q4675" i="4" s="1"/>
  <c r="L4674" i="4"/>
  <c r="P4674" i="4" s="1"/>
  <c r="Q4674" i="4" s="1"/>
  <c r="L4673" i="4"/>
  <c r="P4673" i="4" s="1"/>
  <c r="Q4673" i="4" s="1"/>
  <c r="L4671" i="4"/>
  <c r="P4671" i="4" s="1"/>
  <c r="Q4671" i="4" s="1"/>
  <c r="O4670" i="4"/>
  <c r="N4670" i="4"/>
  <c r="M4670" i="4"/>
  <c r="K4670" i="4"/>
  <c r="J4670" i="4"/>
  <c r="I4670" i="4"/>
  <c r="L4669" i="4"/>
  <c r="P4669" i="4" s="1"/>
  <c r="Q4669" i="4" s="1"/>
  <c r="L4668" i="4"/>
  <c r="P4668" i="4" s="1"/>
  <c r="Q4668" i="4" s="1"/>
  <c r="L4667" i="4"/>
  <c r="P4667" i="4" s="1"/>
  <c r="Q4667" i="4" s="1"/>
  <c r="L4666" i="4"/>
  <c r="P4666" i="4" s="1"/>
  <c r="Q4666" i="4" s="1"/>
  <c r="L4665" i="4"/>
  <c r="P4665" i="4" s="1"/>
  <c r="Q4665" i="4" s="1"/>
  <c r="O4664" i="4"/>
  <c r="O4662" i="4" s="1"/>
  <c r="N4664" i="4"/>
  <c r="N4662" i="4" s="1"/>
  <c r="M4664" i="4"/>
  <c r="M4662" i="4" s="1"/>
  <c r="K4664" i="4"/>
  <c r="K4662" i="4" s="1"/>
  <c r="J4664" i="4"/>
  <c r="J4662" i="4" s="1"/>
  <c r="I4664" i="4"/>
  <c r="I4662" i="4" s="1"/>
  <c r="L4663" i="4"/>
  <c r="P4663" i="4" s="1"/>
  <c r="Q4663" i="4" s="1"/>
  <c r="Q4660" i="4"/>
  <c r="L4660" i="4"/>
  <c r="P4660" i="4" s="1"/>
  <c r="Q4649" i="4"/>
  <c r="L4649" i="4"/>
  <c r="P4649" i="4" s="1"/>
  <c r="Q4648" i="4"/>
  <c r="L4648" i="4"/>
  <c r="P4648" i="4" s="1"/>
  <c r="O4647" i="4"/>
  <c r="O4646" i="4" s="1"/>
  <c r="N4647" i="4"/>
  <c r="N4646" i="4" s="1"/>
  <c r="M4647" i="4"/>
  <c r="K4647" i="4"/>
  <c r="K4646" i="4" s="1"/>
  <c r="J4647" i="4"/>
  <c r="J4646" i="4" s="1"/>
  <c r="Q4646" i="4" s="1"/>
  <c r="I4647" i="4"/>
  <c r="I4646" i="4" s="1"/>
  <c r="L4645" i="4"/>
  <c r="P4645" i="4" s="1"/>
  <c r="Q4645" i="4" s="1"/>
  <c r="Q4644" i="4"/>
  <c r="L4644" i="4"/>
  <c r="P4644" i="4" s="1"/>
  <c r="O4643" i="4"/>
  <c r="O4642" i="4" s="1"/>
  <c r="N4643" i="4"/>
  <c r="N4642" i="4" s="1"/>
  <c r="M4643" i="4"/>
  <c r="K4643" i="4"/>
  <c r="K4642" i="4" s="1"/>
  <c r="J4643" i="4"/>
  <c r="J4642" i="4" s="1"/>
  <c r="I4643" i="4"/>
  <c r="I4642" i="4" s="1"/>
  <c r="L4641" i="4"/>
  <c r="P4641" i="4" s="1"/>
  <c r="Q4641" i="4" s="1"/>
  <c r="L4640" i="4"/>
  <c r="P4640" i="4" s="1"/>
  <c r="Q4640" i="4" s="1"/>
  <c r="L4639" i="4"/>
  <c r="P4639" i="4" s="1"/>
  <c r="Q4639" i="4" s="1"/>
  <c r="O4638" i="4"/>
  <c r="O4630" i="4" s="1"/>
  <c r="N4638" i="4"/>
  <c r="N4630" i="4" s="1"/>
  <c r="M4638" i="4"/>
  <c r="M4630" i="4" s="1"/>
  <c r="K4638" i="4"/>
  <c r="J4638" i="4"/>
  <c r="J4630" i="4" s="1"/>
  <c r="I4638" i="4"/>
  <c r="I4630" i="4" s="1"/>
  <c r="L4637" i="4"/>
  <c r="P4637" i="4" s="1"/>
  <c r="Q4637" i="4" s="1"/>
  <c r="L4636" i="4"/>
  <c r="P4636" i="4" s="1"/>
  <c r="Q4636" i="4" s="1"/>
  <c r="Q4635" i="4"/>
  <c r="L4635" i="4"/>
  <c r="P4635" i="4" s="1"/>
  <c r="L4634" i="4"/>
  <c r="P4634" i="4" s="1"/>
  <c r="Q4634" i="4" s="1"/>
  <c r="L4633" i="4"/>
  <c r="P4633" i="4" s="1"/>
  <c r="Q4633" i="4" s="1"/>
  <c r="L4632" i="4"/>
  <c r="P4632" i="4" s="1"/>
  <c r="Q4632" i="4" s="1"/>
  <c r="Q4631" i="4"/>
  <c r="L4631" i="4"/>
  <c r="P4631" i="4" s="1"/>
  <c r="L4629" i="4"/>
  <c r="P4629" i="4" s="1"/>
  <c r="Q4629" i="4" s="1"/>
  <c r="O4628" i="4"/>
  <c r="N4628" i="4"/>
  <c r="M4628" i="4"/>
  <c r="K4628" i="4"/>
  <c r="J4628" i="4"/>
  <c r="I4628" i="4"/>
  <c r="L4627" i="4"/>
  <c r="P4627" i="4" s="1"/>
  <c r="Q4627" i="4" s="1"/>
  <c r="L4626" i="4"/>
  <c r="P4626" i="4" s="1"/>
  <c r="Q4626" i="4" s="1"/>
  <c r="L4625" i="4"/>
  <c r="P4625" i="4" s="1"/>
  <c r="Q4625" i="4" s="1"/>
  <c r="L4624" i="4"/>
  <c r="P4624" i="4" s="1"/>
  <c r="Q4624" i="4" s="1"/>
  <c r="L4623" i="4"/>
  <c r="P4623" i="4" s="1"/>
  <c r="Q4623" i="4" s="1"/>
  <c r="O4622" i="4"/>
  <c r="O4620" i="4" s="1"/>
  <c r="N4622" i="4"/>
  <c r="M4622" i="4"/>
  <c r="M4620" i="4" s="1"/>
  <c r="K4622" i="4"/>
  <c r="K4620" i="4" s="1"/>
  <c r="J4622" i="4"/>
  <c r="J4620" i="4" s="1"/>
  <c r="I4622" i="4"/>
  <c r="I4620" i="4" s="1"/>
  <c r="L4621" i="4"/>
  <c r="P4621" i="4" s="1"/>
  <c r="Q4621" i="4" s="1"/>
  <c r="N4620" i="4"/>
  <c r="Q4618" i="4"/>
  <c r="L4618" i="4"/>
  <c r="P4618" i="4" s="1"/>
  <c r="Q4607" i="4"/>
  <c r="L4607" i="4"/>
  <c r="P4607" i="4" s="1"/>
  <c r="O4606" i="4"/>
  <c r="O4605" i="4" s="1"/>
  <c r="N4606" i="4"/>
  <c r="N4605" i="4" s="1"/>
  <c r="M4606" i="4"/>
  <c r="K4606" i="4"/>
  <c r="K4605" i="4" s="1"/>
  <c r="J4606" i="4"/>
  <c r="I4606" i="4"/>
  <c r="I4605" i="4" s="1"/>
  <c r="L4604" i="4"/>
  <c r="P4604" i="4" s="1"/>
  <c r="Q4604" i="4" s="1"/>
  <c r="O4603" i="4"/>
  <c r="N4603" i="4"/>
  <c r="N4602" i="4" s="1"/>
  <c r="M4603" i="4"/>
  <c r="M4602" i="4" s="1"/>
  <c r="K4603" i="4"/>
  <c r="K4602" i="4" s="1"/>
  <c r="J4603" i="4"/>
  <c r="J4602" i="4" s="1"/>
  <c r="I4603" i="4"/>
  <c r="I4602" i="4" s="1"/>
  <c r="O4602" i="4"/>
  <c r="Q4601" i="4"/>
  <c r="L4601" i="4"/>
  <c r="P4601" i="4" s="1"/>
  <c r="L4600" i="4"/>
  <c r="P4600" i="4" s="1"/>
  <c r="Q4600" i="4" s="1"/>
  <c r="L4599" i="4"/>
  <c r="P4599" i="4" s="1"/>
  <c r="Q4599" i="4" s="1"/>
  <c r="O4598" i="4"/>
  <c r="O4590" i="4" s="1"/>
  <c r="N4598" i="4"/>
  <c r="M4598" i="4"/>
  <c r="K4598" i="4"/>
  <c r="K4590" i="4" s="1"/>
  <c r="J4598" i="4"/>
  <c r="J4590" i="4" s="1"/>
  <c r="I4598" i="4"/>
  <c r="I4590" i="4" s="1"/>
  <c r="Q4597" i="4"/>
  <c r="L4597" i="4"/>
  <c r="P4597" i="4" s="1"/>
  <c r="L4596" i="4"/>
  <c r="P4596" i="4" s="1"/>
  <c r="Q4596" i="4" s="1"/>
  <c r="Q4595" i="4"/>
  <c r="L4595" i="4"/>
  <c r="P4595" i="4" s="1"/>
  <c r="L4594" i="4"/>
  <c r="P4594" i="4" s="1"/>
  <c r="Q4594" i="4" s="1"/>
  <c r="L4593" i="4"/>
  <c r="P4593" i="4" s="1"/>
  <c r="Q4593" i="4" s="1"/>
  <c r="L4592" i="4"/>
  <c r="P4592" i="4" s="1"/>
  <c r="Q4592" i="4" s="1"/>
  <c r="L4591" i="4"/>
  <c r="P4591" i="4" s="1"/>
  <c r="Q4591" i="4" s="1"/>
  <c r="L4589" i="4"/>
  <c r="P4589" i="4" s="1"/>
  <c r="Q4589" i="4" s="1"/>
  <c r="O4588" i="4"/>
  <c r="N4588" i="4"/>
  <c r="M4588" i="4"/>
  <c r="K4588" i="4"/>
  <c r="J4588" i="4"/>
  <c r="I4588" i="4"/>
  <c r="L4587" i="4"/>
  <c r="P4587" i="4" s="1"/>
  <c r="Q4587" i="4" s="1"/>
  <c r="Q4586" i="4"/>
  <c r="L4586" i="4"/>
  <c r="P4586" i="4" s="1"/>
  <c r="L4585" i="4"/>
  <c r="P4585" i="4" s="1"/>
  <c r="Q4585" i="4" s="1"/>
  <c r="L4584" i="4"/>
  <c r="P4584" i="4" s="1"/>
  <c r="Q4584" i="4" s="1"/>
  <c r="L4583" i="4"/>
  <c r="P4583" i="4" s="1"/>
  <c r="Q4583" i="4" s="1"/>
  <c r="O4582" i="4"/>
  <c r="O4580" i="4" s="1"/>
  <c r="N4582" i="4"/>
  <c r="N4580" i="4" s="1"/>
  <c r="M4582" i="4"/>
  <c r="K4582" i="4"/>
  <c r="K4580" i="4" s="1"/>
  <c r="J4582" i="4"/>
  <c r="J4580" i="4" s="1"/>
  <c r="I4582" i="4"/>
  <c r="I4580" i="4" s="1"/>
  <c r="L4581" i="4"/>
  <c r="P4581" i="4" s="1"/>
  <c r="Q4581" i="4" s="1"/>
  <c r="Q4578" i="4"/>
  <c r="L4578" i="4"/>
  <c r="P4578" i="4" s="1"/>
  <c r="L4567" i="4"/>
  <c r="P4567" i="4" s="1"/>
  <c r="Q4567" i="4" s="1"/>
  <c r="O4566" i="4"/>
  <c r="N4566" i="4"/>
  <c r="M4566" i="4"/>
  <c r="K4566" i="4"/>
  <c r="J4566" i="4"/>
  <c r="J4565" i="4" s="1"/>
  <c r="I4566" i="4"/>
  <c r="I4565" i="4" s="1"/>
  <c r="O4565" i="4"/>
  <c r="N4565" i="4"/>
  <c r="M4565" i="4"/>
  <c r="L4564" i="4"/>
  <c r="P4564" i="4" s="1"/>
  <c r="Q4564" i="4" s="1"/>
  <c r="L4563" i="4"/>
  <c r="P4563" i="4" s="1"/>
  <c r="Q4563" i="4" s="1"/>
  <c r="L4562" i="4"/>
  <c r="P4562" i="4" s="1"/>
  <c r="Q4562" i="4" s="1"/>
  <c r="O4561" i="4"/>
  <c r="O4552" i="4" s="1"/>
  <c r="N4561" i="4"/>
  <c r="N4552" i="4" s="1"/>
  <c r="M4561" i="4"/>
  <c r="K4561" i="4"/>
  <c r="K4552" i="4" s="1"/>
  <c r="J4561" i="4"/>
  <c r="J4552" i="4" s="1"/>
  <c r="I4561" i="4"/>
  <c r="I4552" i="4" s="1"/>
  <c r="Q4560" i="4"/>
  <c r="L4560" i="4"/>
  <c r="P4560" i="4" s="1"/>
  <c r="L4559" i="4"/>
  <c r="P4559" i="4" s="1"/>
  <c r="Q4559" i="4" s="1"/>
  <c r="L4558" i="4"/>
  <c r="P4558" i="4" s="1"/>
  <c r="Q4558" i="4" s="1"/>
  <c r="L4557" i="4"/>
  <c r="P4557" i="4" s="1"/>
  <c r="Q4557" i="4" s="1"/>
  <c r="L4556" i="4"/>
  <c r="P4556" i="4" s="1"/>
  <c r="Q4556" i="4" s="1"/>
  <c r="L4555" i="4"/>
  <c r="P4555" i="4" s="1"/>
  <c r="Q4555" i="4" s="1"/>
  <c r="L4554" i="4"/>
  <c r="P4554" i="4" s="1"/>
  <c r="Q4554" i="4" s="1"/>
  <c r="L4553" i="4"/>
  <c r="P4553" i="4" s="1"/>
  <c r="Q4553" i="4" s="1"/>
  <c r="L4551" i="4"/>
  <c r="P4551" i="4" s="1"/>
  <c r="Q4551" i="4" s="1"/>
  <c r="O4550" i="4"/>
  <c r="N4550" i="4"/>
  <c r="M4550" i="4"/>
  <c r="K4550" i="4"/>
  <c r="J4550" i="4"/>
  <c r="I4550" i="4"/>
  <c r="L4549" i="4"/>
  <c r="P4549" i="4" s="1"/>
  <c r="Q4549" i="4" s="1"/>
  <c r="L4548" i="4"/>
  <c r="P4548" i="4" s="1"/>
  <c r="Q4548" i="4" s="1"/>
  <c r="L4547" i="4"/>
  <c r="P4547" i="4" s="1"/>
  <c r="Q4547" i="4" s="1"/>
  <c r="L4546" i="4"/>
  <c r="P4546" i="4" s="1"/>
  <c r="Q4546" i="4" s="1"/>
  <c r="L4545" i="4"/>
  <c r="P4545" i="4" s="1"/>
  <c r="Q4545" i="4" s="1"/>
  <c r="O4544" i="4"/>
  <c r="O4542" i="4" s="1"/>
  <c r="N4544" i="4"/>
  <c r="N4542" i="4" s="1"/>
  <c r="M4544" i="4"/>
  <c r="M4542" i="4" s="1"/>
  <c r="K4544" i="4"/>
  <c r="K4542" i="4" s="1"/>
  <c r="J4544" i="4"/>
  <c r="J4542" i="4" s="1"/>
  <c r="I4544" i="4"/>
  <c r="I4542" i="4" s="1"/>
  <c r="L4543" i="4"/>
  <c r="P4543" i="4" s="1"/>
  <c r="Q4543" i="4" s="1"/>
  <c r="Q4540" i="4"/>
  <c r="L4540" i="4"/>
  <c r="P4540" i="4" s="1"/>
  <c r="Q4530" i="4"/>
  <c r="L4530" i="4"/>
  <c r="P4530" i="4" s="1"/>
  <c r="Q4529" i="4"/>
  <c r="L4529" i="4"/>
  <c r="P4529" i="4" s="1"/>
  <c r="O4528" i="4"/>
  <c r="N4528" i="4"/>
  <c r="M4528" i="4"/>
  <c r="K4528" i="4"/>
  <c r="J4528" i="4"/>
  <c r="J4527" i="4" s="1"/>
  <c r="Q4527" i="4" s="1"/>
  <c r="I4528" i="4"/>
  <c r="I4527" i="4" s="1"/>
  <c r="O4527" i="4"/>
  <c r="N4527" i="4"/>
  <c r="M4527" i="4"/>
  <c r="L4526" i="4"/>
  <c r="P4526" i="4" s="1"/>
  <c r="Q4526" i="4" s="1"/>
  <c r="O4525" i="4"/>
  <c r="O4524" i="4" s="1"/>
  <c r="N4525" i="4"/>
  <c r="N4524" i="4" s="1"/>
  <c r="M4525" i="4"/>
  <c r="K4525" i="4"/>
  <c r="K4524" i="4" s="1"/>
  <c r="J4525" i="4"/>
  <c r="J4524" i="4" s="1"/>
  <c r="I4525" i="4"/>
  <c r="I4524" i="4" s="1"/>
  <c r="L4523" i="4"/>
  <c r="P4523" i="4" s="1"/>
  <c r="Q4523" i="4" s="1"/>
  <c r="L4522" i="4"/>
  <c r="P4522" i="4" s="1"/>
  <c r="Q4522" i="4" s="1"/>
  <c r="L4521" i="4"/>
  <c r="P4521" i="4" s="1"/>
  <c r="Q4521" i="4" s="1"/>
  <c r="O4520" i="4"/>
  <c r="O4512" i="4" s="1"/>
  <c r="N4520" i="4"/>
  <c r="N4512" i="4" s="1"/>
  <c r="M4520" i="4"/>
  <c r="K4520" i="4"/>
  <c r="J4520" i="4"/>
  <c r="J4512" i="4" s="1"/>
  <c r="I4520" i="4"/>
  <c r="I4512" i="4" s="1"/>
  <c r="Q4519" i="4"/>
  <c r="L4519" i="4"/>
  <c r="P4519" i="4" s="1"/>
  <c r="L4518" i="4"/>
  <c r="P4518" i="4" s="1"/>
  <c r="Q4518" i="4" s="1"/>
  <c r="L4517" i="4"/>
  <c r="P4517" i="4" s="1"/>
  <c r="Q4517" i="4" s="1"/>
  <c r="L4516" i="4"/>
  <c r="P4516" i="4" s="1"/>
  <c r="Q4516" i="4" s="1"/>
  <c r="L4515" i="4"/>
  <c r="P4515" i="4" s="1"/>
  <c r="Q4515" i="4" s="1"/>
  <c r="L4514" i="4"/>
  <c r="P4514" i="4" s="1"/>
  <c r="Q4514" i="4" s="1"/>
  <c r="L4513" i="4"/>
  <c r="P4513" i="4" s="1"/>
  <c r="Q4513" i="4" s="1"/>
  <c r="M4512" i="4"/>
  <c r="L4511" i="4"/>
  <c r="P4511" i="4" s="1"/>
  <c r="Q4511" i="4" s="1"/>
  <c r="O4510" i="4"/>
  <c r="N4510" i="4"/>
  <c r="M4510" i="4"/>
  <c r="K4510" i="4"/>
  <c r="J4510" i="4"/>
  <c r="I4510" i="4"/>
  <c r="L4509" i="4"/>
  <c r="P4509" i="4" s="1"/>
  <c r="Q4509" i="4" s="1"/>
  <c r="L4508" i="4"/>
  <c r="P4508" i="4" s="1"/>
  <c r="Q4508" i="4" s="1"/>
  <c r="L4507" i="4"/>
  <c r="P4507" i="4" s="1"/>
  <c r="Q4507" i="4" s="1"/>
  <c r="L4506" i="4"/>
  <c r="P4506" i="4" s="1"/>
  <c r="Q4506" i="4" s="1"/>
  <c r="L4505" i="4"/>
  <c r="P4505" i="4" s="1"/>
  <c r="Q4505" i="4" s="1"/>
  <c r="O4504" i="4"/>
  <c r="O4502" i="4" s="1"/>
  <c r="N4504" i="4"/>
  <c r="M4504" i="4"/>
  <c r="M4502" i="4" s="1"/>
  <c r="K4504" i="4"/>
  <c r="J4504" i="4"/>
  <c r="J4502" i="4" s="1"/>
  <c r="I4504" i="4"/>
  <c r="I4502" i="4" s="1"/>
  <c r="L4503" i="4"/>
  <c r="P4503" i="4" s="1"/>
  <c r="Q4503" i="4" s="1"/>
  <c r="Q4500" i="4"/>
  <c r="L4500" i="4"/>
  <c r="P4500" i="4" s="1"/>
  <c r="Q4490" i="4"/>
  <c r="L4490" i="4"/>
  <c r="P4490" i="4" s="1"/>
  <c r="Q4489" i="4"/>
  <c r="L4489" i="4"/>
  <c r="P4489" i="4" s="1"/>
  <c r="O4488" i="4"/>
  <c r="O4487" i="4" s="1"/>
  <c r="N4488" i="4"/>
  <c r="N4487" i="4" s="1"/>
  <c r="M4488" i="4"/>
  <c r="M4487" i="4" s="1"/>
  <c r="K4488" i="4"/>
  <c r="K4487" i="4" s="1"/>
  <c r="J4488" i="4"/>
  <c r="J4487" i="4" s="1"/>
  <c r="Q4487" i="4" s="1"/>
  <c r="I4488" i="4"/>
  <c r="I4487" i="4" s="1"/>
  <c r="L4486" i="4"/>
  <c r="P4486" i="4" s="1"/>
  <c r="Q4486" i="4" s="1"/>
  <c r="O4485" i="4"/>
  <c r="O4484" i="4" s="1"/>
  <c r="N4485" i="4"/>
  <c r="N4484" i="4" s="1"/>
  <c r="M4485" i="4"/>
  <c r="K4485" i="4"/>
  <c r="K4484" i="4" s="1"/>
  <c r="J4485" i="4"/>
  <c r="J4484" i="4" s="1"/>
  <c r="I4485" i="4"/>
  <c r="I4484" i="4" s="1"/>
  <c r="L4483" i="4"/>
  <c r="P4483" i="4" s="1"/>
  <c r="Q4483" i="4" s="1"/>
  <c r="L4482" i="4"/>
  <c r="P4482" i="4" s="1"/>
  <c r="Q4482" i="4" s="1"/>
  <c r="L4481" i="4"/>
  <c r="P4481" i="4" s="1"/>
  <c r="Q4481" i="4" s="1"/>
  <c r="O4480" i="4"/>
  <c r="O4472" i="4" s="1"/>
  <c r="N4480" i="4"/>
  <c r="M4480" i="4"/>
  <c r="M4472" i="4" s="1"/>
  <c r="K4480" i="4"/>
  <c r="K4472" i="4" s="1"/>
  <c r="J4480" i="4"/>
  <c r="J4472" i="4" s="1"/>
  <c r="I4480" i="4"/>
  <c r="I4472" i="4" s="1"/>
  <c r="Q4479" i="4"/>
  <c r="L4479" i="4"/>
  <c r="P4479" i="4" s="1"/>
  <c r="L4478" i="4"/>
  <c r="P4478" i="4" s="1"/>
  <c r="Q4478" i="4" s="1"/>
  <c r="L4477" i="4"/>
  <c r="P4477" i="4" s="1"/>
  <c r="Q4477" i="4" s="1"/>
  <c r="L4476" i="4"/>
  <c r="P4476" i="4" s="1"/>
  <c r="Q4476" i="4" s="1"/>
  <c r="L4475" i="4"/>
  <c r="P4475" i="4" s="1"/>
  <c r="Q4475" i="4" s="1"/>
  <c r="L4474" i="4"/>
  <c r="P4474" i="4" s="1"/>
  <c r="Q4474" i="4" s="1"/>
  <c r="L4473" i="4"/>
  <c r="P4473" i="4" s="1"/>
  <c r="Q4473" i="4" s="1"/>
  <c r="L4471" i="4"/>
  <c r="P4471" i="4" s="1"/>
  <c r="Q4471" i="4" s="1"/>
  <c r="O4470" i="4"/>
  <c r="N4470" i="4"/>
  <c r="M4470" i="4"/>
  <c r="K4470" i="4"/>
  <c r="J4470" i="4"/>
  <c r="I4470" i="4"/>
  <c r="L4469" i="4"/>
  <c r="P4469" i="4" s="1"/>
  <c r="Q4469" i="4" s="1"/>
  <c r="L4468" i="4"/>
  <c r="P4468" i="4" s="1"/>
  <c r="Q4468" i="4" s="1"/>
  <c r="L4467" i="4"/>
  <c r="P4467" i="4" s="1"/>
  <c r="Q4467" i="4" s="1"/>
  <c r="L4466" i="4"/>
  <c r="P4466" i="4" s="1"/>
  <c r="Q4466" i="4" s="1"/>
  <c r="L4465" i="4"/>
  <c r="P4465" i="4" s="1"/>
  <c r="Q4465" i="4" s="1"/>
  <c r="O4464" i="4"/>
  <c r="O4462" i="4" s="1"/>
  <c r="N4464" i="4"/>
  <c r="M4464" i="4"/>
  <c r="M4462" i="4" s="1"/>
  <c r="K4464" i="4"/>
  <c r="J4464" i="4"/>
  <c r="J4462" i="4" s="1"/>
  <c r="I4464" i="4"/>
  <c r="I4462" i="4" s="1"/>
  <c r="L4463" i="4"/>
  <c r="P4463" i="4" s="1"/>
  <c r="Q4463" i="4" s="1"/>
  <c r="N4462" i="4"/>
  <c r="Q4460" i="4"/>
  <c r="L4460" i="4"/>
  <c r="P4460" i="4" s="1"/>
  <c r="Q4450" i="4"/>
  <c r="L4450" i="4"/>
  <c r="P4450" i="4" s="1"/>
  <c r="Q4449" i="4"/>
  <c r="L4449" i="4"/>
  <c r="P4449" i="4" s="1"/>
  <c r="O4448" i="4"/>
  <c r="N4448" i="4"/>
  <c r="N4447" i="4" s="1"/>
  <c r="M4448" i="4"/>
  <c r="M4447" i="4" s="1"/>
  <c r="K4448" i="4"/>
  <c r="K4447" i="4" s="1"/>
  <c r="J4448" i="4"/>
  <c r="J4447" i="4" s="1"/>
  <c r="Q4447" i="4" s="1"/>
  <c r="I4448" i="4"/>
  <c r="I4447" i="4" s="1"/>
  <c r="O4447" i="4"/>
  <c r="L4446" i="4"/>
  <c r="P4446" i="4" s="1"/>
  <c r="Q4446" i="4" s="1"/>
  <c r="O4445" i="4"/>
  <c r="O4444" i="4" s="1"/>
  <c r="N4445" i="4"/>
  <c r="N4444" i="4" s="1"/>
  <c r="M4445" i="4"/>
  <c r="K4445" i="4"/>
  <c r="K4444" i="4" s="1"/>
  <c r="J4445" i="4"/>
  <c r="J4444" i="4" s="1"/>
  <c r="I4445" i="4"/>
  <c r="I4444" i="4" s="1"/>
  <c r="L4443" i="4"/>
  <c r="P4443" i="4" s="1"/>
  <c r="Q4443" i="4" s="1"/>
  <c r="L4442" i="4"/>
  <c r="P4442" i="4" s="1"/>
  <c r="Q4442" i="4" s="1"/>
  <c r="L4441" i="4"/>
  <c r="P4441" i="4" s="1"/>
  <c r="Q4441" i="4" s="1"/>
  <c r="O4440" i="4"/>
  <c r="O4432" i="4" s="1"/>
  <c r="N4440" i="4"/>
  <c r="N4432" i="4" s="1"/>
  <c r="M4440" i="4"/>
  <c r="M4432" i="4" s="1"/>
  <c r="K4440" i="4"/>
  <c r="K4432" i="4" s="1"/>
  <c r="J4440" i="4"/>
  <c r="J4432" i="4" s="1"/>
  <c r="I4440" i="4"/>
  <c r="I4432" i="4" s="1"/>
  <c r="L4439" i="4"/>
  <c r="P4439" i="4" s="1"/>
  <c r="Q4439" i="4" s="1"/>
  <c r="L4438" i="4"/>
  <c r="P4438" i="4" s="1"/>
  <c r="Q4438" i="4" s="1"/>
  <c r="L4437" i="4"/>
  <c r="P4437" i="4" s="1"/>
  <c r="Q4437" i="4" s="1"/>
  <c r="L4436" i="4"/>
  <c r="P4436" i="4" s="1"/>
  <c r="Q4436" i="4" s="1"/>
  <c r="L4435" i="4"/>
  <c r="P4435" i="4" s="1"/>
  <c r="Q4435" i="4" s="1"/>
  <c r="L4434" i="4"/>
  <c r="P4434" i="4" s="1"/>
  <c r="Q4434" i="4" s="1"/>
  <c r="L4433" i="4"/>
  <c r="P4433" i="4" s="1"/>
  <c r="Q4433" i="4" s="1"/>
  <c r="L4431" i="4"/>
  <c r="P4431" i="4" s="1"/>
  <c r="Q4431" i="4" s="1"/>
  <c r="O4430" i="4"/>
  <c r="N4430" i="4"/>
  <c r="M4430" i="4"/>
  <c r="K4430" i="4"/>
  <c r="J4430" i="4"/>
  <c r="I4430" i="4"/>
  <c r="L4429" i="4"/>
  <c r="P4429" i="4" s="1"/>
  <c r="Q4429" i="4" s="1"/>
  <c r="L4428" i="4"/>
  <c r="P4428" i="4" s="1"/>
  <c r="Q4428" i="4" s="1"/>
  <c r="L4427" i="4"/>
  <c r="P4427" i="4" s="1"/>
  <c r="Q4427" i="4" s="1"/>
  <c r="L4426" i="4"/>
  <c r="P4426" i="4" s="1"/>
  <c r="Q4426" i="4" s="1"/>
  <c r="L4425" i="4"/>
  <c r="P4425" i="4" s="1"/>
  <c r="Q4425" i="4" s="1"/>
  <c r="O4424" i="4"/>
  <c r="O4422" i="4" s="1"/>
  <c r="N4424" i="4"/>
  <c r="M4424" i="4"/>
  <c r="M4422" i="4" s="1"/>
  <c r="K4424" i="4"/>
  <c r="J4424" i="4"/>
  <c r="J4422" i="4" s="1"/>
  <c r="I4424" i="4"/>
  <c r="I4422" i="4" s="1"/>
  <c r="L4423" i="4"/>
  <c r="P4423" i="4" s="1"/>
  <c r="Q4423" i="4" s="1"/>
  <c r="Q4420" i="4"/>
  <c r="L4420" i="4"/>
  <c r="P4420" i="4" s="1"/>
  <c r="Q4409" i="4"/>
  <c r="L4409" i="4"/>
  <c r="P4409" i="4" s="1"/>
  <c r="O4408" i="4"/>
  <c r="O4407" i="4" s="1"/>
  <c r="N4408" i="4"/>
  <c r="N4407" i="4" s="1"/>
  <c r="M4408" i="4"/>
  <c r="K4408" i="4"/>
  <c r="K4407" i="4" s="1"/>
  <c r="J4408" i="4"/>
  <c r="I4408" i="4"/>
  <c r="I4407" i="4" s="1"/>
  <c r="L4406" i="4"/>
  <c r="P4406" i="4" s="1"/>
  <c r="Q4406" i="4" s="1"/>
  <c r="O4405" i="4"/>
  <c r="N4405" i="4"/>
  <c r="M4405" i="4"/>
  <c r="K4405" i="4"/>
  <c r="J4405" i="4"/>
  <c r="J4404" i="4" s="1"/>
  <c r="I4405" i="4"/>
  <c r="I4404" i="4" s="1"/>
  <c r="O4404" i="4"/>
  <c r="N4404" i="4"/>
  <c r="M4404" i="4"/>
  <c r="L4403" i="4"/>
  <c r="P4403" i="4" s="1"/>
  <c r="Q4403" i="4" s="1"/>
  <c r="L4402" i="4"/>
  <c r="P4402" i="4" s="1"/>
  <c r="Q4402" i="4" s="1"/>
  <c r="L4401" i="4"/>
  <c r="P4401" i="4" s="1"/>
  <c r="Q4401" i="4" s="1"/>
  <c r="O4400" i="4"/>
  <c r="N4400" i="4"/>
  <c r="N4392" i="4" s="1"/>
  <c r="M4400" i="4"/>
  <c r="M4392" i="4" s="1"/>
  <c r="K4400" i="4"/>
  <c r="K4392" i="4" s="1"/>
  <c r="J4400" i="4"/>
  <c r="J4392" i="4" s="1"/>
  <c r="I4400" i="4"/>
  <c r="Q4399" i="4"/>
  <c r="L4399" i="4"/>
  <c r="P4399" i="4" s="1"/>
  <c r="L4398" i="4"/>
  <c r="P4398" i="4" s="1"/>
  <c r="Q4398" i="4" s="1"/>
  <c r="L4397" i="4"/>
  <c r="P4397" i="4" s="1"/>
  <c r="Q4397" i="4" s="1"/>
  <c r="L4396" i="4"/>
  <c r="P4396" i="4" s="1"/>
  <c r="Q4396" i="4" s="1"/>
  <c r="L4395" i="4"/>
  <c r="P4395" i="4" s="1"/>
  <c r="Q4395" i="4" s="1"/>
  <c r="L4394" i="4"/>
  <c r="P4394" i="4" s="1"/>
  <c r="Q4394" i="4" s="1"/>
  <c r="L4393" i="4"/>
  <c r="P4393" i="4" s="1"/>
  <c r="Q4393" i="4" s="1"/>
  <c r="L4391" i="4"/>
  <c r="P4391" i="4" s="1"/>
  <c r="Q4391" i="4" s="1"/>
  <c r="O4390" i="4"/>
  <c r="N4390" i="4"/>
  <c r="M4390" i="4"/>
  <c r="K4390" i="4"/>
  <c r="J4390" i="4"/>
  <c r="I4390" i="4"/>
  <c r="L4389" i="4"/>
  <c r="P4389" i="4" s="1"/>
  <c r="Q4389" i="4" s="1"/>
  <c r="L4388" i="4"/>
  <c r="P4388" i="4" s="1"/>
  <c r="Q4388" i="4" s="1"/>
  <c r="L4387" i="4"/>
  <c r="P4387" i="4" s="1"/>
  <c r="Q4387" i="4" s="1"/>
  <c r="L4386" i="4"/>
  <c r="P4386" i="4" s="1"/>
  <c r="Q4386" i="4" s="1"/>
  <c r="L4385" i="4"/>
  <c r="P4385" i="4" s="1"/>
  <c r="Q4385" i="4" s="1"/>
  <c r="O4384" i="4"/>
  <c r="O4382" i="4" s="1"/>
  <c r="N4384" i="4"/>
  <c r="M4384" i="4"/>
  <c r="K4384" i="4"/>
  <c r="K4382" i="4" s="1"/>
  <c r="J4384" i="4"/>
  <c r="J4382" i="4" s="1"/>
  <c r="I4384" i="4"/>
  <c r="I4382" i="4" s="1"/>
  <c r="L4383" i="4"/>
  <c r="P4383" i="4" s="1"/>
  <c r="Q4383" i="4" s="1"/>
  <c r="N4382" i="4"/>
  <c r="M4382" i="4"/>
  <c r="Q4380" i="4"/>
  <c r="L4380" i="4"/>
  <c r="P4380" i="4" s="1"/>
  <c r="O4365" i="4"/>
  <c r="N4365" i="4"/>
  <c r="M4365" i="4"/>
  <c r="K4365" i="4"/>
  <c r="J4365" i="4"/>
  <c r="I4365" i="4"/>
  <c r="O4364" i="4"/>
  <c r="N4364" i="4"/>
  <c r="M4364" i="4"/>
  <c r="K4364" i="4"/>
  <c r="J4364" i="4"/>
  <c r="I4364" i="4"/>
  <c r="O4360" i="4"/>
  <c r="N4360" i="4"/>
  <c r="M4360" i="4"/>
  <c r="K4360" i="4"/>
  <c r="J4360" i="4"/>
  <c r="I4360" i="4"/>
  <c r="O4356" i="4"/>
  <c r="N4356" i="4"/>
  <c r="M4356" i="4"/>
  <c r="K4356" i="4"/>
  <c r="J4356" i="4"/>
  <c r="I4356" i="4"/>
  <c r="O4355" i="4"/>
  <c r="N4355" i="4"/>
  <c r="M4355" i="4"/>
  <c r="K4355" i="4"/>
  <c r="J4355" i="4"/>
  <c r="I4355" i="4"/>
  <c r="O4354" i="4"/>
  <c r="N4354" i="4"/>
  <c r="M4354" i="4"/>
  <c r="K4354" i="4"/>
  <c r="J4354" i="4"/>
  <c r="I4354" i="4"/>
  <c r="O4353" i="4"/>
  <c r="N4353" i="4"/>
  <c r="M4353" i="4"/>
  <c r="K4353" i="4"/>
  <c r="J4353" i="4"/>
  <c r="I4353" i="4"/>
  <c r="O4352" i="4"/>
  <c r="N4352" i="4"/>
  <c r="M4352" i="4"/>
  <c r="K4352" i="4"/>
  <c r="J4352" i="4"/>
  <c r="I4352" i="4"/>
  <c r="O4351" i="4"/>
  <c r="N4351" i="4"/>
  <c r="M4351" i="4"/>
  <c r="K4351" i="4"/>
  <c r="J4351" i="4"/>
  <c r="I4351" i="4"/>
  <c r="O4350" i="4"/>
  <c r="N4350" i="4"/>
  <c r="M4350" i="4"/>
  <c r="K4350" i="4"/>
  <c r="J4350" i="4"/>
  <c r="I4350" i="4"/>
  <c r="O4349" i="4"/>
  <c r="N4349" i="4"/>
  <c r="M4349" i="4"/>
  <c r="K4349" i="4"/>
  <c r="J4349" i="4"/>
  <c r="I4349" i="4"/>
  <c r="O4347" i="4"/>
  <c r="N4347" i="4"/>
  <c r="M4347" i="4"/>
  <c r="K4347" i="4"/>
  <c r="J4347" i="4"/>
  <c r="I4347" i="4"/>
  <c r="O4345" i="4"/>
  <c r="N4345" i="4"/>
  <c r="M4345" i="4"/>
  <c r="K4345" i="4"/>
  <c r="J4345" i="4"/>
  <c r="I4345" i="4"/>
  <c r="O4344" i="4"/>
  <c r="N4344" i="4"/>
  <c r="M4344" i="4"/>
  <c r="K4344" i="4"/>
  <c r="J4344" i="4"/>
  <c r="I4344" i="4"/>
  <c r="O4343" i="4"/>
  <c r="N4343" i="4"/>
  <c r="M4343" i="4"/>
  <c r="K4343" i="4"/>
  <c r="J4343" i="4"/>
  <c r="I4343" i="4"/>
  <c r="O4342" i="4"/>
  <c r="N4342" i="4"/>
  <c r="M4342" i="4"/>
  <c r="K4342" i="4"/>
  <c r="J4342" i="4"/>
  <c r="I4342" i="4"/>
  <c r="O4341" i="4"/>
  <c r="N4341" i="4"/>
  <c r="M4341" i="4"/>
  <c r="K4341" i="4"/>
  <c r="J4341" i="4"/>
  <c r="I4341" i="4"/>
  <c r="O4339" i="4"/>
  <c r="N4339" i="4"/>
  <c r="M4339" i="4"/>
  <c r="K4339" i="4"/>
  <c r="J4339" i="4"/>
  <c r="I4339" i="4"/>
  <c r="Q4336" i="4"/>
  <c r="L4336" i="4"/>
  <c r="P4336" i="4" s="1"/>
  <c r="J4331" i="4"/>
  <c r="J1511" i="4" s="1"/>
  <c r="J1519" i="4" s="1"/>
  <c r="I4331" i="4"/>
  <c r="Q4321" i="4"/>
  <c r="L4321" i="4"/>
  <c r="P4321" i="4" s="1"/>
  <c r="O4320" i="4"/>
  <c r="O4319" i="4" s="1"/>
  <c r="N4320" i="4"/>
  <c r="N4319" i="4" s="1"/>
  <c r="M4320" i="4"/>
  <c r="K4320" i="4"/>
  <c r="K4319" i="4" s="1"/>
  <c r="J4320" i="4"/>
  <c r="I4320" i="4"/>
  <c r="I4319" i="4" s="1"/>
  <c r="L4318" i="4"/>
  <c r="P4318" i="4" s="1"/>
  <c r="Q4318" i="4" s="1"/>
  <c r="O4317" i="4"/>
  <c r="O4316" i="4" s="1"/>
  <c r="N4317" i="4"/>
  <c r="M4317" i="4"/>
  <c r="M4316" i="4" s="1"/>
  <c r="K4317" i="4"/>
  <c r="K4316" i="4" s="1"/>
  <c r="J4317" i="4"/>
  <c r="J4316" i="4" s="1"/>
  <c r="I4317" i="4"/>
  <c r="I4316" i="4" s="1"/>
  <c r="L4315" i="4"/>
  <c r="P4315" i="4" s="1"/>
  <c r="Q4315" i="4" s="1"/>
  <c r="L4314" i="4"/>
  <c r="P4314" i="4" s="1"/>
  <c r="Q4314" i="4" s="1"/>
  <c r="L4313" i="4"/>
  <c r="P4313" i="4" s="1"/>
  <c r="Q4313" i="4" s="1"/>
  <c r="O4312" i="4"/>
  <c r="O4304" i="4" s="1"/>
  <c r="N4312" i="4"/>
  <c r="N4304" i="4" s="1"/>
  <c r="M4312" i="4"/>
  <c r="K4312" i="4"/>
  <c r="K4304" i="4" s="1"/>
  <c r="J4312" i="4"/>
  <c r="J4304" i="4" s="1"/>
  <c r="I4312" i="4"/>
  <c r="I4304" i="4" s="1"/>
  <c r="Q4311" i="4"/>
  <c r="L4311" i="4"/>
  <c r="P4311" i="4" s="1"/>
  <c r="L4310" i="4"/>
  <c r="P4310" i="4" s="1"/>
  <c r="Q4310" i="4" s="1"/>
  <c r="L4309" i="4"/>
  <c r="P4309" i="4" s="1"/>
  <c r="Q4309" i="4" s="1"/>
  <c r="L4308" i="4"/>
  <c r="P4308" i="4" s="1"/>
  <c r="Q4308" i="4" s="1"/>
  <c r="L4307" i="4"/>
  <c r="P4307" i="4" s="1"/>
  <c r="Q4307" i="4" s="1"/>
  <c r="L4306" i="4"/>
  <c r="P4306" i="4" s="1"/>
  <c r="Q4306" i="4" s="1"/>
  <c r="L4305" i="4"/>
  <c r="P4305" i="4" s="1"/>
  <c r="Q4305" i="4" s="1"/>
  <c r="M4304" i="4"/>
  <c r="L4303" i="4"/>
  <c r="P4303" i="4" s="1"/>
  <c r="Q4303" i="4" s="1"/>
  <c r="O4302" i="4"/>
  <c r="N4302" i="4"/>
  <c r="M4302" i="4"/>
  <c r="K4302" i="4"/>
  <c r="J4302" i="4"/>
  <c r="I4302" i="4"/>
  <c r="L4301" i="4"/>
  <c r="P4301" i="4" s="1"/>
  <c r="Q4301" i="4" s="1"/>
  <c r="L4300" i="4"/>
  <c r="P4300" i="4" s="1"/>
  <c r="Q4300" i="4" s="1"/>
  <c r="L4299" i="4"/>
  <c r="P4299" i="4" s="1"/>
  <c r="Q4299" i="4" s="1"/>
  <c r="L4298" i="4"/>
  <c r="P4298" i="4" s="1"/>
  <c r="Q4298" i="4" s="1"/>
  <c r="O4297" i="4"/>
  <c r="O4295" i="4" s="1"/>
  <c r="N4297" i="4"/>
  <c r="M4297" i="4"/>
  <c r="M4295" i="4" s="1"/>
  <c r="K4297" i="4"/>
  <c r="K4295" i="4" s="1"/>
  <c r="J4297" i="4"/>
  <c r="J4295" i="4" s="1"/>
  <c r="I4297" i="4"/>
  <c r="I4295" i="4" s="1"/>
  <c r="L4296" i="4"/>
  <c r="P4296" i="4" s="1"/>
  <c r="Q4296" i="4" s="1"/>
  <c r="Q4293" i="4"/>
  <c r="L4293" i="4"/>
  <c r="P4293" i="4" s="1"/>
  <c r="Q4282" i="4"/>
  <c r="L4282" i="4"/>
  <c r="P4282" i="4" s="1"/>
  <c r="O4281" i="4"/>
  <c r="O4280" i="4" s="1"/>
  <c r="N4281" i="4"/>
  <c r="N4280" i="4" s="1"/>
  <c r="M4281" i="4"/>
  <c r="K4281" i="4"/>
  <c r="K4280" i="4" s="1"/>
  <c r="J4281" i="4"/>
  <c r="I4281" i="4"/>
  <c r="I4280" i="4" s="1"/>
  <c r="L4279" i="4"/>
  <c r="P4279" i="4" s="1"/>
  <c r="Q4279" i="4" s="1"/>
  <c r="O4278" i="4"/>
  <c r="O4277" i="4" s="1"/>
  <c r="N4278" i="4"/>
  <c r="N4277" i="4" s="1"/>
  <c r="M4278" i="4"/>
  <c r="M4277" i="4" s="1"/>
  <c r="K4278" i="4"/>
  <c r="K4277" i="4" s="1"/>
  <c r="J4278" i="4"/>
  <c r="J4277" i="4" s="1"/>
  <c r="I4278" i="4"/>
  <c r="I4277" i="4" s="1"/>
  <c r="L4276" i="4"/>
  <c r="P4276" i="4" s="1"/>
  <c r="Q4276" i="4" s="1"/>
  <c r="L4275" i="4"/>
  <c r="P4275" i="4" s="1"/>
  <c r="Q4275" i="4" s="1"/>
  <c r="L4274" i="4"/>
  <c r="P4274" i="4" s="1"/>
  <c r="Q4274" i="4" s="1"/>
  <c r="O4273" i="4"/>
  <c r="O4265" i="4" s="1"/>
  <c r="N4273" i="4"/>
  <c r="N4265" i="4" s="1"/>
  <c r="M4273" i="4"/>
  <c r="M4265" i="4" s="1"/>
  <c r="K4273" i="4"/>
  <c r="K4265" i="4" s="1"/>
  <c r="J4273" i="4"/>
  <c r="J4265" i="4" s="1"/>
  <c r="I4273" i="4"/>
  <c r="I4265" i="4" s="1"/>
  <c r="Q4272" i="4"/>
  <c r="L4272" i="4"/>
  <c r="P4272" i="4" s="1"/>
  <c r="L4271" i="4"/>
  <c r="P4271" i="4" s="1"/>
  <c r="Q4271" i="4" s="1"/>
  <c r="L4270" i="4"/>
  <c r="P4270" i="4" s="1"/>
  <c r="Q4270" i="4" s="1"/>
  <c r="L4269" i="4"/>
  <c r="P4269" i="4" s="1"/>
  <c r="Q4269" i="4" s="1"/>
  <c r="L4268" i="4"/>
  <c r="P4268" i="4" s="1"/>
  <c r="Q4268" i="4" s="1"/>
  <c r="L4267" i="4"/>
  <c r="P4267" i="4" s="1"/>
  <c r="Q4267" i="4" s="1"/>
  <c r="Q4266" i="4"/>
  <c r="L4266" i="4"/>
  <c r="P4266" i="4" s="1"/>
  <c r="L4264" i="4"/>
  <c r="P4264" i="4" s="1"/>
  <c r="Q4264" i="4" s="1"/>
  <c r="O4263" i="4"/>
  <c r="N4263" i="4"/>
  <c r="M4263" i="4"/>
  <c r="K4263" i="4"/>
  <c r="J4263" i="4"/>
  <c r="I4263" i="4"/>
  <c r="Q4262" i="4"/>
  <c r="L4262" i="4"/>
  <c r="P4262" i="4" s="1"/>
  <c r="L4261" i="4"/>
  <c r="P4261" i="4" s="1"/>
  <c r="Q4261" i="4" s="1"/>
  <c r="L4260" i="4"/>
  <c r="P4260" i="4" s="1"/>
  <c r="Q4260" i="4" s="1"/>
  <c r="L4259" i="4"/>
  <c r="P4259" i="4" s="1"/>
  <c r="Q4259" i="4" s="1"/>
  <c r="L4258" i="4"/>
  <c r="P4258" i="4" s="1"/>
  <c r="Q4258" i="4" s="1"/>
  <c r="O4257" i="4"/>
  <c r="O4255" i="4" s="1"/>
  <c r="N4257" i="4"/>
  <c r="N4255" i="4" s="1"/>
  <c r="M4257" i="4"/>
  <c r="M4255" i="4" s="1"/>
  <c r="K4257" i="4"/>
  <c r="J4257" i="4"/>
  <c r="J4255" i="4" s="1"/>
  <c r="I4257" i="4"/>
  <c r="I4255" i="4" s="1"/>
  <c r="L4256" i="4"/>
  <c r="P4256" i="4" s="1"/>
  <c r="Q4256" i="4" s="1"/>
  <c r="Q4253" i="4"/>
  <c r="L4253" i="4"/>
  <c r="P4253" i="4" s="1"/>
  <c r="Q4242" i="4"/>
  <c r="L4242" i="4"/>
  <c r="P4242" i="4" s="1"/>
  <c r="Q4241" i="4"/>
  <c r="L4241" i="4"/>
  <c r="P4241" i="4" s="1"/>
  <c r="O4240" i="4"/>
  <c r="O4239" i="4" s="1"/>
  <c r="N4240" i="4"/>
  <c r="N4239" i="4" s="1"/>
  <c r="M4240" i="4"/>
  <c r="K4240" i="4"/>
  <c r="K4239" i="4" s="1"/>
  <c r="J4240" i="4"/>
  <c r="Q4240" i="4" s="1"/>
  <c r="I4240" i="4"/>
  <c r="I4239" i="4" s="1"/>
  <c r="L4238" i="4"/>
  <c r="P4238" i="4" s="1"/>
  <c r="Q4238" i="4" s="1"/>
  <c r="O4237" i="4"/>
  <c r="O4236" i="4" s="1"/>
  <c r="N4237" i="4"/>
  <c r="M4237" i="4"/>
  <c r="M4236" i="4" s="1"/>
  <c r="K4237" i="4"/>
  <c r="K4236" i="4" s="1"/>
  <c r="J4237" i="4"/>
  <c r="J4236" i="4" s="1"/>
  <c r="I4237" i="4"/>
  <c r="I4236" i="4" s="1"/>
  <c r="L4235" i="4"/>
  <c r="P4235" i="4" s="1"/>
  <c r="Q4235" i="4" s="1"/>
  <c r="L4234" i="4"/>
  <c r="P4234" i="4" s="1"/>
  <c r="Q4234" i="4" s="1"/>
  <c r="L4233" i="4"/>
  <c r="P4233" i="4" s="1"/>
  <c r="Q4233" i="4" s="1"/>
  <c r="O4232" i="4"/>
  <c r="O4223" i="4" s="1"/>
  <c r="N4232" i="4"/>
  <c r="N4223" i="4" s="1"/>
  <c r="M4232" i="4"/>
  <c r="K4232" i="4"/>
  <c r="J4232" i="4"/>
  <c r="J4223" i="4" s="1"/>
  <c r="I4232" i="4"/>
  <c r="I4223" i="4" s="1"/>
  <c r="Q4231" i="4"/>
  <c r="L4231" i="4"/>
  <c r="P4231" i="4" s="1"/>
  <c r="L4230" i="4"/>
  <c r="P4230" i="4" s="1"/>
  <c r="Q4230" i="4" s="1"/>
  <c r="L4229" i="4"/>
  <c r="P4229" i="4" s="1"/>
  <c r="Q4229" i="4" s="1"/>
  <c r="L4228" i="4"/>
  <c r="P4228" i="4" s="1"/>
  <c r="Q4228" i="4" s="1"/>
  <c r="L4227" i="4"/>
  <c r="P4227" i="4" s="1"/>
  <c r="Q4227" i="4" s="1"/>
  <c r="L4226" i="4"/>
  <c r="P4226" i="4" s="1"/>
  <c r="Q4226" i="4" s="1"/>
  <c r="L4225" i="4"/>
  <c r="P4225" i="4" s="1"/>
  <c r="Q4225" i="4" s="1"/>
  <c r="L4224" i="4"/>
  <c r="P4224" i="4" s="1"/>
  <c r="Q4224" i="4" s="1"/>
  <c r="L4222" i="4"/>
  <c r="P4222" i="4" s="1"/>
  <c r="Q4222" i="4" s="1"/>
  <c r="O4221" i="4"/>
  <c r="N4221" i="4"/>
  <c r="M4221" i="4"/>
  <c r="K4221" i="4"/>
  <c r="J4221" i="4"/>
  <c r="I4221" i="4"/>
  <c r="L4220" i="4"/>
  <c r="P4220" i="4" s="1"/>
  <c r="Q4220" i="4" s="1"/>
  <c r="L4219" i="4"/>
  <c r="P4219" i="4" s="1"/>
  <c r="Q4219" i="4" s="1"/>
  <c r="L4218" i="4"/>
  <c r="P4218" i="4" s="1"/>
  <c r="Q4218" i="4" s="1"/>
  <c r="L4217" i="4"/>
  <c r="P4217" i="4" s="1"/>
  <c r="Q4217" i="4" s="1"/>
  <c r="L4216" i="4"/>
  <c r="P4216" i="4" s="1"/>
  <c r="Q4216" i="4" s="1"/>
  <c r="O4215" i="4"/>
  <c r="O4213" i="4" s="1"/>
  <c r="N4215" i="4"/>
  <c r="M4215" i="4"/>
  <c r="M4213" i="4" s="1"/>
  <c r="K4215" i="4"/>
  <c r="K4213" i="4" s="1"/>
  <c r="J4215" i="4"/>
  <c r="J4213" i="4" s="1"/>
  <c r="I4215" i="4"/>
  <c r="I4213" i="4" s="1"/>
  <c r="L4214" i="4"/>
  <c r="P4214" i="4" s="1"/>
  <c r="Q4214" i="4" s="1"/>
  <c r="Q4211" i="4"/>
  <c r="L4211" i="4"/>
  <c r="P4211" i="4" s="1"/>
  <c r="Q4200" i="4"/>
  <c r="L4200" i="4"/>
  <c r="P4200" i="4" s="1"/>
  <c r="O4199" i="4"/>
  <c r="O4198" i="4" s="1"/>
  <c r="N4199" i="4"/>
  <c r="N4198" i="4" s="1"/>
  <c r="M4199" i="4"/>
  <c r="K4199" i="4"/>
  <c r="K4198" i="4" s="1"/>
  <c r="J4199" i="4"/>
  <c r="Q4199" i="4" s="1"/>
  <c r="I4199" i="4"/>
  <c r="I4198" i="4" s="1"/>
  <c r="L4197" i="4"/>
  <c r="P4197" i="4" s="1"/>
  <c r="Q4197" i="4" s="1"/>
  <c r="O4196" i="4"/>
  <c r="O4195" i="4" s="1"/>
  <c r="N4196" i="4"/>
  <c r="M4196" i="4"/>
  <c r="M4195" i="4" s="1"/>
  <c r="K4196" i="4"/>
  <c r="K4195" i="4" s="1"/>
  <c r="J4196" i="4"/>
  <c r="J4195" i="4" s="1"/>
  <c r="I4196" i="4"/>
  <c r="I4195" i="4" s="1"/>
  <c r="L4194" i="4"/>
  <c r="P4194" i="4" s="1"/>
  <c r="Q4194" i="4" s="1"/>
  <c r="L4193" i="4"/>
  <c r="P4193" i="4" s="1"/>
  <c r="Q4193" i="4" s="1"/>
  <c r="L4192" i="4"/>
  <c r="P4192" i="4" s="1"/>
  <c r="Q4192" i="4" s="1"/>
  <c r="O4191" i="4"/>
  <c r="O4183" i="4" s="1"/>
  <c r="N4191" i="4"/>
  <c r="N4183" i="4" s="1"/>
  <c r="M4191" i="4"/>
  <c r="M4183" i="4" s="1"/>
  <c r="K4191" i="4"/>
  <c r="K4183" i="4" s="1"/>
  <c r="J4191" i="4"/>
  <c r="J4183" i="4" s="1"/>
  <c r="I4191" i="4"/>
  <c r="I4183" i="4" s="1"/>
  <c r="Q4190" i="4"/>
  <c r="L4190" i="4"/>
  <c r="P4190" i="4" s="1"/>
  <c r="L4189" i="4"/>
  <c r="P4189" i="4" s="1"/>
  <c r="Q4189" i="4" s="1"/>
  <c r="L4188" i="4"/>
  <c r="P4188" i="4" s="1"/>
  <c r="Q4188" i="4" s="1"/>
  <c r="L4187" i="4"/>
  <c r="P4187" i="4" s="1"/>
  <c r="Q4187" i="4" s="1"/>
  <c r="L4186" i="4"/>
  <c r="P4186" i="4" s="1"/>
  <c r="Q4186" i="4" s="1"/>
  <c r="L4185" i="4"/>
  <c r="P4185" i="4" s="1"/>
  <c r="Q4185" i="4" s="1"/>
  <c r="L4184" i="4"/>
  <c r="P4184" i="4" s="1"/>
  <c r="Q4184" i="4" s="1"/>
  <c r="L4182" i="4"/>
  <c r="P4182" i="4" s="1"/>
  <c r="Q4182" i="4" s="1"/>
  <c r="O4181" i="4"/>
  <c r="N4181" i="4"/>
  <c r="M4181" i="4"/>
  <c r="K4181" i="4"/>
  <c r="J4181" i="4"/>
  <c r="I4181" i="4"/>
  <c r="Q4180" i="4"/>
  <c r="L4180" i="4"/>
  <c r="P4180" i="4" s="1"/>
  <c r="L4179" i="4"/>
  <c r="P4179" i="4" s="1"/>
  <c r="Q4179" i="4" s="1"/>
  <c r="L4178" i="4"/>
  <c r="P4178" i="4" s="1"/>
  <c r="Q4178" i="4" s="1"/>
  <c r="L4177" i="4"/>
  <c r="P4177" i="4" s="1"/>
  <c r="Q4177" i="4" s="1"/>
  <c r="L4176" i="4"/>
  <c r="P4176" i="4" s="1"/>
  <c r="Q4176" i="4" s="1"/>
  <c r="O4175" i="4"/>
  <c r="O4173" i="4" s="1"/>
  <c r="N4175" i="4"/>
  <c r="N4173" i="4" s="1"/>
  <c r="M4175" i="4"/>
  <c r="K4175" i="4"/>
  <c r="J4175" i="4"/>
  <c r="J4173" i="4" s="1"/>
  <c r="I4175" i="4"/>
  <c r="I4173" i="4" s="1"/>
  <c r="L4174" i="4"/>
  <c r="P4174" i="4" s="1"/>
  <c r="Q4174" i="4" s="1"/>
  <c r="Q4171" i="4"/>
  <c r="L4171" i="4"/>
  <c r="P4171" i="4" s="1"/>
  <c r="Q4160" i="4"/>
  <c r="L4160" i="4"/>
  <c r="P4160" i="4" s="1"/>
  <c r="Q4159" i="4"/>
  <c r="L4159" i="4"/>
  <c r="P4159" i="4" s="1"/>
  <c r="O4158" i="4"/>
  <c r="O4157" i="4" s="1"/>
  <c r="N4158" i="4"/>
  <c r="N4157" i="4" s="1"/>
  <c r="M4158" i="4"/>
  <c r="K4158" i="4"/>
  <c r="K4157" i="4" s="1"/>
  <c r="J4158" i="4"/>
  <c r="I4158" i="4"/>
  <c r="I4157" i="4" s="1"/>
  <c r="Q4156" i="4"/>
  <c r="L4156" i="4"/>
  <c r="P4156" i="4" s="1"/>
  <c r="O4155" i="4"/>
  <c r="O4154" i="4" s="1"/>
  <c r="N4155" i="4"/>
  <c r="M4155" i="4"/>
  <c r="M4154" i="4" s="1"/>
  <c r="K4155" i="4"/>
  <c r="K4154" i="4" s="1"/>
  <c r="J4155" i="4"/>
  <c r="J4154" i="4" s="1"/>
  <c r="Q4154" i="4" s="1"/>
  <c r="I4155" i="4"/>
  <c r="I4154" i="4" s="1"/>
  <c r="L4153" i="4"/>
  <c r="P4153" i="4" s="1"/>
  <c r="Q4153" i="4" s="1"/>
  <c r="L4152" i="4"/>
  <c r="P4152" i="4" s="1"/>
  <c r="Q4152" i="4" s="1"/>
  <c r="L4151" i="4"/>
  <c r="P4151" i="4" s="1"/>
  <c r="Q4151" i="4" s="1"/>
  <c r="O4150" i="4"/>
  <c r="O4142" i="4" s="1"/>
  <c r="N4150" i="4"/>
  <c r="N4142" i="4" s="1"/>
  <c r="M4150" i="4"/>
  <c r="K4150" i="4"/>
  <c r="J4150" i="4"/>
  <c r="J4142" i="4" s="1"/>
  <c r="I4150" i="4"/>
  <c r="I4142" i="4" s="1"/>
  <c r="Q4149" i="4"/>
  <c r="L4149" i="4"/>
  <c r="P4149" i="4" s="1"/>
  <c r="L4148" i="4"/>
  <c r="P4148" i="4" s="1"/>
  <c r="Q4148" i="4" s="1"/>
  <c r="L4147" i="4"/>
  <c r="P4147" i="4" s="1"/>
  <c r="Q4147" i="4" s="1"/>
  <c r="L4146" i="4"/>
  <c r="P4146" i="4" s="1"/>
  <c r="Q4146" i="4" s="1"/>
  <c r="L4145" i="4"/>
  <c r="P4145" i="4" s="1"/>
  <c r="Q4145" i="4" s="1"/>
  <c r="L4144" i="4"/>
  <c r="P4144" i="4" s="1"/>
  <c r="Q4144" i="4" s="1"/>
  <c r="L4143" i="4"/>
  <c r="P4143" i="4" s="1"/>
  <c r="Q4143" i="4" s="1"/>
  <c r="L4141" i="4"/>
  <c r="P4141" i="4" s="1"/>
  <c r="Q4141" i="4" s="1"/>
  <c r="O4140" i="4"/>
  <c r="N4140" i="4"/>
  <c r="M4140" i="4"/>
  <c r="K4140" i="4"/>
  <c r="J4140" i="4"/>
  <c r="I4140" i="4"/>
  <c r="L4139" i="4"/>
  <c r="P4139" i="4" s="1"/>
  <c r="Q4139" i="4" s="1"/>
  <c r="L4138" i="4"/>
  <c r="P4138" i="4" s="1"/>
  <c r="Q4138" i="4" s="1"/>
  <c r="L4137" i="4"/>
  <c r="P4137" i="4" s="1"/>
  <c r="Q4137" i="4" s="1"/>
  <c r="L4136" i="4"/>
  <c r="P4136" i="4" s="1"/>
  <c r="Q4136" i="4" s="1"/>
  <c r="O4135" i="4"/>
  <c r="O4133" i="4" s="1"/>
  <c r="N4135" i="4"/>
  <c r="N4133" i="4" s="1"/>
  <c r="M4135" i="4"/>
  <c r="M4133" i="4" s="1"/>
  <c r="K4135" i="4"/>
  <c r="J4135" i="4"/>
  <c r="J4133" i="4" s="1"/>
  <c r="I4135" i="4"/>
  <c r="I4133" i="4" s="1"/>
  <c r="L4134" i="4"/>
  <c r="P4134" i="4" s="1"/>
  <c r="Q4134" i="4" s="1"/>
  <c r="Q4131" i="4"/>
  <c r="L4131" i="4"/>
  <c r="P4131" i="4" s="1"/>
  <c r="Q4120" i="4"/>
  <c r="L4120" i="4"/>
  <c r="P4120" i="4" s="1"/>
  <c r="O4119" i="4"/>
  <c r="O4118" i="4" s="1"/>
  <c r="N4119" i="4"/>
  <c r="N4118" i="4" s="1"/>
  <c r="M4119" i="4"/>
  <c r="K4119" i="4"/>
  <c r="J4119" i="4"/>
  <c r="Q4119" i="4" s="1"/>
  <c r="I4119" i="4"/>
  <c r="I4118" i="4" s="1"/>
  <c r="L4117" i="4"/>
  <c r="P4117" i="4" s="1"/>
  <c r="Q4117" i="4" s="1"/>
  <c r="O4116" i="4"/>
  <c r="O4115" i="4" s="1"/>
  <c r="N4116" i="4"/>
  <c r="N4115" i="4" s="1"/>
  <c r="M4116" i="4"/>
  <c r="M4115" i="4" s="1"/>
  <c r="K4116" i="4"/>
  <c r="K4115" i="4" s="1"/>
  <c r="J4116" i="4"/>
  <c r="J4115" i="4" s="1"/>
  <c r="I4116" i="4"/>
  <c r="I4115" i="4" s="1"/>
  <c r="L4114" i="4"/>
  <c r="P4114" i="4" s="1"/>
  <c r="Q4114" i="4" s="1"/>
  <c r="L4113" i="4"/>
  <c r="P4113" i="4" s="1"/>
  <c r="Q4113" i="4" s="1"/>
  <c r="L4112" i="4"/>
  <c r="P4112" i="4" s="1"/>
  <c r="Q4112" i="4" s="1"/>
  <c r="O4111" i="4"/>
  <c r="O4103" i="4" s="1"/>
  <c r="N4111" i="4"/>
  <c r="N4103" i="4" s="1"/>
  <c r="M4111" i="4"/>
  <c r="M4103" i="4" s="1"/>
  <c r="K4111" i="4"/>
  <c r="K4103" i="4" s="1"/>
  <c r="J4111" i="4"/>
  <c r="J4103" i="4" s="1"/>
  <c r="I4111" i="4"/>
  <c r="I4103" i="4" s="1"/>
  <c r="Q4110" i="4"/>
  <c r="L4110" i="4"/>
  <c r="P4110" i="4" s="1"/>
  <c r="L4109" i="4"/>
  <c r="P4109" i="4" s="1"/>
  <c r="Q4109" i="4" s="1"/>
  <c r="L4108" i="4"/>
  <c r="P4108" i="4" s="1"/>
  <c r="Q4108" i="4" s="1"/>
  <c r="L4107" i="4"/>
  <c r="P4107" i="4" s="1"/>
  <c r="Q4107" i="4" s="1"/>
  <c r="L4106" i="4"/>
  <c r="P4106" i="4" s="1"/>
  <c r="Q4106" i="4" s="1"/>
  <c r="L4105" i="4"/>
  <c r="P4105" i="4" s="1"/>
  <c r="Q4105" i="4" s="1"/>
  <c r="L4104" i="4"/>
  <c r="P4104" i="4" s="1"/>
  <c r="Q4104" i="4" s="1"/>
  <c r="L4102" i="4"/>
  <c r="P4102" i="4" s="1"/>
  <c r="Q4102" i="4" s="1"/>
  <c r="O4101" i="4"/>
  <c r="N4101" i="4"/>
  <c r="M4101" i="4"/>
  <c r="K4101" i="4"/>
  <c r="J4101" i="4"/>
  <c r="I4101" i="4"/>
  <c r="L4100" i="4"/>
  <c r="P4100" i="4" s="1"/>
  <c r="Q4100" i="4" s="1"/>
  <c r="Q4099" i="4"/>
  <c r="L4099" i="4"/>
  <c r="P4099" i="4" s="1"/>
  <c r="L4098" i="4"/>
  <c r="P4098" i="4" s="1"/>
  <c r="Q4098" i="4" s="1"/>
  <c r="L4097" i="4"/>
  <c r="P4097" i="4" s="1"/>
  <c r="Q4097" i="4" s="1"/>
  <c r="L4096" i="4"/>
  <c r="P4096" i="4" s="1"/>
  <c r="Q4096" i="4" s="1"/>
  <c r="O4095" i="4"/>
  <c r="O4093" i="4" s="1"/>
  <c r="N4095" i="4"/>
  <c r="N4093" i="4" s="1"/>
  <c r="M4095" i="4"/>
  <c r="K4095" i="4"/>
  <c r="K4093" i="4" s="1"/>
  <c r="J4095" i="4"/>
  <c r="I4095" i="4"/>
  <c r="I4093" i="4" s="1"/>
  <c r="L4094" i="4"/>
  <c r="P4094" i="4" s="1"/>
  <c r="Q4094" i="4" s="1"/>
  <c r="Q4091" i="4"/>
  <c r="L4091" i="4"/>
  <c r="P4091" i="4" s="1"/>
  <c r="Q4080" i="4"/>
  <c r="L4080" i="4"/>
  <c r="P4080" i="4" s="1"/>
  <c r="O4079" i="4"/>
  <c r="O4078" i="4" s="1"/>
  <c r="N4079" i="4"/>
  <c r="N4078" i="4" s="1"/>
  <c r="M4079" i="4"/>
  <c r="M4078" i="4" s="1"/>
  <c r="K4079" i="4"/>
  <c r="K4078" i="4" s="1"/>
  <c r="J4079" i="4"/>
  <c r="Q4079" i="4" s="1"/>
  <c r="I4079" i="4"/>
  <c r="I4078" i="4" s="1"/>
  <c r="L4077" i="4"/>
  <c r="P4077" i="4" s="1"/>
  <c r="Q4077" i="4" s="1"/>
  <c r="O4076" i="4"/>
  <c r="N4076" i="4"/>
  <c r="N4075" i="4" s="1"/>
  <c r="M4076" i="4"/>
  <c r="K4076" i="4"/>
  <c r="K4075" i="4" s="1"/>
  <c r="J4076" i="4"/>
  <c r="J4075" i="4" s="1"/>
  <c r="I4076" i="4"/>
  <c r="I4075" i="4" s="1"/>
  <c r="O4075" i="4"/>
  <c r="L4074" i="4"/>
  <c r="P4074" i="4" s="1"/>
  <c r="Q4074" i="4" s="1"/>
  <c r="L4073" i="4"/>
  <c r="P4073" i="4" s="1"/>
  <c r="Q4073" i="4" s="1"/>
  <c r="L4072" i="4"/>
  <c r="P4072" i="4" s="1"/>
  <c r="Q4072" i="4" s="1"/>
  <c r="O4071" i="4"/>
  <c r="O4063" i="4" s="1"/>
  <c r="N4071" i="4"/>
  <c r="N4063" i="4" s="1"/>
  <c r="M4071" i="4"/>
  <c r="M4063" i="4" s="1"/>
  <c r="K4071" i="4"/>
  <c r="K4063" i="4" s="1"/>
  <c r="J4071" i="4"/>
  <c r="J4063" i="4" s="1"/>
  <c r="I4071" i="4"/>
  <c r="I4063" i="4" s="1"/>
  <c r="Q4070" i="4"/>
  <c r="L4070" i="4"/>
  <c r="P4070" i="4" s="1"/>
  <c r="L4069" i="4"/>
  <c r="P4069" i="4" s="1"/>
  <c r="Q4069" i="4" s="1"/>
  <c r="L4068" i="4"/>
  <c r="P4068" i="4" s="1"/>
  <c r="Q4068" i="4" s="1"/>
  <c r="L4067" i="4"/>
  <c r="P4067" i="4" s="1"/>
  <c r="Q4067" i="4" s="1"/>
  <c r="L4066" i="4"/>
  <c r="P4066" i="4" s="1"/>
  <c r="Q4066" i="4" s="1"/>
  <c r="L4065" i="4"/>
  <c r="P4065" i="4" s="1"/>
  <c r="Q4065" i="4" s="1"/>
  <c r="L4064" i="4"/>
  <c r="P4064" i="4" s="1"/>
  <c r="Q4064" i="4" s="1"/>
  <c r="L4062" i="4"/>
  <c r="P4062" i="4" s="1"/>
  <c r="Q4062" i="4" s="1"/>
  <c r="O4061" i="4"/>
  <c r="N4061" i="4"/>
  <c r="M4061" i="4"/>
  <c r="K4061" i="4"/>
  <c r="J4061" i="4"/>
  <c r="I4061" i="4"/>
  <c r="L4060" i="4"/>
  <c r="P4060" i="4" s="1"/>
  <c r="Q4060" i="4" s="1"/>
  <c r="L4059" i="4"/>
  <c r="P4059" i="4" s="1"/>
  <c r="Q4059" i="4" s="1"/>
  <c r="L4058" i="4"/>
  <c r="P4058" i="4" s="1"/>
  <c r="Q4058" i="4" s="1"/>
  <c r="L4057" i="4"/>
  <c r="P4057" i="4" s="1"/>
  <c r="Q4057" i="4" s="1"/>
  <c r="L4056" i="4"/>
  <c r="P4056" i="4" s="1"/>
  <c r="Q4056" i="4" s="1"/>
  <c r="O4055" i="4"/>
  <c r="O4053" i="4" s="1"/>
  <c r="N4055" i="4"/>
  <c r="N4053" i="4" s="1"/>
  <c r="M4055" i="4"/>
  <c r="K4055" i="4"/>
  <c r="K4053" i="4" s="1"/>
  <c r="J4055" i="4"/>
  <c r="I4055" i="4"/>
  <c r="I4053" i="4" s="1"/>
  <c r="L4054" i="4"/>
  <c r="P4054" i="4" s="1"/>
  <c r="Q4054" i="4" s="1"/>
  <c r="Q4051" i="4"/>
  <c r="L4051" i="4"/>
  <c r="P4051" i="4" s="1"/>
  <c r="Q4040" i="4"/>
  <c r="L4040" i="4"/>
  <c r="P4040" i="4" s="1"/>
  <c r="L4039" i="4"/>
  <c r="P4039" i="4" s="1"/>
  <c r="Q4039" i="4" s="1"/>
  <c r="O4038" i="4"/>
  <c r="O4037" i="4" s="1"/>
  <c r="N4038" i="4"/>
  <c r="N4037" i="4" s="1"/>
  <c r="M4038" i="4"/>
  <c r="M4037" i="4" s="1"/>
  <c r="K4038" i="4"/>
  <c r="K4037" i="4" s="1"/>
  <c r="J4038" i="4"/>
  <c r="J4037" i="4" s="1"/>
  <c r="I4038" i="4"/>
  <c r="I4037" i="4" s="1"/>
  <c r="L4036" i="4"/>
  <c r="P4036" i="4" s="1"/>
  <c r="Q4036" i="4" s="1"/>
  <c r="O4035" i="4"/>
  <c r="N4035" i="4"/>
  <c r="N4034" i="4" s="1"/>
  <c r="M4035" i="4"/>
  <c r="M4034" i="4" s="1"/>
  <c r="K4035" i="4"/>
  <c r="K4034" i="4" s="1"/>
  <c r="J4035" i="4"/>
  <c r="I4035" i="4"/>
  <c r="I4034" i="4" s="1"/>
  <c r="O4034" i="4"/>
  <c r="L4033" i="4"/>
  <c r="P4033" i="4" s="1"/>
  <c r="Q4033" i="4" s="1"/>
  <c r="L4032" i="4"/>
  <c r="P4032" i="4" s="1"/>
  <c r="Q4032" i="4" s="1"/>
  <c r="L4031" i="4"/>
  <c r="P4031" i="4" s="1"/>
  <c r="Q4031" i="4" s="1"/>
  <c r="O4030" i="4"/>
  <c r="O4022" i="4" s="1"/>
  <c r="N4030" i="4"/>
  <c r="M4030" i="4"/>
  <c r="M4022" i="4" s="1"/>
  <c r="K4030" i="4"/>
  <c r="K4022" i="4" s="1"/>
  <c r="J4030" i="4"/>
  <c r="J4022" i="4" s="1"/>
  <c r="I4030" i="4"/>
  <c r="I4022" i="4" s="1"/>
  <c r="L4029" i="4"/>
  <c r="P4029" i="4" s="1"/>
  <c r="Q4029" i="4" s="1"/>
  <c r="L4028" i="4"/>
  <c r="P4028" i="4" s="1"/>
  <c r="Q4028" i="4" s="1"/>
  <c r="L4027" i="4"/>
  <c r="P4027" i="4" s="1"/>
  <c r="Q4027" i="4" s="1"/>
  <c r="L4026" i="4"/>
  <c r="P4026" i="4" s="1"/>
  <c r="Q4026" i="4" s="1"/>
  <c r="L4025" i="4"/>
  <c r="P4025" i="4" s="1"/>
  <c r="Q4025" i="4" s="1"/>
  <c r="L4024" i="4"/>
  <c r="P4024" i="4" s="1"/>
  <c r="Q4024" i="4" s="1"/>
  <c r="L4023" i="4"/>
  <c r="P4023" i="4" s="1"/>
  <c r="Q4023" i="4" s="1"/>
  <c r="N4022" i="4"/>
  <c r="L4021" i="4"/>
  <c r="P4021" i="4" s="1"/>
  <c r="Q4021" i="4" s="1"/>
  <c r="O4020" i="4"/>
  <c r="N4020" i="4"/>
  <c r="M4020" i="4"/>
  <c r="K4020" i="4"/>
  <c r="J4020" i="4"/>
  <c r="I4020" i="4"/>
  <c r="L4019" i="4"/>
  <c r="P4019" i="4" s="1"/>
  <c r="Q4019" i="4" s="1"/>
  <c r="L4018" i="4"/>
  <c r="P4018" i="4" s="1"/>
  <c r="Q4018" i="4" s="1"/>
  <c r="L4017" i="4"/>
  <c r="P4017" i="4" s="1"/>
  <c r="Q4017" i="4" s="1"/>
  <c r="L4016" i="4"/>
  <c r="P4016" i="4" s="1"/>
  <c r="Q4016" i="4" s="1"/>
  <c r="L4015" i="4"/>
  <c r="P4015" i="4" s="1"/>
  <c r="Q4015" i="4" s="1"/>
  <c r="O4014" i="4"/>
  <c r="O4012" i="4" s="1"/>
  <c r="N4014" i="4"/>
  <c r="N4012" i="4" s="1"/>
  <c r="M4014" i="4"/>
  <c r="M4012" i="4" s="1"/>
  <c r="K4014" i="4"/>
  <c r="J4014" i="4"/>
  <c r="J4012" i="4" s="1"/>
  <c r="I4014" i="4"/>
  <c r="I4012" i="4" s="1"/>
  <c r="L4013" i="4"/>
  <c r="P4013" i="4" s="1"/>
  <c r="Q4013" i="4" s="1"/>
  <c r="Q4010" i="4"/>
  <c r="L4010" i="4"/>
  <c r="P4010" i="4" s="1"/>
  <c r="Q3999" i="4"/>
  <c r="L3999" i="4"/>
  <c r="P3999" i="4" s="1"/>
  <c r="O3998" i="4"/>
  <c r="O3997" i="4" s="1"/>
  <c r="N3998" i="4"/>
  <c r="M3998" i="4"/>
  <c r="M3997" i="4" s="1"/>
  <c r="K3998" i="4"/>
  <c r="K3997" i="4" s="1"/>
  <c r="J3998" i="4"/>
  <c r="I3998" i="4"/>
  <c r="I3997" i="4" s="1"/>
  <c r="L3996" i="4"/>
  <c r="P3996" i="4" s="1"/>
  <c r="Q3996" i="4" s="1"/>
  <c r="O3995" i="4"/>
  <c r="N3995" i="4"/>
  <c r="M3995" i="4"/>
  <c r="K3995" i="4"/>
  <c r="J3995" i="4"/>
  <c r="J3994" i="4" s="1"/>
  <c r="I3995" i="4"/>
  <c r="I3994" i="4" s="1"/>
  <c r="O3994" i="4"/>
  <c r="N3994" i="4"/>
  <c r="L3993" i="4"/>
  <c r="P3993" i="4" s="1"/>
  <c r="Q3993" i="4" s="1"/>
  <c r="L3992" i="4"/>
  <c r="P3992" i="4" s="1"/>
  <c r="Q3992" i="4" s="1"/>
  <c r="L3991" i="4"/>
  <c r="P3991" i="4" s="1"/>
  <c r="Q3991" i="4" s="1"/>
  <c r="O3990" i="4"/>
  <c r="O3982" i="4" s="1"/>
  <c r="N3990" i="4"/>
  <c r="N3982" i="4" s="1"/>
  <c r="M3990" i="4"/>
  <c r="M3982" i="4" s="1"/>
  <c r="K3990" i="4"/>
  <c r="K3982" i="4" s="1"/>
  <c r="J3990" i="4"/>
  <c r="J3982" i="4" s="1"/>
  <c r="I3990" i="4"/>
  <c r="I3982" i="4" s="1"/>
  <c r="L3989" i="4"/>
  <c r="P3989" i="4" s="1"/>
  <c r="Q3989" i="4" s="1"/>
  <c r="L3988" i="4"/>
  <c r="P3988" i="4" s="1"/>
  <c r="Q3988" i="4" s="1"/>
  <c r="L3987" i="4"/>
  <c r="P3987" i="4" s="1"/>
  <c r="Q3987" i="4" s="1"/>
  <c r="L3986" i="4"/>
  <c r="P3986" i="4" s="1"/>
  <c r="Q3986" i="4" s="1"/>
  <c r="L3985" i="4"/>
  <c r="P3985" i="4" s="1"/>
  <c r="Q3985" i="4" s="1"/>
  <c r="L3984" i="4"/>
  <c r="P3984" i="4" s="1"/>
  <c r="Q3984" i="4" s="1"/>
  <c r="L3983" i="4"/>
  <c r="P3983" i="4" s="1"/>
  <c r="Q3983" i="4" s="1"/>
  <c r="L3981" i="4"/>
  <c r="P3981" i="4" s="1"/>
  <c r="Q3981" i="4" s="1"/>
  <c r="O3980" i="4"/>
  <c r="N3980" i="4"/>
  <c r="M3980" i="4"/>
  <c r="K3980" i="4"/>
  <c r="J3980" i="4"/>
  <c r="I3980" i="4"/>
  <c r="L3979" i="4"/>
  <c r="P3979" i="4" s="1"/>
  <c r="Q3979" i="4" s="1"/>
  <c r="Q3978" i="4"/>
  <c r="L3978" i="4"/>
  <c r="P3978" i="4" s="1"/>
  <c r="L3977" i="4"/>
  <c r="P3977" i="4" s="1"/>
  <c r="Q3977" i="4" s="1"/>
  <c r="L3976" i="4"/>
  <c r="P3976" i="4" s="1"/>
  <c r="Q3976" i="4" s="1"/>
  <c r="L3975" i="4"/>
  <c r="P3975" i="4" s="1"/>
  <c r="Q3975" i="4" s="1"/>
  <c r="O3974" i="4"/>
  <c r="O3972" i="4" s="1"/>
  <c r="N3974" i="4"/>
  <c r="M3974" i="4"/>
  <c r="M3972" i="4" s="1"/>
  <c r="K3974" i="4"/>
  <c r="K3972" i="4" s="1"/>
  <c r="J3974" i="4"/>
  <c r="J3972" i="4" s="1"/>
  <c r="I3974" i="4"/>
  <c r="I3972" i="4" s="1"/>
  <c r="L3973" i="4"/>
  <c r="P3973" i="4" s="1"/>
  <c r="Q3973" i="4" s="1"/>
  <c r="Q3970" i="4"/>
  <c r="L3970" i="4"/>
  <c r="P3970" i="4" s="1"/>
  <c r="Q3959" i="4"/>
  <c r="L3959" i="4"/>
  <c r="P3959" i="4" s="1"/>
  <c r="Q3958" i="4"/>
  <c r="L3958" i="4"/>
  <c r="P3958" i="4" s="1"/>
  <c r="O3957" i="4"/>
  <c r="O3956" i="4" s="1"/>
  <c r="N3957" i="4"/>
  <c r="M3957" i="4"/>
  <c r="M3956" i="4" s="1"/>
  <c r="K3957" i="4"/>
  <c r="K3956" i="4" s="1"/>
  <c r="J3957" i="4"/>
  <c r="J3956" i="4" s="1"/>
  <c r="Q3956" i="4" s="1"/>
  <c r="I3957" i="4"/>
  <c r="I3956" i="4" s="1"/>
  <c r="L3955" i="4"/>
  <c r="P3955" i="4" s="1"/>
  <c r="Q3955" i="4" s="1"/>
  <c r="O3954" i="4"/>
  <c r="O3953" i="4" s="1"/>
  <c r="N3954" i="4"/>
  <c r="N3953" i="4" s="1"/>
  <c r="M3954" i="4"/>
  <c r="M3953" i="4" s="1"/>
  <c r="K3954" i="4"/>
  <c r="J3954" i="4"/>
  <c r="J3953" i="4" s="1"/>
  <c r="I3954" i="4"/>
  <c r="I3953" i="4" s="1"/>
  <c r="L3952" i="4"/>
  <c r="P3952" i="4" s="1"/>
  <c r="Q3952" i="4" s="1"/>
  <c r="L3951" i="4"/>
  <c r="P3951" i="4" s="1"/>
  <c r="Q3951" i="4" s="1"/>
  <c r="L3950" i="4"/>
  <c r="P3950" i="4" s="1"/>
  <c r="Q3950" i="4" s="1"/>
  <c r="O3949" i="4"/>
  <c r="O3942" i="4" s="1"/>
  <c r="N3949" i="4"/>
  <c r="M3949" i="4"/>
  <c r="M3942" i="4" s="1"/>
  <c r="K3949" i="4"/>
  <c r="K3942" i="4" s="1"/>
  <c r="J3949" i="4"/>
  <c r="J3942" i="4" s="1"/>
  <c r="I3949" i="4"/>
  <c r="I3942" i="4" s="1"/>
  <c r="L3948" i="4"/>
  <c r="P3948" i="4" s="1"/>
  <c r="Q3948" i="4" s="1"/>
  <c r="L3947" i="4"/>
  <c r="P3947" i="4" s="1"/>
  <c r="Q3947" i="4" s="1"/>
  <c r="L3946" i="4"/>
  <c r="P3946" i="4" s="1"/>
  <c r="Q3946" i="4" s="1"/>
  <c r="L3945" i="4"/>
  <c r="P3945" i="4" s="1"/>
  <c r="Q3945" i="4" s="1"/>
  <c r="L3944" i="4"/>
  <c r="P3944" i="4" s="1"/>
  <c r="Q3944" i="4" s="1"/>
  <c r="L3943" i="4"/>
  <c r="P3943" i="4" s="1"/>
  <c r="Q3943" i="4" s="1"/>
  <c r="L3941" i="4"/>
  <c r="P3941" i="4" s="1"/>
  <c r="Q3941" i="4" s="1"/>
  <c r="O3940" i="4"/>
  <c r="N3940" i="4"/>
  <c r="M3940" i="4"/>
  <c r="K3940" i="4"/>
  <c r="J3940" i="4"/>
  <c r="I3940" i="4"/>
  <c r="L3939" i="4"/>
  <c r="P3939" i="4" s="1"/>
  <c r="Q3939" i="4" s="1"/>
  <c r="Q3938" i="4"/>
  <c r="L3938" i="4"/>
  <c r="P3938" i="4" s="1"/>
  <c r="L3937" i="4"/>
  <c r="P3937" i="4" s="1"/>
  <c r="Q3937" i="4" s="1"/>
  <c r="L3936" i="4"/>
  <c r="P3936" i="4" s="1"/>
  <c r="Q3936" i="4" s="1"/>
  <c r="L3935" i="4"/>
  <c r="P3935" i="4" s="1"/>
  <c r="Q3935" i="4" s="1"/>
  <c r="O3934" i="4"/>
  <c r="O3932" i="4" s="1"/>
  <c r="N3934" i="4"/>
  <c r="M3934" i="4"/>
  <c r="M3932" i="4" s="1"/>
  <c r="K3934" i="4"/>
  <c r="K3932" i="4" s="1"/>
  <c r="J3934" i="4"/>
  <c r="J3932" i="4" s="1"/>
  <c r="I3934" i="4"/>
  <c r="I3932" i="4" s="1"/>
  <c r="L3933" i="4"/>
  <c r="P3933" i="4" s="1"/>
  <c r="Q3933" i="4" s="1"/>
  <c r="Q3930" i="4"/>
  <c r="L3930" i="4"/>
  <c r="P3930" i="4" s="1"/>
  <c r="Q3919" i="4"/>
  <c r="L3919" i="4"/>
  <c r="P3919" i="4" s="1"/>
  <c r="L3918" i="4"/>
  <c r="P3918" i="4" s="1"/>
  <c r="Q3918" i="4" s="1"/>
  <c r="O3917" i="4"/>
  <c r="N3917" i="4"/>
  <c r="N3916" i="4" s="1"/>
  <c r="M3917" i="4"/>
  <c r="M3916" i="4" s="1"/>
  <c r="K3917" i="4"/>
  <c r="J3917" i="4"/>
  <c r="J3916" i="4" s="1"/>
  <c r="I3917" i="4"/>
  <c r="I3916" i="4" s="1"/>
  <c r="L3915" i="4"/>
  <c r="P3915" i="4" s="1"/>
  <c r="Q3915" i="4" s="1"/>
  <c r="O3914" i="4"/>
  <c r="O3913" i="4" s="1"/>
  <c r="N3914" i="4"/>
  <c r="M3914" i="4"/>
  <c r="M3913" i="4" s="1"/>
  <c r="K3914" i="4"/>
  <c r="K3913" i="4" s="1"/>
  <c r="J3914" i="4"/>
  <c r="J3913" i="4" s="1"/>
  <c r="I3914" i="4"/>
  <c r="I3913" i="4" s="1"/>
  <c r="L3912" i="4"/>
  <c r="P3912" i="4" s="1"/>
  <c r="Q3912" i="4" s="1"/>
  <c r="L3911" i="4"/>
  <c r="P3911" i="4" s="1"/>
  <c r="Q3911" i="4" s="1"/>
  <c r="L3910" i="4"/>
  <c r="P3910" i="4" s="1"/>
  <c r="Q3910" i="4" s="1"/>
  <c r="O3909" i="4"/>
  <c r="O3901" i="4" s="1"/>
  <c r="N3909" i="4"/>
  <c r="M3909" i="4"/>
  <c r="M3901" i="4" s="1"/>
  <c r="K3909" i="4"/>
  <c r="J3909" i="4"/>
  <c r="J3901" i="4" s="1"/>
  <c r="I3909" i="4"/>
  <c r="I3901" i="4" s="1"/>
  <c r="L3908" i="4"/>
  <c r="P3908" i="4" s="1"/>
  <c r="Q3908" i="4" s="1"/>
  <c r="L3907" i="4"/>
  <c r="P3907" i="4" s="1"/>
  <c r="Q3907" i="4" s="1"/>
  <c r="L3906" i="4"/>
  <c r="P3906" i="4" s="1"/>
  <c r="Q3906" i="4" s="1"/>
  <c r="L3905" i="4"/>
  <c r="P3905" i="4" s="1"/>
  <c r="Q3905" i="4" s="1"/>
  <c r="L3904" i="4"/>
  <c r="P3904" i="4" s="1"/>
  <c r="Q3904" i="4" s="1"/>
  <c r="L3903" i="4"/>
  <c r="P3903" i="4" s="1"/>
  <c r="Q3903" i="4" s="1"/>
  <c r="L3902" i="4"/>
  <c r="P3902" i="4" s="1"/>
  <c r="Q3902" i="4" s="1"/>
  <c r="L3900" i="4"/>
  <c r="P3900" i="4" s="1"/>
  <c r="Q3900" i="4" s="1"/>
  <c r="O3899" i="4"/>
  <c r="N3899" i="4"/>
  <c r="M3899" i="4"/>
  <c r="K3899" i="4"/>
  <c r="J3899" i="4"/>
  <c r="I3899" i="4"/>
  <c r="L3898" i="4"/>
  <c r="P3898" i="4" s="1"/>
  <c r="Q3898" i="4" s="1"/>
  <c r="Q3897" i="4"/>
  <c r="L3897" i="4"/>
  <c r="P3897" i="4" s="1"/>
  <c r="L3896" i="4"/>
  <c r="P3896" i="4" s="1"/>
  <c r="Q3896" i="4" s="1"/>
  <c r="L3895" i="4"/>
  <c r="P3895" i="4" s="1"/>
  <c r="Q3895" i="4" s="1"/>
  <c r="L3894" i="4"/>
  <c r="P3894" i="4" s="1"/>
  <c r="Q3894" i="4" s="1"/>
  <c r="O3893" i="4"/>
  <c r="O3891" i="4" s="1"/>
  <c r="N3893" i="4"/>
  <c r="M3893" i="4"/>
  <c r="M3891" i="4" s="1"/>
  <c r="K3893" i="4"/>
  <c r="K3891" i="4" s="1"/>
  <c r="J3893" i="4"/>
  <c r="J3891" i="4" s="1"/>
  <c r="I3893" i="4"/>
  <c r="I3891" i="4" s="1"/>
  <c r="L3892" i="4"/>
  <c r="P3892" i="4" s="1"/>
  <c r="Q3892" i="4" s="1"/>
  <c r="N3891" i="4"/>
  <c r="Q3889" i="4"/>
  <c r="L3889" i="4"/>
  <c r="P3889" i="4" s="1"/>
  <c r="Q3878" i="4"/>
  <c r="L3878" i="4"/>
  <c r="P3878" i="4" s="1"/>
  <c r="Q3877" i="4"/>
  <c r="L3877" i="4"/>
  <c r="P3877" i="4" s="1"/>
  <c r="O3876" i="4"/>
  <c r="O3875" i="4" s="1"/>
  <c r="N3876" i="4"/>
  <c r="M3876" i="4"/>
  <c r="M3875" i="4" s="1"/>
  <c r="K3876" i="4"/>
  <c r="J3876" i="4"/>
  <c r="J3875" i="4" s="1"/>
  <c r="Q3875" i="4" s="1"/>
  <c r="I3876" i="4"/>
  <c r="I3875" i="4" s="1"/>
  <c r="L3874" i="4"/>
  <c r="P3874" i="4" s="1"/>
  <c r="Q3874" i="4" s="1"/>
  <c r="O3873" i="4"/>
  <c r="O3872" i="4" s="1"/>
  <c r="N3873" i="4"/>
  <c r="M3873" i="4"/>
  <c r="M3872" i="4" s="1"/>
  <c r="K3873" i="4"/>
  <c r="K3872" i="4" s="1"/>
  <c r="J3873" i="4"/>
  <c r="J3872" i="4" s="1"/>
  <c r="I3873" i="4"/>
  <c r="I3872" i="4" s="1"/>
  <c r="L3871" i="4"/>
  <c r="P3871" i="4" s="1"/>
  <c r="Q3871" i="4" s="1"/>
  <c r="L3870" i="4"/>
  <c r="P3870" i="4" s="1"/>
  <c r="Q3870" i="4" s="1"/>
  <c r="L3869" i="4"/>
  <c r="P3869" i="4" s="1"/>
  <c r="Q3869" i="4" s="1"/>
  <c r="O3868" i="4"/>
  <c r="O3861" i="4" s="1"/>
  <c r="N3868" i="4"/>
  <c r="M3868" i="4"/>
  <c r="M3861" i="4" s="1"/>
  <c r="K3868" i="4"/>
  <c r="J3868" i="4"/>
  <c r="J3861" i="4" s="1"/>
  <c r="I3868" i="4"/>
  <c r="I3861" i="4" s="1"/>
  <c r="L3867" i="4"/>
  <c r="P3867" i="4" s="1"/>
  <c r="Q3867" i="4" s="1"/>
  <c r="L3866" i="4"/>
  <c r="P3866" i="4" s="1"/>
  <c r="Q3866" i="4" s="1"/>
  <c r="L3865" i="4"/>
  <c r="P3865" i="4" s="1"/>
  <c r="Q3865" i="4" s="1"/>
  <c r="L3864" i="4"/>
  <c r="P3864" i="4" s="1"/>
  <c r="Q3864" i="4" s="1"/>
  <c r="L3863" i="4"/>
  <c r="P3863" i="4" s="1"/>
  <c r="Q3863" i="4" s="1"/>
  <c r="Q3862" i="4"/>
  <c r="L3862" i="4"/>
  <c r="P3862" i="4" s="1"/>
  <c r="L3860" i="4"/>
  <c r="P3860" i="4" s="1"/>
  <c r="Q3860" i="4" s="1"/>
  <c r="O3859" i="4"/>
  <c r="N3859" i="4"/>
  <c r="M3859" i="4"/>
  <c r="K3859" i="4"/>
  <c r="J3859" i="4"/>
  <c r="I3859" i="4"/>
  <c r="L3858" i="4"/>
  <c r="P3858" i="4" s="1"/>
  <c r="Q3858" i="4" s="1"/>
  <c r="Q3857" i="4"/>
  <c r="L3857" i="4"/>
  <c r="P3857" i="4" s="1"/>
  <c r="L3856" i="4"/>
  <c r="P3856" i="4" s="1"/>
  <c r="Q3856" i="4" s="1"/>
  <c r="L3855" i="4"/>
  <c r="P3855" i="4" s="1"/>
  <c r="Q3855" i="4" s="1"/>
  <c r="L3854" i="4"/>
  <c r="P3854" i="4" s="1"/>
  <c r="Q3854" i="4" s="1"/>
  <c r="O3853" i="4"/>
  <c r="O3851" i="4" s="1"/>
  <c r="N3853" i="4"/>
  <c r="N3851" i="4" s="1"/>
  <c r="M3853" i="4"/>
  <c r="M3851" i="4" s="1"/>
  <c r="K3853" i="4"/>
  <c r="K3851" i="4" s="1"/>
  <c r="J3853" i="4"/>
  <c r="J3851" i="4" s="1"/>
  <c r="I3853" i="4"/>
  <c r="I3851" i="4" s="1"/>
  <c r="L3852" i="4"/>
  <c r="P3852" i="4" s="1"/>
  <c r="Q3852" i="4" s="1"/>
  <c r="Q3849" i="4"/>
  <c r="L3849" i="4"/>
  <c r="P3849" i="4" s="1"/>
  <c r="Q3838" i="4"/>
  <c r="L3838" i="4"/>
  <c r="P3838" i="4" s="1"/>
  <c r="Q3837" i="4"/>
  <c r="L3837" i="4"/>
  <c r="P3837" i="4" s="1"/>
  <c r="O3836" i="4"/>
  <c r="O3835" i="4" s="1"/>
  <c r="N3836" i="4"/>
  <c r="M3836" i="4"/>
  <c r="M3835" i="4" s="1"/>
  <c r="K3836" i="4"/>
  <c r="K3835" i="4" s="1"/>
  <c r="J3836" i="4"/>
  <c r="I3836" i="4"/>
  <c r="I3835" i="4" s="1"/>
  <c r="L3834" i="4"/>
  <c r="P3834" i="4" s="1"/>
  <c r="Q3834" i="4" s="1"/>
  <c r="O3833" i="4"/>
  <c r="O3832" i="4" s="1"/>
  <c r="N3833" i="4"/>
  <c r="N3832" i="4" s="1"/>
  <c r="M3833" i="4"/>
  <c r="M3832" i="4" s="1"/>
  <c r="K3833" i="4"/>
  <c r="J3833" i="4"/>
  <c r="J3832" i="4" s="1"/>
  <c r="I3833" i="4"/>
  <c r="I3832" i="4" s="1"/>
  <c r="L3831" i="4"/>
  <c r="P3831" i="4" s="1"/>
  <c r="Q3831" i="4" s="1"/>
  <c r="L3830" i="4"/>
  <c r="P3830" i="4" s="1"/>
  <c r="Q3830" i="4" s="1"/>
  <c r="L3829" i="4"/>
  <c r="P3829" i="4" s="1"/>
  <c r="Q3829" i="4" s="1"/>
  <c r="O3828" i="4"/>
  <c r="O3821" i="4" s="1"/>
  <c r="N3828" i="4"/>
  <c r="M3828" i="4"/>
  <c r="M3821" i="4" s="1"/>
  <c r="K3828" i="4"/>
  <c r="K3821" i="4" s="1"/>
  <c r="J3828" i="4"/>
  <c r="J3821" i="4" s="1"/>
  <c r="I3828" i="4"/>
  <c r="I3821" i="4" s="1"/>
  <c r="L3827" i="4"/>
  <c r="P3827" i="4" s="1"/>
  <c r="Q3827" i="4" s="1"/>
  <c r="L3826" i="4"/>
  <c r="P3826" i="4" s="1"/>
  <c r="Q3826" i="4" s="1"/>
  <c r="L3825" i="4"/>
  <c r="P3825" i="4" s="1"/>
  <c r="Q3825" i="4" s="1"/>
  <c r="L3824" i="4"/>
  <c r="P3824" i="4" s="1"/>
  <c r="Q3824" i="4" s="1"/>
  <c r="L3823" i="4"/>
  <c r="P3823" i="4" s="1"/>
  <c r="Q3823" i="4" s="1"/>
  <c r="Q3822" i="4"/>
  <c r="L3822" i="4"/>
  <c r="P3822" i="4" s="1"/>
  <c r="L3820" i="4"/>
  <c r="P3820" i="4" s="1"/>
  <c r="Q3820" i="4" s="1"/>
  <c r="O3819" i="4"/>
  <c r="N3819" i="4"/>
  <c r="M3819" i="4"/>
  <c r="K3819" i="4"/>
  <c r="J3819" i="4"/>
  <c r="I3819" i="4"/>
  <c r="L3818" i="4"/>
  <c r="P3818" i="4" s="1"/>
  <c r="Q3818" i="4" s="1"/>
  <c r="L3817" i="4"/>
  <c r="P3817" i="4" s="1"/>
  <c r="Q3817" i="4" s="1"/>
  <c r="L3816" i="4"/>
  <c r="P3816" i="4" s="1"/>
  <c r="Q3816" i="4" s="1"/>
  <c r="L3815" i="4"/>
  <c r="P3815" i="4" s="1"/>
  <c r="Q3815" i="4" s="1"/>
  <c r="L3814" i="4"/>
  <c r="P3814" i="4" s="1"/>
  <c r="Q3814" i="4" s="1"/>
  <c r="O3813" i="4"/>
  <c r="O3811" i="4" s="1"/>
  <c r="N3813" i="4"/>
  <c r="M3813" i="4"/>
  <c r="M3811" i="4" s="1"/>
  <c r="K3813" i="4"/>
  <c r="J3813" i="4"/>
  <c r="J3811" i="4" s="1"/>
  <c r="I3813" i="4"/>
  <c r="I3811" i="4" s="1"/>
  <c r="L3812" i="4"/>
  <c r="P3812" i="4" s="1"/>
  <c r="Q3812" i="4" s="1"/>
  <c r="Q3809" i="4"/>
  <c r="L3809" i="4"/>
  <c r="P3809" i="4" s="1"/>
  <c r="Q3798" i="4"/>
  <c r="L3798" i="4"/>
  <c r="P3798" i="4" s="1"/>
  <c r="Q3797" i="4"/>
  <c r="L3797" i="4"/>
  <c r="P3797" i="4" s="1"/>
  <c r="O3796" i="4"/>
  <c r="O3795" i="4" s="1"/>
  <c r="N3796" i="4"/>
  <c r="N3795" i="4" s="1"/>
  <c r="M3796" i="4"/>
  <c r="M3795" i="4" s="1"/>
  <c r="K3796" i="4"/>
  <c r="J3796" i="4"/>
  <c r="I3796" i="4"/>
  <c r="I3795" i="4" s="1"/>
  <c r="L3794" i="4"/>
  <c r="P3794" i="4" s="1"/>
  <c r="Q3794" i="4" s="1"/>
  <c r="O3793" i="4"/>
  <c r="O3792" i="4" s="1"/>
  <c r="N3793" i="4"/>
  <c r="M3793" i="4"/>
  <c r="M3792" i="4" s="1"/>
  <c r="K3793" i="4"/>
  <c r="K3792" i="4" s="1"/>
  <c r="J3793" i="4"/>
  <c r="J3792" i="4" s="1"/>
  <c r="I3793" i="4"/>
  <c r="I3792" i="4" s="1"/>
  <c r="L3791" i="4"/>
  <c r="P3791" i="4" s="1"/>
  <c r="Q3791" i="4" s="1"/>
  <c r="L3790" i="4"/>
  <c r="P3790" i="4" s="1"/>
  <c r="Q3790" i="4" s="1"/>
  <c r="L3789" i="4"/>
  <c r="P3789" i="4" s="1"/>
  <c r="Q3789" i="4" s="1"/>
  <c r="O3788" i="4"/>
  <c r="O3780" i="4" s="1"/>
  <c r="N3788" i="4"/>
  <c r="N3780" i="4" s="1"/>
  <c r="M3788" i="4"/>
  <c r="K3788" i="4"/>
  <c r="J3788" i="4"/>
  <c r="J3780" i="4" s="1"/>
  <c r="I3788" i="4"/>
  <c r="I3780" i="4" s="1"/>
  <c r="Q3787" i="4"/>
  <c r="L3787" i="4"/>
  <c r="P3787" i="4" s="1"/>
  <c r="L3786" i="4"/>
  <c r="P3786" i="4" s="1"/>
  <c r="Q3786" i="4" s="1"/>
  <c r="L3785" i="4"/>
  <c r="P3785" i="4" s="1"/>
  <c r="Q3785" i="4" s="1"/>
  <c r="L3784" i="4"/>
  <c r="P3784" i="4" s="1"/>
  <c r="Q3784" i="4" s="1"/>
  <c r="L3783" i="4"/>
  <c r="P3783" i="4" s="1"/>
  <c r="Q3783" i="4" s="1"/>
  <c r="L3782" i="4"/>
  <c r="P3782" i="4" s="1"/>
  <c r="Q3782" i="4" s="1"/>
  <c r="L3781" i="4"/>
  <c r="P3781" i="4" s="1"/>
  <c r="Q3781" i="4" s="1"/>
  <c r="M3780" i="4"/>
  <c r="L3779" i="4"/>
  <c r="P3779" i="4" s="1"/>
  <c r="Q3779" i="4" s="1"/>
  <c r="O3778" i="4"/>
  <c r="N3778" i="4"/>
  <c r="M3778" i="4"/>
  <c r="K3778" i="4"/>
  <c r="J3778" i="4"/>
  <c r="I3778" i="4"/>
  <c r="L3777" i="4"/>
  <c r="P3777" i="4" s="1"/>
  <c r="Q3777" i="4" s="1"/>
  <c r="L3776" i="4"/>
  <c r="P3776" i="4" s="1"/>
  <c r="Q3776" i="4" s="1"/>
  <c r="L3775" i="4"/>
  <c r="P3775" i="4" s="1"/>
  <c r="Q3775" i="4" s="1"/>
  <c r="L3774" i="4"/>
  <c r="P3774" i="4" s="1"/>
  <c r="Q3774" i="4" s="1"/>
  <c r="L3773" i="4"/>
  <c r="P3773" i="4" s="1"/>
  <c r="Q3773" i="4" s="1"/>
  <c r="O3772" i="4"/>
  <c r="O3770" i="4" s="1"/>
  <c r="N3772" i="4"/>
  <c r="M3772" i="4"/>
  <c r="M3770" i="4" s="1"/>
  <c r="K3772" i="4"/>
  <c r="K3770" i="4" s="1"/>
  <c r="J3772" i="4"/>
  <c r="J3770" i="4" s="1"/>
  <c r="I3772" i="4"/>
  <c r="I3770" i="4" s="1"/>
  <c r="L3771" i="4"/>
  <c r="P3771" i="4" s="1"/>
  <c r="Q3771" i="4" s="1"/>
  <c r="Q3768" i="4"/>
  <c r="L3768" i="4"/>
  <c r="P3768" i="4" s="1"/>
  <c r="Q3757" i="4"/>
  <c r="L3757" i="4"/>
  <c r="P3757" i="4" s="1"/>
  <c r="O3756" i="4"/>
  <c r="O3755" i="4" s="1"/>
  <c r="N3756" i="4"/>
  <c r="M3756" i="4"/>
  <c r="M3755" i="4" s="1"/>
  <c r="K3756" i="4"/>
  <c r="K3755" i="4" s="1"/>
  <c r="J3756" i="4"/>
  <c r="I3756" i="4"/>
  <c r="I3755" i="4" s="1"/>
  <c r="L3754" i="4"/>
  <c r="P3754" i="4" s="1"/>
  <c r="Q3754" i="4" s="1"/>
  <c r="O3753" i="4"/>
  <c r="O3752" i="4" s="1"/>
  <c r="N3753" i="4"/>
  <c r="N3752" i="4" s="1"/>
  <c r="M3753" i="4"/>
  <c r="K3753" i="4"/>
  <c r="J3753" i="4"/>
  <c r="J3752" i="4" s="1"/>
  <c r="I3753" i="4"/>
  <c r="I3752" i="4" s="1"/>
  <c r="L3751" i="4"/>
  <c r="P3751" i="4" s="1"/>
  <c r="Q3751" i="4" s="1"/>
  <c r="L3750" i="4"/>
  <c r="P3750" i="4" s="1"/>
  <c r="Q3750" i="4" s="1"/>
  <c r="L3749" i="4"/>
  <c r="P3749" i="4" s="1"/>
  <c r="Q3749" i="4" s="1"/>
  <c r="O3748" i="4"/>
  <c r="O3741" i="4" s="1"/>
  <c r="N3748" i="4"/>
  <c r="M3748" i="4"/>
  <c r="M3741" i="4" s="1"/>
  <c r="K3748" i="4"/>
  <c r="K3741" i="4" s="1"/>
  <c r="J3748" i="4"/>
  <c r="J3741" i="4" s="1"/>
  <c r="I3748" i="4"/>
  <c r="I3741" i="4" s="1"/>
  <c r="L3747" i="4"/>
  <c r="P3747" i="4" s="1"/>
  <c r="Q3747" i="4" s="1"/>
  <c r="L3746" i="4"/>
  <c r="P3746" i="4" s="1"/>
  <c r="Q3746" i="4" s="1"/>
  <c r="L3745" i="4"/>
  <c r="P3745" i="4" s="1"/>
  <c r="Q3745" i="4" s="1"/>
  <c r="L3744" i="4"/>
  <c r="P3744" i="4" s="1"/>
  <c r="Q3744" i="4" s="1"/>
  <c r="L3743" i="4"/>
  <c r="P3743" i="4" s="1"/>
  <c r="Q3743" i="4" s="1"/>
  <c r="L3742" i="4"/>
  <c r="P3742" i="4" s="1"/>
  <c r="Q3742" i="4" s="1"/>
  <c r="L3740" i="4"/>
  <c r="P3740" i="4" s="1"/>
  <c r="Q3740" i="4" s="1"/>
  <c r="O3739" i="4"/>
  <c r="N3739" i="4"/>
  <c r="M3739" i="4"/>
  <c r="K3739" i="4"/>
  <c r="J3739" i="4"/>
  <c r="I3739" i="4"/>
  <c r="L3738" i="4"/>
  <c r="P3738" i="4" s="1"/>
  <c r="Q3738" i="4" s="1"/>
  <c r="L3737" i="4"/>
  <c r="P3737" i="4" s="1"/>
  <c r="Q3737" i="4" s="1"/>
  <c r="L3736" i="4"/>
  <c r="P3736" i="4" s="1"/>
  <c r="Q3736" i="4" s="1"/>
  <c r="L3735" i="4"/>
  <c r="P3735" i="4" s="1"/>
  <c r="Q3735" i="4" s="1"/>
  <c r="L3734" i="4"/>
  <c r="P3734" i="4" s="1"/>
  <c r="Q3734" i="4" s="1"/>
  <c r="O3733" i="4"/>
  <c r="O3731" i="4" s="1"/>
  <c r="N3733" i="4"/>
  <c r="N3731" i="4" s="1"/>
  <c r="M3733" i="4"/>
  <c r="K3733" i="4"/>
  <c r="K3731" i="4" s="1"/>
  <c r="J3733" i="4"/>
  <c r="J3731" i="4" s="1"/>
  <c r="I3733" i="4"/>
  <c r="I3731" i="4" s="1"/>
  <c r="L3732" i="4"/>
  <c r="P3732" i="4" s="1"/>
  <c r="Q3732" i="4" s="1"/>
  <c r="Q3729" i="4"/>
  <c r="L3729" i="4"/>
  <c r="P3729" i="4" s="1"/>
  <c r="Q3718" i="4"/>
  <c r="L3718" i="4"/>
  <c r="P3718" i="4" s="1"/>
  <c r="Q3717" i="4"/>
  <c r="L3717" i="4"/>
  <c r="P3717" i="4" s="1"/>
  <c r="O3716" i="4"/>
  <c r="O3715" i="4" s="1"/>
  <c r="N3716" i="4"/>
  <c r="M3716" i="4"/>
  <c r="M3715" i="4" s="1"/>
  <c r="K3716" i="4"/>
  <c r="J3716" i="4"/>
  <c r="J3715" i="4" s="1"/>
  <c r="Q3715" i="4" s="1"/>
  <c r="I3716" i="4"/>
  <c r="I3715" i="4" s="1"/>
  <c r="L3714" i="4"/>
  <c r="P3714" i="4" s="1"/>
  <c r="Q3714" i="4" s="1"/>
  <c r="O3713" i="4"/>
  <c r="O3712" i="4" s="1"/>
  <c r="N3713" i="4"/>
  <c r="M3713" i="4"/>
  <c r="M3712" i="4" s="1"/>
  <c r="K3713" i="4"/>
  <c r="K3712" i="4" s="1"/>
  <c r="J3713" i="4"/>
  <c r="J3712" i="4" s="1"/>
  <c r="I3713" i="4"/>
  <c r="I3712" i="4" s="1"/>
  <c r="L3711" i="4"/>
  <c r="P3711" i="4" s="1"/>
  <c r="Q3711" i="4" s="1"/>
  <c r="L3710" i="4"/>
  <c r="P3710" i="4" s="1"/>
  <c r="Q3710" i="4" s="1"/>
  <c r="L3709" i="4"/>
  <c r="P3709" i="4" s="1"/>
  <c r="Q3709" i="4" s="1"/>
  <c r="O3708" i="4"/>
  <c r="O3700" i="4" s="1"/>
  <c r="N3708" i="4"/>
  <c r="N3700" i="4" s="1"/>
  <c r="M3708" i="4"/>
  <c r="K3708" i="4"/>
  <c r="K3700" i="4" s="1"/>
  <c r="J3708" i="4"/>
  <c r="J3700" i="4" s="1"/>
  <c r="I3708" i="4"/>
  <c r="I3700" i="4" s="1"/>
  <c r="Q3707" i="4"/>
  <c r="L3707" i="4"/>
  <c r="P3707" i="4" s="1"/>
  <c r="L3706" i="4"/>
  <c r="P3706" i="4" s="1"/>
  <c r="Q3706" i="4" s="1"/>
  <c r="L3705" i="4"/>
  <c r="P3705" i="4" s="1"/>
  <c r="Q3705" i="4" s="1"/>
  <c r="L3704" i="4"/>
  <c r="P3704" i="4" s="1"/>
  <c r="Q3704" i="4" s="1"/>
  <c r="L3703" i="4"/>
  <c r="P3703" i="4" s="1"/>
  <c r="Q3703" i="4" s="1"/>
  <c r="L3702" i="4"/>
  <c r="P3702" i="4" s="1"/>
  <c r="Q3702" i="4" s="1"/>
  <c r="L3701" i="4"/>
  <c r="P3701" i="4" s="1"/>
  <c r="Q3701" i="4" s="1"/>
  <c r="L3699" i="4"/>
  <c r="P3699" i="4" s="1"/>
  <c r="Q3699" i="4" s="1"/>
  <c r="O3698" i="4"/>
  <c r="N3698" i="4"/>
  <c r="M3698" i="4"/>
  <c r="K3698" i="4"/>
  <c r="J3698" i="4"/>
  <c r="I3698" i="4"/>
  <c r="L3697" i="4"/>
  <c r="P3697" i="4" s="1"/>
  <c r="Q3697" i="4" s="1"/>
  <c r="L3696" i="4"/>
  <c r="P3696" i="4" s="1"/>
  <c r="Q3696" i="4" s="1"/>
  <c r="L3695" i="4"/>
  <c r="P3695" i="4" s="1"/>
  <c r="Q3695" i="4" s="1"/>
  <c r="L3694" i="4"/>
  <c r="P3694" i="4" s="1"/>
  <c r="Q3694" i="4" s="1"/>
  <c r="L3693" i="4"/>
  <c r="P3693" i="4" s="1"/>
  <c r="Q3693" i="4" s="1"/>
  <c r="O3692" i="4"/>
  <c r="O3690" i="4" s="1"/>
  <c r="N3692" i="4"/>
  <c r="N3690" i="4" s="1"/>
  <c r="M3692" i="4"/>
  <c r="K3692" i="4"/>
  <c r="J3692" i="4"/>
  <c r="J3690" i="4" s="1"/>
  <c r="I3692" i="4"/>
  <c r="I3690" i="4" s="1"/>
  <c r="L3691" i="4"/>
  <c r="P3691" i="4" s="1"/>
  <c r="Q3691" i="4" s="1"/>
  <c r="Q3688" i="4"/>
  <c r="L3688" i="4"/>
  <c r="P3688" i="4" s="1"/>
  <c r="Q3677" i="4"/>
  <c r="L3677" i="4"/>
  <c r="P3677" i="4" s="1"/>
  <c r="O3676" i="4"/>
  <c r="O3675" i="4" s="1"/>
  <c r="N3676" i="4"/>
  <c r="M3676" i="4"/>
  <c r="M3675" i="4" s="1"/>
  <c r="K3676" i="4"/>
  <c r="K3675" i="4" s="1"/>
  <c r="J3676" i="4"/>
  <c r="I3676" i="4"/>
  <c r="I3675" i="4" s="1"/>
  <c r="L3674" i="4"/>
  <c r="P3674" i="4" s="1"/>
  <c r="Q3674" i="4" s="1"/>
  <c r="O3673" i="4"/>
  <c r="O3672" i="4" s="1"/>
  <c r="N3673" i="4"/>
  <c r="N3672" i="4" s="1"/>
  <c r="M3673" i="4"/>
  <c r="K3673" i="4"/>
  <c r="J3673" i="4"/>
  <c r="J3672" i="4" s="1"/>
  <c r="I3673" i="4"/>
  <c r="I3672" i="4" s="1"/>
  <c r="L3671" i="4"/>
  <c r="P3671" i="4" s="1"/>
  <c r="Q3671" i="4" s="1"/>
  <c r="L3670" i="4"/>
  <c r="P3670" i="4" s="1"/>
  <c r="Q3670" i="4" s="1"/>
  <c r="L3669" i="4"/>
  <c r="P3669" i="4" s="1"/>
  <c r="Q3669" i="4" s="1"/>
  <c r="O3668" i="4"/>
  <c r="O3660" i="4" s="1"/>
  <c r="N3668" i="4"/>
  <c r="N3660" i="4" s="1"/>
  <c r="M3668" i="4"/>
  <c r="M3660" i="4" s="1"/>
  <c r="K3668" i="4"/>
  <c r="K3660" i="4" s="1"/>
  <c r="J3668" i="4"/>
  <c r="J3660" i="4" s="1"/>
  <c r="I3668" i="4"/>
  <c r="I3660" i="4" s="1"/>
  <c r="Q3667" i="4"/>
  <c r="L3667" i="4"/>
  <c r="P3667" i="4" s="1"/>
  <c r="L3666" i="4"/>
  <c r="P3666" i="4" s="1"/>
  <c r="Q3666" i="4" s="1"/>
  <c r="L3665" i="4"/>
  <c r="P3665" i="4" s="1"/>
  <c r="Q3665" i="4" s="1"/>
  <c r="L3664" i="4"/>
  <c r="P3664" i="4" s="1"/>
  <c r="Q3664" i="4" s="1"/>
  <c r="L3663" i="4"/>
  <c r="P3663" i="4" s="1"/>
  <c r="Q3663" i="4" s="1"/>
  <c r="L3662" i="4"/>
  <c r="P3662" i="4" s="1"/>
  <c r="Q3662" i="4" s="1"/>
  <c r="L3661" i="4"/>
  <c r="P3661" i="4" s="1"/>
  <c r="Q3661" i="4" s="1"/>
  <c r="L3659" i="4"/>
  <c r="P3659" i="4" s="1"/>
  <c r="Q3659" i="4" s="1"/>
  <c r="O3658" i="4"/>
  <c r="N3658" i="4"/>
  <c r="M3658" i="4"/>
  <c r="K3658" i="4"/>
  <c r="J3658" i="4"/>
  <c r="I3658" i="4"/>
  <c r="L3657" i="4"/>
  <c r="P3657" i="4" s="1"/>
  <c r="Q3657" i="4" s="1"/>
  <c r="L3656" i="4"/>
  <c r="P3656" i="4" s="1"/>
  <c r="Q3656" i="4" s="1"/>
  <c r="L3655" i="4"/>
  <c r="P3655" i="4" s="1"/>
  <c r="Q3655" i="4" s="1"/>
  <c r="L3654" i="4"/>
  <c r="P3654" i="4" s="1"/>
  <c r="Q3654" i="4" s="1"/>
  <c r="L3653" i="4"/>
  <c r="P3653" i="4" s="1"/>
  <c r="Q3653" i="4" s="1"/>
  <c r="O3652" i="4"/>
  <c r="O3650" i="4" s="1"/>
  <c r="N3652" i="4"/>
  <c r="M3652" i="4"/>
  <c r="M3650" i="4" s="1"/>
  <c r="K3652" i="4"/>
  <c r="K3650" i="4" s="1"/>
  <c r="J3652" i="4"/>
  <c r="J3650" i="4" s="1"/>
  <c r="I3652" i="4"/>
  <c r="I3650" i="4" s="1"/>
  <c r="L3651" i="4"/>
  <c r="P3651" i="4" s="1"/>
  <c r="Q3651" i="4" s="1"/>
  <c r="Q3648" i="4"/>
  <c r="L3648" i="4"/>
  <c r="P3648" i="4" s="1"/>
  <c r="Q3638" i="4"/>
  <c r="L3638" i="4"/>
  <c r="P3638" i="4" s="1"/>
  <c r="Q3637" i="4"/>
  <c r="L3637" i="4"/>
  <c r="P3637" i="4" s="1"/>
  <c r="O3636" i="4"/>
  <c r="O3635" i="4" s="1"/>
  <c r="N3636" i="4"/>
  <c r="M3636" i="4"/>
  <c r="M3635" i="4" s="1"/>
  <c r="K3636" i="4"/>
  <c r="K3635" i="4" s="1"/>
  <c r="J3636" i="4"/>
  <c r="I3636" i="4"/>
  <c r="I3635" i="4" s="1"/>
  <c r="L3634" i="4"/>
  <c r="P3634" i="4" s="1"/>
  <c r="Q3634" i="4" s="1"/>
  <c r="O3633" i="4"/>
  <c r="O3632" i="4" s="1"/>
  <c r="N3633" i="4"/>
  <c r="N3632" i="4" s="1"/>
  <c r="M3633" i="4"/>
  <c r="K3633" i="4"/>
  <c r="J3633" i="4"/>
  <c r="J3632" i="4" s="1"/>
  <c r="I3633" i="4"/>
  <c r="I3632" i="4" s="1"/>
  <c r="L3631" i="4"/>
  <c r="P3631" i="4" s="1"/>
  <c r="Q3631" i="4" s="1"/>
  <c r="L3630" i="4"/>
  <c r="P3630" i="4" s="1"/>
  <c r="Q3630" i="4" s="1"/>
  <c r="L3629" i="4"/>
  <c r="P3629" i="4" s="1"/>
  <c r="Q3629" i="4" s="1"/>
  <c r="O3628" i="4"/>
  <c r="O3620" i="4" s="1"/>
  <c r="N3628" i="4"/>
  <c r="M3628" i="4"/>
  <c r="M3620" i="4" s="1"/>
  <c r="K3628" i="4"/>
  <c r="K3620" i="4" s="1"/>
  <c r="J3628" i="4"/>
  <c r="J3620" i="4" s="1"/>
  <c r="I3628" i="4"/>
  <c r="I3620" i="4" s="1"/>
  <c r="Q3627" i="4"/>
  <c r="L3627" i="4"/>
  <c r="P3627" i="4" s="1"/>
  <c r="L3626" i="4"/>
  <c r="P3626" i="4" s="1"/>
  <c r="Q3626" i="4" s="1"/>
  <c r="L3625" i="4"/>
  <c r="P3625" i="4" s="1"/>
  <c r="Q3625" i="4" s="1"/>
  <c r="L3624" i="4"/>
  <c r="P3624" i="4" s="1"/>
  <c r="Q3624" i="4" s="1"/>
  <c r="L3623" i="4"/>
  <c r="P3623" i="4" s="1"/>
  <c r="Q3623" i="4" s="1"/>
  <c r="L3622" i="4"/>
  <c r="P3622" i="4" s="1"/>
  <c r="Q3622" i="4" s="1"/>
  <c r="L3621" i="4"/>
  <c r="P3621" i="4" s="1"/>
  <c r="Q3621" i="4" s="1"/>
  <c r="L3619" i="4"/>
  <c r="P3619" i="4" s="1"/>
  <c r="Q3619" i="4" s="1"/>
  <c r="O3618" i="4"/>
  <c r="N3618" i="4"/>
  <c r="M3618" i="4"/>
  <c r="K3618" i="4"/>
  <c r="J3618" i="4"/>
  <c r="I3618" i="4"/>
  <c r="L3617" i="4"/>
  <c r="P3617" i="4" s="1"/>
  <c r="Q3617" i="4" s="1"/>
  <c r="L3616" i="4"/>
  <c r="P3616" i="4" s="1"/>
  <c r="Q3616" i="4" s="1"/>
  <c r="L3615" i="4"/>
  <c r="P3615" i="4" s="1"/>
  <c r="Q3615" i="4" s="1"/>
  <c r="L3614" i="4"/>
  <c r="P3614" i="4" s="1"/>
  <c r="Q3614" i="4" s="1"/>
  <c r="L3613" i="4"/>
  <c r="P3613" i="4" s="1"/>
  <c r="Q3613" i="4" s="1"/>
  <c r="O3612" i="4"/>
  <c r="O3610" i="4" s="1"/>
  <c r="N3612" i="4"/>
  <c r="N3610" i="4" s="1"/>
  <c r="M3612" i="4"/>
  <c r="M3610" i="4" s="1"/>
  <c r="K3612" i="4"/>
  <c r="K3610" i="4" s="1"/>
  <c r="J3612" i="4"/>
  <c r="J3610" i="4" s="1"/>
  <c r="I3612" i="4"/>
  <c r="I3610" i="4" s="1"/>
  <c r="L3611" i="4"/>
  <c r="P3611" i="4" s="1"/>
  <c r="Q3611" i="4" s="1"/>
  <c r="Q3608" i="4"/>
  <c r="L3608" i="4"/>
  <c r="P3608" i="4" s="1"/>
  <c r="Q3598" i="4"/>
  <c r="L3598" i="4"/>
  <c r="P3598" i="4" s="1"/>
  <c r="Q3597" i="4"/>
  <c r="L3597" i="4"/>
  <c r="P3597" i="4" s="1"/>
  <c r="O3596" i="4"/>
  <c r="O3595" i="4" s="1"/>
  <c r="N3596" i="4"/>
  <c r="M3596" i="4"/>
  <c r="M3595" i="4" s="1"/>
  <c r="K3596" i="4"/>
  <c r="K3595" i="4" s="1"/>
  <c r="J3596" i="4"/>
  <c r="J3595" i="4" s="1"/>
  <c r="Q3595" i="4" s="1"/>
  <c r="I3596" i="4"/>
  <c r="I3595" i="4" s="1"/>
  <c r="L3594" i="4"/>
  <c r="P3594" i="4" s="1"/>
  <c r="Q3594" i="4" s="1"/>
  <c r="O3593" i="4"/>
  <c r="N3593" i="4"/>
  <c r="N3592" i="4" s="1"/>
  <c r="M3593" i="4"/>
  <c r="K3593" i="4"/>
  <c r="J3593" i="4"/>
  <c r="J3592" i="4" s="1"/>
  <c r="I3593" i="4"/>
  <c r="I3592" i="4" s="1"/>
  <c r="O3592" i="4"/>
  <c r="L3591" i="4"/>
  <c r="P3591" i="4" s="1"/>
  <c r="Q3591" i="4" s="1"/>
  <c r="L3590" i="4"/>
  <c r="P3590" i="4" s="1"/>
  <c r="Q3590" i="4" s="1"/>
  <c r="L3589" i="4"/>
  <c r="P3589" i="4" s="1"/>
  <c r="Q3589" i="4" s="1"/>
  <c r="O3588" i="4"/>
  <c r="O3580" i="4" s="1"/>
  <c r="N3588" i="4"/>
  <c r="N3580" i="4" s="1"/>
  <c r="M3588" i="4"/>
  <c r="M3580" i="4" s="1"/>
  <c r="K3588" i="4"/>
  <c r="K3580" i="4" s="1"/>
  <c r="J3588" i="4"/>
  <c r="J3580" i="4" s="1"/>
  <c r="I3588" i="4"/>
  <c r="I3580" i="4" s="1"/>
  <c r="Q3587" i="4"/>
  <c r="L3587" i="4"/>
  <c r="P3587" i="4" s="1"/>
  <c r="L3586" i="4"/>
  <c r="P3586" i="4" s="1"/>
  <c r="Q3586" i="4" s="1"/>
  <c r="L3585" i="4"/>
  <c r="P3585" i="4" s="1"/>
  <c r="Q3585" i="4" s="1"/>
  <c r="L3584" i="4"/>
  <c r="P3584" i="4" s="1"/>
  <c r="Q3584" i="4" s="1"/>
  <c r="L3583" i="4"/>
  <c r="P3583" i="4" s="1"/>
  <c r="Q3583" i="4" s="1"/>
  <c r="L3582" i="4"/>
  <c r="P3582" i="4" s="1"/>
  <c r="Q3582" i="4" s="1"/>
  <c r="L3581" i="4"/>
  <c r="P3581" i="4" s="1"/>
  <c r="Q3581" i="4" s="1"/>
  <c r="L3579" i="4"/>
  <c r="P3579" i="4" s="1"/>
  <c r="Q3579" i="4" s="1"/>
  <c r="O3578" i="4"/>
  <c r="N3578" i="4"/>
  <c r="M3578" i="4"/>
  <c r="K3578" i="4"/>
  <c r="J3578" i="4"/>
  <c r="I3578" i="4"/>
  <c r="L3577" i="4"/>
  <c r="P3577" i="4" s="1"/>
  <c r="Q3577" i="4" s="1"/>
  <c r="L3576" i="4"/>
  <c r="P3576" i="4" s="1"/>
  <c r="Q3576" i="4" s="1"/>
  <c r="L3575" i="4"/>
  <c r="P3575" i="4" s="1"/>
  <c r="Q3575" i="4" s="1"/>
  <c r="L3574" i="4"/>
  <c r="P3574" i="4" s="1"/>
  <c r="Q3574" i="4" s="1"/>
  <c r="L3573" i="4"/>
  <c r="P3573" i="4" s="1"/>
  <c r="Q3573" i="4" s="1"/>
  <c r="O3572" i="4"/>
  <c r="O3570" i="4" s="1"/>
  <c r="N3572" i="4"/>
  <c r="N3570" i="4" s="1"/>
  <c r="M3572" i="4"/>
  <c r="M3570" i="4" s="1"/>
  <c r="K3572" i="4"/>
  <c r="K3570" i="4" s="1"/>
  <c r="J3572" i="4"/>
  <c r="J3570" i="4" s="1"/>
  <c r="I3572" i="4"/>
  <c r="I3570" i="4" s="1"/>
  <c r="L3571" i="4"/>
  <c r="P3571" i="4" s="1"/>
  <c r="Q3571" i="4" s="1"/>
  <c r="Q3568" i="4"/>
  <c r="L3568" i="4"/>
  <c r="P3568" i="4" s="1"/>
  <c r="Q3558" i="4"/>
  <c r="L3558" i="4"/>
  <c r="P3558" i="4" s="1"/>
  <c r="Q3557" i="4"/>
  <c r="L3557" i="4"/>
  <c r="P3557" i="4" s="1"/>
  <c r="O3556" i="4"/>
  <c r="O3555" i="4" s="1"/>
  <c r="N3556" i="4"/>
  <c r="M3556" i="4"/>
  <c r="M3555" i="4" s="1"/>
  <c r="K3556" i="4"/>
  <c r="K3555" i="4" s="1"/>
  <c r="J3556" i="4"/>
  <c r="I3556" i="4"/>
  <c r="I3555" i="4" s="1"/>
  <c r="L3554" i="4"/>
  <c r="P3554" i="4" s="1"/>
  <c r="Q3554" i="4" s="1"/>
  <c r="O3553" i="4"/>
  <c r="O3552" i="4" s="1"/>
  <c r="N3553" i="4"/>
  <c r="N3552" i="4" s="1"/>
  <c r="M3553" i="4"/>
  <c r="M3552" i="4" s="1"/>
  <c r="K3553" i="4"/>
  <c r="J3553" i="4"/>
  <c r="J3552" i="4" s="1"/>
  <c r="I3553" i="4"/>
  <c r="I3552" i="4" s="1"/>
  <c r="L3551" i="4"/>
  <c r="P3551" i="4" s="1"/>
  <c r="Q3551" i="4" s="1"/>
  <c r="L3550" i="4"/>
  <c r="P3550" i="4" s="1"/>
  <c r="Q3550" i="4" s="1"/>
  <c r="L3549" i="4"/>
  <c r="P3549" i="4" s="1"/>
  <c r="Q3549" i="4" s="1"/>
  <c r="O3548" i="4"/>
  <c r="O3540" i="4" s="1"/>
  <c r="N3548" i="4"/>
  <c r="M3548" i="4"/>
  <c r="M3540" i="4" s="1"/>
  <c r="K3548" i="4"/>
  <c r="K3540" i="4" s="1"/>
  <c r="J3548" i="4"/>
  <c r="J3540" i="4" s="1"/>
  <c r="I3548" i="4"/>
  <c r="I3540" i="4" s="1"/>
  <c r="Q3547" i="4"/>
  <c r="L3547" i="4"/>
  <c r="P3547" i="4" s="1"/>
  <c r="L3546" i="4"/>
  <c r="P3546" i="4" s="1"/>
  <c r="Q3546" i="4" s="1"/>
  <c r="L3545" i="4"/>
  <c r="P3545" i="4" s="1"/>
  <c r="Q3545" i="4" s="1"/>
  <c r="L3544" i="4"/>
  <c r="P3544" i="4" s="1"/>
  <c r="Q3544" i="4" s="1"/>
  <c r="L3543" i="4"/>
  <c r="P3543" i="4" s="1"/>
  <c r="Q3543" i="4" s="1"/>
  <c r="L3542" i="4"/>
  <c r="P3542" i="4" s="1"/>
  <c r="Q3542" i="4" s="1"/>
  <c r="L3541" i="4"/>
  <c r="P3541" i="4" s="1"/>
  <c r="Q3541" i="4" s="1"/>
  <c r="L3539" i="4"/>
  <c r="P3539" i="4" s="1"/>
  <c r="Q3539" i="4" s="1"/>
  <c r="O3538" i="4"/>
  <c r="N3538" i="4"/>
  <c r="M3538" i="4"/>
  <c r="K3538" i="4"/>
  <c r="J3538" i="4"/>
  <c r="I3538" i="4"/>
  <c r="L3537" i="4"/>
  <c r="P3537" i="4" s="1"/>
  <c r="Q3537" i="4" s="1"/>
  <c r="Q3536" i="4"/>
  <c r="L3536" i="4"/>
  <c r="P3536" i="4" s="1"/>
  <c r="L3535" i="4"/>
  <c r="P3535" i="4" s="1"/>
  <c r="Q3535" i="4" s="1"/>
  <c r="L3534" i="4"/>
  <c r="P3534" i="4" s="1"/>
  <c r="Q3534" i="4" s="1"/>
  <c r="L3533" i="4"/>
  <c r="P3533" i="4" s="1"/>
  <c r="Q3533" i="4" s="1"/>
  <c r="O3532" i="4"/>
  <c r="O3530" i="4" s="1"/>
  <c r="N3532" i="4"/>
  <c r="M3532" i="4"/>
  <c r="M3530" i="4" s="1"/>
  <c r="K3532" i="4"/>
  <c r="K3530" i="4" s="1"/>
  <c r="J3532" i="4"/>
  <c r="J3530" i="4" s="1"/>
  <c r="I3532" i="4"/>
  <c r="I3530" i="4" s="1"/>
  <c r="L3531" i="4"/>
  <c r="P3531" i="4" s="1"/>
  <c r="Q3531" i="4" s="1"/>
  <c r="Q3528" i="4"/>
  <c r="L3528" i="4"/>
  <c r="P3528" i="4" s="1"/>
  <c r="Q3518" i="4"/>
  <c r="L3518" i="4"/>
  <c r="P3518" i="4" s="1"/>
  <c r="Q3517" i="4"/>
  <c r="L3517" i="4"/>
  <c r="P3517" i="4" s="1"/>
  <c r="O3516" i="4"/>
  <c r="O3515" i="4" s="1"/>
  <c r="N3516" i="4"/>
  <c r="M3516" i="4"/>
  <c r="M3515" i="4" s="1"/>
  <c r="K3516" i="4"/>
  <c r="K3515" i="4" s="1"/>
  <c r="J3516" i="4"/>
  <c r="J3515" i="4" s="1"/>
  <c r="Q3515" i="4" s="1"/>
  <c r="I3516" i="4"/>
  <c r="I3515" i="4" s="1"/>
  <c r="Q3514" i="4"/>
  <c r="L3514" i="4"/>
  <c r="P3514" i="4" s="1"/>
  <c r="O3513" i="4"/>
  <c r="O3512" i="4" s="1"/>
  <c r="N3513" i="4"/>
  <c r="N3512" i="4" s="1"/>
  <c r="M3513" i="4"/>
  <c r="M3512" i="4" s="1"/>
  <c r="K3513" i="4"/>
  <c r="J3513" i="4"/>
  <c r="Q3513" i="4" s="1"/>
  <c r="I3513" i="4"/>
  <c r="I3512" i="4" s="1"/>
  <c r="L3511" i="4"/>
  <c r="P3511" i="4" s="1"/>
  <c r="Q3511" i="4" s="1"/>
  <c r="L3510" i="4"/>
  <c r="P3510" i="4" s="1"/>
  <c r="Q3510" i="4" s="1"/>
  <c r="L3509" i="4"/>
  <c r="P3509" i="4" s="1"/>
  <c r="Q3509" i="4" s="1"/>
  <c r="O3508" i="4"/>
  <c r="O3500" i="4" s="1"/>
  <c r="N3508" i="4"/>
  <c r="M3508" i="4"/>
  <c r="M3500" i="4" s="1"/>
  <c r="K3508" i="4"/>
  <c r="K3500" i="4" s="1"/>
  <c r="J3508" i="4"/>
  <c r="J3500" i="4" s="1"/>
  <c r="I3508" i="4"/>
  <c r="I3500" i="4" s="1"/>
  <c r="Q3507" i="4"/>
  <c r="L3507" i="4"/>
  <c r="P3507" i="4" s="1"/>
  <c r="L3506" i="4"/>
  <c r="P3506" i="4" s="1"/>
  <c r="Q3506" i="4" s="1"/>
  <c r="L3505" i="4"/>
  <c r="P3505" i="4" s="1"/>
  <c r="Q3505" i="4" s="1"/>
  <c r="L3504" i="4"/>
  <c r="P3504" i="4" s="1"/>
  <c r="Q3504" i="4" s="1"/>
  <c r="L3503" i="4"/>
  <c r="P3503" i="4" s="1"/>
  <c r="Q3503" i="4" s="1"/>
  <c r="L3502" i="4"/>
  <c r="P3502" i="4" s="1"/>
  <c r="Q3502" i="4" s="1"/>
  <c r="L3501" i="4"/>
  <c r="P3501" i="4" s="1"/>
  <c r="Q3501" i="4" s="1"/>
  <c r="L3499" i="4"/>
  <c r="P3499" i="4" s="1"/>
  <c r="Q3499" i="4" s="1"/>
  <c r="O3498" i="4"/>
  <c r="N3498" i="4"/>
  <c r="M3498" i="4"/>
  <c r="K3498" i="4"/>
  <c r="J3498" i="4"/>
  <c r="I3498" i="4"/>
  <c r="L3497" i="4"/>
  <c r="P3497" i="4" s="1"/>
  <c r="Q3497" i="4" s="1"/>
  <c r="L3496" i="4"/>
  <c r="P3496" i="4" s="1"/>
  <c r="Q3496" i="4" s="1"/>
  <c r="L3495" i="4"/>
  <c r="P3495" i="4" s="1"/>
  <c r="Q3495" i="4" s="1"/>
  <c r="L3494" i="4"/>
  <c r="P3494" i="4" s="1"/>
  <c r="Q3494" i="4" s="1"/>
  <c r="L3493" i="4"/>
  <c r="P3493" i="4" s="1"/>
  <c r="Q3493" i="4" s="1"/>
  <c r="O3492" i="4"/>
  <c r="O3490" i="4" s="1"/>
  <c r="N3492" i="4"/>
  <c r="N3490" i="4" s="1"/>
  <c r="M3492" i="4"/>
  <c r="M3490" i="4" s="1"/>
  <c r="K3492" i="4"/>
  <c r="K3490" i="4" s="1"/>
  <c r="J3492" i="4"/>
  <c r="J3490" i="4" s="1"/>
  <c r="I3492" i="4"/>
  <c r="I3490" i="4" s="1"/>
  <c r="L3491" i="4"/>
  <c r="P3491" i="4" s="1"/>
  <c r="Q3491" i="4" s="1"/>
  <c r="Q3488" i="4"/>
  <c r="L3488" i="4"/>
  <c r="P3488" i="4" s="1"/>
  <c r="Q3478" i="4"/>
  <c r="L3478" i="4"/>
  <c r="P3478" i="4" s="1"/>
  <c r="Q3477" i="4"/>
  <c r="L3477" i="4"/>
  <c r="P3477" i="4" s="1"/>
  <c r="O3476" i="4"/>
  <c r="O3475" i="4" s="1"/>
  <c r="N3476" i="4"/>
  <c r="M3476" i="4"/>
  <c r="M3475" i="4" s="1"/>
  <c r="K3476" i="4"/>
  <c r="K3475" i="4" s="1"/>
  <c r="J3476" i="4"/>
  <c r="J3475" i="4" s="1"/>
  <c r="Q3475" i="4" s="1"/>
  <c r="I3476" i="4"/>
  <c r="I3475" i="4" s="1"/>
  <c r="L3474" i="4"/>
  <c r="P3474" i="4" s="1"/>
  <c r="Q3474" i="4" s="1"/>
  <c r="O3473" i="4"/>
  <c r="O3472" i="4" s="1"/>
  <c r="N3473" i="4"/>
  <c r="N3472" i="4" s="1"/>
  <c r="M3473" i="4"/>
  <c r="M3472" i="4" s="1"/>
  <c r="K3473" i="4"/>
  <c r="J3473" i="4"/>
  <c r="J3472" i="4" s="1"/>
  <c r="I3473" i="4"/>
  <c r="I3472" i="4" s="1"/>
  <c r="L3471" i="4"/>
  <c r="P3471" i="4" s="1"/>
  <c r="Q3471" i="4" s="1"/>
  <c r="L3470" i="4"/>
  <c r="P3470" i="4" s="1"/>
  <c r="Q3470" i="4" s="1"/>
  <c r="L3469" i="4"/>
  <c r="P3469" i="4" s="1"/>
  <c r="Q3469" i="4" s="1"/>
  <c r="O3468" i="4"/>
  <c r="O3460" i="4" s="1"/>
  <c r="N3468" i="4"/>
  <c r="N3460" i="4" s="1"/>
  <c r="M3468" i="4"/>
  <c r="M3460" i="4" s="1"/>
  <c r="K3468" i="4"/>
  <c r="K3460" i="4" s="1"/>
  <c r="J3468" i="4"/>
  <c r="J3460" i="4" s="1"/>
  <c r="I3468" i="4"/>
  <c r="I3460" i="4" s="1"/>
  <c r="Q3467" i="4"/>
  <c r="L3467" i="4"/>
  <c r="P3467" i="4" s="1"/>
  <c r="L3466" i="4"/>
  <c r="P3466" i="4" s="1"/>
  <c r="Q3466" i="4" s="1"/>
  <c r="L3465" i="4"/>
  <c r="P3465" i="4" s="1"/>
  <c r="Q3465" i="4" s="1"/>
  <c r="L3464" i="4"/>
  <c r="P3464" i="4" s="1"/>
  <c r="Q3464" i="4" s="1"/>
  <c r="L3463" i="4"/>
  <c r="P3463" i="4" s="1"/>
  <c r="Q3463" i="4" s="1"/>
  <c r="L3462" i="4"/>
  <c r="P3462" i="4" s="1"/>
  <c r="Q3462" i="4" s="1"/>
  <c r="L3461" i="4"/>
  <c r="P3461" i="4" s="1"/>
  <c r="Q3461" i="4" s="1"/>
  <c r="L3459" i="4"/>
  <c r="P3459" i="4" s="1"/>
  <c r="Q3459" i="4" s="1"/>
  <c r="O3458" i="4"/>
  <c r="N3458" i="4"/>
  <c r="M3458" i="4"/>
  <c r="K3458" i="4"/>
  <c r="J3458" i="4"/>
  <c r="I3458" i="4"/>
  <c r="L3457" i="4"/>
  <c r="P3457" i="4" s="1"/>
  <c r="Q3457" i="4" s="1"/>
  <c r="L3456" i="4"/>
  <c r="P3456" i="4" s="1"/>
  <c r="Q3456" i="4" s="1"/>
  <c r="L3455" i="4"/>
  <c r="P3455" i="4" s="1"/>
  <c r="Q3455" i="4" s="1"/>
  <c r="L3454" i="4"/>
  <c r="P3454" i="4" s="1"/>
  <c r="Q3454" i="4" s="1"/>
  <c r="L3453" i="4"/>
  <c r="P3453" i="4" s="1"/>
  <c r="Q3453" i="4" s="1"/>
  <c r="O3452" i="4"/>
  <c r="O3450" i="4" s="1"/>
  <c r="N3452" i="4"/>
  <c r="N3450" i="4" s="1"/>
  <c r="M3452" i="4"/>
  <c r="M3450" i="4" s="1"/>
  <c r="K3452" i="4"/>
  <c r="K3450" i="4" s="1"/>
  <c r="J3452" i="4"/>
  <c r="J3450" i="4" s="1"/>
  <c r="I3452" i="4"/>
  <c r="I3450" i="4" s="1"/>
  <c r="L3451" i="4"/>
  <c r="P3451" i="4" s="1"/>
  <c r="Q3451" i="4" s="1"/>
  <c r="Q3448" i="4"/>
  <c r="L3448" i="4"/>
  <c r="P3448" i="4" s="1"/>
  <c r="Q3437" i="4"/>
  <c r="L3437" i="4"/>
  <c r="P3437" i="4" s="1"/>
  <c r="Q3436" i="4"/>
  <c r="L3436" i="4"/>
  <c r="P3436" i="4" s="1"/>
  <c r="O3435" i="4"/>
  <c r="O3434" i="4" s="1"/>
  <c r="N3435" i="4"/>
  <c r="M3435" i="4"/>
  <c r="M3434" i="4" s="1"/>
  <c r="K3435" i="4"/>
  <c r="K3434" i="4" s="1"/>
  <c r="J3435" i="4"/>
  <c r="I3435" i="4"/>
  <c r="I3434" i="4" s="1"/>
  <c r="L3433" i="4"/>
  <c r="P3433" i="4" s="1"/>
  <c r="Q3433" i="4" s="1"/>
  <c r="O3432" i="4"/>
  <c r="N3432" i="4"/>
  <c r="N3431" i="4" s="1"/>
  <c r="M3432" i="4"/>
  <c r="K3432" i="4"/>
  <c r="J3432" i="4"/>
  <c r="J3431" i="4" s="1"/>
  <c r="I3432" i="4"/>
  <c r="I3431" i="4" s="1"/>
  <c r="O3431" i="4"/>
  <c r="L3430" i="4"/>
  <c r="P3430" i="4" s="1"/>
  <c r="Q3430" i="4" s="1"/>
  <c r="L3429" i="4"/>
  <c r="P3429" i="4" s="1"/>
  <c r="Q3429" i="4" s="1"/>
  <c r="L3428" i="4"/>
  <c r="P3428" i="4" s="1"/>
  <c r="Q3428" i="4" s="1"/>
  <c r="O3427" i="4"/>
  <c r="O3419" i="4" s="1"/>
  <c r="N3427" i="4"/>
  <c r="N3419" i="4" s="1"/>
  <c r="M3427" i="4"/>
  <c r="M3419" i="4" s="1"/>
  <c r="K3427" i="4"/>
  <c r="K3419" i="4" s="1"/>
  <c r="J3427" i="4"/>
  <c r="J3419" i="4" s="1"/>
  <c r="I3427" i="4"/>
  <c r="I3419" i="4" s="1"/>
  <c r="Q3426" i="4"/>
  <c r="L3426" i="4"/>
  <c r="P3426" i="4" s="1"/>
  <c r="L3425" i="4"/>
  <c r="P3425" i="4" s="1"/>
  <c r="Q3425" i="4" s="1"/>
  <c r="L3424" i="4"/>
  <c r="P3424" i="4" s="1"/>
  <c r="Q3424" i="4" s="1"/>
  <c r="L3423" i="4"/>
  <c r="P3423" i="4" s="1"/>
  <c r="Q3423" i="4" s="1"/>
  <c r="L3422" i="4"/>
  <c r="P3422" i="4" s="1"/>
  <c r="Q3422" i="4" s="1"/>
  <c r="L3421" i="4"/>
  <c r="P3421" i="4" s="1"/>
  <c r="Q3421" i="4" s="1"/>
  <c r="L3420" i="4"/>
  <c r="P3420" i="4" s="1"/>
  <c r="Q3420" i="4" s="1"/>
  <c r="L3418" i="4"/>
  <c r="P3418" i="4" s="1"/>
  <c r="Q3418" i="4" s="1"/>
  <c r="O3417" i="4"/>
  <c r="N3417" i="4"/>
  <c r="M3417" i="4"/>
  <c r="K3417" i="4"/>
  <c r="J3417" i="4"/>
  <c r="I3417" i="4"/>
  <c r="L3416" i="4"/>
  <c r="P3416" i="4" s="1"/>
  <c r="Q3416" i="4" s="1"/>
  <c r="L3415" i="4"/>
  <c r="P3415" i="4" s="1"/>
  <c r="Q3415" i="4" s="1"/>
  <c r="L3414" i="4"/>
  <c r="P3414" i="4" s="1"/>
  <c r="Q3414" i="4" s="1"/>
  <c r="L3413" i="4"/>
  <c r="P3413" i="4" s="1"/>
  <c r="Q3413" i="4" s="1"/>
  <c r="L3412" i="4"/>
  <c r="P3412" i="4" s="1"/>
  <c r="Q3412" i="4" s="1"/>
  <c r="O3411" i="4"/>
  <c r="O3409" i="4" s="1"/>
  <c r="N3411" i="4"/>
  <c r="M3411" i="4"/>
  <c r="M3409" i="4" s="1"/>
  <c r="K3411" i="4"/>
  <c r="K3409" i="4" s="1"/>
  <c r="J3411" i="4"/>
  <c r="J3409" i="4" s="1"/>
  <c r="I3411" i="4"/>
  <c r="I3409" i="4" s="1"/>
  <c r="L3410" i="4"/>
  <c r="P3410" i="4" s="1"/>
  <c r="Q3410" i="4" s="1"/>
  <c r="Q3407" i="4"/>
  <c r="L3407" i="4"/>
  <c r="P3407" i="4" s="1"/>
  <c r="Q3396" i="4"/>
  <c r="L3396" i="4"/>
  <c r="P3396" i="4" s="1"/>
  <c r="O3395" i="4"/>
  <c r="O3394" i="4" s="1"/>
  <c r="N3395" i="4"/>
  <c r="N3394" i="4" s="1"/>
  <c r="M3395" i="4"/>
  <c r="K3395" i="4"/>
  <c r="J3395" i="4"/>
  <c r="I3395" i="4"/>
  <c r="I3394" i="4" s="1"/>
  <c r="L3393" i="4"/>
  <c r="P3393" i="4" s="1"/>
  <c r="Q3393" i="4" s="1"/>
  <c r="O3392" i="4"/>
  <c r="O3391" i="4" s="1"/>
  <c r="N3392" i="4"/>
  <c r="M3392" i="4"/>
  <c r="M3391" i="4" s="1"/>
  <c r="K3392" i="4"/>
  <c r="K3391" i="4" s="1"/>
  <c r="J3392" i="4"/>
  <c r="J3391" i="4" s="1"/>
  <c r="I3392" i="4"/>
  <c r="I3391" i="4" s="1"/>
  <c r="L3390" i="4"/>
  <c r="P3390" i="4" s="1"/>
  <c r="Q3390" i="4" s="1"/>
  <c r="L3389" i="4"/>
  <c r="P3389" i="4" s="1"/>
  <c r="Q3389" i="4" s="1"/>
  <c r="L3388" i="4"/>
  <c r="P3388" i="4" s="1"/>
  <c r="Q3388" i="4" s="1"/>
  <c r="O3387" i="4"/>
  <c r="O3379" i="4" s="1"/>
  <c r="N3387" i="4"/>
  <c r="N3379" i="4" s="1"/>
  <c r="M3387" i="4"/>
  <c r="K3387" i="4"/>
  <c r="J3387" i="4"/>
  <c r="J3379" i="4" s="1"/>
  <c r="I3387" i="4"/>
  <c r="I3379" i="4" s="1"/>
  <c r="Q3386" i="4"/>
  <c r="L3386" i="4"/>
  <c r="P3386" i="4" s="1"/>
  <c r="L3385" i="4"/>
  <c r="P3385" i="4" s="1"/>
  <c r="Q3385" i="4" s="1"/>
  <c r="L3384" i="4"/>
  <c r="P3384" i="4" s="1"/>
  <c r="Q3384" i="4" s="1"/>
  <c r="L3383" i="4"/>
  <c r="P3383" i="4" s="1"/>
  <c r="Q3383" i="4" s="1"/>
  <c r="L3382" i="4"/>
  <c r="P3382" i="4" s="1"/>
  <c r="Q3382" i="4" s="1"/>
  <c r="L3381" i="4"/>
  <c r="P3381" i="4" s="1"/>
  <c r="Q3381" i="4" s="1"/>
  <c r="L3380" i="4"/>
  <c r="P3380" i="4" s="1"/>
  <c r="Q3380" i="4" s="1"/>
  <c r="L3378" i="4"/>
  <c r="P3378" i="4" s="1"/>
  <c r="Q3378" i="4" s="1"/>
  <c r="O3377" i="4"/>
  <c r="N3377" i="4"/>
  <c r="M3377" i="4"/>
  <c r="K3377" i="4"/>
  <c r="J3377" i="4"/>
  <c r="I3377" i="4"/>
  <c r="L3376" i="4"/>
  <c r="P3376" i="4" s="1"/>
  <c r="Q3376" i="4" s="1"/>
  <c r="L3375" i="4"/>
  <c r="P3375" i="4" s="1"/>
  <c r="Q3375" i="4" s="1"/>
  <c r="L3374" i="4"/>
  <c r="P3374" i="4" s="1"/>
  <c r="Q3374" i="4" s="1"/>
  <c r="L3373" i="4"/>
  <c r="P3373" i="4" s="1"/>
  <c r="Q3373" i="4" s="1"/>
  <c r="L3372" i="4"/>
  <c r="P3372" i="4" s="1"/>
  <c r="Q3372" i="4" s="1"/>
  <c r="O3371" i="4"/>
  <c r="O3369" i="4" s="1"/>
  <c r="N3371" i="4"/>
  <c r="N3369" i="4" s="1"/>
  <c r="M3371" i="4"/>
  <c r="M3369" i="4" s="1"/>
  <c r="K3371" i="4"/>
  <c r="K3369" i="4" s="1"/>
  <c r="J3371" i="4"/>
  <c r="J3369" i="4" s="1"/>
  <c r="I3371" i="4"/>
  <c r="I3369" i="4" s="1"/>
  <c r="L3370" i="4"/>
  <c r="P3370" i="4" s="1"/>
  <c r="Q3370" i="4" s="1"/>
  <c r="Q3367" i="4"/>
  <c r="L3367" i="4"/>
  <c r="P3367" i="4" s="1"/>
  <c r="Q3357" i="4"/>
  <c r="L3357" i="4"/>
  <c r="P3357" i="4" s="1"/>
  <c r="Q3356" i="4"/>
  <c r="L3356" i="4"/>
  <c r="P3356" i="4" s="1"/>
  <c r="O3355" i="4"/>
  <c r="O3354" i="4" s="1"/>
  <c r="N3355" i="4"/>
  <c r="N3354" i="4" s="1"/>
  <c r="M3355" i="4"/>
  <c r="M3354" i="4" s="1"/>
  <c r="K3355" i="4"/>
  <c r="J3355" i="4"/>
  <c r="Q3355" i="4" s="1"/>
  <c r="I3355" i="4"/>
  <c r="I3354" i="4" s="1"/>
  <c r="L3353" i="4"/>
  <c r="P3353" i="4" s="1"/>
  <c r="Q3353" i="4" s="1"/>
  <c r="O3352" i="4"/>
  <c r="O3351" i="4" s="1"/>
  <c r="N3352" i="4"/>
  <c r="M3352" i="4"/>
  <c r="M3351" i="4" s="1"/>
  <c r="K3352" i="4"/>
  <c r="K3351" i="4" s="1"/>
  <c r="J3352" i="4"/>
  <c r="J3351" i="4" s="1"/>
  <c r="I3352" i="4"/>
  <c r="I3351" i="4" s="1"/>
  <c r="L3350" i="4"/>
  <c r="P3350" i="4" s="1"/>
  <c r="Q3350" i="4" s="1"/>
  <c r="L3349" i="4"/>
  <c r="P3349" i="4" s="1"/>
  <c r="Q3349" i="4" s="1"/>
  <c r="L3348" i="4"/>
  <c r="P3348" i="4" s="1"/>
  <c r="Q3348" i="4" s="1"/>
  <c r="O3347" i="4"/>
  <c r="O3339" i="4" s="1"/>
  <c r="N3347" i="4"/>
  <c r="N3339" i="4" s="1"/>
  <c r="M3347" i="4"/>
  <c r="K3347" i="4"/>
  <c r="J3347" i="4"/>
  <c r="J3339" i="4" s="1"/>
  <c r="I3347" i="4"/>
  <c r="I3339" i="4" s="1"/>
  <c r="Q3346" i="4"/>
  <c r="L3346" i="4"/>
  <c r="P3346" i="4" s="1"/>
  <c r="L3345" i="4"/>
  <c r="P3345" i="4" s="1"/>
  <c r="Q3345" i="4" s="1"/>
  <c r="L3344" i="4"/>
  <c r="P3344" i="4" s="1"/>
  <c r="Q3344" i="4" s="1"/>
  <c r="L3343" i="4"/>
  <c r="P3343" i="4" s="1"/>
  <c r="Q3343" i="4" s="1"/>
  <c r="L3342" i="4"/>
  <c r="P3342" i="4" s="1"/>
  <c r="Q3342" i="4" s="1"/>
  <c r="L3341" i="4"/>
  <c r="P3341" i="4" s="1"/>
  <c r="Q3341" i="4" s="1"/>
  <c r="L3340" i="4"/>
  <c r="P3340" i="4" s="1"/>
  <c r="Q3340" i="4" s="1"/>
  <c r="M3339" i="4"/>
  <c r="L3338" i="4"/>
  <c r="P3338" i="4" s="1"/>
  <c r="Q3338" i="4" s="1"/>
  <c r="O3337" i="4"/>
  <c r="N3337" i="4"/>
  <c r="M3337" i="4"/>
  <c r="K3337" i="4"/>
  <c r="J3337" i="4"/>
  <c r="I3337" i="4"/>
  <c r="L3336" i="4"/>
  <c r="P3336" i="4" s="1"/>
  <c r="Q3336" i="4" s="1"/>
  <c r="L3335" i="4"/>
  <c r="P3335" i="4" s="1"/>
  <c r="Q3335" i="4" s="1"/>
  <c r="L3334" i="4"/>
  <c r="P3334" i="4" s="1"/>
  <c r="Q3334" i="4" s="1"/>
  <c r="L3333" i="4"/>
  <c r="P3333" i="4" s="1"/>
  <c r="Q3333" i="4" s="1"/>
  <c r="L3332" i="4"/>
  <c r="P3332" i="4" s="1"/>
  <c r="Q3332" i="4" s="1"/>
  <c r="O3331" i="4"/>
  <c r="O3329" i="4" s="1"/>
  <c r="N3331" i="4"/>
  <c r="N3329" i="4" s="1"/>
  <c r="M3331" i="4"/>
  <c r="M3329" i="4" s="1"/>
  <c r="K3331" i="4"/>
  <c r="K3329" i="4" s="1"/>
  <c r="J3331" i="4"/>
  <c r="J3329" i="4" s="1"/>
  <c r="I3331" i="4"/>
  <c r="I3329" i="4" s="1"/>
  <c r="L3330" i="4"/>
  <c r="P3330" i="4" s="1"/>
  <c r="Q3330" i="4" s="1"/>
  <c r="Q3327" i="4"/>
  <c r="L3327" i="4"/>
  <c r="P3327" i="4" s="1"/>
  <c r="Q3317" i="4"/>
  <c r="L3317" i="4"/>
  <c r="P3317" i="4" s="1"/>
  <c r="Q3316" i="4"/>
  <c r="L3316" i="4"/>
  <c r="P3316" i="4" s="1"/>
  <c r="O3315" i="4"/>
  <c r="N3315" i="4"/>
  <c r="N3314" i="4" s="1"/>
  <c r="M3315" i="4"/>
  <c r="M3314" i="4" s="1"/>
  <c r="K3315" i="4"/>
  <c r="J3315" i="4"/>
  <c r="Q3315" i="4" s="1"/>
  <c r="I3315" i="4"/>
  <c r="I3314" i="4" s="1"/>
  <c r="L3313" i="4"/>
  <c r="P3313" i="4" s="1"/>
  <c r="Q3313" i="4" s="1"/>
  <c r="O3312" i="4"/>
  <c r="O3311" i="4" s="1"/>
  <c r="N3312" i="4"/>
  <c r="M3312" i="4"/>
  <c r="M3311" i="4" s="1"/>
  <c r="K3312" i="4"/>
  <c r="K3311" i="4" s="1"/>
  <c r="J3312" i="4"/>
  <c r="J3311" i="4" s="1"/>
  <c r="I3312" i="4"/>
  <c r="I3311" i="4" s="1"/>
  <c r="L3310" i="4"/>
  <c r="P3310" i="4" s="1"/>
  <c r="Q3310" i="4" s="1"/>
  <c r="L3309" i="4"/>
  <c r="P3309" i="4" s="1"/>
  <c r="Q3309" i="4" s="1"/>
  <c r="L3308" i="4"/>
  <c r="P3308" i="4" s="1"/>
  <c r="Q3308" i="4" s="1"/>
  <c r="O3307" i="4"/>
  <c r="O3299" i="4" s="1"/>
  <c r="N3307" i="4"/>
  <c r="N3299" i="4" s="1"/>
  <c r="M3307" i="4"/>
  <c r="M3299" i="4" s="1"/>
  <c r="K3307" i="4"/>
  <c r="K3299" i="4" s="1"/>
  <c r="J3307" i="4"/>
  <c r="J3299" i="4" s="1"/>
  <c r="I3307" i="4"/>
  <c r="I3299" i="4" s="1"/>
  <c r="Q3306" i="4"/>
  <c r="L3306" i="4"/>
  <c r="P3306" i="4" s="1"/>
  <c r="L3305" i="4"/>
  <c r="P3305" i="4" s="1"/>
  <c r="Q3305" i="4" s="1"/>
  <c r="Q3304" i="4"/>
  <c r="L3304" i="4"/>
  <c r="P3304" i="4" s="1"/>
  <c r="L3303" i="4"/>
  <c r="P3303" i="4" s="1"/>
  <c r="Q3303" i="4" s="1"/>
  <c r="L3302" i="4"/>
  <c r="P3302" i="4" s="1"/>
  <c r="Q3302" i="4" s="1"/>
  <c r="L3301" i="4"/>
  <c r="P3301" i="4" s="1"/>
  <c r="Q3301" i="4" s="1"/>
  <c r="L3300" i="4"/>
  <c r="P3300" i="4" s="1"/>
  <c r="Q3300" i="4" s="1"/>
  <c r="L3298" i="4"/>
  <c r="P3298" i="4" s="1"/>
  <c r="Q3298" i="4" s="1"/>
  <c r="O3297" i="4"/>
  <c r="N3297" i="4"/>
  <c r="M3297" i="4"/>
  <c r="K3297" i="4"/>
  <c r="J3297" i="4"/>
  <c r="I3297" i="4"/>
  <c r="L3296" i="4"/>
  <c r="P3296" i="4" s="1"/>
  <c r="Q3296" i="4" s="1"/>
  <c r="L3295" i="4"/>
  <c r="P3295" i="4" s="1"/>
  <c r="Q3295" i="4" s="1"/>
  <c r="L3294" i="4"/>
  <c r="P3294" i="4" s="1"/>
  <c r="Q3294" i="4" s="1"/>
  <c r="L3293" i="4"/>
  <c r="P3293" i="4" s="1"/>
  <c r="Q3293" i="4" s="1"/>
  <c r="L3292" i="4"/>
  <c r="P3292" i="4" s="1"/>
  <c r="Q3292" i="4" s="1"/>
  <c r="O3291" i="4"/>
  <c r="O3289" i="4" s="1"/>
  <c r="N3291" i="4"/>
  <c r="N3289" i="4" s="1"/>
  <c r="M3291" i="4"/>
  <c r="M3289" i="4" s="1"/>
  <c r="K3291" i="4"/>
  <c r="K3289" i="4" s="1"/>
  <c r="J3291" i="4"/>
  <c r="J3289" i="4" s="1"/>
  <c r="I3291" i="4"/>
  <c r="I3289" i="4" s="1"/>
  <c r="L3290" i="4"/>
  <c r="P3290" i="4" s="1"/>
  <c r="Q3290" i="4" s="1"/>
  <c r="Q3287" i="4"/>
  <c r="L3287" i="4"/>
  <c r="P3287" i="4" s="1"/>
  <c r="Q3277" i="4"/>
  <c r="L3277" i="4"/>
  <c r="P3277" i="4" s="1"/>
  <c r="Q3276" i="4"/>
  <c r="L3276" i="4"/>
  <c r="P3276" i="4" s="1"/>
  <c r="O3275" i="4"/>
  <c r="O3274" i="4" s="1"/>
  <c r="N3275" i="4"/>
  <c r="N3274" i="4" s="1"/>
  <c r="M3275" i="4"/>
  <c r="M3274" i="4" s="1"/>
  <c r="K3275" i="4"/>
  <c r="J3275" i="4"/>
  <c r="I3275" i="4"/>
  <c r="I3274" i="4" s="1"/>
  <c r="L3273" i="4"/>
  <c r="P3273" i="4" s="1"/>
  <c r="Q3273" i="4" s="1"/>
  <c r="O3272" i="4"/>
  <c r="N3272" i="4"/>
  <c r="M3272" i="4"/>
  <c r="M3271" i="4" s="1"/>
  <c r="K3272" i="4"/>
  <c r="K3271" i="4" s="1"/>
  <c r="J3272" i="4"/>
  <c r="J3271" i="4" s="1"/>
  <c r="I3272" i="4"/>
  <c r="I3271" i="4" s="1"/>
  <c r="O3271" i="4"/>
  <c r="L3270" i="4"/>
  <c r="P3270" i="4" s="1"/>
  <c r="Q3270" i="4" s="1"/>
  <c r="L3269" i="4"/>
  <c r="P3269" i="4" s="1"/>
  <c r="Q3269" i="4" s="1"/>
  <c r="L3268" i="4"/>
  <c r="P3268" i="4" s="1"/>
  <c r="Q3268" i="4" s="1"/>
  <c r="O3267" i="4"/>
  <c r="N3267" i="4"/>
  <c r="N3259" i="4" s="1"/>
  <c r="M3267" i="4"/>
  <c r="M3259" i="4" s="1"/>
  <c r="K3267" i="4"/>
  <c r="K3259" i="4" s="1"/>
  <c r="J3267" i="4"/>
  <c r="J3259" i="4" s="1"/>
  <c r="I3267" i="4"/>
  <c r="I3259" i="4" s="1"/>
  <c r="Q3266" i="4"/>
  <c r="L3266" i="4"/>
  <c r="P3266" i="4" s="1"/>
  <c r="L3265" i="4"/>
  <c r="P3265" i="4" s="1"/>
  <c r="Q3265" i="4" s="1"/>
  <c r="L3264" i="4"/>
  <c r="P3264" i="4" s="1"/>
  <c r="Q3264" i="4" s="1"/>
  <c r="L3263" i="4"/>
  <c r="P3263" i="4" s="1"/>
  <c r="Q3263" i="4" s="1"/>
  <c r="L3262" i="4"/>
  <c r="P3262" i="4" s="1"/>
  <c r="Q3262" i="4" s="1"/>
  <c r="L3261" i="4"/>
  <c r="P3261" i="4" s="1"/>
  <c r="Q3261" i="4" s="1"/>
  <c r="L3260" i="4"/>
  <c r="P3260" i="4" s="1"/>
  <c r="Q3260" i="4" s="1"/>
  <c r="L3258" i="4"/>
  <c r="P3258" i="4" s="1"/>
  <c r="Q3258" i="4" s="1"/>
  <c r="O3257" i="4"/>
  <c r="N3257" i="4"/>
  <c r="M3257" i="4"/>
  <c r="K3257" i="4"/>
  <c r="J3257" i="4"/>
  <c r="I3257" i="4"/>
  <c r="L3256" i="4"/>
  <c r="P3256" i="4" s="1"/>
  <c r="Q3256" i="4" s="1"/>
  <c r="L3255" i="4"/>
  <c r="P3255" i="4" s="1"/>
  <c r="Q3255" i="4" s="1"/>
  <c r="L3254" i="4"/>
  <c r="P3254" i="4" s="1"/>
  <c r="Q3254" i="4" s="1"/>
  <c r="L3253" i="4"/>
  <c r="P3253" i="4" s="1"/>
  <c r="Q3253" i="4" s="1"/>
  <c r="L3252" i="4"/>
  <c r="P3252" i="4" s="1"/>
  <c r="Q3252" i="4" s="1"/>
  <c r="O3251" i="4"/>
  <c r="O3249" i="4" s="1"/>
  <c r="N3251" i="4"/>
  <c r="N3249" i="4" s="1"/>
  <c r="M3251" i="4"/>
  <c r="M3249" i="4" s="1"/>
  <c r="K3251" i="4"/>
  <c r="J3251" i="4"/>
  <c r="J3249" i="4" s="1"/>
  <c r="I3251" i="4"/>
  <c r="I3249" i="4" s="1"/>
  <c r="L3250" i="4"/>
  <c r="P3250" i="4" s="1"/>
  <c r="Q3250" i="4" s="1"/>
  <c r="Q3247" i="4"/>
  <c r="L3247" i="4"/>
  <c r="P3247" i="4" s="1"/>
  <c r="Q3236" i="4"/>
  <c r="L3236" i="4"/>
  <c r="P3236" i="4" s="1"/>
  <c r="Q3235" i="4"/>
  <c r="L3235" i="4"/>
  <c r="P3235" i="4" s="1"/>
  <c r="O3234" i="4"/>
  <c r="N3234" i="4"/>
  <c r="N3233" i="4" s="1"/>
  <c r="M3234" i="4"/>
  <c r="M3233" i="4" s="1"/>
  <c r="K3234" i="4"/>
  <c r="K3233" i="4" s="1"/>
  <c r="J3234" i="4"/>
  <c r="I3234" i="4"/>
  <c r="I3233" i="4" s="1"/>
  <c r="O3233" i="4"/>
  <c r="L3232" i="4"/>
  <c r="P3232" i="4" s="1"/>
  <c r="Q3232" i="4" s="1"/>
  <c r="O3231" i="4"/>
  <c r="O3230" i="4" s="1"/>
  <c r="N3231" i="4"/>
  <c r="N3230" i="4" s="1"/>
  <c r="M3231" i="4"/>
  <c r="K3231" i="4"/>
  <c r="J3231" i="4"/>
  <c r="J3230" i="4" s="1"/>
  <c r="I3231" i="4"/>
  <c r="I3230" i="4" s="1"/>
  <c r="L3229" i="4"/>
  <c r="P3229" i="4" s="1"/>
  <c r="Q3229" i="4" s="1"/>
  <c r="L3228" i="4"/>
  <c r="P3228" i="4" s="1"/>
  <c r="Q3228" i="4" s="1"/>
  <c r="L3227" i="4"/>
  <c r="P3227" i="4" s="1"/>
  <c r="Q3227" i="4" s="1"/>
  <c r="O3226" i="4"/>
  <c r="O3218" i="4" s="1"/>
  <c r="N3226" i="4"/>
  <c r="M3226" i="4"/>
  <c r="K3226" i="4"/>
  <c r="K3218" i="4" s="1"/>
  <c r="J3226" i="4"/>
  <c r="J3218" i="4" s="1"/>
  <c r="I3226" i="4"/>
  <c r="I3218" i="4" s="1"/>
  <c r="Q3225" i="4"/>
  <c r="L3225" i="4"/>
  <c r="P3225" i="4" s="1"/>
  <c r="L3224" i="4"/>
  <c r="P3224" i="4" s="1"/>
  <c r="Q3224" i="4" s="1"/>
  <c r="L3223" i="4"/>
  <c r="P3223" i="4" s="1"/>
  <c r="Q3223" i="4" s="1"/>
  <c r="L3222" i="4"/>
  <c r="P3222" i="4" s="1"/>
  <c r="Q3222" i="4" s="1"/>
  <c r="L3221" i="4"/>
  <c r="P3221" i="4" s="1"/>
  <c r="Q3221" i="4" s="1"/>
  <c r="L3220" i="4"/>
  <c r="P3220" i="4" s="1"/>
  <c r="Q3220" i="4" s="1"/>
  <c r="L3219" i="4"/>
  <c r="P3219" i="4" s="1"/>
  <c r="Q3219" i="4" s="1"/>
  <c r="M3218" i="4"/>
  <c r="L3217" i="4"/>
  <c r="P3217" i="4" s="1"/>
  <c r="Q3217" i="4" s="1"/>
  <c r="O3216" i="4"/>
  <c r="N3216" i="4"/>
  <c r="M3216" i="4"/>
  <c r="K3216" i="4"/>
  <c r="J3216" i="4"/>
  <c r="I3216" i="4"/>
  <c r="L3215" i="4"/>
  <c r="P3215" i="4" s="1"/>
  <c r="Q3215" i="4" s="1"/>
  <c r="L3214" i="4"/>
  <c r="P3214" i="4" s="1"/>
  <c r="Q3214" i="4" s="1"/>
  <c r="L3213" i="4"/>
  <c r="P3213" i="4" s="1"/>
  <c r="Q3213" i="4" s="1"/>
  <c r="L3212" i="4"/>
  <c r="P3212" i="4" s="1"/>
  <c r="Q3212" i="4" s="1"/>
  <c r="L3211" i="4"/>
  <c r="P3211" i="4" s="1"/>
  <c r="Q3211" i="4" s="1"/>
  <c r="O3210" i="4"/>
  <c r="O3208" i="4" s="1"/>
  <c r="N3210" i="4"/>
  <c r="M3210" i="4"/>
  <c r="K3210" i="4"/>
  <c r="J3210" i="4"/>
  <c r="I3210" i="4"/>
  <c r="I3208" i="4" s="1"/>
  <c r="L3209" i="4"/>
  <c r="P3209" i="4" s="1"/>
  <c r="Q3209" i="4" s="1"/>
  <c r="N3208" i="4"/>
  <c r="M3208" i="4"/>
  <c r="Q3206" i="4"/>
  <c r="L3206" i="4"/>
  <c r="P3206" i="4" s="1"/>
  <c r="Q3195" i="4"/>
  <c r="L3195" i="4"/>
  <c r="P3195" i="4" s="1"/>
  <c r="Q3194" i="4"/>
  <c r="L3194" i="4"/>
  <c r="P3194" i="4" s="1"/>
  <c r="O3193" i="4"/>
  <c r="O3192" i="4" s="1"/>
  <c r="N3193" i="4"/>
  <c r="N3192" i="4" s="1"/>
  <c r="M3193" i="4"/>
  <c r="K3193" i="4"/>
  <c r="K3192" i="4" s="1"/>
  <c r="J3193" i="4"/>
  <c r="I3193" i="4"/>
  <c r="I3192" i="4" s="1"/>
  <c r="L3191" i="4"/>
  <c r="P3191" i="4" s="1"/>
  <c r="Q3191" i="4" s="1"/>
  <c r="O3190" i="4"/>
  <c r="O3189" i="4" s="1"/>
  <c r="N3190" i="4"/>
  <c r="N3189" i="4" s="1"/>
  <c r="M3190" i="4"/>
  <c r="K3190" i="4"/>
  <c r="J3190" i="4"/>
  <c r="J3189" i="4" s="1"/>
  <c r="I3190" i="4"/>
  <c r="I3189" i="4" s="1"/>
  <c r="L3188" i="4"/>
  <c r="P3188" i="4" s="1"/>
  <c r="Q3188" i="4" s="1"/>
  <c r="L3187" i="4"/>
  <c r="P3187" i="4" s="1"/>
  <c r="Q3187" i="4" s="1"/>
  <c r="L3186" i="4"/>
  <c r="P3186" i="4" s="1"/>
  <c r="Q3186" i="4" s="1"/>
  <c r="O3185" i="4"/>
  <c r="O3178" i="4" s="1"/>
  <c r="N3185" i="4"/>
  <c r="N3178" i="4" s="1"/>
  <c r="M3185" i="4"/>
  <c r="K3185" i="4"/>
  <c r="K3178" i="4" s="1"/>
  <c r="J3185" i="4"/>
  <c r="I3185" i="4"/>
  <c r="I3178" i="4" s="1"/>
  <c r="L3184" i="4"/>
  <c r="P3184" i="4" s="1"/>
  <c r="Q3184" i="4" s="1"/>
  <c r="L3183" i="4"/>
  <c r="P3183" i="4" s="1"/>
  <c r="Q3183" i="4" s="1"/>
  <c r="L3182" i="4"/>
  <c r="P3182" i="4" s="1"/>
  <c r="Q3182" i="4" s="1"/>
  <c r="L3181" i="4"/>
  <c r="P3181" i="4" s="1"/>
  <c r="Q3181" i="4" s="1"/>
  <c r="L3180" i="4"/>
  <c r="P3180" i="4" s="1"/>
  <c r="Q3180" i="4" s="1"/>
  <c r="L3179" i="4"/>
  <c r="P3179" i="4" s="1"/>
  <c r="Q3179" i="4" s="1"/>
  <c r="L3177" i="4"/>
  <c r="P3177" i="4" s="1"/>
  <c r="Q3177" i="4" s="1"/>
  <c r="O3176" i="4"/>
  <c r="N3176" i="4"/>
  <c r="M3176" i="4"/>
  <c r="K3176" i="4"/>
  <c r="J3176" i="4"/>
  <c r="I3176" i="4"/>
  <c r="L3175" i="4"/>
  <c r="P3175" i="4" s="1"/>
  <c r="Q3175" i="4" s="1"/>
  <c r="L3174" i="4"/>
  <c r="P3174" i="4" s="1"/>
  <c r="Q3174" i="4" s="1"/>
  <c r="L3173" i="4"/>
  <c r="P3173" i="4" s="1"/>
  <c r="Q3173" i="4" s="1"/>
  <c r="L3172" i="4"/>
  <c r="P3172" i="4" s="1"/>
  <c r="Q3172" i="4" s="1"/>
  <c r="L3171" i="4"/>
  <c r="P3171" i="4" s="1"/>
  <c r="Q3171" i="4" s="1"/>
  <c r="O3170" i="4"/>
  <c r="O3168" i="4" s="1"/>
  <c r="N3170" i="4"/>
  <c r="N3168" i="4" s="1"/>
  <c r="M3170" i="4"/>
  <c r="K3170" i="4"/>
  <c r="K3168" i="4" s="1"/>
  <c r="J3170" i="4"/>
  <c r="J3168" i="4" s="1"/>
  <c r="I3170" i="4"/>
  <c r="I3168" i="4" s="1"/>
  <c r="L3169" i="4"/>
  <c r="P3169" i="4" s="1"/>
  <c r="Q3169" i="4" s="1"/>
  <c r="Q3166" i="4"/>
  <c r="L3166" i="4"/>
  <c r="P3166" i="4" s="1"/>
  <c r="Q3155" i="4"/>
  <c r="L3155" i="4"/>
  <c r="P3155" i="4" s="1"/>
  <c r="Q3154" i="4"/>
  <c r="L3154" i="4"/>
  <c r="P3154" i="4" s="1"/>
  <c r="O3153" i="4"/>
  <c r="O3152" i="4" s="1"/>
  <c r="N3153" i="4"/>
  <c r="N3152" i="4" s="1"/>
  <c r="M3153" i="4"/>
  <c r="K3153" i="4"/>
  <c r="K3152" i="4" s="1"/>
  <c r="J3153" i="4"/>
  <c r="I3153" i="4"/>
  <c r="I3152" i="4" s="1"/>
  <c r="L3151" i="4"/>
  <c r="P3151" i="4" s="1"/>
  <c r="Q3151" i="4" s="1"/>
  <c r="O3150" i="4"/>
  <c r="O3149" i="4" s="1"/>
  <c r="N3150" i="4"/>
  <c r="N3149" i="4" s="1"/>
  <c r="M3150" i="4"/>
  <c r="K3150" i="4"/>
  <c r="K3149" i="4" s="1"/>
  <c r="J3150" i="4"/>
  <c r="I3150" i="4"/>
  <c r="I3149" i="4" s="1"/>
  <c r="L3148" i="4"/>
  <c r="P3148" i="4" s="1"/>
  <c r="Q3148" i="4" s="1"/>
  <c r="L3147" i="4"/>
  <c r="P3147" i="4" s="1"/>
  <c r="Q3147" i="4" s="1"/>
  <c r="L3146" i="4"/>
  <c r="P3146" i="4" s="1"/>
  <c r="Q3146" i="4" s="1"/>
  <c r="O3145" i="4"/>
  <c r="O3137" i="4" s="1"/>
  <c r="N3145" i="4"/>
  <c r="N3137" i="4" s="1"/>
  <c r="M3145" i="4"/>
  <c r="M3137" i="4" s="1"/>
  <c r="K3145" i="4"/>
  <c r="K3137" i="4" s="1"/>
  <c r="J3145" i="4"/>
  <c r="J3137" i="4" s="1"/>
  <c r="I3145" i="4"/>
  <c r="I3137" i="4" s="1"/>
  <c r="Q3144" i="4"/>
  <c r="L3144" i="4"/>
  <c r="P3144" i="4" s="1"/>
  <c r="L3143" i="4"/>
  <c r="P3143" i="4" s="1"/>
  <c r="Q3143" i="4" s="1"/>
  <c r="L3142" i="4"/>
  <c r="P3142" i="4" s="1"/>
  <c r="Q3142" i="4" s="1"/>
  <c r="L3141" i="4"/>
  <c r="P3141" i="4" s="1"/>
  <c r="Q3141" i="4" s="1"/>
  <c r="L3140" i="4"/>
  <c r="P3140" i="4" s="1"/>
  <c r="Q3140" i="4" s="1"/>
  <c r="L3139" i="4"/>
  <c r="P3139" i="4" s="1"/>
  <c r="Q3139" i="4" s="1"/>
  <c r="L3138" i="4"/>
  <c r="P3138" i="4" s="1"/>
  <c r="Q3138" i="4" s="1"/>
  <c r="L3136" i="4"/>
  <c r="P3136" i="4" s="1"/>
  <c r="Q3136" i="4" s="1"/>
  <c r="O3135" i="4"/>
  <c r="N3135" i="4"/>
  <c r="M3135" i="4"/>
  <c r="K3135" i="4"/>
  <c r="J3135" i="4"/>
  <c r="I3135" i="4"/>
  <c r="L3134" i="4"/>
  <c r="P3134" i="4" s="1"/>
  <c r="Q3134" i="4" s="1"/>
  <c r="Q3133" i="4"/>
  <c r="L3133" i="4"/>
  <c r="P3133" i="4" s="1"/>
  <c r="L3132" i="4"/>
  <c r="P3132" i="4" s="1"/>
  <c r="Q3132" i="4" s="1"/>
  <c r="L3131" i="4"/>
  <c r="P3131" i="4" s="1"/>
  <c r="Q3131" i="4" s="1"/>
  <c r="L3130" i="4"/>
  <c r="P3130" i="4" s="1"/>
  <c r="Q3130" i="4" s="1"/>
  <c r="O3129" i="4"/>
  <c r="O3127" i="4" s="1"/>
  <c r="N3129" i="4"/>
  <c r="N3127" i="4" s="1"/>
  <c r="M3129" i="4"/>
  <c r="K3129" i="4"/>
  <c r="K3127" i="4" s="1"/>
  <c r="J3129" i="4"/>
  <c r="J3127" i="4" s="1"/>
  <c r="I3129" i="4"/>
  <c r="I3127" i="4" s="1"/>
  <c r="L3128" i="4"/>
  <c r="P3128" i="4" s="1"/>
  <c r="Q3128" i="4" s="1"/>
  <c r="Q3125" i="4"/>
  <c r="L3125" i="4"/>
  <c r="P3125" i="4" s="1"/>
  <c r="Q3114" i="4"/>
  <c r="L3114" i="4"/>
  <c r="P3114" i="4" s="1"/>
  <c r="O3113" i="4"/>
  <c r="N3113" i="4"/>
  <c r="N3112" i="4" s="1"/>
  <c r="M3113" i="4"/>
  <c r="M3112" i="4" s="1"/>
  <c r="K3113" i="4"/>
  <c r="K3112" i="4" s="1"/>
  <c r="J3113" i="4"/>
  <c r="I3113" i="4"/>
  <c r="I3112" i="4" s="1"/>
  <c r="L3111" i="4"/>
  <c r="P3111" i="4" s="1"/>
  <c r="Q3111" i="4" s="1"/>
  <c r="O3110" i="4"/>
  <c r="O3109" i="4" s="1"/>
  <c r="N3110" i="4"/>
  <c r="N3109" i="4" s="1"/>
  <c r="M3110" i="4"/>
  <c r="K3110" i="4"/>
  <c r="K3109" i="4" s="1"/>
  <c r="J3110" i="4"/>
  <c r="J3109" i="4" s="1"/>
  <c r="I3110" i="4"/>
  <c r="I3109" i="4" s="1"/>
  <c r="L3108" i="4"/>
  <c r="P3108" i="4" s="1"/>
  <c r="Q3108" i="4" s="1"/>
  <c r="L3107" i="4"/>
  <c r="P3107" i="4" s="1"/>
  <c r="Q3107" i="4" s="1"/>
  <c r="L3106" i="4"/>
  <c r="P3106" i="4" s="1"/>
  <c r="Q3106" i="4" s="1"/>
  <c r="O3105" i="4"/>
  <c r="O3097" i="4" s="1"/>
  <c r="N3105" i="4"/>
  <c r="N3097" i="4" s="1"/>
  <c r="M3105" i="4"/>
  <c r="M3097" i="4" s="1"/>
  <c r="K3105" i="4"/>
  <c r="K3097" i="4" s="1"/>
  <c r="J3105" i="4"/>
  <c r="J3097" i="4" s="1"/>
  <c r="I3105" i="4"/>
  <c r="I3097" i="4" s="1"/>
  <c r="Q3104" i="4"/>
  <c r="L3104" i="4"/>
  <c r="P3104" i="4" s="1"/>
  <c r="L3103" i="4"/>
  <c r="P3103" i="4" s="1"/>
  <c r="Q3103" i="4" s="1"/>
  <c r="L3102" i="4"/>
  <c r="P3102" i="4" s="1"/>
  <c r="Q3102" i="4" s="1"/>
  <c r="L3101" i="4"/>
  <c r="P3101" i="4" s="1"/>
  <c r="Q3101" i="4" s="1"/>
  <c r="L3100" i="4"/>
  <c r="P3100" i="4" s="1"/>
  <c r="Q3100" i="4" s="1"/>
  <c r="L3099" i="4"/>
  <c r="P3099" i="4" s="1"/>
  <c r="Q3099" i="4" s="1"/>
  <c r="Q3098" i="4"/>
  <c r="L3098" i="4"/>
  <c r="P3098" i="4" s="1"/>
  <c r="L3096" i="4"/>
  <c r="P3096" i="4" s="1"/>
  <c r="Q3096" i="4" s="1"/>
  <c r="O3095" i="4"/>
  <c r="N3095" i="4"/>
  <c r="M3095" i="4"/>
  <c r="K3095" i="4"/>
  <c r="J3095" i="4"/>
  <c r="I3095" i="4"/>
  <c r="L3094" i="4"/>
  <c r="P3094" i="4" s="1"/>
  <c r="Q3094" i="4" s="1"/>
  <c r="L3093" i="4"/>
  <c r="P3093" i="4" s="1"/>
  <c r="Q3093" i="4" s="1"/>
  <c r="L3092" i="4"/>
  <c r="P3092" i="4" s="1"/>
  <c r="Q3092" i="4" s="1"/>
  <c r="L3091" i="4"/>
  <c r="P3091" i="4" s="1"/>
  <c r="Q3091" i="4" s="1"/>
  <c r="L3090" i="4"/>
  <c r="P3090" i="4" s="1"/>
  <c r="Q3090" i="4" s="1"/>
  <c r="O3089" i="4"/>
  <c r="N3089" i="4"/>
  <c r="M3089" i="4"/>
  <c r="K3089" i="4"/>
  <c r="J3089" i="4"/>
  <c r="I3089" i="4"/>
  <c r="I3087" i="4" s="1"/>
  <c r="L3088" i="4"/>
  <c r="P3088" i="4" s="1"/>
  <c r="Q3088" i="4" s="1"/>
  <c r="N3087" i="4"/>
  <c r="M3087" i="4"/>
  <c r="Q3085" i="4"/>
  <c r="L3085" i="4"/>
  <c r="P3085" i="4" s="1"/>
  <c r="Q3074" i="4"/>
  <c r="L3074" i="4"/>
  <c r="P3074" i="4" s="1"/>
  <c r="Q3073" i="4"/>
  <c r="L3073" i="4"/>
  <c r="P3073" i="4" s="1"/>
  <c r="O3072" i="4"/>
  <c r="O3071" i="4" s="1"/>
  <c r="N3072" i="4"/>
  <c r="N3071" i="4" s="1"/>
  <c r="M3072" i="4"/>
  <c r="K3072" i="4"/>
  <c r="K3071" i="4" s="1"/>
  <c r="J3072" i="4"/>
  <c r="I3072" i="4"/>
  <c r="I3071" i="4" s="1"/>
  <c r="L3070" i="4"/>
  <c r="P3070" i="4" s="1"/>
  <c r="Q3070" i="4" s="1"/>
  <c r="O3069" i="4"/>
  <c r="O3068" i="4" s="1"/>
  <c r="N3069" i="4"/>
  <c r="N3068" i="4" s="1"/>
  <c r="M3069" i="4"/>
  <c r="K3069" i="4"/>
  <c r="K3068" i="4" s="1"/>
  <c r="J3069" i="4"/>
  <c r="J3068" i="4" s="1"/>
  <c r="I3069" i="4"/>
  <c r="I3068" i="4" s="1"/>
  <c r="L3067" i="4"/>
  <c r="P3067" i="4" s="1"/>
  <c r="Q3067" i="4" s="1"/>
  <c r="L3066" i="4"/>
  <c r="P3066" i="4" s="1"/>
  <c r="Q3066" i="4" s="1"/>
  <c r="L3065" i="4"/>
  <c r="P3065" i="4" s="1"/>
  <c r="Q3065" i="4" s="1"/>
  <c r="O3064" i="4"/>
  <c r="O3056" i="4" s="1"/>
  <c r="N3064" i="4"/>
  <c r="N3056" i="4" s="1"/>
  <c r="M3064" i="4"/>
  <c r="K3064" i="4"/>
  <c r="J3064" i="4"/>
  <c r="J3056" i="4" s="1"/>
  <c r="I3064" i="4"/>
  <c r="I3056" i="4" s="1"/>
  <c r="Q3063" i="4"/>
  <c r="L3063" i="4"/>
  <c r="P3063" i="4" s="1"/>
  <c r="L3062" i="4"/>
  <c r="P3062" i="4" s="1"/>
  <c r="Q3062" i="4" s="1"/>
  <c r="L3061" i="4"/>
  <c r="P3061" i="4" s="1"/>
  <c r="Q3061" i="4" s="1"/>
  <c r="L3060" i="4"/>
  <c r="P3060" i="4" s="1"/>
  <c r="Q3060" i="4" s="1"/>
  <c r="L3059" i="4"/>
  <c r="P3059" i="4" s="1"/>
  <c r="Q3059" i="4" s="1"/>
  <c r="L3058" i="4"/>
  <c r="P3058" i="4" s="1"/>
  <c r="Q3058" i="4" s="1"/>
  <c r="L3057" i="4"/>
  <c r="P3057" i="4" s="1"/>
  <c r="Q3057" i="4" s="1"/>
  <c r="M3056" i="4"/>
  <c r="L3055" i="4"/>
  <c r="P3055" i="4" s="1"/>
  <c r="Q3055" i="4" s="1"/>
  <c r="O3054" i="4"/>
  <c r="N3054" i="4"/>
  <c r="M3054" i="4"/>
  <c r="K3054" i="4"/>
  <c r="J3054" i="4"/>
  <c r="I3054" i="4"/>
  <c r="L3053" i="4"/>
  <c r="P3053" i="4" s="1"/>
  <c r="Q3053" i="4" s="1"/>
  <c r="L3052" i="4"/>
  <c r="P3052" i="4" s="1"/>
  <c r="Q3052" i="4" s="1"/>
  <c r="L3051" i="4"/>
  <c r="P3051" i="4" s="1"/>
  <c r="Q3051" i="4" s="1"/>
  <c r="L3050" i="4"/>
  <c r="P3050" i="4" s="1"/>
  <c r="Q3050" i="4" s="1"/>
  <c r="L3049" i="4"/>
  <c r="P3049" i="4" s="1"/>
  <c r="Q3049" i="4" s="1"/>
  <c r="O3048" i="4"/>
  <c r="O3046" i="4" s="1"/>
  <c r="N3048" i="4"/>
  <c r="M3048" i="4"/>
  <c r="K3048" i="4"/>
  <c r="K3046" i="4" s="1"/>
  <c r="J3048" i="4"/>
  <c r="I3048" i="4"/>
  <c r="I3046" i="4" s="1"/>
  <c r="L3047" i="4"/>
  <c r="P3047" i="4" s="1"/>
  <c r="Q3047" i="4" s="1"/>
  <c r="N3046" i="4"/>
  <c r="Q3044" i="4"/>
  <c r="L3044" i="4"/>
  <c r="P3044" i="4" s="1"/>
  <c r="Q3033" i="4"/>
  <c r="L3033" i="4"/>
  <c r="P3033" i="4" s="1"/>
  <c r="O3032" i="4"/>
  <c r="O3031" i="4" s="1"/>
  <c r="N3032" i="4"/>
  <c r="N3031" i="4" s="1"/>
  <c r="M3032" i="4"/>
  <c r="K3032" i="4"/>
  <c r="K3031" i="4" s="1"/>
  <c r="J3032" i="4"/>
  <c r="I3032" i="4"/>
  <c r="I3031" i="4" s="1"/>
  <c r="L3030" i="4"/>
  <c r="P3030" i="4" s="1"/>
  <c r="Q3030" i="4" s="1"/>
  <c r="O3029" i="4"/>
  <c r="N3029" i="4"/>
  <c r="N3028" i="4" s="1"/>
  <c r="M3029" i="4"/>
  <c r="K3029" i="4"/>
  <c r="K3028" i="4" s="1"/>
  <c r="J3029" i="4"/>
  <c r="I3029" i="4"/>
  <c r="I3028" i="4" s="1"/>
  <c r="O3028" i="4"/>
  <c r="L3027" i="4"/>
  <c r="P3027" i="4" s="1"/>
  <c r="Q3027" i="4" s="1"/>
  <c r="L3026" i="4"/>
  <c r="P3026" i="4" s="1"/>
  <c r="Q3026" i="4" s="1"/>
  <c r="L3025" i="4"/>
  <c r="P3025" i="4" s="1"/>
  <c r="Q3025" i="4" s="1"/>
  <c r="O3024" i="4"/>
  <c r="O3016" i="4" s="1"/>
  <c r="N3024" i="4"/>
  <c r="N3016" i="4" s="1"/>
  <c r="M3024" i="4"/>
  <c r="K3024" i="4"/>
  <c r="K3016" i="4" s="1"/>
  <c r="J3024" i="4"/>
  <c r="J3016" i="4" s="1"/>
  <c r="I3024" i="4"/>
  <c r="I3016" i="4" s="1"/>
  <c r="Q3023" i="4"/>
  <c r="L3023" i="4"/>
  <c r="P3023" i="4" s="1"/>
  <c r="L3022" i="4"/>
  <c r="P3022" i="4" s="1"/>
  <c r="Q3022" i="4" s="1"/>
  <c r="L3021" i="4"/>
  <c r="P3021" i="4" s="1"/>
  <c r="Q3021" i="4" s="1"/>
  <c r="L3020" i="4"/>
  <c r="P3020" i="4" s="1"/>
  <c r="Q3020" i="4" s="1"/>
  <c r="L3019" i="4"/>
  <c r="P3019" i="4" s="1"/>
  <c r="Q3019" i="4" s="1"/>
  <c r="L3018" i="4"/>
  <c r="P3018" i="4" s="1"/>
  <c r="Q3018" i="4" s="1"/>
  <c r="L3017" i="4"/>
  <c r="P3017" i="4" s="1"/>
  <c r="Q3017" i="4" s="1"/>
  <c r="M3016" i="4"/>
  <c r="L3015" i="4"/>
  <c r="P3015" i="4" s="1"/>
  <c r="Q3015" i="4" s="1"/>
  <c r="O3014" i="4"/>
  <c r="N3014" i="4"/>
  <c r="M3014" i="4"/>
  <c r="K3014" i="4"/>
  <c r="J3014" i="4"/>
  <c r="I3014" i="4"/>
  <c r="L3013" i="4"/>
  <c r="P3013" i="4" s="1"/>
  <c r="Q3013" i="4" s="1"/>
  <c r="L3012" i="4"/>
  <c r="P3012" i="4" s="1"/>
  <c r="Q3012" i="4" s="1"/>
  <c r="L3011" i="4"/>
  <c r="P3011" i="4" s="1"/>
  <c r="Q3011" i="4" s="1"/>
  <c r="L3010" i="4"/>
  <c r="P3010" i="4" s="1"/>
  <c r="Q3010" i="4" s="1"/>
  <c r="L3009" i="4"/>
  <c r="P3009" i="4" s="1"/>
  <c r="Q3009" i="4" s="1"/>
  <c r="O3008" i="4"/>
  <c r="O3006" i="4" s="1"/>
  <c r="N3008" i="4"/>
  <c r="N3006" i="4" s="1"/>
  <c r="M3008" i="4"/>
  <c r="M3006" i="4" s="1"/>
  <c r="K3008" i="4"/>
  <c r="K3006" i="4" s="1"/>
  <c r="J3008" i="4"/>
  <c r="J3006" i="4" s="1"/>
  <c r="I3008" i="4"/>
  <c r="I3006" i="4" s="1"/>
  <c r="L3007" i="4"/>
  <c r="P3007" i="4" s="1"/>
  <c r="Q3007" i="4" s="1"/>
  <c r="Q3004" i="4"/>
  <c r="L3004" i="4"/>
  <c r="P3004" i="4" s="1"/>
  <c r="Q2994" i="4"/>
  <c r="L2994" i="4"/>
  <c r="P2994" i="4" s="1"/>
  <c r="Q2993" i="4"/>
  <c r="L2993" i="4"/>
  <c r="P2993" i="4" s="1"/>
  <c r="O2992" i="4"/>
  <c r="O2991" i="4" s="1"/>
  <c r="N2992" i="4"/>
  <c r="N2991" i="4" s="1"/>
  <c r="M2992" i="4"/>
  <c r="K2992" i="4"/>
  <c r="K2991" i="4" s="1"/>
  <c r="J2992" i="4"/>
  <c r="Q2992" i="4" s="1"/>
  <c r="I2992" i="4"/>
  <c r="I2991" i="4" s="1"/>
  <c r="L2990" i="4"/>
  <c r="P2990" i="4" s="1"/>
  <c r="Q2990" i="4" s="1"/>
  <c r="O2989" i="4"/>
  <c r="O2988" i="4" s="1"/>
  <c r="N2989" i="4"/>
  <c r="N2988" i="4" s="1"/>
  <c r="M2989" i="4"/>
  <c r="K2989" i="4"/>
  <c r="K2988" i="4" s="1"/>
  <c r="J2989" i="4"/>
  <c r="I2989" i="4"/>
  <c r="I2988" i="4" s="1"/>
  <c r="L2987" i="4"/>
  <c r="P2987" i="4" s="1"/>
  <c r="Q2987" i="4" s="1"/>
  <c r="L2986" i="4"/>
  <c r="P2986" i="4" s="1"/>
  <c r="Q2986" i="4" s="1"/>
  <c r="L2985" i="4"/>
  <c r="P2985" i="4" s="1"/>
  <c r="Q2985" i="4" s="1"/>
  <c r="O2984" i="4"/>
  <c r="O2976" i="4" s="1"/>
  <c r="N2984" i="4"/>
  <c r="N2976" i="4" s="1"/>
  <c r="M2984" i="4"/>
  <c r="K2984" i="4"/>
  <c r="J2984" i="4"/>
  <c r="J2976" i="4" s="1"/>
  <c r="I2984" i="4"/>
  <c r="I2976" i="4" s="1"/>
  <c r="L2983" i="4"/>
  <c r="P2983" i="4" s="1"/>
  <c r="Q2983" i="4" s="1"/>
  <c r="L2982" i="4"/>
  <c r="P2982" i="4" s="1"/>
  <c r="Q2982" i="4" s="1"/>
  <c r="L2981" i="4"/>
  <c r="P2981" i="4" s="1"/>
  <c r="Q2981" i="4" s="1"/>
  <c r="L2980" i="4"/>
  <c r="P2980" i="4" s="1"/>
  <c r="Q2980" i="4" s="1"/>
  <c r="L2979" i="4"/>
  <c r="P2979" i="4" s="1"/>
  <c r="Q2979" i="4" s="1"/>
  <c r="L2978" i="4"/>
  <c r="P2978" i="4" s="1"/>
  <c r="Q2978" i="4" s="1"/>
  <c r="L2977" i="4"/>
  <c r="P2977" i="4" s="1"/>
  <c r="Q2977" i="4" s="1"/>
  <c r="L2975" i="4"/>
  <c r="P2975" i="4" s="1"/>
  <c r="Q2975" i="4" s="1"/>
  <c r="O2974" i="4"/>
  <c r="N2974" i="4"/>
  <c r="M2974" i="4"/>
  <c r="K2974" i="4"/>
  <c r="J2974" i="4"/>
  <c r="I2974" i="4"/>
  <c r="L2973" i="4"/>
  <c r="P2973" i="4" s="1"/>
  <c r="Q2973" i="4" s="1"/>
  <c r="L2972" i="4"/>
  <c r="P2972" i="4" s="1"/>
  <c r="Q2972" i="4" s="1"/>
  <c r="L2971" i="4"/>
  <c r="P2971" i="4" s="1"/>
  <c r="Q2971" i="4" s="1"/>
  <c r="L2970" i="4"/>
  <c r="P2970" i="4" s="1"/>
  <c r="Q2970" i="4" s="1"/>
  <c r="L2969" i="4"/>
  <c r="P2969" i="4" s="1"/>
  <c r="Q2969" i="4" s="1"/>
  <c r="O2968" i="4"/>
  <c r="O2966" i="4" s="1"/>
  <c r="N2968" i="4"/>
  <c r="N2966" i="4" s="1"/>
  <c r="M2968" i="4"/>
  <c r="K2968" i="4"/>
  <c r="K2966" i="4" s="1"/>
  <c r="J2968" i="4"/>
  <c r="J2966" i="4" s="1"/>
  <c r="I2968" i="4"/>
  <c r="I2966" i="4" s="1"/>
  <c r="L2967" i="4"/>
  <c r="P2967" i="4" s="1"/>
  <c r="Q2967" i="4" s="1"/>
  <c r="Q2964" i="4"/>
  <c r="L2964" i="4"/>
  <c r="P2964" i="4" s="1"/>
  <c r="Q2954" i="4"/>
  <c r="L2954" i="4"/>
  <c r="P2954" i="4" s="1"/>
  <c r="O2953" i="4"/>
  <c r="O2952" i="4" s="1"/>
  <c r="N2953" i="4"/>
  <c r="N2952" i="4" s="1"/>
  <c r="M2953" i="4"/>
  <c r="M2952" i="4" s="1"/>
  <c r="K2953" i="4"/>
  <c r="K2952" i="4" s="1"/>
  <c r="J2953" i="4"/>
  <c r="I2953" i="4"/>
  <c r="I2952" i="4" s="1"/>
  <c r="L2951" i="4"/>
  <c r="P2951" i="4" s="1"/>
  <c r="Q2951" i="4" s="1"/>
  <c r="O2950" i="4"/>
  <c r="O2949" i="4" s="1"/>
  <c r="N2950" i="4"/>
  <c r="N2949" i="4" s="1"/>
  <c r="M2950" i="4"/>
  <c r="K2950" i="4"/>
  <c r="K2949" i="4" s="1"/>
  <c r="J2950" i="4"/>
  <c r="J2949" i="4" s="1"/>
  <c r="I2950" i="4"/>
  <c r="I2949" i="4" s="1"/>
  <c r="L2948" i="4"/>
  <c r="P2948" i="4" s="1"/>
  <c r="Q2948" i="4" s="1"/>
  <c r="L2947" i="4"/>
  <c r="P2947" i="4" s="1"/>
  <c r="Q2947" i="4" s="1"/>
  <c r="L2946" i="4"/>
  <c r="P2946" i="4" s="1"/>
  <c r="Q2946" i="4" s="1"/>
  <c r="O2945" i="4"/>
  <c r="N2945" i="4"/>
  <c r="N2936" i="4" s="1"/>
  <c r="M2945" i="4"/>
  <c r="M2936" i="4" s="1"/>
  <c r="K2945" i="4"/>
  <c r="K2936" i="4" s="1"/>
  <c r="J2945" i="4"/>
  <c r="I2945" i="4"/>
  <c r="I2936" i="4" s="1"/>
  <c r="Q2944" i="4"/>
  <c r="L2944" i="4"/>
  <c r="P2944" i="4" s="1"/>
  <c r="L2943" i="4"/>
  <c r="P2943" i="4" s="1"/>
  <c r="Q2943" i="4" s="1"/>
  <c r="L2942" i="4"/>
  <c r="P2942" i="4" s="1"/>
  <c r="Q2942" i="4" s="1"/>
  <c r="L2941" i="4"/>
  <c r="P2941" i="4" s="1"/>
  <c r="Q2941" i="4" s="1"/>
  <c r="L2940" i="4"/>
  <c r="P2940" i="4" s="1"/>
  <c r="Q2940" i="4" s="1"/>
  <c r="L2939" i="4"/>
  <c r="P2939" i="4" s="1"/>
  <c r="Q2939" i="4" s="1"/>
  <c r="L2938" i="4"/>
  <c r="P2938" i="4" s="1"/>
  <c r="Q2938" i="4" s="1"/>
  <c r="L2937" i="4"/>
  <c r="P2937" i="4" s="1"/>
  <c r="Q2937" i="4" s="1"/>
  <c r="L2935" i="4"/>
  <c r="P2935" i="4" s="1"/>
  <c r="Q2935" i="4" s="1"/>
  <c r="O2934" i="4"/>
  <c r="N2934" i="4"/>
  <c r="M2934" i="4"/>
  <c r="K2934" i="4"/>
  <c r="J2934" i="4"/>
  <c r="I2934" i="4"/>
  <c r="L2933" i="4"/>
  <c r="P2933" i="4" s="1"/>
  <c r="Q2933" i="4" s="1"/>
  <c r="L2932" i="4"/>
  <c r="P2932" i="4" s="1"/>
  <c r="Q2932" i="4" s="1"/>
  <c r="L2931" i="4"/>
  <c r="P2931" i="4" s="1"/>
  <c r="Q2931" i="4" s="1"/>
  <c r="L2930" i="4"/>
  <c r="P2930" i="4" s="1"/>
  <c r="Q2930" i="4" s="1"/>
  <c r="L2929" i="4"/>
  <c r="P2929" i="4" s="1"/>
  <c r="Q2929" i="4" s="1"/>
  <c r="O2928" i="4"/>
  <c r="O2926" i="4" s="1"/>
  <c r="N2928" i="4"/>
  <c r="N2926" i="4" s="1"/>
  <c r="M2928" i="4"/>
  <c r="K2928" i="4"/>
  <c r="K2926" i="4" s="1"/>
  <c r="J2928" i="4"/>
  <c r="J2926" i="4" s="1"/>
  <c r="I2928" i="4"/>
  <c r="I2926" i="4" s="1"/>
  <c r="L2927" i="4"/>
  <c r="P2927" i="4" s="1"/>
  <c r="Q2927" i="4" s="1"/>
  <c r="Q2924" i="4"/>
  <c r="L2924" i="4"/>
  <c r="P2924" i="4" s="1"/>
  <c r="Q2914" i="4"/>
  <c r="L2914" i="4"/>
  <c r="P2914" i="4" s="1"/>
  <c r="Q2913" i="4"/>
  <c r="L2913" i="4"/>
  <c r="P2913" i="4" s="1"/>
  <c r="O2912" i="4"/>
  <c r="O2911" i="4" s="1"/>
  <c r="N2912" i="4"/>
  <c r="N2911" i="4" s="1"/>
  <c r="M2912" i="4"/>
  <c r="K2912" i="4"/>
  <c r="K2911" i="4" s="1"/>
  <c r="J2912" i="4"/>
  <c r="J2911" i="4" s="1"/>
  <c r="Q2911" i="4" s="1"/>
  <c r="I2912" i="4"/>
  <c r="I2911" i="4" s="1"/>
  <c r="L2910" i="4"/>
  <c r="P2910" i="4" s="1"/>
  <c r="Q2910" i="4" s="1"/>
  <c r="O2909" i="4"/>
  <c r="O2908" i="4" s="1"/>
  <c r="N2909" i="4"/>
  <c r="N2908" i="4" s="1"/>
  <c r="M2909" i="4"/>
  <c r="M2908" i="4" s="1"/>
  <c r="K2909" i="4"/>
  <c r="K2908" i="4" s="1"/>
  <c r="J2909" i="4"/>
  <c r="I2909" i="4"/>
  <c r="I2908" i="4" s="1"/>
  <c r="L2907" i="4"/>
  <c r="P2907" i="4" s="1"/>
  <c r="Q2907" i="4" s="1"/>
  <c r="L2906" i="4"/>
  <c r="P2906" i="4" s="1"/>
  <c r="Q2906" i="4" s="1"/>
  <c r="L2905" i="4"/>
  <c r="P2905" i="4" s="1"/>
  <c r="Q2905" i="4" s="1"/>
  <c r="O2904" i="4"/>
  <c r="O2896" i="4" s="1"/>
  <c r="N2904" i="4"/>
  <c r="N2896" i="4" s="1"/>
  <c r="M2904" i="4"/>
  <c r="K2904" i="4"/>
  <c r="K2896" i="4" s="1"/>
  <c r="J2904" i="4"/>
  <c r="J2896" i="4" s="1"/>
  <c r="I2904" i="4"/>
  <c r="I2896" i="4" s="1"/>
  <c r="Q2903" i="4"/>
  <c r="L2903" i="4"/>
  <c r="P2903" i="4" s="1"/>
  <c r="L2902" i="4"/>
  <c r="P2902" i="4" s="1"/>
  <c r="Q2902" i="4" s="1"/>
  <c r="L2901" i="4"/>
  <c r="P2901" i="4" s="1"/>
  <c r="Q2901" i="4" s="1"/>
  <c r="L2900" i="4"/>
  <c r="P2900" i="4" s="1"/>
  <c r="Q2900" i="4" s="1"/>
  <c r="L2899" i="4"/>
  <c r="P2899" i="4" s="1"/>
  <c r="Q2899" i="4" s="1"/>
  <c r="L2898" i="4"/>
  <c r="P2898" i="4" s="1"/>
  <c r="Q2898" i="4" s="1"/>
  <c r="L2897" i="4"/>
  <c r="P2897" i="4" s="1"/>
  <c r="Q2897" i="4" s="1"/>
  <c r="M2896" i="4"/>
  <c r="L2895" i="4"/>
  <c r="P2895" i="4" s="1"/>
  <c r="Q2895" i="4" s="1"/>
  <c r="O2894" i="4"/>
  <c r="N2894" i="4"/>
  <c r="M2894" i="4"/>
  <c r="K2894" i="4"/>
  <c r="J2894" i="4"/>
  <c r="I2894" i="4"/>
  <c r="L2893" i="4"/>
  <c r="P2893" i="4" s="1"/>
  <c r="Q2893" i="4" s="1"/>
  <c r="L2892" i="4"/>
  <c r="P2892" i="4" s="1"/>
  <c r="Q2892" i="4" s="1"/>
  <c r="L2891" i="4"/>
  <c r="P2891" i="4" s="1"/>
  <c r="Q2891" i="4" s="1"/>
  <c r="L2890" i="4"/>
  <c r="P2890" i="4" s="1"/>
  <c r="Q2890" i="4" s="1"/>
  <c r="L2889" i="4"/>
  <c r="P2889" i="4" s="1"/>
  <c r="Q2889" i="4" s="1"/>
  <c r="O2888" i="4"/>
  <c r="O2886" i="4" s="1"/>
  <c r="N2888" i="4"/>
  <c r="N2886" i="4" s="1"/>
  <c r="M2888" i="4"/>
  <c r="K2888" i="4"/>
  <c r="K2886" i="4" s="1"/>
  <c r="J2888" i="4"/>
  <c r="J2886" i="4" s="1"/>
  <c r="I2888" i="4"/>
  <c r="I2886" i="4" s="1"/>
  <c r="L2887" i="4"/>
  <c r="P2887" i="4" s="1"/>
  <c r="Q2887" i="4" s="1"/>
  <c r="Q2884" i="4"/>
  <c r="L2884" i="4"/>
  <c r="P2884" i="4" s="1"/>
  <c r="Q2874" i="4"/>
  <c r="L2874" i="4"/>
  <c r="P2874" i="4" s="1"/>
  <c r="Q2873" i="4"/>
  <c r="L2873" i="4"/>
  <c r="P2873" i="4" s="1"/>
  <c r="O2872" i="4"/>
  <c r="O2871" i="4" s="1"/>
  <c r="N2872" i="4"/>
  <c r="N2871" i="4" s="1"/>
  <c r="M2872" i="4"/>
  <c r="K2872" i="4"/>
  <c r="K2871" i="4" s="1"/>
  <c r="J2872" i="4"/>
  <c r="J2871" i="4" s="1"/>
  <c r="Q2871" i="4" s="1"/>
  <c r="I2872" i="4"/>
  <c r="I2871" i="4" s="1"/>
  <c r="L2870" i="4"/>
  <c r="P2870" i="4" s="1"/>
  <c r="Q2870" i="4" s="1"/>
  <c r="O2869" i="4"/>
  <c r="N2869" i="4"/>
  <c r="N2868" i="4" s="1"/>
  <c r="M2869" i="4"/>
  <c r="M2868" i="4" s="1"/>
  <c r="K2869" i="4"/>
  <c r="K2868" i="4" s="1"/>
  <c r="J2869" i="4"/>
  <c r="I2869" i="4"/>
  <c r="I2868" i="4" s="1"/>
  <c r="L2867" i="4"/>
  <c r="P2867" i="4" s="1"/>
  <c r="Q2867" i="4" s="1"/>
  <c r="L2866" i="4"/>
  <c r="P2866" i="4" s="1"/>
  <c r="Q2866" i="4" s="1"/>
  <c r="L2865" i="4"/>
  <c r="P2865" i="4" s="1"/>
  <c r="Q2865" i="4" s="1"/>
  <c r="O2864" i="4"/>
  <c r="O2856" i="4" s="1"/>
  <c r="N2864" i="4"/>
  <c r="N2856" i="4" s="1"/>
  <c r="M2864" i="4"/>
  <c r="M2856" i="4" s="1"/>
  <c r="K2864" i="4"/>
  <c r="K2856" i="4" s="1"/>
  <c r="J2864" i="4"/>
  <c r="J2856" i="4" s="1"/>
  <c r="I2864" i="4"/>
  <c r="I2856" i="4" s="1"/>
  <c r="Q2863" i="4"/>
  <c r="L2863" i="4"/>
  <c r="P2863" i="4" s="1"/>
  <c r="L2862" i="4"/>
  <c r="P2862" i="4" s="1"/>
  <c r="Q2862" i="4" s="1"/>
  <c r="L2861" i="4"/>
  <c r="P2861" i="4" s="1"/>
  <c r="Q2861" i="4" s="1"/>
  <c r="L2860" i="4"/>
  <c r="P2860" i="4" s="1"/>
  <c r="Q2860" i="4" s="1"/>
  <c r="L2859" i="4"/>
  <c r="P2859" i="4" s="1"/>
  <c r="Q2859" i="4" s="1"/>
  <c r="L2858" i="4"/>
  <c r="P2858" i="4" s="1"/>
  <c r="Q2858" i="4" s="1"/>
  <c r="L2857" i="4"/>
  <c r="P2857" i="4" s="1"/>
  <c r="Q2857" i="4" s="1"/>
  <c r="L2855" i="4"/>
  <c r="P2855" i="4" s="1"/>
  <c r="Q2855" i="4" s="1"/>
  <c r="O2854" i="4"/>
  <c r="N2854" i="4"/>
  <c r="M2854" i="4"/>
  <c r="K2854" i="4"/>
  <c r="J2854" i="4"/>
  <c r="I2854" i="4"/>
  <c r="L2853" i="4"/>
  <c r="P2853" i="4" s="1"/>
  <c r="Q2853" i="4" s="1"/>
  <c r="L2852" i="4"/>
  <c r="P2852" i="4" s="1"/>
  <c r="Q2852" i="4" s="1"/>
  <c r="L2851" i="4"/>
  <c r="P2851" i="4" s="1"/>
  <c r="Q2851" i="4" s="1"/>
  <c r="L2850" i="4"/>
  <c r="P2850" i="4" s="1"/>
  <c r="Q2850" i="4" s="1"/>
  <c r="L2849" i="4"/>
  <c r="P2849" i="4" s="1"/>
  <c r="Q2849" i="4" s="1"/>
  <c r="O2848" i="4"/>
  <c r="O2846" i="4" s="1"/>
  <c r="N2848" i="4"/>
  <c r="M2848" i="4"/>
  <c r="K2848" i="4"/>
  <c r="J2848" i="4"/>
  <c r="J2846" i="4" s="1"/>
  <c r="I2848" i="4"/>
  <c r="I2846" i="4" s="1"/>
  <c r="L2847" i="4"/>
  <c r="P2847" i="4" s="1"/>
  <c r="Q2847" i="4" s="1"/>
  <c r="N2846" i="4"/>
  <c r="Q2844" i="4"/>
  <c r="L2844" i="4"/>
  <c r="P2844" i="4" s="1"/>
  <c r="Q2834" i="4"/>
  <c r="L2834" i="4"/>
  <c r="P2834" i="4" s="1"/>
  <c r="Q2833" i="4"/>
  <c r="L2833" i="4"/>
  <c r="P2833" i="4" s="1"/>
  <c r="O2832" i="4"/>
  <c r="O2831" i="4" s="1"/>
  <c r="N2832" i="4"/>
  <c r="N2831" i="4" s="1"/>
  <c r="M2832" i="4"/>
  <c r="K2832" i="4"/>
  <c r="K2831" i="4" s="1"/>
  <c r="J2832" i="4"/>
  <c r="Q2832" i="4" s="1"/>
  <c r="I2832" i="4"/>
  <c r="I2831" i="4" s="1"/>
  <c r="L2830" i="4"/>
  <c r="P2830" i="4" s="1"/>
  <c r="Q2830" i="4" s="1"/>
  <c r="O2829" i="4"/>
  <c r="O2828" i="4" s="1"/>
  <c r="N2829" i="4"/>
  <c r="N2828" i="4" s="1"/>
  <c r="M2829" i="4"/>
  <c r="M2828" i="4" s="1"/>
  <c r="K2829" i="4"/>
  <c r="K2828" i="4" s="1"/>
  <c r="J2829" i="4"/>
  <c r="I2829" i="4"/>
  <c r="I2828" i="4" s="1"/>
  <c r="L2827" i="4"/>
  <c r="P2827" i="4" s="1"/>
  <c r="Q2827" i="4" s="1"/>
  <c r="L2826" i="4"/>
  <c r="P2826" i="4" s="1"/>
  <c r="Q2826" i="4" s="1"/>
  <c r="L2825" i="4"/>
  <c r="P2825" i="4" s="1"/>
  <c r="Q2825" i="4" s="1"/>
  <c r="O2824" i="4"/>
  <c r="O2816" i="4" s="1"/>
  <c r="N2824" i="4"/>
  <c r="N2816" i="4" s="1"/>
  <c r="M2824" i="4"/>
  <c r="K2824" i="4"/>
  <c r="K2816" i="4" s="1"/>
  <c r="J2824" i="4"/>
  <c r="J2816" i="4" s="1"/>
  <c r="I2824" i="4"/>
  <c r="I2816" i="4" s="1"/>
  <c r="Q2823" i="4"/>
  <c r="L2823" i="4"/>
  <c r="P2823" i="4" s="1"/>
  <c r="L2822" i="4"/>
  <c r="P2822" i="4" s="1"/>
  <c r="Q2822" i="4" s="1"/>
  <c r="L2821" i="4"/>
  <c r="P2821" i="4" s="1"/>
  <c r="Q2821" i="4" s="1"/>
  <c r="L2820" i="4"/>
  <c r="P2820" i="4" s="1"/>
  <c r="Q2820" i="4" s="1"/>
  <c r="L2819" i="4"/>
  <c r="P2819" i="4" s="1"/>
  <c r="Q2819" i="4" s="1"/>
  <c r="L2818" i="4"/>
  <c r="P2818" i="4" s="1"/>
  <c r="Q2818" i="4" s="1"/>
  <c r="L2817" i="4"/>
  <c r="P2817" i="4" s="1"/>
  <c r="Q2817" i="4" s="1"/>
  <c r="L2815" i="4"/>
  <c r="P2815" i="4" s="1"/>
  <c r="Q2815" i="4" s="1"/>
  <c r="O2814" i="4"/>
  <c r="N2814" i="4"/>
  <c r="M2814" i="4"/>
  <c r="K2814" i="4"/>
  <c r="J2814" i="4"/>
  <c r="I2814" i="4"/>
  <c r="L2813" i="4"/>
  <c r="P2813" i="4" s="1"/>
  <c r="Q2813" i="4" s="1"/>
  <c r="Q2812" i="4"/>
  <c r="L2812" i="4"/>
  <c r="P2812" i="4" s="1"/>
  <c r="L2811" i="4"/>
  <c r="P2811" i="4" s="1"/>
  <c r="Q2811" i="4" s="1"/>
  <c r="L2810" i="4"/>
  <c r="P2810" i="4" s="1"/>
  <c r="Q2810" i="4" s="1"/>
  <c r="L2809" i="4"/>
  <c r="P2809" i="4" s="1"/>
  <c r="Q2809" i="4" s="1"/>
  <c r="O2808" i="4"/>
  <c r="O2806" i="4" s="1"/>
  <c r="N2808" i="4"/>
  <c r="N2806" i="4" s="1"/>
  <c r="M2808" i="4"/>
  <c r="M2806" i="4" s="1"/>
  <c r="K2808" i="4"/>
  <c r="J2808" i="4"/>
  <c r="J2806" i="4" s="1"/>
  <c r="I2808" i="4"/>
  <c r="I2806" i="4" s="1"/>
  <c r="L2807" i="4"/>
  <c r="P2807" i="4" s="1"/>
  <c r="Q2807" i="4" s="1"/>
  <c r="Q2804" i="4"/>
  <c r="L2804" i="4"/>
  <c r="P2804" i="4" s="1"/>
  <c r="Q2794" i="4"/>
  <c r="L2794" i="4"/>
  <c r="P2794" i="4" s="1"/>
  <c r="Q2793" i="4"/>
  <c r="L2793" i="4"/>
  <c r="P2793" i="4" s="1"/>
  <c r="O2792" i="4"/>
  <c r="O2791" i="4" s="1"/>
  <c r="N2792" i="4"/>
  <c r="N2791" i="4" s="1"/>
  <c r="M2792" i="4"/>
  <c r="K2792" i="4"/>
  <c r="K2791" i="4" s="1"/>
  <c r="J2792" i="4"/>
  <c r="I2792" i="4"/>
  <c r="I2791" i="4" s="1"/>
  <c r="L2790" i="4"/>
  <c r="P2790" i="4" s="1"/>
  <c r="Q2790" i="4" s="1"/>
  <c r="O2789" i="4"/>
  <c r="O2788" i="4" s="1"/>
  <c r="N2789" i="4"/>
  <c r="N2788" i="4" s="1"/>
  <c r="M2789" i="4"/>
  <c r="M2788" i="4" s="1"/>
  <c r="K2789" i="4"/>
  <c r="K2788" i="4" s="1"/>
  <c r="J2789" i="4"/>
  <c r="I2789" i="4"/>
  <c r="I2788" i="4" s="1"/>
  <c r="L2787" i="4"/>
  <c r="P2787" i="4" s="1"/>
  <c r="Q2787" i="4" s="1"/>
  <c r="L2786" i="4"/>
  <c r="P2786" i="4" s="1"/>
  <c r="Q2786" i="4" s="1"/>
  <c r="L2785" i="4"/>
  <c r="P2785" i="4" s="1"/>
  <c r="Q2785" i="4" s="1"/>
  <c r="O2784" i="4"/>
  <c r="O2776" i="4" s="1"/>
  <c r="N2784" i="4"/>
  <c r="N2776" i="4" s="1"/>
  <c r="M2784" i="4"/>
  <c r="K2784" i="4"/>
  <c r="K2776" i="4" s="1"/>
  <c r="J2784" i="4"/>
  <c r="J2776" i="4" s="1"/>
  <c r="I2784" i="4"/>
  <c r="I2776" i="4" s="1"/>
  <c r="Q2783" i="4"/>
  <c r="L2783" i="4"/>
  <c r="P2783" i="4" s="1"/>
  <c r="L2782" i="4"/>
  <c r="P2782" i="4" s="1"/>
  <c r="Q2782" i="4" s="1"/>
  <c r="L2781" i="4"/>
  <c r="P2781" i="4" s="1"/>
  <c r="Q2781" i="4" s="1"/>
  <c r="L2780" i="4"/>
  <c r="P2780" i="4" s="1"/>
  <c r="Q2780" i="4" s="1"/>
  <c r="L2779" i="4"/>
  <c r="P2779" i="4" s="1"/>
  <c r="Q2779" i="4" s="1"/>
  <c r="L2778" i="4"/>
  <c r="P2778" i="4" s="1"/>
  <c r="Q2778" i="4" s="1"/>
  <c r="L2777" i="4"/>
  <c r="P2777" i="4" s="1"/>
  <c r="Q2777" i="4" s="1"/>
  <c r="L2775" i="4"/>
  <c r="P2775" i="4" s="1"/>
  <c r="Q2775" i="4" s="1"/>
  <c r="O2774" i="4"/>
  <c r="N2774" i="4"/>
  <c r="M2774" i="4"/>
  <c r="K2774" i="4"/>
  <c r="J2774" i="4"/>
  <c r="I2774" i="4"/>
  <c r="L2773" i="4"/>
  <c r="P2773" i="4" s="1"/>
  <c r="Q2773" i="4" s="1"/>
  <c r="Q2772" i="4"/>
  <c r="L2772" i="4"/>
  <c r="P2772" i="4" s="1"/>
  <c r="L2771" i="4"/>
  <c r="P2771" i="4" s="1"/>
  <c r="Q2771" i="4" s="1"/>
  <c r="L2770" i="4"/>
  <c r="P2770" i="4" s="1"/>
  <c r="Q2770" i="4" s="1"/>
  <c r="L2769" i="4"/>
  <c r="P2769" i="4" s="1"/>
  <c r="Q2769" i="4" s="1"/>
  <c r="O2768" i="4"/>
  <c r="O2766" i="4" s="1"/>
  <c r="N2768" i="4"/>
  <c r="N2766" i="4" s="1"/>
  <c r="M2768" i="4"/>
  <c r="M2766" i="4" s="1"/>
  <c r="K2768" i="4"/>
  <c r="K2766" i="4" s="1"/>
  <c r="J2768" i="4"/>
  <c r="J2766" i="4" s="1"/>
  <c r="I2768" i="4"/>
  <c r="I2766" i="4" s="1"/>
  <c r="L2767" i="4"/>
  <c r="P2767" i="4" s="1"/>
  <c r="Q2767" i="4" s="1"/>
  <c r="Q2764" i="4"/>
  <c r="L2764" i="4"/>
  <c r="P2764" i="4" s="1"/>
  <c r="Q2754" i="4"/>
  <c r="L2754" i="4"/>
  <c r="P2754" i="4" s="1"/>
  <c r="Q2753" i="4"/>
  <c r="L2753" i="4"/>
  <c r="P2753" i="4" s="1"/>
  <c r="O2752" i="4"/>
  <c r="O2751" i="4" s="1"/>
  <c r="N2752" i="4"/>
  <c r="N2751" i="4" s="1"/>
  <c r="M2752" i="4"/>
  <c r="K2752" i="4"/>
  <c r="K2751" i="4" s="1"/>
  <c r="J2752" i="4"/>
  <c r="I2752" i="4"/>
  <c r="I2751" i="4" s="1"/>
  <c r="L2750" i="4"/>
  <c r="P2750" i="4" s="1"/>
  <c r="Q2750" i="4" s="1"/>
  <c r="O2749" i="4"/>
  <c r="O2748" i="4" s="1"/>
  <c r="N2749" i="4"/>
  <c r="N2748" i="4" s="1"/>
  <c r="M2749" i="4"/>
  <c r="K2749" i="4"/>
  <c r="K2748" i="4" s="1"/>
  <c r="J2749" i="4"/>
  <c r="I2749" i="4"/>
  <c r="I2748" i="4" s="1"/>
  <c r="L2747" i="4"/>
  <c r="P2747" i="4" s="1"/>
  <c r="Q2747" i="4" s="1"/>
  <c r="L2746" i="4"/>
  <c r="P2746" i="4" s="1"/>
  <c r="Q2746" i="4" s="1"/>
  <c r="L2745" i="4"/>
  <c r="P2745" i="4" s="1"/>
  <c r="Q2745" i="4" s="1"/>
  <c r="O2744" i="4"/>
  <c r="O2736" i="4" s="1"/>
  <c r="N2744" i="4"/>
  <c r="N2736" i="4" s="1"/>
  <c r="M2744" i="4"/>
  <c r="K2744" i="4"/>
  <c r="K2736" i="4" s="1"/>
  <c r="J2744" i="4"/>
  <c r="J2736" i="4" s="1"/>
  <c r="I2744" i="4"/>
  <c r="I2736" i="4" s="1"/>
  <c r="Q2743" i="4"/>
  <c r="L2743" i="4"/>
  <c r="P2743" i="4" s="1"/>
  <c r="L2742" i="4"/>
  <c r="P2742" i="4" s="1"/>
  <c r="Q2742" i="4" s="1"/>
  <c r="L2741" i="4"/>
  <c r="P2741" i="4" s="1"/>
  <c r="Q2741" i="4" s="1"/>
  <c r="L2740" i="4"/>
  <c r="P2740" i="4" s="1"/>
  <c r="Q2740" i="4" s="1"/>
  <c r="L2739" i="4"/>
  <c r="P2739" i="4" s="1"/>
  <c r="Q2739" i="4" s="1"/>
  <c r="L2738" i="4"/>
  <c r="P2738" i="4" s="1"/>
  <c r="Q2738" i="4" s="1"/>
  <c r="L2737" i="4"/>
  <c r="P2737" i="4" s="1"/>
  <c r="Q2737" i="4" s="1"/>
  <c r="L2735" i="4"/>
  <c r="P2735" i="4" s="1"/>
  <c r="Q2735" i="4" s="1"/>
  <c r="O2734" i="4"/>
  <c r="N2734" i="4"/>
  <c r="M2734" i="4"/>
  <c r="K2734" i="4"/>
  <c r="J2734" i="4"/>
  <c r="I2734" i="4"/>
  <c r="L2733" i="4"/>
  <c r="P2733" i="4" s="1"/>
  <c r="Q2733" i="4" s="1"/>
  <c r="L2732" i="4"/>
  <c r="P2732" i="4" s="1"/>
  <c r="Q2732" i="4" s="1"/>
  <c r="L2731" i="4"/>
  <c r="P2731" i="4" s="1"/>
  <c r="Q2731" i="4" s="1"/>
  <c r="L2730" i="4"/>
  <c r="P2730" i="4" s="1"/>
  <c r="Q2730" i="4" s="1"/>
  <c r="L2729" i="4"/>
  <c r="P2729" i="4" s="1"/>
  <c r="Q2729" i="4" s="1"/>
  <c r="O2728" i="4"/>
  <c r="O2726" i="4" s="1"/>
  <c r="N2728" i="4"/>
  <c r="N2726" i="4" s="1"/>
  <c r="M2728" i="4"/>
  <c r="M2726" i="4" s="1"/>
  <c r="K2728" i="4"/>
  <c r="K2726" i="4" s="1"/>
  <c r="J2728" i="4"/>
  <c r="J2726" i="4" s="1"/>
  <c r="I2728" i="4"/>
  <c r="I2726" i="4" s="1"/>
  <c r="L2727" i="4"/>
  <c r="P2727" i="4" s="1"/>
  <c r="Q2727" i="4" s="1"/>
  <c r="Q2724" i="4"/>
  <c r="L2724" i="4"/>
  <c r="P2724" i="4" s="1"/>
  <c r="Q2713" i="4"/>
  <c r="L2713" i="4"/>
  <c r="P2713" i="4" s="1"/>
  <c r="O2712" i="4"/>
  <c r="O2711" i="4" s="1"/>
  <c r="N2712" i="4"/>
  <c r="N2711" i="4" s="1"/>
  <c r="M2712" i="4"/>
  <c r="K2712" i="4"/>
  <c r="K2711" i="4" s="1"/>
  <c r="J2712" i="4"/>
  <c r="I2712" i="4"/>
  <c r="I2711" i="4" s="1"/>
  <c r="L2710" i="4"/>
  <c r="P2710" i="4" s="1"/>
  <c r="Q2710" i="4" s="1"/>
  <c r="O2709" i="4"/>
  <c r="O2708" i="4" s="1"/>
  <c r="N2709" i="4"/>
  <c r="N2708" i="4" s="1"/>
  <c r="M2709" i="4"/>
  <c r="K2709" i="4"/>
  <c r="K2708" i="4" s="1"/>
  <c r="J2709" i="4"/>
  <c r="J2708" i="4" s="1"/>
  <c r="I2709" i="4"/>
  <c r="I2708" i="4" s="1"/>
  <c r="L2707" i="4"/>
  <c r="P2707" i="4" s="1"/>
  <c r="Q2707" i="4" s="1"/>
  <c r="L2706" i="4"/>
  <c r="P2706" i="4" s="1"/>
  <c r="Q2706" i="4" s="1"/>
  <c r="L2705" i="4"/>
  <c r="P2705" i="4" s="1"/>
  <c r="Q2705" i="4" s="1"/>
  <c r="O2704" i="4"/>
  <c r="O2696" i="4" s="1"/>
  <c r="N2704" i="4"/>
  <c r="M2704" i="4"/>
  <c r="K2704" i="4"/>
  <c r="K2696" i="4" s="1"/>
  <c r="J2704" i="4"/>
  <c r="I2704" i="4"/>
  <c r="I2696" i="4" s="1"/>
  <c r="Q2703" i="4"/>
  <c r="L2703" i="4"/>
  <c r="P2703" i="4" s="1"/>
  <c r="L2702" i="4"/>
  <c r="P2702" i="4" s="1"/>
  <c r="Q2702" i="4" s="1"/>
  <c r="L2701" i="4"/>
  <c r="P2701" i="4" s="1"/>
  <c r="Q2701" i="4" s="1"/>
  <c r="L2700" i="4"/>
  <c r="P2700" i="4" s="1"/>
  <c r="Q2700" i="4" s="1"/>
  <c r="L2699" i="4"/>
  <c r="P2699" i="4" s="1"/>
  <c r="Q2699" i="4" s="1"/>
  <c r="L2698" i="4"/>
  <c r="P2698" i="4" s="1"/>
  <c r="Q2698" i="4" s="1"/>
  <c r="L2697" i="4"/>
  <c r="P2697" i="4" s="1"/>
  <c r="Q2697" i="4" s="1"/>
  <c r="M2696" i="4"/>
  <c r="L2695" i="4"/>
  <c r="P2695" i="4" s="1"/>
  <c r="Q2695" i="4" s="1"/>
  <c r="O2694" i="4"/>
  <c r="N2694" i="4"/>
  <c r="M2694" i="4"/>
  <c r="K2694" i="4"/>
  <c r="J2694" i="4"/>
  <c r="I2694" i="4"/>
  <c r="L2693" i="4"/>
  <c r="P2693" i="4" s="1"/>
  <c r="Q2693" i="4" s="1"/>
  <c r="L2692" i="4"/>
  <c r="P2692" i="4" s="1"/>
  <c r="Q2692" i="4" s="1"/>
  <c r="L2691" i="4"/>
  <c r="P2691" i="4" s="1"/>
  <c r="Q2691" i="4" s="1"/>
  <c r="L2690" i="4"/>
  <c r="P2690" i="4" s="1"/>
  <c r="Q2690" i="4" s="1"/>
  <c r="L2689" i="4"/>
  <c r="P2689" i="4" s="1"/>
  <c r="Q2689" i="4" s="1"/>
  <c r="O2688" i="4"/>
  <c r="N2688" i="4"/>
  <c r="M2688" i="4"/>
  <c r="K2688" i="4"/>
  <c r="J2688" i="4"/>
  <c r="I2688" i="4"/>
  <c r="I2686" i="4" s="1"/>
  <c r="L2687" i="4"/>
  <c r="P2687" i="4" s="1"/>
  <c r="Q2687" i="4" s="1"/>
  <c r="N2686" i="4"/>
  <c r="M2686" i="4"/>
  <c r="Q2684" i="4"/>
  <c r="L2684" i="4"/>
  <c r="P2684" i="4" s="1"/>
  <c r="Q2673" i="4"/>
  <c r="L2673" i="4"/>
  <c r="P2673" i="4" s="1"/>
  <c r="Q2672" i="4"/>
  <c r="L2672" i="4"/>
  <c r="P2672" i="4" s="1"/>
  <c r="O2671" i="4"/>
  <c r="O2670" i="4" s="1"/>
  <c r="N2671" i="4"/>
  <c r="N2670" i="4" s="1"/>
  <c r="M2671" i="4"/>
  <c r="K2671" i="4"/>
  <c r="K2670" i="4" s="1"/>
  <c r="J2671" i="4"/>
  <c r="I2671" i="4"/>
  <c r="I2670" i="4" s="1"/>
  <c r="L2669" i="4"/>
  <c r="P2669" i="4" s="1"/>
  <c r="Q2669" i="4" s="1"/>
  <c r="O2668" i="4"/>
  <c r="O2667" i="4" s="1"/>
  <c r="N2668" i="4"/>
  <c r="N2667" i="4" s="1"/>
  <c r="M2668" i="4"/>
  <c r="K2668" i="4"/>
  <c r="K2667" i="4" s="1"/>
  <c r="J2668" i="4"/>
  <c r="J2667" i="4" s="1"/>
  <c r="I2668" i="4"/>
  <c r="I2667" i="4" s="1"/>
  <c r="L2666" i="4"/>
  <c r="P2666" i="4" s="1"/>
  <c r="Q2666" i="4" s="1"/>
  <c r="L2665" i="4"/>
  <c r="P2665" i="4" s="1"/>
  <c r="Q2665" i="4" s="1"/>
  <c r="L2664" i="4"/>
  <c r="P2664" i="4" s="1"/>
  <c r="Q2664" i="4" s="1"/>
  <c r="O2663" i="4"/>
  <c r="N2663" i="4"/>
  <c r="N2655" i="4" s="1"/>
  <c r="M2663" i="4"/>
  <c r="K2663" i="4"/>
  <c r="J2663" i="4"/>
  <c r="I2663" i="4"/>
  <c r="I2655" i="4" s="1"/>
  <c r="Q2662" i="4"/>
  <c r="L2662" i="4"/>
  <c r="P2662" i="4" s="1"/>
  <c r="L2661" i="4"/>
  <c r="P2661" i="4" s="1"/>
  <c r="Q2661" i="4" s="1"/>
  <c r="L2660" i="4"/>
  <c r="P2660" i="4" s="1"/>
  <c r="Q2660" i="4" s="1"/>
  <c r="L2659" i="4"/>
  <c r="P2659" i="4" s="1"/>
  <c r="Q2659" i="4" s="1"/>
  <c r="L2658" i="4"/>
  <c r="P2658" i="4" s="1"/>
  <c r="Q2658" i="4" s="1"/>
  <c r="L2657" i="4"/>
  <c r="P2657" i="4" s="1"/>
  <c r="Q2657" i="4" s="1"/>
  <c r="L2656" i="4"/>
  <c r="P2656" i="4" s="1"/>
  <c r="Q2656" i="4" s="1"/>
  <c r="M2655" i="4"/>
  <c r="L2654" i="4"/>
  <c r="P2654" i="4" s="1"/>
  <c r="Q2654" i="4" s="1"/>
  <c r="O2653" i="4"/>
  <c r="N2653" i="4"/>
  <c r="M2653" i="4"/>
  <c r="K2653" i="4"/>
  <c r="J2653" i="4"/>
  <c r="I2653" i="4"/>
  <c r="L2652" i="4"/>
  <c r="P2652" i="4" s="1"/>
  <c r="Q2652" i="4" s="1"/>
  <c r="Q2651" i="4"/>
  <c r="L2651" i="4"/>
  <c r="P2651" i="4" s="1"/>
  <c r="L2650" i="4"/>
  <c r="P2650" i="4" s="1"/>
  <c r="Q2650" i="4" s="1"/>
  <c r="L2649" i="4"/>
  <c r="P2649" i="4" s="1"/>
  <c r="Q2649" i="4" s="1"/>
  <c r="L2648" i="4"/>
  <c r="P2648" i="4" s="1"/>
  <c r="Q2648" i="4" s="1"/>
  <c r="O2647" i="4"/>
  <c r="O2645" i="4" s="1"/>
  <c r="N2647" i="4"/>
  <c r="N2645" i="4" s="1"/>
  <c r="M2647" i="4"/>
  <c r="M2645" i="4" s="1"/>
  <c r="K2647" i="4"/>
  <c r="K2645" i="4" s="1"/>
  <c r="J2647" i="4"/>
  <c r="I2647" i="4"/>
  <c r="I2645" i="4" s="1"/>
  <c r="L2646" i="4"/>
  <c r="P2646" i="4" s="1"/>
  <c r="Q2646" i="4" s="1"/>
  <c r="Q2643" i="4"/>
  <c r="L2643" i="4"/>
  <c r="P2643" i="4" s="1"/>
  <c r="Q2633" i="4"/>
  <c r="L2633" i="4"/>
  <c r="P2633" i="4" s="1"/>
  <c r="Q2632" i="4"/>
  <c r="L2632" i="4"/>
  <c r="P2632" i="4" s="1"/>
  <c r="O2631" i="4"/>
  <c r="O2630" i="4" s="1"/>
  <c r="N2631" i="4"/>
  <c r="M2631" i="4"/>
  <c r="M2630" i="4" s="1"/>
  <c r="K2631" i="4"/>
  <c r="K2630" i="4" s="1"/>
  <c r="J2631" i="4"/>
  <c r="I2631" i="4"/>
  <c r="I2630" i="4" s="1"/>
  <c r="L2629" i="4"/>
  <c r="P2629" i="4" s="1"/>
  <c r="Q2629" i="4" s="1"/>
  <c r="O2628" i="4"/>
  <c r="O2627" i="4" s="1"/>
  <c r="N2628" i="4"/>
  <c r="N2627" i="4" s="1"/>
  <c r="M2628" i="4"/>
  <c r="K2628" i="4"/>
  <c r="K2627" i="4" s="1"/>
  <c r="J2628" i="4"/>
  <c r="J2627" i="4" s="1"/>
  <c r="I2628" i="4"/>
  <c r="I2627" i="4" s="1"/>
  <c r="L2626" i="4"/>
  <c r="P2626" i="4" s="1"/>
  <c r="Q2626" i="4" s="1"/>
  <c r="L2625" i="4"/>
  <c r="P2625" i="4" s="1"/>
  <c r="Q2625" i="4" s="1"/>
  <c r="L2624" i="4"/>
  <c r="P2624" i="4" s="1"/>
  <c r="Q2624" i="4" s="1"/>
  <c r="O2623" i="4"/>
  <c r="O2615" i="4" s="1"/>
  <c r="N2623" i="4"/>
  <c r="N2615" i="4" s="1"/>
  <c r="M2623" i="4"/>
  <c r="K2623" i="4"/>
  <c r="J2623" i="4"/>
  <c r="I2623" i="4"/>
  <c r="I2615" i="4" s="1"/>
  <c r="Q2622" i="4"/>
  <c r="L2622" i="4"/>
  <c r="P2622" i="4" s="1"/>
  <c r="L2621" i="4"/>
  <c r="P2621" i="4" s="1"/>
  <c r="Q2621" i="4" s="1"/>
  <c r="L2620" i="4"/>
  <c r="P2620" i="4" s="1"/>
  <c r="Q2620" i="4" s="1"/>
  <c r="L2619" i="4"/>
  <c r="P2619" i="4" s="1"/>
  <c r="Q2619" i="4" s="1"/>
  <c r="L2618" i="4"/>
  <c r="P2618" i="4" s="1"/>
  <c r="Q2618" i="4" s="1"/>
  <c r="L2617" i="4"/>
  <c r="P2617" i="4" s="1"/>
  <c r="Q2617" i="4" s="1"/>
  <c r="L2616" i="4"/>
  <c r="P2616" i="4" s="1"/>
  <c r="Q2616" i="4" s="1"/>
  <c r="L2614" i="4"/>
  <c r="P2614" i="4" s="1"/>
  <c r="Q2614" i="4" s="1"/>
  <c r="O2613" i="4"/>
  <c r="N2613" i="4"/>
  <c r="M2613" i="4"/>
  <c r="K2613" i="4"/>
  <c r="J2613" i="4"/>
  <c r="I2613" i="4"/>
  <c r="L2612" i="4"/>
  <c r="P2612" i="4" s="1"/>
  <c r="Q2612" i="4" s="1"/>
  <c r="Q2611" i="4"/>
  <c r="L2611" i="4"/>
  <c r="P2611" i="4" s="1"/>
  <c r="L2610" i="4"/>
  <c r="P2610" i="4" s="1"/>
  <c r="Q2610" i="4" s="1"/>
  <c r="L2609" i="4"/>
  <c r="P2609" i="4" s="1"/>
  <c r="Q2609" i="4" s="1"/>
  <c r="L2608" i="4"/>
  <c r="P2608" i="4" s="1"/>
  <c r="Q2608" i="4" s="1"/>
  <c r="O2607" i="4"/>
  <c r="O2605" i="4" s="1"/>
  <c r="N2607" i="4"/>
  <c r="N2605" i="4" s="1"/>
  <c r="M2607" i="4"/>
  <c r="K2607" i="4"/>
  <c r="K2605" i="4" s="1"/>
  <c r="J2607" i="4"/>
  <c r="I2607" i="4"/>
  <c r="I2605" i="4" s="1"/>
  <c r="L2606" i="4"/>
  <c r="P2606" i="4" s="1"/>
  <c r="Q2606" i="4" s="1"/>
  <c r="Q2603" i="4"/>
  <c r="L2603" i="4"/>
  <c r="P2603" i="4" s="1"/>
  <c r="Q2592" i="4"/>
  <c r="L2592" i="4"/>
  <c r="P2592" i="4" s="1"/>
  <c r="Q2591" i="4"/>
  <c r="L2591" i="4"/>
  <c r="P2591" i="4" s="1"/>
  <c r="O2590" i="4"/>
  <c r="N2590" i="4"/>
  <c r="N2589" i="4" s="1"/>
  <c r="M2590" i="4"/>
  <c r="M2589" i="4" s="1"/>
  <c r="K2590" i="4"/>
  <c r="J2590" i="4"/>
  <c r="I2590" i="4"/>
  <c r="I2589" i="4" s="1"/>
  <c r="L2588" i="4"/>
  <c r="P2588" i="4" s="1"/>
  <c r="Q2588" i="4" s="1"/>
  <c r="O2587" i="4"/>
  <c r="O2586" i="4" s="1"/>
  <c r="N2587" i="4"/>
  <c r="N2586" i="4" s="1"/>
  <c r="M2587" i="4"/>
  <c r="K2587" i="4"/>
  <c r="K2586" i="4" s="1"/>
  <c r="J2587" i="4"/>
  <c r="J2586" i="4" s="1"/>
  <c r="I2587" i="4"/>
  <c r="I2586" i="4" s="1"/>
  <c r="L2585" i="4"/>
  <c r="P2585" i="4" s="1"/>
  <c r="Q2585" i="4" s="1"/>
  <c r="L2584" i="4"/>
  <c r="P2584" i="4" s="1"/>
  <c r="Q2584" i="4" s="1"/>
  <c r="L2583" i="4"/>
  <c r="P2583" i="4" s="1"/>
  <c r="Q2583" i="4" s="1"/>
  <c r="O2582" i="4"/>
  <c r="O2574" i="4" s="1"/>
  <c r="N2582" i="4"/>
  <c r="N2574" i="4" s="1"/>
  <c r="M2582" i="4"/>
  <c r="M2574" i="4" s="1"/>
  <c r="K2582" i="4"/>
  <c r="J2582" i="4"/>
  <c r="I2582" i="4"/>
  <c r="I2574" i="4" s="1"/>
  <c r="Q2581" i="4"/>
  <c r="L2581" i="4"/>
  <c r="P2581" i="4" s="1"/>
  <c r="L2580" i="4"/>
  <c r="P2580" i="4" s="1"/>
  <c r="Q2580" i="4" s="1"/>
  <c r="L2579" i="4"/>
  <c r="P2579" i="4" s="1"/>
  <c r="Q2579" i="4" s="1"/>
  <c r="L2578" i="4"/>
  <c r="P2578" i="4" s="1"/>
  <c r="Q2578" i="4" s="1"/>
  <c r="L2577" i="4"/>
  <c r="P2577" i="4" s="1"/>
  <c r="Q2577" i="4" s="1"/>
  <c r="L2576" i="4"/>
  <c r="P2576" i="4" s="1"/>
  <c r="Q2576" i="4" s="1"/>
  <c r="L2575" i="4"/>
  <c r="P2575" i="4" s="1"/>
  <c r="Q2575" i="4" s="1"/>
  <c r="L2573" i="4"/>
  <c r="P2573" i="4" s="1"/>
  <c r="Q2573" i="4" s="1"/>
  <c r="O2572" i="4"/>
  <c r="N2572" i="4"/>
  <c r="M2572" i="4"/>
  <c r="K2572" i="4"/>
  <c r="J2572" i="4"/>
  <c r="I2572" i="4"/>
  <c r="L2571" i="4"/>
  <c r="P2571" i="4" s="1"/>
  <c r="Q2571" i="4" s="1"/>
  <c r="L2570" i="4"/>
  <c r="P2570" i="4" s="1"/>
  <c r="Q2570" i="4" s="1"/>
  <c r="L2569" i="4"/>
  <c r="P2569" i="4" s="1"/>
  <c r="Q2569" i="4" s="1"/>
  <c r="L2568" i="4"/>
  <c r="P2568" i="4" s="1"/>
  <c r="Q2568" i="4" s="1"/>
  <c r="L2567" i="4"/>
  <c r="P2567" i="4" s="1"/>
  <c r="Q2567" i="4" s="1"/>
  <c r="O2566" i="4"/>
  <c r="N2566" i="4"/>
  <c r="M2566" i="4"/>
  <c r="M2564" i="4" s="1"/>
  <c r="K2566" i="4"/>
  <c r="K2564" i="4" s="1"/>
  <c r="J2566" i="4"/>
  <c r="J2564" i="4" s="1"/>
  <c r="I2566" i="4"/>
  <c r="I2564" i="4" s="1"/>
  <c r="L2565" i="4"/>
  <c r="P2565" i="4" s="1"/>
  <c r="Q2565" i="4" s="1"/>
  <c r="N2564" i="4"/>
  <c r="Q2562" i="4"/>
  <c r="L2562" i="4"/>
  <c r="P2562" i="4" s="1"/>
  <c r="Q2551" i="4"/>
  <c r="L2551" i="4"/>
  <c r="P2551" i="4" s="1"/>
  <c r="Q2550" i="4"/>
  <c r="L2550" i="4"/>
  <c r="P2550" i="4" s="1"/>
  <c r="O2549" i="4"/>
  <c r="O2548" i="4" s="1"/>
  <c r="N2549" i="4"/>
  <c r="N2548" i="4" s="1"/>
  <c r="M2549" i="4"/>
  <c r="K2549" i="4"/>
  <c r="J2549" i="4"/>
  <c r="I2549" i="4"/>
  <c r="I2548" i="4" s="1"/>
  <c r="L2547" i="4"/>
  <c r="P2547" i="4" s="1"/>
  <c r="Q2547" i="4" s="1"/>
  <c r="O2546" i="4"/>
  <c r="O2545" i="4" s="1"/>
  <c r="N2546" i="4"/>
  <c r="N2545" i="4" s="1"/>
  <c r="M2546" i="4"/>
  <c r="K2546" i="4"/>
  <c r="K2545" i="4" s="1"/>
  <c r="J2546" i="4"/>
  <c r="J2545" i="4" s="1"/>
  <c r="I2546" i="4"/>
  <c r="I2545" i="4" s="1"/>
  <c r="L2544" i="4"/>
  <c r="P2544" i="4" s="1"/>
  <c r="Q2544" i="4" s="1"/>
  <c r="L2543" i="4"/>
  <c r="P2543" i="4" s="1"/>
  <c r="Q2543" i="4" s="1"/>
  <c r="L2542" i="4"/>
  <c r="P2542" i="4" s="1"/>
  <c r="Q2542" i="4" s="1"/>
  <c r="O2541" i="4"/>
  <c r="O2532" i="4" s="1"/>
  <c r="N2541" i="4"/>
  <c r="N2532" i="4" s="1"/>
  <c r="M2541" i="4"/>
  <c r="K2541" i="4"/>
  <c r="K2532" i="4" s="1"/>
  <c r="J2541" i="4"/>
  <c r="I2541" i="4"/>
  <c r="I2532" i="4" s="1"/>
  <c r="Q2540" i="4"/>
  <c r="L2540" i="4"/>
  <c r="P2540" i="4" s="1"/>
  <c r="L2539" i="4"/>
  <c r="P2539" i="4" s="1"/>
  <c r="Q2539" i="4" s="1"/>
  <c r="Q2538" i="4"/>
  <c r="L2538" i="4"/>
  <c r="P2538" i="4" s="1"/>
  <c r="L2537" i="4"/>
  <c r="P2537" i="4" s="1"/>
  <c r="Q2537" i="4" s="1"/>
  <c r="L2536" i="4"/>
  <c r="P2536" i="4" s="1"/>
  <c r="Q2536" i="4" s="1"/>
  <c r="L2535" i="4"/>
  <c r="P2535" i="4" s="1"/>
  <c r="Q2535" i="4" s="1"/>
  <c r="L2534" i="4"/>
  <c r="P2534" i="4" s="1"/>
  <c r="Q2534" i="4" s="1"/>
  <c r="L2533" i="4"/>
  <c r="P2533" i="4" s="1"/>
  <c r="Q2533" i="4" s="1"/>
  <c r="L2531" i="4"/>
  <c r="P2531" i="4" s="1"/>
  <c r="Q2531" i="4" s="1"/>
  <c r="O2530" i="4"/>
  <c r="N2530" i="4"/>
  <c r="M2530" i="4"/>
  <c r="K2530" i="4"/>
  <c r="J2530" i="4"/>
  <c r="I2530" i="4"/>
  <c r="L2529" i="4"/>
  <c r="P2529" i="4" s="1"/>
  <c r="Q2529" i="4" s="1"/>
  <c r="Q2528" i="4"/>
  <c r="L2528" i="4"/>
  <c r="P2528" i="4" s="1"/>
  <c r="L2527" i="4"/>
  <c r="P2527" i="4" s="1"/>
  <c r="Q2527" i="4" s="1"/>
  <c r="L2526" i="4"/>
  <c r="P2526" i="4" s="1"/>
  <c r="Q2526" i="4" s="1"/>
  <c r="L2525" i="4"/>
  <c r="P2525" i="4" s="1"/>
  <c r="Q2525" i="4" s="1"/>
  <c r="O2524" i="4"/>
  <c r="O2522" i="4" s="1"/>
  <c r="N2524" i="4"/>
  <c r="N2522" i="4" s="1"/>
  <c r="M2524" i="4"/>
  <c r="K2524" i="4"/>
  <c r="K2522" i="4" s="1"/>
  <c r="J2524" i="4"/>
  <c r="J2522" i="4" s="1"/>
  <c r="I2524" i="4"/>
  <c r="I2522" i="4" s="1"/>
  <c r="L2523" i="4"/>
  <c r="P2523" i="4" s="1"/>
  <c r="Q2523" i="4" s="1"/>
  <c r="Q2520" i="4"/>
  <c r="L2520" i="4"/>
  <c r="P2520" i="4" s="1"/>
  <c r="Q2509" i="4"/>
  <c r="L2509" i="4"/>
  <c r="P2509" i="4" s="1"/>
  <c r="O2508" i="4"/>
  <c r="O2507" i="4" s="1"/>
  <c r="N2508" i="4"/>
  <c r="N2507" i="4" s="1"/>
  <c r="M2508" i="4"/>
  <c r="K2508" i="4"/>
  <c r="K2507" i="4" s="1"/>
  <c r="J2508" i="4"/>
  <c r="I2508" i="4"/>
  <c r="I2507" i="4" s="1"/>
  <c r="L2506" i="4"/>
  <c r="P2506" i="4" s="1"/>
  <c r="Q2506" i="4" s="1"/>
  <c r="O2505" i="4"/>
  <c r="O2504" i="4" s="1"/>
  <c r="N2505" i="4"/>
  <c r="N2504" i="4" s="1"/>
  <c r="M2505" i="4"/>
  <c r="K2505" i="4"/>
  <c r="K2504" i="4" s="1"/>
  <c r="J2505" i="4"/>
  <c r="J2504" i="4" s="1"/>
  <c r="I2505" i="4"/>
  <c r="I2504" i="4" s="1"/>
  <c r="L2503" i="4"/>
  <c r="P2503" i="4" s="1"/>
  <c r="Q2503" i="4" s="1"/>
  <c r="L2502" i="4"/>
  <c r="P2502" i="4" s="1"/>
  <c r="Q2502" i="4" s="1"/>
  <c r="L2501" i="4"/>
  <c r="P2501" i="4" s="1"/>
  <c r="Q2501" i="4" s="1"/>
  <c r="O2500" i="4"/>
  <c r="N2500" i="4"/>
  <c r="N2492" i="4" s="1"/>
  <c r="M2500" i="4"/>
  <c r="K2500" i="4"/>
  <c r="K2492" i="4" s="1"/>
  <c r="J2500" i="4"/>
  <c r="I2500" i="4"/>
  <c r="I2492" i="4" s="1"/>
  <c r="Q2499" i="4"/>
  <c r="L2499" i="4"/>
  <c r="P2499" i="4" s="1"/>
  <c r="L2498" i="4"/>
  <c r="P2498" i="4" s="1"/>
  <c r="Q2498" i="4" s="1"/>
  <c r="L2497" i="4"/>
  <c r="P2497" i="4" s="1"/>
  <c r="Q2497" i="4" s="1"/>
  <c r="L2496" i="4"/>
  <c r="P2496" i="4" s="1"/>
  <c r="Q2496" i="4" s="1"/>
  <c r="L2495" i="4"/>
  <c r="P2495" i="4" s="1"/>
  <c r="Q2495" i="4" s="1"/>
  <c r="L2494" i="4"/>
  <c r="P2494" i="4" s="1"/>
  <c r="Q2494" i="4" s="1"/>
  <c r="L2493" i="4"/>
  <c r="P2493" i="4" s="1"/>
  <c r="Q2493" i="4" s="1"/>
  <c r="M2492" i="4"/>
  <c r="L2491" i="4"/>
  <c r="P2491" i="4" s="1"/>
  <c r="Q2491" i="4" s="1"/>
  <c r="O2490" i="4"/>
  <c r="N2490" i="4"/>
  <c r="M2490" i="4"/>
  <c r="K2490" i="4"/>
  <c r="J2490" i="4"/>
  <c r="I2490" i="4"/>
  <c r="L2489" i="4"/>
  <c r="P2489" i="4" s="1"/>
  <c r="Q2489" i="4" s="1"/>
  <c r="Q2488" i="4"/>
  <c r="L2488" i="4"/>
  <c r="P2488" i="4" s="1"/>
  <c r="L2487" i="4"/>
  <c r="P2487" i="4" s="1"/>
  <c r="Q2487" i="4" s="1"/>
  <c r="L2486" i="4"/>
  <c r="P2486" i="4" s="1"/>
  <c r="Q2486" i="4" s="1"/>
  <c r="L2485" i="4"/>
  <c r="P2485" i="4" s="1"/>
  <c r="Q2485" i="4" s="1"/>
  <c r="O2484" i="4"/>
  <c r="O2482" i="4" s="1"/>
  <c r="N2484" i="4"/>
  <c r="N2482" i="4" s="1"/>
  <c r="M2484" i="4"/>
  <c r="K2484" i="4"/>
  <c r="J2484" i="4"/>
  <c r="I2484" i="4"/>
  <c r="I2482" i="4" s="1"/>
  <c r="L2483" i="4"/>
  <c r="P2483" i="4" s="1"/>
  <c r="Q2483" i="4" s="1"/>
  <c r="Q2480" i="4"/>
  <c r="L2480" i="4"/>
  <c r="P2480" i="4" s="1"/>
  <c r="Q2469" i="4"/>
  <c r="L2469" i="4"/>
  <c r="P2469" i="4" s="1"/>
  <c r="O2468" i="4"/>
  <c r="O2467" i="4" s="1"/>
  <c r="N2468" i="4"/>
  <c r="N2467" i="4" s="1"/>
  <c r="M2468" i="4"/>
  <c r="K2468" i="4"/>
  <c r="K2467" i="4" s="1"/>
  <c r="J2468" i="4"/>
  <c r="J2467" i="4" s="1"/>
  <c r="Q2467" i="4" s="1"/>
  <c r="I2468" i="4"/>
  <c r="I2467" i="4" s="1"/>
  <c r="L2466" i="4"/>
  <c r="P2466" i="4" s="1"/>
  <c r="Q2466" i="4" s="1"/>
  <c r="O2465" i="4"/>
  <c r="N2465" i="4"/>
  <c r="N2464" i="4" s="1"/>
  <c r="M2465" i="4"/>
  <c r="M2464" i="4" s="1"/>
  <c r="K2465" i="4"/>
  <c r="J2465" i="4"/>
  <c r="I2465" i="4"/>
  <c r="I2464" i="4" s="1"/>
  <c r="L2463" i="4"/>
  <c r="P2463" i="4" s="1"/>
  <c r="Q2463" i="4" s="1"/>
  <c r="L2462" i="4"/>
  <c r="P2462" i="4" s="1"/>
  <c r="Q2462" i="4" s="1"/>
  <c r="L2461" i="4"/>
  <c r="P2461" i="4" s="1"/>
  <c r="Q2461" i="4" s="1"/>
  <c r="O2460" i="4"/>
  <c r="O2452" i="4" s="1"/>
  <c r="N2460" i="4"/>
  <c r="N2452" i="4" s="1"/>
  <c r="M2460" i="4"/>
  <c r="M2452" i="4" s="1"/>
  <c r="K2460" i="4"/>
  <c r="K2452" i="4" s="1"/>
  <c r="J2460" i="4"/>
  <c r="J2452" i="4" s="1"/>
  <c r="I2460" i="4"/>
  <c r="I2452" i="4" s="1"/>
  <c r="Q2459" i="4"/>
  <c r="L2459" i="4"/>
  <c r="P2459" i="4" s="1"/>
  <c r="L2458" i="4"/>
  <c r="P2458" i="4" s="1"/>
  <c r="Q2458" i="4" s="1"/>
  <c r="L2457" i="4"/>
  <c r="P2457" i="4" s="1"/>
  <c r="Q2457" i="4" s="1"/>
  <c r="L2456" i="4"/>
  <c r="P2456" i="4" s="1"/>
  <c r="Q2456" i="4" s="1"/>
  <c r="L2455" i="4"/>
  <c r="P2455" i="4" s="1"/>
  <c r="Q2455" i="4" s="1"/>
  <c r="L2454" i="4"/>
  <c r="P2454" i="4" s="1"/>
  <c r="Q2454" i="4" s="1"/>
  <c r="L2453" i="4"/>
  <c r="P2453" i="4" s="1"/>
  <c r="Q2453" i="4" s="1"/>
  <c r="L2451" i="4"/>
  <c r="P2451" i="4" s="1"/>
  <c r="Q2451" i="4" s="1"/>
  <c r="O2450" i="4"/>
  <c r="N2450" i="4"/>
  <c r="M2450" i="4"/>
  <c r="K2450" i="4"/>
  <c r="J2450" i="4"/>
  <c r="I2450" i="4"/>
  <c r="L2449" i="4"/>
  <c r="P2449" i="4" s="1"/>
  <c r="Q2449" i="4" s="1"/>
  <c r="Q2448" i="4"/>
  <c r="L2448" i="4"/>
  <c r="P2448" i="4" s="1"/>
  <c r="L2447" i="4"/>
  <c r="P2447" i="4" s="1"/>
  <c r="Q2447" i="4" s="1"/>
  <c r="L2446" i="4"/>
  <c r="P2446" i="4" s="1"/>
  <c r="Q2446" i="4" s="1"/>
  <c r="L2445" i="4"/>
  <c r="P2445" i="4" s="1"/>
  <c r="Q2445" i="4" s="1"/>
  <c r="O2444" i="4"/>
  <c r="O2442" i="4" s="1"/>
  <c r="N2444" i="4"/>
  <c r="N2442" i="4" s="1"/>
  <c r="M2444" i="4"/>
  <c r="K2444" i="4"/>
  <c r="K2442" i="4" s="1"/>
  <c r="J2444" i="4"/>
  <c r="J2442" i="4" s="1"/>
  <c r="I2444" i="4"/>
  <c r="I2442" i="4" s="1"/>
  <c r="L2443" i="4"/>
  <c r="P2443" i="4" s="1"/>
  <c r="Q2443" i="4" s="1"/>
  <c r="Q2440" i="4"/>
  <c r="L2440" i="4"/>
  <c r="P2440" i="4" s="1"/>
  <c r="Q2429" i="4"/>
  <c r="L2429" i="4"/>
  <c r="P2429" i="4" s="1"/>
  <c r="O2428" i="4"/>
  <c r="O2427" i="4" s="1"/>
  <c r="N2428" i="4"/>
  <c r="N2427" i="4" s="1"/>
  <c r="M2428" i="4"/>
  <c r="K2428" i="4"/>
  <c r="J2428" i="4"/>
  <c r="I2428" i="4"/>
  <c r="I2427" i="4" s="1"/>
  <c r="L2426" i="4"/>
  <c r="P2426" i="4" s="1"/>
  <c r="Q2426" i="4" s="1"/>
  <c r="O2425" i="4"/>
  <c r="O2424" i="4" s="1"/>
  <c r="N2425" i="4"/>
  <c r="N2424" i="4" s="1"/>
  <c r="M2425" i="4"/>
  <c r="K2425" i="4"/>
  <c r="K2424" i="4" s="1"/>
  <c r="J2425" i="4"/>
  <c r="J2424" i="4" s="1"/>
  <c r="I2425" i="4"/>
  <c r="I2424" i="4" s="1"/>
  <c r="L2423" i="4"/>
  <c r="P2423" i="4" s="1"/>
  <c r="Q2423" i="4" s="1"/>
  <c r="L2422" i="4"/>
  <c r="P2422" i="4" s="1"/>
  <c r="Q2422" i="4" s="1"/>
  <c r="L2421" i="4"/>
  <c r="P2421" i="4" s="1"/>
  <c r="Q2421" i="4" s="1"/>
  <c r="O2420" i="4"/>
  <c r="O2412" i="4" s="1"/>
  <c r="N2420" i="4"/>
  <c r="M2420" i="4"/>
  <c r="M2412" i="4" s="1"/>
  <c r="K2420" i="4"/>
  <c r="J2420" i="4"/>
  <c r="J2412" i="4" s="1"/>
  <c r="I2420" i="4"/>
  <c r="I2412" i="4" s="1"/>
  <c r="Q2419" i="4"/>
  <c r="L2419" i="4"/>
  <c r="P2419" i="4" s="1"/>
  <c r="L2418" i="4"/>
  <c r="P2418" i="4" s="1"/>
  <c r="Q2418" i="4" s="1"/>
  <c r="L2417" i="4"/>
  <c r="P2417" i="4" s="1"/>
  <c r="Q2417" i="4" s="1"/>
  <c r="L2416" i="4"/>
  <c r="P2416" i="4" s="1"/>
  <c r="Q2416" i="4" s="1"/>
  <c r="L2415" i="4"/>
  <c r="P2415" i="4" s="1"/>
  <c r="Q2415" i="4" s="1"/>
  <c r="L2414" i="4"/>
  <c r="P2414" i="4" s="1"/>
  <c r="Q2414" i="4" s="1"/>
  <c r="L2413" i="4"/>
  <c r="P2413" i="4" s="1"/>
  <c r="Q2413" i="4" s="1"/>
  <c r="L2411" i="4"/>
  <c r="P2411" i="4" s="1"/>
  <c r="Q2411" i="4" s="1"/>
  <c r="O2410" i="4"/>
  <c r="N2410" i="4"/>
  <c r="M2410" i="4"/>
  <c r="K2410" i="4"/>
  <c r="J2410" i="4"/>
  <c r="I2410" i="4"/>
  <c r="L2409" i="4"/>
  <c r="P2409" i="4" s="1"/>
  <c r="Q2409" i="4" s="1"/>
  <c r="L2408" i="4"/>
  <c r="P2408" i="4" s="1"/>
  <c r="Q2408" i="4" s="1"/>
  <c r="L2407" i="4"/>
  <c r="P2407" i="4" s="1"/>
  <c r="Q2407" i="4" s="1"/>
  <c r="L2406" i="4"/>
  <c r="P2406" i="4" s="1"/>
  <c r="Q2406" i="4" s="1"/>
  <c r="L2405" i="4"/>
  <c r="P2405" i="4" s="1"/>
  <c r="Q2405" i="4" s="1"/>
  <c r="O2404" i="4"/>
  <c r="O2402" i="4" s="1"/>
  <c r="N2404" i="4"/>
  <c r="N2402" i="4" s="1"/>
  <c r="M2404" i="4"/>
  <c r="K2404" i="4"/>
  <c r="K2402" i="4" s="1"/>
  <c r="J2404" i="4"/>
  <c r="I2404" i="4"/>
  <c r="I2402" i="4" s="1"/>
  <c r="L2403" i="4"/>
  <c r="P2403" i="4" s="1"/>
  <c r="Q2403" i="4" s="1"/>
  <c r="Q2400" i="4"/>
  <c r="L2400" i="4"/>
  <c r="P2400" i="4" s="1"/>
  <c r="Q2389" i="4"/>
  <c r="L2389" i="4"/>
  <c r="P2389" i="4" s="1"/>
  <c r="O2388" i="4"/>
  <c r="O2387" i="4" s="1"/>
  <c r="N2388" i="4"/>
  <c r="N2387" i="4" s="1"/>
  <c r="M2388" i="4"/>
  <c r="K2388" i="4"/>
  <c r="K2387" i="4" s="1"/>
  <c r="J2388" i="4"/>
  <c r="I2388" i="4"/>
  <c r="I2387" i="4" s="1"/>
  <c r="L2386" i="4"/>
  <c r="P2386" i="4" s="1"/>
  <c r="Q2386" i="4" s="1"/>
  <c r="O2385" i="4"/>
  <c r="N2385" i="4"/>
  <c r="N2384" i="4" s="1"/>
  <c r="M2385" i="4"/>
  <c r="K2385" i="4"/>
  <c r="K2384" i="4" s="1"/>
  <c r="J2385" i="4"/>
  <c r="I2385" i="4"/>
  <c r="I2384" i="4" s="1"/>
  <c r="O2384" i="4"/>
  <c r="L2383" i="4"/>
  <c r="P2383" i="4" s="1"/>
  <c r="Q2383" i="4" s="1"/>
  <c r="L2382" i="4"/>
  <c r="P2382" i="4" s="1"/>
  <c r="Q2382" i="4" s="1"/>
  <c r="L2381" i="4"/>
  <c r="P2381" i="4" s="1"/>
  <c r="Q2381" i="4" s="1"/>
  <c r="O2380" i="4"/>
  <c r="O2373" i="4" s="1"/>
  <c r="N2380" i="4"/>
  <c r="N2373" i="4" s="1"/>
  <c r="M2380" i="4"/>
  <c r="K2380" i="4"/>
  <c r="K2373" i="4" s="1"/>
  <c r="J2380" i="4"/>
  <c r="J2373" i="4" s="1"/>
  <c r="I2380" i="4"/>
  <c r="I2373" i="4" s="1"/>
  <c r="L2379" i="4"/>
  <c r="P2379" i="4" s="1"/>
  <c r="Q2379" i="4" s="1"/>
  <c r="L2378" i="4"/>
  <c r="P2378" i="4" s="1"/>
  <c r="Q2378" i="4" s="1"/>
  <c r="L2377" i="4"/>
  <c r="P2377" i="4" s="1"/>
  <c r="Q2377" i="4" s="1"/>
  <c r="L2376" i="4"/>
  <c r="P2376" i="4" s="1"/>
  <c r="Q2376" i="4" s="1"/>
  <c r="L2375" i="4"/>
  <c r="P2375" i="4" s="1"/>
  <c r="Q2375" i="4" s="1"/>
  <c r="L2374" i="4"/>
  <c r="P2374" i="4" s="1"/>
  <c r="Q2374" i="4" s="1"/>
  <c r="L2372" i="4"/>
  <c r="P2372" i="4" s="1"/>
  <c r="Q2372" i="4" s="1"/>
  <c r="O2371" i="4"/>
  <c r="N2371" i="4"/>
  <c r="M2371" i="4"/>
  <c r="K2371" i="4"/>
  <c r="J2371" i="4"/>
  <c r="I2371" i="4"/>
  <c r="L2370" i="4"/>
  <c r="P2370" i="4" s="1"/>
  <c r="Q2370" i="4" s="1"/>
  <c r="Q2369" i="4"/>
  <c r="L2369" i="4"/>
  <c r="P2369" i="4" s="1"/>
  <c r="L2368" i="4"/>
  <c r="P2368" i="4" s="1"/>
  <c r="Q2368" i="4" s="1"/>
  <c r="L2367" i="4"/>
  <c r="P2367" i="4" s="1"/>
  <c r="Q2367" i="4" s="1"/>
  <c r="L2366" i="4"/>
  <c r="P2366" i="4" s="1"/>
  <c r="Q2366" i="4" s="1"/>
  <c r="O2365" i="4"/>
  <c r="O2363" i="4" s="1"/>
  <c r="N2365" i="4"/>
  <c r="M2365" i="4"/>
  <c r="K2365" i="4"/>
  <c r="J2365" i="4"/>
  <c r="I2365" i="4"/>
  <c r="I2363" i="4" s="1"/>
  <c r="L2364" i="4"/>
  <c r="P2364" i="4" s="1"/>
  <c r="Q2364" i="4" s="1"/>
  <c r="N2363" i="4"/>
  <c r="M2363" i="4"/>
  <c r="Q2361" i="4"/>
  <c r="L2361" i="4"/>
  <c r="P2361" i="4" s="1"/>
  <c r="Q2350" i="4"/>
  <c r="L2350" i="4"/>
  <c r="P2350" i="4" s="1"/>
  <c r="O2349" i="4"/>
  <c r="O2348" i="4" s="1"/>
  <c r="N2349" i="4"/>
  <c r="N2348" i="4" s="1"/>
  <c r="M2349" i="4"/>
  <c r="K2349" i="4"/>
  <c r="K2348" i="4" s="1"/>
  <c r="J2349" i="4"/>
  <c r="Q2349" i="4" s="1"/>
  <c r="I2349" i="4"/>
  <c r="I2348" i="4" s="1"/>
  <c r="L2347" i="4"/>
  <c r="P2347" i="4" s="1"/>
  <c r="Q2347" i="4" s="1"/>
  <c r="L2346" i="4"/>
  <c r="P2346" i="4" s="1"/>
  <c r="Q2346" i="4" s="1"/>
  <c r="L2345" i="4"/>
  <c r="P2345" i="4" s="1"/>
  <c r="Q2345" i="4" s="1"/>
  <c r="O2344" i="4"/>
  <c r="O2335" i="4" s="1"/>
  <c r="N2344" i="4"/>
  <c r="N2335" i="4" s="1"/>
  <c r="M2344" i="4"/>
  <c r="M2335" i="4" s="1"/>
  <c r="K2344" i="4"/>
  <c r="K2335" i="4" s="1"/>
  <c r="J2344" i="4"/>
  <c r="I2344" i="4"/>
  <c r="I2335" i="4" s="1"/>
  <c r="Q2343" i="4"/>
  <c r="L2343" i="4"/>
  <c r="P2343" i="4" s="1"/>
  <c r="L2342" i="4"/>
  <c r="P2342" i="4" s="1"/>
  <c r="Q2342" i="4" s="1"/>
  <c r="Q2341" i="4"/>
  <c r="L2341" i="4"/>
  <c r="P2341" i="4" s="1"/>
  <c r="L2340" i="4"/>
  <c r="P2340" i="4" s="1"/>
  <c r="Q2340" i="4" s="1"/>
  <c r="L2339" i="4"/>
  <c r="P2339" i="4" s="1"/>
  <c r="Q2339" i="4" s="1"/>
  <c r="L2338" i="4"/>
  <c r="P2338" i="4" s="1"/>
  <c r="Q2338" i="4" s="1"/>
  <c r="L2337" i="4"/>
  <c r="P2337" i="4" s="1"/>
  <c r="Q2337" i="4" s="1"/>
  <c r="Q2336" i="4"/>
  <c r="L2336" i="4"/>
  <c r="P2336" i="4" s="1"/>
  <c r="L2334" i="4"/>
  <c r="P2334" i="4" s="1"/>
  <c r="Q2334" i="4" s="1"/>
  <c r="O2333" i="4"/>
  <c r="N2333" i="4"/>
  <c r="M2333" i="4"/>
  <c r="K2333" i="4"/>
  <c r="J2333" i="4"/>
  <c r="I2333" i="4"/>
  <c r="L2332" i="4"/>
  <c r="P2332" i="4" s="1"/>
  <c r="Q2332" i="4" s="1"/>
  <c r="L2331" i="4"/>
  <c r="P2331" i="4" s="1"/>
  <c r="Q2331" i="4" s="1"/>
  <c r="L2330" i="4"/>
  <c r="P2330" i="4" s="1"/>
  <c r="Q2330" i="4" s="1"/>
  <c r="L2329" i="4"/>
  <c r="P2329" i="4" s="1"/>
  <c r="Q2329" i="4" s="1"/>
  <c r="L2328" i="4"/>
  <c r="P2328" i="4" s="1"/>
  <c r="Q2328" i="4" s="1"/>
  <c r="O2327" i="4"/>
  <c r="O2325" i="4" s="1"/>
  <c r="N2327" i="4"/>
  <c r="N2325" i="4" s="1"/>
  <c r="M2327" i="4"/>
  <c r="K2327" i="4"/>
  <c r="K2325" i="4" s="1"/>
  <c r="J2327" i="4"/>
  <c r="J2325" i="4" s="1"/>
  <c r="I2327" i="4"/>
  <c r="I2325" i="4" s="1"/>
  <c r="L2326" i="4"/>
  <c r="P2326" i="4" s="1"/>
  <c r="Q2326" i="4" s="1"/>
  <c r="Q2323" i="4"/>
  <c r="L2323" i="4"/>
  <c r="P2323" i="4" s="1"/>
  <c r="Q2312" i="4"/>
  <c r="L2312" i="4"/>
  <c r="P2312" i="4" s="1"/>
  <c r="O2311" i="4"/>
  <c r="O2310" i="4" s="1"/>
  <c r="N2311" i="4"/>
  <c r="N2310" i="4" s="1"/>
  <c r="M2311" i="4"/>
  <c r="K2311" i="4"/>
  <c r="K2310" i="4" s="1"/>
  <c r="J2311" i="4"/>
  <c r="I2311" i="4"/>
  <c r="I2310" i="4" s="1"/>
  <c r="L2309" i="4"/>
  <c r="P2309" i="4" s="1"/>
  <c r="Q2309" i="4" s="1"/>
  <c r="O2308" i="4"/>
  <c r="O2307" i="4" s="1"/>
  <c r="N2308" i="4"/>
  <c r="N2307" i="4" s="1"/>
  <c r="M2308" i="4"/>
  <c r="K2308" i="4"/>
  <c r="K2307" i="4" s="1"/>
  <c r="J2308" i="4"/>
  <c r="J2307" i="4" s="1"/>
  <c r="I2308" i="4"/>
  <c r="I2307" i="4" s="1"/>
  <c r="L2306" i="4"/>
  <c r="P2306" i="4" s="1"/>
  <c r="Q2306" i="4" s="1"/>
  <c r="L2305" i="4"/>
  <c r="P2305" i="4" s="1"/>
  <c r="Q2305" i="4" s="1"/>
  <c r="L2304" i="4"/>
  <c r="P2304" i="4" s="1"/>
  <c r="Q2304" i="4" s="1"/>
  <c r="O2303" i="4"/>
  <c r="O2295" i="4" s="1"/>
  <c r="N2303" i="4"/>
  <c r="N2295" i="4" s="1"/>
  <c r="M2303" i="4"/>
  <c r="K2303" i="4"/>
  <c r="K2295" i="4" s="1"/>
  <c r="J2303" i="4"/>
  <c r="J2295" i="4" s="1"/>
  <c r="I2303" i="4"/>
  <c r="I2295" i="4" s="1"/>
  <c r="Q2302" i="4"/>
  <c r="L2302" i="4"/>
  <c r="P2302" i="4" s="1"/>
  <c r="L2301" i="4"/>
  <c r="P2301" i="4" s="1"/>
  <c r="Q2301" i="4" s="1"/>
  <c r="L2300" i="4"/>
  <c r="P2300" i="4" s="1"/>
  <c r="Q2300" i="4" s="1"/>
  <c r="L2299" i="4"/>
  <c r="P2299" i="4" s="1"/>
  <c r="Q2299" i="4" s="1"/>
  <c r="L2298" i="4"/>
  <c r="P2298" i="4" s="1"/>
  <c r="Q2298" i="4" s="1"/>
  <c r="L2297" i="4"/>
  <c r="P2297" i="4" s="1"/>
  <c r="Q2297" i="4" s="1"/>
  <c r="Q2296" i="4"/>
  <c r="L2296" i="4"/>
  <c r="P2296" i="4" s="1"/>
  <c r="L2294" i="4"/>
  <c r="P2294" i="4" s="1"/>
  <c r="Q2294" i="4" s="1"/>
  <c r="O2293" i="4"/>
  <c r="N2293" i="4"/>
  <c r="M2293" i="4"/>
  <c r="K2293" i="4"/>
  <c r="J2293" i="4"/>
  <c r="I2293" i="4"/>
  <c r="L2292" i="4"/>
  <c r="P2292" i="4" s="1"/>
  <c r="Q2292" i="4" s="1"/>
  <c r="L2291" i="4"/>
  <c r="P2291" i="4" s="1"/>
  <c r="Q2291" i="4" s="1"/>
  <c r="L2290" i="4"/>
  <c r="P2290" i="4" s="1"/>
  <c r="Q2290" i="4" s="1"/>
  <c r="L2289" i="4"/>
  <c r="P2289" i="4" s="1"/>
  <c r="Q2289" i="4" s="1"/>
  <c r="L2288" i="4"/>
  <c r="P2288" i="4" s="1"/>
  <c r="Q2288" i="4" s="1"/>
  <c r="O2287" i="4"/>
  <c r="O2285" i="4" s="1"/>
  <c r="N2287" i="4"/>
  <c r="N2285" i="4" s="1"/>
  <c r="M2287" i="4"/>
  <c r="M2285" i="4" s="1"/>
  <c r="K2287" i="4"/>
  <c r="K2285" i="4" s="1"/>
  <c r="J2287" i="4"/>
  <c r="J2285" i="4" s="1"/>
  <c r="I2287" i="4"/>
  <c r="I2285" i="4" s="1"/>
  <c r="L2286" i="4"/>
  <c r="P2286" i="4" s="1"/>
  <c r="Q2286" i="4" s="1"/>
  <c r="Q2283" i="4"/>
  <c r="L2283" i="4"/>
  <c r="P2283" i="4" s="1"/>
  <c r="Q2272" i="4"/>
  <c r="L2272" i="4"/>
  <c r="P2272" i="4" s="1"/>
  <c r="O2271" i="4"/>
  <c r="O2270" i="4" s="1"/>
  <c r="N2271" i="4"/>
  <c r="N2270" i="4" s="1"/>
  <c r="M2271" i="4"/>
  <c r="K2271" i="4"/>
  <c r="K2270" i="4" s="1"/>
  <c r="J2271" i="4"/>
  <c r="I2271" i="4"/>
  <c r="I2270" i="4" s="1"/>
  <c r="L2269" i="4"/>
  <c r="P2269" i="4" s="1"/>
  <c r="Q2269" i="4" s="1"/>
  <c r="L2268" i="4"/>
  <c r="P2268" i="4" s="1"/>
  <c r="Q2268" i="4" s="1"/>
  <c r="L2267" i="4"/>
  <c r="P2267" i="4" s="1"/>
  <c r="Q2267" i="4" s="1"/>
  <c r="O2266" i="4"/>
  <c r="N2266" i="4"/>
  <c r="N2258" i="4" s="1"/>
  <c r="M2266" i="4"/>
  <c r="M2258" i="4" s="1"/>
  <c r="K2266" i="4"/>
  <c r="K2258" i="4" s="1"/>
  <c r="J2266" i="4"/>
  <c r="J2258" i="4" s="1"/>
  <c r="I2266" i="4"/>
  <c r="I2258" i="4" s="1"/>
  <c r="Q2265" i="4"/>
  <c r="L2265" i="4"/>
  <c r="P2265" i="4" s="1"/>
  <c r="L2264" i="4"/>
  <c r="P2264" i="4" s="1"/>
  <c r="Q2264" i="4" s="1"/>
  <c r="L2263" i="4"/>
  <c r="P2263" i="4" s="1"/>
  <c r="Q2263" i="4" s="1"/>
  <c r="L2262" i="4"/>
  <c r="P2262" i="4" s="1"/>
  <c r="Q2262" i="4" s="1"/>
  <c r="L2261" i="4"/>
  <c r="P2261" i="4" s="1"/>
  <c r="Q2261" i="4" s="1"/>
  <c r="L2260" i="4"/>
  <c r="P2260" i="4" s="1"/>
  <c r="Q2260" i="4" s="1"/>
  <c r="L2259" i="4"/>
  <c r="P2259" i="4" s="1"/>
  <c r="Q2259" i="4" s="1"/>
  <c r="L2257" i="4"/>
  <c r="P2257" i="4" s="1"/>
  <c r="Q2257" i="4" s="1"/>
  <c r="O2256" i="4"/>
  <c r="N2256" i="4"/>
  <c r="M2256" i="4"/>
  <c r="K2256" i="4"/>
  <c r="J2256" i="4"/>
  <c r="I2256" i="4"/>
  <c r="L2255" i="4"/>
  <c r="P2255" i="4" s="1"/>
  <c r="Q2255" i="4" s="1"/>
  <c r="L2254" i="4"/>
  <c r="P2254" i="4" s="1"/>
  <c r="Q2254" i="4" s="1"/>
  <c r="L2253" i="4"/>
  <c r="P2253" i="4" s="1"/>
  <c r="Q2253" i="4" s="1"/>
  <c r="L2252" i="4"/>
  <c r="P2252" i="4" s="1"/>
  <c r="Q2252" i="4" s="1"/>
  <c r="L2251" i="4"/>
  <c r="P2251" i="4" s="1"/>
  <c r="Q2251" i="4" s="1"/>
  <c r="O2250" i="4"/>
  <c r="O2248" i="4" s="1"/>
  <c r="N2250" i="4"/>
  <c r="N2248" i="4" s="1"/>
  <c r="M2250" i="4"/>
  <c r="M2248" i="4" s="1"/>
  <c r="K2250" i="4"/>
  <c r="K2248" i="4" s="1"/>
  <c r="J2250" i="4"/>
  <c r="J2248" i="4" s="1"/>
  <c r="I2250" i="4"/>
  <c r="I2248" i="4" s="1"/>
  <c r="L2249" i="4"/>
  <c r="P2249" i="4" s="1"/>
  <c r="Q2249" i="4" s="1"/>
  <c r="Q2246" i="4"/>
  <c r="L2246" i="4"/>
  <c r="P2246" i="4" s="1"/>
  <c r="Q2235" i="4"/>
  <c r="L2235" i="4"/>
  <c r="P2235" i="4" s="1"/>
  <c r="O2234" i="4"/>
  <c r="O2233" i="4" s="1"/>
  <c r="N2234" i="4"/>
  <c r="N2233" i="4" s="1"/>
  <c r="M2234" i="4"/>
  <c r="K2234" i="4"/>
  <c r="K2233" i="4" s="1"/>
  <c r="J2234" i="4"/>
  <c r="J2233" i="4" s="1"/>
  <c r="Q2233" i="4" s="1"/>
  <c r="I2234" i="4"/>
  <c r="I2233" i="4" s="1"/>
  <c r="L2232" i="4"/>
  <c r="P2232" i="4" s="1"/>
  <c r="Q2232" i="4" s="1"/>
  <c r="Q2231" i="4"/>
  <c r="L2231" i="4"/>
  <c r="P2231" i="4" s="1"/>
  <c r="O2230" i="4"/>
  <c r="O2229" i="4" s="1"/>
  <c r="N2230" i="4"/>
  <c r="N2229" i="4" s="1"/>
  <c r="M2230" i="4"/>
  <c r="K2230" i="4"/>
  <c r="K2229" i="4" s="1"/>
  <c r="J2230" i="4"/>
  <c r="J2229" i="4" s="1"/>
  <c r="I2230" i="4"/>
  <c r="I2229" i="4" s="1"/>
  <c r="L2228" i="4"/>
  <c r="P2228" i="4" s="1"/>
  <c r="Q2228" i="4" s="1"/>
  <c r="L2227" i="4"/>
  <c r="P2227" i="4" s="1"/>
  <c r="Q2227" i="4" s="1"/>
  <c r="L2226" i="4"/>
  <c r="P2226" i="4" s="1"/>
  <c r="Q2226" i="4" s="1"/>
  <c r="O2225" i="4"/>
  <c r="O2217" i="4" s="1"/>
  <c r="N2225" i="4"/>
  <c r="M2225" i="4"/>
  <c r="K2225" i="4"/>
  <c r="K2217" i="4" s="1"/>
  <c r="J2225" i="4"/>
  <c r="J2217" i="4" s="1"/>
  <c r="I2225" i="4"/>
  <c r="I2217" i="4" s="1"/>
  <c r="L2224" i="4"/>
  <c r="P2224" i="4" s="1"/>
  <c r="Q2224" i="4" s="1"/>
  <c r="L2223" i="4"/>
  <c r="P2223" i="4" s="1"/>
  <c r="Q2223" i="4" s="1"/>
  <c r="L2222" i="4"/>
  <c r="P2222" i="4" s="1"/>
  <c r="Q2222" i="4" s="1"/>
  <c r="L2221" i="4"/>
  <c r="P2221" i="4" s="1"/>
  <c r="Q2221" i="4" s="1"/>
  <c r="L2220" i="4"/>
  <c r="P2220" i="4" s="1"/>
  <c r="Q2220" i="4" s="1"/>
  <c r="L2219" i="4"/>
  <c r="P2219" i="4" s="1"/>
  <c r="Q2219" i="4" s="1"/>
  <c r="L2218" i="4"/>
  <c r="P2218" i="4" s="1"/>
  <c r="Q2218" i="4" s="1"/>
  <c r="N2217" i="4"/>
  <c r="L2216" i="4"/>
  <c r="P2216" i="4" s="1"/>
  <c r="Q2216" i="4" s="1"/>
  <c r="O2215" i="4"/>
  <c r="N2215" i="4"/>
  <c r="M2215" i="4"/>
  <c r="K2215" i="4"/>
  <c r="J2215" i="4"/>
  <c r="I2215" i="4"/>
  <c r="L2214" i="4"/>
  <c r="P2214" i="4" s="1"/>
  <c r="Q2214" i="4" s="1"/>
  <c r="L2213" i="4"/>
  <c r="P2213" i="4" s="1"/>
  <c r="Q2213" i="4" s="1"/>
  <c r="L2212" i="4"/>
  <c r="P2212" i="4" s="1"/>
  <c r="Q2212" i="4" s="1"/>
  <c r="L2211" i="4"/>
  <c r="P2211" i="4" s="1"/>
  <c r="Q2211" i="4" s="1"/>
  <c r="L2210" i="4"/>
  <c r="P2210" i="4" s="1"/>
  <c r="Q2210" i="4" s="1"/>
  <c r="O2209" i="4"/>
  <c r="O2207" i="4" s="1"/>
  <c r="N2209" i="4"/>
  <c r="N2207" i="4" s="1"/>
  <c r="M2209" i="4"/>
  <c r="M2207" i="4" s="1"/>
  <c r="K2209" i="4"/>
  <c r="K2207" i="4" s="1"/>
  <c r="J2209" i="4"/>
  <c r="J2207" i="4" s="1"/>
  <c r="I2209" i="4"/>
  <c r="I2207" i="4" s="1"/>
  <c r="L2208" i="4"/>
  <c r="P2208" i="4" s="1"/>
  <c r="Q2208" i="4" s="1"/>
  <c r="Q2205" i="4"/>
  <c r="L2205" i="4"/>
  <c r="P2205" i="4" s="1"/>
  <c r="Q2194" i="4"/>
  <c r="L2194" i="4"/>
  <c r="P2194" i="4" s="1"/>
  <c r="O2193" i="4"/>
  <c r="O2192" i="4" s="1"/>
  <c r="N2193" i="4"/>
  <c r="N2192" i="4" s="1"/>
  <c r="M2193" i="4"/>
  <c r="K2193" i="4"/>
  <c r="K2192" i="4" s="1"/>
  <c r="J2193" i="4"/>
  <c r="I2193" i="4"/>
  <c r="I2192" i="4" s="1"/>
  <c r="L2191" i="4"/>
  <c r="P2191" i="4" s="1"/>
  <c r="Q2191" i="4" s="1"/>
  <c r="O2190" i="4"/>
  <c r="N2190" i="4"/>
  <c r="N2189" i="4" s="1"/>
  <c r="M2190" i="4"/>
  <c r="K2190" i="4"/>
  <c r="K2189" i="4" s="1"/>
  <c r="J2190" i="4"/>
  <c r="I2190" i="4"/>
  <c r="I2189" i="4" s="1"/>
  <c r="O2189" i="4"/>
  <c r="L2188" i="4"/>
  <c r="P2188" i="4" s="1"/>
  <c r="Q2188" i="4" s="1"/>
  <c r="L2187" i="4"/>
  <c r="P2187" i="4" s="1"/>
  <c r="Q2187" i="4" s="1"/>
  <c r="L2186" i="4"/>
  <c r="P2186" i="4" s="1"/>
  <c r="Q2186" i="4" s="1"/>
  <c r="O2185" i="4"/>
  <c r="O2176" i="4" s="1"/>
  <c r="N2185" i="4"/>
  <c r="N2176" i="4" s="1"/>
  <c r="M2185" i="4"/>
  <c r="K2185" i="4"/>
  <c r="K2176" i="4" s="1"/>
  <c r="J2185" i="4"/>
  <c r="J2176" i="4" s="1"/>
  <c r="I2185" i="4"/>
  <c r="I2176" i="4" s="1"/>
  <c r="Q2184" i="4"/>
  <c r="L2184" i="4"/>
  <c r="P2184" i="4" s="1"/>
  <c r="L2183" i="4"/>
  <c r="P2183" i="4" s="1"/>
  <c r="Q2183" i="4" s="1"/>
  <c r="L2182" i="4"/>
  <c r="P2182" i="4" s="1"/>
  <c r="Q2182" i="4" s="1"/>
  <c r="L2181" i="4"/>
  <c r="P2181" i="4" s="1"/>
  <c r="Q2181" i="4" s="1"/>
  <c r="L2180" i="4"/>
  <c r="P2180" i="4" s="1"/>
  <c r="Q2180" i="4" s="1"/>
  <c r="L2179" i="4"/>
  <c r="P2179" i="4" s="1"/>
  <c r="Q2179" i="4" s="1"/>
  <c r="L2178" i="4"/>
  <c r="P2178" i="4" s="1"/>
  <c r="Q2178" i="4" s="1"/>
  <c r="L2177" i="4"/>
  <c r="P2177" i="4" s="1"/>
  <c r="Q2177" i="4" s="1"/>
  <c r="L2175" i="4"/>
  <c r="P2175" i="4" s="1"/>
  <c r="Q2175" i="4" s="1"/>
  <c r="O2174" i="4"/>
  <c r="N2174" i="4"/>
  <c r="M2174" i="4"/>
  <c r="K2174" i="4"/>
  <c r="J2174" i="4"/>
  <c r="I2174" i="4"/>
  <c r="L2173" i="4"/>
  <c r="P2173" i="4" s="1"/>
  <c r="Q2173" i="4" s="1"/>
  <c r="Q2172" i="4"/>
  <c r="L2172" i="4"/>
  <c r="P2172" i="4" s="1"/>
  <c r="L2171" i="4"/>
  <c r="P2171" i="4" s="1"/>
  <c r="Q2171" i="4" s="1"/>
  <c r="L2170" i="4"/>
  <c r="P2170" i="4" s="1"/>
  <c r="Q2170" i="4" s="1"/>
  <c r="L2169" i="4"/>
  <c r="P2169" i="4" s="1"/>
  <c r="Q2169" i="4" s="1"/>
  <c r="O2168" i="4"/>
  <c r="N2168" i="4"/>
  <c r="N2166" i="4" s="1"/>
  <c r="M2168" i="4"/>
  <c r="M2166" i="4" s="1"/>
  <c r="K2168" i="4"/>
  <c r="K2166" i="4" s="1"/>
  <c r="J2168" i="4"/>
  <c r="I2168" i="4"/>
  <c r="I2166" i="4" s="1"/>
  <c r="L2167" i="4"/>
  <c r="P2167" i="4" s="1"/>
  <c r="Q2167" i="4" s="1"/>
  <c r="Q2164" i="4"/>
  <c r="L2164" i="4"/>
  <c r="P2164" i="4" s="1"/>
  <c r="Q2153" i="4"/>
  <c r="L2153" i="4"/>
  <c r="P2153" i="4" s="1"/>
  <c r="O2152" i="4"/>
  <c r="O2151" i="4" s="1"/>
  <c r="N2152" i="4"/>
  <c r="N2151" i="4" s="1"/>
  <c r="M2152" i="4"/>
  <c r="K2152" i="4"/>
  <c r="K2151" i="4" s="1"/>
  <c r="J2152" i="4"/>
  <c r="Q2152" i="4" s="1"/>
  <c r="I2152" i="4"/>
  <c r="I2151" i="4" s="1"/>
  <c r="L2150" i="4"/>
  <c r="P2150" i="4" s="1"/>
  <c r="Q2150" i="4" s="1"/>
  <c r="O2149" i="4"/>
  <c r="O2148" i="4" s="1"/>
  <c r="N2149" i="4"/>
  <c r="N2148" i="4" s="1"/>
  <c r="M2149" i="4"/>
  <c r="K2149" i="4"/>
  <c r="K2148" i="4" s="1"/>
  <c r="J2149" i="4"/>
  <c r="I2149" i="4"/>
  <c r="I2148" i="4" s="1"/>
  <c r="L2147" i="4"/>
  <c r="P2147" i="4" s="1"/>
  <c r="Q2147" i="4" s="1"/>
  <c r="L2146" i="4"/>
  <c r="P2146" i="4" s="1"/>
  <c r="Q2146" i="4" s="1"/>
  <c r="L2145" i="4"/>
  <c r="P2145" i="4" s="1"/>
  <c r="Q2145" i="4" s="1"/>
  <c r="O2144" i="4"/>
  <c r="O2136" i="4" s="1"/>
  <c r="N2144" i="4"/>
  <c r="N2136" i="4" s="1"/>
  <c r="M2144" i="4"/>
  <c r="M2136" i="4" s="1"/>
  <c r="K2144" i="4"/>
  <c r="K2136" i="4" s="1"/>
  <c r="J2144" i="4"/>
  <c r="J2136" i="4" s="1"/>
  <c r="I2144" i="4"/>
  <c r="I2136" i="4" s="1"/>
  <c r="Q2143" i="4"/>
  <c r="L2143" i="4"/>
  <c r="P2143" i="4" s="1"/>
  <c r="L2142" i="4"/>
  <c r="P2142" i="4" s="1"/>
  <c r="Q2142" i="4" s="1"/>
  <c r="L2141" i="4"/>
  <c r="P2141" i="4" s="1"/>
  <c r="Q2141" i="4" s="1"/>
  <c r="L2140" i="4"/>
  <c r="P2140" i="4" s="1"/>
  <c r="Q2140" i="4" s="1"/>
  <c r="L2139" i="4"/>
  <c r="P2139" i="4" s="1"/>
  <c r="Q2139" i="4" s="1"/>
  <c r="L2138" i="4"/>
  <c r="P2138" i="4" s="1"/>
  <c r="Q2138" i="4" s="1"/>
  <c r="L2137" i="4"/>
  <c r="P2137" i="4" s="1"/>
  <c r="Q2137" i="4" s="1"/>
  <c r="L2135" i="4"/>
  <c r="P2135" i="4" s="1"/>
  <c r="Q2135" i="4" s="1"/>
  <c r="O2134" i="4"/>
  <c r="N2134" i="4"/>
  <c r="M2134" i="4"/>
  <c r="K2134" i="4"/>
  <c r="J2134" i="4"/>
  <c r="I2134" i="4"/>
  <c r="L2133" i="4"/>
  <c r="P2133" i="4" s="1"/>
  <c r="Q2133" i="4" s="1"/>
  <c r="Q2132" i="4"/>
  <c r="L2132" i="4"/>
  <c r="P2132" i="4" s="1"/>
  <c r="L2131" i="4"/>
  <c r="P2131" i="4" s="1"/>
  <c r="Q2131" i="4" s="1"/>
  <c r="L2130" i="4"/>
  <c r="P2130" i="4" s="1"/>
  <c r="Q2130" i="4" s="1"/>
  <c r="L2129" i="4"/>
  <c r="P2129" i="4" s="1"/>
  <c r="Q2129" i="4" s="1"/>
  <c r="O2128" i="4"/>
  <c r="O2126" i="4" s="1"/>
  <c r="N2128" i="4"/>
  <c r="M2128" i="4"/>
  <c r="M2126" i="4" s="1"/>
  <c r="K2128" i="4"/>
  <c r="K2126" i="4" s="1"/>
  <c r="J2128" i="4"/>
  <c r="J2126" i="4" s="1"/>
  <c r="I2128" i="4"/>
  <c r="I2126" i="4" s="1"/>
  <c r="L2127" i="4"/>
  <c r="P2127" i="4" s="1"/>
  <c r="Q2127" i="4" s="1"/>
  <c r="N2126" i="4"/>
  <c r="Q2124" i="4"/>
  <c r="L2124" i="4"/>
  <c r="P2124" i="4" s="1"/>
  <c r="Q2113" i="4"/>
  <c r="L2113" i="4"/>
  <c r="P2113" i="4" s="1"/>
  <c r="O2112" i="4"/>
  <c r="N2112" i="4"/>
  <c r="M2112" i="4"/>
  <c r="K2112" i="4"/>
  <c r="K2111" i="4" s="1"/>
  <c r="J2112" i="4"/>
  <c r="I2112" i="4"/>
  <c r="I2111" i="4" s="1"/>
  <c r="O2111" i="4"/>
  <c r="N2111" i="4"/>
  <c r="L2110" i="4"/>
  <c r="P2110" i="4" s="1"/>
  <c r="Q2110" i="4" s="1"/>
  <c r="O2109" i="4"/>
  <c r="O2108" i="4" s="1"/>
  <c r="N2109" i="4"/>
  <c r="N2108" i="4" s="1"/>
  <c r="M2109" i="4"/>
  <c r="K2109" i="4"/>
  <c r="K2108" i="4" s="1"/>
  <c r="J2109" i="4"/>
  <c r="J2108" i="4" s="1"/>
  <c r="I2109" i="4"/>
  <c r="I2108" i="4" s="1"/>
  <c r="L2107" i="4"/>
  <c r="P2107" i="4" s="1"/>
  <c r="Q2107" i="4" s="1"/>
  <c r="L2106" i="4"/>
  <c r="P2106" i="4" s="1"/>
  <c r="Q2106" i="4" s="1"/>
  <c r="L2105" i="4"/>
  <c r="P2105" i="4" s="1"/>
  <c r="Q2105" i="4" s="1"/>
  <c r="O2104" i="4"/>
  <c r="N2104" i="4"/>
  <c r="M2104" i="4"/>
  <c r="M2096" i="4" s="1"/>
  <c r="K2104" i="4"/>
  <c r="K2096" i="4" s="1"/>
  <c r="J2104" i="4"/>
  <c r="I2104" i="4"/>
  <c r="I2096" i="4" s="1"/>
  <c r="Q2103" i="4"/>
  <c r="L2103" i="4"/>
  <c r="P2103" i="4" s="1"/>
  <c r="L2102" i="4"/>
  <c r="P2102" i="4" s="1"/>
  <c r="Q2102" i="4" s="1"/>
  <c r="L2101" i="4"/>
  <c r="P2101" i="4" s="1"/>
  <c r="Q2101" i="4" s="1"/>
  <c r="L2100" i="4"/>
  <c r="P2100" i="4" s="1"/>
  <c r="Q2100" i="4" s="1"/>
  <c r="L2099" i="4"/>
  <c r="P2099" i="4" s="1"/>
  <c r="Q2099" i="4" s="1"/>
  <c r="L2098" i="4"/>
  <c r="P2098" i="4" s="1"/>
  <c r="Q2098" i="4" s="1"/>
  <c r="L2097" i="4"/>
  <c r="P2097" i="4" s="1"/>
  <c r="Q2097" i="4" s="1"/>
  <c r="N2096" i="4"/>
  <c r="L2095" i="4"/>
  <c r="P2095" i="4" s="1"/>
  <c r="Q2095" i="4" s="1"/>
  <c r="O2094" i="4"/>
  <c r="N2094" i="4"/>
  <c r="M2094" i="4"/>
  <c r="K2094" i="4"/>
  <c r="J2094" i="4"/>
  <c r="I2094" i="4"/>
  <c r="L2093" i="4"/>
  <c r="P2093" i="4" s="1"/>
  <c r="Q2093" i="4" s="1"/>
  <c r="Q2092" i="4"/>
  <c r="L2092" i="4"/>
  <c r="P2092" i="4" s="1"/>
  <c r="L2091" i="4"/>
  <c r="P2091" i="4" s="1"/>
  <c r="Q2091" i="4" s="1"/>
  <c r="L2090" i="4"/>
  <c r="P2090" i="4" s="1"/>
  <c r="Q2090" i="4" s="1"/>
  <c r="L2089" i="4"/>
  <c r="P2089" i="4" s="1"/>
  <c r="Q2089" i="4" s="1"/>
  <c r="O2088" i="4"/>
  <c r="O2086" i="4" s="1"/>
  <c r="N2088" i="4"/>
  <c r="N2086" i="4" s="1"/>
  <c r="M2088" i="4"/>
  <c r="M2086" i="4" s="1"/>
  <c r="K2088" i="4"/>
  <c r="K2086" i="4" s="1"/>
  <c r="J2088" i="4"/>
  <c r="J2086" i="4" s="1"/>
  <c r="I2088" i="4"/>
  <c r="I2086" i="4" s="1"/>
  <c r="L2087" i="4"/>
  <c r="P2087" i="4" s="1"/>
  <c r="Q2087" i="4" s="1"/>
  <c r="Q2084" i="4"/>
  <c r="L2084" i="4"/>
  <c r="P2084" i="4" s="1"/>
  <c r="Q2073" i="4"/>
  <c r="L2073" i="4"/>
  <c r="P2073" i="4" s="1"/>
  <c r="Q2072" i="4"/>
  <c r="L2072" i="4"/>
  <c r="P2072" i="4" s="1"/>
  <c r="O2071" i="4"/>
  <c r="O2070" i="4" s="1"/>
  <c r="N2071" i="4"/>
  <c r="N2070" i="4" s="1"/>
  <c r="M2071" i="4"/>
  <c r="M2070" i="4" s="1"/>
  <c r="K2071" i="4"/>
  <c r="K2070" i="4" s="1"/>
  <c r="J2071" i="4"/>
  <c r="J2070" i="4" s="1"/>
  <c r="Q2070" i="4" s="1"/>
  <c r="I2071" i="4"/>
  <c r="I2070" i="4" s="1"/>
  <c r="L2069" i="4"/>
  <c r="P2069" i="4" s="1"/>
  <c r="Q2069" i="4" s="1"/>
  <c r="O2068" i="4"/>
  <c r="O2067" i="4" s="1"/>
  <c r="N2068" i="4"/>
  <c r="N2067" i="4" s="1"/>
  <c r="M2068" i="4"/>
  <c r="K2068" i="4"/>
  <c r="K2067" i="4" s="1"/>
  <c r="J2068" i="4"/>
  <c r="J2067" i="4" s="1"/>
  <c r="I2068" i="4"/>
  <c r="I2067" i="4" s="1"/>
  <c r="L2066" i="4"/>
  <c r="P2066" i="4" s="1"/>
  <c r="Q2066" i="4" s="1"/>
  <c r="L2065" i="4"/>
  <c r="P2065" i="4" s="1"/>
  <c r="Q2065" i="4" s="1"/>
  <c r="L2064" i="4"/>
  <c r="P2064" i="4" s="1"/>
  <c r="Q2064" i="4" s="1"/>
  <c r="O2063" i="4"/>
  <c r="O2055" i="4" s="1"/>
  <c r="N2063" i="4"/>
  <c r="N2055" i="4" s="1"/>
  <c r="M2063" i="4"/>
  <c r="K2063" i="4"/>
  <c r="K2055" i="4" s="1"/>
  <c r="J2063" i="4"/>
  <c r="I2063" i="4"/>
  <c r="I2055" i="4" s="1"/>
  <c r="Q2062" i="4"/>
  <c r="L2062" i="4"/>
  <c r="P2062" i="4" s="1"/>
  <c r="L2061" i="4"/>
  <c r="P2061" i="4" s="1"/>
  <c r="Q2061" i="4" s="1"/>
  <c r="L2060" i="4"/>
  <c r="P2060" i="4" s="1"/>
  <c r="Q2060" i="4" s="1"/>
  <c r="L2059" i="4"/>
  <c r="P2059" i="4" s="1"/>
  <c r="Q2059" i="4" s="1"/>
  <c r="L2058" i="4"/>
  <c r="P2058" i="4" s="1"/>
  <c r="Q2058" i="4" s="1"/>
  <c r="L2057" i="4"/>
  <c r="P2057" i="4" s="1"/>
  <c r="Q2057" i="4" s="1"/>
  <c r="L2056" i="4"/>
  <c r="P2056" i="4" s="1"/>
  <c r="Q2056" i="4" s="1"/>
  <c r="M2055" i="4"/>
  <c r="L2054" i="4"/>
  <c r="P2054" i="4" s="1"/>
  <c r="Q2054" i="4" s="1"/>
  <c r="O2053" i="4"/>
  <c r="N2053" i="4"/>
  <c r="M2053" i="4"/>
  <c r="K2053" i="4"/>
  <c r="J2053" i="4"/>
  <c r="I2053" i="4"/>
  <c r="L2052" i="4"/>
  <c r="P2052" i="4" s="1"/>
  <c r="Q2052" i="4" s="1"/>
  <c r="L2051" i="4"/>
  <c r="P2051" i="4" s="1"/>
  <c r="Q2051" i="4" s="1"/>
  <c r="L2050" i="4"/>
  <c r="P2050" i="4" s="1"/>
  <c r="Q2050" i="4" s="1"/>
  <c r="L2049" i="4"/>
  <c r="P2049" i="4" s="1"/>
  <c r="Q2049" i="4" s="1"/>
  <c r="L2048" i="4"/>
  <c r="P2048" i="4" s="1"/>
  <c r="Q2048" i="4" s="1"/>
  <c r="O2047" i="4"/>
  <c r="O2045" i="4" s="1"/>
  <c r="N2047" i="4"/>
  <c r="N2045" i="4" s="1"/>
  <c r="M2047" i="4"/>
  <c r="M2045" i="4" s="1"/>
  <c r="K2047" i="4"/>
  <c r="K2045" i="4" s="1"/>
  <c r="J2047" i="4"/>
  <c r="J2045" i="4" s="1"/>
  <c r="I2047" i="4"/>
  <c r="I2045" i="4" s="1"/>
  <c r="L2046" i="4"/>
  <c r="P2046" i="4" s="1"/>
  <c r="Q2046" i="4" s="1"/>
  <c r="Q2043" i="4"/>
  <c r="L2043" i="4"/>
  <c r="P2043" i="4" s="1"/>
  <c r="Q2032" i="4"/>
  <c r="L2032" i="4"/>
  <c r="P2032" i="4" s="1"/>
  <c r="O2031" i="4"/>
  <c r="O2030" i="4" s="1"/>
  <c r="N2031" i="4"/>
  <c r="N2030" i="4" s="1"/>
  <c r="M2031" i="4"/>
  <c r="K2031" i="4"/>
  <c r="K2030" i="4" s="1"/>
  <c r="J2031" i="4"/>
  <c r="J2030" i="4" s="1"/>
  <c r="Q2030" i="4" s="1"/>
  <c r="I2031" i="4"/>
  <c r="I2030" i="4" s="1"/>
  <c r="L2029" i="4"/>
  <c r="P2029" i="4" s="1"/>
  <c r="Q2029" i="4" s="1"/>
  <c r="O2028" i="4"/>
  <c r="N2028" i="4"/>
  <c r="N2027" i="4" s="1"/>
  <c r="M2028" i="4"/>
  <c r="M2027" i="4" s="1"/>
  <c r="K2028" i="4"/>
  <c r="K2027" i="4" s="1"/>
  <c r="J2028" i="4"/>
  <c r="J2027" i="4" s="1"/>
  <c r="I2028" i="4"/>
  <c r="I2027" i="4" s="1"/>
  <c r="L2026" i="4"/>
  <c r="P2026" i="4" s="1"/>
  <c r="Q2026" i="4" s="1"/>
  <c r="L2025" i="4"/>
  <c r="P2025" i="4" s="1"/>
  <c r="Q2025" i="4" s="1"/>
  <c r="L2024" i="4"/>
  <c r="P2024" i="4" s="1"/>
  <c r="Q2024" i="4" s="1"/>
  <c r="O2023" i="4"/>
  <c r="O2014" i="4" s="1"/>
  <c r="N2023" i="4"/>
  <c r="N2014" i="4" s="1"/>
  <c r="M2023" i="4"/>
  <c r="K2023" i="4"/>
  <c r="K2014" i="4" s="1"/>
  <c r="J2023" i="4"/>
  <c r="J2014" i="4" s="1"/>
  <c r="I2023" i="4"/>
  <c r="I2014" i="4" s="1"/>
  <c r="Q2022" i="4"/>
  <c r="L2022" i="4"/>
  <c r="P2022" i="4" s="1"/>
  <c r="L2021" i="4"/>
  <c r="P2021" i="4" s="1"/>
  <c r="Q2021" i="4" s="1"/>
  <c r="L2020" i="4"/>
  <c r="P2020" i="4" s="1"/>
  <c r="Q2020" i="4" s="1"/>
  <c r="L2019" i="4"/>
  <c r="P2019" i="4" s="1"/>
  <c r="Q2019" i="4" s="1"/>
  <c r="L2018" i="4"/>
  <c r="P2018" i="4" s="1"/>
  <c r="Q2018" i="4" s="1"/>
  <c r="L2017" i="4"/>
  <c r="P2017" i="4" s="1"/>
  <c r="Q2017" i="4" s="1"/>
  <c r="L2016" i="4"/>
  <c r="P2016" i="4" s="1"/>
  <c r="Q2016" i="4" s="1"/>
  <c r="L2015" i="4"/>
  <c r="P2015" i="4" s="1"/>
  <c r="Q2015" i="4" s="1"/>
  <c r="L2013" i="4"/>
  <c r="P2013" i="4" s="1"/>
  <c r="Q2013" i="4" s="1"/>
  <c r="O2012" i="4"/>
  <c r="N2012" i="4"/>
  <c r="M2012" i="4"/>
  <c r="K2012" i="4"/>
  <c r="J2012" i="4"/>
  <c r="I2012" i="4"/>
  <c r="L2011" i="4"/>
  <c r="P2011" i="4" s="1"/>
  <c r="Q2011" i="4" s="1"/>
  <c r="L2010" i="4"/>
  <c r="P2010" i="4" s="1"/>
  <c r="Q2010" i="4" s="1"/>
  <c r="L2009" i="4"/>
  <c r="P2009" i="4" s="1"/>
  <c r="Q2009" i="4" s="1"/>
  <c r="L2008" i="4"/>
  <c r="P2008" i="4" s="1"/>
  <c r="Q2008" i="4" s="1"/>
  <c r="L2007" i="4"/>
  <c r="P2007" i="4" s="1"/>
  <c r="Q2007" i="4" s="1"/>
  <c r="O2006" i="4"/>
  <c r="O2004" i="4" s="1"/>
  <c r="N2006" i="4"/>
  <c r="M2006" i="4"/>
  <c r="M2004" i="4" s="1"/>
  <c r="K2006" i="4"/>
  <c r="J2006" i="4"/>
  <c r="J2004" i="4" s="1"/>
  <c r="I2006" i="4"/>
  <c r="I2004" i="4" s="1"/>
  <c r="L2005" i="4"/>
  <c r="P2005" i="4" s="1"/>
  <c r="Q2005" i="4" s="1"/>
  <c r="Q2002" i="4"/>
  <c r="L2002" i="4"/>
  <c r="P2002" i="4" s="1"/>
  <c r="Q1991" i="4"/>
  <c r="L1991" i="4"/>
  <c r="P1991" i="4" s="1"/>
  <c r="Q1990" i="4"/>
  <c r="L1990" i="4"/>
  <c r="P1990" i="4" s="1"/>
  <c r="O1989" i="4"/>
  <c r="N1989" i="4"/>
  <c r="N1988" i="4" s="1"/>
  <c r="M1989" i="4"/>
  <c r="M1988" i="4" s="1"/>
  <c r="K1989" i="4"/>
  <c r="K1988" i="4" s="1"/>
  <c r="J1989" i="4"/>
  <c r="J1988" i="4" s="1"/>
  <c r="Q1988" i="4" s="1"/>
  <c r="I1989" i="4"/>
  <c r="I1988" i="4" s="1"/>
  <c r="L1987" i="4"/>
  <c r="P1987" i="4" s="1"/>
  <c r="Q1987" i="4" s="1"/>
  <c r="O1986" i="4"/>
  <c r="O1985" i="4" s="1"/>
  <c r="N1986" i="4"/>
  <c r="N1985" i="4" s="1"/>
  <c r="M1986" i="4"/>
  <c r="K1986" i="4"/>
  <c r="K1985" i="4" s="1"/>
  <c r="J1986" i="4"/>
  <c r="J1985" i="4" s="1"/>
  <c r="I1986" i="4"/>
  <c r="I1985" i="4" s="1"/>
  <c r="L1984" i="4"/>
  <c r="P1984" i="4" s="1"/>
  <c r="Q1984" i="4" s="1"/>
  <c r="L1983" i="4"/>
  <c r="P1983" i="4" s="1"/>
  <c r="Q1983" i="4" s="1"/>
  <c r="L1982" i="4"/>
  <c r="P1982" i="4" s="1"/>
  <c r="Q1982" i="4" s="1"/>
  <c r="O1981" i="4"/>
  <c r="N1981" i="4"/>
  <c r="N1972" i="4" s="1"/>
  <c r="M1981" i="4"/>
  <c r="M1972" i="4" s="1"/>
  <c r="K1981" i="4"/>
  <c r="K1972" i="4" s="1"/>
  <c r="J1981" i="4"/>
  <c r="J1972" i="4" s="1"/>
  <c r="I1981" i="4"/>
  <c r="I1972" i="4" s="1"/>
  <c r="Q1980" i="4"/>
  <c r="L1980" i="4"/>
  <c r="P1980" i="4" s="1"/>
  <c r="L1979" i="4"/>
  <c r="P1979" i="4" s="1"/>
  <c r="Q1979" i="4" s="1"/>
  <c r="L1978" i="4"/>
  <c r="P1978" i="4" s="1"/>
  <c r="Q1978" i="4" s="1"/>
  <c r="L1977" i="4"/>
  <c r="P1977" i="4" s="1"/>
  <c r="Q1977" i="4" s="1"/>
  <c r="L1976" i="4"/>
  <c r="P1976" i="4" s="1"/>
  <c r="Q1976" i="4" s="1"/>
  <c r="L1975" i="4"/>
  <c r="P1975" i="4" s="1"/>
  <c r="Q1975" i="4" s="1"/>
  <c r="L1974" i="4"/>
  <c r="P1974" i="4" s="1"/>
  <c r="Q1974" i="4" s="1"/>
  <c r="L1973" i="4"/>
  <c r="P1973" i="4" s="1"/>
  <c r="Q1973" i="4" s="1"/>
  <c r="L1971" i="4"/>
  <c r="P1971" i="4" s="1"/>
  <c r="Q1971" i="4" s="1"/>
  <c r="O1970" i="4"/>
  <c r="N1970" i="4"/>
  <c r="M1970" i="4"/>
  <c r="K1970" i="4"/>
  <c r="J1970" i="4"/>
  <c r="I1970" i="4"/>
  <c r="L1969" i="4"/>
  <c r="P1969" i="4" s="1"/>
  <c r="Q1969" i="4" s="1"/>
  <c r="L1968" i="4"/>
  <c r="P1968" i="4" s="1"/>
  <c r="Q1968" i="4" s="1"/>
  <c r="L1967" i="4"/>
  <c r="P1967" i="4" s="1"/>
  <c r="Q1967" i="4" s="1"/>
  <c r="L1966" i="4"/>
  <c r="P1966" i="4" s="1"/>
  <c r="Q1966" i="4" s="1"/>
  <c r="L1965" i="4"/>
  <c r="P1965" i="4" s="1"/>
  <c r="Q1965" i="4" s="1"/>
  <c r="O1964" i="4"/>
  <c r="O1962" i="4" s="1"/>
  <c r="N1964" i="4"/>
  <c r="N1962" i="4" s="1"/>
  <c r="M1964" i="4"/>
  <c r="M1962" i="4" s="1"/>
  <c r="K1964" i="4"/>
  <c r="K1962" i="4" s="1"/>
  <c r="J1964" i="4"/>
  <c r="J1962" i="4" s="1"/>
  <c r="I1964" i="4"/>
  <c r="I1962" i="4" s="1"/>
  <c r="L1963" i="4"/>
  <c r="P1963" i="4" s="1"/>
  <c r="Q1963" i="4" s="1"/>
  <c r="Q1960" i="4"/>
  <c r="L1960" i="4"/>
  <c r="P1960" i="4" s="1"/>
  <c r="Q1949" i="4"/>
  <c r="L1949" i="4"/>
  <c r="P1949" i="4" s="1"/>
  <c r="Q1948" i="4"/>
  <c r="L1948" i="4"/>
  <c r="P1948" i="4" s="1"/>
  <c r="O1947" i="4"/>
  <c r="O1946" i="4" s="1"/>
  <c r="N1947" i="4"/>
  <c r="N1946" i="4" s="1"/>
  <c r="M1947" i="4"/>
  <c r="K1947" i="4"/>
  <c r="K1946" i="4" s="1"/>
  <c r="J1947" i="4"/>
  <c r="J1946" i="4" s="1"/>
  <c r="Q1946" i="4" s="1"/>
  <c r="I1947" i="4"/>
  <c r="I1946" i="4" s="1"/>
  <c r="L1945" i="4"/>
  <c r="P1945" i="4" s="1"/>
  <c r="Q1945" i="4" s="1"/>
  <c r="O1944" i="4"/>
  <c r="N1944" i="4"/>
  <c r="N1943" i="4" s="1"/>
  <c r="M1944" i="4"/>
  <c r="K1944" i="4"/>
  <c r="J1944" i="4"/>
  <c r="J1943" i="4" s="1"/>
  <c r="I1944" i="4"/>
  <c r="I1943" i="4" s="1"/>
  <c r="O1943" i="4"/>
  <c r="L1942" i="4"/>
  <c r="P1942" i="4" s="1"/>
  <c r="Q1942" i="4" s="1"/>
  <c r="L1941" i="4"/>
  <c r="P1941" i="4" s="1"/>
  <c r="Q1941" i="4" s="1"/>
  <c r="L1940" i="4"/>
  <c r="P1940" i="4" s="1"/>
  <c r="Q1940" i="4" s="1"/>
  <c r="O1939" i="4"/>
  <c r="O1932" i="4" s="1"/>
  <c r="N1939" i="4"/>
  <c r="N1932" i="4" s="1"/>
  <c r="M1939" i="4"/>
  <c r="K1939" i="4"/>
  <c r="K1932" i="4" s="1"/>
  <c r="J1939" i="4"/>
  <c r="J1932" i="4" s="1"/>
  <c r="I1939" i="4"/>
  <c r="I1932" i="4" s="1"/>
  <c r="L1938" i="4"/>
  <c r="P1938" i="4" s="1"/>
  <c r="Q1938" i="4" s="1"/>
  <c r="L1937" i="4"/>
  <c r="P1937" i="4" s="1"/>
  <c r="Q1937" i="4" s="1"/>
  <c r="L1936" i="4"/>
  <c r="P1936" i="4" s="1"/>
  <c r="Q1936" i="4" s="1"/>
  <c r="L1935" i="4"/>
  <c r="P1935" i="4" s="1"/>
  <c r="Q1935" i="4" s="1"/>
  <c r="L1934" i="4"/>
  <c r="P1934" i="4" s="1"/>
  <c r="Q1934" i="4" s="1"/>
  <c r="L1933" i="4"/>
  <c r="P1933" i="4" s="1"/>
  <c r="Q1933" i="4" s="1"/>
  <c r="L1931" i="4"/>
  <c r="P1931" i="4" s="1"/>
  <c r="Q1931" i="4" s="1"/>
  <c r="O1930" i="4"/>
  <c r="N1930" i="4"/>
  <c r="M1930" i="4"/>
  <c r="K1930" i="4"/>
  <c r="J1930" i="4"/>
  <c r="I1930" i="4"/>
  <c r="L1929" i="4"/>
  <c r="P1929" i="4" s="1"/>
  <c r="Q1929" i="4" s="1"/>
  <c r="Q1928" i="4"/>
  <c r="L1928" i="4"/>
  <c r="P1928" i="4" s="1"/>
  <c r="L1927" i="4"/>
  <c r="P1927" i="4" s="1"/>
  <c r="Q1927" i="4" s="1"/>
  <c r="L1926" i="4"/>
  <c r="P1926" i="4" s="1"/>
  <c r="Q1926" i="4" s="1"/>
  <c r="L1925" i="4"/>
  <c r="P1925" i="4" s="1"/>
  <c r="Q1925" i="4" s="1"/>
  <c r="O1924" i="4"/>
  <c r="O1922" i="4" s="1"/>
  <c r="N1924" i="4"/>
  <c r="M1924" i="4"/>
  <c r="M1922" i="4" s="1"/>
  <c r="K1924" i="4"/>
  <c r="K1922" i="4" s="1"/>
  <c r="J1924" i="4"/>
  <c r="J1922" i="4" s="1"/>
  <c r="I1924" i="4"/>
  <c r="I1922" i="4" s="1"/>
  <c r="L1923" i="4"/>
  <c r="P1923" i="4" s="1"/>
  <c r="Q1923" i="4" s="1"/>
  <c r="N1922" i="4"/>
  <c r="Q1920" i="4"/>
  <c r="L1920" i="4"/>
  <c r="P1920" i="4" s="1"/>
  <c r="Q1909" i="4"/>
  <c r="L1909" i="4"/>
  <c r="P1909" i="4" s="1"/>
  <c r="O1908" i="4"/>
  <c r="O1907" i="4" s="1"/>
  <c r="N1908" i="4"/>
  <c r="N1907" i="4" s="1"/>
  <c r="M1908" i="4"/>
  <c r="K1908" i="4"/>
  <c r="K1907" i="4" s="1"/>
  <c r="J1908" i="4"/>
  <c r="J1907" i="4" s="1"/>
  <c r="Q1907" i="4" s="1"/>
  <c r="I1908" i="4"/>
  <c r="I1907" i="4" s="1"/>
  <c r="L1906" i="4"/>
  <c r="P1906" i="4" s="1"/>
  <c r="Q1906" i="4" s="1"/>
  <c r="O1905" i="4"/>
  <c r="O1904" i="4" s="1"/>
  <c r="N1905" i="4"/>
  <c r="N1904" i="4" s="1"/>
  <c r="M1905" i="4"/>
  <c r="K1905" i="4"/>
  <c r="K1904" i="4" s="1"/>
  <c r="J1905" i="4"/>
  <c r="J1904" i="4" s="1"/>
  <c r="I1905" i="4"/>
  <c r="I1904" i="4" s="1"/>
  <c r="L1903" i="4"/>
  <c r="P1903" i="4" s="1"/>
  <c r="Q1903" i="4" s="1"/>
  <c r="L1902" i="4"/>
  <c r="P1902" i="4" s="1"/>
  <c r="Q1902" i="4" s="1"/>
  <c r="L1901" i="4"/>
  <c r="P1901" i="4" s="1"/>
  <c r="Q1901" i="4" s="1"/>
  <c r="O1900" i="4"/>
  <c r="O1892" i="4" s="1"/>
  <c r="N1900" i="4"/>
  <c r="N1892" i="4" s="1"/>
  <c r="M1900" i="4"/>
  <c r="M1892" i="4" s="1"/>
  <c r="K1900" i="4"/>
  <c r="K1892" i="4" s="1"/>
  <c r="J1900" i="4"/>
  <c r="J1892" i="4" s="1"/>
  <c r="I1900" i="4"/>
  <c r="I1892" i="4" s="1"/>
  <c r="Q1899" i="4"/>
  <c r="L1899" i="4"/>
  <c r="P1899" i="4" s="1"/>
  <c r="L1898" i="4"/>
  <c r="P1898" i="4" s="1"/>
  <c r="Q1898" i="4" s="1"/>
  <c r="L1897" i="4"/>
  <c r="P1897" i="4" s="1"/>
  <c r="Q1897" i="4" s="1"/>
  <c r="L1896" i="4"/>
  <c r="P1896" i="4" s="1"/>
  <c r="Q1896" i="4" s="1"/>
  <c r="L1895" i="4"/>
  <c r="P1895" i="4" s="1"/>
  <c r="Q1895" i="4" s="1"/>
  <c r="L1894" i="4"/>
  <c r="P1894" i="4" s="1"/>
  <c r="Q1894" i="4" s="1"/>
  <c r="Q1893" i="4"/>
  <c r="L1893" i="4"/>
  <c r="P1893" i="4" s="1"/>
  <c r="L1891" i="4"/>
  <c r="P1891" i="4" s="1"/>
  <c r="Q1891" i="4" s="1"/>
  <c r="O1890" i="4"/>
  <c r="N1890" i="4"/>
  <c r="M1890" i="4"/>
  <c r="K1890" i="4"/>
  <c r="J1890" i="4"/>
  <c r="I1890" i="4"/>
  <c r="L1889" i="4"/>
  <c r="P1889" i="4" s="1"/>
  <c r="Q1889" i="4" s="1"/>
  <c r="L1888" i="4"/>
  <c r="P1888" i="4" s="1"/>
  <c r="Q1888" i="4" s="1"/>
  <c r="L1887" i="4"/>
  <c r="P1887" i="4" s="1"/>
  <c r="Q1887" i="4" s="1"/>
  <c r="L1886" i="4"/>
  <c r="P1886" i="4" s="1"/>
  <c r="Q1886" i="4" s="1"/>
  <c r="L1885" i="4"/>
  <c r="P1885" i="4" s="1"/>
  <c r="Q1885" i="4" s="1"/>
  <c r="O1884" i="4"/>
  <c r="O1882" i="4" s="1"/>
  <c r="N1884" i="4"/>
  <c r="N1882" i="4" s="1"/>
  <c r="M1884" i="4"/>
  <c r="M1882" i="4" s="1"/>
  <c r="K1884" i="4"/>
  <c r="K1882" i="4" s="1"/>
  <c r="J1884" i="4"/>
  <c r="J1882" i="4" s="1"/>
  <c r="I1884" i="4"/>
  <c r="I1882" i="4" s="1"/>
  <c r="L1883" i="4"/>
  <c r="P1883" i="4" s="1"/>
  <c r="Q1883" i="4" s="1"/>
  <c r="Q1880" i="4"/>
  <c r="L1880" i="4"/>
  <c r="P1880" i="4" s="1"/>
  <c r="Q1869" i="4"/>
  <c r="L1869" i="4"/>
  <c r="P1869" i="4" s="1"/>
  <c r="Q1868" i="4"/>
  <c r="L1868" i="4"/>
  <c r="P1868" i="4" s="1"/>
  <c r="O1867" i="4"/>
  <c r="O1866" i="4" s="1"/>
  <c r="N1867" i="4"/>
  <c r="N1866" i="4" s="1"/>
  <c r="M1867" i="4"/>
  <c r="K1867" i="4"/>
  <c r="K1866" i="4" s="1"/>
  <c r="J1867" i="4"/>
  <c r="J1866" i="4" s="1"/>
  <c r="Q1866" i="4" s="1"/>
  <c r="I1867" i="4"/>
  <c r="I1866" i="4" s="1"/>
  <c r="L1865" i="4"/>
  <c r="P1865" i="4" s="1"/>
  <c r="Q1865" i="4" s="1"/>
  <c r="O1864" i="4"/>
  <c r="N1864" i="4"/>
  <c r="M1864" i="4"/>
  <c r="M1863" i="4" s="1"/>
  <c r="K1864" i="4"/>
  <c r="J1864" i="4"/>
  <c r="J1863" i="4" s="1"/>
  <c r="I1864" i="4"/>
  <c r="I1863" i="4" s="1"/>
  <c r="O1863" i="4"/>
  <c r="L1862" i="4"/>
  <c r="P1862" i="4" s="1"/>
  <c r="Q1862" i="4" s="1"/>
  <c r="L1861" i="4"/>
  <c r="P1861" i="4" s="1"/>
  <c r="Q1861" i="4" s="1"/>
  <c r="L1860" i="4"/>
  <c r="P1860" i="4" s="1"/>
  <c r="Q1860" i="4" s="1"/>
  <c r="O1859" i="4"/>
  <c r="O1851" i="4" s="1"/>
  <c r="N1859" i="4"/>
  <c r="N1851" i="4" s="1"/>
  <c r="M1859" i="4"/>
  <c r="K1859" i="4"/>
  <c r="K1851" i="4" s="1"/>
  <c r="J1859" i="4"/>
  <c r="J1851" i="4" s="1"/>
  <c r="I1859" i="4"/>
  <c r="I1851" i="4" s="1"/>
  <c r="Q1858" i="4"/>
  <c r="L1858" i="4"/>
  <c r="P1858" i="4" s="1"/>
  <c r="L1857" i="4"/>
  <c r="P1857" i="4" s="1"/>
  <c r="Q1857" i="4" s="1"/>
  <c r="L1856" i="4"/>
  <c r="P1856" i="4" s="1"/>
  <c r="Q1856" i="4" s="1"/>
  <c r="L1855" i="4"/>
  <c r="P1855" i="4" s="1"/>
  <c r="Q1855" i="4" s="1"/>
  <c r="L1854" i="4"/>
  <c r="P1854" i="4" s="1"/>
  <c r="Q1854" i="4" s="1"/>
  <c r="L1853" i="4"/>
  <c r="P1853" i="4" s="1"/>
  <c r="Q1853" i="4" s="1"/>
  <c r="Q1852" i="4"/>
  <c r="L1852" i="4"/>
  <c r="P1852" i="4" s="1"/>
  <c r="L1850" i="4"/>
  <c r="P1850" i="4" s="1"/>
  <c r="Q1850" i="4" s="1"/>
  <c r="O1849" i="4"/>
  <c r="N1849" i="4"/>
  <c r="M1849" i="4"/>
  <c r="K1849" i="4"/>
  <c r="J1849" i="4"/>
  <c r="I1849" i="4"/>
  <c r="L1848" i="4"/>
  <c r="P1848" i="4" s="1"/>
  <c r="Q1848" i="4" s="1"/>
  <c r="L1847" i="4"/>
  <c r="P1847" i="4" s="1"/>
  <c r="Q1847" i="4" s="1"/>
  <c r="L1846" i="4"/>
  <c r="P1846" i="4" s="1"/>
  <c r="Q1846" i="4" s="1"/>
  <c r="L1845" i="4"/>
  <c r="P1845" i="4" s="1"/>
  <c r="Q1845" i="4" s="1"/>
  <c r="O1844" i="4"/>
  <c r="O1842" i="4" s="1"/>
  <c r="N1844" i="4"/>
  <c r="N1842" i="4" s="1"/>
  <c r="M1844" i="4"/>
  <c r="M1842" i="4" s="1"/>
  <c r="K1844" i="4"/>
  <c r="J1844" i="4"/>
  <c r="I1844" i="4"/>
  <c r="I1842" i="4" s="1"/>
  <c r="L1843" i="4"/>
  <c r="P1843" i="4" s="1"/>
  <c r="Q1843" i="4" s="1"/>
  <c r="Q1840" i="4"/>
  <c r="L1840" i="4"/>
  <c r="P1840" i="4" s="1"/>
  <c r="L1829" i="4"/>
  <c r="P1829" i="4" s="1"/>
  <c r="Q1829" i="4" s="1"/>
  <c r="O1828" i="4"/>
  <c r="O1827" i="4" s="1"/>
  <c r="N1828" i="4"/>
  <c r="N1827" i="4" s="1"/>
  <c r="M1828" i="4"/>
  <c r="K1828" i="4"/>
  <c r="K1827" i="4" s="1"/>
  <c r="J1828" i="4"/>
  <c r="J1827" i="4" s="1"/>
  <c r="I1828" i="4"/>
  <c r="I1827" i="4" s="1"/>
  <c r="L1826" i="4"/>
  <c r="P1826" i="4" s="1"/>
  <c r="Q1826" i="4" s="1"/>
  <c r="O1825" i="4"/>
  <c r="O1824" i="4" s="1"/>
  <c r="N1825" i="4"/>
  <c r="N1824" i="4" s="1"/>
  <c r="M1825" i="4"/>
  <c r="M1824" i="4" s="1"/>
  <c r="K1825" i="4"/>
  <c r="J1825" i="4"/>
  <c r="J1824" i="4" s="1"/>
  <c r="I1825" i="4"/>
  <c r="I1824" i="4" s="1"/>
  <c r="L1823" i="4"/>
  <c r="P1823" i="4" s="1"/>
  <c r="Q1823" i="4" s="1"/>
  <c r="L1822" i="4"/>
  <c r="P1822" i="4" s="1"/>
  <c r="Q1822" i="4" s="1"/>
  <c r="L1821" i="4"/>
  <c r="P1821" i="4" s="1"/>
  <c r="Q1821" i="4" s="1"/>
  <c r="O1820" i="4"/>
  <c r="O1812" i="4" s="1"/>
  <c r="N1820" i="4"/>
  <c r="N1812" i="4" s="1"/>
  <c r="M1820" i="4"/>
  <c r="K1820" i="4"/>
  <c r="K1812" i="4" s="1"/>
  <c r="J1820" i="4"/>
  <c r="J1812" i="4" s="1"/>
  <c r="I1820" i="4"/>
  <c r="I1812" i="4" s="1"/>
  <c r="Q1819" i="4"/>
  <c r="L1819" i="4"/>
  <c r="P1819" i="4" s="1"/>
  <c r="L1818" i="4"/>
  <c r="P1818" i="4" s="1"/>
  <c r="Q1818" i="4" s="1"/>
  <c r="L1817" i="4"/>
  <c r="P1817" i="4" s="1"/>
  <c r="Q1817" i="4" s="1"/>
  <c r="L1816" i="4"/>
  <c r="P1816" i="4" s="1"/>
  <c r="Q1816" i="4" s="1"/>
  <c r="L1815" i="4"/>
  <c r="P1815" i="4" s="1"/>
  <c r="Q1815" i="4" s="1"/>
  <c r="L1814" i="4"/>
  <c r="P1814" i="4" s="1"/>
  <c r="Q1814" i="4" s="1"/>
  <c r="Q1813" i="4"/>
  <c r="L1813" i="4"/>
  <c r="P1813" i="4" s="1"/>
  <c r="L1811" i="4"/>
  <c r="P1811" i="4" s="1"/>
  <c r="Q1811" i="4" s="1"/>
  <c r="O1810" i="4"/>
  <c r="N1810" i="4"/>
  <c r="M1810" i="4"/>
  <c r="K1810" i="4"/>
  <c r="J1810" i="4"/>
  <c r="I1810" i="4"/>
  <c r="L1809" i="4"/>
  <c r="P1809" i="4" s="1"/>
  <c r="Q1809" i="4" s="1"/>
  <c r="Q1808" i="4"/>
  <c r="L1808" i="4"/>
  <c r="P1808" i="4" s="1"/>
  <c r="L1807" i="4"/>
  <c r="P1807" i="4" s="1"/>
  <c r="Q1807" i="4" s="1"/>
  <c r="L1806" i="4"/>
  <c r="P1806" i="4" s="1"/>
  <c r="Q1806" i="4" s="1"/>
  <c r="L1805" i="4"/>
  <c r="P1805" i="4" s="1"/>
  <c r="Q1805" i="4" s="1"/>
  <c r="O1804" i="4"/>
  <c r="O1802" i="4" s="1"/>
  <c r="N1804" i="4"/>
  <c r="N1802" i="4" s="1"/>
  <c r="M1804" i="4"/>
  <c r="M1802" i="4" s="1"/>
  <c r="K1804" i="4"/>
  <c r="K1802" i="4" s="1"/>
  <c r="J1804" i="4"/>
  <c r="J1802" i="4" s="1"/>
  <c r="I1804" i="4"/>
  <c r="I1802" i="4" s="1"/>
  <c r="L1803" i="4"/>
  <c r="P1803" i="4" s="1"/>
  <c r="Q1803" i="4" s="1"/>
  <c r="Q1800" i="4"/>
  <c r="L1800" i="4"/>
  <c r="P1800" i="4" s="1"/>
  <c r="Q1789" i="4"/>
  <c r="L1789" i="4"/>
  <c r="P1789" i="4" s="1"/>
  <c r="O1788" i="4"/>
  <c r="O1787" i="4" s="1"/>
  <c r="N1788" i="4"/>
  <c r="N1787" i="4" s="1"/>
  <c r="M1788" i="4"/>
  <c r="M1787" i="4" s="1"/>
  <c r="K1788" i="4"/>
  <c r="K1787" i="4" s="1"/>
  <c r="J1788" i="4"/>
  <c r="J1787" i="4" s="1"/>
  <c r="Q1787" i="4" s="1"/>
  <c r="I1788" i="4"/>
  <c r="I1787" i="4" s="1"/>
  <c r="L1786" i="4"/>
  <c r="P1786" i="4" s="1"/>
  <c r="Q1786" i="4" s="1"/>
  <c r="O1785" i="4"/>
  <c r="O1784" i="4" s="1"/>
  <c r="N1785" i="4"/>
  <c r="N1784" i="4" s="1"/>
  <c r="M1785" i="4"/>
  <c r="K1785" i="4"/>
  <c r="K1784" i="4" s="1"/>
  <c r="J1785" i="4"/>
  <c r="J1784" i="4" s="1"/>
  <c r="I1785" i="4"/>
  <c r="I1784" i="4" s="1"/>
  <c r="L1783" i="4"/>
  <c r="P1783" i="4" s="1"/>
  <c r="Q1783" i="4" s="1"/>
  <c r="L1782" i="4"/>
  <c r="P1782" i="4" s="1"/>
  <c r="Q1782" i="4" s="1"/>
  <c r="L1781" i="4"/>
  <c r="P1781" i="4" s="1"/>
  <c r="Q1781" i="4" s="1"/>
  <c r="O1780" i="4"/>
  <c r="O1772" i="4" s="1"/>
  <c r="N1780" i="4"/>
  <c r="M1780" i="4"/>
  <c r="K1780" i="4"/>
  <c r="K1772" i="4" s="1"/>
  <c r="J1780" i="4"/>
  <c r="J1772" i="4" s="1"/>
  <c r="I1780" i="4"/>
  <c r="I1772" i="4" s="1"/>
  <c r="Q1779" i="4"/>
  <c r="L1779" i="4"/>
  <c r="P1779" i="4" s="1"/>
  <c r="L1778" i="4"/>
  <c r="P1778" i="4" s="1"/>
  <c r="Q1778" i="4" s="1"/>
  <c r="L1777" i="4"/>
  <c r="P1777" i="4" s="1"/>
  <c r="Q1777" i="4" s="1"/>
  <c r="L1776" i="4"/>
  <c r="P1776" i="4" s="1"/>
  <c r="Q1776" i="4" s="1"/>
  <c r="L1775" i="4"/>
  <c r="P1775" i="4" s="1"/>
  <c r="Q1775" i="4" s="1"/>
  <c r="L1774" i="4"/>
  <c r="P1774" i="4" s="1"/>
  <c r="Q1774" i="4" s="1"/>
  <c r="L1773" i="4"/>
  <c r="P1773" i="4" s="1"/>
  <c r="Q1773" i="4" s="1"/>
  <c r="M1772" i="4"/>
  <c r="L1771" i="4"/>
  <c r="P1771" i="4" s="1"/>
  <c r="Q1771" i="4" s="1"/>
  <c r="O1770" i="4"/>
  <c r="N1770" i="4"/>
  <c r="M1770" i="4"/>
  <c r="K1770" i="4"/>
  <c r="J1770" i="4"/>
  <c r="I1770" i="4"/>
  <c r="L1769" i="4"/>
  <c r="P1769" i="4" s="1"/>
  <c r="Q1769" i="4" s="1"/>
  <c r="L1768" i="4"/>
  <c r="P1768" i="4" s="1"/>
  <c r="Q1768" i="4" s="1"/>
  <c r="L1767" i="4"/>
  <c r="P1767" i="4" s="1"/>
  <c r="Q1767" i="4" s="1"/>
  <c r="L1766" i="4"/>
  <c r="P1766" i="4" s="1"/>
  <c r="Q1766" i="4" s="1"/>
  <c r="L1765" i="4"/>
  <c r="P1765" i="4" s="1"/>
  <c r="Q1765" i="4" s="1"/>
  <c r="O1764" i="4"/>
  <c r="O1762" i="4" s="1"/>
  <c r="N1764" i="4"/>
  <c r="M1764" i="4"/>
  <c r="M1762" i="4" s="1"/>
  <c r="K1764" i="4"/>
  <c r="K1762" i="4" s="1"/>
  <c r="J1764" i="4"/>
  <c r="J1762" i="4" s="1"/>
  <c r="I1764" i="4"/>
  <c r="I1762" i="4" s="1"/>
  <c r="L1763" i="4"/>
  <c r="P1763" i="4" s="1"/>
  <c r="Q1763" i="4" s="1"/>
  <c r="Q1760" i="4"/>
  <c r="L1760" i="4"/>
  <c r="P1760" i="4" s="1"/>
  <c r="Q1749" i="4"/>
  <c r="L1749" i="4"/>
  <c r="P1749" i="4" s="1"/>
  <c r="O1748" i="4"/>
  <c r="O1747" i="4" s="1"/>
  <c r="N1748" i="4"/>
  <c r="N1747" i="4" s="1"/>
  <c r="M1748" i="4"/>
  <c r="K1748" i="4"/>
  <c r="J1748" i="4"/>
  <c r="J1747" i="4" s="1"/>
  <c r="Q1747" i="4" s="1"/>
  <c r="I1748" i="4"/>
  <c r="I1747" i="4" s="1"/>
  <c r="Q1746" i="4"/>
  <c r="L1746" i="4"/>
  <c r="P1746" i="4" s="1"/>
  <c r="O1745" i="4"/>
  <c r="N1745" i="4"/>
  <c r="N1744" i="4" s="1"/>
  <c r="M1745" i="4"/>
  <c r="M1744" i="4" s="1"/>
  <c r="K1745" i="4"/>
  <c r="K1744" i="4" s="1"/>
  <c r="J1745" i="4"/>
  <c r="J1744" i="4" s="1"/>
  <c r="Q1744" i="4" s="1"/>
  <c r="I1745" i="4"/>
  <c r="I1744" i="4" s="1"/>
  <c r="O1744" i="4"/>
  <c r="L1743" i="4"/>
  <c r="P1743" i="4" s="1"/>
  <c r="Q1743" i="4" s="1"/>
  <c r="L1742" i="4"/>
  <c r="P1742" i="4" s="1"/>
  <c r="Q1742" i="4" s="1"/>
  <c r="L1741" i="4"/>
  <c r="P1741" i="4" s="1"/>
  <c r="Q1741" i="4" s="1"/>
  <c r="O1740" i="4"/>
  <c r="O1732" i="4" s="1"/>
  <c r="N1740" i="4"/>
  <c r="N1732" i="4" s="1"/>
  <c r="M1740" i="4"/>
  <c r="M1732" i="4" s="1"/>
  <c r="K1740" i="4"/>
  <c r="K1732" i="4" s="1"/>
  <c r="J1740" i="4"/>
  <c r="J1732" i="4" s="1"/>
  <c r="I1740" i="4"/>
  <c r="I1732" i="4" s="1"/>
  <c r="Q1739" i="4"/>
  <c r="L1739" i="4"/>
  <c r="P1739" i="4" s="1"/>
  <c r="L1738" i="4"/>
  <c r="P1738" i="4" s="1"/>
  <c r="Q1738" i="4" s="1"/>
  <c r="L1737" i="4"/>
  <c r="P1737" i="4" s="1"/>
  <c r="Q1737" i="4" s="1"/>
  <c r="L1736" i="4"/>
  <c r="P1736" i="4" s="1"/>
  <c r="Q1736" i="4" s="1"/>
  <c r="L1735" i="4"/>
  <c r="P1735" i="4" s="1"/>
  <c r="Q1735" i="4" s="1"/>
  <c r="L1734" i="4"/>
  <c r="P1734" i="4" s="1"/>
  <c r="Q1734" i="4" s="1"/>
  <c r="L1733" i="4"/>
  <c r="P1733" i="4" s="1"/>
  <c r="Q1733" i="4" s="1"/>
  <c r="L1731" i="4"/>
  <c r="P1731" i="4" s="1"/>
  <c r="Q1731" i="4" s="1"/>
  <c r="O1730" i="4"/>
  <c r="N1730" i="4"/>
  <c r="M1730" i="4"/>
  <c r="K1730" i="4"/>
  <c r="J1730" i="4"/>
  <c r="I1730" i="4"/>
  <c r="L1729" i="4"/>
  <c r="P1729" i="4" s="1"/>
  <c r="Q1729" i="4" s="1"/>
  <c r="L1728" i="4"/>
  <c r="P1728" i="4" s="1"/>
  <c r="Q1728" i="4" s="1"/>
  <c r="L1727" i="4"/>
  <c r="P1727" i="4" s="1"/>
  <c r="Q1727" i="4" s="1"/>
  <c r="L1726" i="4"/>
  <c r="P1726" i="4" s="1"/>
  <c r="Q1726" i="4" s="1"/>
  <c r="O1725" i="4"/>
  <c r="O1723" i="4" s="1"/>
  <c r="N1725" i="4"/>
  <c r="M1725" i="4"/>
  <c r="M1723" i="4" s="1"/>
  <c r="K1725" i="4"/>
  <c r="K1723" i="4" s="1"/>
  <c r="J1725" i="4"/>
  <c r="J1723" i="4" s="1"/>
  <c r="I1725" i="4"/>
  <c r="I1723" i="4" s="1"/>
  <c r="L1724" i="4"/>
  <c r="P1724" i="4" s="1"/>
  <c r="Q1724" i="4" s="1"/>
  <c r="Q1721" i="4"/>
  <c r="L1721" i="4"/>
  <c r="P1721" i="4" s="1"/>
  <c r="L1710" i="4"/>
  <c r="P1710" i="4" s="1"/>
  <c r="Q1710" i="4" s="1"/>
  <c r="O1709" i="4"/>
  <c r="O1708" i="4" s="1"/>
  <c r="N1709" i="4"/>
  <c r="N1708" i="4" s="1"/>
  <c r="M1709" i="4"/>
  <c r="K1709" i="4"/>
  <c r="J1709" i="4"/>
  <c r="J1708" i="4" s="1"/>
  <c r="I1709" i="4"/>
  <c r="I1708" i="4" s="1"/>
  <c r="L1707" i="4"/>
  <c r="P1707" i="4" s="1"/>
  <c r="Q1707" i="4" s="1"/>
  <c r="L1706" i="4"/>
  <c r="P1706" i="4" s="1"/>
  <c r="Q1706" i="4" s="1"/>
  <c r="L1705" i="4"/>
  <c r="P1705" i="4" s="1"/>
  <c r="Q1705" i="4" s="1"/>
  <c r="O1704" i="4"/>
  <c r="O1697" i="4" s="1"/>
  <c r="N1704" i="4"/>
  <c r="N1697" i="4" s="1"/>
  <c r="M1704" i="4"/>
  <c r="M1697" i="4" s="1"/>
  <c r="K1704" i="4"/>
  <c r="K1697" i="4" s="1"/>
  <c r="J1704" i="4"/>
  <c r="J1697" i="4" s="1"/>
  <c r="I1704" i="4"/>
  <c r="I1697" i="4" s="1"/>
  <c r="L1703" i="4"/>
  <c r="P1703" i="4" s="1"/>
  <c r="Q1703" i="4" s="1"/>
  <c r="L1702" i="4"/>
  <c r="P1702" i="4" s="1"/>
  <c r="Q1702" i="4" s="1"/>
  <c r="L1701" i="4"/>
  <c r="P1701" i="4" s="1"/>
  <c r="Q1701" i="4" s="1"/>
  <c r="L1700" i="4"/>
  <c r="P1700" i="4" s="1"/>
  <c r="Q1700" i="4" s="1"/>
  <c r="L1699" i="4"/>
  <c r="P1699" i="4" s="1"/>
  <c r="Q1699" i="4" s="1"/>
  <c r="L1698" i="4"/>
  <c r="P1698" i="4" s="1"/>
  <c r="Q1698" i="4" s="1"/>
  <c r="L1696" i="4"/>
  <c r="P1696" i="4" s="1"/>
  <c r="Q1696" i="4" s="1"/>
  <c r="O1695" i="4"/>
  <c r="N1695" i="4"/>
  <c r="M1695" i="4"/>
  <c r="K1695" i="4"/>
  <c r="J1695" i="4"/>
  <c r="I1695" i="4"/>
  <c r="L1694" i="4"/>
  <c r="P1694" i="4" s="1"/>
  <c r="Q1694" i="4" s="1"/>
  <c r="L1693" i="4"/>
  <c r="P1693" i="4" s="1"/>
  <c r="Q1693" i="4" s="1"/>
  <c r="L1692" i="4"/>
  <c r="P1692" i="4" s="1"/>
  <c r="Q1692" i="4" s="1"/>
  <c r="L1691" i="4"/>
  <c r="P1691" i="4" s="1"/>
  <c r="Q1691" i="4" s="1"/>
  <c r="L1690" i="4"/>
  <c r="P1690" i="4" s="1"/>
  <c r="Q1690" i="4" s="1"/>
  <c r="O1689" i="4"/>
  <c r="O1687" i="4" s="1"/>
  <c r="N1689" i="4"/>
  <c r="N1687" i="4" s="1"/>
  <c r="M1689" i="4"/>
  <c r="M1687" i="4" s="1"/>
  <c r="K1689" i="4"/>
  <c r="K1687" i="4" s="1"/>
  <c r="J1689" i="4"/>
  <c r="J1687" i="4" s="1"/>
  <c r="I1689" i="4"/>
  <c r="I1687" i="4" s="1"/>
  <c r="L1688" i="4"/>
  <c r="P1688" i="4" s="1"/>
  <c r="Q1688" i="4" s="1"/>
  <c r="Q1685" i="4"/>
  <c r="L1685" i="4"/>
  <c r="P1685" i="4" s="1"/>
  <c r="Q1674" i="4"/>
  <c r="L1674" i="4"/>
  <c r="P1674" i="4" s="1"/>
  <c r="Q1673" i="4"/>
  <c r="L1673" i="4"/>
  <c r="P1673" i="4" s="1"/>
  <c r="Q1672" i="4"/>
  <c r="L1672" i="4"/>
  <c r="P1672" i="4" s="1"/>
  <c r="O1671" i="4"/>
  <c r="O1670" i="4" s="1"/>
  <c r="N1671" i="4"/>
  <c r="N1670" i="4" s="1"/>
  <c r="M1671" i="4"/>
  <c r="M1670" i="4" s="1"/>
  <c r="K1671" i="4"/>
  <c r="K1670" i="4" s="1"/>
  <c r="J1671" i="4"/>
  <c r="J1670" i="4" s="1"/>
  <c r="Q1670" i="4" s="1"/>
  <c r="I1671" i="4"/>
  <c r="I1670" i="4" s="1"/>
  <c r="L1669" i="4"/>
  <c r="P1669" i="4" s="1"/>
  <c r="Q1669" i="4" s="1"/>
  <c r="O1668" i="4"/>
  <c r="O1667" i="4" s="1"/>
  <c r="N1668" i="4"/>
  <c r="N1667" i="4" s="1"/>
  <c r="M1668" i="4"/>
  <c r="K1668" i="4"/>
  <c r="J1668" i="4"/>
  <c r="J1667" i="4" s="1"/>
  <c r="I1668" i="4"/>
  <c r="I1667" i="4" s="1"/>
  <c r="L1666" i="4"/>
  <c r="P1666" i="4" s="1"/>
  <c r="Q1666" i="4" s="1"/>
  <c r="L1665" i="4"/>
  <c r="P1665" i="4" s="1"/>
  <c r="Q1665" i="4" s="1"/>
  <c r="L1664" i="4"/>
  <c r="P1664" i="4" s="1"/>
  <c r="Q1664" i="4" s="1"/>
  <c r="O1663" i="4"/>
  <c r="O1656" i="4" s="1"/>
  <c r="N1663" i="4"/>
  <c r="N1656" i="4" s="1"/>
  <c r="M1663" i="4"/>
  <c r="M1656" i="4" s="1"/>
  <c r="K1663" i="4"/>
  <c r="K1656" i="4" s="1"/>
  <c r="J1663" i="4"/>
  <c r="J1656" i="4" s="1"/>
  <c r="I1663" i="4"/>
  <c r="I1656" i="4" s="1"/>
  <c r="L1662" i="4"/>
  <c r="P1662" i="4" s="1"/>
  <c r="Q1662" i="4" s="1"/>
  <c r="L1661" i="4"/>
  <c r="P1661" i="4" s="1"/>
  <c r="Q1661" i="4" s="1"/>
  <c r="L1660" i="4"/>
  <c r="P1660" i="4" s="1"/>
  <c r="Q1660" i="4" s="1"/>
  <c r="L1659" i="4"/>
  <c r="P1659" i="4" s="1"/>
  <c r="Q1659" i="4" s="1"/>
  <c r="L1658" i="4"/>
  <c r="P1658" i="4" s="1"/>
  <c r="Q1658" i="4" s="1"/>
  <c r="L1657" i="4"/>
  <c r="P1657" i="4" s="1"/>
  <c r="Q1657" i="4" s="1"/>
  <c r="L1655" i="4"/>
  <c r="P1655" i="4" s="1"/>
  <c r="Q1655" i="4" s="1"/>
  <c r="O1654" i="4"/>
  <c r="N1654" i="4"/>
  <c r="M1654" i="4"/>
  <c r="K1654" i="4"/>
  <c r="J1654" i="4"/>
  <c r="I1654" i="4"/>
  <c r="L1653" i="4"/>
  <c r="P1653" i="4" s="1"/>
  <c r="Q1653" i="4" s="1"/>
  <c r="L1652" i="4"/>
  <c r="P1652" i="4" s="1"/>
  <c r="Q1652" i="4" s="1"/>
  <c r="L1651" i="4"/>
  <c r="P1651" i="4" s="1"/>
  <c r="Q1651" i="4" s="1"/>
  <c r="L1650" i="4"/>
  <c r="P1650" i="4" s="1"/>
  <c r="Q1650" i="4" s="1"/>
  <c r="L1649" i="4"/>
  <c r="P1649" i="4" s="1"/>
  <c r="Q1649" i="4" s="1"/>
  <c r="O1648" i="4"/>
  <c r="O1646" i="4" s="1"/>
  <c r="N1648" i="4"/>
  <c r="N1646" i="4" s="1"/>
  <c r="M1648" i="4"/>
  <c r="M1646" i="4" s="1"/>
  <c r="K1648" i="4"/>
  <c r="K1646" i="4" s="1"/>
  <c r="J1648" i="4"/>
  <c r="J1646" i="4" s="1"/>
  <c r="I1648" i="4"/>
  <c r="I1646" i="4" s="1"/>
  <c r="L1647" i="4"/>
  <c r="P1647" i="4" s="1"/>
  <c r="Q1647" i="4" s="1"/>
  <c r="Q1644" i="4"/>
  <c r="L1644" i="4"/>
  <c r="P1644" i="4" s="1"/>
  <c r="L1633" i="4"/>
  <c r="P1633" i="4" s="1"/>
  <c r="Q1633" i="4" s="1"/>
  <c r="O1632" i="4"/>
  <c r="O1631" i="4" s="1"/>
  <c r="N1632" i="4"/>
  <c r="N1631" i="4" s="1"/>
  <c r="M1632" i="4"/>
  <c r="K1632" i="4"/>
  <c r="K1631" i="4" s="1"/>
  <c r="J1632" i="4"/>
  <c r="J1631" i="4" s="1"/>
  <c r="I1632" i="4"/>
  <c r="I1631" i="4" s="1"/>
  <c r="L1630" i="4"/>
  <c r="P1630" i="4" s="1"/>
  <c r="Q1630" i="4" s="1"/>
  <c r="O1629" i="4"/>
  <c r="O1628" i="4" s="1"/>
  <c r="N1629" i="4"/>
  <c r="N1628" i="4" s="1"/>
  <c r="M1629" i="4"/>
  <c r="K1629" i="4"/>
  <c r="J1629" i="4"/>
  <c r="J1628" i="4" s="1"/>
  <c r="I1629" i="4"/>
  <c r="I1628" i="4" s="1"/>
  <c r="L1627" i="4"/>
  <c r="P1627" i="4" s="1"/>
  <c r="Q1627" i="4" s="1"/>
  <c r="L1626" i="4"/>
  <c r="P1626" i="4" s="1"/>
  <c r="Q1626" i="4" s="1"/>
  <c r="L1625" i="4"/>
  <c r="P1625" i="4" s="1"/>
  <c r="Q1625" i="4" s="1"/>
  <c r="O1624" i="4"/>
  <c r="O1616" i="4" s="1"/>
  <c r="N1624" i="4"/>
  <c r="N1616" i="4" s="1"/>
  <c r="M1624" i="4"/>
  <c r="M1616" i="4" s="1"/>
  <c r="K1624" i="4"/>
  <c r="K1616" i="4" s="1"/>
  <c r="J1624" i="4"/>
  <c r="J1616" i="4" s="1"/>
  <c r="I1624" i="4"/>
  <c r="I1616" i="4" s="1"/>
  <c r="Q1623" i="4"/>
  <c r="L1623" i="4"/>
  <c r="P1623" i="4" s="1"/>
  <c r="L1622" i="4"/>
  <c r="P1622" i="4" s="1"/>
  <c r="Q1622" i="4" s="1"/>
  <c r="L1621" i="4"/>
  <c r="P1621" i="4" s="1"/>
  <c r="Q1621" i="4" s="1"/>
  <c r="L1620" i="4"/>
  <c r="P1620" i="4" s="1"/>
  <c r="Q1620" i="4" s="1"/>
  <c r="L1619" i="4"/>
  <c r="P1619" i="4" s="1"/>
  <c r="Q1619" i="4" s="1"/>
  <c r="L1618" i="4"/>
  <c r="P1618" i="4" s="1"/>
  <c r="Q1618" i="4" s="1"/>
  <c r="L1617" i="4"/>
  <c r="P1617" i="4" s="1"/>
  <c r="Q1617" i="4" s="1"/>
  <c r="L1615" i="4"/>
  <c r="P1615" i="4" s="1"/>
  <c r="Q1615" i="4" s="1"/>
  <c r="O1614" i="4"/>
  <c r="N1614" i="4"/>
  <c r="M1614" i="4"/>
  <c r="K1614" i="4"/>
  <c r="J1614" i="4"/>
  <c r="I1614" i="4"/>
  <c r="L1613" i="4"/>
  <c r="P1613" i="4" s="1"/>
  <c r="Q1613" i="4" s="1"/>
  <c r="Q1612" i="4"/>
  <c r="L1612" i="4"/>
  <c r="P1612" i="4" s="1"/>
  <c r="L1611" i="4"/>
  <c r="P1611" i="4" s="1"/>
  <c r="Q1611" i="4" s="1"/>
  <c r="L1610" i="4"/>
  <c r="P1610" i="4" s="1"/>
  <c r="Q1610" i="4" s="1"/>
  <c r="L1609" i="4"/>
  <c r="P1609" i="4" s="1"/>
  <c r="Q1609" i="4" s="1"/>
  <c r="O1608" i="4"/>
  <c r="O1606" i="4" s="1"/>
  <c r="N1608" i="4"/>
  <c r="N1606" i="4" s="1"/>
  <c r="M1608" i="4"/>
  <c r="M1606" i="4" s="1"/>
  <c r="K1608" i="4"/>
  <c r="K1606" i="4" s="1"/>
  <c r="J1608" i="4"/>
  <c r="J1606" i="4" s="1"/>
  <c r="I1608" i="4"/>
  <c r="I1606" i="4" s="1"/>
  <c r="L1607" i="4"/>
  <c r="P1607" i="4" s="1"/>
  <c r="Q1607" i="4" s="1"/>
  <c r="Q1604" i="4"/>
  <c r="L1604" i="4"/>
  <c r="P1604" i="4" s="1"/>
  <c r="Q1593" i="4"/>
  <c r="L1593" i="4"/>
  <c r="P1593" i="4" s="1"/>
  <c r="Q1592" i="4"/>
  <c r="L1592" i="4"/>
  <c r="P1592" i="4" s="1"/>
  <c r="O1591" i="4"/>
  <c r="O1590" i="4" s="1"/>
  <c r="N1591" i="4"/>
  <c r="N1590" i="4" s="1"/>
  <c r="M1591" i="4"/>
  <c r="M1590" i="4" s="1"/>
  <c r="K1591" i="4"/>
  <c r="K1590" i="4" s="1"/>
  <c r="J1591" i="4"/>
  <c r="J1590" i="4" s="1"/>
  <c r="Q1590" i="4" s="1"/>
  <c r="I1591" i="4"/>
  <c r="I1590" i="4" s="1"/>
  <c r="L1589" i="4"/>
  <c r="P1589" i="4" s="1"/>
  <c r="Q1589" i="4" s="1"/>
  <c r="O1588" i="4"/>
  <c r="O1587" i="4" s="1"/>
  <c r="N1588" i="4"/>
  <c r="N1587" i="4" s="1"/>
  <c r="M1588" i="4"/>
  <c r="K1588" i="4"/>
  <c r="J1588" i="4"/>
  <c r="J1587" i="4" s="1"/>
  <c r="I1588" i="4"/>
  <c r="I1587" i="4" s="1"/>
  <c r="L1586" i="4"/>
  <c r="P1586" i="4" s="1"/>
  <c r="Q1586" i="4" s="1"/>
  <c r="L1585" i="4"/>
  <c r="P1585" i="4" s="1"/>
  <c r="Q1585" i="4" s="1"/>
  <c r="L1584" i="4"/>
  <c r="P1584" i="4" s="1"/>
  <c r="Q1584" i="4" s="1"/>
  <c r="O1583" i="4"/>
  <c r="O1575" i="4" s="1"/>
  <c r="N1583" i="4"/>
  <c r="N1575" i="4" s="1"/>
  <c r="M1583" i="4"/>
  <c r="K1583" i="4"/>
  <c r="K1575" i="4" s="1"/>
  <c r="J1583" i="4"/>
  <c r="J1575" i="4" s="1"/>
  <c r="I1583" i="4"/>
  <c r="I1575" i="4" s="1"/>
  <c r="Q1582" i="4"/>
  <c r="L1582" i="4"/>
  <c r="P1582" i="4" s="1"/>
  <c r="L1581" i="4"/>
  <c r="P1581" i="4" s="1"/>
  <c r="Q1581" i="4" s="1"/>
  <c r="L1580" i="4"/>
  <c r="P1580" i="4" s="1"/>
  <c r="Q1580" i="4" s="1"/>
  <c r="L1579" i="4"/>
  <c r="P1579" i="4" s="1"/>
  <c r="Q1579" i="4" s="1"/>
  <c r="L1578" i="4"/>
  <c r="P1578" i="4" s="1"/>
  <c r="Q1578" i="4" s="1"/>
  <c r="L1577" i="4"/>
  <c r="P1577" i="4" s="1"/>
  <c r="Q1577" i="4" s="1"/>
  <c r="L1576" i="4"/>
  <c r="P1576" i="4" s="1"/>
  <c r="Q1576" i="4" s="1"/>
  <c r="M1575" i="4"/>
  <c r="L1574" i="4"/>
  <c r="P1574" i="4" s="1"/>
  <c r="Q1574" i="4" s="1"/>
  <c r="O1573" i="4"/>
  <c r="N1573" i="4"/>
  <c r="M1573" i="4"/>
  <c r="K1573" i="4"/>
  <c r="J1573" i="4"/>
  <c r="I1573" i="4"/>
  <c r="L1572" i="4"/>
  <c r="P1572" i="4" s="1"/>
  <c r="Q1572" i="4" s="1"/>
  <c r="L1571" i="4"/>
  <c r="P1571" i="4" s="1"/>
  <c r="Q1571" i="4" s="1"/>
  <c r="L1570" i="4"/>
  <c r="P1570" i="4" s="1"/>
  <c r="Q1570" i="4" s="1"/>
  <c r="L1569" i="4"/>
  <c r="P1569" i="4" s="1"/>
  <c r="Q1569" i="4" s="1"/>
  <c r="L1568" i="4"/>
  <c r="P1568" i="4" s="1"/>
  <c r="Q1568" i="4" s="1"/>
  <c r="O1567" i="4"/>
  <c r="O1565" i="4" s="1"/>
  <c r="N1567" i="4"/>
  <c r="M1567" i="4"/>
  <c r="M1565" i="4" s="1"/>
  <c r="K1567" i="4"/>
  <c r="K1565" i="4" s="1"/>
  <c r="J1567" i="4"/>
  <c r="J1565" i="4" s="1"/>
  <c r="I1567" i="4"/>
  <c r="I1565" i="4" s="1"/>
  <c r="L1566" i="4"/>
  <c r="P1566" i="4" s="1"/>
  <c r="Q1566" i="4" s="1"/>
  <c r="N1565" i="4"/>
  <c r="Q1563" i="4"/>
  <c r="L1563" i="4"/>
  <c r="P1563" i="4" s="1"/>
  <c r="Q1552" i="4"/>
  <c r="L1552" i="4"/>
  <c r="P1552" i="4" s="1"/>
  <c r="O1551" i="4"/>
  <c r="O1550" i="4" s="1"/>
  <c r="N1551" i="4"/>
  <c r="N1550" i="4" s="1"/>
  <c r="M1551" i="4"/>
  <c r="K1551" i="4"/>
  <c r="J1551" i="4"/>
  <c r="J1550" i="4" s="1"/>
  <c r="Q1550" i="4" s="1"/>
  <c r="I1551" i="4"/>
  <c r="I1550" i="4" s="1"/>
  <c r="L1549" i="4"/>
  <c r="P1549" i="4" s="1"/>
  <c r="Q1549" i="4" s="1"/>
  <c r="O1548" i="4"/>
  <c r="O1547" i="4" s="1"/>
  <c r="N1548" i="4"/>
  <c r="N1547" i="4" s="1"/>
  <c r="M1548" i="4"/>
  <c r="M1547" i="4" s="1"/>
  <c r="K1548" i="4"/>
  <c r="K1547" i="4" s="1"/>
  <c r="J1548" i="4"/>
  <c r="J1547" i="4" s="1"/>
  <c r="I1548" i="4"/>
  <c r="I1547" i="4" s="1"/>
  <c r="L1546" i="4"/>
  <c r="P1546" i="4" s="1"/>
  <c r="Q1546" i="4" s="1"/>
  <c r="L1545" i="4"/>
  <c r="P1545" i="4" s="1"/>
  <c r="Q1545" i="4" s="1"/>
  <c r="L1544" i="4"/>
  <c r="P1544" i="4" s="1"/>
  <c r="Q1544" i="4" s="1"/>
  <c r="O1543" i="4"/>
  <c r="O1536" i="4" s="1"/>
  <c r="N1543" i="4"/>
  <c r="N1536" i="4" s="1"/>
  <c r="M1543" i="4"/>
  <c r="K1543" i="4"/>
  <c r="J1543" i="4"/>
  <c r="J1536" i="4" s="1"/>
  <c r="I1543" i="4"/>
  <c r="I1536" i="4" s="1"/>
  <c r="L1542" i="4"/>
  <c r="P1542" i="4" s="1"/>
  <c r="Q1542" i="4" s="1"/>
  <c r="L1541" i="4"/>
  <c r="P1541" i="4" s="1"/>
  <c r="Q1541" i="4" s="1"/>
  <c r="L1540" i="4"/>
  <c r="P1540" i="4" s="1"/>
  <c r="Q1540" i="4" s="1"/>
  <c r="L1539" i="4"/>
  <c r="P1539" i="4" s="1"/>
  <c r="Q1539" i="4" s="1"/>
  <c r="L1538" i="4"/>
  <c r="P1538" i="4" s="1"/>
  <c r="Q1538" i="4" s="1"/>
  <c r="L1537" i="4"/>
  <c r="P1537" i="4" s="1"/>
  <c r="Q1537" i="4" s="1"/>
  <c r="L1535" i="4"/>
  <c r="P1535" i="4" s="1"/>
  <c r="Q1535" i="4" s="1"/>
  <c r="O1534" i="4"/>
  <c r="N1534" i="4"/>
  <c r="M1534" i="4"/>
  <c r="K1534" i="4"/>
  <c r="J1534" i="4"/>
  <c r="I1534" i="4"/>
  <c r="L1533" i="4"/>
  <c r="P1533" i="4" s="1"/>
  <c r="Q1533" i="4" s="1"/>
  <c r="Q1532" i="4"/>
  <c r="L1532" i="4"/>
  <c r="P1532" i="4" s="1"/>
  <c r="L1531" i="4"/>
  <c r="P1531" i="4" s="1"/>
  <c r="Q1531" i="4" s="1"/>
  <c r="L1530" i="4"/>
  <c r="P1530" i="4" s="1"/>
  <c r="Q1530" i="4" s="1"/>
  <c r="L1529" i="4"/>
  <c r="P1529" i="4" s="1"/>
  <c r="Q1529" i="4" s="1"/>
  <c r="O1528" i="4"/>
  <c r="O1526" i="4" s="1"/>
  <c r="N1528" i="4"/>
  <c r="M1528" i="4"/>
  <c r="K1528" i="4"/>
  <c r="K1526" i="4" s="1"/>
  <c r="J1528" i="4"/>
  <c r="J1526" i="4" s="1"/>
  <c r="I1528" i="4"/>
  <c r="I1526" i="4" s="1"/>
  <c r="L1527" i="4"/>
  <c r="P1527" i="4" s="1"/>
  <c r="Q1527" i="4" s="1"/>
  <c r="N1526" i="4"/>
  <c r="M1526" i="4"/>
  <c r="Q1524" i="4"/>
  <c r="L1524" i="4"/>
  <c r="P1524" i="4" s="1"/>
  <c r="I1511" i="4"/>
  <c r="I1519" i="4" s="1"/>
  <c r="O1509" i="4"/>
  <c r="N1509" i="4"/>
  <c r="M1509" i="4"/>
  <c r="K1509" i="4"/>
  <c r="J1509" i="4"/>
  <c r="I1509" i="4"/>
  <c r="O1508" i="4"/>
  <c r="N1508" i="4"/>
  <c r="M1508" i="4"/>
  <c r="K1508" i="4"/>
  <c r="J1508" i="4"/>
  <c r="I1508" i="4"/>
  <c r="O1507" i="4"/>
  <c r="N1507" i="4"/>
  <c r="M1507" i="4"/>
  <c r="K1507" i="4"/>
  <c r="J1507" i="4"/>
  <c r="I1507" i="4"/>
  <c r="O1506" i="4"/>
  <c r="N1506" i="4"/>
  <c r="M1506" i="4"/>
  <c r="K1506" i="4"/>
  <c r="J1506" i="4"/>
  <c r="I1506" i="4"/>
  <c r="O1503" i="4"/>
  <c r="N1503" i="4"/>
  <c r="M1503" i="4"/>
  <c r="K1503" i="4"/>
  <c r="J1503" i="4"/>
  <c r="I1503" i="4"/>
  <c r="O1502" i="4"/>
  <c r="N1502" i="4"/>
  <c r="M1502" i="4"/>
  <c r="K1502" i="4"/>
  <c r="J1502" i="4"/>
  <c r="I1502" i="4"/>
  <c r="O1498" i="4"/>
  <c r="N1498" i="4"/>
  <c r="M1498" i="4"/>
  <c r="K1498" i="4"/>
  <c r="J1498" i="4"/>
  <c r="I1498" i="4"/>
  <c r="O1497" i="4"/>
  <c r="N1497" i="4"/>
  <c r="M1497" i="4"/>
  <c r="K1497" i="4"/>
  <c r="J1497" i="4"/>
  <c r="I1497" i="4"/>
  <c r="O1496" i="4"/>
  <c r="N1496" i="4"/>
  <c r="M1496" i="4"/>
  <c r="K1496" i="4"/>
  <c r="J1496" i="4"/>
  <c r="I1496" i="4"/>
  <c r="O1495" i="4"/>
  <c r="N1495" i="4"/>
  <c r="M1495" i="4"/>
  <c r="K1495" i="4"/>
  <c r="J1495" i="4"/>
  <c r="I1495" i="4"/>
  <c r="O1494" i="4"/>
  <c r="N1494" i="4"/>
  <c r="M1494" i="4"/>
  <c r="K1494" i="4"/>
  <c r="J1494" i="4"/>
  <c r="I1494" i="4"/>
  <c r="O1493" i="4"/>
  <c r="N1493" i="4"/>
  <c r="M1493" i="4"/>
  <c r="K1493" i="4"/>
  <c r="J1493" i="4"/>
  <c r="I1493" i="4"/>
  <c r="O1492" i="4"/>
  <c r="N1492" i="4"/>
  <c r="M1492" i="4"/>
  <c r="K1492" i="4"/>
  <c r="J1492" i="4"/>
  <c r="I1492" i="4"/>
  <c r="O1491" i="4"/>
  <c r="N1491" i="4"/>
  <c r="M1491" i="4"/>
  <c r="K1491" i="4"/>
  <c r="J1491" i="4"/>
  <c r="I1491" i="4"/>
  <c r="O1489" i="4"/>
  <c r="N1489" i="4"/>
  <c r="M1489" i="4"/>
  <c r="K1489" i="4"/>
  <c r="J1489" i="4"/>
  <c r="I1489" i="4"/>
  <c r="O1487" i="4"/>
  <c r="N1487" i="4"/>
  <c r="M1487" i="4"/>
  <c r="K1487" i="4"/>
  <c r="J1487" i="4"/>
  <c r="I1487" i="4"/>
  <c r="O1486" i="4"/>
  <c r="N1486" i="4"/>
  <c r="M1486" i="4"/>
  <c r="K1486" i="4"/>
  <c r="J1486" i="4"/>
  <c r="I1486" i="4"/>
  <c r="O1485" i="4"/>
  <c r="N1485" i="4"/>
  <c r="M1485" i="4"/>
  <c r="K1485" i="4"/>
  <c r="J1485" i="4"/>
  <c r="I1485" i="4"/>
  <c r="O1484" i="4"/>
  <c r="N1484" i="4"/>
  <c r="M1484" i="4"/>
  <c r="K1484" i="4"/>
  <c r="J1484" i="4"/>
  <c r="I1484" i="4"/>
  <c r="O1483" i="4"/>
  <c r="N1483" i="4"/>
  <c r="M1483" i="4"/>
  <c r="K1483" i="4"/>
  <c r="J1483" i="4"/>
  <c r="I1483" i="4"/>
  <c r="O1481" i="4"/>
  <c r="N1481" i="4"/>
  <c r="M1481" i="4"/>
  <c r="K1481" i="4"/>
  <c r="J1481" i="4"/>
  <c r="I1481" i="4"/>
  <c r="Q1478" i="4"/>
  <c r="L1478" i="4"/>
  <c r="P1478" i="4" s="1"/>
  <c r="J1472" i="4"/>
  <c r="I1472" i="4"/>
  <c r="O1468" i="4"/>
  <c r="N1468" i="4"/>
  <c r="M1468" i="4"/>
  <c r="K1468" i="4"/>
  <c r="J1468" i="4"/>
  <c r="I1468" i="4"/>
  <c r="O1467" i="4"/>
  <c r="N1467" i="4"/>
  <c r="M1467" i="4"/>
  <c r="K1467" i="4"/>
  <c r="J1467" i="4"/>
  <c r="Q1467" i="4" s="1"/>
  <c r="I1467" i="4"/>
  <c r="O1466" i="4"/>
  <c r="N1466" i="4"/>
  <c r="M1466" i="4"/>
  <c r="K1466" i="4"/>
  <c r="J1466" i="4"/>
  <c r="I1466" i="4"/>
  <c r="O1465" i="4"/>
  <c r="N1465" i="4"/>
  <c r="M1465" i="4"/>
  <c r="K1465" i="4"/>
  <c r="J1465" i="4"/>
  <c r="Q1465" i="4" s="1"/>
  <c r="I1465" i="4"/>
  <c r="O1464" i="4"/>
  <c r="N1464" i="4"/>
  <c r="M1464" i="4"/>
  <c r="K1464" i="4"/>
  <c r="J1464" i="4"/>
  <c r="I1464" i="4"/>
  <c r="O1463" i="4"/>
  <c r="N1463" i="4"/>
  <c r="M1463" i="4"/>
  <c r="K1463" i="4"/>
  <c r="J1463" i="4"/>
  <c r="I1463" i="4"/>
  <c r="Q1458" i="4"/>
  <c r="L1458" i="4"/>
  <c r="P1458" i="4" s="1"/>
  <c r="L1457" i="4"/>
  <c r="P1457" i="4" s="1"/>
  <c r="Q1457" i="4" s="1"/>
  <c r="Q1456" i="4"/>
  <c r="L1456" i="4"/>
  <c r="P1456" i="4" s="1"/>
  <c r="Q1455" i="4"/>
  <c r="L1455" i="4"/>
  <c r="P1455" i="4" s="1"/>
  <c r="O1454" i="4"/>
  <c r="N1454" i="4"/>
  <c r="M1454" i="4"/>
  <c r="K1454" i="4"/>
  <c r="J1454" i="4"/>
  <c r="I1454" i="4"/>
  <c r="L1453" i="4"/>
  <c r="P1453" i="4" s="1"/>
  <c r="Q1453" i="4" s="1"/>
  <c r="O1452" i="4"/>
  <c r="N1452" i="4"/>
  <c r="M1452" i="4"/>
  <c r="K1452" i="4"/>
  <c r="J1452" i="4"/>
  <c r="I1452" i="4"/>
  <c r="Q1451" i="4"/>
  <c r="L1451" i="4"/>
  <c r="P1451" i="4" s="1"/>
  <c r="L1450" i="4"/>
  <c r="P1450" i="4" s="1"/>
  <c r="Q1450" i="4" s="1"/>
  <c r="Q1449" i="4"/>
  <c r="L1449" i="4"/>
  <c r="P1449" i="4" s="1"/>
  <c r="Q1448" i="4"/>
  <c r="L1448" i="4"/>
  <c r="P1448" i="4" s="1"/>
  <c r="O1447" i="4"/>
  <c r="N1447" i="4"/>
  <c r="M1447" i="4"/>
  <c r="K1447" i="4"/>
  <c r="J1447" i="4"/>
  <c r="I1447" i="4"/>
  <c r="L1446" i="4"/>
  <c r="P1446" i="4" s="1"/>
  <c r="Q1446" i="4" s="1"/>
  <c r="Q1445" i="4"/>
  <c r="L1445" i="4"/>
  <c r="P1445" i="4" s="1"/>
  <c r="Q1444" i="4"/>
  <c r="L1444" i="4"/>
  <c r="P1444" i="4" s="1"/>
  <c r="L1443" i="4"/>
  <c r="P1443" i="4" s="1"/>
  <c r="Q1443" i="4" s="1"/>
  <c r="Q1442" i="4"/>
  <c r="L1442" i="4"/>
  <c r="P1442" i="4" s="1"/>
  <c r="O1441" i="4"/>
  <c r="N1441" i="4"/>
  <c r="M1441" i="4"/>
  <c r="K1441" i="4"/>
  <c r="J1441" i="4"/>
  <c r="I1441" i="4"/>
  <c r="L1438" i="4"/>
  <c r="P1438" i="4" s="1"/>
  <c r="Q1438" i="4" s="1"/>
  <c r="O1437" i="4"/>
  <c r="N1437" i="4"/>
  <c r="M1437" i="4"/>
  <c r="K1437" i="4"/>
  <c r="J1437" i="4"/>
  <c r="I1437" i="4"/>
  <c r="L1434" i="4"/>
  <c r="P1434" i="4" s="1"/>
  <c r="Q1434" i="4" s="1"/>
  <c r="Q1433" i="4"/>
  <c r="L1433" i="4"/>
  <c r="P1433" i="4" s="1"/>
  <c r="L1432" i="4"/>
  <c r="P1432" i="4" s="1"/>
  <c r="Q1432" i="4" s="1"/>
  <c r="Q1431" i="4"/>
  <c r="L1431" i="4"/>
  <c r="P1431" i="4" s="1"/>
  <c r="L1430" i="4"/>
  <c r="P1430" i="4" s="1"/>
  <c r="Q1430" i="4" s="1"/>
  <c r="L1429" i="4"/>
  <c r="P1429" i="4" s="1"/>
  <c r="Q1429" i="4" s="1"/>
  <c r="O1428" i="4"/>
  <c r="N1428" i="4"/>
  <c r="M1428" i="4"/>
  <c r="K1428" i="4"/>
  <c r="J1428" i="4"/>
  <c r="I1428" i="4"/>
  <c r="L1427" i="4"/>
  <c r="P1427" i="4" s="1"/>
  <c r="Q1427" i="4" s="1"/>
  <c r="O1426" i="4"/>
  <c r="N1426" i="4"/>
  <c r="M1426" i="4"/>
  <c r="K1426" i="4"/>
  <c r="J1426" i="4"/>
  <c r="I1426" i="4"/>
  <c r="L1425" i="4"/>
  <c r="P1425" i="4" s="1"/>
  <c r="Q1425" i="4" s="1"/>
  <c r="O1424" i="4"/>
  <c r="N1424" i="4"/>
  <c r="M1424" i="4"/>
  <c r="K1424" i="4"/>
  <c r="J1424" i="4"/>
  <c r="I1424" i="4"/>
  <c r="L1421" i="4"/>
  <c r="P1421" i="4" s="1"/>
  <c r="Q1421" i="4" s="1"/>
  <c r="L1420" i="4"/>
  <c r="P1420" i="4" s="1"/>
  <c r="Q1420" i="4" s="1"/>
  <c r="Q1419" i="4"/>
  <c r="L1419" i="4"/>
  <c r="P1419" i="4" s="1"/>
  <c r="L1418" i="4"/>
  <c r="P1418" i="4" s="1"/>
  <c r="Q1418" i="4" s="1"/>
  <c r="L1417" i="4"/>
  <c r="P1417" i="4" s="1"/>
  <c r="Q1417" i="4" s="1"/>
  <c r="L1416" i="4"/>
  <c r="P1416" i="4" s="1"/>
  <c r="Q1416" i="4" s="1"/>
  <c r="L1415" i="4"/>
  <c r="P1415" i="4" s="1"/>
  <c r="Q1415" i="4" s="1"/>
  <c r="Q1414" i="4"/>
  <c r="L1414" i="4"/>
  <c r="P1414" i="4" s="1"/>
  <c r="L1413" i="4"/>
  <c r="P1413" i="4" s="1"/>
  <c r="Q1413" i="4" s="1"/>
  <c r="L1412" i="4"/>
  <c r="P1412" i="4" s="1"/>
  <c r="Q1412" i="4" s="1"/>
  <c r="L1411" i="4"/>
  <c r="P1411" i="4" s="1"/>
  <c r="Q1411" i="4" s="1"/>
  <c r="L1410" i="4"/>
  <c r="P1410" i="4" s="1"/>
  <c r="Q1410" i="4" s="1"/>
  <c r="L1409" i="4"/>
  <c r="P1409" i="4" s="1"/>
  <c r="Q1409" i="4" s="1"/>
  <c r="L1408" i="4"/>
  <c r="P1408" i="4" s="1"/>
  <c r="Q1408" i="4" s="1"/>
  <c r="L1407" i="4"/>
  <c r="P1407" i="4" s="1"/>
  <c r="Q1407" i="4" s="1"/>
  <c r="O1406" i="4"/>
  <c r="N1406" i="4"/>
  <c r="M1406" i="4"/>
  <c r="K1406" i="4"/>
  <c r="J1406" i="4"/>
  <c r="I1406" i="4"/>
  <c r="L1405" i="4"/>
  <c r="P1405" i="4" s="1"/>
  <c r="Q1405" i="4" s="1"/>
  <c r="L1404" i="4"/>
  <c r="P1404" i="4" s="1"/>
  <c r="Q1404" i="4" s="1"/>
  <c r="L1403" i="4"/>
  <c r="P1403" i="4" s="1"/>
  <c r="Q1403" i="4" s="1"/>
  <c r="L1402" i="4"/>
  <c r="P1402" i="4" s="1"/>
  <c r="Q1402" i="4" s="1"/>
  <c r="L1401" i="4"/>
  <c r="P1401" i="4" s="1"/>
  <c r="Q1401" i="4" s="1"/>
  <c r="L1399" i="4"/>
  <c r="P1399" i="4" s="1"/>
  <c r="Q1399" i="4" s="1"/>
  <c r="O1398" i="4"/>
  <c r="N1398" i="4"/>
  <c r="M1398" i="4"/>
  <c r="K1398" i="4"/>
  <c r="J1398" i="4"/>
  <c r="I1398" i="4"/>
  <c r="L1397" i="4"/>
  <c r="P1397" i="4" s="1"/>
  <c r="Q1397" i="4" s="1"/>
  <c r="L1396" i="4"/>
  <c r="P1396" i="4" s="1"/>
  <c r="Q1396" i="4" s="1"/>
  <c r="L1395" i="4"/>
  <c r="P1395" i="4" s="1"/>
  <c r="Q1395" i="4" s="1"/>
  <c r="L1394" i="4"/>
  <c r="P1394" i="4" s="1"/>
  <c r="Q1394" i="4" s="1"/>
  <c r="L1393" i="4"/>
  <c r="P1393" i="4" s="1"/>
  <c r="Q1393" i="4" s="1"/>
  <c r="O1392" i="4"/>
  <c r="O1390" i="4" s="1"/>
  <c r="N1392" i="4"/>
  <c r="N1390" i="4" s="1"/>
  <c r="M1392" i="4"/>
  <c r="K1392" i="4"/>
  <c r="K1390" i="4" s="1"/>
  <c r="J1392" i="4"/>
  <c r="J1390" i="4" s="1"/>
  <c r="I1392" i="4"/>
  <c r="I1390" i="4" s="1"/>
  <c r="L1391" i="4"/>
  <c r="P1391" i="4" s="1"/>
  <c r="Q1391" i="4" s="1"/>
  <c r="Q1388" i="4"/>
  <c r="L1388" i="4"/>
  <c r="P1388" i="4" s="1"/>
  <c r="Q1384" i="4"/>
  <c r="L1384" i="4"/>
  <c r="P1384" i="4" s="1"/>
  <c r="J1380" i="4"/>
  <c r="J1383" i="4" s="1"/>
  <c r="I1380" i="4"/>
  <c r="I1383" i="4" s="1"/>
  <c r="O1376" i="4"/>
  <c r="N1376" i="4"/>
  <c r="M1376" i="4"/>
  <c r="K1376" i="4"/>
  <c r="J1376" i="4"/>
  <c r="I1376" i="4"/>
  <c r="O1375" i="4"/>
  <c r="N1375" i="4"/>
  <c r="M1375" i="4"/>
  <c r="K1375" i="4"/>
  <c r="J1375" i="4"/>
  <c r="I1375" i="4"/>
  <c r="O1374" i="4"/>
  <c r="N1374" i="4"/>
  <c r="M1374" i="4"/>
  <c r="K1374" i="4"/>
  <c r="J1374" i="4"/>
  <c r="I1374" i="4"/>
  <c r="O1373" i="4"/>
  <c r="N1373" i="4"/>
  <c r="M1373" i="4"/>
  <c r="K1373" i="4"/>
  <c r="J1373" i="4"/>
  <c r="I1373" i="4"/>
  <c r="L1368" i="4"/>
  <c r="P1368" i="4" s="1"/>
  <c r="Q1368" i="4" s="1"/>
  <c r="O1367" i="4"/>
  <c r="O1366" i="4" s="1"/>
  <c r="N1367" i="4"/>
  <c r="N1366" i="4" s="1"/>
  <c r="M1367" i="4"/>
  <c r="M1366" i="4" s="1"/>
  <c r="K1367" i="4"/>
  <c r="K1366" i="4" s="1"/>
  <c r="J1367" i="4"/>
  <c r="J1366" i="4" s="1"/>
  <c r="I1367" i="4"/>
  <c r="I1366" i="4" s="1"/>
  <c r="Q1365" i="4"/>
  <c r="L1365" i="4"/>
  <c r="P1365" i="4" s="1"/>
  <c r="Q1364" i="4"/>
  <c r="L1364" i="4"/>
  <c r="P1364" i="4" s="1"/>
  <c r="Q1363" i="4"/>
  <c r="L1363" i="4"/>
  <c r="P1363" i="4" s="1"/>
  <c r="L1362" i="4"/>
  <c r="P1362" i="4" s="1"/>
  <c r="Q1362" i="4" s="1"/>
  <c r="Q1361" i="4"/>
  <c r="L1361" i="4"/>
  <c r="P1361" i="4" s="1"/>
  <c r="Q1360" i="4"/>
  <c r="L1360" i="4"/>
  <c r="P1360" i="4" s="1"/>
  <c r="Q1359" i="4"/>
  <c r="L1359" i="4"/>
  <c r="P1359" i="4" s="1"/>
  <c r="Q1358" i="4"/>
  <c r="L1358" i="4"/>
  <c r="P1358" i="4" s="1"/>
  <c r="Q1357" i="4"/>
  <c r="L1357" i="4"/>
  <c r="P1357" i="4" s="1"/>
  <c r="Q1356" i="4"/>
  <c r="L1356" i="4"/>
  <c r="P1356" i="4" s="1"/>
  <c r="O1355" i="4"/>
  <c r="N1355" i="4"/>
  <c r="M1355" i="4"/>
  <c r="K1355" i="4"/>
  <c r="J1355" i="4"/>
  <c r="I1355" i="4"/>
  <c r="L1354" i="4"/>
  <c r="P1354" i="4" s="1"/>
  <c r="Q1354" i="4" s="1"/>
  <c r="O1353" i="4"/>
  <c r="N1353" i="4"/>
  <c r="M1353" i="4"/>
  <c r="K1353" i="4"/>
  <c r="J1353" i="4"/>
  <c r="I1353" i="4"/>
  <c r="L1350" i="4"/>
  <c r="P1350" i="4" s="1"/>
  <c r="Q1350" i="4" s="1"/>
  <c r="L1349" i="4"/>
  <c r="P1349" i="4" s="1"/>
  <c r="Q1349" i="4" s="1"/>
  <c r="O1348" i="4"/>
  <c r="N1348" i="4"/>
  <c r="M1348" i="4"/>
  <c r="K1348" i="4"/>
  <c r="J1348" i="4"/>
  <c r="I1348" i="4"/>
  <c r="Q1347" i="4"/>
  <c r="L1347" i="4"/>
  <c r="P1347" i="4" s="1"/>
  <c r="L1346" i="4"/>
  <c r="P1346" i="4" s="1"/>
  <c r="Q1346" i="4" s="1"/>
  <c r="L1345" i="4"/>
  <c r="P1345" i="4" s="1"/>
  <c r="Q1345" i="4" s="1"/>
  <c r="O1344" i="4"/>
  <c r="N1344" i="4"/>
  <c r="M1344" i="4"/>
  <c r="K1344" i="4"/>
  <c r="J1344" i="4"/>
  <c r="I1344" i="4"/>
  <c r="L1343" i="4"/>
  <c r="P1343" i="4" s="1"/>
  <c r="Q1343" i="4" s="1"/>
  <c r="O1342" i="4"/>
  <c r="N1342" i="4"/>
  <c r="M1342" i="4"/>
  <c r="K1342" i="4"/>
  <c r="J1342" i="4"/>
  <c r="I1342" i="4"/>
  <c r="L1339" i="4"/>
  <c r="P1339" i="4" s="1"/>
  <c r="Q1339" i="4" s="1"/>
  <c r="L1338" i="4"/>
  <c r="P1338" i="4" s="1"/>
  <c r="Q1338" i="4" s="1"/>
  <c r="L1337" i="4"/>
  <c r="P1337" i="4" s="1"/>
  <c r="Q1337" i="4" s="1"/>
  <c r="L1336" i="4"/>
  <c r="P1336" i="4" s="1"/>
  <c r="Q1336" i="4" s="1"/>
  <c r="L1335" i="4"/>
  <c r="P1335" i="4" s="1"/>
  <c r="Q1335" i="4" s="1"/>
  <c r="O1334" i="4"/>
  <c r="N1334" i="4"/>
  <c r="M1334" i="4"/>
  <c r="K1334" i="4"/>
  <c r="J1334" i="4"/>
  <c r="I1334" i="4"/>
  <c r="L1333" i="4"/>
  <c r="P1333" i="4" s="1"/>
  <c r="Q1333" i="4" s="1"/>
  <c r="L1331" i="4"/>
  <c r="P1331" i="4" s="1"/>
  <c r="Q1331" i="4" s="1"/>
  <c r="O1330" i="4"/>
  <c r="N1330" i="4"/>
  <c r="M1330" i="4"/>
  <c r="K1330" i="4"/>
  <c r="J1330" i="4"/>
  <c r="I1330" i="4"/>
  <c r="L1329" i="4"/>
  <c r="P1329" i="4" s="1"/>
  <c r="Q1329" i="4" s="1"/>
  <c r="L1328" i="4"/>
  <c r="P1328" i="4" s="1"/>
  <c r="Q1328" i="4" s="1"/>
  <c r="L1327" i="4"/>
  <c r="P1327" i="4" s="1"/>
  <c r="Q1327" i="4" s="1"/>
  <c r="L1326" i="4"/>
  <c r="P1326" i="4" s="1"/>
  <c r="Q1326" i="4" s="1"/>
  <c r="L1325" i="4"/>
  <c r="P1325" i="4" s="1"/>
  <c r="Q1325" i="4" s="1"/>
  <c r="O1324" i="4"/>
  <c r="O1322" i="4" s="1"/>
  <c r="N1324" i="4"/>
  <c r="N1322" i="4" s="1"/>
  <c r="M1324" i="4"/>
  <c r="M1322" i="4" s="1"/>
  <c r="K1324" i="4"/>
  <c r="K1322" i="4" s="1"/>
  <c r="J1324" i="4"/>
  <c r="J1322" i="4" s="1"/>
  <c r="I1324" i="4"/>
  <c r="I1322" i="4" s="1"/>
  <c r="L1323" i="4"/>
  <c r="P1323" i="4" s="1"/>
  <c r="Q1323" i="4" s="1"/>
  <c r="Q1320" i="4"/>
  <c r="L1320" i="4"/>
  <c r="P1320" i="4" s="1"/>
  <c r="Q1316" i="4"/>
  <c r="L1316" i="4"/>
  <c r="P1316" i="4" s="1"/>
  <c r="J1312" i="4"/>
  <c r="J1315" i="4" s="1"/>
  <c r="I1312" i="4"/>
  <c r="I1315" i="4" s="1"/>
  <c r="O1308" i="4"/>
  <c r="N1308" i="4"/>
  <c r="M1308" i="4"/>
  <c r="K1308" i="4"/>
  <c r="J1308" i="4"/>
  <c r="I1308" i="4"/>
  <c r="O1307" i="4"/>
  <c r="N1307" i="4"/>
  <c r="M1307" i="4"/>
  <c r="K1307" i="4"/>
  <c r="J1307" i="4"/>
  <c r="I1307" i="4"/>
  <c r="O1306" i="4"/>
  <c r="O1309" i="4" s="1"/>
  <c r="N1306" i="4"/>
  <c r="M1306" i="4"/>
  <c r="K1306" i="4"/>
  <c r="K1309" i="4" s="1"/>
  <c r="J1306" i="4"/>
  <c r="I1306" i="4"/>
  <c r="I1309" i="4" s="1"/>
  <c r="L1301" i="4"/>
  <c r="P1301" i="4" s="1"/>
  <c r="Q1301" i="4" s="1"/>
  <c r="L1300" i="4"/>
  <c r="P1300" i="4" s="1"/>
  <c r="Q1300" i="4" s="1"/>
  <c r="O1299" i="4"/>
  <c r="O1298" i="4" s="1"/>
  <c r="N1299" i="4"/>
  <c r="N1298" i="4" s="1"/>
  <c r="M1299" i="4"/>
  <c r="K1299" i="4"/>
  <c r="K1298" i="4" s="1"/>
  <c r="J1299" i="4"/>
  <c r="J1298" i="4" s="1"/>
  <c r="I1299" i="4"/>
  <c r="I1298" i="4" s="1"/>
  <c r="L1297" i="4"/>
  <c r="P1297" i="4" s="1"/>
  <c r="Q1297" i="4" s="1"/>
  <c r="O1296" i="4"/>
  <c r="O1295" i="4" s="1"/>
  <c r="N1296" i="4"/>
  <c r="M1296" i="4"/>
  <c r="M1295" i="4" s="1"/>
  <c r="K1296" i="4"/>
  <c r="K1295" i="4" s="1"/>
  <c r="J1296" i="4"/>
  <c r="I1296" i="4"/>
  <c r="I1295" i="4" s="1"/>
  <c r="L1294" i="4"/>
  <c r="P1294" i="4" s="1"/>
  <c r="Q1294" i="4" s="1"/>
  <c r="L1293" i="4"/>
  <c r="P1293" i="4" s="1"/>
  <c r="Q1293" i="4" s="1"/>
  <c r="O1292" i="4"/>
  <c r="O1291" i="4" s="1"/>
  <c r="N1292" i="4"/>
  <c r="M1292" i="4"/>
  <c r="M1291" i="4" s="1"/>
  <c r="K1292" i="4"/>
  <c r="K1291" i="4" s="1"/>
  <c r="J1292" i="4"/>
  <c r="I1292" i="4"/>
  <c r="I1291" i="4" s="1"/>
  <c r="L1290" i="4"/>
  <c r="P1290" i="4" s="1"/>
  <c r="Q1290" i="4" s="1"/>
  <c r="L1289" i="4"/>
  <c r="P1289" i="4" s="1"/>
  <c r="Q1289" i="4" s="1"/>
  <c r="O1288" i="4"/>
  <c r="O1287" i="4" s="1"/>
  <c r="N1288" i="4"/>
  <c r="M1288" i="4"/>
  <c r="M1287" i="4" s="1"/>
  <c r="K1288" i="4"/>
  <c r="K1287" i="4" s="1"/>
  <c r="J1288" i="4"/>
  <c r="I1288" i="4"/>
  <c r="I1287" i="4" s="1"/>
  <c r="Q1286" i="4"/>
  <c r="L1286" i="4"/>
  <c r="P1286" i="4" s="1"/>
  <c r="O1285" i="4"/>
  <c r="N1285" i="4"/>
  <c r="M1285" i="4"/>
  <c r="K1285" i="4"/>
  <c r="J1285" i="4"/>
  <c r="I1285" i="4"/>
  <c r="L1282" i="4"/>
  <c r="P1282" i="4" s="1"/>
  <c r="Q1282" i="4" s="1"/>
  <c r="L1281" i="4"/>
  <c r="P1281" i="4" s="1"/>
  <c r="Q1281" i="4" s="1"/>
  <c r="L1280" i="4"/>
  <c r="P1280" i="4" s="1"/>
  <c r="Q1280" i="4" s="1"/>
  <c r="O1279" i="4"/>
  <c r="N1279" i="4"/>
  <c r="M1279" i="4"/>
  <c r="K1279" i="4"/>
  <c r="J1279" i="4"/>
  <c r="I1279" i="4"/>
  <c r="Q1278" i="4"/>
  <c r="L1278" i="4"/>
  <c r="P1278" i="4" s="1"/>
  <c r="L1277" i="4"/>
  <c r="P1277" i="4" s="1"/>
  <c r="Q1277" i="4" s="1"/>
  <c r="L1276" i="4"/>
  <c r="P1276" i="4" s="1"/>
  <c r="Q1276" i="4" s="1"/>
  <c r="O1275" i="4"/>
  <c r="N1275" i="4"/>
  <c r="M1275" i="4"/>
  <c r="K1275" i="4"/>
  <c r="J1275" i="4"/>
  <c r="I1275" i="4"/>
  <c r="Q1274" i="4"/>
  <c r="L1274" i="4"/>
  <c r="P1274" i="4" s="1"/>
  <c r="Q1273" i="4"/>
  <c r="L1273" i="4"/>
  <c r="P1273" i="4" s="1"/>
  <c r="O1272" i="4"/>
  <c r="N1272" i="4"/>
  <c r="M1272" i="4"/>
  <c r="K1272" i="4"/>
  <c r="J1272" i="4"/>
  <c r="I1272" i="4"/>
  <c r="Q1269" i="4"/>
  <c r="L1269" i="4"/>
  <c r="P1269" i="4" s="1"/>
  <c r="L1268" i="4"/>
  <c r="P1268" i="4" s="1"/>
  <c r="Q1268" i="4" s="1"/>
  <c r="L1267" i="4"/>
  <c r="P1267" i="4" s="1"/>
  <c r="Q1267" i="4" s="1"/>
  <c r="L1266" i="4"/>
  <c r="P1266" i="4" s="1"/>
  <c r="Q1266" i="4" s="1"/>
  <c r="L1265" i="4"/>
  <c r="P1265" i="4" s="1"/>
  <c r="Q1265" i="4" s="1"/>
  <c r="L1264" i="4"/>
  <c r="P1264" i="4" s="1"/>
  <c r="Q1264" i="4" s="1"/>
  <c r="L1263" i="4"/>
  <c r="P1263" i="4" s="1"/>
  <c r="Q1263" i="4" s="1"/>
  <c r="O1262" i="4"/>
  <c r="N1262" i="4"/>
  <c r="M1262" i="4"/>
  <c r="K1262" i="4"/>
  <c r="J1262" i="4"/>
  <c r="I1262" i="4"/>
  <c r="L1261" i="4"/>
  <c r="P1261" i="4" s="1"/>
  <c r="Q1261" i="4" s="1"/>
  <c r="Q1260" i="4"/>
  <c r="L1260" i="4"/>
  <c r="P1260" i="4" s="1"/>
  <c r="Q1259" i="4"/>
  <c r="L1259" i="4"/>
  <c r="P1259" i="4" s="1"/>
  <c r="Q1258" i="4"/>
  <c r="L1258" i="4"/>
  <c r="P1258" i="4" s="1"/>
  <c r="Q1257" i="4"/>
  <c r="L1257" i="4"/>
  <c r="P1257" i="4" s="1"/>
  <c r="Q1256" i="4"/>
  <c r="L1256" i="4"/>
  <c r="P1256" i="4" s="1"/>
  <c r="Q1255" i="4"/>
  <c r="L1255" i="4"/>
  <c r="P1255" i="4" s="1"/>
  <c r="L1254" i="4"/>
  <c r="P1254" i="4" s="1"/>
  <c r="Q1254" i="4" s="1"/>
  <c r="M1253" i="4"/>
  <c r="L1252" i="4"/>
  <c r="P1252" i="4" s="1"/>
  <c r="Q1252" i="4" s="1"/>
  <c r="O1251" i="4"/>
  <c r="N1251" i="4"/>
  <c r="M1251" i="4"/>
  <c r="K1251" i="4"/>
  <c r="J1251" i="4"/>
  <c r="I1251" i="4"/>
  <c r="L1250" i="4"/>
  <c r="P1250" i="4" s="1"/>
  <c r="Q1250" i="4" s="1"/>
  <c r="L1249" i="4"/>
  <c r="P1249" i="4" s="1"/>
  <c r="Q1249" i="4" s="1"/>
  <c r="L1248" i="4"/>
  <c r="P1248" i="4" s="1"/>
  <c r="Q1248" i="4" s="1"/>
  <c r="L1247" i="4"/>
  <c r="P1247" i="4" s="1"/>
  <c r="Q1247" i="4" s="1"/>
  <c r="L1246" i="4"/>
  <c r="P1246" i="4" s="1"/>
  <c r="Q1246" i="4" s="1"/>
  <c r="O1245" i="4"/>
  <c r="O1243" i="4" s="1"/>
  <c r="N1245" i="4"/>
  <c r="N1243" i="4" s="1"/>
  <c r="M1245" i="4"/>
  <c r="K1245" i="4"/>
  <c r="K1243" i="4" s="1"/>
  <c r="J1245" i="4"/>
  <c r="J1243" i="4" s="1"/>
  <c r="I1245" i="4"/>
  <c r="I1243" i="4" s="1"/>
  <c r="L1244" i="4"/>
  <c r="P1244" i="4" s="1"/>
  <c r="Q1244" i="4" s="1"/>
  <c r="Q1241" i="4"/>
  <c r="L1241" i="4"/>
  <c r="P1241" i="4" s="1"/>
  <c r="Q1237" i="4"/>
  <c r="L1237" i="4"/>
  <c r="P1237" i="4" s="1"/>
  <c r="J1233" i="4"/>
  <c r="I1233" i="4"/>
  <c r="L1223" i="4"/>
  <c r="P1223" i="4" s="1"/>
  <c r="Q1223" i="4" s="1"/>
  <c r="L1222" i="4"/>
  <c r="P1222" i="4" s="1"/>
  <c r="Q1222" i="4" s="1"/>
  <c r="L1221" i="4"/>
  <c r="P1221" i="4" s="1"/>
  <c r="Q1221" i="4" s="1"/>
  <c r="O1220" i="4"/>
  <c r="O1219" i="4" s="1"/>
  <c r="N1220" i="4"/>
  <c r="N1219" i="4" s="1"/>
  <c r="M1220" i="4"/>
  <c r="K1220" i="4"/>
  <c r="J1220" i="4"/>
  <c r="J1219" i="4" s="1"/>
  <c r="I1220" i="4"/>
  <c r="I1219" i="4" s="1"/>
  <c r="Q1218" i="4"/>
  <c r="L1218" i="4"/>
  <c r="P1218" i="4" s="1"/>
  <c r="O1217" i="4"/>
  <c r="O1216" i="4" s="1"/>
  <c r="N1217" i="4"/>
  <c r="M1217" i="4"/>
  <c r="M1216" i="4" s="1"/>
  <c r="K1217" i="4"/>
  <c r="K1216" i="4" s="1"/>
  <c r="J1217" i="4"/>
  <c r="J1216" i="4" s="1"/>
  <c r="Q1216" i="4" s="1"/>
  <c r="I1217" i="4"/>
  <c r="I1216" i="4" s="1"/>
  <c r="Q1215" i="4"/>
  <c r="L1215" i="4"/>
  <c r="P1215" i="4" s="1"/>
  <c r="L1214" i="4"/>
  <c r="P1214" i="4" s="1"/>
  <c r="Q1214" i="4" s="1"/>
  <c r="L1213" i="4"/>
  <c r="P1213" i="4" s="1"/>
  <c r="Q1213" i="4" s="1"/>
  <c r="O1212" i="4"/>
  <c r="N1212" i="4"/>
  <c r="M1212" i="4"/>
  <c r="K1212" i="4"/>
  <c r="J1212" i="4"/>
  <c r="I1212" i="4"/>
  <c r="L1211" i="4"/>
  <c r="P1211" i="4" s="1"/>
  <c r="Q1211" i="4" s="1"/>
  <c r="L1210" i="4"/>
  <c r="P1210" i="4" s="1"/>
  <c r="Q1210" i="4" s="1"/>
  <c r="L1209" i="4"/>
  <c r="P1209" i="4" s="1"/>
  <c r="Q1209" i="4" s="1"/>
  <c r="L1208" i="4"/>
  <c r="P1208" i="4" s="1"/>
  <c r="Q1208" i="4" s="1"/>
  <c r="L1207" i="4"/>
  <c r="P1207" i="4" s="1"/>
  <c r="Q1207" i="4" s="1"/>
  <c r="L1206" i="4"/>
  <c r="P1206" i="4" s="1"/>
  <c r="Q1206" i="4" s="1"/>
  <c r="L1205" i="4"/>
  <c r="P1205" i="4" s="1"/>
  <c r="Q1205" i="4" s="1"/>
  <c r="L1204" i="4"/>
  <c r="P1204" i="4" s="1"/>
  <c r="Q1204" i="4" s="1"/>
  <c r="L1202" i="4"/>
  <c r="P1202" i="4" s="1"/>
  <c r="Q1202" i="4" s="1"/>
  <c r="O1201" i="4"/>
  <c r="N1201" i="4"/>
  <c r="M1201" i="4"/>
  <c r="K1201" i="4"/>
  <c r="J1201" i="4"/>
  <c r="I1201" i="4"/>
  <c r="L1200" i="4"/>
  <c r="P1200" i="4" s="1"/>
  <c r="Q1200" i="4" s="1"/>
  <c r="Q1199" i="4"/>
  <c r="L1199" i="4"/>
  <c r="P1199" i="4" s="1"/>
  <c r="L1198" i="4"/>
  <c r="P1198" i="4" s="1"/>
  <c r="Q1198" i="4" s="1"/>
  <c r="L1197" i="4"/>
  <c r="P1197" i="4" s="1"/>
  <c r="Q1197" i="4" s="1"/>
  <c r="L1196" i="4"/>
  <c r="P1196" i="4" s="1"/>
  <c r="Q1196" i="4" s="1"/>
  <c r="O1195" i="4"/>
  <c r="O1193" i="4" s="1"/>
  <c r="N1195" i="4"/>
  <c r="N1193" i="4" s="1"/>
  <c r="M1195" i="4"/>
  <c r="K1195" i="4"/>
  <c r="K1193" i="4" s="1"/>
  <c r="J1195" i="4"/>
  <c r="J1193" i="4" s="1"/>
  <c r="I1195" i="4"/>
  <c r="I1193" i="4" s="1"/>
  <c r="L1194" i="4"/>
  <c r="P1194" i="4" s="1"/>
  <c r="Q1194" i="4" s="1"/>
  <c r="Q1191" i="4"/>
  <c r="L1191" i="4"/>
  <c r="P1191" i="4" s="1"/>
  <c r="J1186" i="4"/>
  <c r="I1186" i="4"/>
  <c r="O1181" i="4"/>
  <c r="N1181" i="4"/>
  <c r="M1181" i="4"/>
  <c r="K1181" i="4"/>
  <c r="J1181" i="4"/>
  <c r="Q1181" i="4" s="1"/>
  <c r="I1181" i="4"/>
  <c r="O1180" i="4"/>
  <c r="O1182" i="4" s="1"/>
  <c r="N1180" i="4"/>
  <c r="M1180" i="4"/>
  <c r="M1182" i="4" s="1"/>
  <c r="K1180" i="4"/>
  <c r="K1182" i="4" s="1"/>
  <c r="J1180" i="4"/>
  <c r="Q1180" i="4" s="1"/>
  <c r="I1180" i="4"/>
  <c r="I1182" i="4" s="1"/>
  <c r="Q1175" i="4"/>
  <c r="L1175" i="4"/>
  <c r="P1175" i="4" s="1"/>
  <c r="O1174" i="4"/>
  <c r="N1174" i="4"/>
  <c r="M1174" i="4"/>
  <c r="K1174" i="4"/>
  <c r="J1174" i="4"/>
  <c r="Q1174" i="4" s="1"/>
  <c r="I1174" i="4"/>
  <c r="Q1173" i="4"/>
  <c r="L1173" i="4"/>
  <c r="P1173" i="4" s="1"/>
  <c r="Q1170" i="4"/>
  <c r="L1170" i="4"/>
  <c r="P1170" i="4" s="1"/>
  <c r="O1169" i="4"/>
  <c r="O1168" i="4" s="1"/>
  <c r="O1167" i="4" s="1"/>
  <c r="N1169" i="4"/>
  <c r="M1169" i="4"/>
  <c r="K1169" i="4"/>
  <c r="J1169" i="4"/>
  <c r="I1169" i="4"/>
  <c r="Q1166" i="4"/>
  <c r="L1166" i="4"/>
  <c r="P1166" i="4" s="1"/>
  <c r="Q1165" i="4"/>
  <c r="L1165" i="4"/>
  <c r="P1165" i="4" s="1"/>
  <c r="Q1164" i="4"/>
  <c r="L1164" i="4"/>
  <c r="P1164" i="4" s="1"/>
  <c r="O1163" i="4"/>
  <c r="N1163" i="4"/>
  <c r="M1163" i="4"/>
  <c r="M1162" i="4" s="1"/>
  <c r="K1163" i="4"/>
  <c r="K1162" i="4" s="1"/>
  <c r="J1163" i="4"/>
  <c r="Q1163" i="4" s="1"/>
  <c r="I1163" i="4"/>
  <c r="I1162" i="4" s="1"/>
  <c r="O1162" i="4"/>
  <c r="Q1161" i="4"/>
  <c r="L1161" i="4"/>
  <c r="P1161" i="4" s="1"/>
  <c r="Q1160" i="4"/>
  <c r="L1160" i="4"/>
  <c r="P1160" i="4" s="1"/>
  <c r="Q1159" i="4"/>
  <c r="L1159" i="4"/>
  <c r="P1159" i="4" s="1"/>
  <c r="Q1158" i="4"/>
  <c r="L1158" i="4"/>
  <c r="P1158" i="4" s="1"/>
  <c r="O1157" i="4"/>
  <c r="N1157" i="4"/>
  <c r="M1157" i="4"/>
  <c r="K1157" i="4"/>
  <c r="J1157" i="4"/>
  <c r="I1157" i="4"/>
  <c r="Q1156" i="4"/>
  <c r="L1156" i="4"/>
  <c r="P1156" i="4" s="1"/>
  <c r="Q1155" i="4"/>
  <c r="L1155" i="4"/>
  <c r="P1155" i="4" s="1"/>
  <c r="Q1154" i="4"/>
  <c r="L1154" i="4"/>
  <c r="P1154" i="4" s="1"/>
  <c r="Q1153" i="4"/>
  <c r="L1153" i="4"/>
  <c r="P1153" i="4" s="1"/>
  <c r="Q1152" i="4"/>
  <c r="L1152" i="4"/>
  <c r="P1152" i="4" s="1"/>
  <c r="Q1151" i="4"/>
  <c r="L1151" i="4"/>
  <c r="P1151" i="4" s="1"/>
  <c r="Q1149" i="4"/>
  <c r="L1149" i="4"/>
  <c r="P1149" i="4" s="1"/>
  <c r="O1148" i="4"/>
  <c r="N1148" i="4"/>
  <c r="M1148" i="4"/>
  <c r="K1148" i="4"/>
  <c r="J1148" i="4"/>
  <c r="Q1148" i="4" s="1"/>
  <c r="I1148" i="4"/>
  <c r="Q1147" i="4"/>
  <c r="L1147" i="4"/>
  <c r="P1147" i="4" s="1"/>
  <c r="Q1146" i="4"/>
  <c r="L1146" i="4"/>
  <c r="P1146" i="4" s="1"/>
  <c r="Q1145" i="4"/>
  <c r="L1145" i="4"/>
  <c r="P1145" i="4" s="1"/>
  <c r="Q1144" i="4"/>
  <c r="L1144" i="4"/>
  <c r="P1144" i="4" s="1"/>
  <c r="O1143" i="4"/>
  <c r="O1141" i="4" s="1"/>
  <c r="N1143" i="4"/>
  <c r="M1143" i="4"/>
  <c r="K1143" i="4"/>
  <c r="J1143" i="4"/>
  <c r="I1143" i="4"/>
  <c r="I1141" i="4" s="1"/>
  <c r="Q1142" i="4"/>
  <c r="L1142" i="4"/>
  <c r="P1142" i="4" s="1"/>
  <c r="M1141" i="4"/>
  <c r="K1141" i="4"/>
  <c r="L1139" i="4"/>
  <c r="P1139" i="4" s="1"/>
  <c r="J1134" i="4"/>
  <c r="I1134" i="4"/>
  <c r="Q1129" i="4"/>
  <c r="L1129" i="4"/>
  <c r="P1129" i="4" s="1"/>
  <c r="O1128" i="4"/>
  <c r="N1128" i="4"/>
  <c r="M1128" i="4"/>
  <c r="K1128" i="4"/>
  <c r="J1128" i="4"/>
  <c r="I1128" i="4"/>
  <c r="Q1127" i="4"/>
  <c r="L1127" i="4"/>
  <c r="P1127" i="4" s="1"/>
  <c r="O1126" i="4"/>
  <c r="N1126" i="4"/>
  <c r="M1126" i="4"/>
  <c r="K1126" i="4"/>
  <c r="J1126" i="4"/>
  <c r="I1126" i="4"/>
  <c r="O1125" i="4"/>
  <c r="N1125" i="4"/>
  <c r="M1125" i="4"/>
  <c r="K1125" i="4"/>
  <c r="J1125" i="4"/>
  <c r="I1125" i="4"/>
  <c r="L1120" i="4"/>
  <c r="P1120" i="4" s="1"/>
  <c r="Q1120" i="4" s="1"/>
  <c r="L1119" i="4"/>
  <c r="P1119" i="4" s="1"/>
  <c r="Q1119" i="4" s="1"/>
  <c r="O1118" i="4"/>
  <c r="O1117" i="4" s="1"/>
  <c r="N1118" i="4"/>
  <c r="N1117" i="4" s="1"/>
  <c r="M1118" i="4"/>
  <c r="M1117" i="4" s="1"/>
  <c r="K1118" i="4"/>
  <c r="K1117" i="4" s="1"/>
  <c r="J1118" i="4"/>
  <c r="J1117" i="4" s="1"/>
  <c r="I1118" i="4"/>
  <c r="I1117" i="4" s="1"/>
  <c r="Q1116" i="4"/>
  <c r="L1116" i="4"/>
  <c r="P1116" i="4" s="1"/>
  <c r="Q1115" i="4"/>
  <c r="L1115" i="4"/>
  <c r="P1115" i="4" s="1"/>
  <c r="L1114" i="4"/>
  <c r="P1114" i="4" s="1"/>
  <c r="Q1114" i="4" s="1"/>
  <c r="Q1113" i="4"/>
  <c r="L1113" i="4"/>
  <c r="P1113" i="4" s="1"/>
  <c r="Q1112" i="4"/>
  <c r="L1112" i="4"/>
  <c r="P1112" i="4" s="1"/>
  <c r="Q1111" i="4"/>
  <c r="L1111" i="4"/>
  <c r="P1111" i="4" s="1"/>
  <c r="Q1110" i="4"/>
  <c r="L1110" i="4"/>
  <c r="P1110" i="4" s="1"/>
  <c r="Q1109" i="4"/>
  <c r="L1109" i="4"/>
  <c r="P1109" i="4" s="1"/>
  <c r="O1108" i="4"/>
  <c r="N1108" i="4"/>
  <c r="M1108" i="4"/>
  <c r="K1108" i="4"/>
  <c r="J1108" i="4"/>
  <c r="I1108" i="4"/>
  <c r="L1107" i="4"/>
  <c r="P1107" i="4" s="1"/>
  <c r="Q1107" i="4" s="1"/>
  <c r="O1106" i="4"/>
  <c r="N1106" i="4"/>
  <c r="M1106" i="4"/>
  <c r="K1106" i="4"/>
  <c r="J1106" i="4"/>
  <c r="I1106" i="4"/>
  <c r="L1103" i="4"/>
  <c r="P1103" i="4" s="1"/>
  <c r="Q1103" i="4" s="1"/>
  <c r="L1102" i="4"/>
  <c r="P1102" i="4" s="1"/>
  <c r="Q1102" i="4" s="1"/>
  <c r="O1101" i="4"/>
  <c r="N1101" i="4"/>
  <c r="M1101" i="4"/>
  <c r="K1101" i="4"/>
  <c r="J1101" i="4"/>
  <c r="I1101" i="4"/>
  <c r="L1100" i="4"/>
  <c r="P1100" i="4" s="1"/>
  <c r="Q1100" i="4" s="1"/>
  <c r="O1099" i="4"/>
  <c r="N1099" i="4"/>
  <c r="M1099" i="4"/>
  <c r="K1099" i="4"/>
  <c r="J1099" i="4"/>
  <c r="I1099" i="4"/>
  <c r="L1098" i="4"/>
  <c r="P1098" i="4" s="1"/>
  <c r="Q1098" i="4" s="1"/>
  <c r="L1097" i="4"/>
  <c r="P1097" i="4" s="1"/>
  <c r="Q1097" i="4" s="1"/>
  <c r="O1096" i="4"/>
  <c r="N1096" i="4"/>
  <c r="M1096" i="4"/>
  <c r="K1096" i="4"/>
  <c r="J1096" i="4"/>
  <c r="I1096" i="4"/>
  <c r="L1095" i="4"/>
  <c r="P1095" i="4" s="1"/>
  <c r="Q1095" i="4" s="1"/>
  <c r="O1094" i="4"/>
  <c r="N1094" i="4"/>
  <c r="M1094" i="4"/>
  <c r="K1094" i="4"/>
  <c r="J1094" i="4"/>
  <c r="I1094" i="4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O1087" i="4"/>
  <c r="N1087" i="4"/>
  <c r="M1087" i="4"/>
  <c r="K1087" i="4"/>
  <c r="J1087" i="4"/>
  <c r="I1087" i="4"/>
  <c r="L1086" i="4"/>
  <c r="P1086" i="4" s="1"/>
  <c r="Q1086" i="4" s="1"/>
  <c r="L1085" i="4"/>
  <c r="P1085" i="4" s="1"/>
  <c r="Q1085" i="4" s="1"/>
  <c r="L1083" i="4"/>
  <c r="P1083" i="4" s="1"/>
  <c r="Q1083" i="4" s="1"/>
  <c r="O1082" i="4"/>
  <c r="N1082" i="4"/>
  <c r="M1082" i="4"/>
  <c r="K1082" i="4"/>
  <c r="J1082" i="4"/>
  <c r="I1082" i="4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O1076" i="4"/>
  <c r="O1074" i="4" s="1"/>
  <c r="N1076" i="4"/>
  <c r="N1074" i="4" s="1"/>
  <c r="M1076" i="4"/>
  <c r="M1074" i="4" s="1"/>
  <c r="K1076" i="4"/>
  <c r="K1074" i="4" s="1"/>
  <c r="J1076" i="4"/>
  <c r="J1074" i="4" s="1"/>
  <c r="I1076" i="4"/>
  <c r="I1074" i="4" s="1"/>
  <c r="L1075" i="4"/>
  <c r="P1075" i="4" s="1"/>
  <c r="Q1075" i="4" s="1"/>
  <c r="L1072" i="4"/>
  <c r="P1072" i="4" s="1"/>
  <c r="L1068" i="4"/>
  <c r="P1068" i="4" s="1"/>
  <c r="J1064" i="4"/>
  <c r="I1064" i="4"/>
  <c r="L1054" i="4"/>
  <c r="P1054" i="4" s="1"/>
  <c r="Q1054" i="4" s="1"/>
  <c r="Q1053" i="4"/>
  <c r="L1053" i="4"/>
  <c r="P1053" i="4" s="1"/>
  <c r="Q1052" i="4"/>
  <c r="L1052" i="4"/>
  <c r="P1052" i="4" s="1"/>
  <c r="Q1051" i="4"/>
  <c r="L1051" i="4"/>
  <c r="P1051" i="4" s="1"/>
  <c r="L1050" i="4"/>
  <c r="P1050" i="4" s="1"/>
  <c r="Q1050" i="4" s="1"/>
  <c r="O1049" i="4"/>
  <c r="N1049" i="4"/>
  <c r="M1049" i="4"/>
  <c r="K1049" i="4"/>
  <c r="J1049" i="4"/>
  <c r="I1049" i="4"/>
  <c r="L1046" i="4"/>
  <c r="P1046" i="4" s="1"/>
  <c r="Q1046" i="4" s="1"/>
  <c r="L1045" i="4"/>
  <c r="P1045" i="4" s="1"/>
  <c r="Q1045" i="4" s="1"/>
  <c r="O1044" i="4"/>
  <c r="N1044" i="4"/>
  <c r="M1044" i="4"/>
  <c r="K1044" i="4"/>
  <c r="J1044" i="4"/>
  <c r="I1044" i="4"/>
  <c r="L1043" i="4"/>
  <c r="P1043" i="4" s="1"/>
  <c r="Q1043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O1035" i="4"/>
  <c r="N1035" i="4"/>
  <c r="M1035" i="4"/>
  <c r="K1035" i="4"/>
  <c r="J1035" i="4"/>
  <c r="I1035" i="4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O1028" i="4"/>
  <c r="N1028" i="4"/>
  <c r="M1028" i="4"/>
  <c r="K1028" i="4"/>
  <c r="J1028" i="4"/>
  <c r="I1028" i="4"/>
  <c r="L1027" i="4"/>
  <c r="P1027" i="4" s="1"/>
  <c r="Q1027" i="4" s="1"/>
  <c r="L1026" i="4"/>
  <c r="P1026" i="4" s="1"/>
  <c r="Q1026" i="4" s="1"/>
  <c r="L1024" i="4"/>
  <c r="P1024" i="4" s="1"/>
  <c r="Q1024" i="4" s="1"/>
  <c r="O1023" i="4"/>
  <c r="N1023" i="4"/>
  <c r="M1023" i="4"/>
  <c r="K1023" i="4"/>
  <c r="J1023" i="4"/>
  <c r="I1023" i="4"/>
  <c r="Q1022" i="4"/>
  <c r="L1022" i="4"/>
  <c r="P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O1016" i="4"/>
  <c r="O1014" i="4" s="1"/>
  <c r="N1016" i="4"/>
  <c r="N1014" i="4" s="1"/>
  <c r="M1016" i="4"/>
  <c r="K1016" i="4"/>
  <c r="K1014" i="4" s="1"/>
  <c r="J1016" i="4"/>
  <c r="J1014" i="4" s="1"/>
  <c r="I1016" i="4"/>
  <c r="I1014" i="4" s="1"/>
  <c r="L1015" i="4"/>
  <c r="P1015" i="4" s="1"/>
  <c r="Q1015" i="4" s="1"/>
  <c r="Q1012" i="4"/>
  <c r="L1012" i="4"/>
  <c r="P1012" i="4" s="1"/>
  <c r="J1007" i="4"/>
  <c r="I1007" i="4"/>
  <c r="Q997" i="4"/>
  <c r="L997" i="4"/>
  <c r="P997" i="4" s="1"/>
  <c r="Q996" i="4"/>
  <c r="L996" i="4"/>
  <c r="P996" i="4" s="1"/>
  <c r="Q995" i="4"/>
  <c r="L995" i="4"/>
  <c r="P995" i="4" s="1"/>
  <c r="Q994" i="4"/>
  <c r="L994" i="4"/>
  <c r="P994" i="4" s="1"/>
  <c r="Q993" i="4"/>
  <c r="L993" i="4"/>
  <c r="P993" i="4" s="1"/>
  <c r="L992" i="4"/>
  <c r="P992" i="4" s="1"/>
  <c r="Q992" i="4" s="1"/>
  <c r="O991" i="4"/>
  <c r="N991" i="4"/>
  <c r="M991" i="4"/>
  <c r="K991" i="4"/>
  <c r="K988" i="4" s="1"/>
  <c r="J991" i="4"/>
  <c r="I991" i="4"/>
  <c r="L990" i="4"/>
  <c r="P990" i="4" s="1"/>
  <c r="Q990" i="4" s="1"/>
  <c r="L989" i="4"/>
  <c r="P989" i="4" s="1"/>
  <c r="Q989" i="4" s="1"/>
  <c r="Q986" i="4"/>
  <c r="L986" i="4"/>
  <c r="P986" i="4" s="1"/>
  <c r="O985" i="4"/>
  <c r="N985" i="4"/>
  <c r="M985" i="4"/>
  <c r="K985" i="4"/>
  <c r="J985" i="4"/>
  <c r="I985" i="4"/>
  <c r="O984" i="4"/>
  <c r="O983" i="4" s="1"/>
  <c r="L982" i="4"/>
  <c r="P982" i="4" s="1"/>
  <c r="Q982" i="4" s="1"/>
  <c r="L981" i="4"/>
  <c r="P981" i="4" s="1"/>
  <c r="Q981" i="4" s="1"/>
  <c r="O980" i="4"/>
  <c r="N980" i="4"/>
  <c r="M980" i="4"/>
  <c r="K980" i="4"/>
  <c r="J980" i="4"/>
  <c r="I980" i="4"/>
  <c r="L979" i="4"/>
  <c r="P979" i="4" s="1"/>
  <c r="Q979" i="4" s="1"/>
  <c r="L978" i="4"/>
  <c r="P978" i="4" s="1"/>
  <c r="Q978" i="4" s="1"/>
  <c r="Q977" i="4"/>
  <c r="L977" i="4"/>
  <c r="P977" i="4" s="1"/>
  <c r="O976" i="4"/>
  <c r="N976" i="4"/>
  <c r="M976" i="4"/>
  <c r="K976" i="4"/>
  <c r="J976" i="4"/>
  <c r="I976" i="4"/>
  <c r="L973" i="4"/>
  <c r="P973" i="4" s="1"/>
  <c r="Q973" i="4" s="1"/>
  <c r="L972" i="4"/>
  <c r="P972" i="4" s="1"/>
  <c r="Q972" i="4" s="1"/>
  <c r="Q971" i="4"/>
  <c r="L971" i="4"/>
  <c r="P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O966" i="4"/>
  <c r="N966" i="4"/>
  <c r="M966" i="4"/>
  <c r="K966" i="4"/>
  <c r="J966" i="4"/>
  <c r="I966" i="4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O955" i="4"/>
  <c r="N955" i="4"/>
  <c r="M955" i="4"/>
  <c r="K955" i="4"/>
  <c r="J955" i="4"/>
  <c r="I955" i="4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O949" i="4"/>
  <c r="O947" i="4" s="1"/>
  <c r="N949" i="4"/>
  <c r="M949" i="4"/>
  <c r="M947" i="4" s="1"/>
  <c r="K949" i="4"/>
  <c r="K947" i="4" s="1"/>
  <c r="J949" i="4"/>
  <c r="I949" i="4"/>
  <c r="I947" i="4" s="1"/>
  <c r="L948" i="4"/>
  <c r="P948" i="4" s="1"/>
  <c r="Q948" i="4" s="1"/>
  <c r="N947" i="4"/>
  <c r="Q945" i="4"/>
  <c r="L945" i="4"/>
  <c r="P945" i="4" s="1"/>
  <c r="L941" i="4"/>
  <c r="P941" i="4" s="1"/>
  <c r="J937" i="4"/>
  <c r="I937" i="4"/>
  <c r="Q927" i="4"/>
  <c r="L927" i="4"/>
  <c r="P927" i="4" s="1"/>
  <c r="O926" i="4"/>
  <c r="N926" i="4"/>
  <c r="M926" i="4"/>
  <c r="K926" i="4"/>
  <c r="J926" i="4"/>
  <c r="I926" i="4"/>
  <c r="Q925" i="4"/>
  <c r="L925" i="4"/>
  <c r="P925" i="4" s="1"/>
  <c r="O924" i="4"/>
  <c r="N924" i="4"/>
  <c r="M924" i="4"/>
  <c r="K924" i="4"/>
  <c r="J924" i="4"/>
  <c r="I924" i="4"/>
  <c r="Q923" i="4"/>
  <c r="L923" i="4"/>
  <c r="P923" i="4" s="1"/>
  <c r="Q922" i="4"/>
  <c r="L922" i="4"/>
  <c r="P922" i="4" s="1"/>
  <c r="O921" i="4"/>
  <c r="N921" i="4"/>
  <c r="M921" i="4"/>
  <c r="K921" i="4"/>
  <c r="J921" i="4"/>
  <c r="I921" i="4"/>
  <c r="Q920" i="4"/>
  <c r="L920" i="4"/>
  <c r="P920" i="4" s="1"/>
  <c r="Q919" i="4"/>
  <c r="L919" i="4"/>
  <c r="P919" i="4" s="1"/>
  <c r="Q918" i="4"/>
  <c r="L918" i="4"/>
  <c r="P918" i="4" s="1"/>
  <c r="O917" i="4"/>
  <c r="N917" i="4"/>
  <c r="M917" i="4"/>
  <c r="K917" i="4"/>
  <c r="J917" i="4"/>
  <c r="I917" i="4"/>
  <c r="Q916" i="4"/>
  <c r="L916" i="4"/>
  <c r="P916" i="4" s="1"/>
  <c r="O915" i="4"/>
  <c r="N915" i="4"/>
  <c r="M915" i="4"/>
  <c r="K915" i="4"/>
  <c r="J915" i="4"/>
  <c r="I915" i="4"/>
  <c r="Q912" i="4"/>
  <c r="L912" i="4"/>
  <c r="P912" i="4" s="1"/>
  <c r="O911" i="4"/>
  <c r="N911" i="4"/>
  <c r="M911" i="4"/>
  <c r="K911" i="4"/>
  <c r="J911" i="4"/>
  <c r="I911" i="4"/>
  <c r="Q910" i="4"/>
  <c r="L910" i="4"/>
  <c r="P910" i="4" s="1"/>
  <c r="O909" i="4"/>
  <c r="N909" i="4"/>
  <c r="M909" i="4"/>
  <c r="K909" i="4"/>
  <c r="J909" i="4"/>
  <c r="I909" i="4"/>
  <c r="Q906" i="4"/>
  <c r="L906" i="4"/>
  <c r="P906" i="4" s="1"/>
  <c r="Q905" i="4"/>
  <c r="L905" i="4"/>
  <c r="P905" i="4" s="1"/>
  <c r="Q904" i="4"/>
  <c r="L904" i="4"/>
  <c r="P904" i="4" s="1"/>
  <c r="Q903" i="4"/>
  <c r="L903" i="4"/>
  <c r="P903" i="4" s="1"/>
  <c r="Q902" i="4"/>
  <c r="L902" i="4"/>
  <c r="P902" i="4" s="1"/>
  <c r="Q901" i="4"/>
  <c r="L901" i="4"/>
  <c r="P901" i="4" s="1"/>
  <c r="Q900" i="4"/>
  <c r="L900" i="4"/>
  <c r="P900" i="4" s="1"/>
  <c r="O899" i="4"/>
  <c r="N899" i="4"/>
  <c r="M899" i="4"/>
  <c r="K899" i="4"/>
  <c r="J899" i="4"/>
  <c r="I899" i="4"/>
  <c r="Q898" i="4"/>
  <c r="L898" i="4"/>
  <c r="P898" i="4" s="1"/>
  <c r="Q897" i="4"/>
  <c r="L897" i="4"/>
  <c r="P897" i="4" s="1"/>
  <c r="Q896" i="4"/>
  <c r="L896" i="4"/>
  <c r="P896" i="4" s="1"/>
  <c r="Q895" i="4"/>
  <c r="L895" i="4"/>
  <c r="P895" i="4" s="1"/>
  <c r="Q894" i="4"/>
  <c r="L894" i="4"/>
  <c r="P894" i="4" s="1"/>
  <c r="Q893" i="4"/>
  <c r="L893" i="4"/>
  <c r="P893" i="4" s="1"/>
  <c r="Q892" i="4"/>
  <c r="L892" i="4"/>
  <c r="P892" i="4" s="1"/>
  <c r="O891" i="4"/>
  <c r="N891" i="4"/>
  <c r="M891" i="4"/>
  <c r="K891" i="4"/>
  <c r="J891" i="4"/>
  <c r="I891" i="4"/>
  <c r="Q890" i="4"/>
  <c r="L890" i="4"/>
  <c r="P890" i="4" s="1"/>
  <c r="Q889" i="4"/>
  <c r="L889" i="4"/>
  <c r="P889" i="4" s="1"/>
  <c r="Q888" i="4"/>
  <c r="L888" i="4"/>
  <c r="P888" i="4" s="1"/>
  <c r="Q887" i="4"/>
  <c r="L887" i="4"/>
  <c r="P887" i="4" s="1"/>
  <c r="Q886" i="4"/>
  <c r="L886" i="4"/>
  <c r="P886" i="4" s="1"/>
  <c r="Q884" i="4"/>
  <c r="L884" i="4"/>
  <c r="P884" i="4" s="1"/>
  <c r="O883" i="4"/>
  <c r="N883" i="4"/>
  <c r="M883" i="4"/>
  <c r="K883" i="4"/>
  <c r="J883" i="4"/>
  <c r="Q883" i="4" s="1"/>
  <c r="I883" i="4"/>
  <c r="Q882" i="4"/>
  <c r="L882" i="4"/>
  <c r="P882" i="4" s="1"/>
  <c r="Q881" i="4"/>
  <c r="L881" i="4"/>
  <c r="P881" i="4" s="1"/>
  <c r="Q880" i="4"/>
  <c r="L880" i="4"/>
  <c r="P880" i="4" s="1"/>
  <c r="Q879" i="4"/>
  <c r="L879" i="4"/>
  <c r="P879" i="4" s="1"/>
  <c r="O878" i="4"/>
  <c r="O876" i="4" s="1"/>
  <c r="N878" i="4"/>
  <c r="N876" i="4" s="1"/>
  <c r="M878" i="4"/>
  <c r="K878" i="4"/>
  <c r="J878" i="4"/>
  <c r="Q878" i="4" s="1"/>
  <c r="I878" i="4"/>
  <c r="I876" i="4" s="1"/>
  <c r="Q877" i="4"/>
  <c r="L877" i="4"/>
  <c r="P877" i="4" s="1"/>
  <c r="Q874" i="4"/>
  <c r="L874" i="4"/>
  <c r="P874" i="4" s="1"/>
  <c r="J869" i="4"/>
  <c r="I869" i="4"/>
  <c r="O865" i="4"/>
  <c r="N865" i="4"/>
  <c r="M865" i="4"/>
  <c r="K865" i="4"/>
  <c r="J865" i="4"/>
  <c r="I865" i="4"/>
  <c r="O864" i="4"/>
  <c r="N864" i="4"/>
  <c r="M864" i="4"/>
  <c r="K864" i="4"/>
  <c r="J864" i="4"/>
  <c r="I864" i="4"/>
  <c r="O863" i="4"/>
  <c r="N863" i="4"/>
  <c r="M863" i="4"/>
  <c r="K863" i="4"/>
  <c r="J863" i="4"/>
  <c r="I863" i="4"/>
  <c r="L858" i="4"/>
  <c r="P858" i="4" s="1"/>
  <c r="Q858" i="4" s="1"/>
  <c r="L857" i="4"/>
  <c r="P857" i="4" s="1"/>
  <c r="Q857" i="4" s="1"/>
  <c r="O856" i="4"/>
  <c r="N856" i="4"/>
  <c r="M856" i="4"/>
  <c r="K856" i="4"/>
  <c r="J856" i="4"/>
  <c r="I856" i="4"/>
  <c r="L855" i="4"/>
  <c r="P855" i="4" s="1"/>
  <c r="Q855" i="4" s="1"/>
  <c r="Q854" i="4"/>
  <c r="L854" i="4"/>
  <c r="P854" i="4" s="1"/>
  <c r="O853" i="4"/>
  <c r="N853" i="4"/>
  <c r="M853" i="4"/>
  <c r="K853" i="4"/>
  <c r="J853" i="4"/>
  <c r="I853" i="4"/>
  <c r="Q852" i="4"/>
  <c r="L852" i="4"/>
  <c r="P852" i="4" s="1"/>
  <c r="L851" i="4"/>
  <c r="P851" i="4" s="1"/>
  <c r="Q851" i="4" s="1"/>
  <c r="O850" i="4"/>
  <c r="N850" i="4"/>
  <c r="M850" i="4"/>
  <c r="K850" i="4"/>
  <c r="J850" i="4"/>
  <c r="I850" i="4"/>
  <c r="Q849" i="4"/>
  <c r="L849" i="4"/>
  <c r="P849" i="4" s="1"/>
  <c r="Q848" i="4"/>
  <c r="L848" i="4"/>
  <c r="P848" i="4" s="1"/>
  <c r="O847" i="4"/>
  <c r="N847" i="4"/>
  <c r="M847" i="4"/>
  <c r="K847" i="4"/>
  <c r="J847" i="4"/>
  <c r="I847" i="4"/>
  <c r="Q844" i="4"/>
  <c r="L844" i="4"/>
  <c r="P844" i="4" s="1"/>
  <c r="L843" i="4"/>
  <c r="P843" i="4" s="1"/>
  <c r="Q843" i="4" s="1"/>
  <c r="Q842" i="4"/>
  <c r="L842" i="4"/>
  <c r="P842" i="4" s="1"/>
  <c r="Q841" i="4"/>
  <c r="L841" i="4"/>
  <c r="P841" i="4" s="1"/>
  <c r="O840" i="4"/>
  <c r="N840" i="4"/>
  <c r="M840" i="4"/>
  <c r="K840" i="4"/>
  <c r="J840" i="4"/>
  <c r="I840" i="4"/>
  <c r="L839" i="4"/>
  <c r="P839" i="4" s="1"/>
  <c r="Q839" i="4" s="1"/>
  <c r="Q838" i="4"/>
  <c r="L838" i="4"/>
  <c r="P838" i="4" s="1"/>
  <c r="Q837" i="4"/>
  <c r="L837" i="4"/>
  <c r="P837" i="4" s="1"/>
  <c r="Q836" i="4"/>
  <c r="L836" i="4"/>
  <c r="P836" i="4" s="1"/>
  <c r="Q835" i="4"/>
  <c r="L835" i="4"/>
  <c r="P835" i="4" s="1"/>
  <c r="Q834" i="4"/>
  <c r="L834" i="4"/>
  <c r="P834" i="4" s="1"/>
  <c r="O833" i="4"/>
  <c r="N833" i="4"/>
  <c r="M833" i="4"/>
  <c r="K833" i="4"/>
  <c r="J833" i="4"/>
  <c r="I833" i="4"/>
  <c r="L832" i="4"/>
  <c r="P832" i="4" s="1"/>
  <c r="Q832" i="4" s="1"/>
  <c r="O831" i="4"/>
  <c r="N831" i="4"/>
  <c r="M831" i="4"/>
  <c r="K831" i="4"/>
  <c r="J831" i="4"/>
  <c r="I831" i="4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O824" i="4"/>
  <c r="N824" i="4"/>
  <c r="M824" i="4"/>
  <c r="K824" i="4"/>
  <c r="J824" i="4"/>
  <c r="I824" i="4"/>
  <c r="Q823" i="4"/>
  <c r="L823" i="4"/>
  <c r="P823" i="4" s="1"/>
  <c r="Q822" i="4"/>
  <c r="L822" i="4"/>
  <c r="P822" i="4" s="1"/>
  <c r="O821" i="4"/>
  <c r="N821" i="4"/>
  <c r="M821" i="4"/>
  <c r="K821" i="4"/>
  <c r="J821" i="4"/>
  <c r="I821" i="4"/>
  <c r="L820" i="4"/>
  <c r="P820" i="4" s="1"/>
  <c r="Q820" i="4" s="1"/>
  <c r="Q819" i="4"/>
  <c r="L819" i="4"/>
  <c r="P819" i="4" s="1"/>
  <c r="O818" i="4"/>
  <c r="N818" i="4"/>
  <c r="M818" i="4"/>
  <c r="K818" i="4"/>
  <c r="J818" i="4"/>
  <c r="I818" i="4"/>
  <c r="Q815" i="4"/>
  <c r="L815" i="4"/>
  <c r="P815" i="4" s="1"/>
  <c r="L814" i="4"/>
  <c r="P814" i="4" s="1"/>
  <c r="Q814" i="4" s="1"/>
  <c r="L813" i="4"/>
  <c r="P813" i="4" s="1"/>
  <c r="Q813" i="4" s="1"/>
  <c r="Q812" i="4"/>
  <c r="L812" i="4"/>
  <c r="P812" i="4" s="1"/>
  <c r="L811" i="4"/>
  <c r="P811" i="4" s="1"/>
  <c r="Q811" i="4" s="1"/>
  <c r="L810" i="4"/>
  <c r="P810" i="4" s="1"/>
  <c r="Q810" i="4" s="1"/>
  <c r="O809" i="4"/>
  <c r="N809" i="4"/>
  <c r="M809" i="4"/>
  <c r="K809" i="4"/>
  <c r="J809" i="4"/>
  <c r="I809" i="4"/>
  <c r="L808" i="4"/>
  <c r="P808" i="4" s="1"/>
  <c r="Q808" i="4" s="1"/>
  <c r="L807" i="4"/>
  <c r="P807" i="4" s="1"/>
  <c r="Q807" i="4" s="1"/>
  <c r="Q806" i="4"/>
  <c r="L806" i="4"/>
  <c r="P806" i="4" s="1"/>
  <c r="O805" i="4"/>
  <c r="N805" i="4"/>
  <c r="M805" i="4"/>
  <c r="K805" i="4"/>
  <c r="J805" i="4"/>
  <c r="I805" i="4"/>
  <c r="Q804" i="4"/>
  <c r="L804" i="4"/>
  <c r="P804" i="4" s="1"/>
  <c r="Q803" i="4"/>
  <c r="L803" i="4"/>
  <c r="P803" i="4" s="1"/>
  <c r="Q802" i="4"/>
  <c r="L802" i="4"/>
  <c r="P802" i="4" s="1"/>
  <c r="Q801" i="4"/>
  <c r="L801" i="4"/>
  <c r="P801" i="4" s="1"/>
  <c r="L800" i="4"/>
  <c r="P800" i="4" s="1"/>
  <c r="Q800" i="4" s="1"/>
  <c r="Q799" i="4"/>
  <c r="L799" i="4"/>
  <c r="P799" i="4" s="1"/>
  <c r="O798" i="4"/>
  <c r="N798" i="4"/>
  <c r="M798" i="4"/>
  <c r="K798" i="4"/>
  <c r="J798" i="4"/>
  <c r="I798" i="4"/>
  <c r="L797" i="4"/>
  <c r="P797" i="4" s="1"/>
  <c r="Q797" i="4" s="1"/>
  <c r="L795" i="4"/>
  <c r="P795" i="4" s="1"/>
  <c r="Q795" i="4" s="1"/>
  <c r="O794" i="4"/>
  <c r="N794" i="4"/>
  <c r="M794" i="4"/>
  <c r="K794" i="4"/>
  <c r="J794" i="4"/>
  <c r="I794" i="4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O788" i="4"/>
  <c r="O786" i="4" s="1"/>
  <c r="N788" i="4"/>
  <c r="N786" i="4" s="1"/>
  <c r="M788" i="4"/>
  <c r="K788" i="4"/>
  <c r="K786" i="4" s="1"/>
  <c r="J788" i="4"/>
  <c r="J786" i="4" s="1"/>
  <c r="I788" i="4"/>
  <c r="I786" i="4" s="1"/>
  <c r="L787" i="4"/>
  <c r="P787" i="4" s="1"/>
  <c r="Q787" i="4" s="1"/>
  <c r="Q784" i="4"/>
  <c r="L784" i="4"/>
  <c r="P784" i="4" s="1"/>
  <c r="L780" i="4"/>
  <c r="P780" i="4" s="1"/>
  <c r="J776" i="4"/>
  <c r="I776" i="4"/>
  <c r="L766" i="4"/>
  <c r="P766" i="4" s="1"/>
  <c r="Q766" i="4" s="1"/>
  <c r="O765" i="4"/>
  <c r="N765" i="4"/>
  <c r="M765" i="4"/>
  <c r="K765" i="4"/>
  <c r="J765" i="4"/>
  <c r="I765" i="4"/>
  <c r="L764" i="4"/>
  <c r="P764" i="4" s="1"/>
  <c r="Q764" i="4" s="1"/>
  <c r="L763" i="4"/>
  <c r="P763" i="4" s="1"/>
  <c r="Q763" i="4" s="1"/>
  <c r="O762" i="4"/>
  <c r="N762" i="4"/>
  <c r="M762" i="4"/>
  <c r="K762" i="4"/>
  <c r="J762" i="4"/>
  <c r="I762" i="4"/>
  <c r="L761" i="4"/>
  <c r="P761" i="4" s="1"/>
  <c r="Q761" i="4" s="1"/>
  <c r="O760" i="4"/>
  <c r="N760" i="4"/>
  <c r="M760" i="4"/>
  <c r="K760" i="4"/>
  <c r="J760" i="4"/>
  <c r="I760" i="4"/>
  <c r="L759" i="4"/>
  <c r="P759" i="4" s="1"/>
  <c r="Q759" i="4" s="1"/>
  <c r="O758" i="4"/>
  <c r="N758" i="4"/>
  <c r="M758" i="4"/>
  <c r="K758" i="4"/>
  <c r="J758" i="4"/>
  <c r="I758" i="4"/>
  <c r="L755" i="4"/>
  <c r="P755" i="4" s="1"/>
  <c r="Q755" i="4" s="1"/>
  <c r="O754" i="4"/>
  <c r="N754" i="4"/>
  <c r="M754" i="4"/>
  <c r="K754" i="4"/>
  <c r="J754" i="4"/>
  <c r="I754" i="4"/>
  <c r="L751" i="4"/>
  <c r="P751" i="4" s="1"/>
  <c r="Q751" i="4" s="1"/>
  <c r="O750" i="4"/>
  <c r="N750" i="4"/>
  <c r="M750" i="4"/>
  <c r="K750" i="4"/>
  <c r="J750" i="4"/>
  <c r="I750" i="4"/>
  <c r="L749" i="4"/>
  <c r="P749" i="4" s="1"/>
  <c r="Q749" i="4" s="1"/>
  <c r="O748" i="4"/>
  <c r="N748" i="4"/>
  <c r="M748" i="4"/>
  <c r="K748" i="4"/>
  <c r="J748" i="4"/>
  <c r="I748" i="4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O740" i="4"/>
  <c r="N740" i="4"/>
  <c r="M740" i="4"/>
  <c r="K740" i="4"/>
  <c r="J740" i="4"/>
  <c r="I740" i="4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O735" i="4"/>
  <c r="N735" i="4"/>
  <c r="M735" i="4"/>
  <c r="K735" i="4"/>
  <c r="J735" i="4"/>
  <c r="I735" i="4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O730" i="4"/>
  <c r="N730" i="4"/>
  <c r="M730" i="4"/>
  <c r="K730" i="4"/>
  <c r="J730" i="4"/>
  <c r="I730" i="4"/>
  <c r="L729" i="4"/>
  <c r="P729" i="4" s="1"/>
  <c r="Q729" i="4" s="1"/>
  <c r="L728" i="4"/>
  <c r="P728" i="4" s="1"/>
  <c r="Q728" i="4" s="1"/>
  <c r="L727" i="4"/>
  <c r="P727" i="4" s="1"/>
  <c r="Q727" i="4" s="1"/>
  <c r="O726" i="4"/>
  <c r="N726" i="4"/>
  <c r="M726" i="4"/>
  <c r="K726" i="4"/>
  <c r="J726" i="4"/>
  <c r="I726" i="4"/>
  <c r="L725" i="4"/>
  <c r="P725" i="4" s="1"/>
  <c r="Q725" i="4" s="1"/>
  <c r="L724" i="4"/>
  <c r="P724" i="4" s="1"/>
  <c r="Q724" i="4" s="1"/>
  <c r="L722" i="4"/>
  <c r="P722" i="4" s="1"/>
  <c r="Q722" i="4" s="1"/>
  <c r="O721" i="4"/>
  <c r="N721" i="4"/>
  <c r="M721" i="4"/>
  <c r="K721" i="4"/>
  <c r="J721" i="4"/>
  <c r="I721" i="4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O715" i="4"/>
  <c r="N715" i="4"/>
  <c r="N713" i="4" s="1"/>
  <c r="M715" i="4"/>
  <c r="M713" i="4" s="1"/>
  <c r="K715" i="4"/>
  <c r="K713" i="4" s="1"/>
  <c r="J715" i="4"/>
  <c r="J713" i="4" s="1"/>
  <c r="I715" i="4"/>
  <c r="I713" i="4" s="1"/>
  <c r="L714" i="4"/>
  <c r="P714" i="4" s="1"/>
  <c r="Q714" i="4" s="1"/>
  <c r="O713" i="4"/>
  <c r="Q711" i="4"/>
  <c r="L711" i="4"/>
  <c r="P711" i="4" s="1"/>
  <c r="J706" i="4"/>
  <c r="I706" i="4"/>
  <c r="O702" i="4"/>
  <c r="N702" i="4"/>
  <c r="M702" i="4"/>
  <c r="K702" i="4"/>
  <c r="J702" i="4"/>
  <c r="I702" i="4"/>
  <c r="O701" i="4"/>
  <c r="N701" i="4"/>
  <c r="M701" i="4"/>
  <c r="K701" i="4"/>
  <c r="J701" i="4"/>
  <c r="I701" i="4"/>
  <c r="O700" i="4"/>
  <c r="N700" i="4"/>
  <c r="M700" i="4"/>
  <c r="K700" i="4"/>
  <c r="J700" i="4"/>
  <c r="I700" i="4"/>
  <c r="Q695" i="4"/>
  <c r="L695" i="4"/>
  <c r="P695" i="4" s="1"/>
  <c r="O694" i="4"/>
  <c r="N694" i="4"/>
  <c r="M694" i="4"/>
  <c r="K694" i="4"/>
  <c r="J694" i="4"/>
  <c r="I694" i="4"/>
  <c r="Q693" i="4"/>
  <c r="L693" i="4"/>
  <c r="P693" i="4" s="1"/>
  <c r="O692" i="4"/>
  <c r="N692" i="4"/>
  <c r="M692" i="4"/>
  <c r="K692" i="4"/>
  <c r="J692" i="4"/>
  <c r="I692" i="4"/>
  <c r="Q689" i="4"/>
  <c r="L689" i="4"/>
  <c r="P689" i="4" s="1"/>
  <c r="O688" i="4"/>
  <c r="N688" i="4"/>
  <c r="M688" i="4"/>
  <c r="K688" i="4"/>
  <c r="J688" i="4"/>
  <c r="I688" i="4"/>
  <c r="L687" i="4"/>
  <c r="P687" i="4" s="1"/>
  <c r="Q687" i="4" s="1"/>
  <c r="N686" i="4"/>
  <c r="N685" i="4" s="1"/>
  <c r="L684" i="4"/>
  <c r="P684" i="4" s="1"/>
  <c r="Q684" i="4" s="1"/>
  <c r="O683" i="4"/>
  <c r="N683" i="4"/>
  <c r="M683" i="4"/>
  <c r="K683" i="4"/>
  <c r="J683" i="4"/>
  <c r="I683" i="4"/>
  <c r="Q682" i="4"/>
  <c r="L682" i="4"/>
  <c r="P682" i="4" s="1"/>
  <c r="Q681" i="4"/>
  <c r="L681" i="4"/>
  <c r="P681" i="4" s="1"/>
  <c r="O680" i="4"/>
  <c r="N680" i="4"/>
  <c r="M680" i="4"/>
  <c r="K680" i="4"/>
  <c r="J680" i="4"/>
  <c r="I680" i="4"/>
  <c r="L679" i="4"/>
  <c r="P679" i="4" s="1"/>
  <c r="Q679" i="4" s="1"/>
  <c r="O678" i="4"/>
  <c r="N678" i="4"/>
  <c r="M678" i="4"/>
  <c r="K678" i="4"/>
  <c r="J678" i="4"/>
  <c r="I678" i="4"/>
  <c r="L675" i="4"/>
  <c r="P675" i="4" s="1"/>
  <c r="Q675" i="4" s="1"/>
  <c r="L674" i="4"/>
  <c r="P674" i="4" s="1"/>
  <c r="Q674" i="4" s="1"/>
  <c r="O673" i="4"/>
  <c r="N673" i="4"/>
  <c r="M673" i="4"/>
  <c r="K673" i="4"/>
  <c r="J673" i="4"/>
  <c r="I673" i="4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O668" i="4"/>
  <c r="N668" i="4"/>
  <c r="M668" i="4"/>
  <c r="K668" i="4"/>
  <c r="J668" i="4"/>
  <c r="I668" i="4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O661" i="4"/>
  <c r="N661" i="4"/>
  <c r="M661" i="4"/>
  <c r="K661" i="4"/>
  <c r="J661" i="4"/>
  <c r="I661" i="4"/>
  <c r="L660" i="4"/>
  <c r="P660" i="4" s="1"/>
  <c r="Q660" i="4" s="1"/>
  <c r="O659" i="4"/>
  <c r="N659" i="4"/>
  <c r="M659" i="4"/>
  <c r="K659" i="4"/>
  <c r="J659" i="4"/>
  <c r="I659" i="4"/>
  <c r="L656" i="4"/>
  <c r="P656" i="4" s="1"/>
  <c r="Q656" i="4" s="1"/>
  <c r="L655" i="4"/>
  <c r="P655" i="4" s="1"/>
  <c r="Q655" i="4" s="1"/>
  <c r="L654" i="4"/>
  <c r="P654" i="4" s="1"/>
  <c r="Q654" i="4" s="1"/>
  <c r="O653" i="4"/>
  <c r="N653" i="4"/>
  <c r="M653" i="4"/>
  <c r="K653" i="4"/>
  <c r="J653" i="4"/>
  <c r="I653" i="4"/>
  <c r="L652" i="4"/>
  <c r="P652" i="4" s="1"/>
  <c r="Q652" i="4" s="1"/>
  <c r="Q651" i="4"/>
  <c r="L651" i="4"/>
  <c r="P651" i="4" s="1"/>
  <c r="Q650" i="4"/>
  <c r="L650" i="4"/>
  <c r="P650" i="4" s="1"/>
  <c r="Q649" i="4"/>
  <c r="L649" i="4"/>
  <c r="P649" i="4" s="1"/>
  <c r="Q648" i="4"/>
  <c r="L648" i="4"/>
  <c r="P648" i="4" s="1"/>
  <c r="Q647" i="4"/>
  <c r="L647" i="4"/>
  <c r="P647" i="4" s="1"/>
  <c r="Q646" i="4"/>
  <c r="L646" i="4"/>
  <c r="P646" i="4" s="1"/>
  <c r="L645" i="4"/>
  <c r="P645" i="4" s="1"/>
  <c r="Q645" i="4" s="1"/>
  <c r="L643" i="4"/>
  <c r="P643" i="4" s="1"/>
  <c r="Q643" i="4" s="1"/>
  <c r="O642" i="4"/>
  <c r="N642" i="4"/>
  <c r="M642" i="4"/>
  <c r="K642" i="4"/>
  <c r="J642" i="4"/>
  <c r="I642" i="4"/>
  <c r="L641" i="4"/>
  <c r="P641" i="4" s="1"/>
  <c r="Q641" i="4" s="1"/>
  <c r="Q640" i="4"/>
  <c r="L640" i="4"/>
  <c r="P640" i="4" s="1"/>
  <c r="L639" i="4"/>
  <c r="P639" i="4" s="1"/>
  <c r="Q639" i="4" s="1"/>
  <c r="L638" i="4"/>
  <c r="P638" i="4" s="1"/>
  <c r="Q638" i="4" s="1"/>
  <c r="L637" i="4"/>
  <c r="P637" i="4" s="1"/>
  <c r="Q637" i="4" s="1"/>
  <c r="O636" i="4"/>
  <c r="O634" i="4" s="1"/>
  <c r="N636" i="4"/>
  <c r="N634" i="4" s="1"/>
  <c r="M636" i="4"/>
  <c r="M634" i="4" s="1"/>
  <c r="K636" i="4"/>
  <c r="K634" i="4" s="1"/>
  <c r="J636" i="4"/>
  <c r="J634" i="4" s="1"/>
  <c r="I636" i="4"/>
  <c r="I634" i="4" s="1"/>
  <c r="L635" i="4"/>
  <c r="P635" i="4" s="1"/>
  <c r="Q635" i="4" s="1"/>
  <c r="Q632" i="4"/>
  <c r="L632" i="4"/>
  <c r="P632" i="4" s="1"/>
  <c r="L628" i="4"/>
  <c r="P628" i="4" s="1"/>
  <c r="J624" i="4"/>
  <c r="I624" i="4"/>
  <c r="L614" i="4"/>
  <c r="P614" i="4" s="1"/>
  <c r="Q614" i="4" s="1"/>
  <c r="O613" i="4"/>
  <c r="N613" i="4"/>
  <c r="N612" i="4" s="1"/>
  <c r="M613" i="4"/>
  <c r="M612" i="4" s="1"/>
  <c r="K613" i="4"/>
  <c r="J613" i="4"/>
  <c r="J612" i="4" s="1"/>
  <c r="I613" i="4"/>
  <c r="I612" i="4" s="1"/>
  <c r="L611" i="4"/>
  <c r="P611" i="4" s="1"/>
  <c r="Q611" i="4" s="1"/>
  <c r="O610" i="4"/>
  <c r="O609" i="4" s="1"/>
  <c r="N610" i="4"/>
  <c r="N609" i="4" s="1"/>
  <c r="M610" i="4"/>
  <c r="M609" i="4" s="1"/>
  <c r="K610" i="4"/>
  <c r="K609" i="4" s="1"/>
  <c r="J610" i="4"/>
  <c r="J609" i="4" s="1"/>
  <c r="I610" i="4"/>
  <c r="I609" i="4" s="1"/>
  <c r="L608" i="4"/>
  <c r="P608" i="4" s="1"/>
  <c r="Q608" i="4" s="1"/>
  <c r="L607" i="4"/>
  <c r="P607" i="4" s="1"/>
  <c r="Q607" i="4" s="1"/>
  <c r="L606" i="4"/>
  <c r="P606" i="4" s="1"/>
  <c r="Q606" i="4" s="1"/>
  <c r="O605" i="4"/>
  <c r="N605" i="4"/>
  <c r="M605" i="4"/>
  <c r="K605" i="4"/>
  <c r="J605" i="4"/>
  <c r="I605" i="4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M596" i="4"/>
  <c r="L595" i="4"/>
  <c r="P595" i="4" s="1"/>
  <c r="Q595" i="4" s="1"/>
  <c r="O594" i="4"/>
  <c r="N594" i="4"/>
  <c r="M594" i="4"/>
  <c r="K594" i="4"/>
  <c r="J594" i="4"/>
  <c r="I594" i="4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O588" i="4"/>
  <c r="O586" i="4" s="1"/>
  <c r="N588" i="4"/>
  <c r="M588" i="4"/>
  <c r="M586" i="4" s="1"/>
  <c r="K588" i="4"/>
  <c r="J588" i="4"/>
  <c r="J586" i="4" s="1"/>
  <c r="I588" i="4"/>
  <c r="I586" i="4" s="1"/>
  <c r="L587" i="4"/>
  <c r="P587" i="4" s="1"/>
  <c r="Q587" i="4" s="1"/>
  <c r="L584" i="4"/>
  <c r="P584" i="4" s="1"/>
  <c r="J579" i="4"/>
  <c r="I579" i="4"/>
  <c r="Q569" i="4"/>
  <c r="L569" i="4"/>
  <c r="P569" i="4" s="1"/>
  <c r="L568" i="4"/>
  <c r="P568" i="4" s="1"/>
  <c r="Q568" i="4" s="1"/>
  <c r="L567" i="4"/>
  <c r="P567" i="4" s="1"/>
  <c r="Q567" i="4" s="1"/>
  <c r="O566" i="4"/>
  <c r="O565" i="4" s="1"/>
  <c r="N566" i="4"/>
  <c r="N565" i="4" s="1"/>
  <c r="M566" i="4"/>
  <c r="M565" i="4" s="1"/>
  <c r="K566" i="4"/>
  <c r="K565" i="4" s="1"/>
  <c r="J566" i="4"/>
  <c r="J565" i="4" s="1"/>
  <c r="I566" i="4"/>
  <c r="I565" i="4" s="1"/>
  <c r="Q564" i="4"/>
  <c r="L564" i="4"/>
  <c r="P564" i="4" s="1"/>
  <c r="O563" i="4"/>
  <c r="O562" i="4" s="1"/>
  <c r="N563" i="4"/>
  <c r="M563" i="4"/>
  <c r="M562" i="4" s="1"/>
  <c r="K563" i="4"/>
  <c r="K562" i="4" s="1"/>
  <c r="J563" i="4"/>
  <c r="J562" i="4" s="1"/>
  <c r="Q562" i="4" s="1"/>
  <c r="I563" i="4"/>
  <c r="I562" i="4" s="1"/>
  <c r="L561" i="4"/>
  <c r="P561" i="4" s="1"/>
  <c r="Q561" i="4" s="1"/>
  <c r="L560" i="4"/>
  <c r="P560" i="4" s="1"/>
  <c r="Q560" i="4" s="1"/>
  <c r="L559" i="4"/>
  <c r="P559" i="4" s="1"/>
  <c r="Q559" i="4" s="1"/>
  <c r="O558" i="4"/>
  <c r="N558" i="4"/>
  <c r="M558" i="4"/>
  <c r="K558" i="4"/>
  <c r="J558" i="4"/>
  <c r="I558" i="4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49" i="4"/>
  <c r="P549" i="4" s="1"/>
  <c r="Q549" i="4" s="1"/>
  <c r="O548" i="4"/>
  <c r="N548" i="4"/>
  <c r="M548" i="4"/>
  <c r="K548" i="4"/>
  <c r="J548" i="4"/>
  <c r="I548" i="4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O542" i="4"/>
  <c r="O540" i="4" s="1"/>
  <c r="N542" i="4"/>
  <c r="N540" i="4" s="1"/>
  <c r="M542" i="4"/>
  <c r="M540" i="4" s="1"/>
  <c r="K542" i="4"/>
  <c r="K540" i="4" s="1"/>
  <c r="J542" i="4"/>
  <c r="J540" i="4" s="1"/>
  <c r="I542" i="4"/>
  <c r="I540" i="4" s="1"/>
  <c r="L541" i="4"/>
  <c r="P541" i="4" s="1"/>
  <c r="Q541" i="4" s="1"/>
  <c r="L538" i="4"/>
  <c r="P538" i="4" s="1"/>
  <c r="J533" i="4"/>
  <c r="I533" i="4"/>
  <c r="L523" i="4"/>
  <c r="P523" i="4" s="1"/>
  <c r="Q523" i="4" s="1"/>
  <c r="L522" i="4"/>
  <c r="P522" i="4" s="1"/>
  <c r="Q522" i="4" s="1"/>
  <c r="O521" i="4"/>
  <c r="O520" i="4" s="1"/>
  <c r="N521" i="4"/>
  <c r="N520" i="4" s="1"/>
  <c r="M521" i="4"/>
  <c r="K521" i="4"/>
  <c r="K520" i="4" s="1"/>
  <c r="J521" i="4"/>
  <c r="J520" i="4" s="1"/>
  <c r="I521" i="4"/>
  <c r="I520" i="4" s="1"/>
  <c r="L519" i="4"/>
  <c r="P519" i="4" s="1"/>
  <c r="Q519" i="4" s="1"/>
  <c r="O518" i="4"/>
  <c r="O517" i="4" s="1"/>
  <c r="N518" i="4"/>
  <c r="N517" i="4" s="1"/>
  <c r="M518" i="4"/>
  <c r="K518" i="4"/>
  <c r="K517" i="4" s="1"/>
  <c r="J518" i="4"/>
  <c r="I518" i="4"/>
  <c r="I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O511" i="4"/>
  <c r="N511" i="4"/>
  <c r="M511" i="4"/>
  <c r="K511" i="4"/>
  <c r="J511" i="4"/>
  <c r="I511" i="4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O500" i="4"/>
  <c r="N500" i="4"/>
  <c r="M500" i="4"/>
  <c r="K500" i="4"/>
  <c r="J500" i="4"/>
  <c r="I500" i="4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O494" i="4"/>
  <c r="O492" i="4" s="1"/>
  <c r="N494" i="4"/>
  <c r="N492" i="4" s="1"/>
  <c r="M494" i="4"/>
  <c r="K494" i="4"/>
  <c r="K492" i="4" s="1"/>
  <c r="J494" i="4"/>
  <c r="J492" i="4" s="1"/>
  <c r="I494" i="4"/>
  <c r="I492" i="4" s="1"/>
  <c r="L493" i="4"/>
  <c r="P493" i="4" s="1"/>
  <c r="Q493" i="4" s="1"/>
  <c r="Q490" i="4"/>
  <c r="L490" i="4"/>
  <c r="P490" i="4" s="1"/>
  <c r="L479" i="4"/>
  <c r="P479" i="4" s="1"/>
  <c r="Q479" i="4" s="1"/>
  <c r="L478" i="4"/>
  <c r="P478" i="4" s="1"/>
  <c r="Q478" i="4" s="1"/>
  <c r="L477" i="4"/>
  <c r="P477" i="4" s="1"/>
  <c r="Q477" i="4" s="1"/>
  <c r="O476" i="4"/>
  <c r="O475" i="4" s="1"/>
  <c r="N476" i="4"/>
  <c r="N475" i="4" s="1"/>
  <c r="M476" i="4"/>
  <c r="K476" i="4"/>
  <c r="K475" i="4" s="1"/>
  <c r="J476" i="4"/>
  <c r="J475" i="4" s="1"/>
  <c r="I476" i="4"/>
  <c r="I475" i="4" s="1"/>
  <c r="Q474" i="4"/>
  <c r="L474" i="4"/>
  <c r="P474" i="4" s="1"/>
  <c r="O473" i="4"/>
  <c r="O472" i="4" s="1"/>
  <c r="N473" i="4"/>
  <c r="N472" i="4" s="1"/>
  <c r="M473" i="4"/>
  <c r="M472" i="4" s="1"/>
  <c r="K473" i="4"/>
  <c r="K472" i="4" s="1"/>
  <c r="J473" i="4"/>
  <c r="Q473" i="4" s="1"/>
  <c r="I473" i="4"/>
  <c r="I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O466" i="4"/>
  <c r="N466" i="4"/>
  <c r="M466" i="4"/>
  <c r="K466" i="4"/>
  <c r="J466" i="4"/>
  <c r="I466" i="4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1" i="4"/>
  <c r="P461" i="4" s="1"/>
  <c r="Q461" i="4" s="1"/>
  <c r="L460" i="4"/>
  <c r="P460" i="4" s="1"/>
  <c r="Q460" i="4" s="1"/>
  <c r="L459" i="4"/>
  <c r="P459" i="4" s="1"/>
  <c r="Q459" i="4" s="1"/>
  <c r="L458" i="4"/>
  <c r="P458" i="4" s="1"/>
  <c r="Q458" i="4" s="1"/>
  <c r="L456" i="4"/>
  <c r="P456" i="4" s="1"/>
  <c r="Q456" i="4" s="1"/>
  <c r="O455" i="4"/>
  <c r="N455" i="4"/>
  <c r="M455" i="4"/>
  <c r="K455" i="4"/>
  <c r="J455" i="4"/>
  <c r="I455" i="4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O449" i="4"/>
  <c r="O447" i="4" s="1"/>
  <c r="N449" i="4"/>
  <c r="N447" i="4" s="1"/>
  <c r="M449" i="4"/>
  <c r="M447" i="4" s="1"/>
  <c r="K449" i="4"/>
  <c r="K447" i="4" s="1"/>
  <c r="J449" i="4"/>
  <c r="J447" i="4" s="1"/>
  <c r="I449" i="4"/>
  <c r="I447" i="4" s="1"/>
  <c r="L448" i="4"/>
  <c r="P448" i="4" s="1"/>
  <c r="Q448" i="4" s="1"/>
  <c r="Q445" i="4"/>
  <c r="L445" i="4"/>
  <c r="P445" i="4" s="1"/>
  <c r="O436" i="4"/>
  <c r="N436" i="4"/>
  <c r="M436" i="4"/>
  <c r="K436" i="4"/>
  <c r="J436" i="4"/>
  <c r="I436" i="4"/>
  <c r="O435" i="4"/>
  <c r="N435" i="4"/>
  <c r="M435" i="4"/>
  <c r="K435" i="4"/>
  <c r="J435" i="4"/>
  <c r="I435" i="4"/>
  <c r="O434" i="4"/>
  <c r="N434" i="4"/>
  <c r="M434" i="4"/>
  <c r="K434" i="4"/>
  <c r="J434" i="4"/>
  <c r="I434" i="4"/>
  <c r="L429" i="4"/>
  <c r="P429" i="4" s="1"/>
  <c r="Q429" i="4" s="1"/>
  <c r="O428" i="4"/>
  <c r="O427" i="4" s="1"/>
  <c r="N428" i="4"/>
  <c r="N427" i="4" s="1"/>
  <c r="M428" i="4"/>
  <c r="M427" i="4" s="1"/>
  <c r="K428" i="4"/>
  <c r="K427" i="4" s="1"/>
  <c r="J428" i="4"/>
  <c r="I428" i="4"/>
  <c r="I427" i="4" s="1"/>
  <c r="L426" i="4"/>
  <c r="P426" i="4" s="1"/>
  <c r="Q426" i="4" s="1"/>
  <c r="O425" i="4"/>
  <c r="N425" i="4"/>
  <c r="M425" i="4"/>
  <c r="K425" i="4"/>
  <c r="J425" i="4"/>
  <c r="I425" i="4"/>
  <c r="L424" i="4"/>
  <c r="P424" i="4" s="1"/>
  <c r="Q424" i="4" s="1"/>
  <c r="O423" i="4"/>
  <c r="N423" i="4"/>
  <c r="M423" i="4"/>
  <c r="K423" i="4"/>
  <c r="J423" i="4"/>
  <c r="I423" i="4"/>
  <c r="L422" i="4"/>
  <c r="P422" i="4" s="1"/>
  <c r="Q422" i="4" s="1"/>
  <c r="O421" i="4"/>
  <c r="N421" i="4"/>
  <c r="M421" i="4"/>
  <c r="K421" i="4"/>
  <c r="J421" i="4"/>
  <c r="I421" i="4"/>
  <c r="L418" i="4"/>
  <c r="P418" i="4" s="1"/>
  <c r="Q418" i="4" s="1"/>
  <c r="O417" i="4"/>
  <c r="N417" i="4"/>
  <c r="M417" i="4"/>
  <c r="K417" i="4"/>
  <c r="J417" i="4"/>
  <c r="I417" i="4"/>
  <c r="L416" i="4"/>
  <c r="P416" i="4" s="1"/>
  <c r="Q416" i="4" s="1"/>
  <c r="Q415" i="4"/>
  <c r="L415" i="4"/>
  <c r="P415" i="4" s="1"/>
  <c r="O414" i="4"/>
  <c r="N414" i="4"/>
  <c r="M414" i="4"/>
  <c r="K414" i="4"/>
  <c r="J414" i="4"/>
  <c r="I414" i="4"/>
  <c r="L413" i="4"/>
  <c r="P413" i="4" s="1"/>
  <c r="Q413" i="4" s="1"/>
  <c r="Q412" i="4"/>
  <c r="L412" i="4"/>
  <c r="P412" i="4" s="1"/>
  <c r="O411" i="4"/>
  <c r="N411" i="4"/>
  <c r="M411" i="4"/>
  <c r="K411" i="4"/>
  <c r="J411" i="4"/>
  <c r="I411" i="4"/>
  <c r="L410" i="4"/>
  <c r="P410" i="4" s="1"/>
  <c r="Q410" i="4" s="1"/>
  <c r="O409" i="4"/>
  <c r="N409" i="4"/>
  <c r="M409" i="4"/>
  <c r="K409" i="4"/>
  <c r="J409" i="4"/>
  <c r="I409" i="4"/>
  <c r="L406" i="4"/>
  <c r="P406" i="4" s="1"/>
  <c r="Q406" i="4" s="1"/>
  <c r="L405" i="4"/>
  <c r="P405" i="4" s="1"/>
  <c r="Q405" i="4" s="1"/>
  <c r="L404" i="4"/>
  <c r="P404" i="4" s="1"/>
  <c r="Q404" i="4" s="1"/>
  <c r="L403" i="4"/>
  <c r="P403" i="4" s="1"/>
  <c r="Q403" i="4" s="1"/>
  <c r="O402" i="4"/>
  <c r="N402" i="4"/>
  <c r="M402" i="4"/>
  <c r="K402" i="4"/>
  <c r="J402" i="4"/>
  <c r="I402" i="4"/>
  <c r="L401" i="4"/>
  <c r="P401" i="4" s="1"/>
  <c r="Q401" i="4" s="1"/>
  <c r="L399" i="4"/>
  <c r="P399" i="4" s="1"/>
  <c r="Q399" i="4" s="1"/>
  <c r="O398" i="4"/>
  <c r="N398" i="4"/>
  <c r="M398" i="4"/>
  <c r="K398" i="4"/>
  <c r="J398" i="4"/>
  <c r="I398" i="4"/>
  <c r="L397" i="4"/>
  <c r="P397" i="4" s="1"/>
  <c r="Q397" i="4" s="1"/>
  <c r="L396" i="4"/>
  <c r="P396" i="4" s="1"/>
  <c r="Q396" i="4" s="1"/>
  <c r="L395" i="4"/>
  <c r="P395" i="4" s="1"/>
  <c r="Q395" i="4" s="1"/>
  <c r="L394" i="4"/>
  <c r="P394" i="4" s="1"/>
  <c r="Q394" i="4" s="1"/>
  <c r="L393" i="4"/>
  <c r="P393" i="4" s="1"/>
  <c r="Q393" i="4" s="1"/>
  <c r="O392" i="4"/>
  <c r="O390" i="4" s="1"/>
  <c r="N392" i="4"/>
  <c r="M392" i="4"/>
  <c r="M390" i="4" s="1"/>
  <c r="K392" i="4"/>
  <c r="K390" i="4" s="1"/>
  <c r="J392" i="4"/>
  <c r="J390" i="4" s="1"/>
  <c r="I392" i="4"/>
  <c r="I390" i="4" s="1"/>
  <c r="L391" i="4"/>
  <c r="P391" i="4" s="1"/>
  <c r="Q391" i="4" s="1"/>
  <c r="N390" i="4"/>
  <c r="Q388" i="4"/>
  <c r="L388" i="4"/>
  <c r="P388" i="4" s="1"/>
  <c r="L384" i="4"/>
  <c r="P384" i="4" s="1"/>
  <c r="J380" i="4"/>
  <c r="I380" i="4"/>
  <c r="L370" i="4"/>
  <c r="P370" i="4" s="1"/>
  <c r="Q370" i="4" s="1"/>
  <c r="O369" i="4"/>
  <c r="N369" i="4"/>
  <c r="N368" i="4" s="1"/>
  <c r="M369" i="4"/>
  <c r="K369" i="4"/>
  <c r="K368" i="4" s="1"/>
  <c r="J369" i="4"/>
  <c r="J368" i="4" s="1"/>
  <c r="I369" i="4"/>
  <c r="I368" i="4" s="1"/>
  <c r="O368" i="4"/>
  <c r="L367" i="4"/>
  <c r="P367" i="4" s="1"/>
  <c r="Q367" i="4" s="1"/>
  <c r="O366" i="4"/>
  <c r="O365" i="4" s="1"/>
  <c r="N366" i="4"/>
  <c r="N365" i="4" s="1"/>
  <c r="M366" i="4"/>
  <c r="M365" i="4" s="1"/>
  <c r="K366" i="4"/>
  <c r="K365" i="4" s="1"/>
  <c r="J366" i="4"/>
  <c r="I366" i="4"/>
  <c r="I365" i="4" s="1"/>
  <c r="L364" i="4"/>
  <c r="P364" i="4" s="1"/>
  <c r="Q364" i="4" s="1"/>
  <c r="L363" i="4"/>
  <c r="P363" i="4" s="1"/>
  <c r="Q363" i="4" s="1"/>
  <c r="L362" i="4"/>
  <c r="P362" i="4" s="1"/>
  <c r="Q362" i="4" s="1"/>
  <c r="L361" i="4"/>
  <c r="P361" i="4" s="1"/>
  <c r="Q361" i="4" s="1"/>
  <c r="O360" i="4"/>
  <c r="N360" i="4"/>
  <c r="M360" i="4"/>
  <c r="K360" i="4"/>
  <c r="J360" i="4"/>
  <c r="I360" i="4"/>
  <c r="L359" i="4"/>
  <c r="P359" i="4" s="1"/>
  <c r="Q359" i="4" s="1"/>
  <c r="L357" i="4"/>
  <c r="P357" i="4" s="1"/>
  <c r="Q357" i="4" s="1"/>
  <c r="O356" i="4"/>
  <c r="N356" i="4"/>
  <c r="M356" i="4"/>
  <c r="K356" i="4"/>
  <c r="J356" i="4"/>
  <c r="I356" i="4"/>
  <c r="L355" i="4"/>
  <c r="P355" i="4" s="1"/>
  <c r="Q355" i="4" s="1"/>
  <c r="L354" i="4"/>
  <c r="P354" i="4" s="1"/>
  <c r="Q354" i="4" s="1"/>
  <c r="L353" i="4"/>
  <c r="P353" i="4" s="1"/>
  <c r="Q353" i="4" s="1"/>
  <c r="L352" i="4"/>
  <c r="P352" i="4" s="1"/>
  <c r="Q352" i="4" s="1"/>
  <c r="O351" i="4"/>
  <c r="O349" i="4" s="1"/>
  <c r="N351" i="4"/>
  <c r="M351" i="4"/>
  <c r="M349" i="4" s="1"/>
  <c r="K351" i="4"/>
  <c r="J351" i="4"/>
  <c r="J349" i="4" s="1"/>
  <c r="I351" i="4"/>
  <c r="I349" i="4" s="1"/>
  <c r="L350" i="4"/>
  <c r="P350" i="4" s="1"/>
  <c r="Q350" i="4" s="1"/>
  <c r="Q347" i="4"/>
  <c r="L347" i="4"/>
  <c r="P347" i="4" s="1"/>
  <c r="J342" i="4"/>
  <c r="I342" i="4"/>
  <c r="O337" i="4"/>
  <c r="N337" i="4"/>
  <c r="M337" i="4"/>
  <c r="K337" i="4"/>
  <c r="J337" i="4"/>
  <c r="Q337" i="4" s="1"/>
  <c r="I337" i="4"/>
  <c r="O336" i="4"/>
  <c r="N336" i="4"/>
  <c r="M336" i="4"/>
  <c r="M338" i="4" s="1"/>
  <c r="K336" i="4"/>
  <c r="K338" i="4" s="1"/>
  <c r="J336" i="4"/>
  <c r="J338" i="4" s="1"/>
  <c r="I336" i="4"/>
  <c r="I338" i="4" s="1"/>
  <c r="L331" i="4"/>
  <c r="P331" i="4" s="1"/>
  <c r="Q331" i="4" s="1"/>
  <c r="Q330" i="4"/>
  <c r="L330" i="4"/>
  <c r="P330" i="4" s="1"/>
  <c r="L329" i="4"/>
  <c r="P329" i="4" s="1"/>
  <c r="Q329" i="4" s="1"/>
  <c r="Q328" i="4"/>
  <c r="L328" i="4"/>
  <c r="P328" i="4" s="1"/>
  <c r="Q327" i="4"/>
  <c r="L327" i="4"/>
  <c r="P327" i="4" s="1"/>
  <c r="L326" i="4"/>
  <c r="P326" i="4" s="1"/>
  <c r="Q326" i="4" s="1"/>
  <c r="O325" i="4"/>
  <c r="N325" i="4"/>
  <c r="M325" i="4"/>
  <c r="K325" i="4"/>
  <c r="J325" i="4"/>
  <c r="I325" i="4"/>
  <c r="L322" i="4"/>
  <c r="P322" i="4" s="1"/>
  <c r="Q322" i="4" s="1"/>
  <c r="O321" i="4"/>
  <c r="O320" i="4" s="1"/>
  <c r="N321" i="4"/>
  <c r="N320" i="4" s="1"/>
  <c r="M321" i="4"/>
  <c r="M320" i="4" s="1"/>
  <c r="K321" i="4"/>
  <c r="K320" i="4" s="1"/>
  <c r="J321" i="4"/>
  <c r="J320" i="4" s="1"/>
  <c r="I321" i="4"/>
  <c r="I320" i="4" s="1"/>
  <c r="L319" i="4"/>
  <c r="P319" i="4" s="1"/>
  <c r="Q319" i="4" s="1"/>
  <c r="L318" i="4"/>
  <c r="P318" i="4" s="1"/>
  <c r="Q318" i="4" s="1"/>
  <c r="L317" i="4"/>
  <c r="P317" i="4" s="1"/>
  <c r="Q317" i="4" s="1"/>
  <c r="O316" i="4"/>
  <c r="N316" i="4"/>
  <c r="M316" i="4"/>
  <c r="K316" i="4"/>
  <c r="J316" i="4"/>
  <c r="I316" i="4"/>
  <c r="L315" i="4"/>
  <c r="P315" i="4" s="1"/>
  <c r="Q315" i="4" s="1"/>
  <c r="L314" i="4"/>
  <c r="P314" i="4" s="1"/>
  <c r="Q314" i="4" s="1"/>
  <c r="L312" i="4"/>
  <c r="P312" i="4" s="1"/>
  <c r="Q312" i="4" s="1"/>
  <c r="O311" i="4"/>
  <c r="N311" i="4"/>
  <c r="M311" i="4"/>
  <c r="K311" i="4"/>
  <c r="J311" i="4"/>
  <c r="I311" i="4"/>
  <c r="L310" i="4"/>
  <c r="P310" i="4" s="1"/>
  <c r="Q310" i="4" s="1"/>
  <c r="L309" i="4"/>
  <c r="P309" i="4" s="1"/>
  <c r="Q309" i="4" s="1"/>
  <c r="L308" i="4"/>
  <c r="P308" i="4" s="1"/>
  <c r="Q308" i="4" s="1"/>
  <c r="L307" i="4"/>
  <c r="P307" i="4" s="1"/>
  <c r="Q307" i="4" s="1"/>
  <c r="L306" i="4"/>
  <c r="P306" i="4" s="1"/>
  <c r="Q306" i="4" s="1"/>
  <c r="O305" i="4"/>
  <c r="O303" i="4" s="1"/>
  <c r="N305" i="4"/>
  <c r="N303" i="4" s="1"/>
  <c r="M305" i="4"/>
  <c r="M303" i="4" s="1"/>
  <c r="K305" i="4"/>
  <c r="K303" i="4" s="1"/>
  <c r="J305" i="4"/>
  <c r="J303" i="4" s="1"/>
  <c r="I305" i="4"/>
  <c r="I303" i="4" s="1"/>
  <c r="L304" i="4"/>
  <c r="P304" i="4" s="1"/>
  <c r="Q304" i="4" s="1"/>
  <c r="Q301" i="4"/>
  <c r="L301" i="4"/>
  <c r="P301" i="4" s="1"/>
  <c r="J296" i="4"/>
  <c r="I296" i="4"/>
  <c r="L286" i="4"/>
  <c r="P286" i="4" s="1"/>
  <c r="Q286" i="4" s="1"/>
  <c r="L285" i="4"/>
  <c r="P285" i="4" s="1"/>
  <c r="Q285" i="4" s="1"/>
  <c r="O284" i="4"/>
  <c r="N284" i="4"/>
  <c r="N283" i="4" s="1"/>
  <c r="M284" i="4"/>
  <c r="M283" i="4" s="1"/>
  <c r="K284" i="4"/>
  <c r="J284" i="4"/>
  <c r="J283" i="4" s="1"/>
  <c r="I284" i="4"/>
  <c r="I283" i="4" s="1"/>
  <c r="O283" i="4"/>
  <c r="L282" i="4"/>
  <c r="P282" i="4" s="1"/>
  <c r="Q282" i="4" s="1"/>
  <c r="O281" i="4"/>
  <c r="N281" i="4"/>
  <c r="N280" i="4" s="1"/>
  <c r="M281" i="4"/>
  <c r="M280" i="4" s="1"/>
  <c r="K281" i="4"/>
  <c r="K280" i="4" s="1"/>
  <c r="J281" i="4"/>
  <c r="I281" i="4"/>
  <c r="I280" i="4" s="1"/>
  <c r="L279" i="4"/>
  <c r="P279" i="4" s="1"/>
  <c r="Q279" i="4" s="1"/>
  <c r="L278" i="4"/>
  <c r="P278" i="4" s="1"/>
  <c r="Q278" i="4" s="1"/>
  <c r="L277" i="4"/>
  <c r="P277" i="4" s="1"/>
  <c r="Q277" i="4" s="1"/>
  <c r="O276" i="4"/>
  <c r="N276" i="4"/>
  <c r="M276" i="4"/>
  <c r="K276" i="4"/>
  <c r="J276" i="4"/>
  <c r="I276" i="4"/>
  <c r="L275" i="4"/>
  <c r="P275" i="4" s="1"/>
  <c r="Q275" i="4" s="1"/>
  <c r="N274" i="4"/>
  <c r="L273" i="4"/>
  <c r="P273" i="4" s="1"/>
  <c r="Q273" i="4" s="1"/>
  <c r="O272" i="4"/>
  <c r="N272" i="4"/>
  <c r="M272" i="4"/>
  <c r="K272" i="4"/>
  <c r="J272" i="4"/>
  <c r="I272" i="4"/>
  <c r="L271" i="4"/>
  <c r="P271" i="4" s="1"/>
  <c r="Q271" i="4" s="1"/>
  <c r="L270" i="4"/>
  <c r="P270" i="4" s="1"/>
  <c r="Q270" i="4" s="1"/>
  <c r="L269" i="4"/>
  <c r="P269" i="4" s="1"/>
  <c r="Q269" i="4" s="1"/>
  <c r="L268" i="4"/>
  <c r="P268" i="4" s="1"/>
  <c r="Q268" i="4" s="1"/>
  <c r="O267" i="4"/>
  <c r="O265" i="4" s="1"/>
  <c r="N267" i="4"/>
  <c r="N265" i="4" s="1"/>
  <c r="M267" i="4"/>
  <c r="M265" i="4" s="1"/>
  <c r="K267" i="4"/>
  <c r="K265" i="4" s="1"/>
  <c r="J267" i="4"/>
  <c r="J265" i="4" s="1"/>
  <c r="I267" i="4"/>
  <c r="I265" i="4" s="1"/>
  <c r="L266" i="4"/>
  <c r="P266" i="4" s="1"/>
  <c r="Q266" i="4" s="1"/>
  <c r="Q263" i="4"/>
  <c r="L263" i="4"/>
  <c r="P263" i="4" s="1"/>
  <c r="J258" i="4"/>
  <c r="I258" i="4"/>
  <c r="L248" i="4"/>
  <c r="P248" i="4" s="1"/>
  <c r="Q248" i="4" s="1"/>
  <c r="O247" i="4"/>
  <c r="N247" i="4"/>
  <c r="M247" i="4"/>
  <c r="K247" i="4"/>
  <c r="K246" i="4" s="1"/>
  <c r="J247" i="4"/>
  <c r="J246" i="4" s="1"/>
  <c r="I247" i="4"/>
  <c r="I246" i="4" s="1"/>
  <c r="O246" i="4"/>
  <c r="N246" i="4"/>
  <c r="L245" i="4"/>
  <c r="P245" i="4" s="1"/>
  <c r="Q245" i="4" s="1"/>
  <c r="L244" i="4"/>
  <c r="P244" i="4" s="1"/>
  <c r="Q244" i="4" s="1"/>
  <c r="L243" i="4"/>
  <c r="P243" i="4" s="1"/>
  <c r="Q243" i="4" s="1"/>
  <c r="O242" i="4"/>
  <c r="N242" i="4"/>
  <c r="M242" i="4"/>
  <c r="K242" i="4"/>
  <c r="J242" i="4"/>
  <c r="I242" i="4"/>
  <c r="L240" i="4"/>
  <c r="P240" i="4" s="1"/>
  <c r="Q240" i="4" s="1"/>
  <c r="O239" i="4"/>
  <c r="N239" i="4"/>
  <c r="M239" i="4"/>
  <c r="K239" i="4"/>
  <c r="J239" i="4"/>
  <c r="I239" i="4"/>
  <c r="L238" i="4"/>
  <c r="P238" i="4" s="1"/>
  <c r="Q238" i="4" s="1"/>
  <c r="L237" i="4"/>
  <c r="P237" i="4" s="1"/>
  <c r="Q237" i="4" s="1"/>
  <c r="L236" i="4"/>
  <c r="P236" i="4" s="1"/>
  <c r="Q236" i="4" s="1"/>
  <c r="L235" i="4"/>
  <c r="P235" i="4" s="1"/>
  <c r="Q235" i="4" s="1"/>
  <c r="O234" i="4"/>
  <c r="O232" i="4" s="1"/>
  <c r="N234" i="4"/>
  <c r="M234" i="4"/>
  <c r="K234" i="4"/>
  <c r="K232" i="4" s="1"/>
  <c r="J234" i="4"/>
  <c r="J232" i="4" s="1"/>
  <c r="I234" i="4"/>
  <c r="I232" i="4" s="1"/>
  <c r="L233" i="4"/>
  <c r="P233" i="4" s="1"/>
  <c r="Q233" i="4" s="1"/>
  <c r="N232" i="4"/>
  <c r="Q230" i="4"/>
  <c r="L230" i="4"/>
  <c r="P230" i="4" s="1"/>
  <c r="J225" i="4"/>
  <c r="I225" i="4"/>
  <c r="O220" i="4"/>
  <c r="N220" i="4"/>
  <c r="M220" i="4"/>
  <c r="K220" i="4"/>
  <c r="J220" i="4"/>
  <c r="I220" i="4"/>
  <c r="O219" i="4"/>
  <c r="N219" i="4"/>
  <c r="N221" i="4" s="1"/>
  <c r="M219" i="4"/>
  <c r="K219" i="4"/>
  <c r="K221" i="4" s="1"/>
  <c r="J219" i="4"/>
  <c r="I219" i="4"/>
  <c r="L214" i="4"/>
  <c r="P214" i="4" s="1"/>
  <c r="Q214" i="4" s="1"/>
  <c r="L213" i="4"/>
  <c r="P213" i="4" s="1"/>
  <c r="Q213" i="4" s="1"/>
  <c r="O212" i="4"/>
  <c r="N212" i="4"/>
  <c r="M212" i="4"/>
  <c r="K212" i="4"/>
  <c r="J212" i="4"/>
  <c r="I212" i="4"/>
  <c r="Q209" i="4"/>
  <c r="L209" i="4"/>
  <c r="P209" i="4" s="1"/>
  <c r="J204" i="4"/>
  <c r="I204" i="4"/>
  <c r="L194" i="4"/>
  <c r="P194" i="4" s="1"/>
  <c r="Q194" i="4" s="1"/>
  <c r="O193" i="4"/>
  <c r="N193" i="4"/>
  <c r="N192" i="4" s="1"/>
  <c r="M193" i="4"/>
  <c r="M192" i="4" s="1"/>
  <c r="K193" i="4"/>
  <c r="K192" i="4" s="1"/>
  <c r="J193" i="4"/>
  <c r="I193" i="4"/>
  <c r="I192" i="4" s="1"/>
  <c r="L191" i="4"/>
  <c r="P191" i="4" s="1"/>
  <c r="Q191" i="4" s="1"/>
  <c r="O190" i="4"/>
  <c r="N190" i="4"/>
  <c r="N189" i="4" s="1"/>
  <c r="M190" i="4"/>
  <c r="M189" i="4" s="1"/>
  <c r="K190" i="4"/>
  <c r="K189" i="4" s="1"/>
  <c r="J190" i="4"/>
  <c r="J189" i="4" s="1"/>
  <c r="I190" i="4"/>
  <c r="I189" i="4" s="1"/>
  <c r="O189" i="4"/>
  <c r="L188" i="4"/>
  <c r="P188" i="4" s="1"/>
  <c r="Q188" i="4" s="1"/>
  <c r="L187" i="4"/>
  <c r="P187" i="4" s="1"/>
  <c r="Q187" i="4" s="1"/>
  <c r="L186" i="4"/>
  <c r="P186" i="4" s="1"/>
  <c r="Q186" i="4" s="1"/>
  <c r="O185" i="4"/>
  <c r="O183" i="4" s="1"/>
  <c r="N185" i="4"/>
  <c r="M185" i="4"/>
  <c r="K185" i="4"/>
  <c r="J185" i="4"/>
  <c r="I185" i="4"/>
  <c r="L184" i="4"/>
  <c r="P184" i="4" s="1"/>
  <c r="Q184" i="4" s="1"/>
  <c r="N183" i="4"/>
  <c r="L182" i="4"/>
  <c r="P182" i="4" s="1"/>
  <c r="Q182" i="4" s="1"/>
  <c r="O181" i="4"/>
  <c r="N181" i="4"/>
  <c r="M181" i="4"/>
  <c r="K181" i="4"/>
  <c r="J181" i="4"/>
  <c r="I181" i="4"/>
  <c r="L180" i="4"/>
  <c r="P180" i="4" s="1"/>
  <c r="Q180" i="4" s="1"/>
  <c r="L179" i="4"/>
  <c r="P179" i="4" s="1"/>
  <c r="Q179" i="4" s="1"/>
  <c r="L178" i="4"/>
  <c r="P178" i="4" s="1"/>
  <c r="Q178" i="4" s="1"/>
  <c r="L177" i="4"/>
  <c r="P177" i="4" s="1"/>
  <c r="Q177" i="4" s="1"/>
  <c r="L176" i="4"/>
  <c r="P176" i="4" s="1"/>
  <c r="Q176" i="4" s="1"/>
  <c r="O175" i="4"/>
  <c r="N175" i="4"/>
  <c r="N173" i="4" s="1"/>
  <c r="M175" i="4"/>
  <c r="M173" i="4" s="1"/>
  <c r="K175" i="4"/>
  <c r="K173" i="4" s="1"/>
  <c r="J175" i="4"/>
  <c r="I175" i="4"/>
  <c r="I173" i="4" s="1"/>
  <c r="L174" i="4"/>
  <c r="P174" i="4" s="1"/>
  <c r="Q174" i="4" s="1"/>
  <c r="Q171" i="4"/>
  <c r="L171" i="4"/>
  <c r="P171" i="4" s="1"/>
  <c r="J166" i="4"/>
  <c r="I166" i="4"/>
  <c r="Q156" i="4"/>
  <c r="L156" i="4"/>
  <c r="P156" i="4" s="1"/>
  <c r="O155" i="4"/>
  <c r="O154" i="4" s="1"/>
  <c r="N155" i="4"/>
  <c r="N154" i="4" s="1"/>
  <c r="M155" i="4"/>
  <c r="M154" i="4" s="1"/>
  <c r="K155" i="4"/>
  <c r="J155" i="4"/>
  <c r="Q155" i="4" s="1"/>
  <c r="I155" i="4"/>
  <c r="I154" i="4" s="1"/>
  <c r="L153" i="4"/>
  <c r="P153" i="4" s="1"/>
  <c r="Q153" i="4" s="1"/>
  <c r="L152" i="4"/>
  <c r="P152" i="4" s="1"/>
  <c r="Q152" i="4" s="1"/>
  <c r="L151" i="4"/>
  <c r="P151" i="4" s="1"/>
  <c r="Q151" i="4" s="1"/>
  <c r="O150" i="4"/>
  <c r="N150" i="4"/>
  <c r="M150" i="4"/>
  <c r="K150" i="4"/>
  <c r="J150" i="4"/>
  <c r="I150" i="4"/>
  <c r="L147" i="4"/>
  <c r="P147" i="4" s="1"/>
  <c r="Q147" i="4" s="1"/>
  <c r="L146" i="4"/>
  <c r="P146" i="4" s="1"/>
  <c r="Q146" i="4" s="1"/>
  <c r="L145" i="4"/>
  <c r="P145" i="4" s="1"/>
  <c r="Q145" i="4" s="1"/>
  <c r="O144" i="4"/>
  <c r="N144" i="4"/>
  <c r="M144" i="4"/>
  <c r="K144" i="4"/>
  <c r="J144" i="4"/>
  <c r="J142" i="4" s="1"/>
  <c r="I144" i="4"/>
  <c r="L143" i="4"/>
  <c r="P143" i="4" s="1"/>
  <c r="Q143" i="4" s="1"/>
  <c r="L141" i="4"/>
  <c r="P141" i="4" s="1"/>
  <c r="Q141" i="4" s="1"/>
  <c r="O140" i="4"/>
  <c r="N140" i="4"/>
  <c r="M140" i="4"/>
  <c r="K140" i="4"/>
  <c r="J140" i="4"/>
  <c r="I140" i="4"/>
  <c r="L139" i="4"/>
  <c r="P139" i="4" s="1"/>
  <c r="Q139" i="4" s="1"/>
  <c r="L138" i="4"/>
  <c r="P138" i="4" s="1"/>
  <c r="Q138" i="4" s="1"/>
  <c r="L137" i="4"/>
  <c r="P137" i="4" s="1"/>
  <c r="Q137" i="4" s="1"/>
  <c r="L136" i="4"/>
  <c r="P136" i="4" s="1"/>
  <c r="Q136" i="4" s="1"/>
  <c r="O135" i="4"/>
  <c r="O133" i="4" s="1"/>
  <c r="N135" i="4"/>
  <c r="N133" i="4" s="1"/>
  <c r="M135" i="4"/>
  <c r="K135" i="4"/>
  <c r="J135" i="4"/>
  <c r="J133" i="4" s="1"/>
  <c r="I135" i="4"/>
  <c r="I133" i="4" s="1"/>
  <c r="L134" i="4"/>
  <c r="P134" i="4" s="1"/>
  <c r="Q134" i="4" s="1"/>
  <c r="L131" i="4"/>
  <c r="P131" i="4" s="1"/>
  <c r="L127" i="4"/>
  <c r="P127" i="4" s="1"/>
  <c r="J123" i="4"/>
  <c r="I123" i="4"/>
  <c r="L113" i="4"/>
  <c r="P113" i="4" s="1"/>
  <c r="Q113" i="4" s="1"/>
  <c r="O112" i="4"/>
  <c r="O111" i="4" s="1"/>
  <c r="N112" i="4"/>
  <c r="N111" i="4" s="1"/>
  <c r="M112" i="4"/>
  <c r="K112" i="4"/>
  <c r="K111" i="4" s="1"/>
  <c r="J112" i="4"/>
  <c r="J111" i="4" s="1"/>
  <c r="I112" i="4"/>
  <c r="I111" i="4" s="1"/>
  <c r="L110" i="4"/>
  <c r="P110" i="4" s="1"/>
  <c r="Q110" i="4" s="1"/>
  <c r="L109" i="4"/>
  <c r="P109" i="4" s="1"/>
  <c r="Q109" i="4" s="1"/>
  <c r="L108" i="4"/>
  <c r="P108" i="4" s="1"/>
  <c r="Q108" i="4" s="1"/>
  <c r="O107" i="4"/>
  <c r="O106" i="4" s="1"/>
  <c r="N107" i="4"/>
  <c r="N106" i="4" s="1"/>
  <c r="M107" i="4"/>
  <c r="M106" i="4" s="1"/>
  <c r="K107" i="4"/>
  <c r="K106" i="4" s="1"/>
  <c r="J107" i="4"/>
  <c r="J106" i="4" s="1"/>
  <c r="I107" i="4"/>
  <c r="I106" i="4" s="1"/>
  <c r="L105" i="4"/>
  <c r="P105" i="4" s="1"/>
  <c r="Q105" i="4" s="1"/>
  <c r="L104" i="4"/>
  <c r="P104" i="4" s="1"/>
  <c r="Q104" i="4" s="1"/>
  <c r="L103" i="4"/>
  <c r="P103" i="4" s="1"/>
  <c r="Q103" i="4" s="1"/>
  <c r="O102" i="4"/>
  <c r="N102" i="4"/>
  <c r="M102" i="4"/>
  <c r="M100" i="4" s="1"/>
  <c r="K102" i="4"/>
  <c r="J102" i="4"/>
  <c r="I102" i="4"/>
  <c r="Q101" i="4"/>
  <c r="L101" i="4"/>
  <c r="P101" i="4" s="1"/>
  <c r="L99" i="4"/>
  <c r="P99" i="4" s="1"/>
  <c r="Q99" i="4" s="1"/>
  <c r="O98" i="4"/>
  <c r="N98" i="4"/>
  <c r="M98" i="4"/>
  <c r="K98" i="4"/>
  <c r="J98" i="4"/>
  <c r="I98" i="4"/>
  <c r="L97" i="4"/>
  <c r="P97" i="4" s="1"/>
  <c r="Q97" i="4" s="1"/>
  <c r="L96" i="4"/>
  <c r="P96" i="4" s="1"/>
  <c r="Q96" i="4" s="1"/>
  <c r="L95" i="4"/>
  <c r="P95" i="4" s="1"/>
  <c r="Q95" i="4" s="1"/>
  <c r="L94" i="4"/>
  <c r="P94" i="4" s="1"/>
  <c r="Q94" i="4" s="1"/>
  <c r="O93" i="4"/>
  <c r="O91" i="4" s="1"/>
  <c r="N93" i="4"/>
  <c r="M93" i="4"/>
  <c r="M91" i="4" s="1"/>
  <c r="K93" i="4"/>
  <c r="K91" i="4" s="1"/>
  <c r="J93" i="4"/>
  <c r="I93" i="4"/>
  <c r="I91" i="4" s="1"/>
  <c r="L92" i="4"/>
  <c r="P92" i="4" s="1"/>
  <c r="Q92" i="4" s="1"/>
  <c r="Q89" i="4"/>
  <c r="L89" i="4"/>
  <c r="P89" i="4" s="1"/>
  <c r="J84" i="4"/>
  <c r="I84" i="4"/>
  <c r="L74" i="4"/>
  <c r="P74" i="4" s="1"/>
  <c r="Q74" i="4" s="1"/>
  <c r="O73" i="4"/>
  <c r="O72" i="4" s="1"/>
  <c r="N73" i="4"/>
  <c r="N72" i="4" s="1"/>
  <c r="M73" i="4"/>
  <c r="M72" i="4" s="1"/>
  <c r="K73" i="4"/>
  <c r="K72" i="4" s="1"/>
  <c r="J73" i="4"/>
  <c r="J72" i="4" s="1"/>
  <c r="I73" i="4"/>
  <c r="I72" i="4" s="1"/>
  <c r="L71" i="4"/>
  <c r="P71" i="4" s="1"/>
  <c r="Q71" i="4" s="1"/>
  <c r="O70" i="4"/>
  <c r="O69" i="4" s="1"/>
  <c r="N70" i="4"/>
  <c r="N69" i="4" s="1"/>
  <c r="M70" i="4"/>
  <c r="M69" i="4" s="1"/>
  <c r="K70" i="4"/>
  <c r="K69" i="4" s="1"/>
  <c r="J70" i="4"/>
  <c r="J69" i="4" s="1"/>
  <c r="I70" i="4"/>
  <c r="I69" i="4" s="1"/>
  <c r="L68" i="4"/>
  <c r="P68" i="4" s="1"/>
  <c r="Q68" i="4" s="1"/>
  <c r="L67" i="4"/>
  <c r="P67" i="4" s="1"/>
  <c r="Q67" i="4" s="1"/>
  <c r="L66" i="4"/>
  <c r="P66" i="4" s="1"/>
  <c r="Q66" i="4" s="1"/>
  <c r="O65" i="4"/>
  <c r="N65" i="4"/>
  <c r="M65" i="4"/>
  <c r="K65" i="4"/>
  <c r="J65" i="4"/>
  <c r="I65" i="4"/>
  <c r="Q64" i="4"/>
  <c r="L64" i="4"/>
  <c r="P64" i="4" s="1"/>
  <c r="J63" i="4"/>
  <c r="L62" i="4"/>
  <c r="P62" i="4" s="1"/>
  <c r="Q62" i="4" s="1"/>
  <c r="O61" i="4"/>
  <c r="N61" i="4"/>
  <c r="M61" i="4"/>
  <c r="K61" i="4"/>
  <c r="J61" i="4"/>
  <c r="I61" i="4"/>
  <c r="L60" i="4"/>
  <c r="P60" i="4" s="1"/>
  <c r="Q60" i="4" s="1"/>
  <c r="Q59" i="4"/>
  <c r="L59" i="4"/>
  <c r="P59" i="4" s="1"/>
  <c r="L58" i="4"/>
  <c r="P58" i="4" s="1"/>
  <c r="Q58" i="4" s="1"/>
  <c r="L57" i="4"/>
  <c r="P57" i="4" s="1"/>
  <c r="Q57" i="4" s="1"/>
  <c r="L56" i="4"/>
  <c r="P56" i="4" s="1"/>
  <c r="Q56" i="4" s="1"/>
  <c r="O55" i="4"/>
  <c r="O53" i="4" s="1"/>
  <c r="N55" i="4"/>
  <c r="N53" i="4" s="1"/>
  <c r="M55" i="4"/>
  <c r="M53" i="4" s="1"/>
  <c r="K55" i="4"/>
  <c r="K53" i="4" s="1"/>
  <c r="J55" i="4"/>
  <c r="J53" i="4" s="1"/>
  <c r="I55" i="4"/>
  <c r="I53" i="4" s="1"/>
  <c r="L54" i="4"/>
  <c r="P54" i="4" s="1"/>
  <c r="Q54" i="4" s="1"/>
  <c r="Q51" i="4"/>
  <c r="L51" i="4"/>
  <c r="P51" i="4" s="1"/>
  <c r="J47" i="4"/>
  <c r="I47" i="4"/>
  <c r="L37" i="4"/>
  <c r="P37" i="4" s="1"/>
  <c r="Q37" i="4" s="1"/>
  <c r="O36" i="4"/>
  <c r="N36" i="4"/>
  <c r="M36" i="4"/>
  <c r="M35" i="4" s="1"/>
  <c r="K36" i="4"/>
  <c r="J36" i="4"/>
  <c r="J35" i="4" s="1"/>
  <c r="I36" i="4"/>
  <c r="I35" i="4" s="1"/>
  <c r="O35" i="4"/>
  <c r="L34" i="4"/>
  <c r="P34" i="4" s="1"/>
  <c r="Q34" i="4" s="1"/>
  <c r="L33" i="4"/>
  <c r="P33" i="4" s="1"/>
  <c r="Q33" i="4" s="1"/>
  <c r="L32" i="4"/>
  <c r="P32" i="4" s="1"/>
  <c r="Q32" i="4" s="1"/>
  <c r="O31" i="4"/>
  <c r="N31" i="4"/>
  <c r="M31" i="4"/>
  <c r="K31" i="4"/>
  <c r="J31" i="4"/>
  <c r="I31" i="4"/>
  <c r="L28" i="4"/>
  <c r="P28" i="4" s="1"/>
  <c r="Q28" i="4" s="1"/>
  <c r="L27" i="4"/>
  <c r="P27" i="4" s="1"/>
  <c r="Q27" i="4" s="1"/>
  <c r="L26" i="4"/>
  <c r="P26" i="4" s="1"/>
  <c r="Q26" i="4" s="1"/>
  <c r="L25" i="4"/>
  <c r="P25" i="4" s="1"/>
  <c r="Q25" i="4" s="1"/>
  <c r="L24" i="4"/>
  <c r="P24" i="4" s="1"/>
  <c r="Q24" i="4" s="1"/>
  <c r="L23" i="4"/>
  <c r="P23" i="4" s="1"/>
  <c r="Q23" i="4" s="1"/>
  <c r="L22" i="4"/>
  <c r="P22" i="4" s="1"/>
  <c r="Q22" i="4" s="1"/>
  <c r="O21" i="4"/>
  <c r="N21" i="4"/>
  <c r="M21" i="4"/>
  <c r="K21" i="4"/>
  <c r="J21" i="4"/>
  <c r="I21" i="4"/>
  <c r="L20" i="4"/>
  <c r="P20" i="4" s="1"/>
  <c r="Q20" i="4" s="1"/>
  <c r="L18" i="4"/>
  <c r="P18" i="4" s="1"/>
  <c r="Q18" i="4" s="1"/>
  <c r="O17" i="4"/>
  <c r="N17" i="4"/>
  <c r="M17" i="4"/>
  <c r="K17" i="4"/>
  <c r="J17" i="4"/>
  <c r="I17" i="4"/>
  <c r="L16" i="4"/>
  <c r="P16" i="4" s="1"/>
  <c r="Q16" i="4" s="1"/>
  <c r="L15" i="4"/>
  <c r="P15" i="4" s="1"/>
  <c r="Q15" i="4" s="1"/>
  <c r="L14" i="4"/>
  <c r="P14" i="4" s="1"/>
  <c r="Q14" i="4" s="1"/>
  <c r="O13" i="4"/>
  <c r="O11" i="4" s="1"/>
  <c r="N13" i="4"/>
  <c r="N11" i="4" s="1"/>
  <c r="M13" i="4"/>
  <c r="M11" i="4" s="1"/>
  <c r="K13" i="4"/>
  <c r="K11" i="4" s="1"/>
  <c r="J13" i="4"/>
  <c r="J11" i="4" s="1"/>
  <c r="I13" i="4"/>
  <c r="I11" i="4" s="1"/>
  <c r="L12" i="4"/>
  <c r="P12" i="4" s="1"/>
  <c r="Q12" i="4" s="1"/>
  <c r="M4803" i="4" l="1"/>
  <c r="O1332" i="4"/>
  <c r="J6625" i="4"/>
  <c r="J6624" i="4" s="1"/>
  <c r="K703" i="4"/>
  <c r="K7468" i="4"/>
  <c r="O7597" i="4"/>
  <c r="J4579" i="4"/>
  <c r="M7621" i="4"/>
  <c r="M5419" i="4"/>
  <c r="J8732" i="4"/>
  <c r="Q8732" i="4" s="1"/>
  <c r="I1150" i="4"/>
  <c r="I1140" i="4" s="1"/>
  <c r="O5951" i="4"/>
  <c r="J6591" i="4"/>
  <c r="K2765" i="4"/>
  <c r="O7635" i="4"/>
  <c r="O7634" i="4" s="1"/>
  <c r="N644" i="4"/>
  <c r="J2765" i="4"/>
  <c r="O5579" i="4"/>
  <c r="O5610" i="4" s="1"/>
  <c r="O5614" i="4" s="1"/>
  <c r="O5615" i="4" s="1"/>
  <c r="K5743" i="4"/>
  <c r="K1168" i="4"/>
  <c r="K1167" i="4" s="1"/>
  <c r="N1400" i="4"/>
  <c r="N1389" i="4" s="1"/>
  <c r="I6298" i="4"/>
  <c r="I6297" i="4" s="1"/>
  <c r="K6488" i="4"/>
  <c r="K5579" i="4"/>
  <c r="K5610" i="4" s="1"/>
  <c r="K5614" i="4" s="1"/>
  <c r="K5615" i="4" s="1"/>
  <c r="N8110" i="4"/>
  <c r="N8144" i="4" s="1"/>
  <c r="N8148" i="4" s="1"/>
  <c r="N8149" i="4" s="1"/>
  <c r="N8930" i="4"/>
  <c r="K2441" i="4"/>
  <c r="I3368" i="4"/>
  <c r="I3397" i="4" s="1"/>
  <c r="I3401" i="4" s="1"/>
  <c r="I3402" i="4" s="1"/>
  <c r="O4803" i="4"/>
  <c r="O4802" i="4" s="1"/>
  <c r="K5952" i="4"/>
  <c r="M149" i="4"/>
  <c r="M148" i="4" s="1"/>
  <c r="I1501" i="4"/>
  <c r="I1500" i="4" s="1"/>
  <c r="I4661" i="4"/>
  <c r="M5952" i="4"/>
  <c r="Q8953" i="4"/>
  <c r="M866" i="4"/>
  <c r="K142" i="4"/>
  <c r="O2521" i="4"/>
  <c r="O2552" i="4" s="1"/>
  <c r="O2556" i="4" s="1"/>
  <c r="O2557" i="4" s="1"/>
  <c r="O5379" i="4"/>
  <c r="O5409" i="4" s="1"/>
  <c r="O5413" i="4" s="1"/>
  <c r="O5414" i="4" s="1"/>
  <c r="M6591" i="4"/>
  <c r="N1042" i="4"/>
  <c r="N1041" i="4" s="1"/>
  <c r="I940" i="4"/>
  <c r="L4990" i="4"/>
  <c r="P4990" i="4" s="1"/>
  <c r="Q4990" i="4" s="1"/>
  <c r="Q7104" i="4"/>
  <c r="K8199" i="4"/>
  <c r="N6591" i="4"/>
  <c r="L883" i="4"/>
  <c r="O2044" i="4"/>
  <c r="O3045" i="4"/>
  <c r="O8525" i="4"/>
  <c r="K686" i="4"/>
  <c r="K358" i="4"/>
  <c r="M550" i="4"/>
  <c r="M539" i="4" s="1"/>
  <c r="M570" i="4" s="1"/>
  <c r="L642" i="4"/>
  <c r="K2725" i="4"/>
  <c r="K2755" i="4" s="1"/>
  <c r="K2759" i="4" s="1"/>
  <c r="O3689" i="4"/>
  <c r="O3719" i="4" s="1"/>
  <c r="O3723" i="4" s="1"/>
  <c r="O3724" i="4" s="1"/>
  <c r="O3769" i="4"/>
  <c r="O3799" i="4" s="1"/>
  <c r="O3803" i="4" s="1"/>
  <c r="O3804" i="4" s="1"/>
  <c r="J7121" i="4"/>
  <c r="J7120" i="4" s="1"/>
  <c r="I7603" i="4"/>
  <c r="L8119" i="4"/>
  <c r="P8119" i="4" s="1"/>
  <c r="Q8119" i="4" s="1"/>
  <c r="J4254" i="4"/>
  <c r="J1921" i="4"/>
  <c r="J1950" i="4" s="1"/>
  <c r="L5767" i="4"/>
  <c r="L61" i="4"/>
  <c r="O400" i="4"/>
  <c r="O389" i="4" s="1"/>
  <c r="M686" i="4"/>
  <c r="M685" i="4" s="1"/>
  <c r="L688" i="4"/>
  <c r="N885" i="4"/>
  <c r="N875" i="4" s="1"/>
  <c r="Q1748" i="4"/>
  <c r="Q1908" i="4"/>
  <c r="M2615" i="4"/>
  <c r="L2623" i="4"/>
  <c r="I4461" i="4"/>
  <c r="I4491" i="4" s="1"/>
  <c r="I4495" i="4" s="1"/>
  <c r="I4496" i="4" s="1"/>
  <c r="J4741" i="4"/>
  <c r="J4767" i="4" s="1"/>
  <c r="J4771" i="4" s="1"/>
  <c r="J4772" i="4" s="1"/>
  <c r="O5837" i="4"/>
  <c r="N6059" i="4"/>
  <c r="L6227" i="4"/>
  <c r="I5952" i="4"/>
  <c r="K8344" i="4"/>
  <c r="K8381" i="4" s="1"/>
  <c r="K866" i="4"/>
  <c r="L1023" i="4"/>
  <c r="P1023" i="4" s="1"/>
  <c r="Q1023" i="4" s="1"/>
  <c r="L3899" i="4"/>
  <c r="I4803" i="4"/>
  <c r="I4802" i="4" s="1"/>
  <c r="I4361" i="4"/>
  <c r="O6250" i="4"/>
  <c r="O6249" i="4" s="1"/>
  <c r="O5955" i="4"/>
  <c r="J4407" i="4"/>
  <c r="Q4407" i="4" s="1"/>
  <c r="Q4408" i="4"/>
  <c r="I63" i="4"/>
  <c r="I52" i="4" s="1"/>
  <c r="I75" i="4" s="1"/>
  <c r="I83" i="4" s="1"/>
  <c r="M90" i="4"/>
  <c r="I779" i="4"/>
  <c r="O817" i="4"/>
  <c r="O816" i="4" s="1"/>
  <c r="I1067" i="4"/>
  <c r="J1203" i="4"/>
  <c r="J1192" i="4" s="1"/>
  <c r="L1398" i="4"/>
  <c r="P1398" i="4" s="1"/>
  <c r="Q1398" i="4" s="1"/>
  <c r="I5257" i="4"/>
  <c r="I5286" i="4" s="1"/>
  <c r="I5290" i="4" s="1"/>
  <c r="I5291" i="4" s="1"/>
  <c r="M6059" i="4"/>
  <c r="M6089" i="4" s="1"/>
  <c r="M6093" i="4" s="1"/>
  <c r="N7121" i="4"/>
  <c r="N7120" i="4" s="1"/>
  <c r="N3167" i="4"/>
  <c r="N3196" i="4" s="1"/>
  <c r="N3200" i="4" s="1"/>
  <c r="N3201" i="4" s="1"/>
  <c r="I358" i="4"/>
  <c r="I348" i="4" s="1"/>
  <c r="I371" i="4" s="1"/>
  <c r="I457" i="4"/>
  <c r="I446" i="4" s="1"/>
  <c r="I480" i="4" s="1"/>
  <c r="M885" i="4"/>
  <c r="L947" i="4"/>
  <c r="P947" i="4" s="1"/>
  <c r="L1392" i="4"/>
  <c r="I4901" i="4"/>
  <c r="I4931" i="4" s="1"/>
  <c r="I4935" i="4" s="1"/>
  <c r="I4936" i="4" s="1"/>
  <c r="N4981" i="4"/>
  <c r="N5009" i="4" s="1"/>
  <c r="N5013" i="4" s="1"/>
  <c r="N5014" i="4" s="1"/>
  <c r="L6589" i="4"/>
  <c r="P6589" i="4" s="1"/>
  <c r="L6590" i="4"/>
  <c r="J7746" i="4"/>
  <c r="L7770" i="4"/>
  <c r="P7770" i="4" s="1"/>
  <c r="Q7770" i="4" s="1"/>
  <c r="I8199" i="4"/>
  <c r="I8231" i="4" s="1"/>
  <c r="I8235" i="4" s="1"/>
  <c r="I8236" i="4" s="1"/>
  <c r="N2481" i="4"/>
  <c r="L2784" i="4"/>
  <c r="P2784" i="4" s="1"/>
  <c r="Q2784" i="4" s="1"/>
  <c r="L3698" i="4"/>
  <c r="L3778" i="4"/>
  <c r="P3778" i="4" s="1"/>
  <c r="Q3778" i="4" s="1"/>
  <c r="K5061" i="4"/>
  <c r="K5089" i="4" s="1"/>
  <c r="K5093" i="4" s="1"/>
  <c r="K5219" i="4"/>
  <c r="N7016" i="4"/>
  <c r="N7015" i="4" s="1"/>
  <c r="M7303" i="4"/>
  <c r="M7302" i="4" s="1"/>
  <c r="J2125" i="4"/>
  <c r="L3056" i="4"/>
  <c r="L3064" i="4"/>
  <c r="I4132" i="4"/>
  <c r="M4619" i="4"/>
  <c r="J5458" i="4"/>
  <c r="M7383" i="4"/>
  <c r="N7616" i="4"/>
  <c r="N7615" i="4" s="1"/>
  <c r="O1172" i="4"/>
  <c r="L1373" i="4"/>
  <c r="L1374" i="4"/>
  <c r="P1374" i="4" s="1"/>
  <c r="Q1374" i="4" s="1"/>
  <c r="L1614" i="4"/>
  <c r="P1614" i="4" s="1"/>
  <c r="Q1614" i="4" s="1"/>
  <c r="J2151" i="4"/>
  <c r="Q2151" i="4" s="1"/>
  <c r="I2247" i="4"/>
  <c r="I2273" i="4" s="1"/>
  <c r="I2277" i="4" s="1"/>
  <c r="I2278" i="4" s="1"/>
  <c r="L2645" i="4"/>
  <c r="P2645" i="4" s="1"/>
  <c r="L3095" i="4"/>
  <c r="L3257" i="4"/>
  <c r="P3257" i="4" s="1"/>
  <c r="Q3257" i="4" s="1"/>
  <c r="J3449" i="4"/>
  <c r="J3479" i="4" s="1"/>
  <c r="O4501" i="4"/>
  <c r="O4531" i="4" s="1"/>
  <c r="O4535" i="4" s="1"/>
  <c r="O4536" i="4" s="1"/>
  <c r="Q4847" i="4"/>
  <c r="J4846" i="4"/>
  <c r="Q4846" i="4" s="1"/>
  <c r="I274" i="4"/>
  <c r="K1042" i="4"/>
  <c r="K1041" i="4" s="1"/>
  <c r="N1332" i="4"/>
  <c r="N1321" i="4" s="1"/>
  <c r="J1482" i="4"/>
  <c r="J1480" i="4" s="1"/>
  <c r="L2215" i="4"/>
  <c r="I2206" i="4"/>
  <c r="I2236" i="4" s="1"/>
  <c r="I2240" i="4" s="1"/>
  <c r="I2241" i="4" s="1"/>
  <c r="L2647" i="4"/>
  <c r="P2647" i="4" s="1"/>
  <c r="Q2647" i="4" s="1"/>
  <c r="N2805" i="4"/>
  <c r="N2835" i="4" s="1"/>
  <c r="N2839" i="4" s="1"/>
  <c r="N2840" i="4" s="1"/>
  <c r="J2991" i="4"/>
  <c r="Q2991" i="4" s="1"/>
  <c r="M3288" i="4"/>
  <c r="O3890" i="4"/>
  <c r="J5662" i="4"/>
  <c r="O1469" i="4"/>
  <c r="O1501" i="4"/>
  <c r="O1500" i="4" s="1"/>
  <c r="N7134" i="4"/>
  <c r="K100" i="4"/>
  <c r="K90" i="4" s="1"/>
  <c r="K114" i="4" s="1"/>
  <c r="K118" i="4" s="1"/>
  <c r="K119" i="4" s="1"/>
  <c r="J550" i="4"/>
  <c r="M984" i="4"/>
  <c r="M983" i="4" s="1"/>
  <c r="M1150" i="4"/>
  <c r="M1140" i="4" s="1"/>
  <c r="M1271" i="4"/>
  <c r="M1390" i="4"/>
  <c r="L1534" i="4"/>
  <c r="P1534" i="4" s="1"/>
  <c r="Q1534" i="4" s="1"/>
  <c r="J1961" i="4"/>
  <c r="L2071" i="4"/>
  <c r="P2071" i="4" s="1"/>
  <c r="I2644" i="4"/>
  <c r="I2674" i="4" s="1"/>
  <c r="I2678" i="4" s="1"/>
  <c r="I2679" i="4" s="1"/>
  <c r="M2685" i="4"/>
  <c r="I3086" i="4"/>
  <c r="I3115" i="4" s="1"/>
  <c r="I3119" i="4" s="1"/>
  <c r="I3120" i="4" s="1"/>
  <c r="L3275" i="4"/>
  <c r="I7121" i="4"/>
  <c r="I7120" i="4" s="1"/>
  <c r="I1921" i="4"/>
  <c r="I1950" i="4" s="1"/>
  <c r="I1954" i="4" s="1"/>
  <c r="I1955" i="4" s="1"/>
  <c r="M19" i="4"/>
  <c r="M10" i="4" s="1"/>
  <c r="J100" i="4"/>
  <c r="M585" i="4"/>
  <c r="M615" i="4" s="1"/>
  <c r="J1722" i="4"/>
  <c r="J1750" i="4" s="1"/>
  <c r="I2044" i="4"/>
  <c r="I2074" i="4" s="1"/>
  <c r="I2078" i="4" s="1"/>
  <c r="I2079" i="4" s="1"/>
  <c r="L2688" i="4"/>
  <c r="P2688" i="4" s="1"/>
  <c r="Q2688" i="4" s="1"/>
  <c r="J3675" i="4"/>
  <c r="Q3675" i="4" s="1"/>
  <c r="Q3676" i="4"/>
  <c r="K6591" i="4"/>
  <c r="J6664" i="4"/>
  <c r="J6663" i="4" s="1"/>
  <c r="J6623" i="4"/>
  <c r="L494" i="4"/>
  <c r="P494" i="4" s="1"/>
  <c r="Q494" i="4" s="1"/>
  <c r="M644" i="4"/>
  <c r="M633" i="4" s="1"/>
  <c r="J957" i="4"/>
  <c r="J975" i="4"/>
  <c r="J974" i="4" s="1"/>
  <c r="L1551" i="4"/>
  <c r="K1605" i="4"/>
  <c r="L1748" i="4"/>
  <c r="P1748" i="4" s="1"/>
  <c r="L2094" i="4"/>
  <c r="P2094" i="4" s="1"/>
  <c r="Q2094" i="4" s="1"/>
  <c r="L2248" i="4"/>
  <c r="J2348" i="4"/>
  <c r="Q2348" i="4" s="1"/>
  <c r="L2549" i="4"/>
  <c r="P2549" i="4" s="1"/>
  <c r="L2613" i="4"/>
  <c r="K2795" i="4"/>
  <c r="K2799" i="4" s="1"/>
  <c r="K2800" i="4" s="1"/>
  <c r="O4619" i="4"/>
  <c r="O4650" i="4" s="1"/>
  <c r="O4654" i="4" s="1"/>
  <c r="O4655" i="4" s="1"/>
  <c r="J4778" i="4"/>
  <c r="N6250" i="4"/>
  <c r="N6249" i="4" s="1"/>
  <c r="N5955" i="4"/>
  <c r="N264" i="4"/>
  <c r="M5956" i="4"/>
  <c r="M6298" i="4"/>
  <c r="L4566" i="4"/>
  <c r="P4566" i="4" s="1"/>
  <c r="Q4566" i="4" s="1"/>
  <c r="L4628" i="4"/>
  <c r="L5685" i="4"/>
  <c r="L5686" i="4"/>
  <c r="P5686" i="4" s="1"/>
  <c r="Q5686" i="4" s="1"/>
  <c r="L5794" i="4"/>
  <c r="P5794" i="4" s="1"/>
  <c r="Q5794" i="4" s="1"/>
  <c r="L6086" i="4"/>
  <c r="P6086" i="4" s="1"/>
  <c r="O6140" i="4"/>
  <c r="O6169" i="4" s="1"/>
  <c r="O6173" i="4" s="1"/>
  <c r="O6174" i="4" s="1"/>
  <c r="O3005" i="4"/>
  <c r="O3034" i="4" s="1"/>
  <c r="O3038" i="4" s="1"/>
  <c r="O3039" i="4" s="1"/>
  <c r="L3337" i="4"/>
  <c r="P3337" i="4" s="1"/>
  <c r="Q3337" i="4" s="1"/>
  <c r="L3371" i="4"/>
  <c r="L3692" i="4"/>
  <c r="J4132" i="4"/>
  <c r="I4357" i="4"/>
  <c r="M4421" i="4"/>
  <c r="L4430" i="4"/>
  <c r="K4579" i="4"/>
  <c r="L4808" i="4"/>
  <c r="J5100" i="4"/>
  <c r="J5130" i="4" s="1"/>
  <c r="J5134" i="4" s="1"/>
  <c r="J5135" i="4" s="1"/>
  <c r="M5257" i="4"/>
  <c r="M5936" i="4"/>
  <c r="L6143" i="4"/>
  <c r="O6267" i="4"/>
  <c r="O5952" i="4"/>
  <c r="L2984" i="4"/>
  <c r="P2984" i="4" s="1"/>
  <c r="Q2984" i="4" s="1"/>
  <c r="M3207" i="4"/>
  <c r="L3210" i="4"/>
  <c r="P3210" i="4" s="1"/>
  <c r="Q3210" i="4" s="1"/>
  <c r="M4501" i="4"/>
  <c r="K4741" i="4"/>
  <c r="O6059" i="4"/>
  <c r="O6089" i="4" s="1"/>
  <c r="O6093" i="4" s="1"/>
  <c r="O6094" i="4" s="1"/>
  <c r="O7121" i="4"/>
  <c r="O7120" i="4" s="1"/>
  <c r="N7157" i="4"/>
  <c r="O7172" i="4"/>
  <c r="O7171" i="4" s="1"/>
  <c r="K7635" i="4"/>
  <c r="K7634" i="4" s="1"/>
  <c r="O3408" i="4"/>
  <c r="O3438" i="4" s="1"/>
  <c r="O3442" i="4" s="1"/>
  <c r="O3443" i="4" s="1"/>
  <c r="K3489" i="4"/>
  <c r="L3708" i="4"/>
  <c r="P3708" i="4" s="1"/>
  <c r="Q3708" i="4" s="1"/>
  <c r="N4860" i="4"/>
  <c r="N4890" i="4" s="1"/>
  <c r="N4894" i="4" s="1"/>
  <c r="N4895" i="4" s="1"/>
  <c r="J4981" i="4"/>
  <c r="J5009" i="4" s="1"/>
  <c r="J5013" i="4" s="1"/>
  <c r="J5014" i="4" s="1"/>
  <c r="J6531" i="4"/>
  <c r="I5951" i="4"/>
  <c r="N5952" i="4"/>
  <c r="L8917" i="4"/>
  <c r="N8708" i="4"/>
  <c r="N8742" i="4" s="1"/>
  <c r="N8746" i="4" s="1"/>
  <c r="N8747" i="4" s="1"/>
  <c r="L8717" i="4"/>
  <c r="P8717" i="4" s="1"/>
  <c r="Q8717" i="4" s="1"/>
  <c r="L8849" i="4"/>
  <c r="O8482" i="4"/>
  <c r="O8514" i="4" s="1"/>
  <c r="O8518" i="4" s="1"/>
  <c r="O8519" i="4" s="1"/>
  <c r="L8783" i="4"/>
  <c r="P8783" i="4" s="1"/>
  <c r="I8110" i="4"/>
  <c r="I8144" i="4" s="1"/>
  <c r="I8148" i="4" s="1"/>
  <c r="I8149" i="4" s="1"/>
  <c r="K7881" i="4"/>
  <c r="I8525" i="4"/>
  <c r="I8559" i="4" s="1"/>
  <c r="I8563" i="4" s="1"/>
  <c r="I8564" i="4" s="1"/>
  <c r="L8855" i="4"/>
  <c r="I2805" i="4"/>
  <c r="I2835" i="4" s="1"/>
  <c r="I2839" i="4" s="1"/>
  <c r="I2840" i="4" s="1"/>
  <c r="Q3275" i="4"/>
  <c r="J3274" i="4"/>
  <c r="Q3274" i="4" s="1"/>
  <c r="L4343" i="4"/>
  <c r="I5947" i="4"/>
  <c r="I5987" i="4"/>
  <c r="I5976" i="4" s="1"/>
  <c r="I6007" i="4" s="1"/>
  <c r="I6011" i="4" s="1"/>
  <c r="I6012" i="4" s="1"/>
  <c r="M30" i="4"/>
  <c r="M29" i="4" s="1"/>
  <c r="N420" i="4"/>
  <c r="N419" i="4" s="1"/>
  <c r="L472" i="4"/>
  <c r="P472" i="4" s="1"/>
  <c r="J1352" i="4"/>
  <c r="J1351" i="4" s="1"/>
  <c r="I2284" i="4"/>
  <c r="I2313" i="4" s="1"/>
  <c r="I2317" i="4" s="1"/>
  <c r="I2318" i="4" s="1"/>
  <c r="L3170" i="4"/>
  <c r="P3170" i="4" s="1"/>
  <c r="Q3170" i="4" s="1"/>
  <c r="J3755" i="4"/>
  <c r="Q3755" i="4" s="1"/>
  <c r="Q3756" i="4"/>
  <c r="L3909" i="4"/>
  <c r="P3909" i="4" s="1"/>
  <c r="Q3909" i="4" s="1"/>
  <c r="N3901" i="4"/>
  <c r="L3901" i="4" s="1"/>
  <c r="Q4281" i="4"/>
  <c r="J4280" i="4"/>
  <c r="Q4280" i="4" s="1"/>
  <c r="J457" i="4"/>
  <c r="J446" i="4" s="1"/>
  <c r="I2401" i="4"/>
  <c r="I2430" i="4" s="1"/>
  <c r="I2434" i="4" s="1"/>
  <c r="I2435" i="4" s="1"/>
  <c r="J3769" i="4"/>
  <c r="I7635" i="4"/>
  <c r="I7634" i="4" s="1"/>
  <c r="I19" i="4"/>
  <c r="I10" i="4" s="1"/>
  <c r="J324" i="4"/>
  <c r="J323" i="4" s="1"/>
  <c r="O437" i="4"/>
  <c r="L701" i="4"/>
  <c r="P701" i="4" s="1"/>
  <c r="Q701" i="4" s="1"/>
  <c r="I796" i="4"/>
  <c r="I785" i="4" s="1"/>
  <c r="L863" i="4"/>
  <c r="P863" i="4" s="1"/>
  <c r="Q863" i="4" s="1"/>
  <c r="O1253" i="4"/>
  <c r="O1242" i="4" s="1"/>
  <c r="O1400" i="4"/>
  <c r="O1389" i="4" s="1"/>
  <c r="I1400" i="4"/>
  <c r="I1389" i="4" s="1"/>
  <c r="L1632" i="4"/>
  <c r="P1632" i="4" s="1"/>
  <c r="Q1632" i="4" s="1"/>
  <c r="Q2388" i="4"/>
  <c r="J2387" i="4"/>
  <c r="Q2387" i="4" s="1"/>
  <c r="M2482" i="4"/>
  <c r="L2482" i="4" s="1"/>
  <c r="L2484" i="4"/>
  <c r="P2484" i="4" s="1"/>
  <c r="Q2484" i="4" s="1"/>
  <c r="N2563" i="4"/>
  <c r="N2593" i="4" s="1"/>
  <c r="N2597" i="4" s="1"/>
  <c r="N2598" i="4" s="1"/>
  <c r="L2974" i="4"/>
  <c r="P2974" i="4" s="1"/>
  <c r="Q2974" i="4" s="1"/>
  <c r="J3609" i="4"/>
  <c r="I3971" i="4"/>
  <c r="I4000" i="4" s="1"/>
  <c r="I4004" i="4" s="1"/>
  <c r="I4005" i="4" s="1"/>
  <c r="J1084" i="4"/>
  <c r="J1073" i="4" s="1"/>
  <c r="J2805" i="4"/>
  <c r="M3489" i="4"/>
  <c r="M3519" i="4" s="1"/>
  <c r="Q3998" i="4"/>
  <c r="J3997" i="4"/>
  <c r="Q3997" i="4" s="1"/>
  <c r="L239" i="4"/>
  <c r="P239" i="4" s="1"/>
  <c r="Q239" i="4" s="1"/>
  <c r="L272" i="4"/>
  <c r="P272" i="4" s="1"/>
  <c r="Q272" i="4" s="1"/>
  <c r="O988" i="4"/>
  <c r="O987" i="4" s="1"/>
  <c r="O1042" i="4"/>
  <c r="O1041" i="4" s="1"/>
  <c r="O1093" i="4"/>
  <c r="O1092" i="4" s="1"/>
  <c r="I1332" i="4"/>
  <c r="I1321" i="4" s="1"/>
  <c r="Q2271" i="4"/>
  <c r="J2270" i="4"/>
  <c r="Q2270" i="4" s="1"/>
  <c r="I4011" i="4"/>
  <c r="I4041" i="4" s="1"/>
  <c r="I4045" i="4" s="1"/>
  <c r="I4046" i="4" s="1"/>
  <c r="L93" i="4"/>
  <c r="P93" i="4" s="1"/>
  <c r="N2925" i="4"/>
  <c r="N2955" i="4" s="1"/>
  <c r="N2959" i="4" s="1"/>
  <c r="N2960" i="4" s="1"/>
  <c r="N3288" i="4"/>
  <c r="O19" i="4"/>
  <c r="O10" i="4" s="1"/>
  <c r="L220" i="4"/>
  <c r="P220" i="4" s="1"/>
  <c r="Q220" i="4" s="1"/>
  <c r="L337" i="4"/>
  <c r="O408" i="4"/>
  <c r="O407" i="4" s="1"/>
  <c r="J1801" i="4"/>
  <c r="J1830" i="4" s="1"/>
  <c r="J1834" i="4" s="1"/>
  <c r="Q2468" i="4"/>
  <c r="L2615" i="4"/>
  <c r="I2685" i="4"/>
  <c r="I2714" i="4" s="1"/>
  <c r="I2718" i="4" s="1"/>
  <c r="I2719" i="4" s="1"/>
  <c r="I3850" i="4"/>
  <c r="I3879" i="4" s="1"/>
  <c r="I3883" i="4" s="1"/>
  <c r="I3884" i="4" s="1"/>
  <c r="J5565" i="4"/>
  <c r="Q5565" i="4" s="1"/>
  <c r="L6123" i="4"/>
  <c r="P6123" i="4" s="1"/>
  <c r="Q6123" i="4" s="1"/>
  <c r="N6625" i="4"/>
  <c r="N6624" i="4" s="1"/>
  <c r="J539" i="4"/>
  <c r="I1564" i="4"/>
  <c r="I1594" i="4" s="1"/>
  <c r="I1598" i="4" s="1"/>
  <c r="I1599" i="4" s="1"/>
  <c r="L1616" i="4"/>
  <c r="P1616" i="4" s="1"/>
  <c r="Q1616" i="4" s="1"/>
  <c r="M1761" i="4"/>
  <c r="L1981" i="4"/>
  <c r="P1981" i="4" s="1"/>
  <c r="Q1981" i="4" s="1"/>
  <c r="L2104" i="4"/>
  <c r="P2104" i="4" s="1"/>
  <c r="Q2104" i="4" s="1"/>
  <c r="N2247" i="4"/>
  <c r="N2273" i="4" s="1"/>
  <c r="N2277" i="4" s="1"/>
  <c r="N2278" i="4" s="1"/>
  <c r="N2441" i="4"/>
  <c r="L2945" i="4"/>
  <c r="P2945" i="4" s="1"/>
  <c r="Q2945" i="4" s="1"/>
  <c r="L3016" i="4"/>
  <c r="O3207" i="4"/>
  <c r="I3408" i="4"/>
  <c r="I3438" i="4" s="1"/>
  <c r="I3442" i="4" s="1"/>
  <c r="I3443" i="4" s="1"/>
  <c r="I4092" i="4"/>
  <c r="I4121" i="4" s="1"/>
  <c r="I4125" i="4" s="1"/>
  <c r="I4126" i="4" s="1"/>
  <c r="I4541" i="4"/>
  <c r="I4568" i="4" s="1"/>
  <c r="I4572" i="4" s="1"/>
  <c r="I4573" i="4" s="1"/>
  <c r="L4804" i="4"/>
  <c r="P4804" i="4" s="1"/>
  <c r="Q4804" i="4" s="1"/>
  <c r="K5100" i="4"/>
  <c r="J5419" i="4"/>
  <c r="J5449" i="4" s="1"/>
  <c r="I5539" i="4"/>
  <c r="I5569" i="4" s="1"/>
  <c r="I5573" i="4" s="1"/>
  <c r="I5574" i="4" s="1"/>
  <c r="J5688" i="4"/>
  <c r="Q5689" i="4"/>
  <c r="L6254" i="4"/>
  <c r="P6254" i="4" s="1"/>
  <c r="Q6254" i="4" s="1"/>
  <c r="L6386" i="4"/>
  <c r="K6557" i="4"/>
  <c r="K6556" i="4" s="1"/>
  <c r="O7537" i="4"/>
  <c r="M1105" i="4"/>
  <c r="M1104" i="4" s="1"/>
  <c r="L1330" i="4"/>
  <c r="P1330" i="4" s="1"/>
  <c r="Q1330" i="4" s="1"/>
  <c r="L1463" i="4"/>
  <c r="P1463" i="4" s="1"/>
  <c r="Q1463" i="4" s="1"/>
  <c r="I1505" i="4"/>
  <c r="I1504" i="4" s="1"/>
  <c r="L1770" i="4"/>
  <c r="P1770" i="4" s="1"/>
  <c r="Q1770" i="4" s="1"/>
  <c r="L1780" i="4"/>
  <c r="P1780" i="4" s="1"/>
  <c r="Q1780" i="4" s="1"/>
  <c r="L2055" i="4"/>
  <c r="P2055" i="4" s="1"/>
  <c r="N2085" i="4"/>
  <c r="N2114" i="4" s="1"/>
  <c r="N2118" i="4" s="1"/>
  <c r="N2119" i="4" s="1"/>
  <c r="K2125" i="4"/>
  <c r="K2154" i="4" s="1"/>
  <c r="L2631" i="4"/>
  <c r="P2631" i="4" s="1"/>
  <c r="O2965" i="4"/>
  <c r="O2995" i="4" s="1"/>
  <c r="O2999" i="4" s="1"/>
  <c r="O3000" i="4" s="1"/>
  <c r="I3207" i="4"/>
  <c r="I3237" i="4" s="1"/>
  <c r="I3241" i="4" s="1"/>
  <c r="I3242" i="4" s="1"/>
  <c r="N3368" i="4"/>
  <c r="L3532" i="4"/>
  <c r="P3532" i="4" s="1"/>
  <c r="Q3532" i="4" s="1"/>
  <c r="J3649" i="4"/>
  <c r="J4157" i="4"/>
  <c r="Q4157" i="4" s="1"/>
  <c r="Q4158" i="4"/>
  <c r="K4381" i="4"/>
  <c r="O4461" i="4"/>
  <c r="O4491" i="4" s="1"/>
  <c r="O4495" i="4" s="1"/>
  <c r="O4496" i="4" s="1"/>
  <c r="O4661" i="4"/>
  <c r="O4691" i="4" s="1"/>
  <c r="O4695" i="4" s="1"/>
  <c r="O4696" i="4" s="1"/>
  <c r="O5020" i="4"/>
  <c r="O5050" i="4" s="1"/>
  <c r="O5054" i="4" s="1"/>
  <c r="O5055" i="4" s="1"/>
  <c r="N5419" i="4"/>
  <c r="L5428" i="4"/>
  <c r="P5428" i="4" s="1"/>
  <c r="Q5428" i="4" s="1"/>
  <c r="K5499" i="4"/>
  <c r="I5837" i="4"/>
  <c r="I5827" i="4" s="1"/>
  <c r="I5851" i="4" s="1"/>
  <c r="J6935" i="4"/>
  <c r="J6924" i="4" s="1"/>
  <c r="J7383" i="4"/>
  <c r="J7372" i="4" s="1"/>
  <c r="I1605" i="4"/>
  <c r="I1634" i="4" s="1"/>
  <c r="I1638" i="4" s="1"/>
  <c r="I1639" i="4" s="1"/>
  <c r="O1761" i="4"/>
  <c r="O1790" i="4" s="1"/>
  <c r="O1794" i="4" s="1"/>
  <c r="O1795" i="4" s="1"/>
  <c r="L1905" i="4"/>
  <c r="P1905" i="4" s="1"/>
  <c r="Q1905" i="4" s="1"/>
  <c r="N2284" i="4"/>
  <c r="N2313" i="4" s="1"/>
  <c r="N2317" i="4" s="1"/>
  <c r="N2318" i="4" s="1"/>
  <c r="O2284" i="4"/>
  <c r="L2749" i="4"/>
  <c r="P2749" i="4" s="1"/>
  <c r="Q2749" i="4" s="1"/>
  <c r="L2824" i="4"/>
  <c r="P2824" i="4" s="1"/>
  <c r="Q2824" i="4" s="1"/>
  <c r="L3048" i="4"/>
  <c r="P3048" i="4" s="1"/>
  <c r="Q3048" i="4" s="1"/>
  <c r="I3328" i="4"/>
  <c r="I3358" i="4" s="1"/>
  <c r="I3362" i="4" s="1"/>
  <c r="I3363" i="4" s="1"/>
  <c r="I3689" i="4"/>
  <c r="I3719" i="4" s="1"/>
  <c r="I3723" i="4" s="1"/>
  <c r="I3724" i="4" s="1"/>
  <c r="L4297" i="4"/>
  <c r="P4297" i="4" s="1"/>
  <c r="Q4297" i="4" s="1"/>
  <c r="N4361" i="4"/>
  <c r="J4605" i="4"/>
  <c r="Q4605" i="4" s="1"/>
  <c r="Q4606" i="4"/>
  <c r="O4981" i="4"/>
  <c r="O5009" i="4" s="1"/>
  <c r="O5013" i="4" s="1"/>
  <c r="O5014" i="4" s="1"/>
  <c r="K5539" i="4"/>
  <c r="O5879" i="4"/>
  <c r="O5869" i="4" s="1"/>
  <c r="L5892" i="4"/>
  <c r="P5892" i="4" s="1"/>
  <c r="Q5892" i="4" s="1"/>
  <c r="L6293" i="4"/>
  <c r="P6293" i="4" s="1"/>
  <c r="J6362" i="4"/>
  <c r="J6392" i="4" s="1"/>
  <c r="L721" i="4"/>
  <c r="P721" i="4" s="1"/>
  <c r="M1499" i="4"/>
  <c r="L1591" i="4"/>
  <c r="P1591" i="4" s="1"/>
  <c r="L1825" i="4"/>
  <c r="P1825" i="4" s="1"/>
  <c r="Q1825" i="4" s="1"/>
  <c r="L2006" i="4"/>
  <c r="L2053" i="4"/>
  <c r="L2174" i="4"/>
  <c r="P2174" i="4" s="1"/>
  <c r="Q2174" i="4" s="1"/>
  <c r="L2888" i="4"/>
  <c r="P2888" i="4" s="1"/>
  <c r="Q2888" i="4" s="1"/>
  <c r="N3045" i="4"/>
  <c r="L3135" i="4"/>
  <c r="P3135" i="4" s="1"/>
  <c r="Q3135" i="4" s="1"/>
  <c r="L3150" i="4"/>
  <c r="P3150" i="4" s="1"/>
  <c r="Q3150" i="4" s="1"/>
  <c r="L3216" i="4"/>
  <c r="P3216" i="4" s="1"/>
  <c r="Q3216" i="4" s="1"/>
  <c r="J3328" i="4"/>
  <c r="L3395" i="4"/>
  <c r="P3395" i="4" s="1"/>
  <c r="M3408" i="4"/>
  <c r="M3649" i="4"/>
  <c r="L3658" i="4"/>
  <c r="P3658" i="4" s="1"/>
  <c r="Q3658" i="4" s="1"/>
  <c r="L3940" i="4"/>
  <c r="L4237" i="4"/>
  <c r="O4579" i="4"/>
  <c r="O4608" i="4" s="1"/>
  <c r="O4612" i="4" s="1"/>
  <c r="O4613" i="4" s="1"/>
  <c r="K5936" i="4"/>
  <c r="L6574" i="4"/>
  <c r="P6574" i="4" s="1"/>
  <c r="Q6574" i="4" s="1"/>
  <c r="O6952" i="4"/>
  <c r="O6951" i="4" s="1"/>
  <c r="J7157" i="4"/>
  <c r="J7146" i="4" s="1"/>
  <c r="M7247" i="4"/>
  <c r="M7246" i="4" s="1"/>
  <c r="L7776" i="4"/>
  <c r="P7776" i="4" s="1"/>
  <c r="Q7776" i="4" s="1"/>
  <c r="I7789" i="4"/>
  <c r="I7822" i="4" s="1"/>
  <c r="I7826" i="4" s="1"/>
  <c r="I7827" i="4" s="1"/>
  <c r="L7834" i="4"/>
  <c r="P7834" i="4" s="1"/>
  <c r="Q7834" i="4" s="1"/>
  <c r="L7836" i="4"/>
  <c r="P7836" i="4" s="1"/>
  <c r="Q7836" i="4" s="1"/>
  <c r="J8436" i="4"/>
  <c r="O4294" i="4"/>
  <c r="O4322" i="4" s="1"/>
  <c r="O4326" i="4" s="1"/>
  <c r="O4327" i="4" s="1"/>
  <c r="L4384" i="4"/>
  <c r="O4421" i="4"/>
  <c r="M4461" i="4"/>
  <c r="L4550" i="4"/>
  <c r="P4550" i="4" s="1"/>
  <c r="Q4550" i="4" s="1"/>
  <c r="O4860" i="4"/>
  <c r="L4992" i="4"/>
  <c r="L4999" i="4"/>
  <c r="M5179" i="4"/>
  <c r="O5339" i="4"/>
  <c r="O5369" i="4" s="1"/>
  <c r="O5373" i="4" s="1"/>
  <c r="O5374" i="4" s="1"/>
  <c r="L5728" i="4"/>
  <c r="I5879" i="4"/>
  <c r="I5869" i="4" s="1"/>
  <c r="I6531" i="4"/>
  <c r="N6140" i="4"/>
  <c r="I6180" i="4"/>
  <c r="L6295" i="4"/>
  <c r="P6295" i="4" s="1"/>
  <c r="Q6295" i="4" s="1"/>
  <c r="Q6763" i="4"/>
  <c r="I7621" i="4"/>
  <c r="I7620" i="4" s="1"/>
  <c r="L8534" i="4"/>
  <c r="O4132" i="4"/>
  <c r="O4161" i="4" s="1"/>
  <c r="O4165" i="4" s="1"/>
  <c r="O4166" i="4" s="1"/>
  <c r="L4215" i="4"/>
  <c r="P4215" i="4" s="1"/>
  <c r="Q4215" i="4" s="1"/>
  <c r="I4294" i="4"/>
  <c r="I4322" i="4" s="1"/>
  <c r="I4326" i="4" s="1"/>
  <c r="I4327" i="4" s="1"/>
  <c r="O4357" i="4"/>
  <c r="O4541" i="4"/>
  <c r="O4568" i="4" s="1"/>
  <c r="O4572" i="4" s="1"/>
  <c r="O4573" i="4" s="1"/>
  <c r="N4941" i="4"/>
  <c r="N4970" i="4" s="1"/>
  <c r="N4974" i="4" s="1"/>
  <c r="N4975" i="4" s="1"/>
  <c r="O5179" i="4"/>
  <c r="O5208" i="4" s="1"/>
  <c r="O5212" i="4" s="1"/>
  <c r="O5213" i="4" s="1"/>
  <c r="I5379" i="4"/>
  <c r="I5409" i="4" s="1"/>
  <c r="I5413" i="4" s="1"/>
  <c r="I5414" i="4" s="1"/>
  <c r="L5461" i="4"/>
  <c r="P5461" i="4" s="1"/>
  <c r="Q5461" i="4" s="1"/>
  <c r="N5499" i="4"/>
  <c r="N5529" i="4" s="1"/>
  <c r="N5533" i="4" s="1"/>
  <c r="N5534" i="4" s="1"/>
  <c r="J6180" i="4"/>
  <c r="L6299" i="4"/>
  <c r="K6362" i="4"/>
  <c r="L6512" i="4"/>
  <c r="P6512" i="4" s="1"/>
  <c r="Q6512" i="4" s="1"/>
  <c r="L6712" i="4"/>
  <c r="P6712" i="4" s="1"/>
  <c r="Q6712" i="4" s="1"/>
  <c r="L6816" i="4"/>
  <c r="P6816" i="4" s="1"/>
  <c r="Q6816" i="4" s="1"/>
  <c r="L6830" i="4"/>
  <c r="P6830" i="4" s="1"/>
  <c r="O7231" i="4"/>
  <c r="O7230" i="4" s="1"/>
  <c r="L7325" i="4"/>
  <c r="P7325" i="4" s="1"/>
  <c r="Q7325" i="4" s="1"/>
  <c r="J7335" i="4"/>
  <c r="L7465" i="4"/>
  <c r="K7562" i="4"/>
  <c r="J7729" i="4"/>
  <c r="Q7729" i="4" s="1"/>
  <c r="I8019" i="4"/>
  <c r="I8053" i="4" s="1"/>
  <c r="I8057" i="4" s="1"/>
  <c r="I8058" i="4" s="1"/>
  <c r="L8445" i="4"/>
  <c r="P8445" i="4" s="1"/>
  <c r="Q8445" i="4" s="1"/>
  <c r="L6711" i="4"/>
  <c r="K7029" i="4"/>
  <c r="K7028" i="4" s="1"/>
  <c r="O7303" i="4"/>
  <c r="O7302" i="4" s="1"/>
  <c r="L7690" i="4"/>
  <c r="P7690" i="4" s="1"/>
  <c r="Q7690" i="4" s="1"/>
  <c r="L4487" i="4"/>
  <c r="P4487" i="4" s="1"/>
  <c r="L4504" i="4"/>
  <c r="L6124" i="4"/>
  <c r="I6219" i="4"/>
  <c r="N6292" i="4"/>
  <c r="N6291" i="4" s="1"/>
  <c r="N6609" i="4"/>
  <c r="I6639" i="4"/>
  <c r="I6672" i="4" s="1"/>
  <c r="L7300" i="4"/>
  <c r="P7300" i="4" s="1"/>
  <c r="M7445" i="4"/>
  <c r="M7552" i="4"/>
  <c r="M7551" i="4" s="1"/>
  <c r="L7678" i="4"/>
  <c r="P7678" i="4" s="1"/>
  <c r="L7864" i="4"/>
  <c r="O8892" i="4"/>
  <c r="L8687" i="4"/>
  <c r="P8687" i="4" s="1"/>
  <c r="L6887" i="4"/>
  <c r="L7535" i="4"/>
  <c r="P7535" i="4" s="1"/>
  <c r="Q7535" i="4" s="1"/>
  <c r="J7614" i="4"/>
  <c r="L7655" i="4"/>
  <c r="P7655" i="4" s="1"/>
  <c r="Q7655" i="4" s="1"/>
  <c r="L7884" i="4"/>
  <c r="L7890" i="4"/>
  <c r="N8155" i="4"/>
  <c r="I8392" i="4"/>
  <c r="I8425" i="4" s="1"/>
  <c r="I8429" i="4" s="1"/>
  <c r="I8430" i="4" s="1"/>
  <c r="L7482" i="4"/>
  <c r="P7482" i="4" s="1"/>
  <c r="Q7482" i="4" s="1"/>
  <c r="J7833" i="4"/>
  <c r="L7997" i="4"/>
  <c r="P7997" i="4" s="1"/>
  <c r="Q7997" i="4" s="1"/>
  <c r="L8164" i="4"/>
  <c r="P8164" i="4" s="1"/>
  <c r="Q8164" i="4" s="1"/>
  <c r="L8491" i="4"/>
  <c r="P8491" i="4" s="1"/>
  <c r="Q8491" i="4" s="1"/>
  <c r="L8872" i="4"/>
  <c r="P8872" i="4" s="1"/>
  <c r="L8933" i="4"/>
  <c r="P8933" i="4" s="1"/>
  <c r="Q8933" i="4" s="1"/>
  <c r="L7131" i="4"/>
  <c r="P7131" i="4" s="1"/>
  <c r="Q7131" i="4" s="1"/>
  <c r="L7132" i="4"/>
  <c r="P7132" i="4" s="1"/>
  <c r="L7133" i="4"/>
  <c r="P7133" i="4" s="1"/>
  <c r="J7239" i="4"/>
  <c r="Q7239" i="4" s="1"/>
  <c r="L7349" i="4"/>
  <c r="P7349" i="4" s="1"/>
  <c r="Q7349" i="4" s="1"/>
  <c r="L7581" i="4"/>
  <c r="L7583" i="4"/>
  <c r="P7583" i="4" s="1"/>
  <c r="Q7583" i="4" s="1"/>
  <c r="I7833" i="4"/>
  <c r="L7842" i="4"/>
  <c r="P7842" i="4" s="1"/>
  <c r="Q7842" i="4" s="1"/>
  <c r="L7901" i="4"/>
  <c r="O8019" i="4"/>
  <c r="L8573" i="4"/>
  <c r="P8573" i="4" s="1"/>
  <c r="I8662" i="4"/>
  <c r="I8697" i="4" s="1"/>
  <c r="I8701" i="4" s="1"/>
  <c r="I8702" i="4" s="1"/>
  <c r="M1722" i="4"/>
  <c r="O1048" i="4"/>
  <c r="O1047" i="4" s="1"/>
  <c r="I502" i="4"/>
  <c r="I491" i="4" s="1"/>
  <c r="I524" i="4" s="1"/>
  <c r="I627" i="4"/>
  <c r="L594" i="4"/>
  <c r="P594" i="4" s="1"/>
  <c r="Q594" i="4" s="1"/>
  <c r="L909" i="4"/>
  <c r="P909" i="4" s="1"/>
  <c r="L915" i="4"/>
  <c r="P915" i="4" s="1"/>
  <c r="N957" i="4"/>
  <c r="L17" i="4"/>
  <c r="P17" i="4" s="1"/>
  <c r="Q17" i="4" s="1"/>
  <c r="J52" i="4"/>
  <c r="J75" i="4" s="1"/>
  <c r="J79" i="4" s="1"/>
  <c r="N91" i="4"/>
  <c r="L91" i="4" s="1"/>
  <c r="P91" i="4" s="1"/>
  <c r="L140" i="4"/>
  <c r="P140" i="4" s="1"/>
  <c r="K149" i="4"/>
  <c r="K148" i="4" s="1"/>
  <c r="O274" i="4"/>
  <c r="O264" i="4" s="1"/>
  <c r="N313" i="4"/>
  <c r="N302" i="4" s="1"/>
  <c r="L316" i="4"/>
  <c r="P316" i="4" s="1"/>
  <c r="Q316" i="4" s="1"/>
  <c r="N338" i="4"/>
  <c r="J358" i="4"/>
  <c r="J348" i="4" s="1"/>
  <c r="K400" i="4"/>
  <c r="K389" i="4" s="1"/>
  <c r="N502" i="4"/>
  <c r="N491" i="4" s="1"/>
  <c r="N524" i="4" s="1"/>
  <c r="J677" i="4"/>
  <c r="J676" i="4" s="1"/>
  <c r="O703" i="4"/>
  <c r="N703" i="4"/>
  <c r="J723" i="4"/>
  <c r="K747" i="4"/>
  <c r="K746" i="4" s="1"/>
  <c r="L899" i="4"/>
  <c r="I908" i="4"/>
  <c r="I907" i="4" s="1"/>
  <c r="K914" i="4"/>
  <c r="K913" i="4" s="1"/>
  <c r="I984" i="4"/>
  <c r="I983" i="4" s="1"/>
  <c r="M988" i="4"/>
  <c r="M987" i="4" s="1"/>
  <c r="O1105" i="4"/>
  <c r="O1104" i="4" s="1"/>
  <c r="L1118" i="4"/>
  <c r="P1118" i="4" s="1"/>
  <c r="M1172" i="4"/>
  <c r="M1171" i="4" s="1"/>
  <c r="N1203" i="4"/>
  <c r="N1192" i="4" s="1"/>
  <c r="I1253" i="4"/>
  <c r="Q1285" i="4"/>
  <c r="O1341" i="4"/>
  <c r="O1340" i="4" s="1"/>
  <c r="L1375" i="4"/>
  <c r="P1375" i="4" s="1"/>
  <c r="Q1375" i="4" s="1"/>
  <c r="J1423" i="4"/>
  <c r="J1422" i="4" s="1"/>
  <c r="J1499" i="4"/>
  <c r="Q1509" i="4"/>
  <c r="J1525" i="4"/>
  <c r="J1553" i="4" s="1"/>
  <c r="M1564" i="4"/>
  <c r="L1588" i="4"/>
  <c r="O1605" i="4"/>
  <c r="O1634" i="4" s="1"/>
  <c r="O1638" i="4" s="1"/>
  <c r="O1639" i="4" s="1"/>
  <c r="I1645" i="4"/>
  <c r="I1675" i="4" s="1"/>
  <c r="I1679" i="4" s="1"/>
  <c r="I1680" i="4" s="1"/>
  <c r="K1722" i="4"/>
  <c r="L1764" i="4"/>
  <c r="P1764" i="4" s="1"/>
  <c r="Q1764" i="4" s="1"/>
  <c r="L1924" i="4"/>
  <c r="K1961" i="4"/>
  <c r="K1992" i="4" s="1"/>
  <c r="L2047" i="4"/>
  <c r="P2047" i="4" s="1"/>
  <c r="Q2047" i="4" s="1"/>
  <c r="N2044" i="4"/>
  <c r="N2074" i="4" s="1"/>
  <c r="N2078" i="4" s="1"/>
  <c r="N2079" i="4" s="1"/>
  <c r="M2085" i="4"/>
  <c r="N2125" i="4"/>
  <c r="N2154" i="4" s="1"/>
  <c r="N2158" i="4" s="1"/>
  <c r="N2159" i="4" s="1"/>
  <c r="L2134" i="4"/>
  <c r="N2206" i="4"/>
  <c r="N2236" i="4" s="1"/>
  <c r="N2240" i="4" s="1"/>
  <c r="N2241" i="4" s="1"/>
  <c r="L2293" i="4"/>
  <c r="P2293" i="4" s="1"/>
  <c r="Q2293" i="4" s="1"/>
  <c r="N2412" i="4"/>
  <c r="N2401" i="4" s="1"/>
  <c r="N2430" i="4" s="1"/>
  <c r="N2434" i="4" s="1"/>
  <c r="N2435" i="4" s="1"/>
  <c r="L2420" i="4"/>
  <c r="P2420" i="4" s="1"/>
  <c r="Q2420" i="4" s="1"/>
  <c r="I2481" i="4"/>
  <c r="I2510" i="4" s="1"/>
  <c r="I2514" i="4" s="1"/>
  <c r="I2515" i="4" s="1"/>
  <c r="I2521" i="4"/>
  <c r="K3005" i="4"/>
  <c r="K3034" i="4" s="1"/>
  <c r="K3038" i="4" s="1"/>
  <c r="I3045" i="4"/>
  <c r="I3075" i="4" s="1"/>
  <c r="I3079" i="4" s="1"/>
  <c r="I3080" i="4" s="1"/>
  <c r="K3126" i="4"/>
  <c r="K3156" i="4" s="1"/>
  <c r="K3160" i="4" s="1"/>
  <c r="K3161" i="4" s="1"/>
  <c r="Q3153" i="4"/>
  <c r="J3152" i="4"/>
  <c r="Q3152" i="4" s="1"/>
  <c r="L3377" i="4"/>
  <c r="P3377" i="4" s="1"/>
  <c r="Q3377" i="4" s="1"/>
  <c r="O3368" i="4"/>
  <c r="O3397" i="4" s="1"/>
  <c r="O3401" i="4" s="1"/>
  <c r="O3402" i="4" s="1"/>
  <c r="Q3395" i="4"/>
  <c r="J3394" i="4"/>
  <c r="Q3394" i="4" s="1"/>
  <c r="J3434" i="4"/>
  <c r="Q3434" i="4" s="1"/>
  <c r="Q3435" i="4"/>
  <c r="J3635" i="4"/>
  <c r="Q3635" i="4" s="1"/>
  <c r="Q3636" i="4"/>
  <c r="M3672" i="4"/>
  <c r="L3672" i="4" s="1"/>
  <c r="L3673" i="4"/>
  <c r="P3673" i="4" s="1"/>
  <c r="Q3673" i="4" s="1"/>
  <c r="Q3796" i="4"/>
  <c r="J3795" i="4"/>
  <c r="Q3795" i="4" s="1"/>
  <c r="M400" i="4"/>
  <c r="M389" i="4" s="1"/>
  <c r="K677" i="4"/>
  <c r="L991" i="4"/>
  <c r="L1074" i="4"/>
  <c r="P1074" i="4" s="1"/>
  <c r="L1076" i="4"/>
  <c r="P1076" i="4" s="1"/>
  <c r="Q1076" i="4" s="1"/>
  <c r="N1172" i="4"/>
  <c r="N1171" i="4" s="1"/>
  <c r="L1201" i="4"/>
  <c r="P1201" i="4" s="1"/>
  <c r="Q1201" i="4" s="1"/>
  <c r="K1253" i="4"/>
  <c r="K1242" i="4" s="1"/>
  <c r="L1306" i="4"/>
  <c r="L1308" i="4"/>
  <c r="P1308" i="4" s="1"/>
  <c r="Q1308" i="4" s="1"/>
  <c r="L1324" i="4"/>
  <c r="P1324" i="4" s="1"/>
  <c r="Q1324" i="4" s="1"/>
  <c r="L1465" i="4"/>
  <c r="P1465" i="4" s="1"/>
  <c r="L1467" i="4"/>
  <c r="P1467" i="4" s="1"/>
  <c r="L1468" i="4"/>
  <c r="N1564" i="4"/>
  <c r="N1594" i="4" s="1"/>
  <c r="N1598" i="4" s="1"/>
  <c r="N1599" i="4" s="1"/>
  <c r="L1575" i="4"/>
  <c r="P1575" i="4" s="1"/>
  <c r="Q1575" i="4" s="1"/>
  <c r="L1922" i="4"/>
  <c r="P1922" i="4" s="1"/>
  <c r="Q1922" i="4" s="1"/>
  <c r="O2206" i="4"/>
  <c r="O2236" i="4" s="1"/>
  <c r="O2240" i="4" s="1"/>
  <c r="O2241" i="4" s="1"/>
  <c r="K2363" i="4"/>
  <c r="L2465" i="4"/>
  <c r="P2465" i="4" s="1"/>
  <c r="Q2465" i="4" s="1"/>
  <c r="O2464" i="4"/>
  <c r="L2464" i="4" s="1"/>
  <c r="O2564" i="4"/>
  <c r="O2563" i="4" s="1"/>
  <c r="L2566" i="4"/>
  <c r="P2566" i="4" s="1"/>
  <c r="Q2566" i="4" s="1"/>
  <c r="L3113" i="4"/>
  <c r="P3113" i="4" s="1"/>
  <c r="O3112" i="4"/>
  <c r="L3112" i="4" s="1"/>
  <c r="P3112" i="4" s="1"/>
  <c r="M3609" i="4"/>
  <c r="I4346" i="4"/>
  <c r="L72" i="4"/>
  <c r="P72" i="4" s="1"/>
  <c r="Q72" i="4" s="1"/>
  <c r="L135" i="4"/>
  <c r="P135" i="4" s="1"/>
  <c r="Q135" i="4" s="1"/>
  <c r="L311" i="4"/>
  <c r="P311" i="4" s="1"/>
  <c r="Q311" i="4" s="1"/>
  <c r="L518" i="4"/>
  <c r="P518" i="4" s="1"/>
  <c r="J19" i="4"/>
  <c r="M133" i="4"/>
  <c r="L181" i="4"/>
  <c r="P181" i="4" s="1"/>
  <c r="Q181" i="4" s="1"/>
  <c r="N211" i="4"/>
  <c r="L351" i="4"/>
  <c r="P351" i="4" s="1"/>
  <c r="Q351" i="4" s="1"/>
  <c r="M358" i="4"/>
  <c r="M348" i="4" s="1"/>
  <c r="N400" i="4"/>
  <c r="I408" i="4"/>
  <c r="I407" i="4" s="1"/>
  <c r="N596" i="4"/>
  <c r="L713" i="4"/>
  <c r="P713" i="4" s="1"/>
  <c r="L794" i="4"/>
  <c r="P794" i="4" s="1"/>
  <c r="Q794" i="4" s="1"/>
  <c r="J940" i="4"/>
  <c r="P883" i="4"/>
  <c r="L891" i="4"/>
  <c r="P891" i="4" s="1"/>
  <c r="I1048" i="4"/>
  <c r="I1047" i="4" s="1"/>
  <c r="L1148" i="4"/>
  <c r="P1148" i="4" s="1"/>
  <c r="M1332" i="4"/>
  <c r="N1436" i="4"/>
  <c r="N1435" i="4" s="1"/>
  <c r="L1452" i="4"/>
  <c r="P1452" i="4" s="1"/>
  <c r="Q1452" i="4" s="1"/>
  <c r="M1501" i="4"/>
  <c r="M1500" i="4" s="1"/>
  <c r="L1526" i="4"/>
  <c r="P1526" i="4" s="1"/>
  <c r="Q1526" i="4" s="1"/>
  <c r="O1564" i="4"/>
  <c r="O1594" i="4" s="1"/>
  <c r="O1598" i="4" s="1"/>
  <c r="O1599" i="4" s="1"/>
  <c r="J1605" i="4"/>
  <c r="J1634" i="4" s="1"/>
  <c r="L1671" i="4"/>
  <c r="P1671" i="4" s="1"/>
  <c r="I1686" i="4"/>
  <c r="I1711" i="4" s="1"/>
  <c r="I1715" i="4" s="1"/>
  <c r="I1716" i="4" s="1"/>
  <c r="L1725" i="4"/>
  <c r="P1725" i="4" s="1"/>
  <c r="Q1725" i="4" s="1"/>
  <c r="I1761" i="4"/>
  <c r="I1790" i="4" s="1"/>
  <c r="I1794" i="4" s="1"/>
  <c r="I1795" i="4" s="1"/>
  <c r="N1772" i="4"/>
  <c r="L1772" i="4" s="1"/>
  <c r="P1772" i="4" s="1"/>
  <c r="Q1772" i="4" s="1"/>
  <c r="L1844" i="4"/>
  <c r="L1859" i="4"/>
  <c r="Q1867" i="4"/>
  <c r="N1961" i="4"/>
  <c r="N1992" i="4" s="1"/>
  <c r="N1996" i="4" s="1"/>
  <c r="N1997" i="4" s="1"/>
  <c r="O2003" i="4"/>
  <c r="O2096" i="4"/>
  <c r="L2096" i="4" s="1"/>
  <c r="P2096" i="4" s="1"/>
  <c r="L2149" i="4"/>
  <c r="P2149" i="4" s="1"/>
  <c r="L2225" i="4"/>
  <c r="P2225" i="4" s="1"/>
  <c r="Q2225" i="4" s="1"/>
  <c r="Q2234" i="4"/>
  <c r="L2371" i="4"/>
  <c r="O3730" i="4"/>
  <c r="O3758" i="4" s="1"/>
  <c r="O3762" i="4" s="1"/>
  <c r="O3763" i="4" s="1"/>
  <c r="N1499" i="4"/>
  <c r="O1722" i="4"/>
  <c r="O1750" i="4" s="1"/>
  <c r="O1754" i="4" s="1"/>
  <c r="O1755" i="4" s="1"/>
  <c r="J1881" i="4"/>
  <c r="Q1947" i="4"/>
  <c r="O1972" i="4"/>
  <c r="O1961" i="4" s="1"/>
  <c r="Q2031" i="4"/>
  <c r="L2190" i="4"/>
  <c r="P2190" i="4" s="1"/>
  <c r="L2256" i="4"/>
  <c r="P2256" i="4" s="1"/>
  <c r="Q2256" i="4" s="1"/>
  <c r="L2266" i="4"/>
  <c r="P2266" i="4" s="1"/>
  <c r="K2427" i="4"/>
  <c r="Q3032" i="4"/>
  <c r="J3031" i="4"/>
  <c r="Q3031" i="4" s="1"/>
  <c r="L3315" i="4"/>
  <c r="P3315" i="4" s="1"/>
  <c r="O3314" i="4"/>
  <c r="M3379" i="4"/>
  <c r="L3387" i="4"/>
  <c r="P3387" i="4" s="1"/>
  <c r="Q3387" i="4" s="1"/>
  <c r="M3449" i="4"/>
  <c r="M3479" i="4" s="1"/>
  <c r="M3483" i="4" s="1"/>
  <c r="P337" i="4"/>
  <c r="N1352" i="4"/>
  <c r="N1351" i="4" s="1"/>
  <c r="P1392" i="4"/>
  <c r="K1400" i="4"/>
  <c r="K1389" i="4" s="1"/>
  <c r="L1424" i="4"/>
  <c r="P1424" i="4" s="1"/>
  <c r="Q1424" i="4" s="1"/>
  <c r="N1440" i="4"/>
  <c r="N1439" i="4" s="1"/>
  <c r="J1564" i="4"/>
  <c r="J1594" i="4" s="1"/>
  <c r="L1624" i="4"/>
  <c r="P1624" i="4" s="1"/>
  <c r="Q1624" i="4" s="1"/>
  <c r="I1722" i="4"/>
  <c r="K1761" i="4"/>
  <c r="K1790" i="4" s="1"/>
  <c r="K1794" i="4" s="1"/>
  <c r="I1841" i="4"/>
  <c r="I1870" i="4" s="1"/>
  <c r="I1874" i="4" s="1"/>
  <c r="I1875" i="4" s="1"/>
  <c r="I4052" i="4"/>
  <c r="I4081" i="4" s="1"/>
  <c r="I4085" i="4" s="1"/>
  <c r="I4086" i="4" s="1"/>
  <c r="N172" i="4"/>
  <c r="N195" i="4" s="1"/>
  <c r="L365" i="4"/>
  <c r="P365" i="4" s="1"/>
  <c r="L563" i="4"/>
  <c r="L234" i="4"/>
  <c r="P234" i="4" s="1"/>
  <c r="Q234" i="4" s="1"/>
  <c r="L247" i="4"/>
  <c r="P247" i="4" s="1"/>
  <c r="Q247" i="4" s="1"/>
  <c r="I264" i="4"/>
  <c r="I287" i="4" s="1"/>
  <c r="M313" i="4"/>
  <c r="M302" i="4" s="1"/>
  <c r="J502" i="4"/>
  <c r="J627" i="4"/>
  <c r="L548" i="4"/>
  <c r="P548" i="4" s="1"/>
  <c r="Q548" i="4" s="1"/>
  <c r="N550" i="4"/>
  <c r="N539" i="4" s="1"/>
  <c r="L588" i="4"/>
  <c r="P588" i="4" s="1"/>
  <c r="Q588" i="4" s="1"/>
  <c r="L700" i="4"/>
  <c r="P700" i="4" s="1"/>
  <c r="N830" i="4"/>
  <c r="N829" i="4" s="1"/>
  <c r="O885" i="4"/>
  <c r="L949" i="4"/>
  <c r="P949" i="4" s="1"/>
  <c r="Q949" i="4" s="1"/>
  <c r="L955" i="4"/>
  <c r="P955" i="4" s="1"/>
  <c r="Q955" i="4" s="1"/>
  <c r="N1130" i="4"/>
  <c r="O1150" i="4"/>
  <c r="O1140" i="4" s="1"/>
  <c r="K1172" i="4"/>
  <c r="L1181" i="4"/>
  <c r="P1181" i="4" s="1"/>
  <c r="L1220" i="4"/>
  <c r="P1220" i="4" s="1"/>
  <c r="Q1220" i="4" s="1"/>
  <c r="I1242" i="4"/>
  <c r="L1292" i="4"/>
  <c r="P1292" i="4" s="1"/>
  <c r="L1299" i="4"/>
  <c r="P1299" i="4" s="1"/>
  <c r="Q1299" i="4" s="1"/>
  <c r="M1341" i="4"/>
  <c r="L1342" i="4"/>
  <c r="P1342" i="4" s="1"/>
  <c r="Q1342" i="4" s="1"/>
  <c r="L1344" i="4"/>
  <c r="P1344" i="4" s="1"/>
  <c r="Q1344" i="4" s="1"/>
  <c r="M1400" i="4"/>
  <c r="J1488" i="4"/>
  <c r="Q1507" i="4"/>
  <c r="K1564" i="4"/>
  <c r="N1605" i="4"/>
  <c r="N1634" i="4" s="1"/>
  <c r="N1638" i="4" s="1"/>
  <c r="N1639" i="4" s="1"/>
  <c r="M1631" i="4"/>
  <c r="O1645" i="4"/>
  <c r="O1675" i="4" s="1"/>
  <c r="O1679" i="4" s="1"/>
  <c r="O1680" i="4" s="1"/>
  <c r="O1686" i="4"/>
  <c r="O1711" i="4" s="1"/>
  <c r="O1715" i="4" s="1"/>
  <c r="O1716" i="4" s="1"/>
  <c r="J1761" i="4"/>
  <c r="J1790" i="4" s="1"/>
  <c r="L1788" i="4"/>
  <c r="P1788" i="4" s="1"/>
  <c r="I1801" i="4"/>
  <c r="I1830" i="4" s="1"/>
  <c r="I1834" i="4" s="1"/>
  <c r="I1835" i="4" s="1"/>
  <c r="N2004" i="4"/>
  <c r="M2044" i="4"/>
  <c r="I2165" i="4"/>
  <c r="I2195" i="4" s="1"/>
  <c r="I2199" i="4" s="1"/>
  <c r="I2200" i="4" s="1"/>
  <c r="L2207" i="4"/>
  <c r="P2207" i="4" s="1"/>
  <c r="Q2207" i="4" s="1"/>
  <c r="J2725" i="4"/>
  <c r="N2765" i="4"/>
  <c r="N2795" i="4" s="1"/>
  <c r="N2799" i="4" s="1"/>
  <c r="N2800" i="4" s="1"/>
  <c r="O2936" i="4"/>
  <c r="M3178" i="4"/>
  <c r="L3185" i="4"/>
  <c r="L3739" i="4"/>
  <c r="P3739" i="4" s="1"/>
  <c r="Q3739" i="4" s="1"/>
  <c r="L3868" i="4"/>
  <c r="N3861" i="4"/>
  <c r="L3861" i="4" s="1"/>
  <c r="L3917" i="4"/>
  <c r="P3917" i="4" s="1"/>
  <c r="Q3917" i="4" s="1"/>
  <c r="O3916" i="4"/>
  <c r="M3971" i="4"/>
  <c r="L2303" i="4"/>
  <c r="P2303" i="4" s="1"/>
  <c r="Q2303" i="4" s="1"/>
  <c r="O2324" i="4"/>
  <c r="O2351" i="4" s="1"/>
  <c r="O2355" i="4" s="1"/>
  <c r="O2356" i="4" s="1"/>
  <c r="L2410" i="4"/>
  <c r="P2410" i="4" s="1"/>
  <c r="Q2410" i="4" s="1"/>
  <c r="L2500" i="4"/>
  <c r="P2500" i="4" s="1"/>
  <c r="Q2500" i="4" s="1"/>
  <c r="L2572" i="4"/>
  <c r="P2572" i="4" s="1"/>
  <c r="Q2572" i="4" s="1"/>
  <c r="L2590" i="4"/>
  <c r="P2590" i="4" s="1"/>
  <c r="O2604" i="4"/>
  <c r="O2634" i="4" s="1"/>
  <c r="O2638" i="4" s="1"/>
  <c r="O2639" i="4" s="1"/>
  <c r="P2623" i="4"/>
  <c r="Q2623" i="4" s="1"/>
  <c r="N2644" i="4"/>
  <c r="N2674" i="4" s="1"/>
  <c r="N2678" i="4" s="1"/>
  <c r="N2679" i="4" s="1"/>
  <c r="L2704" i="4"/>
  <c r="P2704" i="4" s="1"/>
  <c r="Q2704" i="4" s="1"/>
  <c r="I2725" i="4"/>
  <c r="I2755" i="4" s="1"/>
  <c r="I2759" i="4" s="1"/>
  <c r="I2760" i="4" s="1"/>
  <c r="I2765" i="4"/>
  <c r="I2795" i="4" s="1"/>
  <c r="I2799" i="4" s="1"/>
  <c r="I2800" i="4" s="1"/>
  <c r="M2816" i="4"/>
  <c r="L2816" i="4" s="1"/>
  <c r="L2829" i="4"/>
  <c r="P2829" i="4" s="1"/>
  <c r="Q2829" i="4" s="1"/>
  <c r="L2869" i="4"/>
  <c r="P2869" i="4" s="1"/>
  <c r="Q2869" i="4" s="1"/>
  <c r="L2909" i="4"/>
  <c r="P2909" i="4" s="1"/>
  <c r="Q2909" i="4" s="1"/>
  <c r="L2953" i="4"/>
  <c r="P2953" i="4" s="1"/>
  <c r="L3072" i="4"/>
  <c r="P3072" i="4" s="1"/>
  <c r="L3089" i="4"/>
  <c r="N3086" i="4"/>
  <c r="N3115" i="4" s="1"/>
  <c r="N3119" i="4" s="1"/>
  <c r="N3120" i="4" s="1"/>
  <c r="J3126" i="4"/>
  <c r="L3234" i="4"/>
  <c r="P3234" i="4" s="1"/>
  <c r="M3248" i="4"/>
  <c r="M3278" i="4" s="1"/>
  <c r="M3282" i="4" s="1"/>
  <c r="M3283" i="4" s="1"/>
  <c r="J3248" i="4"/>
  <c r="L3297" i="4"/>
  <c r="P3297" i="4" s="1"/>
  <c r="Q3297" i="4" s="1"/>
  <c r="L3299" i="4"/>
  <c r="P3299" i="4" s="1"/>
  <c r="Q3299" i="4" s="1"/>
  <c r="M3529" i="4"/>
  <c r="M3559" i="4" s="1"/>
  <c r="M3563" i="4" s="1"/>
  <c r="M3564" i="4" s="1"/>
  <c r="M3569" i="4"/>
  <c r="K3609" i="4"/>
  <c r="J3689" i="4"/>
  <c r="J3719" i="4" s="1"/>
  <c r="L3780" i="4"/>
  <c r="L3788" i="4"/>
  <c r="P3788" i="4" s="1"/>
  <c r="Q3788" i="4" s="1"/>
  <c r="L3819" i="4"/>
  <c r="P3819" i="4" s="1"/>
  <c r="Q3819" i="4" s="1"/>
  <c r="J3890" i="4"/>
  <c r="J3920" i="4" s="1"/>
  <c r="J3924" i="4" s="1"/>
  <c r="L4076" i="4"/>
  <c r="P4076" i="4" s="1"/>
  <c r="Q4076" i="4" s="1"/>
  <c r="J4239" i="4"/>
  <c r="Q4239" i="4" s="1"/>
  <c r="J4319" i="4"/>
  <c r="Q4319" i="4" s="1"/>
  <c r="Q4320" i="4"/>
  <c r="L4351" i="4"/>
  <c r="P4351" i="4" s="1"/>
  <c r="Q4351" i="4" s="1"/>
  <c r="J5219" i="4"/>
  <c r="L2363" i="4"/>
  <c r="L2365" i="4"/>
  <c r="P2365" i="4" s="1"/>
  <c r="Q2365" i="4" s="1"/>
  <c r="L2574" i="4"/>
  <c r="I2604" i="4"/>
  <c r="I2634" i="4" s="1"/>
  <c r="I2638" i="4" s="1"/>
  <c r="I2639" i="4" s="1"/>
  <c r="L2663" i="4"/>
  <c r="P2663" i="4" s="1"/>
  <c r="Q2663" i="4" s="1"/>
  <c r="I2845" i="4"/>
  <c r="I2875" i="4" s="1"/>
  <c r="I2879" i="4" s="1"/>
  <c r="I2880" i="4" s="1"/>
  <c r="J2885" i="4"/>
  <c r="J2965" i="4"/>
  <c r="I3005" i="4"/>
  <c r="I3034" i="4" s="1"/>
  <c r="I3038" i="4" s="1"/>
  <c r="I3039" i="4" s="1"/>
  <c r="N3126" i="4"/>
  <c r="N3156" i="4" s="1"/>
  <c r="N3160" i="4" s="1"/>
  <c r="N3161" i="4" s="1"/>
  <c r="O3288" i="4"/>
  <c r="O3318" i="4" s="1"/>
  <c r="O3322" i="4" s="1"/>
  <c r="O3323" i="4" s="1"/>
  <c r="L3347" i="4"/>
  <c r="J3512" i="4"/>
  <c r="Q3512" i="4" s="1"/>
  <c r="L3553" i="4"/>
  <c r="P3553" i="4" s="1"/>
  <c r="Q3553" i="4" s="1"/>
  <c r="M3690" i="4"/>
  <c r="L3690" i="4" s="1"/>
  <c r="P3692" i="4"/>
  <c r="Q3692" i="4" s="1"/>
  <c r="N3689" i="4"/>
  <c r="L3893" i="4"/>
  <c r="P3893" i="4" s="1"/>
  <c r="Q3893" i="4" s="1"/>
  <c r="L3974" i="4"/>
  <c r="P3974" i="4" s="1"/>
  <c r="Q3974" i="4" s="1"/>
  <c r="J4172" i="4"/>
  <c r="O4778" i="4"/>
  <c r="N2521" i="4"/>
  <c r="N2552" i="4" s="1"/>
  <c r="N2556" i="4" s="1"/>
  <c r="N2557" i="4" s="1"/>
  <c r="M2548" i="4"/>
  <c r="L2548" i="4" s="1"/>
  <c r="L2744" i="4"/>
  <c r="P2744" i="4" s="1"/>
  <c r="Q2744" i="4" s="1"/>
  <c r="L2768" i="4"/>
  <c r="P2768" i="4" s="1"/>
  <c r="Q2768" i="4" s="1"/>
  <c r="J2845" i="4"/>
  <c r="K2885" i="4"/>
  <c r="K2915" i="4" s="1"/>
  <c r="I2925" i="4"/>
  <c r="I2955" i="4" s="1"/>
  <c r="I2959" i="4" s="1"/>
  <c r="I2960" i="4" s="1"/>
  <c r="N2965" i="4"/>
  <c r="N2995" i="4" s="1"/>
  <c r="N2999" i="4" s="1"/>
  <c r="N3000" i="4" s="1"/>
  <c r="L2989" i="4"/>
  <c r="P2989" i="4" s="1"/>
  <c r="Q2989" i="4" s="1"/>
  <c r="J3005" i="4"/>
  <c r="L3054" i="4"/>
  <c r="P3054" i="4" s="1"/>
  <c r="Q3054" i="4" s="1"/>
  <c r="O3126" i="4"/>
  <c r="O3156" i="4" s="1"/>
  <c r="O3160" i="4" s="1"/>
  <c r="O3161" i="4" s="1"/>
  <c r="L3193" i="4"/>
  <c r="P3193" i="4" s="1"/>
  <c r="L3226" i="4"/>
  <c r="P3226" i="4" s="1"/>
  <c r="Q3226" i="4" s="1"/>
  <c r="I3288" i="4"/>
  <c r="I3318" i="4" s="1"/>
  <c r="I3322" i="4" s="1"/>
  <c r="I3323" i="4" s="1"/>
  <c r="J3314" i="4"/>
  <c r="Q3314" i="4" s="1"/>
  <c r="J3408" i="4"/>
  <c r="O4011" i="4"/>
  <c r="O4041" i="4" s="1"/>
  <c r="O4045" i="4" s="1"/>
  <c r="O4046" i="4" s="1"/>
  <c r="N2885" i="4"/>
  <c r="N2915" i="4" s="1"/>
  <c r="N2919" i="4" s="1"/>
  <c r="N2920" i="4" s="1"/>
  <c r="P3064" i="4"/>
  <c r="Q3064" i="4" s="1"/>
  <c r="I3126" i="4"/>
  <c r="I3156" i="4" s="1"/>
  <c r="I3160" i="4" s="1"/>
  <c r="I3161" i="4" s="1"/>
  <c r="O3167" i="4"/>
  <c r="O3196" i="4" s="1"/>
  <c r="O3200" i="4" s="1"/>
  <c r="O3201" i="4" s="1"/>
  <c r="J3288" i="4"/>
  <c r="N3328" i="4"/>
  <c r="L3369" i="4"/>
  <c r="P3369" i="4" s="1"/>
  <c r="Q3369" i="4" s="1"/>
  <c r="K3408" i="4"/>
  <c r="L3432" i="4"/>
  <c r="J3529" i="4"/>
  <c r="I3649" i="4"/>
  <c r="I3678" i="4" s="1"/>
  <c r="I3682" i="4" s="1"/>
  <c r="I3683" i="4" s="1"/>
  <c r="I3769" i="4"/>
  <c r="I3799" i="4" s="1"/>
  <c r="I3803" i="4" s="1"/>
  <c r="I3804" i="4" s="1"/>
  <c r="O3850" i="4"/>
  <c r="O3879" i="4" s="1"/>
  <c r="O3883" i="4" s="1"/>
  <c r="O3884" i="4" s="1"/>
  <c r="L3995" i="4"/>
  <c r="O4092" i="4"/>
  <c r="O4121" i="4" s="1"/>
  <c r="O4125" i="4" s="1"/>
  <c r="O4126" i="4" s="1"/>
  <c r="N4172" i="4"/>
  <c r="I4212" i="4"/>
  <c r="L2287" i="4"/>
  <c r="P2287" i="4" s="1"/>
  <c r="Q2287" i="4" s="1"/>
  <c r="N2324" i="4"/>
  <c r="N2351" i="4" s="1"/>
  <c r="N2355" i="4" s="1"/>
  <c r="N2356" i="4" s="1"/>
  <c r="O2401" i="4"/>
  <c r="O2430" i="4" s="1"/>
  <c r="O2434" i="4" s="1"/>
  <c r="O2435" i="4" s="1"/>
  <c r="L2428" i="4"/>
  <c r="P2428" i="4" s="1"/>
  <c r="N2604" i="4"/>
  <c r="L2653" i="4"/>
  <c r="P2653" i="4" s="1"/>
  <c r="Q2653" i="4" s="1"/>
  <c r="O2725" i="4"/>
  <c r="O2755" i="4" s="1"/>
  <c r="O2759" i="4" s="1"/>
  <c r="O2760" i="4" s="1"/>
  <c r="M2736" i="4"/>
  <c r="L2736" i="4" s="1"/>
  <c r="P2736" i="4" s="1"/>
  <c r="Q2736" i="4" s="1"/>
  <c r="N2845" i="4"/>
  <c r="N2875" i="4" s="1"/>
  <c r="N2879" i="4" s="1"/>
  <c r="N2880" i="4" s="1"/>
  <c r="L2848" i="4"/>
  <c r="P2848" i="4" s="1"/>
  <c r="Q2848" i="4" s="1"/>
  <c r="O2885" i="4"/>
  <c r="O2915" i="4" s="1"/>
  <c r="O2919" i="4" s="1"/>
  <c r="O2920" i="4" s="1"/>
  <c r="L3024" i="4"/>
  <c r="P3024" i="4" s="1"/>
  <c r="Q3024" i="4" s="1"/>
  <c r="L3029" i="4"/>
  <c r="P3029" i="4" s="1"/>
  <c r="Q3029" i="4" s="1"/>
  <c r="M3149" i="4"/>
  <c r="L3149" i="4" s="1"/>
  <c r="P3149" i="4" s="1"/>
  <c r="M3192" i="4"/>
  <c r="L3192" i="4" s="1"/>
  <c r="P3192" i="4" s="1"/>
  <c r="L3307" i="4"/>
  <c r="J3354" i="4"/>
  <c r="Q3354" i="4" s="1"/>
  <c r="M3394" i="4"/>
  <c r="K3529" i="4"/>
  <c r="K3569" i="4"/>
  <c r="I3890" i="4"/>
  <c r="I3920" i="4" s="1"/>
  <c r="I3924" i="4" s="1"/>
  <c r="I3925" i="4" s="1"/>
  <c r="L3954" i="4"/>
  <c r="P3954" i="4" s="1"/>
  <c r="Q3954" i="4" s="1"/>
  <c r="J4078" i="4"/>
  <c r="Q4078" i="4" s="1"/>
  <c r="J4198" i="4"/>
  <c r="Q4198" i="4" s="1"/>
  <c r="O4254" i="4"/>
  <c r="O4283" i="4" s="1"/>
  <c r="O4287" i="4" s="1"/>
  <c r="O4288" i="4" s="1"/>
  <c r="L4278" i="4"/>
  <c r="P4278" i="4" s="1"/>
  <c r="Q4278" i="4" s="1"/>
  <c r="J4346" i="4"/>
  <c r="J4381" i="4"/>
  <c r="I4392" i="4"/>
  <c r="K4820" i="4"/>
  <c r="I4981" i="4"/>
  <c r="I5009" i="4" s="1"/>
  <c r="I5013" i="4" s="1"/>
  <c r="I5014" i="4" s="1"/>
  <c r="J5020" i="4"/>
  <c r="J5050" i="4" s="1"/>
  <c r="J5054" i="4" s="1"/>
  <c r="Q5047" i="4"/>
  <c r="O5061" i="4"/>
  <c r="L5124" i="4"/>
  <c r="P5124" i="4" s="1"/>
  <c r="K5141" i="4"/>
  <c r="K5168" i="4" s="1"/>
  <c r="K5172" i="4" s="1"/>
  <c r="L5182" i="4"/>
  <c r="P5182" i="4" s="1"/>
  <c r="Q5182" i="4" s="1"/>
  <c r="K5297" i="4"/>
  <c r="K5328" i="4" s="1"/>
  <c r="L5306" i="4"/>
  <c r="I5419" i="4"/>
  <c r="L5563" i="4"/>
  <c r="K5662" i="4"/>
  <c r="J5863" i="4"/>
  <c r="M5930" i="4"/>
  <c r="M5928" i="4" s="1"/>
  <c r="L6004" i="4"/>
  <c r="K6018" i="4"/>
  <c r="L6027" i="4"/>
  <c r="O6298" i="4"/>
  <c r="O6297" i="4" s="1"/>
  <c r="O5956" i="4"/>
  <c r="K4778" i="4"/>
  <c r="J4820" i="4"/>
  <c r="O5219" i="4"/>
  <c r="O5246" i="4" s="1"/>
  <c r="O5250" i="4" s="1"/>
  <c r="O5251" i="4" s="1"/>
  <c r="M5339" i="4"/>
  <c r="K5621" i="4"/>
  <c r="K5652" i="4" s="1"/>
  <c r="I5621" i="4"/>
  <c r="I5652" i="4" s="1"/>
  <c r="I5656" i="4" s="1"/>
  <c r="I5657" i="4" s="1"/>
  <c r="L5646" i="4"/>
  <c r="O5702" i="4"/>
  <c r="O5732" i="4" s="1"/>
  <c r="O5736" i="4" s="1"/>
  <c r="O5737" i="4" s="1"/>
  <c r="J5796" i="4"/>
  <c r="J5785" i="4" s="1"/>
  <c r="J5813" i="4" s="1"/>
  <c r="I6059" i="4"/>
  <c r="I6089" i="4" s="1"/>
  <c r="I6093" i="4" s="1"/>
  <c r="I6094" i="4" s="1"/>
  <c r="M6141" i="4"/>
  <c r="L6141" i="4" s="1"/>
  <c r="P6141" i="4" s="1"/>
  <c r="Q6141" i="4" s="1"/>
  <c r="L6148" i="4"/>
  <c r="P6148" i="4" s="1"/>
  <c r="Q6148" i="4" s="1"/>
  <c r="L6150" i="4"/>
  <c r="L4424" i="4"/>
  <c r="P4424" i="4" s="1"/>
  <c r="Q4424" i="4" s="1"/>
  <c r="L4470" i="4"/>
  <c r="Q4647" i="4"/>
  <c r="Q4727" i="4"/>
  <c r="I4778" i="4"/>
  <c r="N4901" i="4"/>
  <c r="N4931" i="4" s="1"/>
  <c r="N4935" i="4" s="1"/>
  <c r="N4936" i="4" s="1"/>
  <c r="J4928" i="4"/>
  <c r="Q4928" i="4" s="1"/>
  <c r="I5179" i="4"/>
  <c r="L5206" i="4"/>
  <c r="P5206" i="4" s="1"/>
  <c r="I5219" i="4"/>
  <c r="I5246" i="4" s="1"/>
  <c r="I5250" i="4" s="1"/>
  <c r="I5251" i="4" s="1"/>
  <c r="N5297" i="4"/>
  <c r="N5328" i="4" s="1"/>
  <c r="N5332" i="4" s="1"/>
  <c r="N5333" i="4" s="1"/>
  <c r="L5342" i="4"/>
  <c r="P5342" i="4" s="1"/>
  <c r="L5406" i="4"/>
  <c r="P5406" i="4" s="1"/>
  <c r="L6102" i="4"/>
  <c r="P6102" i="4" s="1"/>
  <c r="Q6102" i="4" s="1"/>
  <c r="L6108" i="4"/>
  <c r="L6350" i="4"/>
  <c r="P6350" i="4" s="1"/>
  <c r="Q6350" i="4" s="1"/>
  <c r="I6578" i="4"/>
  <c r="I6577" i="4" s="1"/>
  <c r="I4501" i="4"/>
  <c r="I4531" i="4" s="1"/>
  <c r="I4535" i="4" s="1"/>
  <c r="I4536" i="4" s="1"/>
  <c r="I4691" i="4"/>
  <c r="I4695" i="4" s="1"/>
  <c r="I4696" i="4" s="1"/>
  <c r="L4764" i="4"/>
  <c r="L4789" i="4"/>
  <c r="L4910" i="4"/>
  <c r="P4910" i="4" s="1"/>
  <c r="Q4910" i="4" s="1"/>
  <c r="I4941" i="4"/>
  <c r="I4970" i="4" s="1"/>
  <c r="I4974" i="4" s="1"/>
  <c r="I4975" i="4" s="1"/>
  <c r="L4952" i="4"/>
  <c r="P4952" i="4" s="1"/>
  <c r="Q4952" i="4" s="1"/>
  <c r="I5020" i="4"/>
  <c r="I5050" i="4" s="1"/>
  <c r="I5054" i="4" s="1"/>
  <c r="I5055" i="4" s="1"/>
  <c r="O5100" i="4"/>
  <c r="O5130" i="4" s="1"/>
  <c r="O5134" i="4" s="1"/>
  <c r="O5135" i="4" s="1"/>
  <c r="O5827" i="4"/>
  <c r="O5851" i="4" s="1"/>
  <c r="N5897" i="4"/>
  <c r="N5896" i="4" s="1"/>
  <c r="L4480" i="4"/>
  <c r="K4661" i="4"/>
  <c r="K4691" i="4" s="1"/>
  <c r="O4901" i="4"/>
  <c r="O4931" i="4" s="1"/>
  <c r="O4935" i="4" s="1"/>
  <c r="O4936" i="4" s="1"/>
  <c r="I5339" i="4"/>
  <c r="I5369" i="4" s="1"/>
  <c r="I5373" i="4" s="1"/>
  <c r="I5374" i="4" s="1"/>
  <c r="J5485" i="4"/>
  <c r="Q5485" i="4" s="1"/>
  <c r="K5879" i="4"/>
  <c r="I6140" i="4"/>
  <c r="I6169" i="4" s="1"/>
  <c r="I6173" i="4" s="1"/>
  <c r="I6174" i="4" s="1"/>
  <c r="N6548" i="4"/>
  <c r="L7844" i="4"/>
  <c r="P7844" i="4" s="1"/>
  <c r="Q7844" i="4" s="1"/>
  <c r="N4254" i="4"/>
  <c r="N4283" i="4" s="1"/>
  <c r="N4287" i="4" s="1"/>
  <c r="N4288" i="4" s="1"/>
  <c r="I4381" i="4"/>
  <c r="I4410" i="4" s="1"/>
  <c r="I4414" i="4" s="1"/>
  <c r="I4415" i="4" s="1"/>
  <c r="L4404" i="4"/>
  <c r="I4421" i="4"/>
  <c r="L4527" i="4"/>
  <c r="N4541" i="4"/>
  <c r="N4568" i="4" s="1"/>
  <c r="N4572" i="4" s="1"/>
  <c r="N4573" i="4" s="1"/>
  <c r="I4619" i="4"/>
  <c r="L4722" i="4"/>
  <c r="P4722" i="4" s="1"/>
  <c r="Q4722" i="4" s="1"/>
  <c r="L4750" i="4"/>
  <c r="P4750" i="4" s="1"/>
  <c r="Q4750" i="4" s="1"/>
  <c r="I5100" i="4"/>
  <c r="I5130" i="4" s="1"/>
  <c r="I5134" i="4" s="1"/>
  <c r="I5135" i="4" s="1"/>
  <c r="J5141" i="4"/>
  <c r="J5168" i="4" s="1"/>
  <c r="J5172" i="4" s="1"/>
  <c r="J5173" i="4" s="1"/>
  <c r="L5260" i="4"/>
  <c r="P5260" i="4" s="1"/>
  <c r="Q5260" i="4" s="1"/>
  <c r="O5257" i="4"/>
  <c r="L5284" i="4"/>
  <c r="P5284" i="4" s="1"/>
  <c r="L5324" i="4"/>
  <c r="J5499" i="4"/>
  <c r="J5529" i="4" s="1"/>
  <c r="J5533" i="4" s="1"/>
  <c r="J5579" i="4"/>
  <c r="J5610" i="4" s="1"/>
  <c r="M5743" i="4"/>
  <c r="M5770" i="4" s="1"/>
  <c r="I5863" i="4"/>
  <c r="K5886" i="4"/>
  <c r="K5885" i="4" s="1"/>
  <c r="L5915" i="4"/>
  <c r="P5915" i="4" s="1"/>
  <c r="Q5915" i="4" s="1"/>
  <c r="J6018" i="4"/>
  <c r="N6018" i="4"/>
  <c r="N6048" i="4" s="1"/>
  <c r="N6052" i="4" s="1"/>
  <c r="N6053" i="4" s="1"/>
  <c r="N5951" i="4"/>
  <c r="J6298" i="4"/>
  <c r="J5955" i="4"/>
  <c r="P6386" i="4"/>
  <c r="O6548" i="4"/>
  <c r="O6537" i="4" s="1"/>
  <c r="N5976" i="4"/>
  <c r="L5996" i="4"/>
  <c r="P5996" i="4" s="1"/>
  <c r="Q5996" i="4" s="1"/>
  <c r="K6140" i="4"/>
  <c r="K6169" i="4" s="1"/>
  <c r="K6180" i="4"/>
  <c r="K6209" i="4" s="1"/>
  <c r="K6213" i="4" s="1"/>
  <c r="K5951" i="4"/>
  <c r="L6546" i="4"/>
  <c r="P6546" i="4" s="1"/>
  <c r="Q6546" i="4" s="1"/>
  <c r="L6579" i="4"/>
  <c r="O6734" i="4"/>
  <c r="L6853" i="4"/>
  <c r="P6853" i="4" s="1"/>
  <c r="Q6853" i="4" s="1"/>
  <c r="L6885" i="4"/>
  <c r="P6885" i="4" s="1"/>
  <c r="Q6885" i="4" s="1"/>
  <c r="I7080" i="4"/>
  <c r="I7069" i="4" s="1"/>
  <c r="I7231" i="4"/>
  <c r="I7230" i="4" s="1"/>
  <c r="K7239" i="4"/>
  <c r="K7238" i="4" s="1"/>
  <c r="L7261" i="4"/>
  <c r="P7261" i="4" s="1"/>
  <c r="I7303" i="4"/>
  <c r="I7302" i="4" s="1"/>
  <c r="L7333" i="4"/>
  <c r="P7333" i="4" s="1"/>
  <c r="Q7333" i="4" s="1"/>
  <c r="M7395" i="4"/>
  <c r="M7394" i="4" s="1"/>
  <c r="O7445" i="4"/>
  <c r="O7444" i="4" s="1"/>
  <c r="P7465" i="4"/>
  <c r="Q7465" i="4" s="1"/>
  <c r="N7484" i="4"/>
  <c r="N7473" i="4" s="1"/>
  <c r="I7537" i="4"/>
  <c r="I7526" i="4" s="1"/>
  <c r="I7584" i="4"/>
  <c r="L7582" i="4"/>
  <c r="P7582" i="4" s="1"/>
  <c r="Q7582" i="4" s="1"/>
  <c r="K7621" i="4"/>
  <c r="K7620" i="4" s="1"/>
  <c r="Q7683" i="4"/>
  <c r="L7708" i="4"/>
  <c r="P7708" i="4" s="1"/>
  <c r="Q7708" i="4" s="1"/>
  <c r="M7746" i="4"/>
  <c r="M7778" i="4" s="1"/>
  <c r="L7792" i="4"/>
  <c r="P7792" i="4" s="1"/>
  <c r="Q7792" i="4" s="1"/>
  <c r="L7809" i="4"/>
  <c r="P7809" i="4" s="1"/>
  <c r="Q7809" i="4" s="1"/>
  <c r="J7813" i="4"/>
  <c r="Q7813" i="4" s="1"/>
  <c r="L7946" i="4"/>
  <c r="P7946" i="4" s="1"/>
  <c r="Q7946" i="4" s="1"/>
  <c r="M7988" i="4"/>
  <c r="M7977" i="4" s="1"/>
  <c r="M8008" i="4" s="1"/>
  <c r="M8012" i="4" s="1"/>
  <c r="Q8002" i="4"/>
  <c r="J8064" i="4"/>
  <c r="N8298" i="4"/>
  <c r="N8333" i="4" s="1"/>
  <c r="N8337" i="4" s="1"/>
  <c r="N8338" i="4" s="1"/>
  <c r="J8392" i="4"/>
  <c r="Q8551" i="4"/>
  <c r="J8550" i="4"/>
  <c r="Q8550" i="4" s="1"/>
  <c r="N6243" i="4"/>
  <c r="N6242" i="4" s="1"/>
  <c r="L6276" i="4"/>
  <c r="P6276" i="4" s="1"/>
  <c r="Q6276" i="4" s="1"/>
  <c r="I6362" i="4"/>
  <c r="I6392" i="4" s="1"/>
  <c r="I6396" i="4" s="1"/>
  <c r="I6397" i="4" s="1"/>
  <c r="L6454" i="4"/>
  <c r="P6454" i="4" s="1"/>
  <c r="L6497" i="4"/>
  <c r="P6497" i="4" s="1"/>
  <c r="Q6497" i="4" s="1"/>
  <c r="L6540" i="4"/>
  <c r="P6540" i="4" s="1"/>
  <c r="Q6540" i="4" s="1"/>
  <c r="L6551" i="4"/>
  <c r="P6551" i="4" s="1"/>
  <c r="Q6551" i="4" s="1"/>
  <c r="L6642" i="4"/>
  <c r="P6642" i="4" s="1"/>
  <c r="Q6642" i="4" s="1"/>
  <c r="P6711" i="4"/>
  <c r="Q6711" i="4" s="1"/>
  <c r="I6780" i="4"/>
  <c r="I6876" i="4"/>
  <c r="I6908" i="4" s="1"/>
  <c r="K6620" i="4"/>
  <c r="K6611" i="4" s="1"/>
  <c r="L6927" i="4"/>
  <c r="P6927" i="4" s="1"/>
  <c r="Q6927" i="4" s="1"/>
  <c r="M6989" i="4"/>
  <c r="O7080" i="4"/>
  <c r="O7069" i="4" s="1"/>
  <c r="N7206" i="4"/>
  <c r="N7195" i="4" s="1"/>
  <c r="M7231" i="4"/>
  <c r="M7230" i="4" s="1"/>
  <c r="O7239" i="4"/>
  <c r="O7238" i="4" s="1"/>
  <c r="L7460" i="4"/>
  <c r="P7460" i="4" s="1"/>
  <c r="Q7460" i="4" s="1"/>
  <c r="L7463" i="4"/>
  <c r="P7463" i="4" s="1"/>
  <c r="L7467" i="4"/>
  <c r="P7467" i="4" s="1"/>
  <c r="Q7467" i="4" s="1"/>
  <c r="L7476" i="4"/>
  <c r="P7476" i="4" s="1"/>
  <c r="Q7476" i="4" s="1"/>
  <c r="L7498" i="4"/>
  <c r="N7537" i="4"/>
  <c r="N7526" i="4" s="1"/>
  <c r="J7584" i="4"/>
  <c r="N7746" i="4"/>
  <c r="N7778" i="4" s="1"/>
  <c r="N7782" i="4" s="1"/>
  <c r="N7783" i="4" s="1"/>
  <c r="K7977" i="4"/>
  <c r="K8008" i="4" s="1"/>
  <c r="K8019" i="4"/>
  <c r="K8053" i="4" s="1"/>
  <c r="K8057" i="4" s="1"/>
  <c r="L6896" i="4"/>
  <c r="P6896" i="4" s="1"/>
  <c r="Q6896" i="4" s="1"/>
  <c r="K6989" i="4"/>
  <c r="K6978" i="4" s="1"/>
  <c r="I7023" i="4"/>
  <c r="I7022" i="4" s="1"/>
  <c r="M7677" i="4"/>
  <c r="L7677" i="4" s="1"/>
  <c r="M7023" i="4"/>
  <c r="M7022" i="4" s="1"/>
  <c r="O7247" i="4"/>
  <c r="O7246" i="4" s="1"/>
  <c r="L7284" i="4"/>
  <c r="P7284" i="4" s="1"/>
  <c r="Q7284" i="4" s="1"/>
  <c r="O7468" i="4"/>
  <c r="N7624" i="4"/>
  <c r="N7623" i="4" s="1"/>
  <c r="M7635" i="4"/>
  <c r="I7746" i="4"/>
  <c r="I7778" i="4" s="1"/>
  <c r="I7782" i="4" s="1"/>
  <c r="I7783" i="4" s="1"/>
  <c r="L8073" i="4"/>
  <c r="P8073" i="4" s="1"/>
  <c r="Q8073" i="4" s="1"/>
  <c r="J8135" i="4"/>
  <c r="Q8135" i="4" s="1"/>
  <c r="L8421" i="4"/>
  <c r="M8686" i="4"/>
  <c r="L8686" i="4" s="1"/>
  <c r="P8686" i="4" s="1"/>
  <c r="O6292" i="4"/>
  <c r="O6291" i="4" s="1"/>
  <c r="O6322" i="4"/>
  <c r="O6352" i="4" s="1"/>
  <c r="O6356" i="4" s="1"/>
  <c r="O6357" i="4" s="1"/>
  <c r="L6365" i="4"/>
  <c r="P6365" i="4" s="1"/>
  <c r="Q6365" i="4" s="1"/>
  <c r="L6370" i="4"/>
  <c r="P6370" i="4" s="1"/>
  <c r="Q6370" i="4" s="1"/>
  <c r="L6372" i="4"/>
  <c r="P6372" i="4" s="1"/>
  <c r="Q6372" i="4" s="1"/>
  <c r="M6403" i="4"/>
  <c r="L6423" i="4"/>
  <c r="P6423" i="4" s="1"/>
  <c r="Q6423" i="4" s="1"/>
  <c r="J6548" i="4"/>
  <c r="J6537" i="4" s="1"/>
  <c r="I6591" i="4"/>
  <c r="L6906" i="4"/>
  <c r="P6906" i="4" s="1"/>
  <c r="Q6906" i="4" s="1"/>
  <c r="Q7047" i="4"/>
  <c r="L7123" i="4"/>
  <c r="P7123" i="4" s="1"/>
  <c r="Q7123" i="4" s="1"/>
  <c r="I7239" i="4"/>
  <c r="I7238" i="4" s="1"/>
  <c r="L7278" i="4"/>
  <c r="P7278" i="4" s="1"/>
  <c r="Q7278" i="4" s="1"/>
  <c r="L7381" i="4"/>
  <c r="P7381" i="4" s="1"/>
  <c r="Q7381" i="4" s="1"/>
  <c r="N7383" i="4"/>
  <c r="I7445" i="4"/>
  <c r="I7444" i="4" s="1"/>
  <c r="L7504" i="4"/>
  <c r="P7504" i="4" s="1"/>
  <c r="J8199" i="4"/>
  <c r="J8227" i="4"/>
  <c r="Q8227" i="4" s="1"/>
  <c r="N6219" i="4"/>
  <c r="I6292" i="4"/>
  <c r="I6291" i="4" s="1"/>
  <c r="I6322" i="4"/>
  <c r="N6362" i="4"/>
  <c r="L6429" i="4"/>
  <c r="P6429" i="4" s="1"/>
  <c r="Q6429" i="4" s="1"/>
  <c r="I6630" i="4"/>
  <c r="I6633" i="4" s="1"/>
  <c r="L7572" i="4"/>
  <c r="P7572" i="4" s="1"/>
  <c r="L7852" i="4"/>
  <c r="P7852" i="4" s="1"/>
  <c r="Q7852" i="4" s="1"/>
  <c r="I8064" i="4"/>
  <c r="L8245" i="4"/>
  <c r="P8245" i="4" s="1"/>
  <c r="Q8245" i="4" s="1"/>
  <c r="N8344" i="4"/>
  <c r="N8381" i="4" s="1"/>
  <c r="N8385" i="4" s="1"/>
  <c r="N8386" i="4" s="1"/>
  <c r="L8301" i="4"/>
  <c r="P8301" i="4" s="1"/>
  <c r="Q8301" i="4" s="1"/>
  <c r="L8422" i="4"/>
  <c r="I8436" i="4"/>
  <c r="Q8461" i="4"/>
  <c r="N8616" i="4"/>
  <c r="J8691" i="4"/>
  <c r="Q8691" i="4" s="1"/>
  <c r="Q8787" i="4"/>
  <c r="L8901" i="4"/>
  <c r="P8901" i="4" s="1"/>
  <c r="P8534" i="4"/>
  <c r="Q8534" i="4" s="1"/>
  <c r="L8625" i="4"/>
  <c r="P8625" i="4" s="1"/>
  <c r="Q8625" i="4" s="1"/>
  <c r="L8671" i="4"/>
  <c r="P8671" i="4" s="1"/>
  <c r="Q8671" i="4" s="1"/>
  <c r="L8762" i="4"/>
  <c r="P8762" i="4" s="1"/>
  <c r="J8791" i="4"/>
  <c r="Q8791" i="4" s="1"/>
  <c r="N8805" i="4"/>
  <c r="N8835" i="4" s="1"/>
  <c r="N8839" i="4" s="1"/>
  <c r="N8840" i="4" s="1"/>
  <c r="L8814" i="4"/>
  <c r="P8814" i="4" s="1"/>
  <c r="Q8814" i="4" s="1"/>
  <c r="Q8877" i="4"/>
  <c r="O8916" i="4"/>
  <c r="I8753" i="4"/>
  <c r="I8794" i="4" s="1"/>
  <c r="I8798" i="4" s="1"/>
  <c r="I8799" i="4" s="1"/>
  <c r="L8829" i="4"/>
  <c r="M8871" i="4"/>
  <c r="L8871" i="4" s="1"/>
  <c r="P8871" i="4" s="1"/>
  <c r="M8571" i="4"/>
  <c r="L8571" i="4" s="1"/>
  <c r="P8571" i="4" s="1"/>
  <c r="L8636" i="4"/>
  <c r="P8636" i="4" s="1"/>
  <c r="Q8636" i="4" s="1"/>
  <c r="Q8647" i="4"/>
  <c r="L8711" i="4"/>
  <c r="P8711" i="4" s="1"/>
  <c r="Q8711" i="4" s="1"/>
  <c r="I8242" i="4"/>
  <c r="I8273" i="4" s="1"/>
  <c r="I8277" i="4" s="1"/>
  <c r="I8278" i="4" s="1"/>
  <c r="L8307" i="4"/>
  <c r="P8307" i="4" s="1"/>
  <c r="Q8307" i="4" s="1"/>
  <c r="O8436" i="4"/>
  <c r="K8753" i="4"/>
  <c r="I8805" i="4"/>
  <c r="I8835" i="4" s="1"/>
  <c r="I8839" i="4" s="1"/>
  <c r="I8840" i="4" s="1"/>
  <c r="L265" i="4"/>
  <c r="P265" i="4" s="1"/>
  <c r="Q265" i="4" s="1"/>
  <c r="O1321" i="4"/>
  <c r="L1322" i="4"/>
  <c r="P1322" i="4" s="1"/>
  <c r="Q1322" i="4" s="1"/>
  <c r="L11" i="4"/>
  <c r="P11" i="4" s="1"/>
  <c r="Q11" i="4" s="1"/>
  <c r="L634" i="4"/>
  <c r="P634" i="4" s="1"/>
  <c r="Q634" i="4" s="1"/>
  <c r="J570" i="4"/>
  <c r="J574" i="4" s="1"/>
  <c r="J747" i="4"/>
  <c r="J746" i="4" s="1"/>
  <c r="J10" i="4"/>
  <c r="L36" i="4"/>
  <c r="P36" i="4" s="1"/>
  <c r="Q36" i="4" s="1"/>
  <c r="M142" i="4"/>
  <c r="I211" i="4"/>
  <c r="I210" i="4" s="1"/>
  <c r="I215" i="4" s="1"/>
  <c r="I224" i="4" s="1"/>
  <c r="L219" i="4"/>
  <c r="P219" i="4" s="1"/>
  <c r="Q219" i="4" s="1"/>
  <c r="K241" i="4"/>
  <c r="K231" i="4" s="1"/>
  <c r="K249" i="4" s="1"/>
  <c r="N19" i="4"/>
  <c r="N10" i="4" s="1"/>
  <c r="N100" i="4"/>
  <c r="N142" i="4"/>
  <c r="N132" i="4" s="1"/>
  <c r="J154" i="4"/>
  <c r="Q154" i="4" s="1"/>
  <c r="L155" i="4"/>
  <c r="P155" i="4" s="1"/>
  <c r="L175" i="4"/>
  <c r="P175" i="4" s="1"/>
  <c r="Q175" i="4" s="1"/>
  <c r="M211" i="4"/>
  <c r="M210" i="4" s="1"/>
  <c r="L212" i="4"/>
  <c r="P212" i="4" s="1"/>
  <c r="Q212" i="4" s="1"/>
  <c r="M221" i="4"/>
  <c r="M241" i="4"/>
  <c r="K274" i="4"/>
  <c r="K264" i="4" s="1"/>
  <c r="I313" i="4"/>
  <c r="I302" i="4" s="1"/>
  <c r="L320" i="4"/>
  <c r="P320" i="4" s="1"/>
  <c r="Q320" i="4" s="1"/>
  <c r="K324" i="4"/>
  <c r="K323" i="4" s="1"/>
  <c r="O338" i="4"/>
  <c r="N358" i="4"/>
  <c r="L398" i="4"/>
  <c r="P398" i="4" s="1"/>
  <c r="Q398" i="4" s="1"/>
  <c r="I400" i="4"/>
  <c r="I389" i="4" s="1"/>
  <c r="O457" i="4"/>
  <c r="O446" i="4" s="1"/>
  <c r="O480" i="4" s="1"/>
  <c r="M517" i="4"/>
  <c r="L517" i="4" s="1"/>
  <c r="P517" i="4" s="1"/>
  <c r="I550" i="4"/>
  <c r="I539" i="4" s="1"/>
  <c r="I570" i="4" s="1"/>
  <c r="N562" i="4"/>
  <c r="L562" i="4" s="1"/>
  <c r="P562" i="4" s="1"/>
  <c r="L610" i="4"/>
  <c r="P610" i="4" s="1"/>
  <c r="Q610" i="4" s="1"/>
  <c r="L613" i="4"/>
  <c r="P613" i="4" s="1"/>
  <c r="Q613" i="4" s="1"/>
  <c r="I677" i="4"/>
  <c r="I676" i="4" s="1"/>
  <c r="J686" i="4"/>
  <c r="J685" i="4" s="1"/>
  <c r="J691" i="4"/>
  <c r="I703" i="4"/>
  <c r="L702" i="4"/>
  <c r="P702" i="4" s="1"/>
  <c r="Q702" i="4" s="1"/>
  <c r="J712" i="4"/>
  <c r="K753" i="4"/>
  <c r="K752" i="4" s="1"/>
  <c r="K757" i="4"/>
  <c r="K756" i="4" s="1"/>
  <c r="N796" i="4"/>
  <c r="N785" i="4" s="1"/>
  <c r="M830" i="4"/>
  <c r="M829" i="4" s="1"/>
  <c r="L850" i="4"/>
  <c r="P850" i="4" s="1"/>
  <c r="Q850" i="4" s="1"/>
  <c r="L865" i="4"/>
  <c r="P865" i="4" s="1"/>
  <c r="L878" i="4"/>
  <c r="P878" i="4" s="1"/>
  <c r="M876" i="4"/>
  <c r="I885" i="4"/>
  <c r="I875" i="4" s="1"/>
  <c r="J885" i="4"/>
  <c r="Q885" i="4" s="1"/>
  <c r="P899" i="4"/>
  <c r="M908" i="4"/>
  <c r="M907" i="4" s="1"/>
  <c r="K984" i="4"/>
  <c r="K983" i="4" s="1"/>
  <c r="I988" i="4"/>
  <c r="I987" i="4" s="1"/>
  <c r="L1082" i="4"/>
  <c r="P1082" i="4" s="1"/>
  <c r="Q1082" i="4" s="1"/>
  <c r="I1093" i="4"/>
  <c r="I1092" i="4" s="1"/>
  <c r="L1094" i="4"/>
  <c r="P1094" i="4" s="1"/>
  <c r="Q1094" i="4" s="1"/>
  <c r="L1096" i="4"/>
  <c r="P1096" i="4" s="1"/>
  <c r="Q1096" i="4" s="1"/>
  <c r="L1108" i="4"/>
  <c r="P1108" i="4" s="1"/>
  <c r="J1236" i="4"/>
  <c r="N1216" i="4"/>
  <c r="L1216" i="4" s="1"/>
  <c r="P1216" i="4" s="1"/>
  <c r="L1217" i="4"/>
  <c r="P1217" i="4" s="1"/>
  <c r="Q1292" i="4"/>
  <c r="L1334" i="4"/>
  <c r="P1334" i="4" s="1"/>
  <c r="Q1334" i="4" s="1"/>
  <c r="I1341" i="4"/>
  <c r="I1340" i="4" s="1"/>
  <c r="M1605" i="4"/>
  <c r="L1606" i="4"/>
  <c r="P1606" i="4" s="1"/>
  <c r="O100" i="4"/>
  <c r="O90" i="4" s="1"/>
  <c r="O114" i="4" s="1"/>
  <c r="L106" i="4"/>
  <c r="P106" i="4" s="1"/>
  <c r="Q106" i="4" s="1"/>
  <c r="J400" i="4"/>
  <c r="J389" i="4" s="1"/>
  <c r="M492" i="4"/>
  <c r="L492" i="4" s="1"/>
  <c r="P492" i="4" s="1"/>
  <c r="Q492" i="4" s="1"/>
  <c r="N633" i="4"/>
  <c r="L636" i="4"/>
  <c r="P636" i="4" s="1"/>
  <c r="Q636" i="4" s="1"/>
  <c r="P642" i="4"/>
  <c r="Q642" i="4" s="1"/>
  <c r="L678" i="4"/>
  <c r="P678" i="4" s="1"/>
  <c r="Q678" i="4" s="1"/>
  <c r="Q680" i="4"/>
  <c r="K691" i="4"/>
  <c r="K690" i="4" s="1"/>
  <c r="L692" i="4"/>
  <c r="P692" i="4" s="1"/>
  <c r="L765" i="4"/>
  <c r="P765" i="4" s="1"/>
  <c r="O796" i="4"/>
  <c r="O785" i="4" s="1"/>
  <c r="M846" i="4"/>
  <c r="M845" i="4" s="1"/>
  <c r="O866" i="4"/>
  <c r="K885" i="4"/>
  <c r="L921" i="4"/>
  <c r="P921" i="4" s="1"/>
  <c r="Q926" i="4"/>
  <c r="L1143" i="4"/>
  <c r="P1143" i="4" s="1"/>
  <c r="N1141" i="4"/>
  <c r="L1141" i="4" s="1"/>
  <c r="P1141" i="4" s="1"/>
  <c r="I1168" i="4"/>
  <c r="I1167" i="4" s="1"/>
  <c r="M1168" i="4"/>
  <c r="M1193" i="4"/>
  <c r="L1193" i="4" s="1"/>
  <c r="P1193" i="4" s="1"/>
  <c r="Q1193" i="4" s="1"/>
  <c r="L1195" i="4"/>
  <c r="P1195" i="4" s="1"/>
  <c r="Q1195" i="4" s="1"/>
  <c r="L1492" i="4"/>
  <c r="P1492" i="4" s="1"/>
  <c r="Q1492" i="4" s="1"/>
  <c r="L1498" i="4"/>
  <c r="P1498" i="4" s="1"/>
  <c r="Q1498" i="4" s="1"/>
  <c r="L70" i="4"/>
  <c r="P70" i="4" s="1"/>
  <c r="Q70" i="4" s="1"/>
  <c r="L107" i="4"/>
  <c r="P107" i="4" s="1"/>
  <c r="Q107" i="4" s="1"/>
  <c r="O142" i="4"/>
  <c r="O132" i="4" s="1"/>
  <c r="M232" i="4"/>
  <c r="O358" i="4"/>
  <c r="O348" i="4" s="1"/>
  <c r="O371" i="4" s="1"/>
  <c r="K437" i="4"/>
  <c r="I126" i="4"/>
  <c r="L55" i="4"/>
  <c r="P55" i="4" s="1"/>
  <c r="Q55" i="4" s="1"/>
  <c r="O211" i="4"/>
  <c r="O210" i="4" s="1"/>
  <c r="O215" i="4" s="1"/>
  <c r="I221" i="4"/>
  <c r="O221" i="4"/>
  <c r="M274" i="4"/>
  <c r="L284" i="4"/>
  <c r="P284" i="4" s="1"/>
  <c r="Q284" i="4" s="1"/>
  <c r="K349" i="4"/>
  <c r="L356" i="4"/>
  <c r="P356" i="4" s="1"/>
  <c r="Q356" i="4" s="1"/>
  <c r="L366" i="4"/>
  <c r="P366" i="4" s="1"/>
  <c r="Q366" i="4" s="1"/>
  <c r="L390" i="4"/>
  <c r="P390" i="4" s="1"/>
  <c r="Q390" i="4" s="1"/>
  <c r="J408" i="4"/>
  <c r="J407" i="4" s="1"/>
  <c r="I420" i="4"/>
  <c r="I419" i="4" s="1"/>
  <c r="L434" i="4"/>
  <c r="P434" i="4" s="1"/>
  <c r="Q434" i="4" s="1"/>
  <c r="L435" i="4"/>
  <c r="P435" i="4" s="1"/>
  <c r="Q435" i="4" s="1"/>
  <c r="L436" i="4"/>
  <c r="P436" i="4" s="1"/>
  <c r="Q436" i="4" s="1"/>
  <c r="L449" i="4"/>
  <c r="P449" i="4" s="1"/>
  <c r="Q449" i="4" s="1"/>
  <c r="L473" i="4"/>
  <c r="P473" i="4" s="1"/>
  <c r="O502" i="4"/>
  <c r="O491" i="4" s="1"/>
  <c r="O524" i="4" s="1"/>
  <c r="K550" i="4"/>
  <c r="K539" i="4" s="1"/>
  <c r="K570" i="4" s="1"/>
  <c r="K586" i="4"/>
  <c r="M658" i="4"/>
  <c r="M657" i="4" s="1"/>
  <c r="L668" i="4"/>
  <c r="P668" i="4" s="1"/>
  <c r="Q668" i="4" s="1"/>
  <c r="Q688" i="4"/>
  <c r="O691" i="4"/>
  <c r="O690" i="4" s="1"/>
  <c r="Q721" i="4"/>
  <c r="J753" i="4"/>
  <c r="J752" i="4" s="1"/>
  <c r="J817" i="4"/>
  <c r="J816" i="4" s="1"/>
  <c r="L856" i="4"/>
  <c r="P856" i="4" s="1"/>
  <c r="Q856" i="4" s="1"/>
  <c r="I866" i="4"/>
  <c r="L911" i="4"/>
  <c r="P911" i="4" s="1"/>
  <c r="I914" i="4"/>
  <c r="I913" i="4" s="1"/>
  <c r="O914" i="4"/>
  <c r="O913" i="4" s="1"/>
  <c r="J947" i="4"/>
  <c r="Q947" i="4" s="1"/>
  <c r="Q976" i="4"/>
  <c r="L985" i="4"/>
  <c r="P985" i="4" s="1"/>
  <c r="P991" i="4"/>
  <c r="N1025" i="4"/>
  <c r="N1013" i="4" s="1"/>
  <c r="J1025" i="4"/>
  <c r="J1013" i="4" s="1"/>
  <c r="I1042" i="4"/>
  <c r="I1041" i="4" s="1"/>
  <c r="K1048" i="4"/>
  <c r="K1047" i="4" s="1"/>
  <c r="L1125" i="4"/>
  <c r="P1125" i="4" s="1"/>
  <c r="Q1125" i="4" s="1"/>
  <c r="M1130" i="4"/>
  <c r="I1271" i="4"/>
  <c r="I1270" i="4" s="1"/>
  <c r="N1284" i="4"/>
  <c r="N1283" i="4" s="1"/>
  <c r="L1288" i="4"/>
  <c r="P1288" i="4" s="1"/>
  <c r="Q1288" i="4" s="1"/>
  <c r="K1352" i="4"/>
  <c r="K1351" i="4" s="1"/>
  <c r="M1436" i="4"/>
  <c r="M1435" i="4" s="1"/>
  <c r="K1501" i="4"/>
  <c r="L1565" i="4"/>
  <c r="P1565" i="4" s="1"/>
  <c r="Q1565" i="4" s="1"/>
  <c r="K63" i="4"/>
  <c r="K52" i="4" s="1"/>
  <c r="K75" i="4" s="1"/>
  <c r="L13" i="4"/>
  <c r="P13" i="4" s="1"/>
  <c r="Q13" i="4" s="1"/>
  <c r="J126" i="4"/>
  <c r="Q93" i="4"/>
  <c r="M183" i="4"/>
  <c r="M172" i="4" s="1"/>
  <c r="M195" i="4" s="1"/>
  <c r="L267" i="4"/>
  <c r="P267" i="4" s="1"/>
  <c r="Q267" i="4" s="1"/>
  <c r="L276" i="4"/>
  <c r="P276" i="4" s="1"/>
  <c r="Q276" i="4" s="1"/>
  <c r="K283" i="4"/>
  <c r="O313" i="4"/>
  <c r="L369" i="4"/>
  <c r="P369" i="4" s="1"/>
  <c r="Q369" i="4" s="1"/>
  <c r="N389" i="4"/>
  <c r="N408" i="4"/>
  <c r="N407" i="4" s="1"/>
  <c r="J420" i="4"/>
  <c r="N437" i="4"/>
  <c r="L455" i="4"/>
  <c r="P455" i="4" s="1"/>
  <c r="Q455" i="4" s="1"/>
  <c r="L476" i="4"/>
  <c r="P476" i="4" s="1"/>
  <c r="Q476" i="4" s="1"/>
  <c r="P563" i="4"/>
  <c r="N658" i="4"/>
  <c r="N657" i="4" s="1"/>
  <c r="O677" i="4"/>
  <c r="O676" i="4" s="1"/>
  <c r="L680" i="4"/>
  <c r="P680" i="4" s="1"/>
  <c r="K685" i="4"/>
  <c r="Q694" i="4"/>
  <c r="L715" i="4"/>
  <c r="P715" i="4" s="1"/>
  <c r="Q715" i="4" s="1"/>
  <c r="K723" i="4"/>
  <c r="K712" i="4" s="1"/>
  <c r="J757" i="4"/>
  <c r="J756" i="4" s="1"/>
  <c r="L788" i="4"/>
  <c r="P788" i="4" s="1"/>
  <c r="Q788" i="4" s="1"/>
  <c r="M786" i="4"/>
  <c r="K817" i="4"/>
  <c r="K816" i="4" s="1"/>
  <c r="J876" i="4"/>
  <c r="M914" i="4"/>
  <c r="M913" i="4" s="1"/>
  <c r="L1016" i="4"/>
  <c r="P1016" i="4" s="1"/>
  <c r="Q1016" i="4" s="1"/>
  <c r="M1014" i="4"/>
  <c r="L1014" i="4" s="1"/>
  <c r="P1014" i="4" s="1"/>
  <c r="Q1014" i="4" s="1"/>
  <c r="I1172" i="4"/>
  <c r="I1171" i="4" s="1"/>
  <c r="L1251" i="4"/>
  <c r="P1251" i="4" s="1"/>
  <c r="Q1251" i="4" s="1"/>
  <c r="J1284" i="4"/>
  <c r="Q1284" i="4" s="1"/>
  <c r="P1844" i="4"/>
  <c r="Q1844" i="4" s="1"/>
  <c r="Q924" i="4"/>
  <c r="K1093" i="4"/>
  <c r="K1092" i="4" s="1"/>
  <c r="K1105" i="4"/>
  <c r="K1104" i="4" s="1"/>
  <c r="Q1143" i="4"/>
  <c r="J1141" i="4"/>
  <c r="Q1141" i="4" s="1"/>
  <c r="J1172" i="4"/>
  <c r="L1245" i="4"/>
  <c r="P1245" i="4" s="1"/>
  <c r="Q1245" i="4" s="1"/>
  <c r="M1243" i="4"/>
  <c r="K1377" i="4"/>
  <c r="P1373" i="4"/>
  <c r="Q1373" i="4" s="1"/>
  <c r="L1428" i="4"/>
  <c r="P1428" i="4" s="1"/>
  <c r="Q1428" i="4" s="1"/>
  <c r="N30" i="4"/>
  <c r="K35" i="4"/>
  <c r="L53" i="4"/>
  <c r="P53" i="4" s="1"/>
  <c r="Q53" i="4" s="1"/>
  <c r="O63" i="4"/>
  <c r="O52" i="4" s="1"/>
  <c r="O75" i="4" s="1"/>
  <c r="J274" i="4"/>
  <c r="J264" i="4" s="1"/>
  <c r="L281" i="4"/>
  <c r="P281" i="4" s="1"/>
  <c r="Q281" i="4" s="1"/>
  <c r="L305" i="4"/>
  <c r="P305" i="4" s="1"/>
  <c r="Q305" i="4" s="1"/>
  <c r="N349" i="4"/>
  <c r="L392" i="4"/>
  <c r="P392" i="4" s="1"/>
  <c r="Q392" i="4" s="1"/>
  <c r="O420" i="4"/>
  <c r="O419" i="4" s="1"/>
  <c r="L428" i="4"/>
  <c r="P428" i="4" s="1"/>
  <c r="Q428" i="4" s="1"/>
  <c r="I437" i="4"/>
  <c r="L447" i="4"/>
  <c r="P447" i="4" s="1"/>
  <c r="Q447" i="4" s="1"/>
  <c r="N457" i="4"/>
  <c r="N446" i="4" s="1"/>
  <c r="N480" i="4" s="1"/>
  <c r="L500" i="4"/>
  <c r="P500" i="4" s="1"/>
  <c r="Q500" i="4" s="1"/>
  <c r="L521" i="4"/>
  <c r="P521" i="4" s="1"/>
  <c r="Q521" i="4" s="1"/>
  <c r="L542" i="4"/>
  <c r="P542" i="4" s="1"/>
  <c r="Q542" i="4" s="1"/>
  <c r="O550" i="4"/>
  <c r="O539" i="4" s="1"/>
  <c r="N586" i="4"/>
  <c r="I686" i="4"/>
  <c r="I685" i="4" s="1"/>
  <c r="O686" i="4"/>
  <c r="O685" i="4" s="1"/>
  <c r="L685" i="4" s="1"/>
  <c r="I691" i="4"/>
  <c r="I690" i="4" s="1"/>
  <c r="Q692" i="4"/>
  <c r="L694" i="4"/>
  <c r="P694" i="4" s="1"/>
  <c r="M796" i="4"/>
  <c r="I817" i="4"/>
  <c r="I816" i="4" s="1"/>
  <c r="K876" i="4"/>
  <c r="K908" i="4"/>
  <c r="K907" i="4" s="1"/>
  <c r="O908" i="4"/>
  <c r="O907" i="4" s="1"/>
  <c r="L917" i="4"/>
  <c r="P917" i="4" s="1"/>
  <c r="N946" i="4"/>
  <c r="N975" i="4"/>
  <c r="N974" i="4" s="1"/>
  <c r="M1042" i="4"/>
  <c r="I1105" i="4"/>
  <c r="I1104" i="4" s="1"/>
  <c r="L1106" i="4"/>
  <c r="P1106" i="4" s="1"/>
  <c r="Q1106" i="4" s="1"/>
  <c r="O1271" i="4"/>
  <c r="O1270" i="4" s="1"/>
  <c r="K1332" i="4"/>
  <c r="N1341" i="4"/>
  <c r="N1340" i="4" s="1"/>
  <c r="L1348" i="4"/>
  <c r="P1348" i="4" s="1"/>
  <c r="Q1348" i="4" s="1"/>
  <c r="J1400" i="4"/>
  <c r="N1482" i="4"/>
  <c r="N1480" i="4" s="1"/>
  <c r="L1494" i="4"/>
  <c r="P1494" i="4" s="1"/>
  <c r="I2085" i="4"/>
  <c r="I2114" i="4" s="1"/>
  <c r="I2118" i="4" s="1"/>
  <c r="I2119" i="4" s="1"/>
  <c r="N846" i="4"/>
  <c r="N845" i="4" s="1"/>
  <c r="N866" i="4"/>
  <c r="J1067" i="4"/>
  <c r="J1042" i="4"/>
  <c r="J1041" i="4" s="1"/>
  <c r="M1048" i="4"/>
  <c r="N1084" i="4"/>
  <c r="N1073" i="4" s="1"/>
  <c r="M1093" i="4"/>
  <c r="J1130" i="4"/>
  <c r="I1130" i="4"/>
  <c r="L1128" i="4"/>
  <c r="P1128" i="4" s="1"/>
  <c r="Q1128" i="4" s="1"/>
  <c r="I1236" i="4"/>
  <c r="K1150" i="4"/>
  <c r="K1140" i="4" s="1"/>
  <c r="L1163" i="4"/>
  <c r="P1163" i="4" s="1"/>
  <c r="K1271" i="4"/>
  <c r="K1270" i="4" s="1"/>
  <c r="K1341" i="4"/>
  <c r="L1376" i="4"/>
  <c r="P1376" i="4" s="1"/>
  <c r="Q1376" i="4" s="1"/>
  <c r="I1423" i="4"/>
  <c r="I1422" i="4" s="1"/>
  <c r="M1440" i="4"/>
  <c r="M1439" i="4" s="1"/>
  <c r="K1469" i="4"/>
  <c r="Q1551" i="4"/>
  <c r="L1573" i="4"/>
  <c r="P1573" i="4" s="1"/>
  <c r="Q1573" i="4" s="1"/>
  <c r="L1608" i="4"/>
  <c r="P1608" i="4" s="1"/>
  <c r="Q1608" i="4" s="1"/>
  <c r="L1629" i="4"/>
  <c r="P1629" i="4" s="1"/>
  <c r="Q1629" i="4" s="1"/>
  <c r="L1648" i="4"/>
  <c r="P1648" i="4" s="1"/>
  <c r="Q1648" i="4" s="1"/>
  <c r="L1668" i="4"/>
  <c r="P1668" i="4" s="1"/>
  <c r="Q1668" i="4" s="1"/>
  <c r="L1689" i="4"/>
  <c r="P1689" i="4" s="1"/>
  <c r="Q1689" i="4" s="1"/>
  <c r="L1709" i="4"/>
  <c r="P1709" i="4" s="1"/>
  <c r="Q1709" i="4" s="1"/>
  <c r="L1730" i="4"/>
  <c r="P1730" i="4" s="1"/>
  <c r="Q1730" i="4" s="1"/>
  <c r="K1801" i="4"/>
  <c r="K1842" i="4"/>
  <c r="K1841" i="4" s="1"/>
  <c r="O1881" i="4"/>
  <c r="O1910" i="4" s="1"/>
  <c r="O1914" i="4" s="1"/>
  <c r="O1915" i="4" s="1"/>
  <c r="J1992" i="4"/>
  <c r="L1989" i="4"/>
  <c r="P1989" i="4" s="1"/>
  <c r="O1988" i="4"/>
  <c r="L1988" i="4" s="1"/>
  <c r="P1988" i="4" s="1"/>
  <c r="L2045" i="4"/>
  <c r="P2045" i="4" s="1"/>
  <c r="Q2045" i="4" s="1"/>
  <c r="L2070" i="4"/>
  <c r="P2070" i="4" s="1"/>
  <c r="L2086" i="4"/>
  <c r="P2086" i="4" s="1"/>
  <c r="O2258" i="4"/>
  <c r="L2258" i="4" s="1"/>
  <c r="P2258" i="4" s="1"/>
  <c r="Q2258" i="4" s="1"/>
  <c r="P2371" i="4"/>
  <c r="Q2371" i="4" s="1"/>
  <c r="O2441" i="4"/>
  <c r="K2464" i="4"/>
  <c r="L2508" i="4"/>
  <c r="P2508" i="4" s="1"/>
  <c r="K2548" i="4"/>
  <c r="I2563" i="4"/>
  <c r="I2593" i="4" s="1"/>
  <c r="I2597" i="4" s="1"/>
  <c r="I2598" i="4" s="1"/>
  <c r="L2607" i="4"/>
  <c r="P2607" i="4" s="1"/>
  <c r="Q2607" i="4" s="1"/>
  <c r="M2605" i="4"/>
  <c r="P2613" i="4"/>
  <c r="Q2613" i="4" s="1"/>
  <c r="L2671" i="4"/>
  <c r="P2671" i="4" s="1"/>
  <c r="L2694" i="4"/>
  <c r="P2694" i="4" s="1"/>
  <c r="Q2694" i="4" s="1"/>
  <c r="P3089" i="4"/>
  <c r="Q3089" i="4" s="1"/>
  <c r="P3095" i="4"/>
  <c r="Q3095" i="4" s="1"/>
  <c r="K3167" i="4"/>
  <c r="L3329" i="4"/>
  <c r="M3328" i="4"/>
  <c r="M3358" i="4" s="1"/>
  <c r="J3368" i="4"/>
  <c r="J3438" i="4"/>
  <c r="J3442" i="4" s="1"/>
  <c r="J3443" i="4" s="1"/>
  <c r="L1631" i="4"/>
  <c r="P1631" i="4" s="1"/>
  <c r="Q1631" i="4" s="1"/>
  <c r="N1645" i="4"/>
  <c r="N1675" i="4" s="1"/>
  <c r="N1679" i="4" s="1"/>
  <c r="N1680" i="4" s="1"/>
  <c r="L1670" i="4"/>
  <c r="P1670" i="4" s="1"/>
  <c r="N1686" i="4"/>
  <c r="N1711" i="4" s="1"/>
  <c r="N1715" i="4" s="1"/>
  <c r="N1716" i="4" s="1"/>
  <c r="L1824" i="4"/>
  <c r="L2028" i="4"/>
  <c r="P2028" i="4" s="1"/>
  <c r="Q2028" i="4" s="1"/>
  <c r="O2027" i="4"/>
  <c r="L2385" i="4"/>
  <c r="P2385" i="4" s="1"/>
  <c r="M2384" i="4"/>
  <c r="L2384" i="4" s="1"/>
  <c r="P2384" i="4" s="1"/>
  <c r="L2490" i="4"/>
  <c r="P2490" i="4" s="1"/>
  <c r="Q2490" i="4" s="1"/>
  <c r="Q2792" i="4"/>
  <c r="J2791" i="4"/>
  <c r="Q2791" i="4" s="1"/>
  <c r="K1130" i="4"/>
  <c r="K1423" i="4"/>
  <c r="K1422" i="4" s="1"/>
  <c r="M1469" i="4"/>
  <c r="L1464" i="4"/>
  <c r="P1464" i="4" s="1"/>
  <c r="Q1464" i="4" s="1"/>
  <c r="L1484" i="4"/>
  <c r="P1484" i="4" s="1"/>
  <c r="Q1484" i="4" s="1"/>
  <c r="L1496" i="4"/>
  <c r="P1496" i="4" s="1"/>
  <c r="L1502" i="4"/>
  <c r="P1502" i="4" s="1"/>
  <c r="K1505" i="4"/>
  <c r="L1506" i="4"/>
  <c r="P1506" i="4" s="1"/>
  <c r="L1543" i="4"/>
  <c r="P1543" i="4" s="1"/>
  <c r="Q1543" i="4" s="1"/>
  <c r="L1583" i="4"/>
  <c r="P1583" i="4" s="1"/>
  <c r="Q1583" i="4" s="1"/>
  <c r="L1654" i="4"/>
  <c r="P1654" i="4" s="1"/>
  <c r="Q1654" i="4" s="1"/>
  <c r="L1695" i="4"/>
  <c r="P1695" i="4" s="1"/>
  <c r="Q1695" i="4" s="1"/>
  <c r="L1732" i="4"/>
  <c r="P1732" i="4" s="1"/>
  <c r="Q1732" i="4" s="1"/>
  <c r="L1740" i="4"/>
  <c r="P1740" i="4" s="1"/>
  <c r="Q1740" i="4" s="1"/>
  <c r="N1801" i="4"/>
  <c r="N1830" i="4" s="1"/>
  <c r="N1834" i="4" s="1"/>
  <c r="N1835" i="4" s="1"/>
  <c r="L1820" i="4"/>
  <c r="L1864" i="4"/>
  <c r="P1864" i="4" s="1"/>
  <c r="Q1864" i="4" s="1"/>
  <c r="M1904" i="4"/>
  <c r="I2003" i="4"/>
  <c r="I2033" i="4" s="1"/>
  <c r="I2037" i="4" s="1"/>
  <c r="I2038" i="4" s="1"/>
  <c r="L2063" i="4"/>
  <c r="P2063" i="4" s="1"/>
  <c r="Q2063" i="4" s="1"/>
  <c r="O2074" i="4"/>
  <c r="O2078" i="4" s="1"/>
  <c r="O2079" i="4" s="1"/>
  <c r="L2168" i="4"/>
  <c r="P2168" i="4" s="1"/>
  <c r="Q2168" i="4" s="1"/>
  <c r="O2166" i="4"/>
  <c r="L2166" i="4" s="1"/>
  <c r="P2166" i="4" s="1"/>
  <c r="J2192" i="4"/>
  <c r="Q2192" i="4" s="1"/>
  <c r="Q2193" i="4"/>
  <c r="P2215" i="4"/>
  <c r="Q2215" i="4" s="1"/>
  <c r="K2247" i="4"/>
  <c r="K2273" i="4" s="1"/>
  <c r="P2248" i="4"/>
  <c r="Q2248" i="4" s="1"/>
  <c r="M2247" i="4"/>
  <c r="L2344" i="4"/>
  <c r="P2344" i="4" s="1"/>
  <c r="Q2344" i="4" s="1"/>
  <c r="J2441" i="4"/>
  <c r="L2524" i="4"/>
  <c r="P2524" i="4" s="1"/>
  <c r="Q2524" i="4" s="1"/>
  <c r="M2522" i="4"/>
  <c r="L2522" i="4" s="1"/>
  <c r="P2522" i="4" s="1"/>
  <c r="Q2522" i="4" s="1"/>
  <c r="L2582" i="4"/>
  <c r="P2582" i="4" s="1"/>
  <c r="Q2582" i="4" s="1"/>
  <c r="L2712" i="4"/>
  <c r="P2712" i="4" s="1"/>
  <c r="M2776" i="4"/>
  <c r="L2776" i="4" s="1"/>
  <c r="P2776" i="4" s="1"/>
  <c r="Q2776" i="4" s="1"/>
  <c r="L2789" i="4"/>
  <c r="P2789" i="4" s="1"/>
  <c r="L3097" i="4"/>
  <c r="P3097" i="4" s="1"/>
  <c r="Q3097" i="4" s="1"/>
  <c r="M3086" i="4"/>
  <c r="O3328" i="4"/>
  <c r="O3358" i="4" s="1"/>
  <c r="O3362" i="4" s="1"/>
  <c r="O3363" i="4" s="1"/>
  <c r="M1377" i="4"/>
  <c r="L1406" i="4"/>
  <c r="P1406" i="4" s="1"/>
  <c r="Q1406" i="4" s="1"/>
  <c r="O1423" i="4"/>
  <c r="O1422" i="4" s="1"/>
  <c r="L1426" i="4"/>
  <c r="P1426" i="4" s="1"/>
  <c r="Q1426" i="4" s="1"/>
  <c r="L1454" i="4"/>
  <c r="P1454" i="4" s="1"/>
  <c r="Q1454" i="4" s="1"/>
  <c r="N1469" i="4"/>
  <c r="L1466" i="4"/>
  <c r="P1466" i="4" s="1"/>
  <c r="Q1466" i="4" s="1"/>
  <c r="P1468" i="4"/>
  <c r="Q1468" i="4" s="1"/>
  <c r="M1505" i="4"/>
  <c r="M1504" i="4" s="1"/>
  <c r="O1801" i="4"/>
  <c r="O1830" i="4" s="1"/>
  <c r="O1834" i="4" s="1"/>
  <c r="O1835" i="4" s="1"/>
  <c r="O1921" i="4"/>
  <c r="O1950" i="4" s="1"/>
  <c r="O1954" i="4" s="1"/>
  <c r="O1955" i="4" s="1"/>
  <c r="K2004" i="4"/>
  <c r="P2006" i="4"/>
  <c r="Q2006" i="4" s="1"/>
  <c r="K2206" i="4"/>
  <c r="K2362" i="4"/>
  <c r="K2390" i="4" s="1"/>
  <c r="I2441" i="4"/>
  <c r="I2470" i="4" s="1"/>
  <c r="I2474" i="4" s="1"/>
  <c r="I2475" i="4" s="1"/>
  <c r="M2532" i="4"/>
  <c r="L2532" i="4" s="1"/>
  <c r="L2541" i="4"/>
  <c r="P2541" i="4" s="1"/>
  <c r="Q2541" i="4" s="1"/>
  <c r="Q2752" i="4"/>
  <c r="J2751" i="4"/>
  <c r="Q2751" i="4" s="1"/>
  <c r="K2806" i="4"/>
  <c r="K2805" i="4" s="1"/>
  <c r="K2835" i="4" s="1"/>
  <c r="N1377" i="4"/>
  <c r="I1469" i="4"/>
  <c r="L1486" i="4"/>
  <c r="P1486" i="4" s="1"/>
  <c r="Q1486" i="4" s="1"/>
  <c r="N1488" i="4"/>
  <c r="K1499" i="4"/>
  <c r="O1505" i="4"/>
  <c r="O1504" i="4" s="1"/>
  <c r="N1525" i="4"/>
  <c r="N1553" i="4" s="1"/>
  <c r="N1557" i="4" s="1"/>
  <c r="N1558" i="4" s="1"/>
  <c r="L1528" i="4"/>
  <c r="P1528" i="4" s="1"/>
  <c r="Q1528" i="4" s="1"/>
  <c r="O1525" i="4"/>
  <c r="O1553" i="4" s="1"/>
  <c r="O1557" i="4" s="1"/>
  <c r="O1558" i="4" s="1"/>
  <c r="L1567" i="4"/>
  <c r="P1567" i="4" s="1"/>
  <c r="Q1567" i="4" s="1"/>
  <c r="L1646" i="4"/>
  <c r="P1646" i="4" s="1"/>
  <c r="Q1646" i="4" s="1"/>
  <c r="L1687" i="4"/>
  <c r="P1687" i="4" s="1"/>
  <c r="Q1687" i="4" s="1"/>
  <c r="K1943" i="4"/>
  <c r="L1944" i="4"/>
  <c r="P1944" i="4" s="1"/>
  <c r="Q1944" i="4" s="1"/>
  <c r="M1943" i="4"/>
  <c r="L1943" i="4" s="1"/>
  <c r="L2112" i="4"/>
  <c r="P2112" i="4" s="1"/>
  <c r="M2111" i="4"/>
  <c r="L2111" i="4" s="1"/>
  <c r="P2111" i="4" s="1"/>
  <c r="K2165" i="4"/>
  <c r="K2195" i="4" s="1"/>
  <c r="L2311" i="4"/>
  <c r="P2311" i="4" s="1"/>
  <c r="M2310" i="4"/>
  <c r="M2402" i="4"/>
  <c r="L2404" i="4"/>
  <c r="P2404" i="4" s="1"/>
  <c r="Q2404" i="4" s="1"/>
  <c r="K2482" i="4"/>
  <c r="M2563" i="4"/>
  <c r="J2696" i="4"/>
  <c r="M703" i="4"/>
  <c r="L735" i="4"/>
  <c r="P735" i="4" s="1"/>
  <c r="Q735" i="4" s="1"/>
  <c r="J779" i="4"/>
  <c r="L864" i="4"/>
  <c r="P864" i="4" s="1"/>
  <c r="L1117" i="4"/>
  <c r="P1117" i="4" s="1"/>
  <c r="Q1117" i="4" s="1"/>
  <c r="O1130" i="4"/>
  <c r="L1180" i="4"/>
  <c r="P1180" i="4" s="1"/>
  <c r="L1296" i="4"/>
  <c r="P1296" i="4" s="1"/>
  <c r="Q1296" i="4" s="1"/>
  <c r="L1307" i="4"/>
  <c r="P1307" i="4" s="1"/>
  <c r="Q1307" i="4" s="1"/>
  <c r="J1332" i="4"/>
  <c r="I1377" i="4"/>
  <c r="O1377" i="4"/>
  <c r="L1390" i="4"/>
  <c r="P1390" i="4" s="1"/>
  <c r="Q1390" i="4" s="1"/>
  <c r="J1469" i="4"/>
  <c r="L1508" i="4"/>
  <c r="P1508" i="4" s="1"/>
  <c r="Q1508" i="4" s="1"/>
  <c r="I1525" i="4"/>
  <c r="I1553" i="4" s="1"/>
  <c r="I1557" i="4" s="1"/>
  <c r="I1558" i="4" s="1"/>
  <c r="L1548" i="4"/>
  <c r="P1548" i="4" s="1"/>
  <c r="Q1548" i="4" s="1"/>
  <c r="L1663" i="4"/>
  <c r="P1663" i="4" s="1"/>
  <c r="Q1663" i="4" s="1"/>
  <c r="L1704" i="4"/>
  <c r="P1704" i="4" s="1"/>
  <c r="Q1704" i="4" s="1"/>
  <c r="N1723" i="4"/>
  <c r="L1745" i="4"/>
  <c r="P1745" i="4" s="1"/>
  <c r="N1762" i="4"/>
  <c r="L1785" i="4"/>
  <c r="P1785" i="4" s="1"/>
  <c r="Q1785" i="4" s="1"/>
  <c r="O1841" i="4"/>
  <c r="O1870" i="4" s="1"/>
  <c r="O1874" i="4" s="1"/>
  <c r="O1875" i="4" s="1"/>
  <c r="N1881" i="4"/>
  <c r="N1910" i="4" s="1"/>
  <c r="N1914" i="4" s="1"/>
  <c r="N1915" i="4" s="1"/>
  <c r="L2012" i="4"/>
  <c r="P2012" i="4" s="1"/>
  <c r="Q2012" i="4" s="1"/>
  <c r="K2085" i="4"/>
  <c r="L2285" i="4"/>
  <c r="P2285" i="4" s="1"/>
  <c r="Q2285" i="4" s="1"/>
  <c r="I2324" i="4"/>
  <c r="I2351" i="4" s="1"/>
  <c r="I2355" i="4" s="1"/>
  <c r="I2356" i="4" s="1"/>
  <c r="K2589" i="4"/>
  <c r="K2655" i="4"/>
  <c r="K2644" i="4" s="1"/>
  <c r="K2686" i="4"/>
  <c r="L3208" i="4"/>
  <c r="L3339" i="4"/>
  <c r="K3449" i="4"/>
  <c r="L1890" i="4"/>
  <c r="P1890" i="4" s="1"/>
  <c r="Q1890" i="4" s="1"/>
  <c r="L2088" i="4"/>
  <c r="P2088" i="4" s="1"/>
  <c r="Q2088" i="4" s="1"/>
  <c r="M2189" i="4"/>
  <c r="L2189" i="4" s="1"/>
  <c r="P2189" i="4" s="1"/>
  <c r="L2209" i="4"/>
  <c r="P2209" i="4" s="1"/>
  <c r="Q2209" i="4" s="1"/>
  <c r="M2217" i="4"/>
  <c r="L2250" i="4"/>
  <c r="P2250" i="4" s="1"/>
  <c r="Q2250" i="4" s="1"/>
  <c r="M2295" i="4"/>
  <c r="L2295" i="4" s="1"/>
  <c r="P2295" i="4" s="1"/>
  <c r="Q2295" i="4" s="1"/>
  <c r="O2362" i="4"/>
  <c r="O2390" i="4" s="1"/>
  <c r="O2394" i="4" s="1"/>
  <c r="O2395" i="4" s="1"/>
  <c r="K2412" i="4"/>
  <c r="L2452" i="4"/>
  <c r="P2452" i="4" s="1"/>
  <c r="Q2452" i="4" s="1"/>
  <c r="L2460" i="4"/>
  <c r="P2460" i="4" s="1"/>
  <c r="Q2460" i="4" s="1"/>
  <c r="O2492" i="4"/>
  <c r="M2507" i="4"/>
  <c r="L2507" i="4" s="1"/>
  <c r="P2507" i="4" s="1"/>
  <c r="K2574" i="4"/>
  <c r="O2589" i="4"/>
  <c r="N2630" i="4"/>
  <c r="L2630" i="4" s="1"/>
  <c r="P2630" i="4" s="1"/>
  <c r="O2655" i="4"/>
  <c r="L2655" i="4" s="1"/>
  <c r="M2670" i="4"/>
  <c r="L2670" i="4" s="1"/>
  <c r="P2670" i="4" s="1"/>
  <c r="N2696" i="4"/>
  <c r="L2696" i="4" s="1"/>
  <c r="P2696" i="4" s="1"/>
  <c r="M2748" i="4"/>
  <c r="L2748" i="4" s="1"/>
  <c r="P2748" i="4" s="1"/>
  <c r="L2788" i="4"/>
  <c r="L2828" i="4"/>
  <c r="P2828" i="4" s="1"/>
  <c r="J2831" i="4"/>
  <c r="Q2831" i="4" s="1"/>
  <c r="L2854" i="4"/>
  <c r="P2854" i="4" s="1"/>
  <c r="Q2854" i="4" s="1"/>
  <c r="Q2912" i="4"/>
  <c r="L2928" i="4"/>
  <c r="P2928" i="4" s="1"/>
  <c r="Q2928" i="4" s="1"/>
  <c r="M3046" i="4"/>
  <c r="K3087" i="4"/>
  <c r="L3105" i="4"/>
  <c r="P3105" i="4" s="1"/>
  <c r="Q3105" i="4" s="1"/>
  <c r="L3129" i="4"/>
  <c r="P3129" i="4" s="1"/>
  <c r="Q3129" i="4" s="1"/>
  <c r="L3178" i="4"/>
  <c r="P3178" i="4" s="1"/>
  <c r="K3208" i="4"/>
  <c r="N3218" i="4"/>
  <c r="N3207" i="4" s="1"/>
  <c r="N3237" i="4" s="1"/>
  <c r="N3241" i="4" s="1"/>
  <c r="N3242" i="4" s="1"/>
  <c r="L3274" i="4"/>
  <c r="L3331" i="4"/>
  <c r="P3331" i="4" s="1"/>
  <c r="Q3331" i="4" s="1"/>
  <c r="Q3476" i="4"/>
  <c r="M3592" i="4"/>
  <c r="L3593" i="4"/>
  <c r="P3593" i="4" s="1"/>
  <c r="Q3593" i="4" s="1"/>
  <c r="J3835" i="4"/>
  <c r="Q3836" i="4"/>
  <c r="L3876" i="4"/>
  <c r="N3875" i="4"/>
  <c r="L3875" i="4" s="1"/>
  <c r="N3890" i="4"/>
  <c r="K3971" i="4"/>
  <c r="I4161" i="4"/>
  <c r="I4165" i="4" s="1"/>
  <c r="I4166" i="4" s="1"/>
  <c r="I4702" i="4"/>
  <c r="I4730" i="4" s="1"/>
  <c r="I4734" i="4" s="1"/>
  <c r="I4735" i="4" s="1"/>
  <c r="I1961" i="4"/>
  <c r="I1992" i="4" s="1"/>
  <c r="I1996" i="4" s="1"/>
  <c r="I1997" i="4" s="1"/>
  <c r="P2053" i="4"/>
  <c r="Q2053" i="4" s="1"/>
  <c r="L2136" i="4"/>
  <c r="P2136" i="4" s="1"/>
  <c r="Q2136" i="4" s="1"/>
  <c r="L2144" i="4"/>
  <c r="L2327" i="4"/>
  <c r="P2327" i="4" s="1"/>
  <c r="Q2327" i="4" s="1"/>
  <c r="I2362" i="4"/>
  <c r="I2390" i="4" s="1"/>
  <c r="I2394" i="4" s="1"/>
  <c r="I2395" i="4" s="1"/>
  <c r="L2444" i="4"/>
  <c r="P2444" i="4" s="1"/>
  <c r="Q2444" i="4" s="1"/>
  <c r="K2615" i="4"/>
  <c r="M2644" i="4"/>
  <c r="M2711" i="4"/>
  <c r="L2711" i="4" s="1"/>
  <c r="P2711" i="4" s="1"/>
  <c r="L2734" i="4"/>
  <c r="P2734" i="4" s="1"/>
  <c r="Q2734" i="4" s="1"/>
  <c r="L2774" i="4"/>
  <c r="P2774" i="4" s="1"/>
  <c r="Q2774" i="4" s="1"/>
  <c r="L2814" i="4"/>
  <c r="O2868" i="4"/>
  <c r="L2868" i="4" s="1"/>
  <c r="P2868" i="4" s="1"/>
  <c r="Q2872" i="4"/>
  <c r="L2896" i="4"/>
  <c r="P2896" i="4" s="1"/>
  <c r="Q2896" i="4" s="1"/>
  <c r="L2904" i="4"/>
  <c r="P2904" i="4" s="1"/>
  <c r="Q2904" i="4" s="1"/>
  <c r="M2988" i="4"/>
  <c r="L2988" i="4" s="1"/>
  <c r="P2988" i="4" s="1"/>
  <c r="L3014" i="4"/>
  <c r="P3014" i="4" s="1"/>
  <c r="Q3014" i="4" s="1"/>
  <c r="M3028" i="4"/>
  <c r="L3028" i="4" s="1"/>
  <c r="P3028" i="4" s="1"/>
  <c r="N3075" i="4"/>
  <c r="N3079" i="4" s="1"/>
  <c r="N3080" i="4" s="1"/>
  <c r="K3056" i="4"/>
  <c r="P3056" i="4" s="1"/>
  <c r="Q3056" i="4" s="1"/>
  <c r="M3168" i="4"/>
  <c r="P3185" i="4"/>
  <c r="Q3185" i="4" s="1"/>
  <c r="L3251" i="4"/>
  <c r="P3251" i="4" s="1"/>
  <c r="Q3251" i="4" s="1"/>
  <c r="L3355" i="4"/>
  <c r="P3355" i="4" s="1"/>
  <c r="M3431" i="4"/>
  <c r="L3431" i="4" s="1"/>
  <c r="L3452" i="4"/>
  <c r="P3452" i="4" s="1"/>
  <c r="Q3452" i="4" s="1"/>
  <c r="L3458" i="4"/>
  <c r="P3458" i="4" s="1"/>
  <c r="Q3458" i="4" s="1"/>
  <c r="Q3516" i="4"/>
  <c r="J3569" i="4"/>
  <c r="J3599" i="4" s="1"/>
  <c r="Q3716" i="4"/>
  <c r="M3752" i="4"/>
  <c r="L3752" i="4" s="1"/>
  <c r="L3753" i="4"/>
  <c r="M3890" i="4"/>
  <c r="L3891" i="4"/>
  <c r="P3891" i="4" s="1"/>
  <c r="Q3891" i="4" s="1"/>
  <c r="K2846" i="4"/>
  <c r="K2845" i="4" s="1"/>
  <c r="K2875" i="4" s="1"/>
  <c r="K2879" i="4" s="1"/>
  <c r="K2880" i="4" s="1"/>
  <c r="L2856" i="4"/>
  <c r="P2856" i="4" s="1"/>
  <c r="Q2856" i="4" s="1"/>
  <c r="L2864" i="4"/>
  <c r="P2864" i="4" s="1"/>
  <c r="Q2864" i="4" s="1"/>
  <c r="L2934" i="4"/>
  <c r="P2934" i="4" s="1"/>
  <c r="Q2934" i="4" s="1"/>
  <c r="L2968" i="4"/>
  <c r="P2968" i="4" s="1"/>
  <c r="Q2968" i="4" s="1"/>
  <c r="P3016" i="4"/>
  <c r="L3417" i="4"/>
  <c r="P3417" i="4" s="1"/>
  <c r="Q3417" i="4" s="1"/>
  <c r="O3489" i="4"/>
  <c r="O3519" i="4" s="1"/>
  <c r="O3523" i="4" s="1"/>
  <c r="O3524" i="4" s="1"/>
  <c r="L3508" i="4"/>
  <c r="P3508" i="4" s="1"/>
  <c r="Q3508" i="4" s="1"/>
  <c r="N3530" i="4"/>
  <c r="L3530" i="4" s="1"/>
  <c r="P3530" i="4" s="1"/>
  <c r="Q3530" i="4" s="1"/>
  <c r="L3934" i="4"/>
  <c r="P3934" i="4" s="1"/>
  <c r="Q3934" i="4" s="1"/>
  <c r="N3932" i="4"/>
  <c r="L3932" i="4" s="1"/>
  <c r="P3932" i="4" s="1"/>
  <c r="Q3932" i="4" s="1"/>
  <c r="I3248" i="4"/>
  <c r="I3278" i="4" s="1"/>
  <c r="I3282" i="4" s="1"/>
  <c r="I3283" i="4" s="1"/>
  <c r="M3632" i="4"/>
  <c r="L3633" i="4"/>
  <c r="P3633" i="4" s="1"/>
  <c r="Q3633" i="4" s="1"/>
  <c r="L1930" i="4"/>
  <c r="P1930" i="4" s="1"/>
  <c r="Q1930" i="4" s="1"/>
  <c r="O2125" i="4"/>
  <c r="O2154" i="4" s="1"/>
  <c r="O2158" i="4" s="1"/>
  <c r="O2159" i="4" s="1"/>
  <c r="M2148" i="4"/>
  <c r="L2148" i="4" s="1"/>
  <c r="P2148" i="4" s="1"/>
  <c r="N2165" i="4"/>
  <c r="N2195" i="4" s="1"/>
  <c r="N2199" i="4" s="1"/>
  <c r="N2200" i="4" s="1"/>
  <c r="M2427" i="4"/>
  <c r="L2427" i="4" s="1"/>
  <c r="L2450" i="4"/>
  <c r="P2450" i="4" s="1"/>
  <c r="Q2450" i="4" s="1"/>
  <c r="O2686" i="4"/>
  <c r="O2685" i="4" s="1"/>
  <c r="O2714" i="4" s="1"/>
  <c r="O2718" i="4" s="1"/>
  <c r="O2719" i="4" s="1"/>
  <c r="N2725" i="4"/>
  <c r="N2755" i="4" s="1"/>
  <c r="N2759" i="4" s="1"/>
  <c r="N2760" i="4" s="1"/>
  <c r="O2765" i="4"/>
  <c r="O2795" i="4" s="1"/>
  <c r="O2799" i="4" s="1"/>
  <c r="O2800" i="4" s="1"/>
  <c r="O2805" i="4"/>
  <c r="O2835" i="4" s="1"/>
  <c r="O2839" i="4" s="1"/>
  <c r="O2840" i="4" s="1"/>
  <c r="L2808" i="4"/>
  <c r="P2808" i="4" s="1"/>
  <c r="Q2808" i="4" s="1"/>
  <c r="O2845" i="4"/>
  <c r="L2908" i="4"/>
  <c r="P2908" i="4" s="1"/>
  <c r="I2965" i="4"/>
  <c r="I2995" i="4" s="1"/>
  <c r="I2999" i="4" s="1"/>
  <c r="I3000" i="4" s="1"/>
  <c r="N3005" i="4"/>
  <c r="N3034" i="4" s="1"/>
  <c r="N3038" i="4" s="1"/>
  <c r="N3039" i="4" s="1"/>
  <c r="O3087" i="4"/>
  <c r="O3086" i="4" s="1"/>
  <c r="O3115" i="4" s="1"/>
  <c r="O3119" i="4" s="1"/>
  <c r="O3120" i="4" s="1"/>
  <c r="I3167" i="4"/>
  <c r="I3196" i="4" s="1"/>
  <c r="I3200" i="4" s="1"/>
  <c r="I3201" i="4" s="1"/>
  <c r="L3291" i="4"/>
  <c r="P3291" i="4" s="1"/>
  <c r="Q3291" i="4" s="1"/>
  <c r="J3489" i="4"/>
  <c r="L3513" i="4"/>
  <c r="P3513" i="4" s="1"/>
  <c r="L3572" i="4"/>
  <c r="P3572" i="4" s="1"/>
  <c r="Q3572" i="4" s="1"/>
  <c r="L3578" i="4"/>
  <c r="P3578" i="4" s="1"/>
  <c r="Q3578" i="4" s="1"/>
  <c r="L3580" i="4"/>
  <c r="P3580" i="4" s="1"/>
  <c r="Q3580" i="4" s="1"/>
  <c r="L3628" i="4"/>
  <c r="P3628" i="4" s="1"/>
  <c r="Q3628" i="4" s="1"/>
  <c r="K3649" i="4"/>
  <c r="I3730" i="4"/>
  <c r="I3758" i="4" s="1"/>
  <c r="I3762" i="4" s="1"/>
  <c r="I3763" i="4" s="1"/>
  <c r="L3772" i="4"/>
  <c r="P3772" i="4" s="1"/>
  <c r="Q3772" i="4" s="1"/>
  <c r="N3770" i="4"/>
  <c r="J3850" i="4"/>
  <c r="J3879" i="4" s="1"/>
  <c r="I2125" i="4"/>
  <c r="I2154" i="4" s="1"/>
  <c r="I2158" i="4" s="1"/>
  <c r="I2159" i="4" s="1"/>
  <c r="K2284" i="4"/>
  <c r="K2313" i="4" s="1"/>
  <c r="N2362" i="4"/>
  <c r="N2390" i="4" s="1"/>
  <c r="N2394" i="4" s="1"/>
  <c r="N2395" i="4" s="1"/>
  <c r="L2530" i="4"/>
  <c r="P2530" i="4" s="1"/>
  <c r="Q2530" i="4" s="1"/>
  <c r="L2728" i="4"/>
  <c r="P2728" i="4" s="1"/>
  <c r="Q2728" i="4" s="1"/>
  <c r="I2885" i="4"/>
  <c r="I2915" i="4" s="1"/>
  <c r="I2919" i="4" s="1"/>
  <c r="I2920" i="4" s="1"/>
  <c r="L2894" i="4"/>
  <c r="P2894" i="4" s="1"/>
  <c r="Q2894" i="4" s="1"/>
  <c r="L2952" i="4"/>
  <c r="K2976" i="4"/>
  <c r="K2965" i="4" s="1"/>
  <c r="K2995" i="4" s="1"/>
  <c r="K2999" i="4" s="1"/>
  <c r="K3000" i="4" s="1"/>
  <c r="L3008" i="4"/>
  <c r="P3008" i="4" s="1"/>
  <c r="Q3008" i="4" s="1"/>
  <c r="M3071" i="4"/>
  <c r="L3071" i="4" s="1"/>
  <c r="P3071" i="4" s="1"/>
  <c r="L3137" i="4"/>
  <c r="P3137" i="4" s="1"/>
  <c r="Q3137" i="4" s="1"/>
  <c r="L3145" i="4"/>
  <c r="P3145" i="4" s="1"/>
  <c r="Q3145" i="4" s="1"/>
  <c r="L3176" i="4"/>
  <c r="P3176" i="4" s="1"/>
  <c r="Q3176" i="4" s="1"/>
  <c r="L3473" i="4"/>
  <c r="P3473" i="4" s="1"/>
  <c r="Q3473" i="4" s="1"/>
  <c r="J3555" i="4"/>
  <c r="Q3555" i="4" s="1"/>
  <c r="Q3556" i="4"/>
  <c r="Q3596" i="4"/>
  <c r="L3716" i="4"/>
  <c r="P3716" i="4" s="1"/>
  <c r="N3715" i="4"/>
  <c r="L3715" i="4" s="1"/>
  <c r="M3731" i="4"/>
  <c r="L3733" i="4"/>
  <c r="P3733" i="4" s="1"/>
  <c r="Q3733" i="4" s="1"/>
  <c r="L3813" i="4"/>
  <c r="N3811" i="4"/>
  <c r="L3811" i="4" s="1"/>
  <c r="O4702" i="4"/>
  <c r="O4730" i="4" s="1"/>
  <c r="O4734" i="4" s="1"/>
  <c r="O4735" i="4" s="1"/>
  <c r="M3700" i="4"/>
  <c r="L3700" i="4" s="1"/>
  <c r="P3700" i="4" s="1"/>
  <c r="Q3700" i="4" s="1"/>
  <c r="J3810" i="4"/>
  <c r="L3853" i="4"/>
  <c r="P3853" i="4" s="1"/>
  <c r="Q3853" i="4" s="1"/>
  <c r="P3940" i="4"/>
  <c r="Q3940" i="4" s="1"/>
  <c r="O3971" i="4"/>
  <c r="O4000" i="4" s="1"/>
  <c r="O4004" i="4" s="1"/>
  <c r="O4005" i="4" s="1"/>
  <c r="L3990" i="4"/>
  <c r="P3990" i="4" s="1"/>
  <c r="Q3990" i="4" s="1"/>
  <c r="L4020" i="4"/>
  <c r="P4020" i="4" s="1"/>
  <c r="Q4020" i="4" s="1"/>
  <c r="L4116" i="4"/>
  <c r="P4116" i="4" s="1"/>
  <c r="Q4116" i="4" s="1"/>
  <c r="J4118" i="4"/>
  <c r="Q4118" i="4" s="1"/>
  <c r="L4140" i="4"/>
  <c r="P4140" i="4" s="1"/>
  <c r="Q4140" i="4" s="1"/>
  <c r="O4212" i="4"/>
  <c r="O4243" i="4" s="1"/>
  <c r="O4247" i="4" s="1"/>
  <c r="O4248" i="4" s="1"/>
  <c r="M4359" i="4"/>
  <c r="M4358" i="4" s="1"/>
  <c r="L4360" i="4"/>
  <c r="M4363" i="4"/>
  <c r="M4362" i="4" s="1"/>
  <c r="N4422" i="4"/>
  <c r="L4565" i="4"/>
  <c r="L4603" i="4"/>
  <c r="P4603" i="4" s="1"/>
  <c r="Q4603" i="4" s="1"/>
  <c r="K4630" i="4"/>
  <c r="K4619" i="4" s="1"/>
  <c r="L4871" i="4"/>
  <c r="O4172" i="4"/>
  <c r="O4201" i="4" s="1"/>
  <c r="O4205" i="4" s="1"/>
  <c r="O4206" i="4" s="1"/>
  <c r="O4392" i="4"/>
  <c r="O4381" i="4" s="1"/>
  <c r="O4410" i="4" s="1"/>
  <c r="O4414" i="4" s="1"/>
  <c r="O4415" i="4" s="1"/>
  <c r="P4480" i="4"/>
  <c r="Q4480" i="4" s="1"/>
  <c r="L4944" i="4"/>
  <c r="P4944" i="4" s="1"/>
  <c r="Q4944" i="4" s="1"/>
  <c r="M4942" i="4"/>
  <c r="L3796" i="4"/>
  <c r="L3859" i="4"/>
  <c r="P3859" i="4" s="1"/>
  <c r="Q3859" i="4" s="1"/>
  <c r="P3899" i="4"/>
  <c r="Q3899" i="4" s="1"/>
  <c r="L3980" i="4"/>
  <c r="P3980" i="4" s="1"/>
  <c r="Q3980" i="4" s="1"/>
  <c r="M3994" i="4"/>
  <c r="L3994" i="4" s="1"/>
  <c r="L4133" i="4"/>
  <c r="L4175" i="4"/>
  <c r="L4221" i="4"/>
  <c r="P4221" i="4" s="1"/>
  <c r="Q4221" i="4" s="1"/>
  <c r="I4254" i="4"/>
  <c r="I4283" i="4" s="1"/>
  <c r="I4287" i="4" s="1"/>
  <c r="I4288" i="4" s="1"/>
  <c r="L4339" i="4"/>
  <c r="P4339" i="4" s="1"/>
  <c r="Q4339" i="4" s="1"/>
  <c r="K4340" i="4"/>
  <c r="K4338" i="4" s="1"/>
  <c r="L4350" i="4"/>
  <c r="O4359" i="4"/>
  <c r="O4358" i="4" s="1"/>
  <c r="N4381" i="4"/>
  <c r="N4410" i="4" s="1"/>
  <c r="N4414" i="4" s="1"/>
  <c r="N4415" i="4" s="1"/>
  <c r="L4390" i="4"/>
  <c r="P4390" i="4" s="1"/>
  <c r="Q4390" i="4" s="1"/>
  <c r="N4472" i="4"/>
  <c r="L4472" i="4" s="1"/>
  <c r="P4472" i="4" s="1"/>
  <c r="Q4472" i="4" s="1"/>
  <c r="N4502" i="4"/>
  <c r="I4579" i="4"/>
  <c r="I4608" i="4" s="1"/>
  <c r="I4612" i="4" s="1"/>
  <c r="I4613" i="4" s="1"/>
  <c r="L4630" i="4"/>
  <c r="L4681" i="4"/>
  <c r="P4681" i="4" s="1"/>
  <c r="Q4681" i="4" s="1"/>
  <c r="L4711" i="4"/>
  <c r="P4711" i="4" s="1"/>
  <c r="Q4711" i="4" s="1"/>
  <c r="O4741" i="4"/>
  <c r="O4767" i="4" s="1"/>
  <c r="O4771" i="4" s="1"/>
  <c r="O4772" i="4" s="1"/>
  <c r="L4807" i="4"/>
  <c r="P4807" i="4" s="1"/>
  <c r="O4820" i="4"/>
  <c r="O4849" i="4" s="1"/>
  <c r="O4853" i="4" s="1"/>
  <c r="O4854" i="4" s="1"/>
  <c r="L4844" i="4"/>
  <c r="P4844" i="4" s="1"/>
  <c r="L4863" i="4"/>
  <c r="P4863" i="4" s="1"/>
  <c r="Q4863" i="4" s="1"/>
  <c r="M4861" i="4"/>
  <c r="L4967" i="4"/>
  <c r="P4967" i="4" s="1"/>
  <c r="K5020" i="4"/>
  <c r="K5050" i="4" s="1"/>
  <c r="K5054" i="4" s="1"/>
  <c r="L3795" i="4"/>
  <c r="Q3876" i="4"/>
  <c r="O3931" i="4"/>
  <c r="O3960" i="4" s="1"/>
  <c r="O3964" i="4" s="1"/>
  <c r="O3965" i="4" s="1"/>
  <c r="J3971" i="4"/>
  <c r="J4000" i="4" s="1"/>
  <c r="L3982" i="4"/>
  <c r="P3982" i="4" s="1"/>
  <c r="Q3982" i="4" s="1"/>
  <c r="O4052" i="4"/>
  <c r="O4081" i="4" s="1"/>
  <c r="O4085" i="4" s="1"/>
  <c r="O4086" i="4" s="1"/>
  <c r="K4294" i="4"/>
  <c r="K4322" i="4" s="1"/>
  <c r="L4620" i="4"/>
  <c r="N4661" i="4"/>
  <c r="N4691" i="4" s="1"/>
  <c r="N4695" i="4" s="1"/>
  <c r="N4696" i="4" s="1"/>
  <c r="I4741" i="4"/>
  <c r="I4767" i="4" s="1"/>
  <c r="I4771" i="4" s="1"/>
  <c r="I4772" i="4" s="1"/>
  <c r="N4820" i="4"/>
  <c r="N4849" i="4" s="1"/>
  <c r="N4853" i="4" s="1"/>
  <c r="N4854" i="4" s="1"/>
  <c r="I5061" i="4"/>
  <c r="I5089" i="4" s="1"/>
  <c r="I5093" i="4" s="1"/>
  <c r="I5094" i="4" s="1"/>
  <c r="N5141" i="4"/>
  <c r="N5168" i="4" s="1"/>
  <c r="N5172" i="4" s="1"/>
  <c r="N5173" i="4" s="1"/>
  <c r="J3730" i="4"/>
  <c r="M3769" i="4"/>
  <c r="M3799" i="4" s="1"/>
  <c r="M3810" i="4"/>
  <c r="M3839" i="4" s="1"/>
  <c r="O3810" i="4"/>
  <c r="O3839" i="4" s="1"/>
  <c r="O3843" i="4" s="1"/>
  <c r="O3844" i="4" s="1"/>
  <c r="L3833" i="4"/>
  <c r="P3833" i="4" s="1"/>
  <c r="Q3833" i="4" s="1"/>
  <c r="K3901" i="4"/>
  <c r="M3931" i="4"/>
  <c r="M3960" i="4" s="1"/>
  <c r="I3931" i="4"/>
  <c r="I3960" i="4" s="1"/>
  <c r="I3964" i="4" s="1"/>
  <c r="I3965" i="4" s="1"/>
  <c r="N4011" i="4"/>
  <c r="N4041" i="4" s="1"/>
  <c r="N4045" i="4" s="1"/>
  <c r="N4046" i="4" s="1"/>
  <c r="L4135" i="4"/>
  <c r="P4135" i="4" s="1"/>
  <c r="Q4135" i="4" s="1"/>
  <c r="I4172" i="4"/>
  <c r="I4201" i="4" s="1"/>
  <c r="I4205" i="4" s="1"/>
  <c r="I4206" i="4" s="1"/>
  <c r="I4340" i="4"/>
  <c r="I4338" i="4" s="1"/>
  <c r="L4344" i="4"/>
  <c r="K4346" i="4"/>
  <c r="L4354" i="4"/>
  <c r="L4432" i="4"/>
  <c r="P4432" i="4" s="1"/>
  <c r="Q4432" i="4" s="1"/>
  <c r="L4462" i="4"/>
  <c r="L4488" i="4"/>
  <c r="L4510" i="4"/>
  <c r="P4510" i="4" s="1"/>
  <c r="Q4510" i="4" s="1"/>
  <c r="L4512" i="4"/>
  <c r="L4520" i="4"/>
  <c r="P4520" i="4" s="1"/>
  <c r="Q4520" i="4" s="1"/>
  <c r="L4542" i="4"/>
  <c r="P4542" i="4" s="1"/>
  <c r="Q4542" i="4" s="1"/>
  <c r="N4619" i="4"/>
  <c r="L4622" i="4"/>
  <c r="P4622" i="4" s="1"/>
  <c r="Q4622" i="4" s="1"/>
  <c r="L4638" i="4"/>
  <c r="P4638" i="4" s="1"/>
  <c r="Q4638" i="4" s="1"/>
  <c r="L4689" i="4"/>
  <c r="P4689" i="4" s="1"/>
  <c r="N4713" i="4"/>
  <c r="L4713" i="4" s="1"/>
  <c r="L4765" i="4"/>
  <c r="P4765" i="4" s="1"/>
  <c r="Q4765" i="4" s="1"/>
  <c r="L4902" i="4"/>
  <c r="P4902" i="4" s="1"/>
  <c r="Q4902" i="4" s="1"/>
  <c r="I3810" i="4"/>
  <c r="I3839" i="4" s="1"/>
  <c r="I3843" i="4" s="1"/>
  <c r="I3844" i="4" s="1"/>
  <c r="Q3957" i="4"/>
  <c r="L4155" i="4"/>
  <c r="P4155" i="4" s="1"/>
  <c r="P4237" i="4"/>
  <c r="Q4237" i="4" s="1"/>
  <c r="L4265" i="4"/>
  <c r="P4265" i="4" s="1"/>
  <c r="Q4265" i="4" s="1"/>
  <c r="N4295" i="4"/>
  <c r="L4295" i="4" s="1"/>
  <c r="P4295" i="4" s="1"/>
  <c r="Q4295" i="4" s="1"/>
  <c r="J4340" i="4"/>
  <c r="J4338" i="4" s="1"/>
  <c r="L4355" i="4"/>
  <c r="P4355" i="4" s="1"/>
  <c r="Q4355" i="4" s="1"/>
  <c r="L4361" i="4"/>
  <c r="J4363" i="4"/>
  <c r="J4362" i="4" s="1"/>
  <c r="L4405" i="4"/>
  <c r="L4440" i="4"/>
  <c r="P4440" i="4" s="1"/>
  <c r="Q4440" i="4" s="1"/>
  <c r="L4448" i="4"/>
  <c r="P4448" i="4" s="1"/>
  <c r="L4464" i="4"/>
  <c r="P4464" i="4" s="1"/>
  <c r="Q4464" i="4" s="1"/>
  <c r="L4528" i="4"/>
  <c r="L4544" i="4"/>
  <c r="P4544" i="4" s="1"/>
  <c r="Q4544" i="4" s="1"/>
  <c r="P4628" i="4"/>
  <c r="Q4628" i="4" s="1"/>
  <c r="J4661" i="4"/>
  <c r="J4691" i="4" s="1"/>
  <c r="L4705" i="4"/>
  <c r="P4705" i="4" s="1"/>
  <c r="Q4705" i="4" s="1"/>
  <c r="L4760" i="4"/>
  <c r="P4760" i="4" s="1"/>
  <c r="Q4760" i="4" s="1"/>
  <c r="L4798" i="4"/>
  <c r="P4798" i="4" s="1"/>
  <c r="Q4798" i="4" s="1"/>
  <c r="I4820" i="4"/>
  <c r="I4849" i="4" s="1"/>
  <c r="I4853" i="4" s="1"/>
  <c r="I4854" i="4" s="1"/>
  <c r="I4860" i="4"/>
  <c r="I4890" i="4" s="1"/>
  <c r="I4894" i="4" s="1"/>
  <c r="I4895" i="4" s="1"/>
  <c r="L4869" i="4"/>
  <c r="P4869" i="4" s="1"/>
  <c r="Q4869" i="4" s="1"/>
  <c r="L4879" i="4"/>
  <c r="L4904" i="4"/>
  <c r="P4904" i="4" s="1"/>
  <c r="Q4904" i="4" s="1"/>
  <c r="L5072" i="4"/>
  <c r="P5072" i="4" s="1"/>
  <c r="Q5072" i="4" s="1"/>
  <c r="L5079" i="4"/>
  <c r="P5079" i="4" s="1"/>
  <c r="Q5079" i="4" s="1"/>
  <c r="L5087" i="4"/>
  <c r="P5087" i="4" s="1"/>
  <c r="L5128" i="4"/>
  <c r="L5165" i="4"/>
  <c r="N5180" i="4"/>
  <c r="K5258" i="4"/>
  <c r="K5257" i="4" s="1"/>
  <c r="K5286" i="4" s="1"/>
  <c r="K5290" i="4" s="1"/>
  <c r="L5266" i="4"/>
  <c r="P5266" i="4" s="1"/>
  <c r="Q5266" i="4" s="1"/>
  <c r="L5317" i="4"/>
  <c r="P5317" i="4" s="1"/>
  <c r="Q5317" i="4" s="1"/>
  <c r="N5340" i="4"/>
  <c r="O5419" i="4"/>
  <c r="O5449" i="4" s="1"/>
  <c r="O5453" i="4" s="1"/>
  <c r="O5454" i="4" s="1"/>
  <c r="L5422" i="4"/>
  <c r="P5422" i="4" s="1"/>
  <c r="Q5422" i="4" s="1"/>
  <c r="K5430" i="4"/>
  <c r="O5539" i="4"/>
  <c r="O5569" i="4" s="1"/>
  <c r="O5573" i="4" s="1"/>
  <c r="O5574" i="4" s="1"/>
  <c r="O5662" i="4"/>
  <c r="O5691" i="4" s="1"/>
  <c r="O5695" i="4" s="1"/>
  <c r="O5696" i="4" s="1"/>
  <c r="N5702" i="4"/>
  <c r="L5810" i="4"/>
  <c r="M5809" i="4"/>
  <c r="L5809" i="4" s="1"/>
  <c r="P5809" i="4" s="1"/>
  <c r="Q5809" i="4" s="1"/>
  <c r="L5844" i="4"/>
  <c r="P5844" i="4" s="1"/>
  <c r="Q5844" i="4" s="1"/>
  <c r="L5934" i="4"/>
  <c r="P5934" i="4" s="1"/>
  <c r="Q5934" i="4" s="1"/>
  <c r="L6043" i="4"/>
  <c r="L6060" i="4"/>
  <c r="P6060" i="4" s="1"/>
  <c r="Q6060" i="4" s="1"/>
  <c r="L6078" i="4"/>
  <c r="P6078" i="4" s="1"/>
  <c r="Q6078" i="4" s="1"/>
  <c r="K6100" i="4"/>
  <c r="K6099" i="4" s="1"/>
  <c r="K6129" i="4" s="1"/>
  <c r="J6140" i="4"/>
  <c r="J6169" i="4" s="1"/>
  <c r="L6167" i="4"/>
  <c r="M6166" i="4"/>
  <c r="I6243" i="4"/>
  <c r="I6242" i="4" s="1"/>
  <c r="I6256" i="4" s="1"/>
  <c r="I6260" i="4" s="1"/>
  <c r="I6261" i="4" s="1"/>
  <c r="I5950" i="4"/>
  <c r="I6267" i="4"/>
  <c r="L6287" i="4"/>
  <c r="P6287" i="4" s="1"/>
  <c r="Q6287" i="4" s="1"/>
  <c r="K6298" i="4"/>
  <c r="K6297" i="4" s="1"/>
  <c r="P6299" i="4"/>
  <c r="L5127" i="4"/>
  <c r="O5297" i="4"/>
  <c r="O5328" i="4" s="1"/>
  <c r="O5332" i="4" s="1"/>
  <c r="O5333" i="4" s="1"/>
  <c r="L5430" i="4"/>
  <c r="L5599" i="4"/>
  <c r="P5599" i="4" s="1"/>
  <c r="Q5599" i="4" s="1"/>
  <c r="N5590" i="4"/>
  <c r="N5579" i="4" s="1"/>
  <c r="N5610" i="4" s="1"/>
  <c r="N5614" i="4" s="1"/>
  <c r="N5615" i="4" s="1"/>
  <c r="L5898" i="4"/>
  <c r="P5898" i="4" s="1"/>
  <c r="Q5898" i="4" s="1"/>
  <c r="M5897" i="4"/>
  <c r="M5896" i="4" s="1"/>
  <c r="L4925" i="4"/>
  <c r="P4925" i="4" s="1"/>
  <c r="L4926" i="4"/>
  <c r="P4926" i="4" s="1"/>
  <c r="Q4926" i="4" s="1"/>
  <c r="O4941" i="4"/>
  <c r="O4970" i="4" s="1"/>
  <c r="O4974" i="4" s="1"/>
  <c r="O4975" i="4" s="1"/>
  <c r="L4960" i="4"/>
  <c r="P4960" i="4" s="1"/>
  <c r="Q4960" i="4" s="1"/>
  <c r="L4968" i="4"/>
  <c r="L5007" i="4"/>
  <c r="P5007" i="4" s="1"/>
  <c r="L5150" i="4"/>
  <c r="P5150" i="4" s="1"/>
  <c r="Q5150" i="4" s="1"/>
  <c r="L5198" i="4"/>
  <c r="P5198" i="4" s="1"/>
  <c r="Q5198" i="4" s="1"/>
  <c r="L5243" i="4"/>
  <c r="P5243" i="4" s="1"/>
  <c r="Q5243" i="4" s="1"/>
  <c r="N5258" i="4"/>
  <c r="L5268" i="4"/>
  <c r="P5268" i="4" s="1"/>
  <c r="Q5268" i="4" s="1"/>
  <c r="L5366" i="4"/>
  <c r="P5366" i="4" s="1"/>
  <c r="L5388" i="4"/>
  <c r="P5388" i="4" s="1"/>
  <c r="Q5388" i="4" s="1"/>
  <c r="L5446" i="4"/>
  <c r="P5446" i="4" s="1"/>
  <c r="N5459" i="4"/>
  <c r="L5510" i="4"/>
  <c r="Q5526" i="4"/>
  <c r="L5622" i="4"/>
  <c r="P5622" i="4" s="1"/>
  <c r="Q5622" i="4" s="1"/>
  <c r="N5621" i="4"/>
  <c r="N5652" i="4" s="1"/>
  <c r="N5656" i="4" s="1"/>
  <c r="N5657" i="4" s="1"/>
  <c r="J5879" i="4"/>
  <c r="J5869" i="4" s="1"/>
  <c r="L5946" i="4"/>
  <c r="L6188" i="4"/>
  <c r="P6188" i="4" s="1"/>
  <c r="Q6188" i="4" s="1"/>
  <c r="L6342" i="4"/>
  <c r="P6342" i="4" s="1"/>
  <c r="Q6342" i="4" s="1"/>
  <c r="M6488" i="4"/>
  <c r="M6519" i="4" s="1"/>
  <c r="L5006" i="4"/>
  <c r="P5006" i="4" s="1"/>
  <c r="N5061" i="4"/>
  <c r="N5089" i="4" s="1"/>
  <c r="N5093" i="4" s="1"/>
  <c r="N5094" i="4" s="1"/>
  <c r="O5141" i="4"/>
  <c r="O5168" i="4" s="1"/>
  <c r="O5172" i="4" s="1"/>
  <c r="O5173" i="4" s="1"/>
  <c r="L5190" i="4"/>
  <c r="P5190" i="4" s="1"/>
  <c r="Q5190" i="4" s="1"/>
  <c r="I5297" i="4"/>
  <c r="I5328" i="4" s="1"/>
  <c r="I5332" i="4" s="1"/>
  <c r="I5333" i="4" s="1"/>
  <c r="L5350" i="4"/>
  <c r="L5703" i="4"/>
  <c r="M5702" i="4"/>
  <c r="L6021" i="4"/>
  <c r="P6021" i="4" s="1"/>
  <c r="Q6021" i="4" s="1"/>
  <c r="M6019" i="4"/>
  <c r="L6019" i="4" s="1"/>
  <c r="L6204" i="4"/>
  <c r="P6204" i="4" s="1"/>
  <c r="Q6204" i="4" s="1"/>
  <c r="M6203" i="4"/>
  <c r="L6203" i="4" s="1"/>
  <c r="P6203" i="4" s="1"/>
  <c r="Q6203" i="4" s="1"/>
  <c r="O6220" i="4"/>
  <c r="O6219" i="4" s="1"/>
  <c r="L6222" i="4"/>
  <c r="N6267" i="4"/>
  <c r="J6292" i="4"/>
  <c r="J6291" i="4" s="1"/>
  <c r="J5951" i="4"/>
  <c r="J5061" i="4"/>
  <c r="J5089" i="4" s="1"/>
  <c r="I5141" i="4"/>
  <c r="I5168" i="4" s="1"/>
  <c r="I5172" i="4" s="1"/>
  <c r="I5173" i="4" s="1"/>
  <c r="L5188" i="4"/>
  <c r="M5379" i="4"/>
  <c r="O5458" i="4"/>
  <c r="O5489" i="4" s="1"/>
  <c r="O5493" i="4" s="1"/>
  <c r="O5494" i="4" s="1"/>
  <c r="J5539" i="4"/>
  <c r="K5703" i="4"/>
  <c r="K5702" i="4" s="1"/>
  <c r="L5763" i="4"/>
  <c r="P5763" i="4" s="1"/>
  <c r="Q5763" i="4" s="1"/>
  <c r="M5786" i="4"/>
  <c r="L5786" i="4" s="1"/>
  <c r="P5786" i="4" s="1"/>
  <c r="Q5786" i="4" s="1"/>
  <c r="L5788" i="4"/>
  <c r="P5788" i="4" s="1"/>
  <c r="Q5788" i="4" s="1"/>
  <c r="M5828" i="4"/>
  <c r="L5828" i="4" s="1"/>
  <c r="L5830" i="4"/>
  <c r="P5830" i="4" s="1"/>
  <c r="Q5830" i="4" s="1"/>
  <c r="J5837" i="4"/>
  <c r="J5827" i="4" s="1"/>
  <c r="J5886" i="4"/>
  <c r="J5885" i="4" s="1"/>
  <c r="L5942" i="4"/>
  <c r="P5942" i="4" s="1"/>
  <c r="Q5942" i="4" s="1"/>
  <c r="L5979" i="4"/>
  <c r="P5979" i="4" s="1"/>
  <c r="Q5979" i="4" s="1"/>
  <c r="M5977" i="4"/>
  <c r="M5976" i="4" s="1"/>
  <c r="M6007" i="4" s="1"/>
  <c r="L5987" i="4"/>
  <c r="M6229" i="4"/>
  <c r="L6238" i="4"/>
  <c r="P6238" i="4" s="1"/>
  <c r="Q6238" i="4" s="1"/>
  <c r="L6246" i="4"/>
  <c r="P6246" i="4" s="1"/>
  <c r="Q6246" i="4" s="1"/>
  <c r="M5951" i="4"/>
  <c r="M6243" i="4"/>
  <c r="M6242" i="4" s="1"/>
  <c r="L4887" i="4"/>
  <c r="L4950" i="4"/>
  <c r="P4950" i="4" s="1"/>
  <c r="Q4950" i="4" s="1"/>
  <c r="L5023" i="4"/>
  <c r="P5023" i="4" s="1"/>
  <c r="Q5023" i="4" s="1"/>
  <c r="L5044" i="4"/>
  <c r="P5044" i="4" s="1"/>
  <c r="Q5044" i="4" s="1"/>
  <c r="L5064" i="4"/>
  <c r="P5064" i="4" s="1"/>
  <c r="Q5064" i="4" s="1"/>
  <c r="M5123" i="4"/>
  <c r="L5123" i="4" s="1"/>
  <c r="P5123" i="4" s="1"/>
  <c r="Q5123" i="4" s="1"/>
  <c r="M5205" i="4"/>
  <c r="L5205" i="4" s="1"/>
  <c r="P5205" i="4" s="1"/>
  <c r="Q5205" i="4" s="1"/>
  <c r="L5276" i="4"/>
  <c r="P5276" i="4" s="1"/>
  <c r="Q5276" i="4" s="1"/>
  <c r="L5382" i="4"/>
  <c r="P5382" i="4" s="1"/>
  <c r="Q5382" i="4" s="1"/>
  <c r="N5380" i="4"/>
  <c r="L5398" i="4"/>
  <c r="P5398" i="4" s="1"/>
  <c r="Q5398" i="4" s="1"/>
  <c r="N5390" i="4"/>
  <c r="L5390" i="4" s="1"/>
  <c r="P5390" i="4" s="1"/>
  <c r="Q5390" i="4" s="1"/>
  <c r="L5420" i="4"/>
  <c r="I5458" i="4"/>
  <c r="I5489" i="4" s="1"/>
  <c r="I5493" i="4" s="1"/>
  <c r="I5494" i="4" s="1"/>
  <c r="O5499" i="4"/>
  <c r="O5529" i="4" s="1"/>
  <c r="O5533" i="4" s="1"/>
  <c r="O5534" i="4" s="1"/>
  <c r="O5743" i="4"/>
  <c r="O5770" i="4" s="1"/>
  <c r="O5774" i="4" s="1"/>
  <c r="O5775" i="4" s="1"/>
  <c r="K5796" i="4"/>
  <c r="K5785" i="4" s="1"/>
  <c r="K5813" i="4" s="1"/>
  <c r="L5872" i="4"/>
  <c r="P5872" i="4" s="1"/>
  <c r="Q5872" i="4" s="1"/>
  <c r="N5870" i="4"/>
  <c r="L5870" i="4" s="1"/>
  <c r="P5870" i="4" s="1"/>
  <c r="Q5870" i="4" s="1"/>
  <c r="L5908" i="4"/>
  <c r="P5908" i="4" s="1"/>
  <c r="Q5908" i="4" s="1"/>
  <c r="M5907" i="4"/>
  <c r="L5907" i="4" s="1"/>
  <c r="P5907" i="4" s="1"/>
  <c r="Q5907" i="4" s="1"/>
  <c r="K5930" i="4"/>
  <c r="K5928" i="4" s="1"/>
  <c r="L5960" i="4"/>
  <c r="L6069" i="4"/>
  <c r="P6069" i="4" s="1"/>
  <c r="Q6069" i="4" s="1"/>
  <c r="O5950" i="4"/>
  <c r="L5950" i="4" s="1"/>
  <c r="P5950" i="4" s="1"/>
  <c r="O6243" i="4"/>
  <c r="O6242" i="4" s="1"/>
  <c r="L6244" i="4"/>
  <c r="N6322" i="4"/>
  <c r="L5325" i="4"/>
  <c r="P5325" i="4" s="1"/>
  <c r="Q5325" i="4" s="1"/>
  <c r="L5348" i="4"/>
  <c r="P5348" i="4" s="1"/>
  <c r="Q5348" i="4" s="1"/>
  <c r="L5358" i="4"/>
  <c r="P5358" i="4" s="1"/>
  <c r="Q5358" i="4" s="1"/>
  <c r="N5449" i="4"/>
  <c r="N5453" i="4" s="1"/>
  <c r="N5454" i="4" s="1"/>
  <c r="L5445" i="4"/>
  <c r="P5445" i="4" s="1"/>
  <c r="L5467" i="4"/>
  <c r="P5467" i="4" s="1"/>
  <c r="Q5467" i="4" s="1"/>
  <c r="P5563" i="4"/>
  <c r="Q5563" i="4" s="1"/>
  <c r="L5607" i="4"/>
  <c r="P5607" i="4" s="1"/>
  <c r="L5645" i="4"/>
  <c r="P5645" i="4" s="1"/>
  <c r="Q5645" i="4" s="1"/>
  <c r="L5711" i="4"/>
  <c r="P5711" i="4" s="1"/>
  <c r="Q5711" i="4" s="1"/>
  <c r="J5743" i="4"/>
  <c r="J5770" i="4" s="1"/>
  <c r="N5837" i="4"/>
  <c r="N5827" i="4" s="1"/>
  <c r="L5877" i="4"/>
  <c r="P5877" i="4" s="1"/>
  <c r="Q5877" i="4" s="1"/>
  <c r="L5914" i="4"/>
  <c r="P5914" i="4" s="1"/>
  <c r="Q5914" i="4" s="1"/>
  <c r="L5940" i="4"/>
  <c r="P5940" i="4" s="1"/>
  <c r="Q5940" i="4" s="1"/>
  <c r="N6003" i="4"/>
  <c r="P6027" i="4"/>
  <c r="Q6027" i="4" s="1"/>
  <c r="I6018" i="4"/>
  <c r="I6048" i="4" s="1"/>
  <c r="I6052" i="4" s="1"/>
  <c r="I6053" i="4" s="1"/>
  <c r="L6062" i="4"/>
  <c r="P6062" i="4" s="1"/>
  <c r="Q6062" i="4" s="1"/>
  <c r="N6085" i="4"/>
  <c r="N6089" i="4" s="1"/>
  <c r="N6093" i="4" s="1"/>
  <c r="N6094" i="4" s="1"/>
  <c r="Q6127" i="4"/>
  <c r="L6159" i="4"/>
  <c r="P6159" i="4" s="1"/>
  <c r="Q6159" i="4" s="1"/>
  <c r="L6183" i="4"/>
  <c r="P6183" i="4" s="1"/>
  <c r="Q6183" i="4" s="1"/>
  <c r="P6222" i="4"/>
  <c r="Q6222" i="4" s="1"/>
  <c r="K6243" i="4"/>
  <c r="K6242" i="4" s="1"/>
  <c r="N6253" i="4"/>
  <c r="M6292" i="4"/>
  <c r="M6291" i="4" s="1"/>
  <c r="N6298" i="4"/>
  <c r="N6297" i="4" s="1"/>
  <c r="N6414" i="4"/>
  <c r="L6414" i="4" s="1"/>
  <c r="P6414" i="4" s="1"/>
  <c r="K6446" i="4"/>
  <c r="L6449" i="4"/>
  <c r="P6449" i="4" s="1"/>
  <c r="Q6449" i="4" s="1"/>
  <c r="I6557" i="4"/>
  <c r="I6556" i="4" s="1"/>
  <c r="L6605" i="4"/>
  <c r="P6605" i="4" s="1"/>
  <c r="Q6605" i="4" s="1"/>
  <c r="M6603" i="4"/>
  <c r="M6601" i="4" s="1"/>
  <c r="L6607" i="4"/>
  <c r="P6607" i="4" s="1"/>
  <c r="J6609" i="4"/>
  <c r="O6650" i="4"/>
  <c r="O6639" i="4" s="1"/>
  <c r="O6672" i="4" s="1"/>
  <c r="O6620" i="4"/>
  <c r="J6687" i="4"/>
  <c r="J6719" i="4" s="1"/>
  <c r="L6742" i="4"/>
  <c r="P6742" i="4" s="1"/>
  <c r="Q6742" i="4" s="1"/>
  <c r="K6781" i="4"/>
  <c r="K6780" i="4" s="1"/>
  <c r="L6808" i="4"/>
  <c r="P6808" i="4" s="1"/>
  <c r="K6887" i="4"/>
  <c r="P6887" i="4" s="1"/>
  <c r="Q6887" i="4" s="1"/>
  <c r="O7029" i="4"/>
  <c r="O7028" i="4" s="1"/>
  <c r="J7286" i="4"/>
  <c r="J7275" i="4" s="1"/>
  <c r="M7299" i="4"/>
  <c r="L7299" i="4" s="1"/>
  <c r="P7299" i="4" s="1"/>
  <c r="Q7299" i="4" s="1"/>
  <c r="J6099" i="4"/>
  <c r="O6099" i="4"/>
  <c r="O6129" i="4" s="1"/>
  <c r="O6133" i="4" s="1"/>
  <c r="O6134" i="4" s="1"/>
  <c r="L6278" i="4"/>
  <c r="P6278" i="4" s="1"/>
  <c r="Q6278" i="4" s="1"/>
  <c r="O6362" i="4"/>
  <c r="O6392" i="4" s="1"/>
  <c r="O6396" i="4" s="1"/>
  <c r="O6397" i="4" s="1"/>
  <c r="N6446" i="4"/>
  <c r="I6488" i="4"/>
  <c r="I6519" i="4" s="1"/>
  <c r="I6523" i="4" s="1"/>
  <c r="I6524" i="4" s="1"/>
  <c r="J6578" i="4"/>
  <c r="J6577" i="4" s="1"/>
  <c r="I7029" i="4"/>
  <c r="I7028" i="4" s="1"/>
  <c r="K7080" i="4"/>
  <c r="K7069" i="4" s="1"/>
  <c r="M7172" i="4"/>
  <c r="M7171" i="4" s="1"/>
  <c r="N7335" i="4"/>
  <c r="N7324" i="4" s="1"/>
  <c r="L5523" i="4"/>
  <c r="P5523" i="4" s="1"/>
  <c r="Q5523" i="4" s="1"/>
  <c r="I5579" i="4"/>
  <c r="I5610" i="4" s="1"/>
  <c r="I5614" i="4" s="1"/>
  <c r="I5615" i="4" s="1"/>
  <c r="L5630" i="4"/>
  <c r="P5630" i="4" s="1"/>
  <c r="Q5630" i="4" s="1"/>
  <c r="L5705" i="4"/>
  <c r="P5705" i="4" s="1"/>
  <c r="Q5705" i="4" s="1"/>
  <c r="L5713" i="4"/>
  <c r="P5713" i="4" s="1"/>
  <c r="Q5713" i="4" s="1"/>
  <c r="Q5729" i="4"/>
  <c r="O5897" i="4"/>
  <c r="O5896" i="4" s="1"/>
  <c r="O5916" i="4"/>
  <c r="L5932" i="4"/>
  <c r="P5932" i="4" s="1"/>
  <c r="Q5932" i="4" s="1"/>
  <c r="L5944" i="4"/>
  <c r="P5944" i="4" s="1"/>
  <c r="Q5944" i="4" s="1"/>
  <c r="O5947" i="4"/>
  <c r="K5958" i="4"/>
  <c r="K5957" i="4" s="1"/>
  <c r="M6042" i="4"/>
  <c r="L6042" i="4" s="1"/>
  <c r="P6042" i="4" s="1"/>
  <c r="Q6042" i="4" s="1"/>
  <c r="P6108" i="4"/>
  <c r="Q6108" i="4" s="1"/>
  <c r="I6099" i="4"/>
  <c r="I6129" i="4" s="1"/>
  <c r="I6133" i="4" s="1"/>
  <c r="I6134" i="4" s="1"/>
  <c r="L6331" i="4"/>
  <c r="P6331" i="4" s="1"/>
  <c r="Q6331" i="4" s="1"/>
  <c r="M6333" i="4"/>
  <c r="L6333" i="4" s="1"/>
  <c r="P6333" i="4" s="1"/>
  <c r="Q6333" i="4" s="1"/>
  <c r="M6557" i="4"/>
  <c r="M6556" i="4" s="1"/>
  <c r="N6603" i="4"/>
  <c r="N6601" i="4" s="1"/>
  <c r="N6734" i="4"/>
  <c r="N6765" i="4" s="1"/>
  <c r="L6800" i="4"/>
  <c r="P6800" i="4" s="1"/>
  <c r="Q6800" i="4" s="1"/>
  <c r="O6827" i="4"/>
  <c r="N6901" i="4"/>
  <c r="N6900" i="4" s="1"/>
  <c r="L6902" i="4"/>
  <c r="P6902" i="4" s="1"/>
  <c r="Q6902" i="4" s="1"/>
  <c r="O6989" i="4"/>
  <c r="O6978" i="4" s="1"/>
  <c r="I6989" i="4"/>
  <c r="I6978" i="4" s="1"/>
  <c r="L7072" i="4"/>
  <c r="P7072" i="4" s="1"/>
  <c r="Q7072" i="4" s="1"/>
  <c r="M7070" i="4"/>
  <c r="L7070" i="4" s="1"/>
  <c r="P7070" i="4" s="1"/>
  <c r="Q7070" i="4" s="1"/>
  <c r="M7134" i="4"/>
  <c r="L7130" i="4"/>
  <c r="P7130" i="4" s="1"/>
  <c r="Q7130" i="4" s="1"/>
  <c r="I7172" i="4"/>
  <c r="I7171" i="4" s="1"/>
  <c r="O5621" i="4"/>
  <c r="O5652" i="4" s="1"/>
  <c r="O5656" i="4" s="1"/>
  <c r="O5657" i="4" s="1"/>
  <c r="I5662" i="4"/>
  <c r="I5691" i="4" s="1"/>
  <c r="I5695" i="4" s="1"/>
  <c r="I5696" i="4" s="1"/>
  <c r="L5721" i="4"/>
  <c r="P5721" i="4" s="1"/>
  <c r="Q5721" i="4" s="1"/>
  <c r="M5958" i="4"/>
  <c r="M5957" i="4" s="1"/>
  <c r="O5976" i="4"/>
  <c r="O6007" i="4" s="1"/>
  <c r="O6011" i="4" s="1"/>
  <c r="O6012" i="4" s="1"/>
  <c r="L5985" i="4"/>
  <c r="P5985" i="4" s="1"/>
  <c r="Q5985" i="4" s="1"/>
  <c r="M5947" i="4"/>
  <c r="L6067" i="4"/>
  <c r="P6067" i="4" s="1"/>
  <c r="Q6067" i="4" s="1"/>
  <c r="Q6086" i="4"/>
  <c r="P6143" i="4"/>
  <c r="Q6143" i="4" s="1"/>
  <c r="M6180" i="4"/>
  <c r="P6227" i="4"/>
  <c r="Q6227" i="4" s="1"/>
  <c r="M6267" i="4"/>
  <c r="O6403" i="4"/>
  <c r="L6406" i="4"/>
  <c r="P6406" i="4" s="1"/>
  <c r="Q6406" i="4" s="1"/>
  <c r="I6446" i="4"/>
  <c r="I6477" i="4" s="1"/>
  <c r="I6481" i="4" s="1"/>
  <c r="I6482" i="4" s="1"/>
  <c r="L6516" i="4"/>
  <c r="P6516" i="4" s="1"/>
  <c r="Q6516" i="4" s="1"/>
  <c r="L6613" i="4"/>
  <c r="P6613" i="4" s="1"/>
  <c r="Q6613" i="4" s="1"/>
  <c r="L6619" i="4"/>
  <c r="P6619" i="4" s="1"/>
  <c r="L6648" i="4"/>
  <c r="P6648" i="4" s="1"/>
  <c r="Q6648" i="4" s="1"/>
  <c r="O6687" i="4"/>
  <c r="O6719" i="4" s="1"/>
  <c r="L6696" i="4"/>
  <c r="P6696" i="4" s="1"/>
  <c r="Q6696" i="4" s="1"/>
  <c r="O6780" i="4"/>
  <c r="O6811" i="4" s="1"/>
  <c r="O6820" i="4" s="1"/>
  <c r="K6952" i="4"/>
  <c r="K7121" i="4"/>
  <c r="K7120" i="4" s="1"/>
  <c r="J7206" i="4"/>
  <c r="J7195" i="4" s="1"/>
  <c r="L6385" i="4"/>
  <c r="P6385" i="4" s="1"/>
  <c r="Q6385" i="4" s="1"/>
  <c r="L6573" i="4"/>
  <c r="P6573" i="4" s="1"/>
  <c r="Q6573" i="4" s="1"/>
  <c r="N6664" i="4"/>
  <c r="N6663" i="4" s="1"/>
  <c r="N6623" i="4"/>
  <c r="I6952" i="4"/>
  <c r="I6951" i="4" s="1"/>
  <c r="M7080" i="4"/>
  <c r="L5438" i="4"/>
  <c r="P5438" i="4" s="1"/>
  <c r="Q5438" i="4" s="1"/>
  <c r="L5483" i="4"/>
  <c r="P5483" i="4" s="1"/>
  <c r="Q5483" i="4" s="1"/>
  <c r="I5499" i="4"/>
  <c r="I5529" i="4" s="1"/>
  <c r="I5533" i="4" s="1"/>
  <c r="I5534" i="4" s="1"/>
  <c r="L5624" i="4"/>
  <c r="P5624" i="4" s="1"/>
  <c r="Q5624" i="4" s="1"/>
  <c r="I5702" i="4"/>
  <c r="I5732" i="4" s="1"/>
  <c r="I5736" i="4" s="1"/>
  <c r="I5737" i="4" s="1"/>
  <c r="I5743" i="4"/>
  <c r="I5770" i="4" s="1"/>
  <c r="I5774" i="4" s="1"/>
  <c r="I5775" i="4" s="1"/>
  <c r="I5897" i="4"/>
  <c r="I5896" i="4" s="1"/>
  <c r="I5955" i="4"/>
  <c r="O6018" i="4"/>
  <c r="O6048" i="4" s="1"/>
  <c r="O6052" i="4" s="1"/>
  <c r="O6053" i="4" s="1"/>
  <c r="N6100" i="4"/>
  <c r="N6099" i="4" s="1"/>
  <c r="N6129" i="4" s="1"/>
  <c r="N6133" i="4" s="1"/>
  <c r="N6134" i="4" s="1"/>
  <c r="J6243" i="4"/>
  <c r="L6270" i="4"/>
  <c r="P6270" i="4" s="1"/>
  <c r="Q6270" i="4" s="1"/>
  <c r="K6292" i="4"/>
  <c r="K6291" i="4" s="1"/>
  <c r="L6302" i="4"/>
  <c r="P6302" i="4" s="1"/>
  <c r="Q6302" i="4" s="1"/>
  <c r="L6325" i="4"/>
  <c r="P6325" i="4" s="1"/>
  <c r="Q6325" i="4" s="1"/>
  <c r="M6363" i="4"/>
  <c r="M6362" i="4" s="1"/>
  <c r="I6403" i="4"/>
  <c r="L6412" i="4"/>
  <c r="P6412" i="4" s="1"/>
  <c r="Q6412" i="4" s="1"/>
  <c r="L6470" i="4"/>
  <c r="P6470" i="4" s="1"/>
  <c r="Q6470" i="4" s="1"/>
  <c r="L6474" i="4"/>
  <c r="P6474" i="4" s="1"/>
  <c r="Q6474" i="4" s="1"/>
  <c r="L6491" i="4"/>
  <c r="P6491" i="4" s="1"/>
  <c r="Q6491" i="4" s="1"/>
  <c r="L6508" i="4"/>
  <c r="P6508" i="4" s="1"/>
  <c r="Q6508" i="4" s="1"/>
  <c r="I6548" i="4"/>
  <c r="I6537" i="4" s="1"/>
  <c r="I6687" i="4"/>
  <c r="I6719" i="4" s="1"/>
  <c r="I6727" i="4" s="1"/>
  <c r="L6815" i="4"/>
  <c r="P6815" i="4" s="1"/>
  <c r="Q6815" i="4" s="1"/>
  <c r="J7103" i="4"/>
  <c r="J7102" i="4" s="1"/>
  <c r="L7149" i="4"/>
  <c r="P7149" i="4" s="1"/>
  <c r="N7147" i="4"/>
  <c r="L7147" i="4" s="1"/>
  <c r="P7147" i="4" s="1"/>
  <c r="Q7147" i="4" s="1"/>
  <c r="L7196" i="4"/>
  <c r="P7196" i="4" s="1"/>
  <c r="Q7196" i="4" s="1"/>
  <c r="N7239" i="4"/>
  <c r="N7238" i="4" s="1"/>
  <c r="N7303" i="4"/>
  <c r="N7302" i="4" s="1"/>
  <c r="K7373" i="4"/>
  <c r="L6465" i="4"/>
  <c r="P6465" i="4" s="1"/>
  <c r="L6615" i="4"/>
  <c r="P6615" i="4" s="1"/>
  <c r="Q6615" i="4" s="1"/>
  <c r="L6707" i="4"/>
  <c r="P6707" i="4" s="1"/>
  <c r="Q6707" i="4" s="1"/>
  <c r="J6827" i="4"/>
  <c r="L6836" i="4"/>
  <c r="P6836" i="4" s="1"/>
  <c r="N6876" i="4"/>
  <c r="N6935" i="4"/>
  <c r="N7103" i="4"/>
  <c r="N7102" i="4" s="1"/>
  <c r="K7172" i="4"/>
  <c r="K7171" i="4" s="1"/>
  <c r="L7204" i="4"/>
  <c r="P7204" i="4" s="1"/>
  <c r="Q7204" i="4" s="1"/>
  <c r="Q7241" i="4"/>
  <c r="K7247" i="4"/>
  <c r="K7246" i="4" s="1"/>
  <c r="L7260" i="4"/>
  <c r="L7262" i="4"/>
  <c r="K7303" i="4"/>
  <c r="K7302" i="4" s="1"/>
  <c r="I7383" i="4"/>
  <c r="I7372" i="4" s="1"/>
  <c r="N7418" i="4"/>
  <c r="N7417" i="4" s="1"/>
  <c r="L7424" i="4"/>
  <c r="P7424" i="4" s="1"/>
  <c r="Q7424" i="4" s="1"/>
  <c r="L7448" i="4"/>
  <c r="P7448" i="4" s="1"/>
  <c r="Q7448" i="4" s="1"/>
  <c r="J7484" i="4"/>
  <c r="J7473" i="4" s="1"/>
  <c r="P7498" i="4"/>
  <c r="Q7498" i="4" s="1"/>
  <c r="J7500" i="4"/>
  <c r="Q7500" i="4" s="1"/>
  <c r="L7529" i="4"/>
  <c r="P7529" i="4" s="1"/>
  <c r="Q7529" i="4" s="1"/>
  <c r="M7537" i="4"/>
  <c r="M7526" i="4" s="1"/>
  <c r="K7552" i="4"/>
  <c r="J7566" i="4"/>
  <c r="J7565" i="4" s="1"/>
  <c r="L7580" i="4"/>
  <c r="M7614" i="4"/>
  <c r="J7624" i="4"/>
  <c r="M7632" i="4"/>
  <c r="Q7678" i="4"/>
  <c r="M7686" i="4"/>
  <c r="M7685" i="4" s="1"/>
  <c r="L7714" i="4"/>
  <c r="P7714" i="4" s="1"/>
  <c r="Q7714" i="4" s="1"/>
  <c r="Q7733" i="4"/>
  <c r="Q7773" i="4"/>
  <c r="K7789" i="4"/>
  <c r="O7833" i="4"/>
  <c r="N7833" i="4"/>
  <c r="N7870" i="4" s="1"/>
  <c r="N7874" i="4" s="1"/>
  <c r="N7875" i="4" s="1"/>
  <c r="O7908" i="4"/>
  <c r="L7909" i="4"/>
  <c r="P7909" i="4" s="1"/>
  <c r="L8022" i="4"/>
  <c r="M8020" i="4"/>
  <c r="L8020" i="4" s="1"/>
  <c r="P8020" i="4" s="1"/>
  <c r="Q8020" i="4" s="1"/>
  <c r="L6715" i="4"/>
  <c r="P6715" i="4" s="1"/>
  <c r="Q6715" i="4" s="1"/>
  <c r="L6987" i="4"/>
  <c r="P6987" i="4" s="1"/>
  <c r="Q6987" i="4" s="1"/>
  <c r="K7134" i="4"/>
  <c r="J7324" i="4"/>
  <c r="J7354" i="4" s="1"/>
  <c r="N7468" i="4"/>
  <c r="L7461" i="4"/>
  <c r="P7461" i="4" s="1"/>
  <c r="Q7461" i="4" s="1"/>
  <c r="L7527" i="4"/>
  <c r="P7527" i="4" s="1"/>
  <c r="K7566" i="4"/>
  <c r="K7565" i="4" s="1"/>
  <c r="K7652" i="4"/>
  <c r="J7686" i="4"/>
  <c r="J7685" i="4" s="1"/>
  <c r="L7757" i="4"/>
  <c r="P7757" i="4" s="1"/>
  <c r="Q7757" i="4" s="1"/>
  <c r="O7769" i="4"/>
  <c r="Q7818" i="4"/>
  <c r="J7817" i="4"/>
  <c r="Q7817" i="4" s="1"/>
  <c r="L8005" i="4"/>
  <c r="P8005" i="4" s="1"/>
  <c r="L8393" i="4"/>
  <c r="P8393" i="4" s="1"/>
  <c r="Q8393" i="4" s="1"/>
  <c r="L8691" i="4"/>
  <c r="N6620" i="4"/>
  <c r="L6737" i="4"/>
  <c r="P6737" i="4" s="1"/>
  <c r="Q6737" i="4" s="1"/>
  <c r="L6789" i="4"/>
  <c r="P6789" i="4" s="1"/>
  <c r="Q6789" i="4" s="1"/>
  <c r="L6847" i="4"/>
  <c r="P6847" i="4" s="1"/>
  <c r="Q6847" i="4" s="1"/>
  <c r="L6857" i="4"/>
  <c r="P6857" i="4" s="1"/>
  <c r="Q6857" i="4" s="1"/>
  <c r="O6876" i="4"/>
  <c r="O6908" i="4" s="1"/>
  <c r="L6933" i="4"/>
  <c r="P6933" i="4" s="1"/>
  <c r="Q6933" i="4" s="1"/>
  <c r="M6952" i="4"/>
  <c r="M6951" i="4" s="1"/>
  <c r="J7016" i="4"/>
  <c r="J7015" i="4" s="1"/>
  <c r="K7023" i="4"/>
  <c r="K7022" i="4" s="1"/>
  <c r="M7029" i="4"/>
  <c r="M7028" i="4" s="1"/>
  <c r="M7121" i="4"/>
  <c r="L7169" i="4"/>
  <c r="P7169" i="4" s="1"/>
  <c r="Q7169" i="4" s="1"/>
  <c r="K7231" i="4"/>
  <c r="K7230" i="4" s="1"/>
  <c r="N7286" i="4"/>
  <c r="K7383" i="4"/>
  <c r="I7395" i="4"/>
  <c r="I7394" i="4" s="1"/>
  <c r="L7422" i="4"/>
  <c r="P7422" i="4" s="1"/>
  <c r="K7445" i="4"/>
  <c r="K7444" i="4" s="1"/>
  <c r="L7446" i="4"/>
  <c r="P7446" i="4" s="1"/>
  <c r="I7468" i="4"/>
  <c r="L7570" i="4"/>
  <c r="Q7572" i="4"/>
  <c r="L7574" i="4"/>
  <c r="K7603" i="4"/>
  <c r="M7652" i="4"/>
  <c r="K7677" i="4"/>
  <c r="N7686" i="4"/>
  <c r="N7685" i="4" s="1"/>
  <c r="I7705" i="4"/>
  <c r="I7735" i="4" s="1"/>
  <c r="I7739" i="4" s="1"/>
  <c r="I7740" i="4" s="1"/>
  <c r="L7733" i="4"/>
  <c r="P7733" i="4" s="1"/>
  <c r="I7614" i="4"/>
  <c r="M7833" i="4"/>
  <c r="M7870" i="4" s="1"/>
  <c r="M7874" i="4" s="1"/>
  <c r="O7867" i="4"/>
  <c r="L7867" i="4" s="1"/>
  <c r="P7867" i="4" s="1"/>
  <c r="Q7867" i="4" s="1"/>
  <c r="L7868" i="4"/>
  <c r="P7868" i="4" s="1"/>
  <c r="Q7868" i="4" s="1"/>
  <c r="O7923" i="4"/>
  <c r="O7926" i="4" s="1"/>
  <c r="O7930" i="4" s="1"/>
  <c r="O7931" i="4" s="1"/>
  <c r="L7924" i="4"/>
  <c r="P7924" i="4" s="1"/>
  <c r="Q7924" i="4" s="1"/>
  <c r="L7980" i="4"/>
  <c r="P7980" i="4" s="1"/>
  <c r="Q7980" i="4" s="1"/>
  <c r="O7978" i="4"/>
  <c r="O7977" i="4" s="1"/>
  <c r="O8008" i="4" s="1"/>
  <c r="O8012" i="4" s="1"/>
  <c r="O8013" i="4" s="1"/>
  <c r="L8039" i="4"/>
  <c r="P8039" i="4" s="1"/>
  <c r="Q8039" i="4" s="1"/>
  <c r="Q8140" i="4"/>
  <c r="J8139" i="4"/>
  <c r="Q8139" i="4" s="1"/>
  <c r="I8155" i="4"/>
  <c r="I8188" i="4" s="1"/>
  <c r="I8192" i="4" s="1"/>
  <c r="I8193" i="4" s="1"/>
  <c r="L7352" i="4"/>
  <c r="P7352" i="4" s="1"/>
  <c r="Q7352" i="4" s="1"/>
  <c r="L7373" i="4"/>
  <c r="K7395" i="4"/>
  <c r="K7394" i="4" s="1"/>
  <c r="L7414" i="4"/>
  <c r="P7414" i="4" s="1"/>
  <c r="Q7414" i="4" s="1"/>
  <c r="J7468" i="4"/>
  <c r="L7462" i="4"/>
  <c r="P7462" i="4" s="1"/>
  <c r="Q7462" i="4" s="1"/>
  <c r="L7543" i="4"/>
  <c r="P7543" i="4" s="1"/>
  <c r="Q7543" i="4" s="1"/>
  <c r="M7562" i="4"/>
  <c r="M7561" i="4" s="1"/>
  <c r="K7584" i="4"/>
  <c r="M7603" i="4"/>
  <c r="L7636" i="4"/>
  <c r="P7636" i="4" s="1"/>
  <c r="Q7636" i="4" s="1"/>
  <c r="L7661" i="4"/>
  <c r="P7661" i="4" s="1"/>
  <c r="Q7661" i="4" s="1"/>
  <c r="K7746" i="4"/>
  <c r="K7778" i="4" s="1"/>
  <c r="Q7857" i="4"/>
  <c r="J7856" i="4"/>
  <c r="Q7856" i="4" s="1"/>
  <c r="L7957" i="4"/>
  <c r="P7957" i="4" s="1"/>
  <c r="Q7957" i="4" s="1"/>
  <c r="O7948" i="4"/>
  <c r="M7597" i="4"/>
  <c r="K7705" i="4"/>
  <c r="K7735" i="4" s="1"/>
  <c r="K7833" i="4"/>
  <c r="Q7906" i="4"/>
  <c r="J7905" i="4"/>
  <c r="Q7905" i="4" s="1"/>
  <c r="O8135" i="4"/>
  <c r="L8136" i="4"/>
  <c r="P8136" i="4" s="1"/>
  <c r="K6735" i="4"/>
  <c r="L6783" i="4"/>
  <c r="P6783" i="4" s="1"/>
  <c r="Q6783" i="4" s="1"/>
  <c r="I6827" i="4"/>
  <c r="I6861" i="4" s="1"/>
  <c r="I6918" i="4"/>
  <c r="M6876" i="4"/>
  <c r="M6908" i="4" s="1"/>
  <c r="L6981" i="4"/>
  <c r="P6981" i="4" s="1"/>
  <c r="Q6981" i="4" s="1"/>
  <c r="L7078" i="4"/>
  <c r="P7078" i="4" s="1"/>
  <c r="Q7078" i="4" s="1"/>
  <c r="L7081" i="4"/>
  <c r="P7081" i="4" s="1"/>
  <c r="Q7081" i="4" s="1"/>
  <c r="L7117" i="4"/>
  <c r="P7117" i="4" s="1"/>
  <c r="Q7117" i="4" s="1"/>
  <c r="I7134" i="4"/>
  <c r="L7155" i="4"/>
  <c r="P7155" i="4" s="1"/>
  <c r="Q7155" i="4" s="1"/>
  <c r="L7198" i="4"/>
  <c r="P7198" i="4" s="1"/>
  <c r="Q7198" i="4" s="1"/>
  <c r="M7239" i="4"/>
  <c r="I7247" i="4"/>
  <c r="N7276" i="4"/>
  <c r="J7303" i="4"/>
  <c r="J7302" i="4" s="1"/>
  <c r="L7327" i="4"/>
  <c r="P7327" i="4" s="1"/>
  <c r="Q7327" i="4" s="1"/>
  <c r="L7375" i="4"/>
  <c r="P7375" i="4" s="1"/>
  <c r="Q7375" i="4" s="1"/>
  <c r="O7383" i="4"/>
  <c r="O7372" i="4" s="1"/>
  <c r="O7395" i="4"/>
  <c r="O7394" i="4" s="1"/>
  <c r="J7418" i="4"/>
  <c r="J7417" i="4" s="1"/>
  <c r="L7458" i="4"/>
  <c r="L7459" i="4"/>
  <c r="P7459" i="4" s="1"/>
  <c r="Q7459" i="4" s="1"/>
  <c r="L7464" i="4"/>
  <c r="P7464" i="4" s="1"/>
  <c r="Q7464" i="4" s="1"/>
  <c r="M7474" i="4"/>
  <c r="L7474" i="4" s="1"/>
  <c r="P7474" i="4" s="1"/>
  <c r="Q7474" i="4" s="1"/>
  <c r="K7537" i="4"/>
  <c r="K7526" i="4" s="1"/>
  <c r="N7584" i="4"/>
  <c r="L7584" i="4" s="1"/>
  <c r="K7597" i="4"/>
  <c r="K7595" i="4" s="1"/>
  <c r="I7652" i="4"/>
  <c r="L7672" i="4"/>
  <c r="P7672" i="4" s="1"/>
  <c r="Q7672" i="4" s="1"/>
  <c r="K7686" i="4"/>
  <c r="K7685" i="4" s="1"/>
  <c r="M7705" i="4"/>
  <c r="M7735" i="4" s="1"/>
  <c r="L7725" i="4"/>
  <c r="P7725" i="4" s="1"/>
  <c r="Q7725" i="4" s="1"/>
  <c r="L7755" i="4"/>
  <c r="P7755" i="4" s="1"/>
  <c r="Q7755" i="4" s="1"/>
  <c r="M7800" i="4"/>
  <c r="M7789" i="4" s="1"/>
  <c r="M7822" i="4" s="1"/>
  <c r="M8094" i="4"/>
  <c r="L8094" i="4" s="1"/>
  <c r="P8094" i="4" s="1"/>
  <c r="L8095" i="4"/>
  <c r="P8095" i="4" s="1"/>
  <c r="M8166" i="4"/>
  <c r="L8166" i="4" s="1"/>
  <c r="P8166" i="4" s="1"/>
  <c r="Q8166" i="4" s="1"/>
  <c r="L8175" i="4"/>
  <c r="P8175" i="4" s="1"/>
  <c r="Q8175" i="4" s="1"/>
  <c r="I8616" i="4"/>
  <c r="I8651" i="4" s="1"/>
  <c r="I8655" i="4" s="1"/>
  <c r="I8656" i="4" s="1"/>
  <c r="L7749" i="4"/>
  <c r="P7749" i="4" s="1"/>
  <c r="Q7749" i="4" s="1"/>
  <c r="L7798" i="4"/>
  <c r="P7798" i="4" s="1"/>
  <c r="Q7798" i="4" s="1"/>
  <c r="M7892" i="4"/>
  <c r="M7881" i="4" s="1"/>
  <c r="M7912" i="4" s="1"/>
  <c r="Q7909" i="4"/>
  <c r="K7937" i="4"/>
  <c r="K7967" i="4" s="1"/>
  <c r="I7977" i="4"/>
  <c r="I8008" i="4" s="1"/>
  <c r="I8012" i="4" s="1"/>
  <c r="I8013" i="4" s="1"/>
  <c r="L8028" i="4"/>
  <c r="P8028" i="4" s="1"/>
  <c r="Q8028" i="4" s="1"/>
  <c r="M8030" i="4"/>
  <c r="L8030" i="4" s="1"/>
  <c r="J8043" i="4"/>
  <c r="Q8043" i="4" s="1"/>
  <c r="L8202" i="4"/>
  <c r="P8202" i="4" s="1"/>
  <c r="Q8202" i="4" s="1"/>
  <c r="N8242" i="4"/>
  <c r="N8273" i="4" s="1"/>
  <c r="N8277" i="4" s="1"/>
  <c r="N8278" i="4" s="1"/>
  <c r="L8251" i="4"/>
  <c r="P8251" i="4" s="1"/>
  <c r="J8266" i="4"/>
  <c r="Q8266" i="4" s="1"/>
  <c r="I8482" i="4"/>
  <c r="I8514" i="4" s="1"/>
  <c r="I8518" i="4" s="1"/>
  <c r="I8519" i="4" s="1"/>
  <c r="M8525" i="4"/>
  <c r="M8559" i="4" s="1"/>
  <c r="I8570" i="4"/>
  <c r="I8605" i="4" s="1"/>
  <c r="I8609" i="4" s="1"/>
  <c r="I8610" i="4" s="1"/>
  <c r="J8595" i="4"/>
  <c r="Q8595" i="4" s="1"/>
  <c r="I8708" i="4"/>
  <c r="I8742" i="4" s="1"/>
  <c r="I8746" i="4" s="1"/>
  <c r="I8747" i="4" s="1"/>
  <c r="K8805" i="4"/>
  <c r="M7937" i="4"/>
  <c r="M7967" i="4" s="1"/>
  <c r="Q7962" i="4"/>
  <c r="Q8005" i="4"/>
  <c r="K8110" i="4"/>
  <c r="K8144" i="4" s="1"/>
  <c r="L8130" i="4"/>
  <c r="L8140" i="4"/>
  <c r="P8140" i="4" s="1"/>
  <c r="L8158" i="4"/>
  <c r="P8158" i="4" s="1"/>
  <c r="Q8158" i="4" s="1"/>
  <c r="N8199" i="4"/>
  <c r="N8231" i="4" s="1"/>
  <c r="N8235" i="4" s="1"/>
  <c r="N8236" i="4" s="1"/>
  <c r="L8208" i="4"/>
  <c r="P8208" i="4" s="1"/>
  <c r="Q8208" i="4" s="1"/>
  <c r="K8416" i="4"/>
  <c r="Q8508" i="4"/>
  <c r="L8227" i="4"/>
  <c r="P8227" i="4" s="1"/>
  <c r="I8298" i="4"/>
  <c r="I8333" i="4" s="1"/>
  <c r="I8337" i="4" s="1"/>
  <c r="I8338" i="4" s="1"/>
  <c r="L8412" i="4"/>
  <c r="P8412" i="4" s="1"/>
  <c r="Q8412" i="4" s="1"/>
  <c r="O8403" i="4"/>
  <c r="L8416" i="4"/>
  <c r="L8417" i="4"/>
  <c r="P8417" i="4" s="1"/>
  <c r="I8471" i="4"/>
  <c r="I8475" i="4" s="1"/>
  <c r="I8476" i="4" s="1"/>
  <c r="L8551" i="4"/>
  <c r="P8551" i="4" s="1"/>
  <c r="O8570" i="4"/>
  <c r="L8682" i="4"/>
  <c r="P8682" i="4" s="1"/>
  <c r="Q8682" i="4" s="1"/>
  <c r="I7881" i="4"/>
  <c r="I7912" i="4" s="1"/>
  <c r="I7916" i="4" s="1"/>
  <c r="I7917" i="4" s="1"/>
  <c r="L7940" i="4"/>
  <c r="P7940" i="4" s="1"/>
  <c r="Q7940" i="4" s="1"/>
  <c r="J8094" i="4"/>
  <c r="Q8094" i="4" s="1"/>
  <c r="J8223" i="4"/>
  <c r="L8353" i="4"/>
  <c r="P8353" i="4" s="1"/>
  <c r="Q8353" i="4" s="1"/>
  <c r="L8364" i="4"/>
  <c r="P8364" i="4" s="1"/>
  <c r="J8369" i="4"/>
  <c r="Q8369" i="4" s="1"/>
  <c r="N8392" i="4"/>
  <c r="N8425" i="4" s="1"/>
  <c r="N8429" i="4" s="1"/>
  <c r="N8430" i="4" s="1"/>
  <c r="L8508" i="4"/>
  <c r="L8550" i="4"/>
  <c r="P8550" i="4" s="1"/>
  <c r="L8556" i="4"/>
  <c r="P8556" i="4" s="1"/>
  <c r="M8581" i="4"/>
  <c r="L8590" i="4"/>
  <c r="P8590" i="4" s="1"/>
  <c r="Q8590" i="4" s="1"/>
  <c r="M8627" i="4"/>
  <c r="L8627" i="4" s="1"/>
  <c r="P8627" i="4" s="1"/>
  <c r="M8708" i="4"/>
  <c r="M8737" i="4"/>
  <c r="L8737" i="4" s="1"/>
  <c r="P8737" i="4" s="1"/>
  <c r="L8738" i="4"/>
  <c r="P8738" i="4" s="1"/>
  <c r="N8955" i="4"/>
  <c r="N8959" i="4" s="1"/>
  <c r="N8960" i="4" s="1"/>
  <c r="I7937" i="4"/>
  <c r="I7967" i="4" s="1"/>
  <c r="I7971" i="4" s="1"/>
  <c r="I7972" i="4" s="1"/>
  <c r="L7986" i="4"/>
  <c r="P7986" i="4" s="1"/>
  <c r="Q7986" i="4" s="1"/>
  <c r="N8019" i="4"/>
  <c r="N8053" i="4" s="1"/>
  <c r="N8057" i="4" s="1"/>
  <c r="N8058" i="4" s="1"/>
  <c r="L8113" i="4"/>
  <c r="P8113" i="4" s="1"/>
  <c r="Q8113" i="4" s="1"/>
  <c r="K8155" i="4"/>
  <c r="L8223" i="4"/>
  <c r="P8223" i="4" s="1"/>
  <c r="J8328" i="4"/>
  <c r="Q8328" i="4" s="1"/>
  <c r="L8347" i="4"/>
  <c r="P8347" i="4" s="1"/>
  <c r="Q8347" i="4" s="1"/>
  <c r="M8344" i="4"/>
  <c r="M8381" i="4" s="1"/>
  <c r="L8395" i="4"/>
  <c r="P8395" i="4" s="1"/>
  <c r="Q8395" i="4" s="1"/>
  <c r="L8692" i="4"/>
  <c r="L8786" i="4"/>
  <c r="L8787" i="4"/>
  <c r="P8787" i="4" s="1"/>
  <c r="L8401" i="4"/>
  <c r="P8401" i="4" s="1"/>
  <c r="Q8401" i="4" s="1"/>
  <c r="L8579" i="4"/>
  <c r="P8579" i="4" s="1"/>
  <c r="Q8579" i="4" s="1"/>
  <c r="L8756" i="4"/>
  <c r="P8756" i="4" s="1"/>
  <c r="Q8756" i="4" s="1"/>
  <c r="J8783" i="4"/>
  <c r="Q8783" i="4" s="1"/>
  <c r="L8784" i="4"/>
  <c r="P8784" i="4" s="1"/>
  <c r="L8816" i="4"/>
  <c r="P8816" i="4" s="1"/>
  <c r="M8931" i="4"/>
  <c r="L8931" i="4" s="1"/>
  <c r="O8846" i="4"/>
  <c r="O8881" i="4" s="1"/>
  <c r="O8885" i="4" s="1"/>
  <c r="O8886" i="4" s="1"/>
  <c r="I8892" i="4"/>
  <c r="I8919" i="4" s="1"/>
  <c r="I8923" i="4" s="1"/>
  <c r="I8924" i="4" s="1"/>
  <c r="P8917" i="4"/>
  <c r="Q8917" i="4" s="1"/>
  <c r="L8941" i="4"/>
  <c r="P8941" i="4" s="1"/>
  <c r="L8830" i="4"/>
  <c r="P8830" i="4" s="1"/>
  <c r="Q8830" i="4" s="1"/>
  <c r="Q8738" i="4"/>
  <c r="I8846" i="4"/>
  <c r="I8881" i="4" s="1"/>
  <c r="I8885" i="4" s="1"/>
  <c r="I8886" i="4" s="1"/>
  <c r="L8895" i="4"/>
  <c r="P8895" i="4" s="1"/>
  <c r="Q8895" i="4" s="1"/>
  <c r="L8754" i="4"/>
  <c r="P8754" i="4" s="1"/>
  <c r="Q8754" i="4" s="1"/>
  <c r="M8847" i="4"/>
  <c r="I8930" i="4"/>
  <c r="I8955" i="4" s="1"/>
  <c r="I8959" i="4" s="1"/>
  <c r="I8960" i="4" s="1"/>
  <c r="L69" i="4"/>
  <c r="P69" i="4" s="1"/>
  <c r="Q69" i="4" s="1"/>
  <c r="J30" i="4"/>
  <c r="N63" i="4"/>
  <c r="N52" i="4" s="1"/>
  <c r="N75" i="4" s="1"/>
  <c r="J183" i="4"/>
  <c r="L190" i="4"/>
  <c r="P190" i="4" s="1"/>
  <c r="Q190" i="4" s="1"/>
  <c r="N287" i="4"/>
  <c r="Q518" i="4"/>
  <c r="Q864" i="4"/>
  <c r="Q865" i="4"/>
  <c r="L1656" i="4"/>
  <c r="P1656" i="4" s="1"/>
  <c r="Q1656" i="4" s="1"/>
  <c r="J1645" i="4"/>
  <c r="L1697" i="4"/>
  <c r="P1697" i="4" s="1"/>
  <c r="Q1697" i="4" s="1"/>
  <c r="J1686" i="4"/>
  <c r="K19" i="4"/>
  <c r="N29" i="4"/>
  <c r="K30" i="4"/>
  <c r="N35" i="4"/>
  <c r="L35" i="4" s="1"/>
  <c r="P35" i="4" s="1"/>
  <c r="Q35" i="4" s="1"/>
  <c r="K122" i="4"/>
  <c r="N149" i="4"/>
  <c r="N148" i="4" s="1"/>
  <c r="K154" i="4"/>
  <c r="J173" i="4"/>
  <c r="K183" i="4"/>
  <c r="K172" i="4" s="1"/>
  <c r="L185" i="4"/>
  <c r="P185" i="4" s="1"/>
  <c r="Q185" i="4" s="1"/>
  <c r="L189" i="4"/>
  <c r="P189" i="4" s="1"/>
  <c r="Q189" i="4" s="1"/>
  <c r="J211" i="4"/>
  <c r="J221" i="4"/>
  <c r="L283" i="4"/>
  <c r="P283" i="4" s="1"/>
  <c r="Q283" i="4" s="1"/>
  <c r="I383" i="4"/>
  <c r="J383" i="4"/>
  <c r="L1590" i="4"/>
  <c r="P1590" i="4" s="1"/>
  <c r="J1835" i="4"/>
  <c r="L1842" i="4"/>
  <c r="N1841" i="4"/>
  <c r="J2284" i="4"/>
  <c r="L65" i="4"/>
  <c r="P65" i="4" s="1"/>
  <c r="Q65" i="4" s="1"/>
  <c r="O149" i="4"/>
  <c r="O148" i="4" s="1"/>
  <c r="Q1392" i="4"/>
  <c r="J2003" i="4"/>
  <c r="L73" i="4"/>
  <c r="P73" i="4" s="1"/>
  <c r="Q73" i="4" s="1"/>
  <c r="Q140" i="4"/>
  <c r="J91" i="4"/>
  <c r="I149" i="4"/>
  <c r="I148" i="4" s="1"/>
  <c r="L154" i="4"/>
  <c r="L193" i="4"/>
  <c r="P193" i="4" s="1"/>
  <c r="Q193" i="4" s="1"/>
  <c r="O192" i="4"/>
  <c r="L192" i="4" s="1"/>
  <c r="P192" i="4" s="1"/>
  <c r="L565" i="4"/>
  <c r="P565" i="4" s="1"/>
  <c r="Q565" i="4" s="1"/>
  <c r="L1366" i="4"/>
  <c r="P1366" i="4" s="1"/>
  <c r="Q1366" i="4" s="1"/>
  <c r="L1547" i="4"/>
  <c r="P1547" i="4" s="1"/>
  <c r="Q1547" i="4" s="1"/>
  <c r="L1744" i="4"/>
  <c r="P1744" i="4" s="1"/>
  <c r="K2003" i="4"/>
  <c r="K1881" i="4"/>
  <c r="K1921" i="4"/>
  <c r="K2044" i="4"/>
  <c r="J149" i="4"/>
  <c r="L21" i="4"/>
  <c r="P21" i="4" s="1"/>
  <c r="Q21" i="4" s="1"/>
  <c r="I30" i="4"/>
  <c r="I29" i="4" s="1"/>
  <c r="O30" i="4"/>
  <c r="O29" i="4" s="1"/>
  <c r="L31" i="4"/>
  <c r="P31" i="4" s="1"/>
  <c r="Q31" i="4" s="1"/>
  <c r="P61" i="4"/>
  <c r="Q61" i="4" s="1"/>
  <c r="M63" i="4"/>
  <c r="L98" i="4"/>
  <c r="P98" i="4" s="1"/>
  <c r="Q98" i="4" s="1"/>
  <c r="I100" i="4"/>
  <c r="I90" i="4" s="1"/>
  <c r="I114" i="4" s="1"/>
  <c r="L102" i="4"/>
  <c r="P102" i="4" s="1"/>
  <c r="Q102" i="4" s="1"/>
  <c r="M111" i="4"/>
  <c r="L111" i="4" s="1"/>
  <c r="P111" i="4" s="1"/>
  <c r="Q111" i="4" s="1"/>
  <c r="L112" i="4"/>
  <c r="P112" i="4" s="1"/>
  <c r="Q112" i="4" s="1"/>
  <c r="J132" i="4"/>
  <c r="K133" i="4"/>
  <c r="I142" i="4"/>
  <c r="I132" i="4" s="1"/>
  <c r="O173" i="4"/>
  <c r="I183" i="4"/>
  <c r="I172" i="4" s="1"/>
  <c r="I195" i="4" s="1"/>
  <c r="J192" i="4"/>
  <c r="L427" i="4"/>
  <c r="P427" i="4" s="1"/>
  <c r="L609" i="4"/>
  <c r="P609" i="4" s="1"/>
  <c r="Q609" i="4" s="1"/>
  <c r="Q700" i="4"/>
  <c r="J1224" i="4"/>
  <c r="P1551" i="4"/>
  <c r="P1588" i="4"/>
  <c r="Q1588" i="4" s="1"/>
  <c r="I1750" i="4"/>
  <c r="I1754" i="4" s="1"/>
  <c r="I1755" i="4" s="1"/>
  <c r="I1881" i="4"/>
  <c r="I1910" i="4" s="1"/>
  <c r="I1914" i="4" s="1"/>
  <c r="I1915" i="4" s="1"/>
  <c r="Q2086" i="4"/>
  <c r="J2247" i="4"/>
  <c r="L144" i="4"/>
  <c r="P144" i="4" s="1"/>
  <c r="Q144" i="4" s="1"/>
  <c r="L150" i="4"/>
  <c r="P150" i="4" s="1"/>
  <c r="Q150" i="4" s="1"/>
  <c r="K211" i="4"/>
  <c r="I241" i="4"/>
  <c r="I231" i="4" s="1"/>
  <c r="I249" i="4" s="1"/>
  <c r="O241" i="4"/>
  <c r="O231" i="4" s="1"/>
  <c r="O249" i="4" s="1"/>
  <c r="L242" i="4"/>
  <c r="P242" i="4" s="1"/>
  <c r="Q242" i="4" s="1"/>
  <c r="J280" i="4"/>
  <c r="K313" i="4"/>
  <c r="N324" i="4"/>
  <c r="N323" i="4" s="1"/>
  <c r="L360" i="4"/>
  <c r="P360" i="4" s="1"/>
  <c r="Q360" i="4" s="1"/>
  <c r="L402" i="4"/>
  <c r="P402" i="4" s="1"/>
  <c r="Q402" i="4" s="1"/>
  <c r="L414" i="4"/>
  <c r="P414" i="4" s="1"/>
  <c r="Q414" i="4" s="1"/>
  <c r="J596" i="4"/>
  <c r="J644" i="4"/>
  <c r="J658" i="4"/>
  <c r="M677" i="4"/>
  <c r="P688" i="4"/>
  <c r="M691" i="4"/>
  <c r="J703" i="4"/>
  <c r="N723" i="4"/>
  <c r="N712" i="4" s="1"/>
  <c r="N747" i="4"/>
  <c r="N746" i="4" s="1"/>
  <c r="N753" i="4"/>
  <c r="N752" i="4" s="1"/>
  <c r="N757" i="4"/>
  <c r="N756" i="4" s="1"/>
  <c r="K796" i="4"/>
  <c r="N817" i="4"/>
  <c r="N816" i="4" s="1"/>
  <c r="K830" i="4"/>
  <c r="K846" i="4"/>
  <c r="L876" i="4"/>
  <c r="L924" i="4"/>
  <c r="P924" i="4" s="1"/>
  <c r="L926" i="4"/>
  <c r="P926" i="4" s="1"/>
  <c r="I957" i="4"/>
  <c r="I946" i="4" s="1"/>
  <c r="O957" i="4"/>
  <c r="O946" i="4" s="1"/>
  <c r="L966" i="4"/>
  <c r="P966" i="4" s="1"/>
  <c r="Q966" i="4" s="1"/>
  <c r="I975" i="4"/>
  <c r="I974" i="4" s="1"/>
  <c r="O975" i="4"/>
  <c r="O974" i="4" s="1"/>
  <c r="L976" i="4"/>
  <c r="P976" i="4" s="1"/>
  <c r="L980" i="4"/>
  <c r="M1025" i="4"/>
  <c r="M1041" i="4"/>
  <c r="M1047" i="4"/>
  <c r="J1048" i="4"/>
  <c r="Q1074" i="4"/>
  <c r="K1084" i="4"/>
  <c r="N1093" i="4"/>
  <c r="N1092" i="4" s="1"/>
  <c r="N1105" i="4"/>
  <c r="N1104" i="4" s="1"/>
  <c r="Q1108" i="4"/>
  <c r="Q1118" i="4"/>
  <c r="J1150" i="4"/>
  <c r="Q1150" i="4" s="1"/>
  <c r="J1162" i="4"/>
  <c r="Q1162" i="4" s="1"/>
  <c r="M1167" i="4"/>
  <c r="J1168" i="4"/>
  <c r="K1203" i="4"/>
  <c r="Q1217" i="4"/>
  <c r="K1219" i="4"/>
  <c r="J1253" i="4"/>
  <c r="M1270" i="4"/>
  <c r="J1271" i="4"/>
  <c r="M1284" i="4"/>
  <c r="J1287" i="4"/>
  <c r="J1291" i="4"/>
  <c r="J1295" i="4"/>
  <c r="M1298" i="4"/>
  <c r="L1298" i="4" s="1"/>
  <c r="P1298" i="4" s="1"/>
  <c r="Q1298" i="4" s="1"/>
  <c r="P1306" i="4"/>
  <c r="Q1306" i="4" s="1"/>
  <c r="M1309" i="4"/>
  <c r="I1352" i="4"/>
  <c r="I1351" i="4" s="1"/>
  <c r="O1352" i="4"/>
  <c r="O1351" i="4" s="1"/>
  <c r="L1353" i="4"/>
  <c r="P1353" i="4" s="1"/>
  <c r="L1355" i="4"/>
  <c r="P1355" i="4" s="1"/>
  <c r="Q1355" i="4" s="1"/>
  <c r="L1367" i="4"/>
  <c r="P1367" i="4" s="1"/>
  <c r="Q1367" i="4" s="1"/>
  <c r="N1423" i="4"/>
  <c r="N1422" i="4" s="1"/>
  <c r="K1436" i="4"/>
  <c r="K1440" i="4"/>
  <c r="L1481" i="4"/>
  <c r="P1481" i="4" s="1"/>
  <c r="Q1481" i="4" s="1"/>
  <c r="I1482" i="4"/>
  <c r="I1480" i="4" s="1"/>
  <c r="O1482" i="4"/>
  <c r="O1480" i="4" s="1"/>
  <c r="L1483" i="4"/>
  <c r="P1483" i="4" s="1"/>
  <c r="Q1483" i="4" s="1"/>
  <c r="L1485" i="4"/>
  <c r="P1485" i="4" s="1"/>
  <c r="Q1485" i="4" s="1"/>
  <c r="L1487" i="4"/>
  <c r="P1487" i="4" s="1"/>
  <c r="Q1487" i="4" s="1"/>
  <c r="I1488" i="4"/>
  <c r="O1488" i="4"/>
  <c r="L1489" i="4"/>
  <c r="P1489" i="4" s="1"/>
  <c r="Q1489" i="4" s="1"/>
  <c r="L1491" i="4"/>
  <c r="P1491" i="4" s="1"/>
  <c r="Q1491" i="4" s="1"/>
  <c r="L1493" i="4"/>
  <c r="P1493" i="4" s="1"/>
  <c r="Q1493" i="4" s="1"/>
  <c r="L1495" i="4"/>
  <c r="P1495" i="4" s="1"/>
  <c r="Q1495" i="4" s="1"/>
  <c r="L1497" i="4"/>
  <c r="P1497" i="4" s="1"/>
  <c r="Q1497" i="4" s="1"/>
  <c r="L1503" i="4"/>
  <c r="P1503" i="4" s="1"/>
  <c r="Q1503" i="4" s="1"/>
  <c r="L1507" i="4"/>
  <c r="P1507" i="4" s="1"/>
  <c r="L1509" i="4"/>
  <c r="P1509" i="4" s="1"/>
  <c r="K1536" i="4"/>
  <c r="K1550" i="4"/>
  <c r="K1587" i="4"/>
  <c r="Q1591" i="4"/>
  <c r="Q1606" i="4"/>
  <c r="K1628" i="4"/>
  <c r="K1634" i="4" s="1"/>
  <c r="K1645" i="4"/>
  <c r="K1667" i="4"/>
  <c r="Q1671" i="4"/>
  <c r="K1686" i="4"/>
  <c r="K1708" i="4"/>
  <c r="Q1745" i="4"/>
  <c r="K1747" i="4"/>
  <c r="K1750" i="4" s="1"/>
  <c r="L1787" i="4"/>
  <c r="P1787" i="4" s="1"/>
  <c r="Q1788" i="4"/>
  <c r="L1804" i="4"/>
  <c r="P1804" i="4" s="1"/>
  <c r="Q1804" i="4" s="1"/>
  <c r="M1812" i="4"/>
  <c r="L1812" i="4" s="1"/>
  <c r="P1812" i="4" s="1"/>
  <c r="Q1812" i="4" s="1"/>
  <c r="P1820" i="4"/>
  <c r="Q1820" i="4" s="1"/>
  <c r="N1863" i="4"/>
  <c r="L1863" i="4" s="1"/>
  <c r="L1900" i="4"/>
  <c r="P1900" i="4" s="1"/>
  <c r="Q1900" i="4" s="1"/>
  <c r="P1924" i="4"/>
  <c r="Q1924" i="4" s="1"/>
  <c r="M1946" i="4"/>
  <c r="L1946" i="4" s="1"/>
  <c r="P1946" i="4" s="1"/>
  <c r="L1947" i="4"/>
  <c r="P1947" i="4" s="1"/>
  <c r="L1964" i="4"/>
  <c r="M1985" i="4"/>
  <c r="L1985" i="4" s="1"/>
  <c r="P1985" i="4" s="1"/>
  <c r="Q1985" i="4" s="1"/>
  <c r="L1986" i="4"/>
  <c r="P1986" i="4" s="1"/>
  <c r="Q1986" i="4" s="1"/>
  <c r="Q1989" i="4"/>
  <c r="M2030" i="4"/>
  <c r="L2030" i="4" s="1"/>
  <c r="P2030" i="4" s="1"/>
  <c r="L2031" i="4"/>
  <c r="P2031" i="4" s="1"/>
  <c r="J2055" i="4"/>
  <c r="J2096" i="4"/>
  <c r="P2134" i="4"/>
  <c r="Q2134" i="4" s="1"/>
  <c r="J2166" i="4"/>
  <c r="J2189" i="4"/>
  <c r="Q2190" i="4"/>
  <c r="M2229" i="4"/>
  <c r="L2229" i="4" s="1"/>
  <c r="P2229" i="4" s="1"/>
  <c r="Q2229" i="4" s="1"/>
  <c r="L2230" i="4"/>
  <c r="P2230" i="4" s="1"/>
  <c r="Q2230" i="4" s="1"/>
  <c r="Q2266" i="4"/>
  <c r="M2270" i="4"/>
  <c r="L2271" i="4"/>
  <c r="P2271" i="4" s="1"/>
  <c r="J2363" i="4"/>
  <c r="M2373" i="4"/>
  <c r="L2380" i="4"/>
  <c r="P2380" i="4" s="1"/>
  <c r="Q2380" i="4" s="1"/>
  <c r="J2492" i="4"/>
  <c r="M2504" i="4"/>
  <c r="L2504" i="4" s="1"/>
  <c r="P2504" i="4" s="1"/>
  <c r="Q2504" i="4" s="1"/>
  <c r="L2505" i="4"/>
  <c r="P2505" i="4" s="1"/>
  <c r="Q2505" i="4" s="1"/>
  <c r="J2532" i="4"/>
  <c r="J2574" i="4"/>
  <c r="M2586" i="4"/>
  <c r="L2587" i="4"/>
  <c r="P2587" i="4" s="1"/>
  <c r="Q2587" i="4" s="1"/>
  <c r="J2630" i="4"/>
  <c r="Q2630" i="4" s="1"/>
  <c r="Q2631" i="4"/>
  <c r="J2645" i="4"/>
  <c r="P2814" i="4"/>
  <c r="Q2814" i="4" s="1"/>
  <c r="M2831" i="4"/>
  <c r="L2831" i="4" s="1"/>
  <c r="P2831" i="4" s="1"/>
  <c r="L2832" i="4"/>
  <c r="P2832" i="4" s="1"/>
  <c r="J2908" i="4"/>
  <c r="P2952" i="4"/>
  <c r="Q3016" i="4"/>
  <c r="O3075" i="4"/>
  <c r="O3079" i="4" s="1"/>
  <c r="O3080" i="4" s="1"/>
  <c r="L3233" i="4"/>
  <c r="P3233" i="4" s="1"/>
  <c r="L3392" i="4"/>
  <c r="P3392" i="4" s="1"/>
  <c r="Q3392" i="4" s="1"/>
  <c r="N3391" i="4"/>
  <c r="L3391" i="4" s="1"/>
  <c r="P3391" i="4" s="1"/>
  <c r="Q3391" i="4" s="1"/>
  <c r="L3460" i="4"/>
  <c r="P3460" i="4" s="1"/>
  <c r="Q3460" i="4" s="1"/>
  <c r="L3548" i="4"/>
  <c r="P3548" i="4" s="1"/>
  <c r="Q3548" i="4" s="1"/>
  <c r="N3540" i="4"/>
  <c r="L3540" i="4" s="1"/>
  <c r="P3540" i="4" s="1"/>
  <c r="Q3540" i="4" s="1"/>
  <c r="L3570" i="4"/>
  <c r="P3570" i="4" s="1"/>
  <c r="Q3570" i="4" s="1"/>
  <c r="N3569" i="4"/>
  <c r="K4223" i="4"/>
  <c r="K4764" i="4"/>
  <c r="J241" i="4"/>
  <c r="J231" i="4" s="1"/>
  <c r="M246" i="4"/>
  <c r="L246" i="4" s="1"/>
  <c r="P246" i="4" s="1"/>
  <c r="Q246" i="4" s="1"/>
  <c r="L303" i="4"/>
  <c r="P303" i="4" s="1"/>
  <c r="Q303" i="4" s="1"/>
  <c r="L321" i="4"/>
  <c r="P321" i="4" s="1"/>
  <c r="Q321" i="4" s="1"/>
  <c r="I324" i="4"/>
  <c r="I323" i="4" s="1"/>
  <c r="O324" i="4"/>
  <c r="O323" i="4" s="1"/>
  <c r="L325" i="4"/>
  <c r="P325" i="4" s="1"/>
  <c r="Q325" i="4" s="1"/>
  <c r="L336" i="4"/>
  <c r="P336" i="4" s="1"/>
  <c r="Q336" i="4" s="1"/>
  <c r="J365" i="4"/>
  <c r="Q365" i="4" s="1"/>
  <c r="M368" i="4"/>
  <c r="L368" i="4" s="1"/>
  <c r="P368" i="4" s="1"/>
  <c r="Q368" i="4" s="1"/>
  <c r="M408" i="4"/>
  <c r="J419" i="4"/>
  <c r="M420" i="4"/>
  <c r="J427" i="4"/>
  <c r="M437" i="4"/>
  <c r="M457" i="4"/>
  <c r="J472" i="4"/>
  <c r="Q472" i="4" s="1"/>
  <c r="M475" i="4"/>
  <c r="L475" i="4" s="1"/>
  <c r="P475" i="4" s="1"/>
  <c r="Q475" i="4" s="1"/>
  <c r="J491" i="4"/>
  <c r="M502" i="4"/>
  <c r="J517" i="4"/>
  <c r="M520" i="4"/>
  <c r="L520" i="4" s="1"/>
  <c r="P520" i="4" s="1"/>
  <c r="Q520" i="4" s="1"/>
  <c r="L540" i="4"/>
  <c r="P540" i="4" s="1"/>
  <c r="Q540" i="4" s="1"/>
  <c r="L558" i="4"/>
  <c r="P558" i="4" s="1"/>
  <c r="Q558" i="4" s="1"/>
  <c r="L566" i="4"/>
  <c r="P566" i="4" s="1"/>
  <c r="Q566" i="4" s="1"/>
  <c r="K596" i="4"/>
  <c r="K612" i="4"/>
  <c r="K644" i="4"/>
  <c r="K658" i="4"/>
  <c r="K676" i="4"/>
  <c r="N677" i="4"/>
  <c r="N676" i="4" s="1"/>
  <c r="N691" i="4"/>
  <c r="N690" i="4" s="1"/>
  <c r="I723" i="4"/>
  <c r="I712" i="4" s="1"/>
  <c r="O723" i="4"/>
  <c r="O712" i="4" s="1"/>
  <c r="L726" i="4"/>
  <c r="P726" i="4" s="1"/>
  <c r="Q726" i="4" s="1"/>
  <c r="L730" i="4"/>
  <c r="P730" i="4" s="1"/>
  <c r="Q730" i="4" s="1"/>
  <c r="L740" i="4"/>
  <c r="P740" i="4" s="1"/>
  <c r="Q740" i="4" s="1"/>
  <c r="I747" i="4"/>
  <c r="I746" i="4" s="1"/>
  <c r="O747" i="4"/>
  <c r="O746" i="4" s="1"/>
  <c r="L748" i="4"/>
  <c r="P748" i="4" s="1"/>
  <c r="Q748" i="4" s="1"/>
  <c r="L750" i="4"/>
  <c r="P750" i="4" s="1"/>
  <c r="Q750" i="4" s="1"/>
  <c r="I753" i="4"/>
  <c r="I752" i="4" s="1"/>
  <c r="O753" i="4"/>
  <c r="O752" i="4" s="1"/>
  <c r="L754" i="4"/>
  <c r="P754" i="4" s="1"/>
  <c r="Q754" i="4" s="1"/>
  <c r="I757" i="4"/>
  <c r="I756" i="4" s="1"/>
  <c r="O757" i="4"/>
  <c r="O756" i="4" s="1"/>
  <c r="L758" i="4"/>
  <c r="P758" i="4" s="1"/>
  <c r="Q758" i="4" s="1"/>
  <c r="L760" i="4"/>
  <c r="P760" i="4" s="1"/>
  <c r="Q760" i="4" s="1"/>
  <c r="L762" i="4"/>
  <c r="P762" i="4" s="1"/>
  <c r="Q762" i="4" s="1"/>
  <c r="L786" i="4"/>
  <c r="P786" i="4" s="1"/>
  <c r="Q786" i="4" s="1"/>
  <c r="L798" i="4"/>
  <c r="P798" i="4" s="1"/>
  <c r="Q798" i="4" s="1"/>
  <c r="L818" i="4"/>
  <c r="P818" i="4" s="1"/>
  <c r="Q818" i="4" s="1"/>
  <c r="L824" i="4"/>
  <c r="P824" i="4" s="1"/>
  <c r="Q824" i="4" s="1"/>
  <c r="L840" i="4"/>
  <c r="P840" i="4" s="1"/>
  <c r="Q840" i="4" s="1"/>
  <c r="N1182" i="4"/>
  <c r="L1182" i="4" s="1"/>
  <c r="P1182" i="4" s="1"/>
  <c r="N1309" i="4"/>
  <c r="J1377" i="4"/>
  <c r="M1881" i="4"/>
  <c r="L1882" i="4"/>
  <c r="P1882" i="4" s="1"/>
  <c r="Q1882" i="4" s="1"/>
  <c r="M1932" i="4"/>
  <c r="L1939" i="4"/>
  <c r="P1939" i="4" s="1"/>
  <c r="Q1939" i="4" s="1"/>
  <c r="M2108" i="4"/>
  <c r="L2108" i="4" s="1"/>
  <c r="P2108" i="4" s="1"/>
  <c r="Q2108" i="4" s="1"/>
  <c r="L2109" i="4"/>
  <c r="P2109" i="4" s="1"/>
  <c r="Q2109" i="4" s="1"/>
  <c r="M2151" i="4"/>
  <c r="L2151" i="4" s="1"/>
  <c r="P2151" i="4" s="1"/>
  <c r="L2152" i="4"/>
  <c r="P2152" i="4" s="1"/>
  <c r="J2384" i="4"/>
  <c r="Q2385" i="4"/>
  <c r="M2424" i="4"/>
  <c r="L2424" i="4" s="1"/>
  <c r="P2424" i="4" s="1"/>
  <c r="Q2424" i="4" s="1"/>
  <c r="L2425" i="4"/>
  <c r="P2425" i="4" s="1"/>
  <c r="Q2425" i="4" s="1"/>
  <c r="M2467" i="4"/>
  <c r="L2467" i="4" s="1"/>
  <c r="P2467" i="4" s="1"/>
  <c r="L2468" i="4"/>
  <c r="P2468" i="4" s="1"/>
  <c r="P2532" i="4"/>
  <c r="K2521" i="4"/>
  <c r="L2726" i="4"/>
  <c r="P2726" i="4" s="1"/>
  <c r="Q2726" i="4" s="1"/>
  <c r="L2766" i="4"/>
  <c r="P2766" i="4" s="1"/>
  <c r="Q2766" i="4" s="1"/>
  <c r="M2871" i="4"/>
  <c r="L2871" i="4" s="1"/>
  <c r="P2871" i="4" s="1"/>
  <c r="L2872" i="4"/>
  <c r="P2872" i="4" s="1"/>
  <c r="M2949" i="4"/>
  <c r="L2949" i="4" s="1"/>
  <c r="P2949" i="4" s="1"/>
  <c r="Q2949" i="4" s="1"/>
  <c r="L2950" i="4"/>
  <c r="P2950" i="4" s="1"/>
  <c r="Q2950" i="4" s="1"/>
  <c r="M3031" i="4"/>
  <c r="L3031" i="4" s="1"/>
  <c r="P3031" i="4" s="1"/>
  <c r="L3032" i="4"/>
  <c r="P3032" i="4" s="1"/>
  <c r="J3112" i="4"/>
  <c r="Q3112" i="4" s="1"/>
  <c r="Q3113" i="4"/>
  <c r="J3192" i="4"/>
  <c r="Q3192" i="4" s="1"/>
  <c r="Q3193" i="4"/>
  <c r="L3267" i="4"/>
  <c r="P3267" i="4" s="1"/>
  <c r="Q3267" i="4" s="1"/>
  <c r="O3259" i="4"/>
  <c r="J866" i="4"/>
  <c r="Q891" i="4"/>
  <c r="Q899" i="4"/>
  <c r="N908" i="4"/>
  <c r="N907" i="4" s="1"/>
  <c r="Q909" i="4"/>
  <c r="Q911" i="4"/>
  <c r="N914" i="4"/>
  <c r="N913" i="4" s="1"/>
  <c r="Q915" i="4"/>
  <c r="Q917" i="4"/>
  <c r="Q921" i="4"/>
  <c r="K957" i="4"/>
  <c r="K975" i="4"/>
  <c r="N984" i="4"/>
  <c r="N983" i="4" s="1"/>
  <c r="Q985" i="4"/>
  <c r="K987" i="4"/>
  <c r="N988" i="4"/>
  <c r="N987" i="4" s="1"/>
  <c r="Q991" i="4"/>
  <c r="I1025" i="4"/>
  <c r="I1013" i="4" s="1"/>
  <c r="O1025" i="4"/>
  <c r="O1013" i="4" s="1"/>
  <c r="L1028" i="4"/>
  <c r="P1028" i="4" s="1"/>
  <c r="Q1028" i="4" s="1"/>
  <c r="L1044" i="4"/>
  <c r="P1044" i="4" s="1"/>
  <c r="Q1044" i="4" s="1"/>
  <c r="M1084" i="4"/>
  <c r="M1092" i="4"/>
  <c r="J1093" i="4"/>
  <c r="J1105" i="4"/>
  <c r="L1174" i="4"/>
  <c r="P1174" i="4" s="1"/>
  <c r="M1203" i="4"/>
  <c r="M1219" i="4"/>
  <c r="L1219" i="4" s="1"/>
  <c r="L1275" i="4"/>
  <c r="P1275" i="4" s="1"/>
  <c r="Q1275" i="4" s="1"/>
  <c r="L1279" i="4"/>
  <c r="P1279" i="4" s="1"/>
  <c r="Q1279" i="4" s="1"/>
  <c r="I1284" i="4"/>
  <c r="I1283" i="4" s="1"/>
  <c r="I1302" i="4" s="1"/>
  <c r="O1284" i="4"/>
  <c r="O1283" i="4" s="1"/>
  <c r="O1302" i="4" s="1"/>
  <c r="L1285" i="4"/>
  <c r="P1285" i="4" s="1"/>
  <c r="K1340" i="4"/>
  <c r="K1482" i="4"/>
  <c r="K1488" i="4"/>
  <c r="Q1494" i="4"/>
  <c r="Q1496" i="4"/>
  <c r="K1500" i="4"/>
  <c r="N1501" i="4"/>
  <c r="N1500" i="4" s="1"/>
  <c r="Q1502" i="4"/>
  <c r="K1504" i="4"/>
  <c r="N1505" i="4"/>
  <c r="N1504" i="4" s="1"/>
  <c r="Q1506" i="4"/>
  <c r="M1536" i="4"/>
  <c r="M1550" i="4"/>
  <c r="L1550" i="4" s="1"/>
  <c r="M1587" i="4"/>
  <c r="L1587" i="4" s="1"/>
  <c r="M1628" i="4"/>
  <c r="L1628" i="4" s="1"/>
  <c r="M1645" i="4"/>
  <c r="M1667" i="4"/>
  <c r="L1667" i="4" s="1"/>
  <c r="M1686" i="4"/>
  <c r="M1708" i="4"/>
  <c r="L1708" i="4" s="1"/>
  <c r="M1747" i="4"/>
  <c r="L1747" i="4" s="1"/>
  <c r="M1784" i="4"/>
  <c r="L1784" i="4" s="1"/>
  <c r="P1784" i="4" s="1"/>
  <c r="Q1784" i="4" s="1"/>
  <c r="L1802" i="4"/>
  <c r="P1802" i="4" s="1"/>
  <c r="Q1802" i="4" s="1"/>
  <c r="L1810" i="4"/>
  <c r="P1810" i="4" s="1"/>
  <c r="Q1810" i="4" s="1"/>
  <c r="K1824" i="4"/>
  <c r="P1824" i="4" s="1"/>
  <c r="Q1824" i="4" s="1"/>
  <c r="J1842" i="4"/>
  <c r="M1851" i="4"/>
  <c r="P1859" i="4"/>
  <c r="Q1859" i="4" s="1"/>
  <c r="L1904" i="4"/>
  <c r="P1904" i="4" s="1"/>
  <c r="Q1904" i="4" s="1"/>
  <c r="M1907" i="4"/>
  <c r="L1907" i="4" s="1"/>
  <c r="P1907" i="4" s="1"/>
  <c r="L1908" i="4"/>
  <c r="P1908" i="4" s="1"/>
  <c r="M2067" i="4"/>
  <c r="L2068" i="4"/>
  <c r="P2068" i="4" s="1"/>
  <c r="Q2068" i="4" s="1"/>
  <c r="Q2071" i="4"/>
  <c r="M2125" i="4"/>
  <c r="L2126" i="4"/>
  <c r="P2126" i="4" s="1"/>
  <c r="Q2126" i="4" s="1"/>
  <c r="P2144" i="4"/>
  <c r="Q2144" i="4" s="1"/>
  <c r="M2233" i="4"/>
  <c r="L2233" i="4" s="1"/>
  <c r="P2233" i="4" s="1"/>
  <c r="L2234" i="4"/>
  <c r="P2234" i="4" s="1"/>
  <c r="J2482" i="4"/>
  <c r="J2615" i="4"/>
  <c r="M2627" i="4"/>
  <c r="L2627" i="4" s="1"/>
  <c r="P2627" i="4" s="1"/>
  <c r="Q2627" i="4" s="1"/>
  <c r="L2628" i="4"/>
  <c r="P2628" i="4" s="1"/>
  <c r="Q2628" i="4" s="1"/>
  <c r="J2670" i="4"/>
  <c r="Q2670" i="4" s="1"/>
  <c r="Q2671" i="4"/>
  <c r="J2686" i="4"/>
  <c r="K2760" i="4"/>
  <c r="J2748" i="4"/>
  <c r="L2806" i="4"/>
  <c r="P2816" i="4"/>
  <c r="Q2816" i="4" s="1"/>
  <c r="M2911" i="4"/>
  <c r="L2911" i="4" s="1"/>
  <c r="P2911" i="4" s="1"/>
  <c r="L2912" i="4"/>
  <c r="P2912" i="4" s="1"/>
  <c r="J2936" i="4"/>
  <c r="M3005" i="4"/>
  <c r="L3006" i="4"/>
  <c r="P3006" i="4" s="1"/>
  <c r="Q3006" i="4" s="1"/>
  <c r="J3046" i="4"/>
  <c r="J3149" i="4"/>
  <c r="J3208" i="4"/>
  <c r="L3249" i="4"/>
  <c r="N3248" i="4"/>
  <c r="L3352" i="4"/>
  <c r="P3352" i="4" s="1"/>
  <c r="Q3352" i="4" s="1"/>
  <c r="N3351" i="4"/>
  <c r="L3351" i="4" s="1"/>
  <c r="P3351" i="4" s="1"/>
  <c r="Q3351" i="4" s="1"/>
  <c r="K3472" i="4"/>
  <c r="L3652" i="4"/>
  <c r="P3652" i="4" s="1"/>
  <c r="Q3652" i="4" s="1"/>
  <c r="N3650" i="4"/>
  <c r="P3813" i="4"/>
  <c r="Q3813" i="4" s="1"/>
  <c r="K3811" i="4"/>
  <c r="K4092" i="4"/>
  <c r="N4346" i="4"/>
  <c r="L4347" i="4"/>
  <c r="P4347" i="4" s="1"/>
  <c r="Q4347" i="4" s="1"/>
  <c r="L409" i="4"/>
  <c r="P409" i="4" s="1"/>
  <c r="Q409" i="4" s="1"/>
  <c r="L411" i="4"/>
  <c r="P411" i="4" s="1"/>
  <c r="Q411" i="4" s="1"/>
  <c r="L417" i="4"/>
  <c r="P417" i="4" s="1"/>
  <c r="Q417" i="4" s="1"/>
  <c r="L421" i="4"/>
  <c r="P421" i="4" s="1"/>
  <c r="Q421" i="4" s="1"/>
  <c r="L423" i="4"/>
  <c r="P423" i="4" s="1"/>
  <c r="Q423" i="4" s="1"/>
  <c r="L425" i="4"/>
  <c r="P425" i="4" s="1"/>
  <c r="Q425" i="4" s="1"/>
  <c r="L466" i="4"/>
  <c r="P466" i="4" s="1"/>
  <c r="Q466" i="4" s="1"/>
  <c r="L511" i="4"/>
  <c r="P511" i="4" s="1"/>
  <c r="Q511" i="4" s="1"/>
  <c r="Q563" i="4"/>
  <c r="Q713" i="4"/>
  <c r="Q765" i="4"/>
  <c r="Q821" i="4"/>
  <c r="Q847" i="4"/>
  <c r="J1182" i="4"/>
  <c r="Q1182" i="4" s="1"/>
  <c r="J1309" i="4"/>
  <c r="I1499" i="4"/>
  <c r="O1499" i="4"/>
  <c r="M1827" i="4"/>
  <c r="L1827" i="4" s="1"/>
  <c r="P1827" i="4" s="1"/>
  <c r="Q1827" i="4" s="1"/>
  <c r="L1828" i="4"/>
  <c r="P1828" i="4" s="1"/>
  <c r="Q1828" i="4" s="1"/>
  <c r="N1921" i="4"/>
  <c r="N1950" i="4" s="1"/>
  <c r="N1954" i="4" s="1"/>
  <c r="N1955" i="4" s="1"/>
  <c r="M1961" i="4"/>
  <c r="L1962" i="4"/>
  <c r="P1962" i="4" s="1"/>
  <c r="Q1962" i="4" s="1"/>
  <c r="K2114" i="4"/>
  <c r="M2192" i="4"/>
  <c r="L2192" i="4" s="1"/>
  <c r="P2192" i="4" s="1"/>
  <c r="L2193" i="4"/>
  <c r="P2193" i="4" s="1"/>
  <c r="J2206" i="4"/>
  <c r="J2310" i="4"/>
  <c r="Q2310" i="4" s="1"/>
  <c r="Q2311" i="4"/>
  <c r="L2333" i="4"/>
  <c r="P2333" i="4" s="1"/>
  <c r="Q2333" i="4" s="1"/>
  <c r="L2335" i="4"/>
  <c r="P2335" i="4" s="1"/>
  <c r="M2348" i="4"/>
  <c r="L2348" i="4" s="1"/>
  <c r="P2348" i="4" s="1"/>
  <c r="L2349" i="4"/>
  <c r="P2349" i="4" s="1"/>
  <c r="M2387" i="4"/>
  <c r="L2387" i="4" s="1"/>
  <c r="P2387" i="4" s="1"/>
  <c r="L2388" i="4"/>
  <c r="P2388" i="4" s="1"/>
  <c r="M2442" i="4"/>
  <c r="J2548" i="4"/>
  <c r="Q2548" i="4" s="1"/>
  <c r="Q2549" i="4"/>
  <c r="J2711" i="4"/>
  <c r="Q2711" i="4" s="1"/>
  <c r="Q2712" i="4"/>
  <c r="J2788" i="4"/>
  <c r="Q2789" i="4"/>
  <c r="K2925" i="4"/>
  <c r="M2966" i="4"/>
  <c r="M2976" i="4"/>
  <c r="L2976" i="4" s="1"/>
  <c r="J2988" i="4"/>
  <c r="J3071" i="4"/>
  <c r="Q3071" i="4" s="1"/>
  <c r="Q3072" i="4"/>
  <c r="M3109" i="4"/>
  <c r="L3109" i="4" s="1"/>
  <c r="P3109" i="4" s="1"/>
  <c r="Q3109" i="4" s="1"/>
  <c r="L3110" i="4"/>
  <c r="P3110" i="4" s="1"/>
  <c r="Q3110" i="4" s="1"/>
  <c r="M3189" i="4"/>
  <c r="L3189" i="4" s="1"/>
  <c r="L3190" i="4"/>
  <c r="P3190" i="4" s="1"/>
  <c r="Q3190" i="4" s="1"/>
  <c r="J3233" i="4"/>
  <c r="Q3233" i="4" s="1"/>
  <c r="Q3234" i="4"/>
  <c r="K3379" i="4"/>
  <c r="O3649" i="4"/>
  <c r="O3678" i="4" s="1"/>
  <c r="O3682" i="4" s="1"/>
  <c r="O3683" i="4" s="1"/>
  <c r="L3836" i="4"/>
  <c r="P3836" i="4" s="1"/>
  <c r="N3835" i="4"/>
  <c r="L3835" i="4" s="1"/>
  <c r="P3835" i="4" s="1"/>
  <c r="K3875" i="4"/>
  <c r="P3876" i="4"/>
  <c r="L3957" i="4"/>
  <c r="P3957" i="4" s="1"/>
  <c r="N3956" i="4"/>
  <c r="L3956" i="4" s="1"/>
  <c r="P3956" i="4" s="1"/>
  <c r="J4212" i="4"/>
  <c r="M4524" i="4"/>
  <c r="L4524" i="4" s="1"/>
  <c r="P4524" i="4" s="1"/>
  <c r="Q4524" i="4" s="1"/>
  <c r="L4525" i="4"/>
  <c r="K4527" i="4"/>
  <c r="P4528" i="4"/>
  <c r="K4541" i="4"/>
  <c r="J437" i="4"/>
  <c r="L805" i="4"/>
  <c r="P805" i="4" s="1"/>
  <c r="Q805" i="4" s="1"/>
  <c r="L809" i="4"/>
  <c r="P809" i="4" s="1"/>
  <c r="Q809" i="4" s="1"/>
  <c r="L821" i="4"/>
  <c r="P821" i="4" s="1"/>
  <c r="I830" i="4"/>
  <c r="I829" i="4" s="1"/>
  <c r="O830" i="4"/>
  <c r="O829" i="4" s="1"/>
  <c r="L831" i="4"/>
  <c r="P831" i="4" s="1"/>
  <c r="Q831" i="4" s="1"/>
  <c r="L833" i="4"/>
  <c r="P833" i="4" s="1"/>
  <c r="Q833" i="4" s="1"/>
  <c r="I846" i="4"/>
  <c r="I845" i="4" s="1"/>
  <c r="O846" i="4"/>
  <c r="L847" i="4"/>
  <c r="P847" i="4" s="1"/>
  <c r="L853" i="4"/>
  <c r="P853" i="4" s="1"/>
  <c r="Q853" i="4" s="1"/>
  <c r="J908" i="4"/>
  <c r="J914" i="4"/>
  <c r="M957" i="4"/>
  <c r="M975" i="4"/>
  <c r="P980" i="4"/>
  <c r="Q980" i="4" s="1"/>
  <c r="J984" i="4"/>
  <c r="J988" i="4"/>
  <c r="K1025" i="4"/>
  <c r="K1013" i="4" s="1"/>
  <c r="N1048" i="4"/>
  <c r="N1047" i="4" s="1"/>
  <c r="I1084" i="4"/>
  <c r="I1073" i="4" s="1"/>
  <c r="O1084" i="4"/>
  <c r="O1073" i="4" s="1"/>
  <c r="L1087" i="4"/>
  <c r="P1087" i="4" s="1"/>
  <c r="Q1087" i="4" s="1"/>
  <c r="L1099" i="4"/>
  <c r="P1099" i="4" s="1"/>
  <c r="Q1099" i="4" s="1"/>
  <c r="L1101" i="4"/>
  <c r="P1101" i="4" s="1"/>
  <c r="Q1101" i="4" s="1"/>
  <c r="L1126" i="4"/>
  <c r="P1126" i="4" s="1"/>
  <c r="Q1126" i="4" s="1"/>
  <c r="N1150" i="4"/>
  <c r="N1140" i="4" s="1"/>
  <c r="Q1157" i="4"/>
  <c r="N1162" i="4"/>
  <c r="L1162" i="4" s="1"/>
  <c r="P1162" i="4" s="1"/>
  <c r="N1168" i="4"/>
  <c r="N1167" i="4" s="1"/>
  <c r="Q1169" i="4"/>
  <c r="I1203" i="4"/>
  <c r="I1192" i="4" s="1"/>
  <c r="I1224" i="4" s="1"/>
  <c r="O1203" i="4"/>
  <c r="O1192" i="4" s="1"/>
  <c r="O1224" i="4" s="1"/>
  <c r="L1212" i="4"/>
  <c r="P1212" i="4" s="1"/>
  <c r="Q1212" i="4" s="1"/>
  <c r="N1253" i="4"/>
  <c r="N1242" i="4" s="1"/>
  <c r="N1271" i="4"/>
  <c r="N1270" i="4" s="1"/>
  <c r="Q1272" i="4"/>
  <c r="K1284" i="4"/>
  <c r="N1287" i="4"/>
  <c r="L1287" i="4" s="1"/>
  <c r="P1287" i="4" s="1"/>
  <c r="N1291" i="4"/>
  <c r="L1291" i="4" s="1"/>
  <c r="P1291" i="4" s="1"/>
  <c r="N1295" i="4"/>
  <c r="L1295" i="4" s="1"/>
  <c r="P1295" i="4" s="1"/>
  <c r="J1341" i="4"/>
  <c r="M1352" i="4"/>
  <c r="I1436" i="4"/>
  <c r="I1435" i="4" s="1"/>
  <c r="O1436" i="4"/>
  <c r="L1437" i="4"/>
  <c r="P1437" i="4" s="1"/>
  <c r="Q1437" i="4" s="1"/>
  <c r="I1440" i="4"/>
  <c r="I1439" i="4" s="1"/>
  <c r="O1440" i="4"/>
  <c r="L1441" i="4"/>
  <c r="P1441" i="4" s="1"/>
  <c r="Q1441" i="4" s="1"/>
  <c r="L1447" i="4"/>
  <c r="P1447" i="4" s="1"/>
  <c r="Q1447" i="4" s="1"/>
  <c r="M1482" i="4"/>
  <c r="M1488" i="4"/>
  <c r="J1501" i="4"/>
  <c r="J1505" i="4"/>
  <c r="L1849" i="4"/>
  <c r="P1849" i="4" s="1"/>
  <c r="Q1849" i="4" s="1"/>
  <c r="K1863" i="4"/>
  <c r="J1910" i="4"/>
  <c r="J1996" i="4"/>
  <c r="M2014" i="4"/>
  <c r="L2023" i="4"/>
  <c r="P2023" i="4" s="1"/>
  <c r="Q2023" i="4" s="1"/>
  <c r="L2128" i="4"/>
  <c r="P2128" i="4" s="1"/>
  <c r="Q2128" i="4" s="1"/>
  <c r="J2148" i="4"/>
  <c r="Q2149" i="4"/>
  <c r="K2236" i="4"/>
  <c r="O2313" i="4"/>
  <c r="O2317" i="4" s="1"/>
  <c r="O2318" i="4" s="1"/>
  <c r="J2335" i="4"/>
  <c r="J2402" i="4"/>
  <c r="N2470" i="4"/>
  <c r="N2474" i="4" s="1"/>
  <c r="N2475" i="4" s="1"/>
  <c r="J2507" i="4"/>
  <c r="Q2507" i="4" s="1"/>
  <c r="Q2508" i="4"/>
  <c r="I2552" i="4"/>
  <c r="I2556" i="4" s="1"/>
  <c r="I2557" i="4" s="1"/>
  <c r="J2589" i="4"/>
  <c r="Q2589" i="4" s="1"/>
  <c r="Q2590" i="4"/>
  <c r="J2605" i="4"/>
  <c r="J2655" i="4"/>
  <c r="M2667" i="4"/>
  <c r="L2668" i="4"/>
  <c r="P2668" i="4" s="1"/>
  <c r="Q2668" i="4" s="1"/>
  <c r="M2751" i="4"/>
  <c r="L2751" i="4" s="1"/>
  <c r="P2751" i="4" s="1"/>
  <c r="L2752" i="4"/>
  <c r="P2752" i="4" s="1"/>
  <c r="P2788" i="4"/>
  <c r="J2828" i="4"/>
  <c r="M2846" i="4"/>
  <c r="J3028" i="4"/>
  <c r="J3087" i="4"/>
  <c r="M3167" i="4"/>
  <c r="L3168" i="4"/>
  <c r="P3168" i="4" s="1"/>
  <c r="Q3168" i="4" s="1"/>
  <c r="J3178" i="4"/>
  <c r="N3271" i="4"/>
  <c r="L3271" i="4" s="1"/>
  <c r="P3271" i="4" s="1"/>
  <c r="Q3271" i="4" s="1"/>
  <c r="L3272" i="4"/>
  <c r="P3272" i="4" s="1"/>
  <c r="Q3272" i="4" s="1"/>
  <c r="L3411" i="4"/>
  <c r="P3411" i="4" s="1"/>
  <c r="Q3411" i="4" s="1"/>
  <c r="N3409" i="4"/>
  <c r="L3450" i="4"/>
  <c r="P3450" i="4" s="1"/>
  <c r="Q3450" i="4" s="1"/>
  <c r="N3449" i="4"/>
  <c r="K3512" i="4"/>
  <c r="K3592" i="4"/>
  <c r="L3832" i="4"/>
  <c r="L3953" i="4"/>
  <c r="N4092" i="4"/>
  <c r="N4121" i="4" s="1"/>
  <c r="N4125" i="4" s="1"/>
  <c r="N4126" i="4" s="1"/>
  <c r="J4925" i="4"/>
  <c r="N241" i="4"/>
  <c r="O280" i="4"/>
  <c r="L280" i="4" s="1"/>
  <c r="P280" i="4" s="1"/>
  <c r="J313" i="4"/>
  <c r="M324" i="4"/>
  <c r="K408" i="4"/>
  <c r="K420" i="4"/>
  <c r="K457" i="4"/>
  <c r="K502" i="4"/>
  <c r="I596" i="4"/>
  <c r="I585" i="4" s="1"/>
  <c r="I615" i="4" s="1"/>
  <c r="O596" i="4"/>
  <c r="L605" i="4"/>
  <c r="P605" i="4" s="1"/>
  <c r="Q605" i="4" s="1"/>
  <c r="O612" i="4"/>
  <c r="L612" i="4" s="1"/>
  <c r="I644" i="4"/>
  <c r="I633" i="4" s="1"/>
  <c r="O644" i="4"/>
  <c r="L653" i="4"/>
  <c r="P653" i="4" s="1"/>
  <c r="Q653" i="4" s="1"/>
  <c r="I658" i="4"/>
  <c r="I657" i="4" s="1"/>
  <c r="O658" i="4"/>
  <c r="L659" i="4"/>
  <c r="P659" i="4" s="1"/>
  <c r="Q659" i="4" s="1"/>
  <c r="L661" i="4"/>
  <c r="P661" i="4" s="1"/>
  <c r="Q661" i="4" s="1"/>
  <c r="L673" i="4"/>
  <c r="P673" i="4" s="1"/>
  <c r="Q673" i="4" s="1"/>
  <c r="L683" i="4"/>
  <c r="P683" i="4" s="1"/>
  <c r="Q683" i="4" s="1"/>
  <c r="M723" i="4"/>
  <c r="M747" i="4"/>
  <c r="M753" i="4"/>
  <c r="M757" i="4"/>
  <c r="J796" i="4"/>
  <c r="M817" i="4"/>
  <c r="J830" i="4"/>
  <c r="J846" i="4"/>
  <c r="L1035" i="4"/>
  <c r="P1035" i="4" s="1"/>
  <c r="Q1035" i="4" s="1"/>
  <c r="L1049" i="4"/>
  <c r="P1049" i="4" s="1"/>
  <c r="Q1049" i="4" s="1"/>
  <c r="L1157" i="4"/>
  <c r="P1157" i="4" s="1"/>
  <c r="L1169" i="4"/>
  <c r="P1169" i="4" s="1"/>
  <c r="L1262" i="4"/>
  <c r="P1262" i="4" s="1"/>
  <c r="Q1262" i="4" s="1"/>
  <c r="L1272" i="4"/>
  <c r="P1272" i="4" s="1"/>
  <c r="Q1353" i="4"/>
  <c r="M1423" i="4"/>
  <c r="J1436" i="4"/>
  <c r="J1440" i="4"/>
  <c r="M1866" i="4"/>
  <c r="L1866" i="4" s="1"/>
  <c r="P1866" i="4" s="1"/>
  <c r="L1867" i="4"/>
  <c r="P1867" i="4" s="1"/>
  <c r="L1884" i="4"/>
  <c r="P1884" i="4" s="1"/>
  <c r="Q1884" i="4" s="1"/>
  <c r="L1892" i="4"/>
  <c r="P1892" i="4" s="1"/>
  <c r="Q1892" i="4" s="1"/>
  <c r="P1964" i="4"/>
  <c r="Q1964" i="4" s="1"/>
  <c r="L1970" i="4"/>
  <c r="P1970" i="4" s="1"/>
  <c r="Q1970" i="4" s="1"/>
  <c r="J2111" i="4"/>
  <c r="Q2111" i="4" s="1"/>
  <c r="Q2112" i="4"/>
  <c r="M2176" i="4"/>
  <c r="L2185" i="4"/>
  <c r="P2185" i="4" s="1"/>
  <c r="Q2185" i="4" s="1"/>
  <c r="M2307" i="4"/>
  <c r="L2307" i="4" s="1"/>
  <c r="P2307" i="4" s="1"/>
  <c r="Q2307" i="4" s="1"/>
  <c r="L2308" i="4"/>
  <c r="P2308" i="4" s="1"/>
  <c r="Q2308" i="4" s="1"/>
  <c r="L2310" i="4"/>
  <c r="P2310" i="4" s="1"/>
  <c r="M2325" i="4"/>
  <c r="K2324" i="4"/>
  <c r="J2427" i="4"/>
  <c r="Q2427" i="4" s="1"/>
  <c r="Q2428" i="4"/>
  <c r="J2464" i="4"/>
  <c r="N2510" i="4"/>
  <c r="N2514" i="4" s="1"/>
  <c r="N2515" i="4" s="1"/>
  <c r="M2545" i="4"/>
  <c r="L2545" i="4" s="1"/>
  <c r="P2545" i="4" s="1"/>
  <c r="Q2545" i="4" s="1"/>
  <c r="L2546" i="4"/>
  <c r="P2546" i="4" s="1"/>
  <c r="Q2546" i="4" s="1"/>
  <c r="M2708" i="4"/>
  <c r="L2708" i="4" s="1"/>
  <c r="P2708" i="4" s="1"/>
  <c r="Q2708" i="4" s="1"/>
  <c r="L2709" i="4"/>
  <c r="P2709" i="4" s="1"/>
  <c r="Q2709" i="4" s="1"/>
  <c r="M2791" i="4"/>
  <c r="L2791" i="4" s="1"/>
  <c r="P2791" i="4" s="1"/>
  <c r="L2792" i="4"/>
  <c r="P2792" i="4" s="1"/>
  <c r="J2868" i="4"/>
  <c r="M2886" i="4"/>
  <c r="M2926" i="4"/>
  <c r="J2952" i="4"/>
  <c r="Q2952" i="4" s="1"/>
  <c r="Q2953" i="4"/>
  <c r="M2991" i="4"/>
  <c r="L2991" i="4" s="1"/>
  <c r="P2991" i="4" s="1"/>
  <c r="L2992" i="4"/>
  <c r="P2992" i="4" s="1"/>
  <c r="M3068" i="4"/>
  <c r="L3068" i="4" s="1"/>
  <c r="P3068" i="4" s="1"/>
  <c r="Q3068" i="4" s="1"/>
  <c r="L3069" i="4"/>
  <c r="P3069" i="4" s="1"/>
  <c r="Q3069" i="4" s="1"/>
  <c r="M3127" i="4"/>
  <c r="M3152" i="4"/>
  <c r="L3152" i="4" s="1"/>
  <c r="P3152" i="4" s="1"/>
  <c r="L3153" i="4"/>
  <c r="P3153" i="4" s="1"/>
  <c r="M3230" i="4"/>
  <c r="L3230" i="4" s="1"/>
  <c r="L3231" i="4"/>
  <c r="P3231" i="4" s="1"/>
  <c r="Q3231" i="4" s="1"/>
  <c r="P3347" i="4"/>
  <c r="Q3347" i="4" s="1"/>
  <c r="K3339" i="4"/>
  <c r="P3339" i="4" s="1"/>
  <c r="Q3339" i="4" s="1"/>
  <c r="K3394" i="4"/>
  <c r="O3609" i="4"/>
  <c r="O3639" i="4" s="1"/>
  <c r="O3643" i="4" s="1"/>
  <c r="O3644" i="4" s="1"/>
  <c r="L3914" i="4"/>
  <c r="P3914" i="4" s="1"/>
  <c r="Q3914" i="4" s="1"/>
  <c r="N3913" i="4"/>
  <c r="L3913" i="4" s="1"/>
  <c r="P3913" i="4" s="1"/>
  <c r="Q3913" i="4" s="1"/>
  <c r="J3931" i="4"/>
  <c r="L4317" i="4"/>
  <c r="P4317" i="4" s="1"/>
  <c r="Q4317" i="4" s="1"/>
  <c r="N4316" i="4"/>
  <c r="L4316" i="4" s="1"/>
  <c r="P4316" i="4" s="1"/>
  <c r="Q4316" i="4" s="1"/>
  <c r="L3289" i="4"/>
  <c r="P3289" i="4" s="1"/>
  <c r="Q3289" i="4" s="1"/>
  <c r="L3314" i="4"/>
  <c r="K3354" i="4"/>
  <c r="P3371" i="4"/>
  <c r="Q3371" i="4" s="1"/>
  <c r="K3431" i="4"/>
  <c r="P3432" i="4"/>
  <c r="Q3432" i="4" s="1"/>
  <c r="L3468" i="4"/>
  <c r="P3468" i="4" s="1"/>
  <c r="Q3468" i="4" s="1"/>
  <c r="L3490" i="4"/>
  <c r="P3490" i="4" s="1"/>
  <c r="Q3490" i="4" s="1"/>
  <c r="N3500" i="4"/>
  <c r="L3500" i="4" s="1"/>
  <c r="P3500" i="4" s="1"/>
  <c r="Q3500" i="4" s="1"/>
  <c r="L3538" i="4"/>
  <c r="P3538" i="4" s="1"/>
  <c r="Q3538" i="4" s="1"/>
  <c r="L3588" i="4"/>
  <c r="P3588" i="4" s="1"/>
  <c r="Q3588" i="4" s="1"/>
  <c r="L3610" i="4"/>
  <c r="P3610" i="4" s="1"/>
  <c r="Q3610" i="4" s="1"/>
  <c r="N3620" i="4"/>
  <c r="L3620" i="4" s="1"/>
  <c r="P3620" i="4" s="1"/>
  <c r="Q3620" i="4" s="1"/>
  <c r="K3632" i="4"/>
  <c r="K3639" i="4" s="1"/>
  <c r="K3690" i="4"/>
  <c r="P3698" i="4"/>
  <c r="Q3698" i="4" s="1"/>
  <c r="K3752" i="4"/>
  <c r="P3753" i="4"/>
  <c r="Q3753" i="4" s="1"/>
  <c r="K3994" i="4"/>
  <c r="P3995" i="4"/>
  <c r="Q3995" i="4" s="1"/>
  <c r="L4012" i="4"/>
  <c r="M4011" i="4"/>
  <c r="L4150" i="4"/>
  <c r="P4150" i="4" s="1"/>
  <c r="Q4150" i="4" s="1"/>
  <c r="M4142" i="4"/>
  <c r="L4142" i="4" s="1"/>
  <c r="P4344" i="4"/>
  <c r="Q4344" i="4" s="1"/>
  <c r="K4512" i="4"/>
  <c r="J4541" i="4"/>
  <c r="L5111" i="4"/>
  <c r="P5111" i="4" s="1"/>
  <c r="Q5111" i="4" s="1"/>
  <c r="J5379" i="4"/>
  <c r="K3189" i="4"/>
  <c r="K3230" i="4"/>
  <c r="K3274" i="4"/>
  <c r="P3275" i="4"/>
  <c r="L3354" i="4"/>
  <c r="L3394" i="4"/>
  <c r="O3449" i="4"/>
  <c r="O3479" i="4" s="1"/>
  <c r="O3483" i="4" s="1"/>
  <c r="O3484" i="4" s="1"/>
  <c r="I3489" i="4"/>
  <c r="I3519" i="4" s="1"/>
  <c r="I3523" i="4" s="1"/>
  <c r="I3524" i="4" s="1"/>
  <c r="L3492" i="4"/>
  <c r="P3492" i="4" s="1"/>
  <c r="Q3492" i="4" s="1"/>
  <c r="O3529" i="4"/>
  <c r="O3559" i="4" s="1"/>
  <c r="O3563" i="4" s="1"/>
  <c r="O3564" i="4" s="1"/>
  <c r="K3552" i="4"/>
  <c r="O3569" i="4"/>
  <c r="O3599" i="4" s="1"/>
  <c r="O3603" i="4" s="1"/>
  <c r="O3604" i="4" s="1"/>
  <c r="I3609" i="4"/>
  <c r="I3639" i="4" s="1"/>
  <c r="I3643" i="4" s="1"/>
  <c r="I3644" i="4" s="1"/>
  <c r="L3612" i="4"/>
  <c r="P3612" i="4" s="1"/>
  <c r="Q3612" i="4" s="1"/>
  <c r="L3676" i="4"/>
  <c r="P3676" i="4" s="1"/>
  <c r="N3675" i="4"/>
  <c r="L3675" i="4" s="1"/>
  <c r="P3675" i="4" s="1"/>
  <c r="L3873" i="4"/>
  <c r="P3873" i="4" s="1"/>
  <c r="Q3873" i="4" s="1"/>
  <c r="N3872" i="4"/>
  <c r="L3872" i="4" s="1"/>
  <c r="P3872" i="4" s="1"/>
  <c r="Q3872" i="4" s="1"/>
  <c r="L3998" i="4"/>
  <c r="P3998" i="4" s="1"/>
  <c r="N3997" i="4"/>
  <c r="L3997" i="4" s="1"/>
  <c r="P3997" i="4" s="1"/>
  <c r="K4052" i="4"/>
  <c r="L4078" i="4"/>
  <c r="P4078" i="4" s="1"/>
  <c r="L4095" i="4"/>
  <c r="P4095" i="4" s="1"/>
  <c r="Q4095" i="4" s="1"/>
  <c r="M4093" i="4"/>
  <c r="O4340" i="4"/>
  <c r="O4338" i="4" s="1"/>
  <c r="L4349" i="4"/>
  <c r="P4349" i="4" s="1"/>
  <c r="Q4349" i="4" s="1"/>
  <c r="M4381" i="4"/>
  <c r="L4382" i="4"/>
  <c r="P4382" i="4" s="1"/>
  <c r="Q4382" i="4" s="1"/>
  <c r="N4590" i="4"/>
  <c r="N4579" i="4" s="1"/>
  <c r="N4608" i="4" s="1"/>
  <c r="N4612" i="4" s="1"/>
  <c r="N4613" i="4" s="1"/>
  <c r="N4357" i="4"/>
  <c r="K4713" i="4"/>
  <c r="K4992" i="4"/>
  <c r="P4999" i="4"/>
  <c r="Q4999" i="4" s="1"/>
  <c r="P3329" i="4"/>
  <c r="Q3329" i="4" s="1"/>
  <c r="I3449" i="4"/>
  <c r="I3479" i="4" s="1"/>
  <c r="I3483" i="4" s="1"/>
  <c r="I3484" i="4" s="1"/>
  <c r="L3472" i="4"/>
  <c r="L3512" i="4"/>
  <c r="I3529" i="4"/>
  <c r="I3559" i="4" s="1"/>
  <c r="I3563" i="4" s="1"/>
  <c r="I3564" i="4" s="1"/>
  <c r="I3569" i="4"/>
  <c r="I3599" i="4" s="1"/>
  <c r="I3603" i="4" s="1"/>
  <c r="I3604" i="4" s="1"/>
  <c r="L3592" i="4"/>
  <c r="L3636" i="4"/>
  <c r="P3636" i="4" s="1"/>
  <c r="N3635" i="4"/>
  <c r="L3635" i="4" s="1"/>
  <c r="P3635" i="4" s="1"/>
  <c r="K3715" i="4"/>
  <c r="L3756" i="4"/>
  <c r="P3756" i="4" s="1"/>
  <c r="N3755" i="4"/>
  <c r="L3755" i="4" s="1"/>
  <c r="P3755" i="4" s="1"/>
  <c r="K3795" i="4"/>
  <c r="P3796" i="4"/>
  <c r="L3851" i="4"/>
  <c r="P3851" i="4" s="1"/>
  <c r="Q3851" i="4" s="1"/>
  <c r="K3861" i="4"/>
  <c r="P3868" i="4"/>
  <c r="Q3868" i="4" s="1"/>
  <c r="L4055" i="4"/>
  <c r="P4055" i="4" s="1"/>
  <c r="Q4055" i="4" s="1"/>
  <c r="M4053" i="4"/>
  <c r="K4133" i="4"/>
  <c r="L4196" i="4"/>
  <c r="P4196" i="4" s="1"/>
  <c r="Q4196" i="4" s="1"/>
  <c r="N4195" i="4"/>
  <c r="J4294" i="4"/>
  <c r="L4365" i="4"/>
  <c r="P4365" i="4" s="1"/>
  <c r="Q4365" i="4" s="1"/>
  <c r="N4363" i="4"/>
  <c r="J4501" i="4"/>
  <c r="L4781" i="4"/>
  <c r="P4781" i="4" s="1"/>
  <c r="Q4781" i="4" s="1"/>
  <c r="M4779" i="4"/>
  <c r="P4879" i="4"/>
  <c r="Q4879" i="4" s="1"/>
  <c r="K4871" i="4"/>
  <c r="M5003" i="4"/>
  <c r="L5003" i="4" s="1"/>
  <c r="P5003" i="4" s="1"/>
  <c r="Q5003" i="4" s="1"/>
  <c r="L5004" i="4"/>
  <c r="P5004" i="4" s="1"/>
  <c r="Q5004" i="4" s="1"/>
  <c r="N5020" i="4"/>
  <c r="N5050" i="4" s="1"/>
  <c r="N5054" i="4" s="1"/>
  <c r="N5055" i="4" s="1"/>
  <c r="J5093" i="4"/>
  <c r="L5160" i="4"/>
  <c r="P5160" i="4" s="1"/>
  <c r="Q5160" i="4" s="1"/>
  <c r="M5152" i="4"/>
  <c r="L5152" i="4" s="1"/>
  <c r="P5152" i="4" s="1"/>
  <c r="Q5152" i="4" s="1"/>
  <c r="J5246" i="4"/>
  <c r="J5297" i="4"/>
  <c r="N5539" i="4"/>
  <c r="N5569" i="4" s="1"/>
  <c r="N5573" i="4" s="1"/>
  <c r="N5574" i="4" s="1"/>
  <c r="K3249" i="4"/>
  <c r="P3307" i="4"/>
  <c r="Q3307" i="4" s="1"/>
  <c r="L3427" i="4"/>
  <c r="P3427" i="4" s="1"/>
  <c r="Q3427" i="4" s="1"/>
  <c r="L3435" i="4"/>
  <c r="P3435" i="4" s="1"/>
  <c r="N3434" i="4"/>
  <c r="L3434" i="4" s="1"/>
  <c r="P3434" i="4" s="1"/>
  <c r="L3476" i="4"/>
  <c r="P3476" i="4" s="1"/>
  <c r="N3475" i="4"/>
  <c r="L3475" i="4" s="1"/>
  <c r="P3475" i="4" s="1"/>
  <c r="L3498" i="4"/>
  <c r="P3498" i="4" s="1"/>
  <c r="Q3498" i="4" s="1"/>
  <c r="L3552" i="4"/>
  <c r="L3596" i="4"/>
  <c r="P3596" i="4" s="1"/>
  <c r="N3595" i="4"/>
  <c r="L3595" i="4" s="1"/>
  <c r="P3595" i="4" s="1"/>
  <c r="L3618" i="4"/>
  <c r="P3618" i="4" s="1"/>
  <c r="Q3618" i="4" s="1"/>
  <c r="L3668" i="4"/>
  <c r="P3668" i="4" s="1"/>
  <c r="Q3668" i="4" s="1"/>
  <c r="L3713" i="4"/>
  <c r="P3713" i="4" s="1"/>
  <c r="Q3713" i="4" s="1"/>
  <c r="N3712" i="4"/>
  <c r="L3712" i="4" s="1"/>
  <c r="P3712" i="4" s="1"/>
  <c r="Q3712" i="4" s="1"/>
  <c r="K3780" i="4"/>
  <c r="P3780" i="4" s="1"/>
  <c r="Q3780" i="4" s="1"/>
  <c r="L3793" i="4"/>
  <c r="P3793" i="4" s="1"/>
  <c r="Q3793" i="4" s="1"/>
  <c r="N3792" i="4"/>
  <c r="L3828" i="4"/>
  <c r="P3828" i="4" s="1"/>
  <c r="Q3828" i="4" s="1"/>
  <c r="N3821" i="4"/>
  <c r="L3949" i="4"/>
  <c r="P3949" i="4" s="1"/>
  <c r="Q3949" i="4" s="1"/>
  <c r="N3942" i="4"/>
  <c r="N3972" i="4"/>
  <c r="N4052" i="4"/>
  <c r="N4081" i="4" s="1"/>
  <c r="N4085" i="4" s="1"/>
  <c r="N4086" i="4" s="1"/>
  <c r="K4118" i="4"/>
  <c r="N4294" i="4"/>
  <c r="K4404" i="4"/>
  <c r="P4404" i="4" s="1"/>
  <c r="Q4404" i="4" s="1"/>
  <c r="P4405" i="4"/>
  <c r="Q4405" i="4" s="1"/>
  <c r="P4430" i="4"/>
  <c r="Q4430" i="4" s="1"/>
  <c r="P4504" i="4"/>
  <c r="Q4504" i="4" s="1"/>
  <c r="K4502" i="4"/>
  <c r="P4630" i="4"/>
  <c r="Q4630" i="4" s="1"/>
  <c r="N4778" i="4"/>
  <c r="N4810" i="4" s="1"/>
  <c r="N4814" i="4" s="1"/>
  <c r="N4815" i="4" s="1"/>
  <c r="J4860" i="4"/>
  <c r="J4901" i="4"/>
  <c r="K5127" i="4"/>
  <c r="P5128" i="4"/>
  <c r="Q5128" i="4" s="1"/>
  <c r="K5173" i="4"/>
  <c r="N5219" i="4"/>
  <c r="N5246" i="4" s="1"/>
  <c r="N5250" i="4" s="1"/>
  <c r="N5251" i="4" s="1"/>
  <c r="J5339" i="4"/>
  <c r="Q5342" i="4"/>
  <c r="K5350" i="4"/>
  <c r="L5550" i="4"/>
  <c r="P5550" i="4" s="1"/>
  <c r="Q5550" i="4" s="1"/>
  <c r="K5728" i="4"/>
  <c r="K3288" i="4"/>
  <c r="L3312" i="4"/>
  <c r="P3312" i="4" s="1"/>
  <c r="Q3312" i="4" s="1"/>
  <c r="N3311" i="4"/>
  <c r="L3311" i="4" s="1"/>
  <c r="P3311" i="4" s="1"/>
  <c r="Q3311" i="4" s="1"/>
  <c r="K3314" i="4"/>
  <c r="L3419" i="4"/>
  <c r="P3419" i="4" s="1"/>
  <c r="Q3419" i="4" s="1"/>
  <c r="L3516" i="4"/>
  <c r="P3516" i="4" s="1"/>
  <c r="N3515" i="4"/>
  <c r="L3515" i="4" s="1"/>
  <c r="P3515" i="4" s="1"/>
  <c r="L3556" i="4"/>
  <c r="P3556" i="4" s="1"/>
  <c r="N3555" i="4"/>
  <c r="L3555" i="4" s="1"/>
  <c r="P3555" i="4" s="1"/>
  <c r="L3660" i="4"/>
  <c r="P3660" i="4" s="1"/>
  <c r="Q3660" i="4" s="1"/>
  <c r="K3672" i="4"/>
  <c r="K3730" i="4"/>
  <c r="L3748" i="4"/>
  <c r="P3748" i="4" s="1"/>
  <c r="Q3748" i="4" s="1"/>
  <c r="N3741" i="4"/>
  <c r="K3832" i="4"/>
  <c r="M3850" i="4"/>
  <c r="K3890" i="4"/>
  <c r="K3916" i="4"/>
  <c r="K3931" i="4"/>
  <c r="K3953" i="4"/>
  <c r="M4157" i="4"/>
  <c r="L4157" i="4" s="1"/>
  <c r="P4157" i="4" s="1"/>
  <c r="L4158" i="4"/>
  <c r="P4158" i="4" s="1"/>
  <c r="P4175" i="4"/>
  <c r="Q4175" i="4" s="1"/>
  <c r="K4173" i="4"/>
  <c r="L4353" i="4"/>
  <c r="P4353" i="4" s="1"/>
  <c r="Q4353" i="4" s="1"/>
  <c r="P4470" i="4"/>
  <c r="Q4470" i="4" s="1"/>
  <c r="K4565" i="4"/>
  <c r="J4619" i="4"/>
  <c r="M4741" i="4"/>
  <c r="L4742" i="4"/>
  <c r="P4742" i="4" s="1"/>
  <c r="Q4742" i="4" s="1"/>
  <c r="J4803" i="4"/>
  <c r="J4361" i="4"/>
  <c r="J4359" i="4" s="1"/>
  <c r="K4901" i="4"/>
  <c r="M4981" i="4"/>
  <c r="L4982" i="4"/>
  <c r="P4982" i="4" s="1"/>
  <c r="Q4982" i="4" s="1"/>
  <c r="P5188" i="4"/>
  <c r="Q5188" i="4" s="1"/>
  <c r="L5230" i="4"/>
  <c r="P5230" i="4" s="1"/>
  <c r="Q5230" i="4" s="1"/>
  <c r="M5297" i="4"/>
  <c r="L5298" i="4"/>
  <c r="P5298" i="4" s="1"/>
  <c r="Q5298" i="4" s="1"/>
  <c r="M5362" i="4"/>
  <c r="L5362" i="4" s="1"/>
  <c r="P5362" i="4" s="1"/>
  <c r="Q5362" i="4" s="1"/>
  <c r="L5363" i="4"/>
  <c r="P5363" i="4" s="1"/>
  <c r="Q5363" i="4" s="1"/>
  <c r="K5365" i="4"/>
  <c r="P5510" i="4"/>
  <c r="Q5510" i="4" s="1"/>
  <c r="J5702" i="4"/>
  <c r="K4012" i="4"/>
  <c r="L4014" i="4"/>
  <c r="P4014" i="4" s="1"/>
  <c r="Q4014" i="4" s="1"/>
  <c r="J4034" i="4"/>
  <c r="J4053" i="4"/>
  <c r="L4061" i="4"/>
  <c r="P4061" i="4" s="1"/>
  <c r="Q4061" i="4" s="1"/>
  <c r="J4093" i="4"/>
  <c r="L4101" i="4"/>
  <c r="P4101" i="4" s="1"/>
  <c r="Q4101" i="4" s="1"/>
  <c r="L4277" i="4"/>
  <c r="P4277" i="4" s="1"/>
  <c r="Q4277" i="4" s="1"/>
  <c r="N4340" i="4"/>
  <c r="N4338" i="4" s="1"/>
  <c r="O4346" i="4"/>
  <c r="P4360" i="4"/>
  <c r="Q4360" i="4" s="1"/>
  <c r="I4363" i="4"/>
  <c r="I4362" i="4" s="1"/>
  <c r="O4451" i="4"/>
  <c r="O4455" i="4" s="1"/>
  <c r="O4456" i="4" s="1"/>
  <c r="L4447" i="4"/>
  <c r="P4447" i="4" s="1"/>
  <c r="M4484" i="4"/>
  <c r="L4485" i="4"/>
  <c r="P4485" i="4" s="1"/>
  <c r="Q4485" i="4" s="1"/>
  <c r="P4525" i="4"/>
  <c r="Q4525" i="4" s="1"/>
  <c r="Q4528" i="4"/>
  <c r="L4582" i="4"/>
  <c r="P4582" i="4" s="1"/>
  <c r="Q4582" i="4" s="1"/>
  <c r="L4588" i="4"/>
  <c r="P4588" i="4" s="1"/>
  <c r="Q4588" i="4" s="1"/>
  <c r="L4598" i="4"/>
  <c r="P4598" i="4" s="1"/>
  <c r="Q4598" i="4" s="1"/>
  <c r="M4605" i="4"/>
  <c r="L4605" i="4" s="1"/>
  <c r="P4605" i="4" s="1"/>
  <c r="L4606" i="4"/>
  <c r="P4606" i="4" s="1"/>
  <c r="I4650" i="4"/>
  <c r="I4654" i="4" s="1"/>
  <c r="I4655" i="4" s="1"/>
  <c r="M4702" i="4"/>
  <c r="L4703" i="4"/>
  <c r="P4703" i="4" s="1"/>
  <c r="Q4703" i="4" s="1"/>
  <c r="L4752" i="4"/>
  <c r="P4752" i="4" s="1"/>
  <c r="Q4752" i="4" s="1"/>
  <c r="L4787" i="4"/>
  <c r="P4787" i="4" s="1"/>
  <c r="Q4787" i="4" s="1"/>
  <c r="L4823" i="4"/>
  <c r="P4823" i="4" s="1"/>
  <c r="Q4823" i="4" s="1"/>
  <c r="L4886" i="4"/>
  <c r="P4886" i="4" s="1"/>
  <c r="K4941" i="4"/>
  <c r="L5021" i="4"/>
  <c r="P5021" i="4" s="1"/>
  <c r="Q5021" i="4" s="1"/>
  <c r="L5029" i="4"/>
  <c r="P5029" i="4" s="1"/>
  <c r="Q5029" i="4" s="1"/>
  <c r="L5039" i="4"/>
  <c r="P5039" i="4" s="1"/>
  <c r="Q5039" i="4" s="1"/>
  <c r="L5043" i="4"/>
  <c r="P5043" i="4" s="1"/>
  <c r="Q5043" i="4" s="1"/>
  <c r="Q5046" i="4"/>
  <c r="O5089" i="4"/>
  <c r="O5093" i="4" s="1"/>
  <c r="O5094" i="4" s="1"/>
  <c r="M5061" i="4"/>
  <c r="L5062" i="4"/>
  <c r="P5062" i="4" s="1"/>
  <c r="Q5062" i="4" s="1"/>
  <c r="L5070" i="4"/>
  <c r="P5070" i="4" s="1"/>
  <c r="Q5070" i="4" s="1"/>
  <c r="M5083" i="4"/>
  <c r="L5083" i="4" s="1"/>
  <c r="P5083" i="4" s="1"/>
  <c r="Q5083" i="4" s="1"/>
  <c r="L5084" i="4"/>
  <c r="P5084" i="4" s="1"/>
  <c r="Q5084" i="4" s="1"/>
  <c r="L5086" i="4"/>
  <c r="P5086" i="4" s="1"/>
  <c r="N5100" i="4"/>
  <c r="N5130" i="4" s="1"/>
  <c r="N5134" i="4" s="1"/>
  <c r="N5135" i="4" s="1"/>
  <c r="L5164" i="4"/>
  <c r="P5164" i="4" s="1"/>
  <c r="L5222" i="4"/>
  <c r="P5222" i="4" s="1"/>
  <c r="Q5222" i="4" s="1"/>
  <c r="Q5366" i="4"/>
  <c r="M5442" i="4"/>
  <c r="L5443" i="4"/>
  <c r="P5443" i="4" s="1"/>
  <c r="Q5443" i="4" s="1"/>
  <c r="L5502" i="4"/>
  <c r="P5502" i="4" s="1"/>
  <c r="Q5502" i="4" s="1"/>
  <c r="L5542" i="4"/>
  <c r="P5542" i="4" s="1"/>
  <c r="Q5542" i="4" s="1"/>
  <c r="L5582" i="4"/>
  <c r="P5582" i="4" s="1"/>
  <c r="Q5582" i="4" s="1"/>
  <c r="N5662" i="4"/>
  <c r="N5691" i="4" s="1"/>
  <c r="N5695" i="4" s="1"/>
  <c r="N5696" i="4" s="1"/>
  <c r="L5681" i="4"/>
  <c r="P5681" i="4" s="1"/>
  <c r="Q5681" i="4" s="1"/>
  <c r="P5685" i="4"/>
  <c r="Q5685" i="4" s="1"/>
  <c r="L4034" i="4"/>
  <c r="P4034" i="4" s="1"/>
  <c r="L4037" i="4"/>
  <c r="P4037" i="4" s="1"/>
  <c r="Q4037" i="4" s="1"/>
  <c r="M4118" i="4"/>
  <c r="L4118" i="4" s="1"/>
  <c r="L4119" i="4"/>
  <c r="P4119" i="4" s="1"/>
  <c r="Q4155" i="4"/>
  <c r="L4183" i="4"/>
  <c r="P4183" i="4" s="1"/>
  <c r="Q4183" i="4" s="1"/>
  <c r="M4223" i="4"/>
  <c r="L4232" i="4"/>
  <c r="P4232" i="4" s="1"/>
  <c r="Q4232" i="4" s="1"/>
  <c r="M4239" i="4"/>
  <c r="L4240" i="4"/>
  <c r="P4240" i="4" s="1"/>
  <c r="L4304" i="4"/>
  <c r="P4304" i="4" s="1"/>
  <c r="Q4304" i="4" s="1"/>
  <c r="K4363" i="4"/>
  <c r="J4421" i="4"/>
  <c r="J4461" i="4"/>
  <c r="M4646" i="4"/>
  <c r="L4646" i="4" s="1"/>
  <c r="P4646" i="4" s="1"/>
  <c r="L4647" i="4"/>
  <c r="P4647" i="4" s="1"/>
  <c r="M4661" i="4"/>
  <c r="L4662" i="4"/>
  <c r="P4662" i="4" s="1"/>
  <c r="Q4662" i="4" s="1"/>
  <c r="Q4689" i="4"/>
  <c r="N4741" i="4"/>
  <c r="N4767" i="4" s="1"/>
  <c r="N4771" i="4" s="1"/>
  <c r="N4772" i="4" s="1"/>
  <c r="K4803" i="4"/>
  <c r="K4361" i="4"/>
  <c r="L4831" i="4"/>
  <c r="P4831" i="4" s="1"/>
  <c r="Q4831" i="4" s="1"/>
  <c r="Q4844" i="4"/>
  <c r="O4890" i="4"/>
  <c r="O4894" i="4" s="1"/>
  <c r="O4895" i="4" s="1"/>
  <c r="M4912" i="4"/>
  <c r="L4921" i="4"/>
  <c r="P4921" i="4" s="1"/>
  <c r="Q4921" i="4" s="1"/>
  <c r="M4928" i="4"/>
  <c r="L4928" i="4" s="1"/>
  <c r="P4928" i="4" s="1"/>
  <c r="L4929" i="4"/>
  <c r="P4929" i="4" s="1"/>
  <c r="M4964" i="4"/>
  <c r="L4964" i="4" s="1"/>
  <c r="P4964" i="4" s="1"/>
  <c r="Q4964" i="4" s="1"/>
  <c r="L4965" i="4"/>
  <c r="P4965" i="4" s="1"/>
  <c r="Q4965" i="4" s="1"/>
  <c r="L5103" i="4"/>
  <c r="P5103" i="4" s="1"/>
  <c r="Q5103" i="4" s="1"/>
  <c r="Q5124" i="4"/>
  <c r="L5144" i="4"/>
  <c r="P5144" i="4" s="1"/>
  <c r="Q5144" i="4" s="1"/>
  <c r="J5180" i="4"/>
  <c r="Q5206" i="4"/>
  <c r="K5246" i="4"/>
  <c r="P5306" i="4"/>
  <c r="Q5306" i="4" s="1"/>
  <c r="M5321" i="4"/>
  <c r="L5321" i="4" s="1"/>
  <c r="P5321" i="4" s="1"/>
  <c r="Q5321" i="4" s="1"/>
  <c r="L5322" i="4"/>
  <c r="P5322" i="4" s="1"/>
  <c r="Q5322" i="4" s="1"/>
  <c r="P5324" i="4"/>
  <c r="Q5324" i="4" s="1"/>
  <c r="L5365" i="4"/>
  <c r="I5449" i="4"/>
  <c r="I5453" i="4" s="1"/>
  <c r="I5454" i="4" s="1"/>
  <c r="K5420" i="4"/>
  <c r="K5459" i="4"/>
  <c r="M5632" i="4"/>
  <c r="L5641" i="4"/>
  <c r="P5641" i="4" s="1"/>
  <c r="Q5641" i="4" s="1"/>
  <c r="M5648" i="4"/>
  <c r="L5648" i="4" s="1"/>
  <c r="P5648" i="4" s="1"/>
  <c r="Q5648" i="4" s="1"/>
  <c r="L5649" i="4"/>
  <c r="P5649" i="4" s="1"/>
  <c r="Q5649" i="4" s="1"/>
  <c r="L5665" i="4"/>
  <c r="P5665" i="4" s="1"/>
  <c r="Q5665" i="4" s="1"/>
  <c r="L5671" i="4"/>
  <c r="P5671" i="4" s="1"/>
  <c r="Q5671" i="4" s="1"/>
  <c r="J4011" i="4"/>
  <c r="L4030" i="4"/>
  <c r="P4030" i="4" s="1"/>
  <c r="Q4030" i="4" s="1"/>
  <c r="L4038" i="4"/>
  <c r="P4038" i="4" s="1"/>
  <c r="Q4038" i="4" s="1"/>
  <c r="M4075" i="4"/>
  <c r="L4075" i="4" s="1"/>
  <c r="P4075" i="4" s="1"/>
  <c r="Q4075" i="4" s="1"/>
  <c r="L4115" i="4"/>
  <c r="P4115" i="4" s="1"/>
  <c r="Q4115" i="4" s="1"/>
  <c r="M4132" i="4"/>
  <c r="L4191" i="4"/>
  <c r="P4191" i="4" s="1"/>
  <c r="Q4191" i="4" s="1"/>
  <c r="M4198" i="4"/>
  <c r="L4198" i="4" s="1"/>
  <c r="P4198" i="4" s="1"/>
  <c r="L4199" i="4"/>
  <c r="P4199" i="4" s="1"/>
  <c r="J4283" i="4"/>
  <c r="L4257" i="4"/>
  <c r="P4257" i="4" s="1"/>
  <c r="Q4257" i="4" s="1"/>
  <c r="L4312" i="4"/>
  <c r="P4312" i="4" s="1"/>
  <c r="Q4312" i="4" s="1"/>
  <c r="M4319" i="4"/>
  <c r="L4319" i="4" s="1"/>
  <c r="P4319" i="4" s="1"/>
  <c r="L4320" i="4"/>
  <c r="P4320" i="4" s="1"/>
  <c r="L4352" i="4"/>
  <c r="P4352" i="4" s="1"/>
  <c r="Q4352" i="4" s="1"/>
  <c r="L4356" i="4"/>
  <c r="P4356" i="4" s="1"/>
  <c r="Q4356" i="4" s="1"/>
  <c r="L4364" i="4"/>
  <c r="P4364" i="4" s="1"/>
  <c r="Q4364" i="4" s="1"/>
  <c r="L4400" i="4"/>
  <c r="P4400" i="4" s="1"/>
  <c r="Q4400" i="4" s="1"/>
  <c r="M4357" i="4"/>
  <c r="M4348" i="4" s="1"/>
  <c r="M4407" i="4"/>
  <c r="L4407" i="4" s="1"/>
  <c r="P4407" i="4" s="1"/>
  <c r="L4408" i="4"/>
  <c r="P4408" i="4" s="1"/>
  <c r="I4451" i="4"/>
  <c r="I4455" i="4" s="1"/>
  <c r="I4456" i="4" s="1"/>
  <c r="K4422" i="4"/>
  <c r="K4462" i="4"/>
  <c r="M4552" i="4"/>
  <c r="L4561" i="4"/>
  <c r="P4561" i="4" s="1"/>
  <c r="Q4561" i="4" s="1"/>
  <c r="K4608" i="4"/>
  <c r="M4580" i="4"/>
  <c r="M4590" i="4"/>
  <c r="M4685" i="4"/>
  <c r="L4685" i="4" s="1"/>
  <c r="P4685" i="4" s="1"/>
  <c r="Q4685" i="4" s="1"/>
  <c r="L4686" i="4"/>
  <c r="P4686" i="4" s="1"/>
  <c r="Q4686" i="4" s="1"/>
  <c r="M4726" i="4"/>
  <c r="L4726" i="4" s="1"/>
  <c r="P4726" i="4" s="1"/>
  <c r="L4727" i="4"/>
  <c r="P4727" i="4" s="1"/>
  <c r="M4802" i="4"/>
  <c r="L4802" i="4" s="1"/>
  <c r="K4849" i="4"/>
  <c r="M4821" i="4"/>
  <c r="P4887" i="4"/>
  <c r="M5031" i="4"/>
  <c r="L5031" i="4" s="1"/>
  <c r="P5031" i="4" s="1"/>
  <c r="Q5031" i="4" s="1"/>
  <c r="Q5087" i="4"/>
  <c r="P5165" i="4"/>
  <c r="I5208" i="4"/>
  <c r="I5212" i="4" s="1"/>
  <c r="I5213" i="4" s="1"/>
  <c r="K5180" i="4"/>
  <c r="M5220" i="4"/>
  <c r="O5286" i="4"/>
  <c r="O5290" i="4" s="1"/>
  <c r="O5291" i="4" s="1"/>
  <c r="Q5284" i="4"/>
  <c r="Q5406" i="4"/>
  <c r="M5500" i="4"/>
  <c r="K5529" i="4"/>
  <c r="M5540" i="4"/>
  <c r="K5569" i="4"/>
  <c r="M5580" i="4"/>
  <c r="Q5607" i="4"/>
  <c r="L5726" i="4"/>
  <c r="P5726" i="4" s="1"/>
  <c r="Q5726" i="4" s="1"/>
  <c r="N5725" i="4"/>
  <c r="K5767" i="4"/>
  <c r="P5767" i="4" s="1"/>
  <c r="Q5767" i="4" s="1"/>
  <c r="L4022" i="4"/>
  <c r="P4022" i="4" s="1"/>
  <c r="Q4022" i="4" s="1"/>
  <c r="L4035" i="4"/>
  <c r="P4035" i="4" s="1"/>
  <c r="Q4035" i="4" s="1"/>
  <c r="L4071" i="4"/>
  <c r="P4071" i="4" s="1"/>
  <c r="Q4071" i="4" s="1"/>
  <c r="L4079" i="4"/>
  <c r="P4079" i="4" s="1"/>
  <c r="L4111" i="4"/>
  <c r="P4111" i="4" s="1"/>
  <c r="Q4111" i="4" s="1"/>
  <c r="N4132" i="4"/>
  <c r="N4154" i="4"/>
  <c r="L4154" i="4" s="1"/>
  <c r="P4154" i="4" s="1"/>
  <c r="M4173" i="4"/>
  <c r="L4181" i="4"/>
  <c r="P4181" i="4" s="1"/>
  <c r="Q4181" i="4" s="1"/>
  <c r="N4213" i="4"/>
  <c r="K4255" i="4"/>
  <c r="L4273" i="4"/>
  <c r="P4273" i="4" s="1"/>
  <c r="Q4273" i="4" s="1"/>
  <c r="M4280" i="4"/>
  <c r="L4280" i="4" s="1"/>
  <c r="P4280" i="4" s="1"/>
  <c r="L4281" i="4"/>
  <c r="P4281" i="4" s="1"/>
  <c r="L4302" i="4"/>
  <c r="P4302" i="4" s="1"/>
  <c r="Q4302" i="4" s="1"/>
  <c r="L4341" i="4"/>
  <c r="P4341" i="4" s="1"/>
  <c r="Q4341" i="4" s="1"/>
  <c r="L4345" i="4"/>
  <c r="P4345" i="4" s="1"/>
  <c r="Q4345" i="4" s="1"/>
  <c r="P4384" i="4"/>
  <c r="Q4384" i="4" s="1"/>
  <c r="J4357" i="4"/>
  <c r="Q4448" i="4"/>
  <c r="P4488" i="4"/>
  <c r="P4620" i="4"/>
  <c r="Q4620" i="4" s="1"/>
  <c r="M4642" i="4"/>
  <c r="L4642" i="4" s="1"/>
  <c r="P4642" i="4" s="1"/>
  <c r="Q4642" i="4" s="1"/>
  <c r="L4643" i="4"/>
  <c r="P4643" i="4" s="1"/>
  <c r="Q4643" i="4" s="1"/>
  <c r="L4670" i="4"/>
  <c r="P4670" i="4" s="1"/>
  <c r="Q4670" i="4" s="1"/>
  <c r="L4688" i="4"/>
  <c r="P4688" i="4" s="1"/>
  <c r="L4744" i="4"/>
  <c r="P4744" i="4" s="1"/>
  <c r="Q4744" i="4" s="1"/>
  <c r="P4808" i="4"/>
  <c r="L4843" i="4"/>
  <c r="P4843" i="4" s="1"/>
  <c r="Q4843" i="4" s="1"/>
  <c r="Q4887" i="4"/>
  <c r="P4968" i="4"/>
  <c r="L4984" i="4"/>
  <c r="P4984" i="4" s="1"/>
  <c r="Q4984" i="4" s="1"/>
  <c r="Q5007" i="4"/>
  <c r="M5046" i="4"/>
  <c r="L5046" i="4" s="1"/>
  <c r="P5046" i="4" s="1"/>
  <c r="L5047" i="4"/>
  <c r="P5047" i="4" s="1"/>
  <c r="Q5165" i="4"/>
  <c r="L5242" i="4"/>
  <c r="P5242" i="4" s="1"/>
  <c r="Q5242" i="4" s="1"/>
  <c r="M5280" i="4"/>
  <c r="L5280" i="4" s="1"/>
  <c r="P5280" i="4" s="1"/>
  <c r="Q5280" i="4" s="1"/>
  <c r="L5281" i="4"/>
  <c r="P5281" i="4" s="1"/>
  <c r="Q5281" i="4" s="1"/>
  <c r="L5300" i="4"/>
  <c r="P5300" i="4" s="1"/>
  <c r="Q5300" i="4" s="1"/>
  <c r="L5308" i="4"/>
  <c r="P5308" i="4" s="1"/>
  <c r="Q5308" i="4" s="1"/>
  <c r="M5402" i="4"/>
  <c r="L5402" i="4" s="1"/>
  <c r="P5402" i="4" s="1"/>
  <c r="Q5402" i="4" s="1"/>
  <c r="L5403" i="4"/>
  <c r="P5403" i="4" s="1"/>
  <c r="Q5403" i="4" s="1"/>
  <c r="L5482" i="4"/>
  <c r="P5482" i="4" s="1"/>
  <c r="Q5482" i="4" s="1"/>
  <c r="L5522" i="4"/>
  <c r="P5522" i="4" s="1"/>
  <c r="Q5522" i="4" s="1"/>
  <c r="L5562" i="4"/>
  <c r="P5562" i="4" s="1"/>
  <c r="Q5562" i="4" s="1"/>
  <c r="M5603" i="4"/>
  <c r="L5603" i="4" s="1"/>
  <c r="P5603" i="4" s="1"/>
  <c r="Q5603" i="4" s="1"/>
  <c r="L5604" i="4"/>
  <c r="P5604" i="4" s="1"/>
  <c r="Q5604" i="4" s="1"/>
  <c r="P5646" i="4"/>
  <c r="Q5646" i="4" s="1"/>
  <c r="M5688" i="4"/>
  <c r="L5688" i="4" s="1"/>
  <c r="P5688" i="4" s="1"/>
  <c r="L5689" i="4"/>
  <c r="P5689" i="4" s="1"/>
  <c r="M5732" i="4"/>
  <c r="L4063" i="4"/>
  <c r="P4063" i="4" s="1"/>
  <c r="Q4063" i="4" s="1"/>
  <c r="L4103" i="4"/>
  <c r="P4103" i="4" s="1"/>
  <c r="Q4103" i="4" s="1"/>
  <c r="K4142" i="4"/>
  <c r="N4236" i="4"/>
  <c r="I4243" i="4"/>
  <c r="I4247" i="4" s="1"/>
  <c r="I4248" i="4" s="1"/>
  <c r="M4254" i="4"/>
  <c r="L4255" i="4"/>
  <c r="L4263" i="4"/>
  <c r="P4263" i="4" s="1"/>
  <c r="Q4263" i="4" s="1"/>
  <c r="M4294" i="4"/>
  <c r="L4342" i="4"/>
  <c r="P4342" i="4" s="1"/>
  <c r="Q4342" i="4" s="1"/>
  <c r="P4350" i="4"/>
  <c r="Q4350" i="4" s="1"/>
  <c r="P4354" i="4"/>
  <c r="Q4354" i="4" s="1"/>
  <c r="O4363" i="4"/>
  <c r="O4362" i="4" s="1"/>
  <c r="M4444" i="4"/>
  <c r="L4444" i="4" s="1"/>
  <c r="P4444" i="4" s="1"/>
  <c r="Q4444" i="4" s="1"/>
  <c r="L4445" i="4"/>
  <c r="P4445" i="4" s="1"/>
  <c r="Q4445" i="4" s="1"/>
  <c r="Q4488" i="4"/>
  <c r="L4602" i="4"/>
  <c r="P4602" i="4" s="1"/>
  <c r="Q4602" i="4" s="1"/>
  <c r="L4664" i="4"/>
  <c r="P4664" i="4" s="1"/>
  <c r="Q4664" i="4" s="1"/>
  <c r="L4672" i="4"/>
  <c r="P4672" i="4" s="1"/>
  <c r="Q4672" i="4" s="1"/>
  <c r="J4702" i="4"/>
  <c r="P4789" i="4"/>
  <c r="Q4789" i="4" s="1"/>
  <c r="Q4808" i="4"/>
  <c r="L4829" i="4"/>
  <c r="P4829" i="4" s="1"/>
  <c r="Q4829" i="4" s="1"/>
  <c r="L4839" i="4"/>
  <c r="P4839" i="4" s="1"/>
  <c r="Q4839" i="4" s="1"/>
  <c r="M4846" i="4"/>
  <c r="L4846" i="4" s="1"/>
  <c r="P4846" i="4" s="1"/>
  <c r="L4847" i="4"/>
  <c r="P4847" i="4" s="1"/>
  <c r="K4860" i="4"/>
  <c r="M4883" i="4"/>
  <c r="L4883" i="4" s="1"/>
  <c r="P4883" i="4" s="1"/>
  <c r="Q4883" i="4" s="1"/>
  <c r="L4884" i="4"/>
  <c r="P4884" i="4" s="1"/>
  <c r="Q4884" i="4" s="1"/>
  <c r="J4941" i="4"/>
  <c r="Q4968" i="4"/>
  <c r="M5100" i="4"/>
  <c r="L5101" i="4"/>
  <c r="P5101" i="4" s="1"/>
  <c r="Q5101" i="4" s="1"/>
  <c r="L5109" i="4"/>
  <c r="P5109" i="4" s="1"/>
  <c r="Q5109" i="4" s="1"/>
  <c r="L5119" i="4"/>
  <c r="P5119" i="4" s="1"/>
  <c r="Q5119" i="4" s="1"/>
  <c r="L5142" i="4"/>
  <c r="P5142" i="4" s="1"/>
  <c r="Q5142" i="4" s="1"/>
  <c r="M5202" i="4"/>
  <c r="L5202" i="4" s="1"/>
  <c r="P5202" i="4" s="1"/>
  <c r="Q5202" i="4" s="1"/>
  <c r="L5203" i="4"/>
  <c r="P5203" i="4" s="1"/>
  <c r="Q5203" i="4" s="1"/>
  <c r="L5228" i="4"/>
  <c r="P5228" i="4" s="1"/>
  <c r="Q5228" i="4" s="1"/>
  <c r="L5238" i="4"/>
  <c r="P5238" i="4" s="1"/>
  <c r="Q5238" i="4" s="1"/>
  <c r="J5257" i="4"/>
  <c r="L5283" i="4"/>
  <c r="P5283" i="4" s="1"/>
  <c r="K5379" i="4"/>
  <c r="L5405" i="4"/>
  <c r="P5405" i="4" s="1"/>
  <c r="Q5446" i="4"/>
  <c r="M5469" i="4"/>
  <c r="L5478" i="4"/>
  <c r="P5478" i="4" s="1"/>
  <c r="Q5478" i="4" s="1"/>
  <c r="M5485" i="4"/>
  <c r="L5485" i="4" s="1"/>
  <c r="P5485" i="4" s="1"/>
  <c r="L5486" i="4"/>
  <c r="P5486" i="4" s="1"/>
  <c r="L5508" i="4"/>
  <c r="P5508" i="4" s="1"/>
  <c r="Q5508" i="4" s="1"/>
  <c r="L5518" i="4"/>
  <c r="P5518" i="4" s="1"/>
  <c r="Q5518" i="4" s="1"/>
  <c r="M5525" i="4"/>
  <c r="L5525" i="4" s="1"/>
  <c r="P5525" i="4" s="1"/>
  <c r="L5526" i="4"/>
  <c r="P5526" i="4" s="1"/>
  <c r="L5548" i="4"/>
  <c r="P5548" i="4" s="1"/>
  <c r="Q5548" i="4" s="1"/>
  <c r="L5558" i="4"/>
  <c r="P5558" i="4" s="1"/>
  <c r="Q5558" i="4" s="1"/>
  <c r="M5565" i="4"/>
  <c r="L5565" i="4" s="1"/>
  <c r="P5565" i="4" s="1"/>
  <c r="L5566" i="4"/>
  <c r="P5566" i="4" s="1"/>
  <c r="L5588" i="4"/>
  <c r="P5588" i="4" s="1"/>
  <c r="Q5588" i="4" s="1"/>
  <c r="L5606" i="4"/>
  <c r="P5606" i="4" s="1"/>
  <c r="J5621" i="4"/>
  <c r="K5691" i="4"/>
  <c r="L5663" i="4"/>
  <c r="P5663" i="4" s="1"/>
  <c r="Q5663" i="4" s="1"/>
  <c r="M5673" i="4"/>
  <c r="L5673" i="4" s="1"/>
  <c r="P5673" i="4" s="1"/>
  <c r="Q5673" i="4" s="1"/>
  <c r="L5746" i="4"/>
  <c r="P5746" i="4" s="1"/>
  <c r="Q5746" i="4" s="1"/>
  <c r="N5744" i="4"/>
  <c r="L5752" i="4"/>
  <c r="P5752" i="4" s="1"/>
  <c r="Q5752" i="4" s="1"/>
  <c r="K5869" i="4"/>
  <c r="M4340" i="4"/>
  <c r="P4343" i="4"/>
  <c r="Q4343" i="4" s="1"/>
  <c r="M4346" i="4"/>
  <c r="L5729" i="4"/>
  <c r="P5729" i="4" s="1"/>
  <c r="M5774" i="4"/>
  <c r="L5754" i="4"/>
  <c r="P5754" i="4" s="1"/>
  <c r="Q5754" i="4" s="1"/>
  <c r="L5768" i="4"/>
  <c r="P5768" i="4" s="1"/>
  <c r="Q5768" i="4" s="1"/>
  <c r="K4357" i="4"/>
  <c r="K4348" i="4" s="1"/>
  <c r="L5835" i="4"/>
  <c r="P5835" i="4" s="1"/>
  <c r="Q5835" i="4" s="1"/>
  <c r="N5879" i="4"/>
  <c r="L5889" i="4"/>
  <c r="P5889" i="4" s="1"/>
  <c r="Q5889" i="4" s="1"/>
  <c r="J5897" i="4"/>
  <c r="L5929" i="4"/>
  <c r="P5929" i="4" s="1"/>
  <c r="Q5929" i="4" s="1"/>
  <c r="I5930" i="4"/>
  <c r="I5928" i="4" s="1"/>
  <c r="L5933" i="4"/>
  <c r="P5933" i="4" s="1"/>
  <c r="Q5933" i="4" s="1"/>
  <c r="L5937" i="4"/>
  <c r="P5937" i="4" s="1"/>
  <c r="Q5937" i="4" s="1"/>
  <c r="N5936" i="4"/>
  <c r="L6000" i="4"/>
  <c r="P6000" i="4" s="1"/>
  <c r="Q6000" i="4" s="1"/>
  <c r="L6082" i="4"/>
  <c r="P6082" i="4" s="1"/>
  <c r="Q6082" i="4" s="1"/>
  <c r="N6169" i="4"/>
  <c r="N6173" i="4" s="1"/>
  <c r="N6174" i="4" s="1"/>
  <c r="N6180" i="4"/>
  <c r="N6209" i="4" s="1"/>
  <c r="N6213" i="4" s="1"/>
  <c r="N6214" i="4" s="1"/>
  <c r="L6190" i="4"/>
  <c r="P6190" i="4" s="1"/>
  <c r="Q6190" i="4" s="1"/>
  <c r="I6209" i="4"/>
  <c r="I6213" i="4" s="1"/>
  <c r="I6214" i="4" s="1"/>
  <c r="K6219" i="4"/>
  <c r="L6250" i="4"/>
  <c r="P6250" i="4" s="1"/>
  <c r="Q6250" i="4" s="1"/>
  <c r="M6249" i="4"/>
  <c r="L6307" i="4"/>
  <c r="P6307" i="4" s="1"/>
  <c r="Q6307" i="4" s="1"/>
  <c r="L6346" i="4"/>
  <c r="P6346" i="4" s="1"/>
  <c r="Q6346" i="4" s="1"/>
  <c r="N6392" i="4"/>
  <c r="N6396" i="4" s="1"/>
  <c r="N6397" i="4" s="1"/>
  <c r="I6435" i="4"/>
  <c r="I6439" i="4" s="1"/>
  <c r="I6440" i="4" s="1"/>
  <c r="N6687" i="4"/>
  <c r="N6719" i="4" s="1"/>
  <c r="L6688" i="4"/>
  <c r="P6688" i="4" s="1"/>
  <c r="Q6688" i="4" s="1"/>
  <c r="P5810" i="4"/>
  <c r="Q5810" i="4" s="1"/>
  <c r="K5837" i="4"/>
  <c r="L5849" i="4"/>
  <c r="P5849" i="4" s="1"/>
  <c r="Q5849" i="4" s="1"/>
  <c r="N5848" i="4"/>
  <c r="K5897" i="4"/>
  <c r="O5936" i="4"/>
  <c r="L6110" i="4"/>
  <c r="P6110" i="4" s="1"/>
  <c r="Q6110" i="4" s="1"/>
  <c r="M6099" i="4"/>
  <c r="M6129" i="4" s="1"/>
  <c r="P6150" i="4"/>
  <c r="Q6150" i="4" s="1"/>
  <c r="O6180" i="4"/>
  <c r="O6209" i="4" s="1"/>
  <c r="O6213" i="4" s="1"/>
  <c r="O6214" i="4" s="1"/>
  <c r="J6242" i="4"/>
  <c r="N6352" i="4"/>
  <c r="N6356" i="4" s="1"/>
  <c r="N6357" i="4" s="1"/>
  <c r="K6392" i="4"/>
  <c r="K6403" i="4"/>
  <c r="K6435" i="4" s="1"/>
  <c r="L6447" i="4"/>
  <c r="P6447" i="4" s="1"/>
  <c r="M6446" i="4"/>
  <c r="L5881" i="4"/>
  <c r="P5881" i="4" s="1"/>
  <c r="Q5881" i="4" s="1"/>
  <c r="L5903" i="4"/>
  <c r="P5903" i="4" s="1"/>
  <c r="Q5903" i="4" s="1"/>
  <c r="L5935" i="4"/>
  <c r="P5935" i="4" s="1"/>
  <c r="Q5935" i="4" s="1"/>
  <c r="I5936" i="4"/>
  <c r="J5976" i="4"/>
  <c r="J6007" i="4" s="1"/>
  <c r="L6045" i="4"/>
  <c r="P6045" i="4" s="1"/>
  <c r="Q6045" i="4" s="1"/>
  <c r="J6267" i="4"/>
  <c r="J6322" i="4"/>
  <c r="J6352" i="4" s="1"/>
  <c r="L6473" i="4"/>
  <c r="P6473" i="4" s="1"/>
  <c r="Q6473" i="4" s="1"/>
  <c r="M5886" i="4"/>
  <c r="L5887" i="4"/>
  <c r="P5887" i="4" s="1"/>
  <c r="Q5887" i="4" s="1"/>
  <c r="M5916" i="4"/>
  <c r="L5939" i="4"/>
  <c r="P5939" i="4" s="1"/>
  <c r="Q5939" i="4" s="1"/>
  <c r="P5987" i="4"/>
  <c r="Q5987" i="4" s="1"/>
  <c r="K5976" i="4"/>
  <c r="J6048" i="4"/>
  <c r="L6206" i="4"/>
  <c r="P6206" i="4" s="1"/>
  <c r="Q6206" i="4" s="1"/>
  <c r="O6256" i="4"/>
  <c r="O6260" i="4" s="1"/>
  <c r="O6261" i="4" s="1"/>
  <c r="K6267" i="4"/>
  <c r="K6322" i="4"/>
  <c r="K6352" i="4" s="1"/>
  <c r="J6427" i="4"/>
  <c r="M5796" i="4"/>
  <c r="L5805" i="4"/>
  <c r="P5805" i="4" s="1"/>
  <c r="Q5805" i="4" s="1"/>
  <c r="N5886" i="4"/>
  <c r="N5885" i="4" s="1"/>
  <c r="L5931" i="4"/>
  <c r="P5931" i="4" s="1"/>
  <c r="Q5931" i="4" s="1"/>
  <c r="N5930" i="4"/>
  <c r="K6048" i="4"/>
  <c r="J6059" i="4"/>
  <c r="J6089" i="4" s="1"/>
  <c r="L6163" i="4"/>
  <c r="P6163" i="4" s="1"/>
  <c r="Q6163" i="4" s="1"/>
  <c r="J6209" i="4"/>
  <c r="M6435" i="4"/>
  <c r="N5796" i="4"/>
  <c r="N5785" i="4" s="1"/>
  <c r="N5813" i="4" s="1"/>
  <c r="K5828" i="4"/>
  <c r="M5879" i="4"/>
  <c r="O5930" i="4"/>
  <c r="O5928" i="4" s="1"/>
  <c r="L6029" i="4"/>
  <c r="P6029" i="4" s="1"/>
  <c r="Q6029" i="4" s="1"/>
  <c r="K6059" i="4"/>
  <c r="Q6085" i="4"/>
  <c r="J6129" i="4"/>
  <c r="L6126" i="4"/>
  <c r="P6126" i="4" s="1"/>
  <c r="J6219" i="4"/>
  <c r="J6297" i="4"/>
  <c r="I6352" i="4"/>
  <c r="I6356" i="4" s="1"/>
  <c r="I6357" i="4" s="1"/>
  <c r="L6388" i="4"/>
  <c r="P6388" i="4" s="1"/>
  <c r="Q6388" i="4" s="1"/>
  <c r="L6431" i="4"/>
  <c r="P6431" i="4" s="1"/>
  <c r="Q6431" i="4" s="1"/>
  <c r="K6537" i="4"/>
  <c r="I5796" i="4"/>
  <c r="I5785" i="4" s="1"/>
  <c r="I5813" i="4" s="1"/>
  <c r="O5796" i="4"/>
  <c r="O5785" i="4" s="1"/>
  <c r="O5813" i="4" s="1"/>
  <c r="M5837" i="4"/>
  <c r="L5837" i="4" s="1"/>
  <c r="J5848" i="4"/>
  <c r="I5886" i="4"/>
  <c r="I5885" i="4" s="1"/>
  <c r="O5886" i="4"/>
  <c r="O5885" i="4" s="1"/>
  <c r="J5930" i="4"/>
  <c r="J5936" i="4"/>
  <c r="P5946" i="4"/>
  <c r="Q5946" i="4" s="1"/>
  <c r="J5950" i="4"/>
  <c r="J5952" i="4"/>
  <c r="M5955" i="4"/>
  <c r="J5958" i="4"/>
  <c r="P5960" i="4"/>
  <c r="Q5960" i="4" s="1"/>
  <c r="L6001" i="4"/>
  <c r="P6001" i="4" s="1"/>
  <c r="Q6001" i="4" s="1"/>
  <c r="L6003" i="4"/>
  <c r="P6003" i="4" s="1"/>
  <c r="Q6003" i="4" s="1"/>
  <c r="L6038" i="4"/>
  <c r="P6038" i="4" s="1"/>
  <c r="Q6038" i="4" s="1"/>
  <c r="L6046" i="4"/>
  <c r="P6046" i="4" s="1"/>
  <c r="Q6046" i="4" s="1"/>
  <c r="L6083" i="4"/>
  <c r="P6083" i="4" s="1"/>
  <c r="Q6083" i="4" s="1"/>
  <c r="L6119" i="4"/>
  <c r="P6119" i="4" s="1"/>
  <c r="Q6119" i="4" s="1"/>
  <c r="L6127" i="4"/>
  <c r="P6127" i="4" s="1"/>
  <c r="L6164" i="4"/>
  <c r="P6164" i="4" s="1"/>
  <c r="Q6164" i="4" s="1"/>
  <c r="L6166" i="4"/>
  <c r="P6166" i="4" s="1"/>
  <c r="Q6166" i="4" s="1"/>
  <c r="L6181" i="4"/>
  <c r="P6181" i="4" s="1"/>
  <c r="Q6181" i="4" s="1"/>
  <c r="L6199" i="4"/>
  <c r="P6199" i="4" s="1"/>
  <c r="Q6199" i="4" s="1"/>
  <c r="L6207" i="4"/>
  <c r="P6207" i="4" s="1"/>
  <c r="Q6207" i="4" s="1"/>
  <c r="L6251" i="4"/>
  <c r="P6251" i="4" s="1"/>
  <c r="Q6251" i="4" s="1"/>
  <c r="L6268" i="4"/>
  <c r="P6268" i="4" s="1"/>
  <c r="Q6268" i="4" s="1"/>
  <c r="L6308" i="4"/>
  <c r="P6308" i="4" s="1"/>
  <c r="Q6308" i="4" s="1"/>
  <c r="L6323" i="4"/>
  <c r="P6323" i="4" s="1"/>
  <c r="Q6323" i="4" s="1"/>
  <c r="L6347" i="4"/>
  <c r="P6347" i="4" s="1"/>
  <c r="Q6347" i="4" s="1"/>
  <c r="L6349" i="4"/>
  <c r="P6349" i="4" s="1"/>
  <c r="Q6349" i="4" s="1"/>
  <c r="L6363" i="4"/>
  <c r="P6363" i="4" s="1"/>
  <c r="Q6363" i="4" s="1"/>
  <c r="L6381" i="4"/>
  <c r="P6381" i="4" s="1"/>
  <c r="Q6381" i="4" s="1"/>
  <c r="L6389" i="4"/>
  <c r="P6389" i="4" s="1"/>
  <c r="Q6389" i="4" s="1"/>
  <c r="L6404" i="4"/>
  <c r="P6404" i="4" s="1"/>
  <c r="Q6404" i="4" s="1"/>
  <c r="J6447" i="4"/>
  <c r="Q6454" i="4"/>
  <c r="O6515" i="4"/>
  <c r="O6557" i="4"/>
  <c r="O6556" i="4" s="1"/>
  <c r="P6579" i="4"/>
  <c r="Q6579" i="4" s="1"/>
  <c r="Q6589" i="4"/>
  <c r="L6604" i="4"/>
  <c r="P6604" i="4" s="1"/>
  <c r="Q6604" i="4" s="1"/>
  <c r="O6609" i="4"/>
  <c r="L6617" i="4"/>
  <c r="P6617" i="4" s="1"/>
  <c r="Q6617" i="4" s="1"/>
  <c r="I6620" i="4"/>
  <c r="L6627" i="4"/>
  <c r="P6627" i="4" s="1"/>
  <c r="Q6627" i="4" s="1"/>
  <c r="K6668" i="4"/>
  <c r="L6690" i="4"/>
  <c r="P6690" i="4" s="1"/>
  <c r="Q6690" i="4" s="1"/>
  <c r="J6734" i="4"/>
  <c r="O6623" i="4"/>
  <c r="O6758" i="4"/>
  <c r="O6757" i="4" s="1"/>
  <c r="M6817" i="4"/>
  <c r="N6828" i="4"/>
  <c r="K6852" i="4"/>
  <c r="M6979" i="4"/>
  <c r="L6991" i="4"/>
  <c r="P6991" i="4" s="1"/>
  <c r="Q6991" i="4" s="1"/>
  <c r="L7003" i="4"/>
  <c r="P7003" i="4" s="1"/>
  <c r="Q7003" i="4" s="1"/>
  <c r="L7009" i="4"/>
  <c r="P7009" i="4" s="1"/>
  <c r="Q7009" i="4" s="1"/>
  <c r="N5947" i="4"/>
  <c r="P6004" i="4"/>
  <c r="Q6004" i="4" s="1"/>
  <c r="P6019" i="4"/>
  <c r="Q6019" i="4" s="1"/>
  <c r="P6043" i="4"/>
  <c r="Q6043" i="4" s="1"/>
  <c r="P6124" i="4"/>
  <c r="Q6124" i="4" s="1"/>
  <c r="P6167" i="4"/>
  <c r="Q6167" i="4" s="1"/>
  <c r="P6244" i="4"/>
  <c r="Q6244" i="4" s="1"/>
  <c r="K6477" i="4"/>
  <c r="O6591" i="4"/>
  <c r="I6609" i="4"/>
  <c r="O6625" i="4"/>
  <c r="O6624" i="4" s="1"/>
  <c r="J6639" i="4"/>
  <c r="L6669" i="4"/>
  <c r="P6669" i="4" s="1"/>
  <c r="Q6669" i="4" s="1"/>
  <c r="M6668" i="4"/>
  <c r="L6735" i="4"/>
  <c r="I6623" i="4"/>
  <c r="I6758" i="4"/>
  <c r="I6757" i="4" s="1"/>
  <c r="J6620" i="4"/>
  <c r="J6791" i="4"/>
  <c r="K6838" i="4"/>
  <c r="K6856" i="4"/>
  <c r="J6876" i="4"/>
  <c r="L6949" i="4"/>
  <c r="P6949" i="4" s="1"/>
  <c r="Q6949" i="4" s="1"/>
  <c r="N6948" i="4"/>
  <c r="L6948" i="4" s="1"/>
  <c r="P6948" i="4" s="1"/>
  <c r="Q6948" i="4" s="1"/>
  <c r="K6951" i="4"/>
  <c r="Q7034" i="4"/>
  <c r="Q6293" i="4"/>
  <c r="Q6299" i="4"/>
  <c r="Q6386" i="4"/>
  <c r="J6488" i="4"/>
  <c r="N6489" i="4"/>
  <c r="N6488" i="4" s="1"/>
  <c r="N6538" i="4"/>
  <c r="M6578" i="4"/>
  <c r="O6603" i="4"/>
  <c r="Q6607" i="4"/>
  <c r="I6625" i="4"/>
  <c r="I6624" i="4" s="1"/>
  <c r="K6650" i="4"/>
  <c r="K6698" i="4"/>
  <c r="K6714" i="4"/>
  <c r="J6989" i="4"/>
  <c r="L7017" i="4"/>
  <c r="P7017" i="4" s="1"/>
  <c r="Q7017" i="4" s="1"/>
  <c r="M7016" i="4"/>
  <c r="J5947" i="4"/>
  <c r="O6456" i="4"/>
  <c r="L6456" i="4" s="1"/>
  <c r="P6456" i="4" s="1"/>
  <c r="Q6456" i="4" s="1"/>
  <c r="Q6465" i="4"/>
  <c r="N6477" i="4"/>
  <c r="N6481" i="4" s="1"/>
  <c r="N6482" i="4" s="1"/>
  <c r="M6548" i="4"/>
  <c r="J6557" i="4"/>
  <c r="P6590" i="4"/>
  <c r="Q6590" i="4" s="1"/>
  <c r="I6603" i="4"/>
  <c r="I6601" i="4" s="1"/>
  <c r="L6606" i="4"/>
  <c r="P6606" i="4" s="1"/>
  <c r="Q6606" i="4" s="1"/>
  <c r="K6609" i="4"/>
  <c r="N6611" i="4"/>
  <c r="M6620" i="4"/>
  <c r="M6611" i="4" s="1"/>
  <c r="L6659" i="4"/>
  <c r="P6659" i="4" s="1"/>
  <c r="Q6659" i="4" s="1"/>
  <c r="M6650" i="4"/>
  <c r="J6757" i="4"/>
  <c r="L6781" i="4"/>
  <c r="M6780" i="4"/>
  <c r="Q6808" i="4"/>
  <c r="J6807" i="4"/>
  <c r="J6861" i="4"/>
  <c r="J6918" i="4"/>
  <c r="L6953" i="4"/>
  <c r="P6953" i="4" s="1"/>
  <c r="Q6953" i="4" s="1"/>
  <c r="N6952" i="4"/>
  <c r="N6951" i="4" s="1"/>
  <c r="L6957" i="4"/>
  <c r="P6957" i="4" s="1"/>
  <c r="Q6957" i="4" s="1"/>
  <c r="Q7024" i="4"/>
  <c r="J7023" i="4"/>
  <c r="L7037" i="4"/>
  <c r="P7037" i="4" s="1"/>
  <c r="Q7037" i="4" s="1"/>
  <c r="M7595" i="4"/>
  <c r="J5916" i="4"/>
  <c r="K5947" i="4"/>
  <c r="K5949" i="4"/>
  <c r="N5954" i="4"/>
  <c r="N5953" i="4" s="1"/>
  <c r="K5955" i="4"/>
  <c r="N5958" i="4"/>
  <c r="J6414" i="4"/>
  <c r="O6428" i="4"/>
  <c r="L6432" i="4"/>
  <c r="P6432" i="4" s="1"/>
  <c r="Q6432" i="4" s="1"/>
  <c r="O6469" i="4"/>
  <c r="L6469" i="4" s="1"/>
  <c r="P6469" i="4" s="1"/>
  <c r="Q6469" i="4" s="1"/>
  <c r="O6499" i="4"/>
  <c r="L6499" i="4" s="1"/>
  <c r="P6499" i="4" s="1"/>
  <c r="Q6499" i="4" s="1"/>
  <c r="K6519" i="4"/>
  <c r="L6560" i="4"/>
  <c r="P6560" i="4" s="1"/>
  <c r="Q6560" i="4" s="1"/>
  <c r="J6603" i="4"/>
  <c r="K6625" i="4"/>
  <c r="N6640" i="4"/>
  <c r="K6664" i="4"/>
  <c r="K6623" i="4"/>
  <c r="J6630" i="4"/>
  <c r="J6633" i="4" s="1"/>
  <c r="I6734" i="4"/>
  <c r="M6744" i="4"/>
  <c r="L6744" i="4" s="1"/>
  <c r="L6753" i="4"/>
  <c r="P6753" i="4" s="1"/>
  <c r="Q6753" i="4" s="1"/>
  <c r="M6758" i="4"/>
  <c r="L6759" i="4"/>
  <c r="P6759" i="4" s="1"/>
  <c r="Q6759" i="4" s="1"/>
  <c r="Q6762" i="4"/>
  <c r="I6811" i="4"/>
  <c r="I6820" i="4" s="1"/>
  <c r="J6817" i="4"/>
  <c r="Q6836" i="4"/>
  <c r="O6861" i="4"/>
  <c r="L7041" i="4"/>
  <c r="P7041" i="4" s="1"/>
  <c r="Q7041" i="4" s="1"/>
  <c r="L7047" i="4"/>
  <c r="P7047" i="4" s="1"/>
  <c r="P7262" i="4"/>
  <c r="O5938" i="4"/>
  <c r="L5941" i="4"/>
  <c r="P5941" i="4" s="1"/>
  <c r="Q5941" i="4" s="1"/>
  <c r="L5943" i="4"/>
  <c r="P5943" i="4" s="1"/>
  <c r="Q5943" i="4" s="1"/>
  <c r="L5945" i="4"/>
  <c r="P5945" i="4" s="1"/>
  <c r="Q5945" i="4" s="1"/>
  <c r="L5951" i="4"/>
  <c r="I5954" i="4"/>
  <c r="I5953" i="4" s="1"/>
  <c r="I5958" i="4"/>
  <c r="I5957" i="4" s="1"/>
  <c r="O5958" i="4"/>
  <c r="O5957" i="4" s="1"/>
  <c r="L5959" i="4"/>
  <c r="P5959" i="4" s="1"/>
  <c r="Q5959" i="4" s="1"/>
  <c r="L5961" i="4"/>
  <c r="P5961" i="4" s="1"/>
  <c r="Q5961" i="4" s="1"/>
  <c r="L6513" i="4"/>
  <c r="P6513" i="4" s="1"/>
  <c r="Q6513" i="4" s="1"/>
  <c r="N6557" i="4"/>
  <c r="L6558" i="4"/>
  <c r="P6558" i="4" s="1"/>
  <c r="Q6558" i="4" s="1"/>
  <c r="L6565" i="4"/>
  <c r="P6565" i="4" s="1"/>
  <c r="Q6565" i="4" s="1"/>
  <c r="L6570" i="4"/>
  <c r="P6570" i="4" s="1"/>
  <c r="Q6570" i="4" s="1"/>
  <c r="L6602" i="4"/>
  <c r="P6602" i="4" s="1"/>
  <c r="Q6602" i="4" s="1"/>
  <c r="K6603" i="4"/>
  <c r="L6665" i="4"/>
  <c r="P6665" i="4" s="1"/>
  <c r="Q6665" i="4" s="1"/>
  <c r="M6623" i="4"/>
  <c r="M6664" i="4"/>
  <c r="M6762" i="4"/>
  <c r="L6763" i="4"/>
  <c r="P6763" i="4" s="1"/>
  <c r="L6805" i="4"/>
  <c r="P6805" i="4" s="1"/>
  <c r="Q6805" i="4" s="1"/>
  <c r="M6804" i="4"/>
  <c r="K6811" i="4"/>
  <c r="Q6830" i="4"/>
  <c r="L6879" i="4"/>
  <c r="P6879" i="4" s="1"/>
  <c r="Q6879" i="4" s="1"/>
  <c r="J6900" i="4"/>
  <c r="N6925" i="4"/>
  <c r="K6935" i="4"/>
  <c r="Q7030" i="4"/>
  <c r="J7029" i="4"/>
  <c r="Q7149" i="4"/>
  <c r="Q6619" i="4"/>
  <c r="L6877" i="4"/>
  <c r="P6877" i="4" s="1"/>
  <c r="Q6877" i="4" s="1"/>
  <c r="L6905" i="4"/>
  <c r="P6905" i="4" s="1"/>
  <c r="Q6905" i="4" s="1"/>
  <c r="L7088" i="4"/>
  <c r="P7088" i="4" s="1"/>
  <c r="Q7088" i="4" s="1"/>
  <c r="L7092" i="4"/>
  <c r="P7092" i="4" s="1"/>
  <c r="Q7092" i="4" s="1"/>
  <c r="I7103" i="4"/>
  <c r="I7102" i="4" s="1"/>
  <c r="I7126" i="4" s="1"/>
  <c r="O7103" i="4"/>
  <c r="O7102" i="4" s="1"/>
  <c r="L7104" i="4"/>
  <c r="P7104" i="4" s="1"/>
  <c r="K7157" i="4"/>
  <c r="N7168" i="4"/>
  <c r="L7168" i="4" s="1"/>
  <c r="P7168" i="4" s="1"/>
  <c r="Q7168" i="4" s="1"/>
  <c r="N7172" i="4"/>
  <c r="N7171" i="4" s="1"/>
  <c r="M7206" i="4"/>
  <c r="J7231" i="4"/>
  <c r="M7238" i="4"/>
  <c r="J7247" i="4"/>
  <c r="P7260" i="4"/>
  <c r="Q7260" i="4" s="1"/>
  <c r="M7263" i="4"/>
  <c r="I7286" i="4"/>
  <c r="I7275" i="4" s="1"/>
  <c r="O7286" i="4"/>
  <c r="O7275" i="4" s="1"/>
  <c r="L7295" i="4"/>
  <c r="P7295" i="4" s="1"/>
  <c r="Q7295" i="4" s="1"/>
  <c r="L7305" i="4"/>
  <c r="P7305" i="4" s="1"/>
  <c r="Q7305" i="4" s="1"/>
  <c r="K7335" i="4"/>
  <c r="N7348" i="4"/>
  <c r="L7348" i="4" s="1"/>
  <c r="P7348" i="4" s="1"/>
  <c r="Q7348" i="4" s="1"/>
  <c r="K7351" i="4"/>
  <c r="M7372" i="4"/>
  <c r="J7395" i="4"/>
  <c r="M7418" i="4"/>
  <c r="M7444" i="4"/>
  <c r="J7445" i="4"/>
  <c r="P7458" i="4"/>
  <c r="Q7458" i="4" s="1"/>
  <c r="K7484" i="4"/>
  <c r="I7484" i="4"/>
  <c r="I7473" i="4" s="1"/>
  <c r="I7509" i="4" s="1"/>
  <c r="Q7504" i="4"/>
  <c r="O7526" i="4"/>
  <c r="I7552" i="4"/>
  <c r="I7551" i="4" s="1"/>
  <c r="I7566" i="4"/>
  <c r="I7565" i="4" s="1"/>
  <c r="L7619" i="4"/>
  <c r="P7619" i="4" s="1"/>
  <c r="Q7619" i="4" s="1"/>
  <c r="J7627" i="4"/>
  <c r="Q7628" i="4"/>
  <c r="L7631" i="4"/>
  <c r="P7631" i="4" s="1"/>
  <c r="M7634" i="4"/>
  <c r="J8967" i="4"/>
  <c r="J7646" i="4"/>
  <c r="L7730" i="4"/>
  <c r="P7730" i="4" s="1"/>
  <c r="O7729" i="4"/>
  <c r="L7729" i="4" s="1"/>
  <c r="P7729" i="4" s="1"/>
  <c r="J7778" i="4"/>
  <c r="L7769" i="4"/>
  <c r="P7769" i="4" s="1"/>
  <c r="Q7769" i="4" s="1"/>
  <c r="L7773" i="4"/>
  <c r="P7773" i="4" s="1"/>
  <c r="O7772" i="4"/>
  <c r="L7772" i="4" s="1"/>
  <c r="P7772" i="4" s="1"/>
  <c r="K7870" i="4"/>
  <c r="P7864" i="4"/>
  <c r="Q7864" i="4" s="1"/>
  <c r="P7884" i="4"/>
  <c r="Q7884" i="4" s="1"/>
  <c r="P7890" i="4"/>
  <c r="Q7890" i="4" s="1"/>
  <c r="P7901" i="4"/>
  <c r="Q7901" i="4" s="1"/>
  <c r="L7908" i="4"/>
  <c r="P7908" i="4" s="1"/>
  <c r="J7937" i="4"/>
  <c r="J7977" i="4"/>
  <c r="L8002" i="4"/>
  <c r="P8002" i="4" s="1"/>
  <c r="O8001" i="4"/>
  <c r="L8001" i="4" s="1"/>
  <c r="P8001" i="4" s="1"/>
  <c r="N6817" i="4"/>
  <c r="J7134" i="4"/>
  <c r="L7173" i="4"/>
  <c r="P7173" i="4" s="1"/>
  <c r="Q7173" i="4" s="1"/>
  <c r="N7263" i="4"/>
  <c r="M7468" i="4"/>
  <c r="K7497" i="4"/>
  <c r="N7503" i="4"/>
  <c r="J7552" i="4"/>
  <c r="L7555" i="4"/>
  <c r="P7555" i="4" s="1"/>
  <c r="Q7555" i="4" s="1"/>
  <c r="J7597" i="4"/>
  <c r="J7595" i="4" s="1"/>
  <c r="L7607" i="4"/>
  <c r="P7607" i="4" s="1"/>
  <c r="Q7607" i="4" s="1"/>
  <c r="M7620" i="4"/>
  <c r="O7653" i="4"/>
  <c r="J7652" i="4"/>
  <c r="L7732" i="4"/>
  <c r="P7732" i="4" s="1"/>
  <c r="L7775" i="4"/>
  <c r="P7775" i="4" s="1"/>
  <c r="Q7775" i="4" s="1"/>
  <c r="K7822" i="4"/>
  <c r="M7875" i="4"/>
  <c r="J7926" i="4"/>
  <c r="L7962" i="4"/>
  <c r="P7962" i="4" s="1"/>
  <c r="O7961" i="4"/>
  <c r="L7961" i="4" s="1"/>
  <c r="P7961" i="4" s="1"/>
  <c r="L8004" i="4"/>
  <c r="P8004" i="4" s="1"/>
  <c r="L8067" i="4"/>
  <c r="P8067" i="4" s="1"/>
  <c r="Q8067" i="4" s="1"/>
  <c r="M8065" i="4"/>
  <c r="M6609" i="4"/>
  <c r="J6622" i="4"/>
  <c r="M6625" i="4"/>
  <c r="M6698" i="4"/>
  <c r="M6714" i="4"/>
  <c r="K6744" i="4"/>
  <c r="K6758" i="4"/>
  <c r="K6762" i="4"/>
  <c r="M6838" i="4"/>
  <c r="M6852" i="4"/>
  <c r="M6856" i="4"/>
  <c r="K6900" i="4"/>
  <c r="M6935" i="4"/>
  <c r="J6952" i="4"/>
  <c r="I7016" i="4"/>
  <c r="I7015" i="4" s="1"/>
  <c r="O7016" i="4"/>
  <c r="O7015" i="4" s="1"/>
  <c r="N7080" i="4"/>
  <c r="N7069" i="4" s="1"/>
  <c r="K7103" i="4"/>
  <c r="M7157" i="4"/>
  <c r="J7172" i="4"/>
  <c r="I7206" i="4"/>
  <c r="I7195" i="4" s="1"/>
  <c r="O7206" i="4"/>
  <c r="O7195" i="4" s="1"/>
  <c r="O7256" i="4" s="1"/>
  <c r="L7217" i="4"/>
  <c r="P7217" i="4" s="1"/>
  <c r="Q7217" i="4" s="1"/>
  <c r="L7235" i="4"/>
  <c r="P7235" i="4" s="1"/>
  <c r="Q7235" i="4" s="1"/>
  <c r="L7241" i="4"/>
  <c r="P7241" i="4" s="1"/>
  <c r="K7286" i="4"/>
  <c r="Q7300" i="4"/>
  <c r="M7335" i="4"/>
  <c r="M7351" i="4"/>
  <c r="L7351" i="4" s="1"/>
  <c r="L7389" i="4"/>
  <c r="P7389" i="4" s="1"/>
  <c r="Q7389" i="4" s="1"/>
  <c r="I7418" i="4"/>
  <c r="I7417" i="4" s="1"/>
  <c r="O7418" i="4"/>
  <c r="O7417" i="4" s="1"/>
  <c r="L7419" i="4"/>
  <c r="P7419" i="4" s="1"/>
  <c r="Q7419" i="4" s="1"/>
  <c r="L7433" i="4"/>
  <c r="P7433" i="4" s="1"/>
  <c r="Q7433" i="4" s="1"/>
  <c r="L7466" i="4"/>
  <c r="P7466" i="4" s="1"/>
  <c r="Q7466" i="4" s="1"/>
  <c r="M7497" i="4"/>
  <c r="L7497" i="4" s="1"/>
  <c r="J7527" i="4"/>
  <c r="P7581" i="4"/>
  <c r="Q7581" i="4" s="1"/>
  <c r="J7603" i="4"/>
  <c r="L7609" i="4"/>
  <c r="P7609" i="4" s="1"/>
  <c r="Q7609" i="4" s="1"/>
  <c r="L7683" i="4"/>
  <c r="P7683" i="4" s="1"/>
  <c r="O7682" i="4"/>
  <c r="L7682" i="4" s="1"/>
  <c r="P7682" i="4" s="1"/>
  <c r="O7706" i="4"/>
  <c r="O7747" i="4"/>
  <c r="L7818" i="4"/>
  <c r="P7818" i="4" s="1"/>
  <c r="O7817" i="4"/>
  <c r="L7817" i="4" s="1"/>
  <c r="P7817" i="4" s="1"/>
  <c r="L7857" i="4"/>
  <c r="P7857" i="4" s="1"/>
  <c r="O7856" i="4"/>
  <c r="L7856" i="4" s="1"/>
  <c r="P7856" i="4" s="1"/>
  <c r="O7882" i="4"/>
  <c r="O7938" i="4"/>
  <c r="J8030" i="4"/>
  <c r="M8043" i="4"/>
  <c r="L8043" i="4" s="1"/>
  <c r="P8043" i="4" s="1"/>
  <c r="L8044" i="4"/>
  <c r="P8044" i="4" s="1"/>
  <c r="K8075" i="4"/>
  <c r="J7263" i="4"/>
  <c r="L7493" i="4"/>
  <c r="P7493" i="4" s="1"/>
  <c r="Q7493" i="4" s="1"/>
  <c r="L7501" i="4"/>
  <c r="P7501" i="4" s="1"/>
  <c r="M7500" i="4"/>
  <c r="L7557" i="4"/>
  <c r="P7557" i="4" s="1"/>
  <c r="Q7557" i="4" s="1"/>
  <c r="L7563" i="4"/>
  <c r="P7563" i="4" s="1"/>
  <c r="Q7563" i="4" s="1"/>
  <c r="O7562" i="4"/>
  <c r="O7561" i="4" s="1"/>
  <c r="L7611" i="4"/>
  <c r="P7611" i="4" s="1"/>
  <c r="Q7611" i="4" s="1"/>
  <c r="J7635" i="4"/>
  <c r="L7716" i="4"/>
  <c r="P7716" i="4" s="1"/>
  <c r="Q7716" i="4" s="1"/>
  <c r="N7705" i="4"/>
  <c r="N7789" i="4"/>
  <c r="N7822" i="4" s="1"/>
  <c r="N7826" i="4" s="1"/>
  <c r="N7827" i="4" s="1"/>
  <c r="L7863" i="4"/>
  <c r="P7863" i="4" s="1"/>
  <c r="Q7863" i="4" s="1"/>
  <c r="N7881" i="4"/>
  <c r="K7930" i="4"/>
  <c r="L6608" i="4"/>
  <c r="P6608" i="4" s="1"/>
  <c r="Q6608" i="4" s="1"/>
  <c r="L6610" i="4"/>
  <c r="P6610" i="4" s="1"/>
  <c r="Q6610" i="4" s="1"/>
  <c r="L6612" i="4"/>
  <c r="P6612" i="4" s="1"/>
  <c r="Q6612" i="4" s="1"/>
  <c r="L6614" i="4"/>
  <c r="P6614" i="4" s="1"/>
  <c r="Q6614" i="4" s="1"/>
  <c r="L6616" i="4"/>
  <c r="P6616" i="4" s="1"/>
  <c r="Q6616" i="4" s="1"/>
  <c r="L6618" i="4"/>
  <c r="P6618" i="4" s="1"/>
  <c r="Q6618" i="4" s="1"/>
  <c r="L6626" i="4"/>
  <c r="P6626" i="4" s="1"/>
  <c r="Q6626" i="4" s="1"/>
  <c r="L6628" i="4"/>
  <c r="P6628" i="4" s="1"/>
  <c r="Q6628" i="4" s="1"/>
  <c r="N6791" i="4"/>
  <c r="N6780" i="4" s="1"/>
  <c r="N6807" i="4"/>
  <c r="I6935" i="4"/>
  <c r="I6924" i="4" s="1"/>
  <c r="O6935" i="4"/>
  <c r="O6924" i="4" s="1"/>
  <c r="O6960" i="4" s="1"/>
  <c r="L6944" i="4"/>
  <c r="P6944" i="4" s="1"/>
  <c r="Q6944" i="4" s="1"/>
  <c r="N6989" i="4"/>
  <c r="N6978" i="4" s="1"/>
  <c r="K7016" i="4"/>
  <c r="N7023" i="4"/>
  <c r="N7022" i="4" s="1"/>
  <c r="N7029" i="4"/>
  <c r="N7028" i="4" s="1"/>
  <c r="J7080" i="4"/>
  <c r="M7103" i="4"/>
  <c r="I7157" i="4"/>
  <c r="I7146" i="4" s="1"/>
  <c r="O7157" i="4"/>
  <c r="O7146" i="4" s="1"/>
  <c r="O7179" i="4" s="1"/>
  <c r="L7164" i="4"/>
  <c r="P7164" i="4" s="1"/>
  <c r="Q7164" i="4" s="1"/>
  <c r="L7176" i="4"/>
  <c r="P7176" i="4" s="1"/>
  <c r="Q7176" i="4" s="1"/>
  <c r="K7206" i="4"/>
  <c r="N7231" i="4"/>
  <c r="N7230" i="4" s="1"/>
  <c r="N7247" i="4"/>
  <c r="N7246" i="4" s="1"/>
  <c r="M7286" i="4"/>
  <c r="I7335" i="4"/>
  <c r="I7324" i="4" s="1"/>
  <c r="I7354" i="4" s="1"/>
  <c r="O7335" i="4"/>
  <c r="O7324" i="4" s="1"/>
  <c r="O7354" i="4" s="1"/>
  <c r="L7344" i="4"/>
  <c r="P7344" i="4" s="1"/>
  <c r="Q7344" i="4" s="1"/>
  <c r="N7395" i="4"/>
  <c r="N7394" i="4" s="1"/>
  <c r="K7418" i="4"/>
  <c r="Q7422" i="4"/>
  <c r="N7445" i="4"/>
  <c r="N7444" i="4" s="1"/>
  <c r="Q7446" i="4"/>
  <c r="I7562" i="4"/>
  <c r="I7561" i="4" s="1"/>
  <c r="L7599" i="4"/>
  <c r="P7599" i="4" s="1"/>
  <c r="Q7599" i="4" s="1"/>
  <c r="L7613" i="4"/>
  <c r="P7613" i="4" s="1"/>
  <c r="Q7613" i="4" s="1"/>
  <c r="J7621" i="4"/>
  <c r="Q7622" i="4"/>
  <c r="L7687" i="4"/>
  <c r="P7687" i="4" s="1"/>
  <c r="Q7687" i="4" s="1"/>
  <c r="O7686" i="4"/>
  <c r="O7629" i="4"/>
  <c r="L7629" i="4" s="1"/>
  <c r="O7790" i="4"/>
  <c r="L7861" i="4"/>
  <c r="P7861" i="4" s="1"/>
  <c r="Q7861" i="4" s="1"/>
  <c r="O7860" i="4"/>
  <c r="L7860" i="4" s="1"/>
  <c r="P7860" i="4" s="1"/>
  <c r="Q7860" i="4" s="1"/>
  <c r="M7931" i="4"/>
  <c r="L7948" i="4"/>
  <c r="P7948" i="4" s="1"/>
  <c r="Q7948" i="4" s="1"/>
  <c r="N7937" i="4"/>
  <c r="N7977" i="4"/>
  <c r="N8008" i="4" s="1"/>
  <c r="N8012" i="4" s="1"/>
  <c r="N8013" i="4" s="1"/>
  <c r="P8022" i="4"/>
  <c r="Q8022" i="4" s="1"/>
  <c r="M8436" i="4"/>
  <c r="L8437" i="4"/>
  <c r="P8437" i="4" s="1"/>
  <c r="Q8437" i="4" s="1"/>
  <c r="L6994" i="4"/>
  <c r="P6994" i="4" s="1"/>
  <c r="Q6994" i="4" s="1"/>
  <c r="L7000" i="4"/>
  <c r="P7000" i="4" s="1"/>
  <c r="Q7000" i="4" s="1"/>
  <c r="L7024" i="4"/>
  <c r="P7024" i="4" s="1"/>
  <c r="L7030" i="4"/>
  <c r="P7030" i="4" s="1"/>
  <c r="L7034" i="4"/>
  <c r="P7034" i="4" s="1"/>
  <c r="L7210" i="4"/>
  <c r="P7210" i="4" s="1"/>
  <c r="Q7210" i="4" s="1"/>
  <c r="L7214" i="4"/>
  <c r="P7214" i="4" s="1"/>
  <c r="Q7214" i="4" s="1"/>
  <c r="L7220" i="4"/>
  <c r="P7220" i="4" s="1"/>
  <c r="Q7220" i="4" s="1"/>
  <c r="L7224" i="4"/>
  <c r="P7224" i="4" s="1"/>
  <c r="Q7224" i="4" s="1"/>
  <c r="L7232" i="4"/>
  <c r="P7232" i="4" s="1"/>
  <c r="Q7232" i="4" s="1"/>
  <c r="L7248" i="4"/>
  <c r="P7248" i="4" s="1"/>
  <c r="Q7248" i="4" s="1"/>
  <c r="L7252" i="4"/>
  <c r="P7252" i="4" s="1"/>
  <c r="Q7252" i="4" s="1"/>
  <c r="L7396" i="4"/>
  <c r="P7396" i="4" s="1"/>
  <c r="Q7396" i="4" s="1"/>
  <c r="L7398" i="4"/>
  <c r="P7398" i="4" s="1"/>
  <c r="Q7398" i="4" s="1"/>
  <c r="L7400" i="4"/>
  <c r="P7400" i="4" s="1"/>
  <c r="Q7400" i="4" s="1"/>
  <c r="L7410" i="4"/>
  <c r="P7410" i="4" s="1"/>
  <c r="Q7410" i="4" s="1"/>
  <c r="O7484" i="4"/>
  <c r="O7473" i="4" s="1"/>
  <c r="O7509" i="4" s="1"/>
  <c r="L7553" i="4"/>
  <c r="P7553" i="4" s="1"/>
  <c r="Q7553" i="4" s="1"/>
  <c r="O7552" i="4"/>
  <c r="O7551" i="4" s="1"/>
  <c r="J7562" i="4"/>
  <c r="L7567" i="4"/>
  <c r="P7567" i="4" s="1"/>
  <c r="Q7567" i="4" s="1"/>
  <c r="O7566" i="4"/>
  <c r="O7565" i="4" s="1"/>
  <c r="L7601" i="4"/>
  <c r="P7601" i="4" s="1"/>
  <c r="Q7601" i="4" s="1"/>
  <c r="J7616" i="4"/>
  <c r="L7617" i="4"/>
  <c r="P7617" i="4" s="1"/>
  <c r="M7616" i="4"/>
  <c r="J7623" i="4"/>
  <c r="L7625" i="4"/>
  <c r="P7625" i="4" s="1"/>
  <c r="Q7625" i="4" s="1"/>
  <c r="M7624" i="4"/>
  <c r="L7633" i="4"/>
  <c r="P7633" i="4" s="1"/>
  <c r="L7663" i="4"/>
  <c r="P7663" i="4" s="1"/>
  <c r="Q7663" i="4" s="1"/>
  <c r="N7652" i="4"/>
  <c r="I7686" i="4"/>
  <c r="I7685" i="4" s="1"/>
  <c r="I7629" i="4"/>
  <c r="J7705" i="4"/>
  <c r="O7614" i="4"/>
  <c r="L7765" i="4"/>
  <c r="P7765" i="4" s="1"/>
  <c r="Q7765" i="4" s="1"/>
  <c r="J7789" i="4"/>
  <c r="L7814" i="4"/>
  <c r="P7814" i="4" s="1"/>
  <c r="O7813" i="4"/>
  <c r="L7813" i="4" s="1"/>
  <c r="P7813" i="4" s="1"/>
  <c r="I7870" i="4"/>
  <c r="I7874" i="4" s="1"/>
  <c r="I7875" i="4" s="1"/>
  <c r="K7912" i="4"/>
  <c r="J7881" i="4"/>
  <c r="L7906" i="4"/>
  <c r="P7906" i="4" s="1"/>
  <c r="O7905" i="4"/>
  <c r="L7905" i="4" s="1"/>
  <c r="P7905" i="4" s="1"/>
  <c r="N7926" i="4"/>
  <c r="N7930" i="4" s="1"/>
  <c r="N7931" i="4" s="1"/>
  <c r="L7978" i="4"/>
  <c r="P7978" i="4" s="1"/>
  <c r="Q7978" i="4" s="1"/>
  <c r="K8188" i="4"/>
  <c r="K8231" i="4"/>
  <c r="L8266" i="4"/>
  <c r="P8266" i="4" s="1"/>
  <c r="J8284" i="4"/>
  <c r="K8298" i="4"/>
  <c r="L8375" i="4"/>
  <c r="P8375" i="4" s="1"/>
  <c r="O8374" i="4"/>
  <c r="L8374" i="4" s="1"/>
  <c r="P8374" i="4" s="1"/>
  <c r="P8422" i="4"/>
  <c r="Q8422" i="4" s="1"/>
  <c r="K8421" i="4"/>
  <c r="L8456" i="4"/>
  <c r="P8456" i="4" s="1"/>
  <c r="Q8456" i="4" s="1"/>
  <c r="N8447" i="4"/>
  <c r="L8447" i="4" s="1"/>
  <c r="P8447" i="4" s="1"/>
  <c r="Q8447" i="4" s="1"/>
  <c r="K8482" i="4"/>
  <c r="L8512" i="4"/>
  <c r="P8512" i="4" s="1"/>
  <c r="Q8512" i="4" s="1"/>
  <c r="N8511" i="4"/>
  <c r="L8511" i="4" s="1"/>
  <c r="P8511" i="4" s="1"/>
  <c r="Q8511" i="4" s="1"/>
  <c r="L8528" i="4"/>
  <c r="P8528" i="4" s="1"/>
  <c r="Q8528" i="4" s="1"/>
  <c r="N8526" i="4"/>
  <c r="L8545" i="4"/>
  <c r="P8545" i="4" s="1"/>
  <c r="Q8545" i="4" s="1"/>
  <c r="N8536" i="4"/>
  <c r="L8536" i="4" s="1"/>
  <c r="P8536" i="4" s="1"/>
  <c r="Q8536" i="4" s="1"/>
  <c r="Q8573" i="4"/>
  <c r="J8571" i="4"/>
  <c r="L8642" i="4"/>
  <c r="P8642" i="4" s="1"/>
  <c r="N8641" i="4"/>
  <c r="L8641" i="4" s="1"/>
  <c r="P8641" i="4" s="1"/>
  <c r="L8673" i="4"/>
  <c r="M7566" i="4"/>
  <c r="P7580" i="4"/>
  <c r="Q7580" i="4" s="1"/>
  <c r="N7597" i="4"/>
  <c r="N7595" i="4" s="1"/>
  <c r="N7603" i="4"/>
  <c r="K7614" i="4"/>
  <c r="K7616" i="4"/>
  <c r="N7621" i="4"/>
  <c r="N7620" i="4" s="1"/>
  <c r="K7624" i="4"/>
  <c r="N7627" i="4"/>
  <c r="N7626" i="4" s="1"/>
  <c r="K7632" i="4"/>
  <c r="N7635" i="4"/>
  <c r="N7634" i="4" s="1"/>
  <c r="P8030" i="4"/>
  <c r="L8049" i="4"/>
  <c r="P8049" i="4" s="1"/>
  <c r="O8048" i="4"/>
  <c r="L8048" i="4" s="1"/>
  <c r="P8048" i="4" s="1"/>
  <c r="Q8090" i="4"/>
  <c r="J8111" i="4"/>
  <c r="P8130" i="4"/>
  <c r="Q8130" i="4" s="1"/>
  <c r="L8135" i="4"/>
  <c r="P8135" i="4" s="1"/>
  <c r="L8139" i="4"/>
  <c r="P8139" i="4" s="1"/>
  <c r="J8156" i="4"/>
  <c r="L8184" i="4"/>
  <c r="P8184" i="4" s="1"/>
  <c r="Q8184" i="4" s="1"/>
  <c r="O8183" i="4"/>
  <c r="L8183" i="4" s="1"/>
  <c r="P8183" i="4" s="1"/>
  <c r="Q8183" i="4" s="1"/>
  <c r="M8200" i="4"/>
  <c r="L8224" i="4"/>
  <c r="P8224" i="4" s="1"/>
  <c r="L8228" i="4"/>
  <c r="P8228" i="4" s="1"/>
  <c r="M8243" i="4"/>
  <c r="K8287" i="4"/>
  <c r="L8329" i="4"/>
  <c r="P8329" i="4" s="1"/>
  <c r="O8345" i="4"/>
  <c r="Q8364" i="4"/>
  <c r="K8436" i="4"/>
  <c r="L8461" i="4"/>
  <c r="P8461" i="4" s="1"/>
  <c r="N8460" i="4"/>
  <c r="L8460" i="4" s="1"/>
  <c r="P8460" i="4" s="1"/>
  <c r="O8465" i="4"/>
  <c r="L8465" i="4" s="1"/>
  <c r="P8465" i="4" s="1"/>
  <c r="L8466" i="4"/>
  <c r="P8466" i="4" s="1"/>
  <c r="P8508" i="4"/>
  <c r="K8507" i="4"/>
  <c r="O8719" i="4"/>
  <c r="L8719" i="4" s="1"/>
  <c r="P8719" i="4" s="1"/>
  <c r="L8728" i="4"/>
  <c r="P8728" i="4" s="1"/>
  <c r="Q8728" i="4" s="1"/>
  <c r="K7551" i="4"/>
  <c r="N7552" i="4"/>
  <c r="N7551" i="4" s="1"/>
  <c r="K7561" i="4"/>
  <c r="N7562" i="4"/>
  <c r="N7561" i="4" s="1"/>
  <c r="N7566" i="4"/>
  <c r="N7565" i="4" s="1"/>
  <c r="O7595" i="4"/>
  <c r="L7596" i="4"/>
  <c r="P7596" i="4" s="1"/>
  <c r="Q7596" i="4" s="1"/>
  <c r="I7597" i="4"/>
  <c r="I7595" i="4" s="1"/>
  <c r="L7598" i="4"/>
  <c r="P7598" i="4" s="1"/>
  <c r="Q7598" i="4" s="1"/>
  <c r="L7600" i="4"/>
  <c r="P7600" i="4" s="1"/>
  <c r="Q7600" i="4" s="1"/>
  <c r="L7602" i="4"/>
  <c r="P7602" i="4" s="1"/>
  <c r="Q7602" i="4" s="1"/>
  <c r="L7604" i="4"/>
  <c r="P7604" i="4" s="1"/>
  <c r="Q7604" i="4" s="1"/>
  <c r="L7606" i="4"/>
  <c r="P7606" i="4" s="1"/>
  <c r="Q7606" i="4" s="1"/>
  <c r="L7608" i="4"/>
  <c r="P7608" i="4" s="1"/>
  <c r="Q7608" i="4" s="1"/>
  <c r="L7610" i="4"/>
  <c r="P7610" i="4" s="1"/>
  <c r="Q7610" i="4" s="1"/>
  <c r="L7612" i="4"/>
  <c r="P7612" i="4" s="1"/>
  <c r="Q7612" i="4" s="1"/>
  <c r="L7618" i="4"/>
  <c r="P7618" i="4" s="1"/>
  <c r="Q7618" i="4" s="1"/>
  <c r="L7622" i="4"/>
  <c r="P7622" i="4" s="1"/>
  <c r="L7628" i="4"/>
  <c r="P7628" i="4" s="1"/>
  <c r="L7630" i="4"/>
  <c r="P7630" i="4" s="1"/>
  <c r="Q7630" i="4" s="1"/>
  <c r="L8219" i="4"/>
  <c r="P8219" i="4" s="1"/>
  <c r="Q8219" i="4" s="1"/>
  <c r="O8210" i="4"/>
  <c r="O8199" i="4" s="1"/>
  <c r="O8231" i="4" s="1"/>
  <c r="O8235" i="4" s="1"/>
  <c r="O8236" i="4" s="1"/>
  <c r="Q8251" i="4"/>
  <c r="L8270" i="4"/>
  <c r="P8270" i="4" s="1"/>
  <c r="O8269" i="4"/>
  <c r="L8269" i="4" s="1"/>
  <c r="P8269" i="4" s="1"/>
  <c r="L8324" i="4"/>
  <c r="P8324" i="4" s="1"/>
  <c r="O8323" i="4"/>
  <c r="L8323" i="4" s="1"/>
  <c r="P8323" i="4" s="1"/>
  <c r="L8328" i="4"/>
  <c r="P8328" i="4" s="1"/>
  <c r="I8344" i="4"/>
  <c r="I8381" i="4" s="1"/>
  <c r="I8385" i="4" s="1"/>
  <c r="I8386" i="4" s="1"/>
  <c r="J8374" i="4"/>
  <c r="Q8374" i="4" s="1"/>
  <c r="Q8375" i="4"/>
  <c r="L8439" i="4"/>
  <c r="P8439" i="4" s="1"/>
  <c r="Q8439" i="4" s="1"/>
  <c r="N8483" i="4"/>
  <c r="L8485" i="4"/>
  <c r="P8485" i="4" s="1"/>
  <c r="Q8485" i="4" s="1"/>
  <c r="J8627" i="4"/>
  <c r="Q8049" i="4"/>
  <c r="N8064" i="4"/>
  <c r="N8099" i="4" s="1"/>
  <c r="N8103" i="4" s="1"/>
  <c r="N8104" i="4" s="1"/>
  <c r="L8084" i="4"/>
  <c r="P8084" i="4" s="1"/>
  <c r="Q8084" i="4" s="1"/>
  <c r="O8075" i="4"/>
  <c r="L8121" i="4"/>
  <c r="P8121" i="4" s="1"/>
  <c r="Q8121" i="4" s="1"/>
  <c r="L8180" i="4"/>
  <c r="P8180" i="4" s="1"/>
  <c r="O8179" i="4"/>
  <c r="L8179" i="4" s="1"/>
  <c r="P8179" i="4" s="1"/>
  <c r="L8262" i="4"/>
  <c r="P8262" i="4" s="1"/>
  <c r="Q8262" i="4" s="1"/>
  <c r="O8253" i="4"/>
  <c r="O8242" i="4" s="1"/>
  <c r="M8299" i="4"/>
  <c r="L8318" i="4"/>
  <c r="P8318" i="4" s="1"/>
  <c r="Q8318" i="4" s="1"/>
  <c r="O8309" i="4"/>
  <c r="J8344" i="4"/>
  <c r="J8465" i="4"/>
  <c r="Q8466" i="4"/>
  <c r="L8507" i="4"/>
  <c r="O8600" i="4"/>
  <c r="L8600" i="4" s="1"/>
  <c r="P8600" i="4" s="1"/>
  <c r="L8601" i="4"/>
  <c r="P8601" i="4" s="1"/>
  <c r="L8619" i="4"/>
  <c r="P8619" i="4" s="1"/>
  <c r="Q8619" i="4" s="1"/>
  <c r="O8617" i="4"/>
  <c r="O8616" i="4" s="1"/>
  <c r="O8651" i="4" s="1"/>
  <c r="O8655" i="4" s="1"/>
  <c r="O8656" i="4" s="1"/>
  <c r="L8647" i="4"/>
  <c r="P8647" i="4" s="1"/>
  <c r="N8646" i="4"/>
  <c r="L8646" i="4" s="1"/>
  <c r="P8646" i="4" s="1"/>
  <c r="N8662" i="4"/>
  <c r="N8697" i="4" s="1"/>
  <c r="N8701" i="4" s="1"/>
  <c r="N8702" i="4" s="1"/>
  <c r="L8808" i="4"/>
  <c r="P8808" i="4" s="1"/>
  <c r="Q8808" i="4" s="1"/>
  <c r="O8806" i="4"/>
  <c r="O8805" i="4" s="1"/>
  <c r="O8835" i="4" s="1"/>
  <c r="O8839" i="4" s="1"/>
  <c r="O8840" i="4" s="1"/>
  <c r="J8871" i="4"/>
  <c r="Q8871" i="4" s="1"/>
  <c r="Q8872" i="4"/>
  <c r="P7570" i="4"/>
  <c r="Q7570" i="4" s="1"/>
  <c r="P7574" i="4"/>
  <c r="Q7574" i="4" s="1"/>
  <c r="N7614" i="4"/>
  <c r="Q7617" i="4"/>
  <c r="K7629" i="4"/>
  <c r="Q7631" i="4"/>
  <c r="Q7633" i="4"/>
  <c r="I8099" i="4"/>
  <c r="I8103" i="4" s="1"/>
  <c r="I8104" i="4" s="1"/>
  <c r="M8110" i="4"/>
  <c r="J8269" i="4"/>
  <c r="Q8269" i="4" s="1"/>
  <c r="Q8270" i="4"/>
  <c r="L8285" i="4"/>
  <c r="P8285" i="4" s="1"/>
  <c r="Q8285" i="4" s="1"/>
  <c r="O8284" i="4"/>
  <c r="J8323" i="4"/>
  <c r="Q8323" i="4" s="1"/>
  <c r="Q8324" i="4"/>
  <c r="L8355" i="4"/>
  <c r="P8355" i="4" s="1"/>
  <c r="Q8355" i="4" s="1"/>
  <c r="L8370" i="4"/>
  <c r="P8370" i="4" s="1"/>
  <c r="M8392" i="4"/>
  <c r="Q8417" i="4"/>
  <c r="J8425" i="4"/>
  <c r="M8493" i="4"/>
  <c r="L8502" i="4"/>
  <c r="P8502" i="4" s="1"/>
  <c r="Q8502" i="4" s="1"/>
  <c r="O8559" i="4"/>
  <c r="O8563" i="4" s="1"/>
  <c r="O8564" i="4" s="1"/>
  <c r="K8525" i="4"/>
  <c r="N8570" i="4"/>
  <c r="L8596" i="4"/>
  <c r="P8596" i="4" s="1"/>
  <c r="N8595" i="4"/>
  <c r="L8595" i="4" s="1"/>
  <c r="P8595" i="4" s="1"/>
  <c r="L8665" i="4"/>
  <c r="P8665" i="4" s="1"/>
  <c r="Q8665" i="4" s="1"/>
  <c r="O8663" i="4"/>
  <c r="O8662" i="4" s="1"/>
  <c r="O8697" i="4" s="1"/>
  <c r="O8701" i="4" s="1"/>
  <c r="O8702" i="4" s="1"/>
  <c r="K8673" i="4"/>
  <c r="I7616" i="4"/>
  <c r="I7615" i="4" s="1"/>
  <c r="O7616" i="4"/>
  <c r="O7615" i="4" s="1"/>
  <c r="I7624" i="4"/>
  <c r="I7623" i="4" s="1"/>
  <c r="O7624" i="4"/>
  <c r="O7623" i="4" s="1"/>
  <c r="I8967" i="4"/>
  <c r="L8090" i="4"/>
  <c r="P8090" i="4" s="1"/>
  <c r="O8089" i="4"/>
  <c r="L8089" i="4" s="1"/>
  <c r="P8089" i="4" s="1"/>
  <c r="O8111" i="4"/>
  <c r="N8188" i="4"/>
  <c r="N8192" i="4" s="1"/>
  <c r="N8193" i="4" s="1"/>
  <c r="O8156" i="4"/>
  <c r="Q8180" i="4"/>
  <c r="K8242" i="4"/>
  <c r="J8253" i="4"/>
  <c r="L8267" i="4"/>
  <c r="P8267" i="4" s="1"/>
  <c r="J8309" i="4"/>
  <c r="L8369" i="4"/>
  <c r="P8369" i="4" s="1"/>
  <c r="K8708" i="4"/>
  <c r="N8555" i="4"/>
  <c r="L8555" i="4" s="1"/>
  <c r="P8555" i="4" s="1"/>
  <c r="J8753" i="4"/>
  <c r="K8786" i="4"/>
  <c r="P8786" i="4" s="1"/>
  <c r="N8892" i="4"/>
  <c r="N8919" i="4" s="1"/>
  <c r="N8923" i="4" s="1"/>
  <c r="N8924" i="4" s="1"/>
  <c r="L8893" i="4"/>
  <c r="P8893" i="4" s="1"/>
  <c r="K8691" i="4"/>
  <c r="P8692" i="4"/>
  <c r="L8733" i="4"/>
  <c r="P8733" i="4" s="1"/>
  <c r="O8732" i="4"/>
  <c r="L8732" i="4" s="1"/>
  <c r="P8732" i="4" s="1"/>
  <c r="Q8601" i="4"/>
  <c r="J8663" i="4"/>
  <c r="L8792" i="4"/>
  <c r="P8792" i="4" s="1"/>
  <c r="O8791" i="4"/>
  <c r="L8791" i="4" s="1"/>
  <c r="P8791" i="4" s="1"/>
  <c r="J8526" i="4"/>
  <c r="K8581" i="4"/>
  <c r="K8617" i="4"/>
  <c r="Q8642" i="4"/>
  <c r="M8662" i="4"/>
  <c r="O8764" i="4"/>
  <c r="O8753" i="4" s="1"/>
  <c r="L8773" i="4"/>
  <c r="P8773" i="4" s="1"/>
  <c r="Q8773" i="4" s="1"/>
  <c r="J8816" i="4"/>
  <c r="N8857" i="4"/>
  <c r="N8846" i="4" s="1"/>
  <c r="N8881" i="4" s="1"/>
  <c r="N8885" i="4" s="1"/>
  <c r="N8886" i="4" s="1"/>
  <c r="L8866" i="4"/>
  <c r="P8866" i="4" s="1"/>
  <c r="Q8866" i="4" s="1"/>
  <c r="J8893" i="4"/>
  <c r="K8952" i="4"/>
  <c r="K8403" i="4"/>
  <c r="J8483" i="4"/>
  <c r="Q8556" i="4"/>
  <c r="O8709" i="4"/>
  <c r="N8753" i="4"/>
  <c r="N8794" i="4" s="1"/>
  <c r="N8798" i="4" s="1"/>
  <c r="N8799" i="4" s="1"/>
  <c r="L8779" i="4"/>
  <c r="P8779" i="4" s="1"/>
  <c r="M8778" i="4"/>
  <c r="L8778" i="4" s="1"/>
  <c r="P8778" i="4" s="1"/>
  <c r="M8805" i="4"/>
  <c r="J8686" i="4"/>
  <c r="Q8686" i="4" s="1"/>
  <c r="J8719" i="4"/>
  <c r="M8753" i="4"/>
  <c r="L8832" i="4"/>
  <c r="P8832" i="4" s="1"/>
  <c r="L8833" i="4"/>
  <c r="P8833" i="4" s="1"/>
  <c r="P8855" i="4"/>
  <c r="Q8855" i="4" s="1"/>
  <c r="Q8901" i="4"/>
  <c r="J8916" i="4"/>
  <c r="K8931" i="4"/>
  <c r="L8948" i="4"/>
  <c r="P8948" i="4" s="1"/>
  <c r="Q8948" i="4" s="1"/>
  <c r="L8953" i="4"/>
  <c r="P8953" i="4" s="1"/>
  <c r="M8952" i="4"/>
  <c r="L8952" i="4" s="1"/>
  <c r="Q8762" i="4"/>
  <c r="J8778" i="4"/>
  <c r="Q8778" i="4" s="1"/>
  <c r="L8825" i="4"/>
  <c r="P8825" i="4" s="1"/>
  <c r="Q8825" i="4" s="1"/>
  <c r="P8849" i="4"/>
  <c r="Q8849" i="4" s="1"/>
  <c r="J8857" i="4"/>
  <c r="K8876" i="4"/>
  <c r="K8903" i="4"/>
  <c r="M8930" i="4"/>
  <c r="L8877" i="4"/>
  <c r="P8877" i="4" s="1"/>
  <c r="M8876" i="4"/>
  <c r="L8876" i="4" s="1"/>
  <c r="L8912" i="4"/>
  <c r="P8912" i="4" s="1"/>
  <c r="Q8912" i="4" s="1"/>
  <c r="M8903" i="4"/>
  <c r="K8829" i="4"/>
  <c r="O8930" i="4"/>
  <c r="O8955" i="4" s="1"/>
  <c r="O8959" i="4" s="1"/>
  <c r="O8960" i="4" s="1"/>
  <c r="L8939" i="4"/>
  <c r="P8939" i="4" s="1"/>
  <c r="Q8939" i="4" s="1"/>
  <c r="J8832" i="4"/>
  <c r="Q8832" i="4" s="1"/>
  <c r="Q8833" i="4"/>
  <c r="K8847" i="4"/>
  <c r="J8941" i="4"/>
  <c r="M6209" i="4" l="1"/>
  <c r="P5951" i="4"/>
  <c r="P5728" i="4"/>
  <c r="O224" i="4"/>
  <c r="L2412" i="4"/>
  <c r="P2412" i="4" s="1"/>
  <c r="Q2412" i="4" s="1"/>
  <c r="I7605" i="4"/>
  <c r="L6901" i="4"/>
  <c r="P6901" i="4" s="1"/>
  <c r="Q6901" i="4" s="1"/>
  <c r="M6018" i="4"/>
  <c r="I4348" i="4"/>
  <c r="I4337" i="4" s="1"/>
  <c r="N3850" i="4"/>
  <c r="N3879" i="4" s="1"/>
  <c r="N3883" i="4" s="1"/>
  <c r="N3884" i="4" s="1"/>
  <c r="N1055" i="4"/>
  <c r="N157" i="4"/>
  <c r="P8691" i="4"/>
  <c r="M8019" i="4"/>
  <c r="L6292" i="4"/>
  <c r="P6292" i="4" s="1"/>
  <c r="Q6292" i="4" s="1"/>
  <c r="I7246" i="4"/>
  <c r="N4359" i="4"/>
  <c r="J4410" i="4"/>
  <c r="L6591" i="4"/>
  <c r="P6591" i="4" s="1"/>
  <c r="Q6591" i="4" s="1"/>
  <c r="K6585" i="4"/>
  <c r="J3678" i="4"/>
  <c r="I6311" i="4"/>
  <c r="I6315" i="4" s="1"/>
  <c r="I6316" i="4" s="1"/>
  <c r="M7605" i="4"/>
  <c r="P4142" i="4"/>
  <c r="Q4142" i="4" s="1"/>
  <c r="N4461" i="4"/>
  <c r="N4491" i="4" s="1"/>
  <c r="N4495" i="4" s="1"/>
  <c r="N4496" i="4" s="1"/>
  <c r="O998" i="4"/>
  <c r="P1943" i="4"/>
  <c r="Q1943" i="4" s="1"/>
  <c r="P4512" i="4"/>
  <c r="Q4512" i="4" s="1"/>
  <c r="P2363" i="4"/>
  <c r="Q2363" i="4" s="1"/>
  <c r="J3559" i="4"/>
  <c r="L5702" i="4"/>
  <c r="P5702" i="4" s="1"/>
  <c r="Q5702" i="4" s="1"/>
  <c r="J3799" i="4"/>
  <c r="J3803" i="4" s="1"/>
  <c r="L2044" i="4"/>
  <c r="L338" i="4"/>
  <c r="P338" i="4" s="1"/>
  <c r="Q338" i="4" s="1"/>
  <c r="N4322" i="4"/>
  <c r="N4326" i="4" s="1"/>
  <c r="N4327" i="4" s="1"/>
  <c r="O5859" i="4"/>
  <c r="O5855" i="4"/>
  <c r="O5856" i="4" s="1"/>
  <c r="I6960" i="4"/>
  <c r="L5977" i="4"/>
  <c r="P5977" i="4" s="1"/>
  <c r="Q5977" i="4" s="1"/>
  <c r="J5489" i="4"/>
  <c r="J5493" i="4" s="1"/>
  <c r="I6585" i="4"/>
  <c r="O6765" i="4"/>
  <c r="M5938" i="4"/>
  <c r="L5590" i="4"/>
  <c r="P5590" i="4" s="1"/>
  <c r="Q5590" i="4" s="1"/>
  <c r="J2795" i="4"/>
  <c r="L866" i="4"/>
  <c r="P866" i="4" s="1"/>
  <c r="L7302" i="4"/>
  <c r="P7302" i="4" s="1"/>
  <c r="Q7302" i="4" s="1"/>
  <c r="L7923" i="4"/>
  <c r="P7923" i="4" s="1"/>
  <c r="Q7923" i="4" s="1"/>
  <c r="J7870" i="4"/>
  <c r="J7605" i="4"/>
  <c r="J7594" i="4" s="1"/>
  <c r="M5949" i="4"/>
  <c r="M1801" i="4"/>
  <c r="L1801" i="4" s="1"/>
  <c r="P1801" i="4" s="1"/>
  <c r="Q1801" i="4" s="1"/>
  <c r="L907" i="4"/>
  <c r="L7988" i="4"/>
  <c r="P7988" i="4" s="1"/>
  <c r="Q7988" i="4" s="1"/>
  <c r="L7892" i="4"/>
  <c r="P7892" i="4" s="1"/>
  <c r="Q7892" i="4" s="1"/>
  <c r="L5956" i="4"/>
  <c r="P5956" i="4" s="1"/>
  <c r="Q5956" i="4" s="1"/>
  <c r="L4803" i="4"/>
  <c r="P4803" i="4" s="1"/>
  <c r="Q4803" i="4" s="1"/>
  <c r="L983" i="4"/>
  <c r="P876" i="4"/>
  <c r="N6007" i="4"/>
  <c r="N6011" i="4" s="1"/>
  <c r="N6012" i="4" s="1"/>
  <c r="K3599" i="4"/>
  <c r="K3603" i="4" s="1"/>
  <c r="J4201" i="4"/>
  <c r="J4205" i="4" s="1"/>
  <c r="L7303" i="4"/>
  <c r="P7303" i="4" s="1"/>
  <c r="Q7303" i="4" s="1"/>
  <c r="L7238" i="4"/>
  <c r="P7238" i="4" s="1"/>
  <c r="K3559" i="4"/>
  <c r="L6059" i="4"/>
  <c r="P6059" i="4" s="1"/>
  <c r="Q6059" i="4" s="1"/>
  <c r="M2481" i="4"/>
  <c r="M2510" i="4" s="1"/>
  <c r="M2514" i="4" s="1"/>
  <c r="P3672" i="4"/>
  <c r="Q3672" i="4" s="1"/>
  <c r="Q2748" i="4"/>
  <c r="O38" i="4"/>
  <c r="O46" i="4" s="1"/>
  <c r="J7238" i="4"/>
  <c r="Q7238" i="4" s="1"/>
  <c r="M6140" i="4"/>
  <c r="L6140" i="4" s="1"/>
  <c r="P6140" i="4" s="1"/>
  <c r="Q6140" i="4" s="1"/>
  <c r="L1400" i="4"/>
  <c r="P1400" i="4" s="1"/>
  <c r="K6876" i="4"/>
  <c r="O7308" i="4"/>
  <c r="P4565" i="4"/>
  <c r="Q4565" i="4" s="1"/>
  <c r="M1490" i="4"/>
  <c r="J4243" i="4"/>
  <c r="J4247" i="4" s="1"/>
  <c r="M2521" i="4"/>
  <c r="L2521" i="4" s="1"/>
  <c r="P2521" i="4" s="1"/>
  <c r="J4608" i="4"/>
  <c r="J4612" i="4" s="1"/>
  <c r="J4613" i="4" s="1"/>
  <c r="M8616" i="4"/>
  <c r="M8651" i="4" s="1"/>
  <c r="I7179" i="4"/>
  <c r="M7473" i="4"/>
  <c r="Q5951" i="4"/>
  <c r="M3678" i="4"/>
  <c r="O1055" i="4"/>
  <c r="O4810" i="4"/>
  <c r="O4814" i="4" s="1"/>
  <c r="O4815" i="4" s="1"/>
  <c r="L6085" i="4"/>
  <c r="P6085" i="4" s="1"/>
  <c r="K1490" i="4"/>
  <c r="O430" i="4"/>
  <c r="O439" i="4" s="1"/>
  <c r="J946" i="4"/>
  <c r="K348" i="4"/>
  <c r="K371" i="4" s="1"/>
  <c r="M1389" i="4"/>
  <c r="L1389" i="4" s="1"/>
  <c r="P1389" i="4" s="1"/>
  <c r="N3529" i="4"/>
  <c r="J83" i="4"/>
  <c r="P2427" i="4"/>
  <c r="P6781" i="4"/>
  <c r="Q6781" i="4" s="1"/>
  <c r="L1564" i="4"/>
  <c r="P1564" i="4" s="1"/>
  <c r="Q1564" i="4" s="1"/>
  <c r="Q3149" i="4"/>
  <c r="M2805" i="4"/>
  <c r="L2805" i="4" s="1"/>
  <c r="P2805" i="4" s="1"/>
  <c r="Q2805" i="4" s="1"/>
  <c r="I1055" i="4"/>
  <c r="I1063" i="4" s="1"/>
  <c r="M2725" i="4"/>
  <c r="L2725" i="4" s="1"/>
  <c r="P2725" i="4" s="1"/>
  <c r="Q2725" i="4" s="1"/>
  <c r="P2615" i="4"/>
  <c r="Q2615" i="4" s="1"/>
  <c r="N430" i="4"/>
  <c r="M875" i="4"/>
  <c r="P2548" i="4"/>
  <c r="N6622" i="4"/>
  <c r="N6621" i="4" s="1"/>
  <c r="M5927" i="4"/>
  <c r="J1283" i="4"/>
  <c r="Q1283" i="4" s="1"/>
  <c r="J7308" i="4"/>
  <c r="J7314" i="4" s="1"/>
  <c r="O2247" i="4"/>
  <c r="O2273" i="4" s="1"/>
  <c r="O2277" i="4" s="1"/>
  <c r="O2278" i="4" s="1"/>
  <c r="J3639" i="4"/>
  <c r="J3643" i="4" s="1"/>
  <c r="J3644" i="4" s="1"/>
  <c r="Q8816" i="4"/>
  <c r="L8764" i="4"/>
  <c r="P8764" i="4" s="1"/>
  <c r="Q8764" i="4" s="1"/>
  <c r="N7146" i="4"/>
  <c r="P8416" i="4"/>
  <c r="P7373" i="4"/>
  <c r="Q7373" i="4" s="1"/>
  <c r="L6291" i="4"/>
  <c r="P6291" i="4" s="1"/>
  <c r="Q6291" i="4" s="1"/>
  <c r="O2165" i="4"/>
  <c r="O2195" i="4" s="1"/>
  <c r="O2199" i="4" s="1"/>
  <c r="O2200" i="4" s="1"/>
  <c r="P685" i="4"/>
  <c r="Q685" i="4" s="1"/>
  <c r="I4810" i="4"/>
  <c r="I4814" i="4" s="1"/>
  <c r="I4815" i="4" s="1"/>
  <c r="L7800" i="4"/>
  <c r="P7800" i="4" s="1"/>
  <c r="Q7800" i="4" s="1"/>
  <c r="L4461" i="4"/>
  <c r="L1130" i="4"/>
  <c r="P1130" i="4" s="1"/>
  <c r="Q1130" i="4" s="1"/>
  <c r="I4359" i="4"/>
  <c r="I4358" i="4" s="1"/>
  <c r="N210" i="4"/>
  <c r="N215" i="4" s="1"/>
  <c r="L211" i="4"/>
  <c r="P211" i="4" s="1"/>
  <c r="Q211" i="4" s="1"/>
  <c r="L3288" i="4"/>
  <c r="M3318" i="4"/>
  <c r="M3322" i="4" s="1"/>
  <c r="O1171" i="4"/>
  <c r="O1176" i="4" s="1"/>
  <c r="O1185" i="4" s="1"/>
  <c r="L1172" i="4"/>
  <c r="P1172" i="4" s="1"/>
  <c r="P6735" i="4"/>
  <c r="Q6735" i="4" s="1"/>
  <c r="O2033" i="4"/>
  <c r="O2037" i="4" s="1"/>
  <c r="O2038" i="4" s="1"/>
  <c r="L2027" i="4"/>
  <c r="P2027" i="4" s="1"/>
  <c r="Q2027" i="4" s="1"/>
  <c r="L142" i="4"/>
  <c r="P142" i="4" s="1"/>
  <c r="Q142" i="4" s="1"/>
  <c r="L1243" i="4"/>
  <c r="P1243" i="4" s="1"/>
  <c r="Q1243" i="4" s="1"/>
  <c r="M1242" i="4"/>
  <c r="L1242" i="4" s="1"/>
  <c r="P1242" i="4" s="1"/>
  <c r="M8155" i="4"/>
  <c r="M8188" i="4" s="1"/>
  <c r="I7694" i="4"/>
  <c r="I7698" i="4" s="1"/>
  <c r="I7699" i="4" s="1"/>
  <c r="I7051" i="4"/>
  <c r="I7059" i="4" s="1"/>
  <c r="I7062" i="4" s="1"/>
  <c r="I6723" i="4"/>
  <c r="I6724" i="4" s="1"/>
  <c r="L6249" i="4"/>
  <c r="P6249" i="4" s="1"/>
  <c r="Q6249" i="4" s="1"/>
  <c r="O1369" i="4"/>
  <c r="O1379" i="4" s="1"/>
  <c r="O1382" i="4" s="1"/>
  <c r="M1013" i="4"/>
  <c r="L1013" i="4" s="1"/>
  <c r="P1013" i="4" s="1"/>
  <c r="Q1013" i="4" s="1"/>
  <c r="J578" i="4"/>
  <c r="L7833" i="4"/>
  <c r="P7833" i="4" s="1"/>
  <c r="Q7833" i="4" s="1"/>
  <c r="O5954" i="4"/>
  <c r="O5953" i="4" s="1"/>
  <c r="N7694" i="4"/>
  <c r="N7698" i="4" s="1"/>
  <c r="N7699" i="4" s="1"/>
  <c r="J5954" i="4"/>
  <c r="L6180" i="4"/>
  <c r="P6180" i="4" s="1"/>
  <c r="Q6180" i="4" s="1"/>
  <c r="L5916" i="4"/>
  <c r="P5916" i="4" s="1"/>
  <c r="Q5916" i="4" s="1"/>
  <c r="O1121" i="4"/>
  <c r="O1133" i="4" s="1"/>
  <c r="P2806" i="4"/>
  <c r="Q2806" i="4" s="1"/>
  <c r="L1972" i="4"/>
  <c r="P1972" i="4" s="1"/>
  <c r="Q1972" i="4" s="1"/>
  <c r="L7134" i="4"/>
  <c r="P7134" i="4" s="1"/>
  <c r="Q7134" i="4" s="1"/>
  <c r="L2563" i="4"/>
  <c r="J4849" i="4"/>
  <c r="J4853" i="4" s="1"/>
  <c r="J4854" i="4" s="1"/>
  <c r="O2925" i="4"/>
  <c r="O2955" i="4" s="1"/>
  <c r="O2959" i="4" s="1"/>
  <c r="O2960" i="4" s="1"/>
  <c r="L2936" i="4"/>
  <c r="P2936" i="4" s="1"/>
  <c r="L2004" i="4"/>
  <c r="N2003" i="4"/>
  <c r="N2033" i="4" s="1"/>
  <c r="N2037" i="4" s="1"/>
  <c r="N2038" i="4" s="1"/>
  <c r="N5949" i="4"/>
  <c r="N5948" i="4" s="1"/>
  <c r="L5952" i="4"/>
  <c r="P5952" i="4" s="1"/>
  <c r="Q5952" i="4" s="1"/>
  <c r="N696" i="4"/>
  <c r="J2915" i="4"/>
  <c r="J2919" i="4" s="1"/>
  <c r="Q2096" i="4"/>
  <c r="P1842" i="4"/>
  <c r="Q1842" i="4" s="1"/>
  <c r="P3901" i="4"/>
  <c r="Q3901" i="4" s="1"/>
  <c r="N585" i="4"/>
  <c r="N615" i="4" s="1"/>
  <c r="L358" i="4"/>
  <c r="P358" i="4" s="1"/>
  <c r="Q358" i="4" s="1"/>
  <c r="Q2828" i="4"/>
  <c r="L829" i="4"/>
  <c r="L1504" i="4"/>
  <c r="P1504" i="4" s="1"/>
  <c r="J7509" i="4"/>
  <c r="J7513" i="4" s="1"/>
  <c r="L1377" i="4"/>
  <c r="P1377" i="4" s="1"/>
  <c r="Q1377" i="4" s="1"/>
  <c r="L1042" i="4"/>
  <c r="P1042" i="4" s="1"/>
  <c r="Q1042" i="4" s="1"/>
  <c r="L313" i="4"/>
  <c r="P313" i="4" s="1"/>
  <c r="Q313" i="4" s="1"/>
  <c r="L274" i="4"/>
  <c r="P274" i="4" s="1"/>
  <c r="Q274" i="4" s="1"/>
  <c r="J3278" i="4"/>
  <c r="J3282" i="4" s="1"/>
  <c r="J3283" i="4" s="1"/>
  <c r="J4161" i="4"/>
  <c r="J4165" i="4" s="1"/>
  <c r="J4166" i="4" s="1"/>
  <c r="M38" i="4"/>
  <c r="L913" i="4"/>
  <c r="P913" i="4" s="1"/>
  <c r="Q517" i="4"/>
  <c r="I1369" i="4"/>
  <c r="I1379" i="4" s="1"/>
  <c r="I1382" i="4" s="1"/>
  <c r="L1041" i="4"/>
  <c r="P1041" i="4" s="1"/>
  <c r="Q1041" i="4" s="1"/>
  <c r="P7584" i="4"/>
  <c r="Q7584" i="4" s="1"/>
  <c r="N7275" i="4"/>
  <c r="N7308" i="4" s="1"/>
  <c r="L6362" i="4"/>
  <c r="P6362" i="4" s="1"/>
  <c r="Q6362" i="4" s="1"/>
  <c r="J3758" i="4"/>
  <c r="J3762" i="4" s="1"/>
  <c r="J3519" i="4"/>
  <c r="J3523" i="4" s="1"/>
  <c r="J3524" i="4" s="1"/>
  <c r="L1469" i="4"/>
  <c r="P1469" i="4" s="1"/>
  <c r="Q1469" i="4" s="1"/>
  <c r="L7383" i="4"/>
  <c r="P7383" i="4" s="1"/>
  <c r="Q7383" i="4" s="1"/>
  <c r="N1369" i="4"/>
  <c r="N1379" i="4" s="1"/>
  <c r="N1382" i="4" s="1"/>
  <c r="L6900" i="4"/>
  <c r="P6900" i="4" s="1"/>
  <c r="Q6900" i="4" s="1"/>
  <c r="N6908" i="4"/>
  <c r="L6908" i="4" s="1"/>
  <c r="L1332" i="4"/>
  <c r="P1332" i="4" s="1"/>
  <c r="Q1332" i="4" s="1"/>
  <c r="M1321" i="4"/>
  <c r="L1321" i="4" s="1"/>
  <c r="M6297" i="4"/>
  <c r="M6311" i="4" s="1"/>
  <c r="M6315" i="4" s="1"/>
  <c r="L6298" i="4"/>
  <c r="P6298" i="4" s="1"/>
  <c r="Q6298" i="4" s="1"/>
  <c r="P5350" i="4"/>
  <c r="Q5350" i="4" s="1"/>
  <c r="K5339" i="4"/>
  <c r="K7694" i="4"/>
  <c r="L3890" i="4"/>
  <c r="M3920" i="4"/>
  <c r="M3924" i="4" s="1"/>
  <c r="I5938" i="4"/>
  <c r="M2765" i="4"/>
  <c r="M2795" i="4" s="1"/>
  <c r="P4764" i="4"/>
  <c r="Q4764" i="4" s="1"/>
  <c r="K4767" i="4"/>
  <c r="K4771" i="4" s="1"/>
  <c r="N4650" i="4"/>
  <c r="N4654" i="4" s="1"/>
  <c r="N4655" i="4" s="1"/>
  <c r="L4619" i="4"/>
  <c r="P4619" i="4" s="1"/>
  <c r="Q4619" i="4" s="1"/>
  <c r="O3920" i="4"/>
  <c r="O3924" i="4" s="1"/>
  <c r="O3925" i="4" s="1"/>
  <c r="L3916" i="4"/>
  <c r="P3916" i="4" s="1"/>
  <c r="Q3916" i="4" s="1"/>
  <c r="N3397" i="4"/>
  <c r="N3401" i="4" s="1"/>
  <c r="N3402" i="4" s="1"/>
  <c r="Q5688" i="4"/>
  <c r="J5691" i="4"/>
  <c r="J5695" i="4" s="1"/>
  <c r="L437" i="4"/>
  <c r="P437" i="4" s="1"/>
  <c r="Q437" i="4" s="1"/>
  <c r="L6229" i="4"/>
  <c r="P6229" i="4" s="1"/>
  <c r="Q6229" i="4" s="1"/>
  <c r="M6219" i="4"/>
  <c r="L6219" i="4" s="1"/>
  <c r="P6219" i="4" s="1"/>
  <c r="Q6219" i="4" s="1"/>
  <c r="N3358" i="4"/>
  <c r="N3362" i="4" s="1"/>
  <c r="N3363" i="4" s="1"/>
  <c r="L8847" i="4"/>
  <c r="P8847" i="4" s="1"/>
  <c r="Q8847" i="4" s="1"/>
  <c r="M8846" i="4"/>
  <c r="M8881" i="4" s="1"/>
  <c r="I79" i="4"/>
  <c r="I80" i="4" s="1"/>
  <c r="I5910" i="4"/>
  <c r="P3832" i="4"/>
  <c r="Q3832" i="4" s="1"/>
  <c r="P4871" i="4"/>
  <c r="Q4871" i="4" s="1"/>
  <c r="P3189" i="4"/>
  <c r="Q3189" i="4" s="1"/>
  <c r="I998" i="4"/>
  <c r="I1002" i="4" s="1"/>
  <c r="I1003" i="4" s="1"/>
  <c r="L6876" i="4"/>
  <c r="P6876" i="4" s="1"/>
  <c r="Q6876" i="4" s="1"/>
  <c r="L5897" i="4"/>
  <c r="P5897" i="4" s="1"/>
  <c r="Q5897" i="4" s="1"/>
  <c r="J3397" i="4"/>
  <c r="J3401" i="4" s="1"/>
  <c r="J3402" i="4" s="1"/>
  <c r="M4000" i="4"/>
  <c r="M4004" i="4" s="1"/>
  <c r="N570" i="4"/>
  <c r="L7551" i="4"/>
  <c r="L6018" i="4"/>
  <c r="P6018" i="4" s="1"/>
  <c r="Q6018" i="4" s="1"/>
  <c r="P3795" i="4"/>
  <c r="P3274" i="4"/>
  <c r="O1992" i="4"/>
  <c r="O1996" i="4" s="1"/>
  <c r="O1997" i="4" s="1"/>
  <c r="P4527" i="4"/>
  <c r="Q2055" i="4"/>
  <c r="J8099" i="4"/>
  <c r="J8103" i="4" s="1"/>
  <c r="J8104" i="4" s="1"/>
  <c r="J6311" i="4"/>
  <c r="P7677" i="4"/>
  <c r="L5896" i="4"/>
  <c r="N4201" i="4"/>
  <c r="N4205" i="4" s="1"/>
  <c r="N4206" i="4" s="1"/>
  <c r="N1459" i="4"/>
  <c r="N1471" i="4" s="1"/>
  <c r="L6951" i="4"/>
  <c r="P6951" i="4" s="1"/>
  <c r="N6311" i="4"/>
  <c r="N6315" i="4" s="1"/>
  <c r="N6316" i="4" s="1"/>
  <c r="M3599" i="4"/>
  <c r="M3603" i="4" s="1"/>
  <c r="M3604" i="4" s="1"/>
  <c r="N348" i="4"/>
  <c r="N371" i="4" s="1"/>
  <c r="N1224" i="4"/>
  <c r="M3438" i="4"/>
  <c r="M3442" i="4" s="1"/>
  <c r="M3443" i="4" s="1"/>
  <c r="L3207" i="4"/>
  <c r="P2574" i="4"/>
  <c r="Q2574" i="4" s="1"/>
  <c r="K3479" i="4"/>
  <c r="I1176" i="4"/>
  <c r="J767" i="4"/>
  <c r="P8952" i="4"/>
  <c r="L6603" i="4"/>
  <c r="P6603" i="4" s="1"/>
  <c r="Q6603" i="4" s="1"/>
  <c r="I6765" i="4"/>
  <c r="O6585" i="4"/>
  <c r="O6593" i="4" s="1"/>
  <c r="O5910" i="4"/>
  <c r="N5869" i="4"/>
  <c r="N5910" i="4" s="1"/>
  <c r="L241" i="4"/>
  <c r="P241" i="4" s="1"/>
  <c r="Q241" i="4" s="1"/>
  <c r="L987" i="4"/>
  <c r="P987" i="4" s="1"/>
  <c r="P5703" i="4"/>
  <c r="Q5703" i="4" s="1"/>
  <c r="O122" i="4"/>
  <c r="O118" i="4"/>
  <c r="O119" i="4" s="1"/>
  <c r="L7632" i="4"/>
  <c r="P7632" i="4" s="1"/>
  <c r="Q7632" i="4" s="1"/>
  <c r="Q1400" i="4"/>
  <c r="J1389" i="4"/>
  <c r="Q8465" i="4"/>
  <c r="J8471" i="4"/>
  <c r="J8475" i="4" s="1"/>
  <c r="L7468" i="4"/>
  <c r="P7468" i="4" s="1"/>
  <c r="Q7468" i="4" s="1"/>
  <c r="O6611" i="4"/>
  <c r="L6611" i="4" s="1"/>
  <c r="P6611" i="4" s="1"/>
  <c r="L1092" i="4"/>
  <c r="P1092" i="4" s="1"/>
  <c r="O3237" i="4"/>
  <c r="O3241" i="4" s="1"/>
  <c r="O3242" i="4" s="1"/>
  <c r="L8916" i="4"/>
  <c r="P8916" i="4" s="1"/>
  <c r="Q8916" i="4" s="1"/>
  <c r="O8919" i="4"/>
  <c r="O8923" i="4" s="1"/>
  <c r="O8924" i="4" s="1"/>
  <c r="O8392" i="4"/>
  <c r="O8425" i="4" s="1"/>
  <c r="O8429" i="4" s="1"/>
  <c r="O8430" i="4" s="1"/>
  <c r="L8403" i="4"/>
  <c r="P8403" i="4" s="1"/>
  <c r="Q8403" i="4" s="1"/>
  <c r="L3379" i="4"/>
  <c r="P3379" i="4" s="1"/>
  <c r="Q3379" i="4" s="1"/>
  <c r="M3368" i="4"/>
  <c r="I1121" i="4"/>
  <c r="L2586" i="4"/>
  <c r="P2586" i="4" s="1"/>
  <c r="Q2586" i="4" s="1"/>
  <c r="M2593" i="4"/>
  <c r="M2597" i="4" s="1"/>
  <c r="K10" i="4"/>
  <c r="M1340" i="4"/>
  <c r="L1340" i="4" s="1"/>
  <c r="P1340" i="4" s="1"/>
  <c r="L1341" i="4"/>
  <c r="P1341" i="4" s="1"/>
  <c r="Q1341" i="4" s="1"/>
  <c r="K1171" i="4"/>
  <c r="K1176" i="4" s="1"/>
  <c r="L885" i="4"/>
  <c r="P885" i="4" s="1"/>
  <c r="O875" i="4"/>
  <c r="O928" i="4" s="1"/>
  <c r="O936" i="4" s="1"/>
  <c r="M6392" i="4"/>
  <c r="L6392" i="4" s="1"/>
  <c r="P6392" i="4" s="1"/>
  <c r="Q6392" i="4" s="1"/>
  <c r="L3086" i="4"/>
  <c r="N90" i="4"/>
  <c r="L100" i="4"/>
  <c r="P100" i="4" s="1"/>
  <c r="Q100" i="4" s="1"/>
  <c r="O6311" i="4"/>
  <c r="O6315" i="4" s="1"/>
  <c r="O6316" i="4" s="1"/>
  <c r="M7627" i="4"/>
  <c r="M7626" i="4" s="1"/>
  <c r="N4358" i="4"/>
  <c r="L4358" i="4" s="1"/>
  <c r="L4359" i="4"/>
  <c r="M132" i="4"/>
  <c r="L133" i="4"/>
  <c r="M3639" i="4"/>
  <c r="M3643" i="4" s="1"/>
  <c r="M3644" i="4" s="1"/>
  <c r="L3632" i="4"/>
  <c r="P3632" i="4" s="1"/>
  <c r="Q3632" i="4" s="1"/>
  <c r="Q3835" i="4"/>
  <c r="J3839" i="4"/>
  <c r="J3843" i="4" s="1"/>
  <c r="K2470" i="4"/>
  <c r="K2474" i="4" s="1"/>
  <c r="K2475" i="4" s="1"/>
  <c r="P2464" i="4"/>
  <c r="Q2464" i="4" s="1"/>
  <c r="O4348" i="4"/>
  <c r="O4337" i="4" s="1"/>
  <c r="O4366" i="4" s="1"/>
  <c r="N6256" i="4"/>
  <c r="N6260" i="4" s="1"/>
  <c r="N6261" i="4" s="1"/>
  <c r="I38" i="4"/>
  <c r="O7454" i="4"/>
  <c r="N7372" i="4"/>
  <c r="L7372" i="4" s="1"/>
  <c r="O2470" i="4"/>
  <c r="O2474" i="4" s="1"/>
  <c r="O2475" i="4" s="1"/>
  <c r="L400" i="4"/>
  <c r="P400" i="4" s="1"/>
  <c r="Q400" i="4" s="1"/>
  <c r="I430" i="4"/>
  <c r="L10" i="4"/>
  <c r="J3358" i="4"/>
  <c r="J3362" i="4" s="1"/>
  <c r="J3363" i="4" s="1"/>
  <c r="N6600" i="4"/>
  <c r="L6253" i="4"/>
  <c r="P6253" i="4" s="1"/>
  <c r="Q6253" i="4" s="1"/>
  <c r="N332" i="4"/>
  <c r="O157" i="4"/>
  <c r="O165" i="4" s="1"/>
  <c r="N6403" i="4"/>
  <c r="J1490" i="4"/>
  <c r="J1479" i="4" s="1"/>
  <c r="L703" i="4"/>
  <c r="P703" i="4" s="1"/>
  <c r="Q703" i="4" s="1"/>
  <c r="L2564" i="4"/>
  <c r="P2564" i="4" s="1"/>
  <c r="Q2564" i="4" s="1"/>
  <c r="L1605" i="4"/>
  <c r="P1605" i="4" s="1"/>
  <c r="Q1605" i="4" s="1"/>
  <c r="J3318" i="4"/>
  <c r="J3322" i="4" s="1"/>
  <c r="L7603" i="4"/>
  <c r="P7603" i="4" s="1"/>
  <c r="Q7603" i="4" s="1"/>
  <c r="I7308" i="4"/>
  <c r="L4346" i="4"/>
  <c r="P4346" i="4" s="1"/>
  <c r="Q4346" i="4" s="1"/>
  <c r="N5732" i="4"/>
  <c r="N5736" i="4" s="1"/>
  <c r="N5737" i="4" s="1"/>
  <c r="L4590" i="4"/>
  <c r="P4590" i="4" s="1"/>
  <c r="Q4590" i="4" s="1"/>
  <c r="L1482" i="4"/>
  <c r="P1482" i="4" s="1"/>
  <c r="Q1482" i="4" s="1"/>
  <c r="L1500" i="4"/>
  <c r="P1500" i="4" s="1"/>
  <c r="J5569" i="4"/>
  <c r="J5573" i="4" s="1"/>
  <c r="J5574" i="4" s="1"/>
  <c r="N1490" i="4"/>
  <c r="N1479" i="4" s="1"/>
  <c r="N1510" i="4" s="1"/>
  <c r="L19" i="4"/>
  <c r="P19" i="4" s="1"/>
  <c r="Q19" i="4" s="1"/>
  <c r="O2085" i="4"/>
  <c r="P8829" i="4"/>
  <c r="Q8829" i="4" s="1"/>
  <c r="L7561" i="4"/>
  <c r="P7561" i="4" s="1"/>
  <c r="P8421" i="4"/>
  <c r="Q8421" i="4" s="1"/>
  <c r="N7509" i="4"/>
  <c r="N7513" i="4" s="1"/>
  <c r="N7514" i="4" s="1"/>
  <c r="L6243" i="4"/>
  <c r="P6243" i="4" s="1"/>
  <c r="Q6243" i="4" s="1"/>
  <c r="P2976" i="4"/>
  <c r="Q2976" i="4" s="1"/>
  <c r="O2875" i="4"/>
  <c r="O2879" i="4" s="1"/>
  <c r="O2880" i="4" s="1"/>
  <c r="O2593" i="4"/>
  <c r="O2597" i="4" s="1"/>
  <c r="O2598" i="4" s="1"/>
  <c r="L796" i="4"/>
  <c r="P796" i="4" s="1"/>
  <c r="Q796" i="4" s="1"/>
  <c r="P2004" i="4"/>
  <c r="Q2004" i="4" s="1"/>
  <c r="O6727" i="4"/>
  <c r="O6723" i="4"/>
  <c r="O6724" i="4" s="1"/>
  <c r="K257" i="4"/>
  <c r="K253" i="4"/>
  <c r="I578" i="4"/>
  <c r="I574" i="4"/>
  <c r="I575" i="4" s="1"/>
  <c r="I528" i="4"/>
  <c r="I529" i="4" s="1"/>
  <c r="K8835" i="4"/>
  <c r="I7594" i="4"/>
  <c r="O6601" i="4"/>
  <c r="L5879" i="4"/>
  <c r="P5879" i="4" s="1"/>
  <c r="Q5879" i="4" s="1"/>
  <c r="J6256" i="4"/>
  <c r="J6260" i="4" s="1"/>
  <c r="L5725" i="4"/>
  <c r="P5725" i="4" s="1"/>
  <c r="Q5725" i="4" s="1"/>
  <c r="K5770" i="4"/>
  <c r="K5774" i="4" s="1"/>
  <c r="L4195" i="4"/>
  <c r="P4195" i="4" s="1"/>
  <c r="Q4195" i="4" s="1"/>
  <c r="M5208" i="4"/>
  <c r="P3354" i="4"/>
  <c r="N1121" i="4"/>
  <c r="N1133" i="4" s="1"/>
  <c r="I532" i="4"/>
  <c r="M7069" i="4"/>
  <c r="L7069" i="4" s="1"/>
  <c r="P7069" i="4" s="1"/>
  <c r="N4702" i="4"/>
  <c r="N4730" i="4" s="1"/>
  <c r="N4734" i="4" s="1"/>
  <c r="N4735" i="4" s="1"/>
  <c r="L2589" i="4"/>
  <c r="P2589" i="4" s="1"/>
  <c r="L389" i="4"/>
  <c r="P389" i="4" s="1"/>
  <c r="Q389" i="4" s="1"/>
  <c r="L8663" i="4"/>
  <c r="P8663" i="4" s="1"/>
  <c r="Q8663" i="4" s="1"/>
  <c r="K6089" i="4"/>
  <c r="K6093" i="4" s="1"/>
  <c r="J6765" i="4"/>
  <c r="J6773" i="4" s="1"/>
  <c r="P3431" i="4"/>
  <c r="Q3431" i="4" s="1"/>
  <c r="M8742" i="4"/>
  <c r="M8746" i="4" s="1"/>
  <c r="M8747" i="4" s="1"/>
  <c r="L3218" i="4"/>
  <c r="P3218" i="4" s="1"/>
  <c r="Q3218" i="4" s="1"/>
  <c r="I7454" i="4"/>
  <c r="Q2868" i="4"/>
  <c r="L7239" i="4"/>
  <c r="P7239" i="4" s="1"/>
  <c r="M6322" i="4"/>
  <c r="M6352" i="4" s="1"/>
  <c r="L6352" i="4" s="1"/>
  <c r="P6352" i="4" s="1"/>
  <c r="Q6352" i="4" s="1"/>
  <c r="K2563" i="4"/>
  <c r="K767" i="4"/>
  <c r="K775" i="4" s="1"/>
  <c r="O7126" i="4"/>
  <c r="O7136" i="4" s="1"/>
  <c r="O7139" i="4" s="1"/>
  <c r="L7029" i="4"/>
  <c r="P7029" i="4" s="1"/>
  <c r="Q7029" i="4" s="1"/>
  <c r="O5927" i="4"/>
  <c r="L2686" i="4"/>
  <c r="P2686" i="4" s="1"/>
  <c r="Q2686" i="4" s="1"/>
  <c r="O8794" i="4"/>
  <c r="O8798" i="4" s="1"/>
  <c r="O8799" i="4" s="1"/>
  <c r="O7051" i="4"/>
  <c r="P6744" i="4"/>
  <c r="Q6744" i="4" s="1"/>
  <c r="M5141" i="4"/>
  <c r="M5168" i="4" s="1"/>
  <c r="K3368" i="4"/>
  <c r="K3397" i="4" s="1"/>
  <c r="P3752" i="4"/>
  <c r="Q3752" i="4" s="1"/>
  <c r="L1488" i="4"/>
  <c r="L1104" i="4"/>
  <c r="P1104" i="4" s="1"/>
  <c r="I157" i="4"/>
  <c r="L4392" i="4"/>
  <c r="P4392" i="4" s="1"/>
  <c r="Q4392" i="4" s="1"/>
  <c r="M203" i="4"/>
  <c r="M199" i="4"/>
  <c r="M200" i="4" s="1"/>
  <c r="O570" i="4"/>
  <c r="L570" i="4" s="1"/>
  <c r="P570" i="4" s="1"/>
  <c r="Q570" i="4" s="1"/>
  <c r="L539" i="4"/>
  <c r="P539" i="4" s="1"/>
  <c r="Q539" i="4" s="1"/>
  <c r="N484" i="4"/>
  <c r="N485" i="4" s="1"/>
  <c r="K2674" i="4"/>
  <c r="K2678" i="4" s="1"/>
  <c r="N5938" i="4"/>
  <c r="L8806" i="4"/>
  <c r="P8806" i="4" s="1"/>
  <c r="Q8806" i="4" s="1"/>
  <c r="P8673" i="4"/>
  <c r="Q8673" i="4" s="1"/>
  <c r="N8436" i="4"/>
  <c r="L8436" i="4" s="1"/>
  <c r="P8436" i="4" s="1"/>
  <c r="Q8436" i="4" s="1"/>
  <c r="O8053" i="4"/>
  <c r="O8057" i="4" s="1"/>
  <c r="O8058" i="4" s="1"/>
  <c r="L7473" i="4"/>
  <c r="J6908" i="4"/>
  <c r="J6912" i="4" s="1"/>
  <c r="L6099" i="4"/>
  <c r="P6099" i="4" s="1"/>
  <c r="Q6099" i="4" s="1"/>
  <c r="P3953" i="4"/>
  <c r="Q3953" i="4" s="1"/>
  <c r="K3438" i="4"/>
  <c r="K3442" i="4" s="1"/>
  <c r="K3328" i="4"/>
  <c r="K3358" i="4" s="1"/>
  <c r="Q4925" i="4"/>
  <c r="Q3028" i="4"/>
  <c r="J2875" i="4"/>
  <c r="J2879" i="4" s="1"/>
  <c r="I1459" i="4"/>
  <c r="J2563" i="4"/>
  <c r="Q866" i="4"/>
  <c r="J1140" i="4"/>
  <c r="J287" i="4"/>
  <c r="L29" i="4"/>
  <c r="M7120" i="4"/>
  <c r="L7120" i="4" s="1"/>
  <c r="P7120" i="4" s="1"/>
  <c r="Q7120" i="4" s="1"/>
  <c r="L7121" i="4"/>
  <c r="P7121" i="4" s="1"/>
  <c r="Q7121" i="4" s="1"/>
  <c r="L6267" i="4"/>
  <c r="P6267" i="4" s="1"/>
  <c r="Q6267" i="4" s="1"/>
  <c r="L5459" i="4"/>
  <c r="P5459" i="4" s="1"/>
  <c r="Q5459" i="4" s="1"/>
  <c r="N5458" i="4"/>
  <c r="N5489" i="4" s="1"/>
  <c r="N5493" i="4" s="1"/>
  <c r="N5494" i="4" s="1"/>
  <c r="L5340" i="4"/>
  <c r="P5340" i="4" s="1"/>
  <c r="Q5340" i="4" s="1"/>
  <c r="N5339" i="4"/>
  <c r="L5180" i="4"/>
  <c r="P5180" i="4" s="1"/>
  <c r="Q5180" i="4" s="1"/>
  <c r="N5179" i="4"/>
  <c r="L5419" i="4"/>
  <c r="M3689" i="4"/>
  <c r="P3208" i="4"/>
  <c r="Q3208" i="4" s="1"/>
  <c r="K3207" i="4"/>
  <c r="K3237" i="4" s="1"/>
  <c r="K3241" i="4" s="1"/>
  <c r="M2284" i="4"/>
  <c r="L2284" i="4" s="1"/>
  <c r="P2284" i="4" s="1"/>
  <c r="Q2284" i="4" s="1"/>
  <c r="K2401" i="4"/>
  <c r="L3328" i="4"/>
  <c r="Q876" i="4"/>
  <c r="J875" i="4"/>
  <c r="Q875" i="4" s="1"/>
  <c r="L586" i="4"/>
  <c r="P586" i="4" s="1"/>
  <c r="Q586" i="4" s="1"/>
  <c r="L221" i="4"/>
  <c r="P221" i="4" s="1"/>
  <c r="Q221" i="4" s="1"/>
  <c r="L183" i="4"/>
  <c r="P183" i="4" s="1"/>
  <c r="Q183" i="4" s="1"/>
  <c r="O302" i="4"/>
  <c r="L302" i="4" s="1"/>
  <c r="P8876" i="4"/>
  <c r="L6791" i="4"/>
  <c r="P6791" i="4" s="1"/>
  <c r="Q6791" i="4" s="1"/>
  <c r="K6311" i="4"/>
  <c r="K6315" i="4" s="1"/>
  <c r="P3314" i="4"/>
  <c r="P3875" i="4"/>
  <c r="Q2189" i="4"/>
  <c r="N859" i="4"/>
  <c r="P154" i="4"/>
  <c r="L8581" i="4"/>
  <c r="P8581" i="4" s="1"/>
  <c r="Q8581" i="4" s="1"/>
  <c r="M8570" i="4"/>
  <c r="M8605" i="4" s="1"/>
  <c r="M8609" i="4" s="1"/>
  <c r="M8610" i="4" s="1"/>
  <c r="L5258" i="4"/>
  <c r="P5258" i="4" s="1"/>
  <c r="Q5258" i="4" s="1"/>
  <c r="N5257" i="4"/>
  <c r="P5430" i="4"/>
  <c r="Q5430" i="4" s="1"/>
  <c r="L4422" i="4"/>
  <c r="P4422" i="4" s="1"/>
  <c r="Q4422" i="4" s="1"/>
  <c r="N4421" i="4"/>
  <c r="L3046" i="4"/>
  <c r="P3046" i="4" s="1"/>
  <c r="Q3046" i="4" s="1"/>
  <c r="M3045" i="4"/>
  <c r="L3045" i="4" s="1"/>
  <c r="O2481" i="4"/>
  <c r="L2492" i="4"/>
  <c r="P2492" i="4" s="1"/>
  <c r="Q2492" i="4" s="1"/>
  <c r="K2685" i="4"/>
  <c r="K2714" i="4" s="1"/>
  <c r="K2718" i="4" s="1"/>
  <c r="Q2696" i="4"/>
  <c r="N2634" i="4"/>
  <c r="N2638" i="4" s="1"/>
  <c r="N2639" i="4" s="1"/>
  <c r="Q1172" i="4"/>
  <c r="J1171" i="4"/>
  <c r="Q1171" i="4" s="1"/>
  <c r="M264" i="4"/>
  <c r="M287" i="4" s="1"/>
  <c r="I7576" i="4"/>
  <c r="I7586" i="4" s="1"/>
  <c r="L6780" i="4"/>
  <c r="P6780" i="4" s="1"/>
  <c r="M4531" i="4"/>
  <c r="M2714" i="4"/>
  <c r="M2718" i="4" s="1"/>
  <c r="I332" i="4"/>
  <c r="L7537" i="4"/>
  <c r="P7537" i="4" s="1"/>
  <c r="Q7537" i="4" s="1"/>
  <c r="K7372" i="4"/>
  <c r="L6100" i="4"/>
  <c r="P6100" i="4" s="1"/>
  <c r="Q6100" i="4" s="1"/>
  <c r="N1761" i="4"/>
  <c r="L1762" i="4"/>
  <c r="P1762" i="4" s="1"/>
  <c r="Q1762" i="4" s="1"/>
  <c r="K2481" i="4"/>
  <c r="P2482" i="4"/>
  <c r="Q2482" i="4" s="1"/>
  <c r="L3087" i="4"/>
  <c r="P3087" i="4" s="1"/>
  <c r="Q3087" i="4" s="1"/>
  <c r="L550" i="4"/>
  <c r="P550" i="4" s="1"/>
  <c r="Q550" i="4" s="1"/>
  <c r="I928" i="4"/>
  <c r="Q2908" i="4"/>
  <c r="J8231" i="4"/>
  <c r="J8235" i="4" s="1"/>
  <c r="J8236" i="4" s="1"/>
  <c r="Q8223" i="4"/>
  <c r="P2655" i="4"/>
  <c r="Q2655" i="4" s="1"/>
  <c r="J1321" i="4"/>
  <c r="K875" i="4"/>
  <c r="K928" i="4" s="1"/>
  <c r="M785" i="4"/>
  <c r="L785" i="4" s="1"/>
  <c r="L349" i="4"/>
  <c r="P349" i="4" s="1"/>
  <c r="Q349" i="4" s="1"/>
  <c r="O2644" i="4"/>
  <c r="O2674" i="4" s="1"/>
  <c r="O2678" i="4" s="1"/>
  <c r="O2679" i="4" s="1"/>
  <c r="O6446" i="4"/>
  <c r="O6477" i="4" s="1"/>
  <c r="O6481" i="4" s="1"/>
  <c r="O6482" i="4" s="1"/>
  <c r="M5662" i="4"/>
  <c r="M5691" i="4" s="1"/>
  <c r="M5369" i="4"/>
  <c r="M5373" i="4" s="1"/>
  <c r="P4118" i="4"/>
  <c r="N4348" i="4"/>
  <c r="M2114" i="4"/>
  <c r="J371" i="4"/>
  <c r="J375" i="4" s="1"/>
  <c r="L7276" i="4"/>
  <c r="P7276" i="4" s="1"/>
  <c r="Q7276" i="4" s="1"/>
  <c r="L5380" i="4"/>
  <c r="P5380" i="4" s="1"/>
  <c r="Q5380" i="4" s="1"/>
  <c r="N5379" i="4"/>
  <c r="I5949" i="4"/>
  <c r="I5948" i="4" s="1"/>
  <c r="L4502" i="4"/>
  <c r="P4502" i="4" s="1"/>
  <c r="Q4502" i="4" s="1"/>
  <c r="N4501" i="4"/>
  <c r="L4942" i="4"/>
  <c r="P4942" i="4" s="1"/>
  <c r="Q4942" i="4" s="1"/>
  <c r="M4941" i="4"/>
  <c r="K3086" i="4"/>
  <c r="M2401" i="4"/>
  <c r="L2401" i="4" s="1"/>
  <c r="L2402" i="4"/>
  <c r="P2402" i="4" s="1"/>
  <c r="Q2402" i="4" s="1"/>
  <c r="L686" i="4"/>
  <c r="P686" i="4" s="1"/>
  <c r="Q686" i="4" s="1"/>
  <c r="L232" i="4"/>
  <c r="P232" i="4" s="1"/>
  <c r="Q232" i="4" s="1"/>
  <c r="M231" i="4"/>
  <c r="J690" i="4"/>
  <c r="Q690" i="4" s="1"/>
  <c r="Q691" i="4"/>
  <c r="J8805" i="4"/>
  <c r="N7354" i="4"/>
  <c r="N7358" i="4" s="1"/>
  <c r="N7359" i="4" s="1"/>
  <c r="L5930" i="4"/>
  <c r="P5930" i="4" s="1"/>
  <c r="Q5930" i="4" s="1"/>
  <c r="K4410" i="4"/>
  <c r="P3994" i="4"/>
  <c r="Q3994" i="4" s="1"/>
  <c r="M1790" i="4"/>
  <c r="M1794" i="4" s="1"/>
  <c r="I859" i="4"/>
  <c r="L63" i="4"/>
  <c r="P63" i="4" s="1"/>
  <c r="Q63" i="4" s="1"/>
  <c r="M7694" i="4"/>
  <c r="M7698" i="4" s="1"/>
  <c r="M7699" i="4" s="1"/>
  <c r="O5949" i="4"/>
  <c r="O5948" i="4" s="1"/>
  <c r="L6242" i="4"/>
  <c r="P6242" i="4" s="1"/>
  <c r="Q6242" i="4" s="1"/>
  <c r="L5976" i="4"/>
  <c r="P5976" i="4" s="1"/>
  <c r="Q5976" i="4" s="1"/>
  <c r="L6220" i="4"/>
  <c r="P6220" i="4" s="1"/>
  <c r="Q6220" i="4" s="1"/>
  <c r="L4861" i="4"/>
  <c r="P4861" i="4" s="1"/>
  <c r="Q4861" i="4" s="1"/>
  <c r="M4860" i="4"/>
  <c r="L4860" i="4" s="1"/>
  <c r="M3730" i="4"/>
  <c r="M3758" i="4" s="1"/>
  <c r="M3762" i="4" s="1"/>
  <c r="L3731" i="4"/>
  <c r="P3731" i="4" s="1"/>
  <c r="Q3731" i="4" s="1"/>
  <c r="N3769" i="4"/>
  <c r="L3769" i="4" s="1"/>
  <c r="L3770" i="4"/>
  <c r="P3770" i="4" s="1"/>
  <c r="Q3770" i="4" s="1"/>
  <c r="L2217" i="4"/>
  <c r="P2217" i="4" s="1"/>
  <c r="Q2217" i="4" s="1"/>
  <c r="M2206" i="4"/>
  <c r="L2206" i="4" s="1"/>
  <c r="P2206" i="4" s="1"/>
  <c r="K2604" i="4"/>
  <c r="N1722" i="4"/>
  <c r="L1723" i="4"/>
  <c r="P1723" i="4" s="1"/>
  <c r="Q1723" i="4" s="1"/>
  <c r="K3045" i="4"/>
  <c r="L2605" i="4"/>
  <c r="P2605" i="4" s="1"/>
  <c r="Q2605" i="4" s="1"/>
  <c r="M2604" i="4"/>
  <c r="L2604" i="4" s="1"/>
  <c r="N2685" i="4"/>
  <c r="K1321" i="4"/>
  <c r="I7185" i="4"/>
  <c r="I7188" i="4" s="1"/>
  <c r="I7183" i="4"/>
  <c r="I7184" i="4" s="1"/>
  <c r="I6773" i="4"/>
  <c r="I6769" i="4"/>
  <c r="I6770" i="4" s="1"/>
  <c r="O6773" i="4"/>
  <c r="O6769" i="4"/>
  <c r="O6770" i="4" s="1"/>
  <c r="K1055" i="4"/>
  <c r="O1311" i="4"/>
  <c r="O1314" i="4" s="1"/>
  <c r="N705" i="4"/>
  <c r="K1754" i="4"/>
  <c r="O7312" i="4"/>
  <c r="O7313" i="4" s="1"/>
  <c r="I5820" i="4"/>
  <c r="I5817" i="4"/>
  <c r="I5818" i="4" s="1"/>
  <c r="J2799" i="4"/>
  <c r="I1311" i="4"/>
  <c r="I1314" i="4" s="1"/>
  <c r="O257" i="4"/>
  <c r="O253" i="4"/>
  <c r="O254" i="4" s="1"/>
  <c r="I203" i="4"/>
  <c r="I199" i="4"/>
  <c r="I200" i="4" s="1"/>
  <c r="I7513" i="4"/>
  <c r="I7514" i="4" s="1"/>
  <c r="I7136" i="4"/>
  <c r="I7139" i="4" s="1"/>
  <c r="K3563" i="4"/>
  <c r="J249" i="4"/>
  <c r="I257" i="4"/>
  <c r="I253" i="4"/>
  <c r="I254" i="4" s="1"/>
  <c r="K7698" i="4"/>
  <c r="N1063" i="4"/>
  <c r="N1059" i="4"/>
  <c r="N1060" i="4" s="1"/>
  <c r="O7265" i="4"/>
  <c r="O7268" i="4" s="1"/>
  <c r="J6914" i="4"/>
  <c r="N1176" i="4"/>
  <c r="L1140" i="4"/>
  <c r="P1140" i="4" s="1"/>
  <c r="O7185" i="4"/>
  <c r="O7188" i="4" s="1"/>
  <c r="O7183" i="4"/>
  <c r="O7184" i="4" s="1"/>
  <c r="K1638" i="4"/>
  <c r="N161" i="4"/>
  <c r="N162" i="4" s="1"/>
  <c r="N165" i="4"/>
  <c r="J8482" i="4"/>
  <c r="J8892" i="4"/>
  <c r="Q8893" i="4"/>
  <c r="K8570" i="4"/>
  <c r="L8111" i="4"/>
  <c r="P8111" i="4" s="1"/>
  <c r="Q8111" i="4" s="1"/>
  <c r="O8110" i="4"/>
  <c r="O8144" i="4" s="1"/>
  <c r="O8148" i="4" s="1"/>
  <c r="O8149" i="4" s="1"/>
  <c r="L8493" i="4"/>
  <c r="P8493" i="4" s="1"/>
  <c r="Q8493" i="4" s="1"/>
  <c r="M8482" i="4"/>
  <c r="N8651" i="4"/>
  <c r="N8655" i="4" s="1"/>
  <c r="N8656" i="4" s="1"/>
  <c r="L7614" i="4"/>
  <c r="P7614" i="4" s="1"/>
  <c r="Q7614" i="4" s="1"/>
  <c r="K8794" i="4"/>
  <c r="L8616" i="4"/>
  <c r="M8199" i="4"/>
  <c r="L8200" i="4"/>
  <c r="P8200" i="4" s="1"/>
  <c r="Q8200" i="4" s="1"/>
  <c r="K7623" i="4"/>
  <c r="K7615" i="4"/>
  <c r="K8235" i="4"/>
  <c r="K7782" i="4"/>
  <c r="K7739" i="4"/>
  <c r="J7615" i="4"/>
  <c r="O7513" i="4"/>
  <c r="O7514" i="4" s="1"/>
  <c r="L8210" i="4"/>
  <c r="P8210" i="4" s="1"/>
  <c r="Q8210" i="4" s="1"/>
  <c r="L7930" i="4"/>
  <c r="P7930" i="4" s="1"/>
  <c r="L7790" i="4"/>
  <c r="P7790" i="4" s="1"/>
  <c r="Q7790" i="4" s="1"/>
  <c r="O7789" i="4"/>
  <c r="O7627" i="4"/>
  <c r="O7626" i="4" s="1"/>
  <c r="L7286" i="4"/>
  <c r="P7286" i="4" s="1"/>
  <c r="Q7286" i="4" s="1"/>
  <c r="M7275" i="4"/>
  <c r="N7256" i="4"/>
  <c r="J7069" i="4"/>
  <c r="L7500" i="4"/>
  <c r="P7500" i="4" s="1"/>
  <c r="M7509" i="4"/>
  <c r="J7526" i="4"/>
  <c r="Q7527" i="4"/>
  <c r="M6827" i="4"/>
  <c r="L6838" i="4"/>
  <c r="P6838" i="4" s="1"/>
  <c r="Q6838" i="4" s="1"/>
  <c r="M6687" i="4"/>
  <c r="L6687" i="4" s="1"/>
  <c r="L6698" i="4"/>
  <c r="P6698" i="4" s="1"/>
  <c r="Q6698" i="4" s="1"/>
  <c r="J6621" i="4"/>
  <c r="L6609" i="4"/>
  <c r="P6609" i="4" s="1"/>
  <c r="Q6609" i="4" s="1"/>
  <c r="M7782" i="4"/>
  <c r="M7739" i="4"/>
  <c r="L7206" i="4"/>
  <c r="P7206" i="4" s="1"/>
  <c r="Q7206" i="4" s="1"/>
  <c r="M7195" i="4"/>
  <c r="L7195" i="4" s="1"/>
  <c r="L6804" i="4"/>
  <c r="P6804" i="4" s="1"/>
  <c r="Q6804" i="4" s="1"/>
  <c r="M6811" i="4"/>
  <c r="L6640" i="4"/>
  <c r="P6640" i="4" s="1"/>
  <c r="Q6640" i="4" s="1"/>
  <c r="N6639" i="4"/>
  <c r="N6672" i="4" s="1"/>
  <c r="I6611" i="4"/>
  <c r="I6600" i="4" s="1"/>
  <c r="K6601" i="4"/>
  <c r="Q6414" i="4"/>
  <c r="J6403" i="4"/>
  <c r="L5958" i="4"/>
  <c r="P5958" i="4" s="1"/>
  <c r="Q5958" i="4" s="1"/>
  <c r="N5957" i="4"/>
  <c r="K5948" i="4"/>
  <c r="O6680" i="4"/>
  <c r="O6676" i="4"/>
  <c r="O6677" i="4" s="1"/>
  <c r="J6556" i="4"/>
  <c r="K6439" i="4"/>
  <c r="K6687" i="4"/>
  <c r="J6396" i="4"/>
  <c r="J7362" i="4"/>
  <c r="J7358" i="4"/>
  <c r="K6851" i="4"/>
  <c r="N6773" i="4"/>
  <c r="N6769" i="4"/>
  <c r="N6770" i="4" s="1"/>
  <c r="J6446" i="4"/>
  <c r="Q6447" i="4"/>
  <c r="J6093" i="4"/>
  <c r="K5827" i="4"/>
  <c r="P5828" i="4"/>
  <c r="Q5828" i="4" s="1"/>
  <c r="K6052" i="4"/>
  <c r="M6048" i="4"/>
  <c r="N5851" i="4"/>
  <c r="L5848" i="4"/>
  <c r="P5848" i="4" s="1"/>
  <c r="Q5848" i="4" s="1"/>
  <c r="M5827" i="4"/>
  <c r="K5409" i="4"/>
  <c r="L4254" i="4"/>
  <c r="M4283" i="4"/>
  <c r="L4213" i="4"/>
  <c r="P4213" i="4" s="1"/>
  <c r="Q4213" i="4" s="1"/>
  <c r="N4212" i="4"/>
  <c r="N4243" i="4" s="1"/>
  <c r="N4247" i="4" s="1"/>
  <c r="N4248" i="4" s="1"/>
  <c r="M5499" i="4"/>
  <c r="L5500" i="4"/>
  <c r="P5500" i="4" s="1"/>
  <c r="Q5500" i="4" s="1"/>
  <c r="K5179" i="4"/>
  <c r="K4853" i="4"/>
  <c r="K4461" i="4"/>
  <c r="P4462" i="4"/>
  <c r="Q4462" i="4" s="1"/>
  <c r="L4357" i="4"/>
  <c r="P4357" i="4" s="1"/>
  <c r="Q4357" i="4" s="1"/>
  <c r="J4451" i="4"/>
  <c r="L4239" i="4"/>
  <c r="P4239" i="4" s="1"/>
  <c r="K4650" i="4"/>
  <c r="J4802" i="4"/>
  <c r="J5369" i="4"/>
  <c r="J4931" i="4"/>
  <c r="J3483" i="4"/>
  <c r="M3362" i="4"/>
  <c r="J4322" i="4"/>
  <c r="P4992" i="4"/>
  <c r="Q4992" i="4" s="1"/>
  <c r="K4981" i="4"/>
  <c r="P3230" i="4"/>
  <c r="Q3230" i="4" s="1"/>
  <c r="L4011" i="4"/>
  <c r="M4041" i="4"/>
  <c r="N3609" i="4"/>
  <c r="L1423" i="4"/>
  <c r="P1423" i="4" s="1"/>
  <c r="Q1423" i="4" s="1"/>
  <c r="M1422" i="4"/>
  <c r="L817" i="4"/>
  <c r="P817" i="4" s="1"/>
  <c r="Q817" i="4" s="1"/>
  <c r="M816" i="4"/>
  <c r="L658" i="4"/>
  <c r="P658" i="4" s="1"/>
  <c r="Q658" i="4" s="1"/>
  <c r="O657" i="4"/>
  <c r="L657" i="4" s="1"/>
  <c r="K446" i="4"/>
  <c r="K4695" i="4"/>
  <c r="N3479" i="4"/>
  <c r="L3449" i="4"/>
  <c r="P3449" i="4" s="1"/>
  <c r="Q3449" i="4" s="1"/>
  <c r="Q3178" i="4"/>
  <c r="J3167" i="4"/>
  <c r="J3086" i="4"/>
  <c r="Q2148" i="4"/>
  <c r="J1997" i="4"/>
  <c r="J1914" i="4"/>
  <c r="J1504" i="4"/>
  <c r="M1480" i="4"/>
  <c r="L1436" i="4"/>
  <c r="P1436" i="4" s="1"/>
  <c r="Q1436" i="4" s="1"/>
  <c r="O1435" i="4"/>
  <c r="O1232" i="4"/>
  <c r="O1228" i="4"/>
  <c r="O1229" i="4" s="1"/>
  <c r="J987" i="4"/>
  <c r="Q908" i="4"/>
  <c r="J907" i="4"/>
  <c r="L846" i="4"/>
  <c r="P846" i="4" s="1"/>
  <c r="Q846" i="4" s="1"/>
  <c r="O845" i="4"/>
  <c r="L845" i="4" s="1"/>
  <c r="K4568" i="4"/>
  <c r="J2470" i="4"/>
  <c r="Q2936" i="4"/>
  <c r="J2925" i="4"/>
  <c r="K2158" i="4"/>
  <c r="M1634" i="4"/>
  <c r="K974" i="4"/>
  <c r="P907" i="4"/>
  <c r="O3248" i="4"/>
  <c r="O3278" i="4" s="1"/>
  <c r="O3282" i="4" s="1"/>
  <c r="O3283" i="4" s="1"/>
  <c r="L3259" i="4"/>
  <c r="P3259" i="4" s="1"/>
  <c r="Q3259" i="4" s="1"/>
  <c r="K2394" i="4"/>
  <c r="K2199" i="4"/>
  <c r="P612" i="4"/>
  <c r="Q612" i="4" s="1"/>
  <c r="M446" i="4"/>
  <c r="L457" i="4"/>
  <c r="P457" i="4" s="1"/>
  <c r="Q457" i="4" s="1"/>
  <c r="K287" i="4"/>
  <c r="K4212" i="4"/>
  <c r="J2644" i="4"/>
  <c r="Q2645" i="4"/>
  <c r="P1708" i="4"/>
  <c r="Q1708" i="4" s="1"/>
  <c r="K1675" i="4"/>
  <c r="P1587" i="4"/>
  <c r="Q1587" i="4" s="1"/>
  <c r="J1270" i="4"/>
  <c r="J1047" i="4"/>
  <c r="N767" i="4"/>
  <c r="J633" i="4"/>
  <c r="J2273" i="4"/>
  <c r="L173" i="4"/>
  <c r="P173" i="4" s="1"/>
  <c r="Q173" i="4" s="1"/>
  <c r="O172" i="4"/>
  <c r="J148" i="4"/>
  <c r="K1950" i="4"/>
  <c r="J1794" i="4"/>
  <c r="L1048" i="4"/>
  <c r="P1048" i="4" s="1"/>
  <c r="Q1048" i="4" s="1"/>
  <c r="O379" i="4"/>
  <c r="O375" i="4"/>
  <c r="O376" i="4" s="1"/>
  <c r="N1870" i="4"/>
  <c r="N1874" i="4" s="1"/>
  <c r="N1875" i="4" s="1"/>
  <c r="M1750" i="4"/>
  <c r="L1253" i="4"/>
  <c r="P1253" i="4" s="1"/>
  <c r="Q1253" i="4" s="1"/>
  <c r="I295" i="4"/>
  <c r="I291" i="4"/>
  <c r="I292" i="4" s="1"/>
  <c r="L148" i="4"/>
  <c r="P148" i="4" s="1"/>
  <c r="N295" i="4"/>
  <c r="N291" i="4"/>
  <c r="N292" i="4" s="1"/>
  <c r="J29" i="4"/>
  <c r="L30" i="4"/>
  <c r="P30" i="4" s="1"/>
  <c r="Q30" i="4" s="1"/>
  <c r="M8697" i="4"/>
  <c r="L8662" i="4"/>
  <c r="M8298" i="4"/>
  <c r="L8299" i="4"/>
  <c r="P8299" i="4" s="1"/>
  <c r="Q8299" i="4" s="1"/>
  <c r="K8291" i="4"/>
  <c r="J8110" i="4"/>
  <c r="K7605" i="4"/>
  <c r="N7605" i="4"/>
  <c r="N7594" i="4" s="1"/>
  <c r="N7637" i="4" s="1"/>
  <c r="M7565" i="4"/>
  <c r="L7566" i="4"/>
  <c r="P7566" i="4" s="1"/>
  <c r="Q7566" i="4" s="1"/>
  <c r="K8514" i="4"/>
  <c r="K8192" i="4"/>
  <c r="J7822" i="4"/>
  <c r="I7627" i="4"/>
  <c r="I7626" i="4" s="1"/>
  <c r="L7686" i="4"/>
  <c r="P7686" i="4" s="1"/>
  <c r="Q7686" i="4" s="1"/>
  <c r="O7685" i="4"/>
  <c r="L7685" i="4" s="1"/>
  <c r="P7685" i="4" s="1"/>
  <c r="Q7685" i="4" s="1"/>
  <c r="K7417" i="4"/>
  <c r="M8013" i="4"/>
  <c r="L8013" i="4" s="1"/>
  <c r="L8012" i="4"/>
  <c r="K8012" i="4"/>
  <c r="L7882" i="4"/>
  <c r="P7882" i="4" s="1"/>
  <c r="Q7882" i="4" s="1"/>
  <c r="O7881" i="4"/>
  <c r="O7912" i="4" s="1"/>
  <c r="O7916" i="4" s="1"/>
  <c r="O7917" i="4" s="1"/>
  <c r="M7826" i="4"/>
  <c r="K7275" i="4"/>
  <c r="K7308" i="4" s="1"/>
  <c r="M7146" i="4"/>
  <c r="L7157" i="4"/>
  <c r="P7157" i="4" s="1"/>
  <c r="Q7157" i="4" s="1"/>
  <c r="M8064" i="4"/>
  <c r="L8065" i="4"/>
  <c r="P8065" i="4" s="1"/>
  <c r="Q8065" i="4" s="1"/>
  <c r="K7826" i="4"/>
  <c r="M7971" i="4"/>
  <c r="M7916" i="4"/>
  <c r="J7782" i="4"/>
  <c r="K7473" i="4"/>
  <c r="K7324" i="4"/>
  <c r="L7080" i="4"/>
  <c r="P7080" i="4" s="1"/>
  <c r="Q7080" i="4" s="1"/>
  <c r="L6664" i="4"/>
  <c r="P6664" i="4" s="1"/>
  <c r="Q6664" i="4" s="1"/>
  <c r="M6663" i="4"/>
  <c r="L6663" i="4" s="1"/>
  <c r="M6914" i="4"/>
  <c r="M6912" i="4"/>
  <c r="L6758" i="4"/>
  <c r="P6758" i="4" s="1"/>
  <c r="Q6758" i="4" s="1"/>
  <c r="M6757" i="4"/>
  <c r="L6757" i="4" s="1"/>
  <c r="I6680" i="4"/>
  <c r="I6676" i="4"/>
  <c r="I6677" i="4" s="1"/>
  <c r="K6624" i="4"/>
  <c r="K5938" i="4"/>
  <c r="K5927" i="4" s="1"/>
  <c r="L7595" i="4"/>
  <c r="P7595" i="4" s="1"/>
  <c r="Q7595" i="4" s="1"/>
  <c r="M7594" i="4"/>
  <c r="L7395" i="4"/>
  <c r="P7395" i="4" s="1"/>
  <c r="Q7395" i="4" s="1"/>
  <c r="L6650" i="4"/>
  <c r="M6639" i="4"/>
  <c r="L7028" i="4"/>
  <c r="P7028" i="4" s="1"/>
  <c r="I6912" i="4"/>
  <c r="I6913" i="4" s="1"/>
  <c r="I6914" i="4"/>
  <c r="K6827" i="4"/>
  <c r="J6315" i="4"/>
  <c r="L7247" i="4"/>
  <c r="P7247" i="4" s="1"/>
  <c r="Q7247" i="4" s="1"/>
  <c r="J6011" i="4"/>
  <c r="O5820" i="4"/>
  <c r="O5817" i="4"/>
  <c r="O5818" i="4" s="1"/>
  <c r="J6356" i="4"/>
  <c r="L5796" i="4"/>
  <c r="P5796" i="4" s="1"/>
  <c r="Q5796" i="4" s="1"/>
  <c r="M5785" i="4"/>
  <c r="M6213" i="4"/>
  <c r="L6209" i="4"/>
  <c r="P6209" i="4" s="1"/>
  <c r="Q6209" i="4" s="1"/>
  <c r="M6011" i="4"/>
  <c r="I5859" i="4"/>
  <c r="I5855" i="4"/>
  <c r="I5856" i="4" s="1"/>
  <c r="L5662" i="4"/>
  <c r="P5662" i="4" s="1"/>
  <c r="Q5662" i="4" s="1"/>
  <c r="J5652" i="4"/>
  <c r="J4348" i="4"/>
  <c r="K5573" i="4"/>
  <c r="M4161" i="4"/>
  <c r="L4132" i="4"/>
  <c r="J4041" i="4"/>
  <c r="M4691" i="4"/>
  <c r="L4661" i="4"/>
  <c r="P4661" i="4" s="1"/>
  <c r="Q4661" i="4" s="1"/>
  <c r="K4970" i="4"/>
  <c r="J4052" i="4"/>
  <c r="L5297" i="4"/>
  <c r="P5297" i="4" s="1"/>
  <c r="Q5297" i="4" s="1"/>
  <c r="M5328" i="4"/>
  <c r="M5009" i="4"/>
  <c r="L4981" i="4"/>
  <c r="K3758" i="4"/>
  <c r="M3682" i="4"/>
  <c r="K3483" i="4"/>
  <c r="L3972" i="4"/>
  <c r="P3972" i="4" s="1"/>
  <c r="Q3972" i="4" s="1"/>
  <c r="N3971" i="4"/>
  <c r="L3821" i="4"/>
  <c r="P3821" i="4" s="1"/>
  <c r="Q3821" i="4" s="1"/>
  <c r="N3810" i="4"/>
  <c r="J3603" i="4"/>
  <c r="J5328" i="4"/>
  <c r="M4778" i="4"/>
  <c r="L4779" i="4"/>
  <c r="P4779" i="4" s="1"/>
  <c r="Q4779" i="4" s="1"/>
  <c r="L4053" i="4"/>
  <c r="P4053" i="4" s="1"/>
  <c r="Q4053" i="4" s="1"/>
  <c r="M4052" i="4"/>
  <c r="P3861" i="4"/>
  <c r="Q3861" i="4" s="1"/>
  <c r="K3850" i="4"/>
  <c r="M3803" i="4"/>
  <c r="P3715" i="4"/>
  <c r="P3552" i="4"/>
  <c r="Q3552" i="4" s="1"/>
  <c r="J5534" i="4"/>
  <c r="J5409" i="4"/>
  <c r="J3883" i="4"/>
  <c r="J3723" i="4"/>
  <c r="M3126" i="4"/>
  <c r="L3127" i="4"/>
  <c r="P3127" i="4" s="1"/>
  <c r="Q3127" i="4" s="1"/>
  <c r="M2324" i="4"/>
  <c r="L2325" i="4"/>
  <c r="P2325" i="4" s="1"/>
  <c r="Q2325" i="4" s="1"/>
  <c r="J1435" i="4"/>
  <c r="J829" i="4"/>
  <c r="L757" i="4"/>
  <c r="P757" i="4" s="1"/>
  <c r="Q757" i="4" s="1"/>
  <c r="M756" i="4"/>
  <c r="L756" i="4" s="1"/>
  <c r="P756" i="4" s="1"/>
  <c r="Q756" i="4" s="1"/>
  <c r="L723" i="4"/>
  <c r="P723" i="4" s="1"/>
  <c r="Q723" i="4" s="1"/>
  <c r="M712" i="4"/>
  <c r="L596" i="4"/>
  <c r="P596" i="4" s="1"/>
  <c r="Q596" i="4" s="1"/>
  <c r="O585" i="4"/>
  <c r="O287" i="4"/>
  <c r="J2604" i="4"/>
  <c r="Q2335" i="4"/>
  <c r="J2324" i="4"/>
  <c r="I1232" i="4"/>
  <c r="I1228" i="4"/>
  <c r="I1229" i="4" s="1"/>
  <c r="L957" i="4"/>
  <c r="P957" i="4" s="1"/>
  <c r="Q957" i="4" s="1"/>
  <c r="M946" i="4"/>
  <c r="K2955" i="4"/>
  <c r="K2839" i="4"/>
  <c r="N3278" i="4"/>
  <c r="L3005" i="4"/>
  <c r="P3005" i="4" s="1"/>
  <c r="Q3005" i="4" s="1"/>
  <c r="M3034" i="4"/>
  <c r="L1851" i="4"/>
  <c r="P1851" i="4" s="1"/>
  <c r="Q1851" i="4" s="1"/>
  <c r="M1841" i="4"/>
  <c r="K946" i="4"/>
  <c r="K5332" i="4"/>
  <c r="L1932" i="4"/>
  <c r="P1932" i="4" s="1"/>
  <c r="Q1932" i="4" s="1"/>
  <c r="M1921" i="4"/>
  <c r="L830" i="4"/>
  <c r="P830" i="4" s="1"/>
  <c r="Q830" i="4" s="1"/>
  <c r="K585" i="4"/>
  <c r="J480" i="4"/>
  <c r="N3719" i="4"/>
  <c r="N3723" i="4" s="1"/>
  <c r="N3724" i="4" s="1"/>
  <c r="M3115" i="4"/>
  <c r="M2273" i="4"/>
  <c r="L2270" i="4"/>
  <c r="P2270" i="4" s="1"/>
  <c r="L1270" i="4"/>
  <c r="P1270" i="4" s="1"/>
  <c r="P1219" i="4"/>
  <c r="Q1219" i="4" s="1"/>
  <c r="J1167" i="4"/>
  <c r="Q1167" i="4" s="1"/>
  <c r="Q1168" i="4"/>
  <c r="K1073" i="4"/>
  <c r="L1047" i="4"/>
  <c r="P1047" i="4" s="1"/>
  <c r="K785" i="4"/>
  <c r="J1232" i="4"/>
  <c r="J1228" i="4"/>
  <c r="N203" i="4"/>
  <c r="N199" i="4"/>
  <c r="N200" i="4" s="1"/>
  <c r="J1754" i="4"/>
  <c r="L1271" i="4"/>
  <c r="P1271" i="4" s="1"/>
  <c r="Q1271" i="4" s="1"/>
  <c r="J1598" i="4"/>
  <c r="K578" i="4"/>
  <c r="K574" i="4"/>
  <c r="J2033" i="4"/>
  <c r="J575" i="4"/>
  <c r="M371" i="4"/>
  <c r="M52" i="4"/>
  <c r="N998" i="4"/>
  <c r="M578" i="4"/>
  <c r="M574" i="4"/>
  <c r="J210" i="4"/>
  <c r="J172" i="4"/>
  <c r="N532" i="4"/>
  <c r="N528" i="4"/>
  <c r="N529" i="4" s="1"/>
  <c r="M8955" i="4"/>
  <c r="L8930" i="4"/>
  <c r="M8794" i="4"/>
  <c r="L8753" i="4"/>
  <c r="P8753" i="4" s="1"/>
  <c r="Q8753" i="4" s="1"/>
  <c r="K8392" i="4"/>
  <c r="J8525" i="4"/>
  <c r="J8662" i="4"/>
  <c r="L8156" i="4"/>
  <c r="P8156" i="4" s="1"/>
  <c r="Q8156" i="4" s="1"/>
  <c r="O8155" i="4"/>
  <c r="O8188" i="4" s="1"/>
  <c r="O8192" i="4" s="1"/>
  <c r="O8193" i="4" s="1"/>
  <c r="K8559" i="4"/>
  <c r="M8425" i="4"/>
  <c r="P7551" i="4"/>
  <c r="J8570" i="4"/>
  <c r="Q8571" i="4"/>
  <c r="L8526" i="4"/>
  <c r="P8526" i="4" s="1"/>
  <c r="Q8526" i="4" s="1"/>
  <c r="N8525" i="4"/>
  <c r="K7971" i="4"/>
  <c r="J7912" i="4"/>
  <c r="K7195" i="4"/>
  <c r="K7015" i="4"/>
  <c r="O6968" i="4"/>
  <c r="O6971" i="4" s="1"/>
  <c r="O6964" i="4"/>
  <c r="O6965" i="4" s="1"/>
  <c r="O8471" i="4"/>
  <c r="O8475" i="4" s="1"/>
  <c r="O8476" i="4" s="1"/>
  <c r="L8008" i="4"/>
  <c r="P8008" i="4" s="1"/>
  <c r="N7735" i="4"/>
  <c r="N7739" i="4" s="1"/>
  <c r="N7740" i="4" s="1"/>
  <c r="O7870" i="4"/>
  <c r="J7171" i="4"/>
  <c r="K6757" i="4"/>
  <c r="J7551" i="4"/>
  <c r="N7576" i="4"/>
  <c r="N7586" i="4" s="1"/>
  <c r="J7444" i="4"/>
  <c r="L6925" i="4"/>
  <c r="P6925" i="4" s="1"/>
  <c r="Q6925" i="4" s="1"/>
  <c r="N6924" i="4"/>
  <c r="N6960" i="4" s="1"/>
  <c r="I6869" i="4"/>
  <c r="I6865" i="4"/>
  <c r="I6866" i="4" s="1"/>
  <c r="M6622" i="4"/>
  <c r="L6623" i="4"/>
  <c r="P6623" i="4" s="1"/>
  <c r="Q6623" i="4" s="1"/>
  <c r="K6622" i="4"/>
  <c r="K5954" i="4"/>
  <c r="L7597" i="4"/>
  <c r="P7597" i="4" s="1"/>
  <c r="Q7597" i="4" s="1"/>
  <c r="M6537" i="4"/>
  <c r="L6548" i="4"/>
  <c r="P6548" i="4" s="1"/>
  <c r="Q6548" i="4" s="1"/>
  <c r="J6978" i="4"/>
  <c r="I6622" i="4"/>
  <c r="I6621" i="4" s="1"/>
  <c r="L7022" i="4"/>
  <c r="P7022" i="4" s="1"/>
  <c r="L6828" i="4"/>
  <c r="P6828" i="4" s="1"/>
  <c r="Q6828" i="4" s="1"/>
  <c r="N6827" i="4"/>
  <c r="N6861" i="4" s="1"/>
  <c r="O6622" i="4"/>
  <c r="O6621" i="4" s="1"/>
  <c r="L6489" i="4"/>
  <c r="P6489" i="4" s="1"/>
  <c r="Q6489" i="4" s="1"/>
  <c r="L5955" i="4"/>
  <c r="P5955" i="4" s="1"/>
  <c r="Q5955" i="4" s="1"/>
  <c r="M5954" i="4"/>
  <c r="J5949" i="4"/>
  <c r="Q5950" i="4"/>
  <c r="K6356" i="4"/>
  <c r="K6214" i="4"/>
  <c r="M6133" i="4"/>
  <c r="L6129" i="4"/>
  <c r="P6129" i="4" s="1"/>
  <c r="Q6129" i="4" s="1"/>
  <c r="M5869" i="4"/>
  <c r="N5820" i="4"/>
  <c r="N5817" i="4"/>
  <c r="N5818" i="4" s="1"/>
  <c r="L5886" i="4"/>
  <c r="P5886" i="4" s="1"/>
  <c r="Q5886" i="4" s="1"/>
  <c r="M5885" i="4"/>
  <c r="L5885" i="4" s="1"/>
  <c r="P5885" i="4" s="1"/>
  <c r="Q5885" i="4" s="1"/>
  <c r="N6519" i="4"/>
  <c r="N6523" i="4" s="1"/>
  <c r="N6524" i="4" s="1"/>
  <c r="I5927" i="4"/>
  <c r="K5820" i="4"/>
  <c r="K5817" i="4"/>
  <c r="K5896" i="4"/>
  <c r="L5936" i="4"/>
  <c r="P5936" i="4" s="1"/>
  <c r="Q5936" i="4" s="1"/>
  <c r="J4358" i="4"/>
  <c r="K5695" i="4"/>
  <c r="L5469" i="4"/>
  <c r="P5469" i="4" s="1"/>
  <c r="Q5469" i="4" s="1"/>
  <c r="M5458" i="4"/>
  <c r="K5369" i="4"/>
  <c r="M5130" i="4"/>
  <c r="L5100" i="4"/>
  <c r="P5100" i="4" s="1"/>
  <c r="Q5100" i="4" s="1"/>
  <c r="K4890" i="4"/>
  <c r="P4860" i="4"/>
  <c r="Q4860" i="4" s="1"/>
  <c r="L4294" i="4"/>
  <c r="P4294" i="4" s="1"/>
  <c r="Q4294" i="4" s="1"/>
  <c r="M4322" i="4"/>
  <c r="M5736" i="4"/>
  <c r="M5212" i="4"/>
  <c r="P4255" i="4"/>
  <c r="Q4255" i="4" s="1"/>
  <c r="K4254" i="4"/>
  <c r="M5409" i="4"/>
  <c r="M4579" i="4"/>
  <c r="L4580" i="4"/>
  <c r="P4580" i="4" s="1"/>
  <c r="Q4580" i="4" s="1"/>
  <c r="K4421" i="4"/>
  <c r="J5774" i="4"/>
  <c r="K5250" i="4"/>
  <c r="P4361" i="4"/>
  <c r="Q4361" i="4" s="1"/>
  <c r="L4223" i="4"/>
  <c r="P4223" i="4" s="1"/>
  <c r="Q4223" i="4" s="1"/>
  <c r="M4212" i="4"/>
  <c r="Q4034" i="4"/>
  <c r="J5732" i="4"/>
  <c r="M4767" i="4"/>
  <c r="L4741" i="4"/>
  <c r="P4741" i="4" s="1"/>
  <c r="Q4741" i="4" s="1"/>
  <c r="K3920" i="4"/>
  <c r="P3890" i="4"/>
  <c r="Q3890" i="4" s="1"/>
  <c r="K5094" i="4"/>
  <c r="J4890" i="4"/>
  <c r="J3323" i="4"/>
  <c r="J5250" i="4"/>
  <c r="J5094" i="4"/>
  <c r="N4362" i="4"/>
  <c r="L4362" i="4" s="1"/>
  <c r="L4363" i="4"/>
  <c r="P4363" i="4" s="1"/>
  <c r="Q4363" i="4" s="1"/>
  <c r="J5453" i="4"/>
  <c r="J4568" i="4"/>
  <c r="J3960" i="4"/>
  <c r="M3484" i="4"/>
  <c r="L2176" i="4"/>
  <c r="P2176" i="4" s="1"/>
  <c r="Q2176" i="4" s="1"/>
  <c r="M2165" i="4"/>
  <c r="J845" i="4"/>
  <c r="L747" i="4"/>
  <c r="P747" i="4" s="1"/>
  <c r="Q747" i="4" s="1"/>
  <c r="M746" i="4"/>
  <c r="L746" i="4" s="1"/>
  <c r="P746" i="4" s="1"/>
  <c r="Q746" i="4" s="1"/>
  <c r="I623" i="4"/>
  <c r="I619" i="4"/>
  <c r="I620" i="4" s="1"/>
  <c r="L324" i="4"/>
  <c r="P324" i="4" s="1"/>
  <c r="Q324" i="4" s="1"/>
  <c r="M323" i="4"/>
  <c r="L3409" i="4"/>
  <c r="P3409" i="4" s="1"/>
  <c r="Q3409" i="4" s="1"/>
  <c r="N3408" i="4"/>
  <c r="L3167" i="4"/>
  <c r="P3167" i="4" s="1"/>
  <c r="M3196" i="4"/>
  <c r="P1863" i="4"/>
  <c r="Q1863" i="4" s="1"/>
  <c r="J1340" i="4"/>
  <c r="Q914" i="4"/>
  <c r="J913" i="4"/>
  <c r="Q913" i="4" s="1"/>
  <c r="Q2988" i="4"/>
  <c r="J2995" i="4"/>
  <c r="J2593" i="4"/>
  <c r="K2277" i="4"/>
  <c r="L1961" i="4"/>
  <c r="P1961" i="4" s="1"/>
  <c r="Q1961" i="4" s="1"/>
  <c r="M1992" i="4"/>
  <c r="K3810" i="4"/>
  <c r="P3811" i="4"/>
  <c r="Q3811" i="4" s="1"/>
  <c r="P3472" i="4"/>
  <c r="Q3472" i="4" s="1"/>
  <c r="J2685" i="4"/>
  <c r="J1841" i="4"/>
  <c r="M1073" i="4"/>
  <c r="L1084" i="4"/>
  <c r="P1084" i="4" s="1"/>
  <c r="Q1084" i="4" s="1"/>
  <c r="K2317" i="4"/>
  <c r="J430" i="4"/>
  <c r="L2373" i="4"/>
  <c r="P2373" i="4" s="1"/>
  <c r="Q2373" i="4" s="1"/>
  <c r="M2362" i="4"/>
  <c r="K1711" i="4"/>
  <c r="P1550" i="4"/>
  <c r="L1501" i="4"/>
  <c r="P1501" i="4" s="1"/>
  <c r="Q1501" i="4" s="1"/>
  <c r="O1490" i="4"/>
  <c r="O1479" i="4" s="1"/>
  <c r="O1510" i="4" s="1"/>
  <c r="L1167" i="4"/>
  <c r="P1167" i="4" s="1"/>
  <c r="Q1140" i="4"/>
  <c r="L988" i="4"/>
  <c r="P988" i="4" s="1"/>
  <c r="Q988" i="4" s="1"/>
  <c r="L677" i="4"/>
  <c r="P677" i="4" s="1"/>
  <c r="Q677" i="4" s="1"/>
  <c r="M676" i="4"/>
  <c r="J2085" i="4"/>
  <c r="Q192" i="4"/>
  <c r="K1910" i="4"/>
  <c r="N928" i="4"/>
  <c r="J2044" i="4"/>
  <c r="K1830" i="4"/>
  <c r="L1168" i="4"/>
  <c r="P1168" i="4" s="1"/>
  <c r="J3156" i="4"/>
  <c r="J1711" i="4"/>
  <c r="I1185" i="4"/>
  <c r="I379" i="4"/>
  <c r="I375" i="4"/>
  <c r="I376" i="4" s="1"/>
  <c r="N231" i="4"/>
  <c r="N38" i="4"/>
  <c r="Q8941" i="4"/>
  <c r="J8930" i="4"/>
  <c r="P8931" i="4"/>
  <c r="Q8931" i="4" s="1"/>
  <c r="K8930" i="4"/>
  <c r="M8835" i="4"/>
  <c r="L8805" i="4"/>
  <c r="P8805" i="4" s="1"/>
  <c r="Q8805" i="4" s="1"/>
  <c r="O8708" i="4"/>
  <c r="L8709" i="4"/>
  <c r="P8709" i="4" s="1"/>
  <c r="Q8709" i="4" s="1"/>
  <c r="M8563" i="4"/>
  <c r="J8794" i="4"/>
  <c r="K8742" i="4"/>
  <c r="J8429" i="4"/>
  <c r="M8144" i="4"/>
  <c r="M8053" i="4"/>
  <c r="L8019" i="4"/>
  <c r="P8019" i="4" s="1"/>
  <c r="K7627" i="4"/>
  <c r="P7629" i="4"/>
  <c r="Q7629" i="4" s="1"/>
  <c r="O8605" i="4"/>
  <c r="O8609" i="4" s="1"/>
  <c r="O8610" i="4" s="1"/>
  <c r="J8381" i="4"/>
  <c r="O8273" i="4"/>
  <c r="O8277" i="4" s="1"/>
  <c r="O8278" i="4" s="1"/>
  <c r="K8662" i="4"/>
  <c r="M8242" i="4"/>
  <c r="L8243" i="4"/>
  <c r="P8243" i="4" s="1"/>
  <c r="Q8243" i="4" s="1"/>
  <c r="J8155" i="4"/>
  <c r="J8287" i="4"/>
  <c r="K7916" i="4"/>
  <c r="J7735" i="4"/>
  <c r="L7616" i="4"/>
  <c r="P7616" i="4" s="1"/>
  <c r="Q7616" i="4" s="1"/>
  <c r="M7615" i="4"/>
  <c r="L7615" i="4" s="1"/>
  <c r="N7967" i="4"/>
  <c r="N7971" i="4" s="1"/>
  <c r="N7972" i="4" s="1"/>
  <c r="I6968" i="4"/>
  <c r="I6971" i="4" s="1"/>
  <c r="I6964" i="4"/>
  <c r="I6965" i="4" s="1"/>
  <c r="K7931" i="4"/>
  <c r="K7576" i="4"/>
  <c r="Q8030" i="4"/>
  <c r="L7938" i="4"/>
  <c r="P7938" i="4" s="1"/>
  <c r="Q7938" i="4" s="1"/>
  <c r="O7937" i="4"/>
  <c r="O7967" i="4" s="1"/>
  <c r="O7971" i="4" s="1"/>
  <c r="O7972" i="4" s="1"/>
  <c r="L7171" i="4"/>
  <c r="P7171" i="4" s="1"/>
  <c r="M6924" i="4"/>
  <c r="L6935" i="4"/>
  <c r="P6935" i="4" s="1"/>
  <c r="Q6935" i="4" s="1"/>
  <c r="L7620" i="4"/>
  <c r="P7620" i="4" s="1"/>
  <c r="P7497" i="4"/>
  <c r="Q7497" i="4" s="1"/>
  <c r="J8008" i="4"/>
  <c r="K7874" i="4"/>
  <c r="J7626" i="4"/>
  <c r="O7576" i="4"/>
  <c r="O7586" i="4" s="1"/>
  <c r="L7503" i="4"/>
  <c r="P7503" i="4" s="1"/>
  <c r="L7444" i="4"/>
  <c r="P7444" i="4" s="1"/>
  <c r="J7394" i="4"/>
  <c r="L7263" i="4"/>
  <c r="P7263" i="4" s="1"/>
  <c r="Q7263" i="4" s="1"/>
  <c r="J7246" i="4"/>
  <c r="J7230" i="4"/>
  <c r="K7146" i="4"/>
  <c r="J7028" i="4"/>
  <c r="L6989" i="4"/>
  <c r="P6989" i="4" s="1"/>
  <c r="Q6989" i="4" s="1"/>
  <c r="N6914" i="4"/>
  <c r="N6912" i="4"/>
  <c r="N6913" i="4" s="1"/>
  <c r="L6557" i="4"/>
  <c r="P6557" i="4" s="1"/>
  <c r="Q6557" i="4" s="1"/>
  <c r="N6556" i="4"/>
  <c r="O6869" i="4"/>
  <c r="O6865" i="4"/>
  <c r="O6866" i="4" s="1"/>
  <c r="J6727" i="4"/>
  <c r="J6723" i="4"/>
  <c r="L6620" i="4"/>
  <c r="P6620" i="4" s="1"/>
  <c r="Q6620" i="4" s="1"/>
  <c r="L7445" i="4"/>
  <c r="P7445" i="4" s="1"/>
  <c r="Q7445" i="4" s="1"/>
  <c r="L7231" i="4"/>
  <c r="P7231" i="4" s="1"/>
  <c r="Q7231" i="4" s="1"/>
  <c r="L7016" i="4"/>
  <c r="P7016" i="4" s="1"/>
  <c r="Q7016" i="4" s="1"/>
  <c r="M7015" i="4"/>
  <c r="L7015" i="4" s="1"/>
  <c r="K6639" i="4"/>
  <c r="P6650" i="4"/>
  <c r="Q6650" i="4" s="1"/>
  <c r="L7172" i="4"/>
  <c r="P7172" i="4" s="1"/>
  <c r="Q7172" i="4" s="1"/>
  <c r="L7023" i="4"/>
  <c r="P7023" i="4" s="1"/>
  <c r="J5953" i="4"/>
  <c r="M5948" i="4"/>
  <c r="M6439" i="4"/>
  <c r="J6052" i="4"/>
  <c r="M6523" i="4"/>
  <c r="K6396" i="4"/>
  <c r="L6089" i="4"/>
  <c r="J5820" i="4"/>
  <c r="J5817" i="4"/>
  <c r="K6256" i="4"/>
  <c r="N5928" i="4"/>
  <c r="J5896" i="4"/>
  <c r="L5744" i="4"/>
  <c r="P5744" i="4" s="1"/>
  <c r="Q5744" i="4" s="1"/>
  <c r="N5743" i="4"/>
  <c r="K5656" i="4"/>
  <c r="J4970" i="4"/>
  <c r="K4414" i="4"/>
  <c r="M4451" i="4"/>
  <c r="M4172" i="4"/>
  <c r="L4173" i="4"/>
  <c r="P4173" i="4" s="1"/>
  <c r="Q4173" i="4" s="1"/>
  <c r="M5539" i="4"/>
  <c r="L5540" i="4"/>
  <c r="P5540" i="4" s="1"/>
  <c r="Q5540" i="4" s="1"/>
  <c r="K4612" i="4"/>
  <c r="L5632" i="4"/>
  <c r="P5632" i="4" s="1"/>
  <c r="Q5632" i="4" s="1"/>
  <c r="M5621" i="4"/>
  <c r="K5458" i="4"/>
  <c r="K4802" i="4"/>
  <c r="L5442" i="4"/>
  <c r="P5442" i="4" s="1"/>
  <c r="Q5442" i="4" s="1"/>
  <c r="M5449" i="4"/>
  <c r="M5089" i="4"/>
  <c r="L5061" i="4"/>
  <c r="P5061" i="4" s="1"/>
  <c r="Q5061" i="4" s="1"/>
  <c r="L4484" i="4"/>
  <c r="P4484" i="4" s="1"/>
  <c r="Q4484" i="4" s="1"/>
  <c r="M4491" i="4"/>
  <c r="K4359" i="4"/>
  <c r="P5365" i="4"/>
  <c r="J4650" i="4"/>
  <c r="K4172" i="4"/>
  <c r="K3960" i="4"/>
  <c r="K4501" i="4"/>
  <c r="L3942" i="4"/>
  <c r="P3942" i="4" s="1"/>
  <c r="Q3942" i="4" s="1"/>
  <c r="N3931" i="4"/>
  <c r="L3792" i="4"/>
  <c r="P3792" i="4" s="1"/>
  <c r="Q3792" i="4" s="1"/>
  <c r="K4081" i="4"/>
  <c r="J3925" i="4"/>
  <c r="N3489" i="4"/>
  <c r="J5055" i="4"/>
  <c r="M2925" i="4"/>
  <c r="L2926" i="4"/>
  <c r="P2926" i="4" s="1"/>
  <c r="Q2926" i="4" s="1"/>
  <c r="L644" i="4"/>
  <c r="P644" i="4" s="1"/>
  <c r="Q644" i="4" s="1"/>
  <c r="O633" i="4"/>
  <c r="P3592" i="4"/>
  <c r="Q3592" i="4" s="1"/>
  <c r="M3237" i="4"/>
  <c r="K3196" i="4"/>
  <c r="M2845" i="4"/>
  <c r="L2846" i="4"/>
  <c r="P2846" i="4" s="1"/>
  <c r="Q2846" i="4" s="1"/>
  <c r="L2667" i="4"/>
  <c r="P2667" i="4" s="1"/>
  <c r="Q2667" i="4" s="1"/>
  <c r="M2674" i="4"/>
  <c r="K2240" i="4"/>
  <c r="M2118" i="4"/>
  <c r="L1440" i="4"/>
  <c r="P1440" i="4" s="1"/>
  <c r="Q1440" i="4" s="1"/>
  <c r="O1439" i="4"/>
  <c r="L1439" i="4" s="1"/>
  <c r="K1283" i="4"/>
  <c r="Q984" i="4"/>
  <c r="J983" i="4"/>
  <c r="L975" i="4"/>
  <c r="P975" i="4" s="1"/>
  <c r="Q975" i="4" s="1"/>
  <c r="M974" i="4"/>
  <c r="L974" i="4" s="1"/>
  <c r="Q2788" i="4"/>
  <c r="K2118" i="4"/>
  <c r="J1954" i="4"/>
  <c r="J3034" i="4"/>
  <c r="K1870" i="4"/>
  <c r="M1711" i="4"/>
  <c r="L1686" i="4"/>
  <c r="P1686" i="4" s="1"/>
  <c r="Q1686" i="4" s="1"/>
  <c r="K1480" i="4"/>
  <c r="J1092" i="4"/>
  <c r="O767" i="4"/>
  <c r="M419" i="4"/>
  <c r="L419" i="4" s="1"/>
  <c r="L420" i="4"/>
  <c r="P420" i="4" s="1"/>
  <c r="Q420" i="4" s="1"/>
  <c r="M407" i="4"/>
  <c r="L408" i="4"/>
  <c r="P408" i="4" s="1"/>
  <c r="Q408" i="4" s="1"/>
  <c r="N3599" i="4"/>
  <c r="L3569" i="4"/>
  <c r="P3569" i="4" s="1"/>
  <c r="Q3569" i="4" s="1"/>
  <c r="J2362" i="4"/>
  <c r="P1747" i="4"/>
  <c r="P1628" i="4"/>
  <c r="Q1628" i="4" s="1"/>
  <c r="L1499" i="4"/>
  <c r="P1499" i="4" s="1"/>
  <c r="Q1499" i="4" s="1"/>
  <c r="I1490" i="4"/>
  <c r="I1479" i="4" s="1"/>
  <c r="I1510" i="4" s="1"/>
  <c r="K1439" i="4"/>
  <c r="Q1295" i="4"/>
  <c r="L1284" i="4"/>
  <c r="P1284" i="4" s="1"/>
  <c r="M1283" i="4"/>
  <c r="L1283" i="4" s="1"/>
  <c r="K1192" i="4"/>
  <c r="L984" i="4"/>
  <c r="P984" i="4" s="1"/>
  <c r="O1006" i="4"/>
  <c r="O1002" i="4"/>
  <c r="O1003" i="4" s="1"/>
  <c r="L914" i="4"/>
  <c r="P914" i="4" s="1"/>
  <c r="K829" i="4"/>
  <c r="L691" i="4"/>
  <c r="P691" i="4" s="1"/>
  <c r="M690" i="4"/>
  <c r="L690" i="4" s="1"/>
  <c r="P690" i="4" s="1"/>
  <c r="J657" i="4"/>
  <c r="J585" i="4"/>
  <c r="K302" i="4"/>
  <c r="J1638" i="4"/>
  <c r="K83" i="4"/>
  <c r="K79" i="4"/>
  <c r="N1232" i="4"/>
  <c r="N1228" i="4"/>
  <c r="N1229" i="4" s="1"/>
  <c r="L1093" i="4"/>
  <c r="P1093" i="4" s="1"/>
  <c r="Q1093" i="4" s="1"/>
  <c r="Q91" i="4"/>
  <c r="J90" i="4"/>
  <c r="N83" i="4"/>
  <c r="N79" i="4"/>
  <c r="N80" i="4" s="1"/>
  <c r="M623" i="4"/>
  <c r="M619" i="4"/>
  <c r="M249" i="4"/>
  <c r="I484" i="4"/>
  <c r="I485" i="4" s="1"/>
  <c r="M114" i="4"/>
  <c r="L8857" i="4"/>
  <c r="P8857" i="4" s="1"/>
  <c r="Q8857" i="4" s="1"/>
  <c r="L8903" i="4"/>
  <c r="P8903" i="4" s="1"/>
  <c r="Q8903" i="4" s="1"/>
  <c r="M8892" i="4"/>
  <c r="K8839" i="4"/>
  <c r="J8708" i="4"/>
  <c r="Q8719" i="4"/>
  <c r="K8616" i="4"/>
  <c r="J8242" i="4"/>
  <c r="O8287" i="4"/>
  <c r="L8284" i="4"/>
  <c r="P8284" i="4" s="1"/>
  <c r="Q8284" i="4" s="1"/>
  <c r="N8471" i="4"/>
  <c r="N8475" i="4" s="1"/>
  <c r="N8476" i="4" s="1"/>
  <c r="O8298" i="4"/>
  <c r="O8333" i="4" s="1"/>
  <c r="O8337" i="4" s="1"/>
  <c r="O8338" i="4" s="1"/>
  <c r="L8309" i="4"/>
  <c r="P8309" i="4" s="1"/>
  <c r="Q8309" i="4" s="1"/>
  <c r="N8482" i="4"/>
  <c r="N8514" i="4" s="1"/>
  <c r="N8518" i="4" s="1"/>
  <c r="N8519" i="4" s="1"/>
  <c r="L8483" i="4"/>
  <c r="P8483" i="4" s="1"/>
  <c r="Q8483" i="4" s="1"/>
  <c r="K8148" i="4"/>
  <c r="P8507" i="4"/>
  <c r="K8333" i="4"/>
  <c r="O7605" i="4"/>
  <c r="L7624" i="4"/>
  <c r="P7624" i="4" s="1"/>
  <c r="Q7624" i="4" s="1"/>
  <c r="M7623" i="4"/>
  <c r="L7623" i="4" s="1"/>
  <c r="J7561" i="4"/>
  <c r="K8058" i="4"/>
  <c r="O7362" i="4"/>
  <c r="O7365" i="4" s="1"/>
  <c r="O7358" i="4"/>
  <c r="O7359" i="4" s="1"/>
  <c r="N7051" i="4"/>
  <c r="N6811" i="4"/>
  <c r="N6820" i="4" s="1"/>
  <c r="M8385" i="4"/>
  <c r="L7926" i="4"/>
  <c r="P7926" i="4" s="1"/>
  <c r="Q7926" i="4" s="1"/>
  <c r="L7747" i="4"/>
  <c r="P7747" i="4" s="1"/>
  <c r="Q7747" i="4" s="1"/>
  <c r="O7746" i="4"/>
  <c r="M7324" i="4"/>
  <c r="L7335" i="4"/>
  <c r="P7335" i="4" s="1"/>
  <c r="Q7335" i="4" s="1"/>
  <c r="K7102" i="4"/>
  <c r="K6908" i="4"/>
  <c r="L6856" i="4"/>
  <c r="P6856" i="4" s="1"/>
  <c r="Q6856" i="4" s="1"/>
  <c r="K6734" i="4"/>
  <c r="J7930" i="4"/>
  <c r="J7694" i="4"/>
  <c r="L7621" i="4"/>
  <c r="P7621" i="4" s="1"/>
  <c r="L7634" i="4"/>
  <c r="P7634" i="4" s="1"/>
  <c r="L7394" i="4"/>
  <c r="P7394" i="4" s="1"/>
  <c r="P7351" i="4"/>
  <c r="Q7351" i="4" s="1"/>
  <c r="L7246" i="4"/>
  <c r="P7246" i="4" s="1"/>
  <c r="L7230" i="4"/>
  <c r="P7230" i="4" s="1"/>
  <c r="O6912" i="4"/>
  <c r="O6913" i="4" s="1"/>
  <c r="O6914" i="4"/>
  <c r="L6762" i="4"/>
  <c r="P6762" i="4" s="1"/>
  <c r="L7484" i="4"/>
  <c r="P7484" i="4" s="1"/>
  <c r="Q7484" i="4" s="1"/>
  <c r="K6663" i="4"/>
  <c r="J6869" i="4"/>
  <c r="J6865" i="4"/>
  <c r="L6578" i="4"/>
  <c r="P6578" i="4" s="1"/>
  <c r="Q6578" i="4" s="1"/>
  <c r="M6577" i="4"/>
  <c r="J6780" i="4"/>
  <c r="M6734" i="4"/>
  <c r="L6734" i="4" s="1"/>
  <c r="K6481" i="4"/>
  <c r="L6979" i="4"/>
  <c r="P6979" i="4" s="1"/>
  <c r="Q6979" i="4" s="1"/>
  <c r="M6978" i="4"/>
  <c r="L6978" i="4" s="1"/>
  <c r="P6978" i="4" s="1"/>
  <c r="L6817" i="4"/>
  <c r="P6817" i="4" s="1"/>
  <c r="Q6817" i="4" s="1"/>
  <c r="J5851" i="4"/>
  <c r="J6133" i="4"/>
  <c r="K6173" i="4"/>
  <c r="J6173" i="4"/>
  <c r="I6593" i="4"/>
  <c r="L6093" i="4"/>
  <c r="M6094" i="4"/>
  <c r="L6094" i="4" s="1"/>
  <c r="P5837" i="4"/>
  <c r="Q5837" i="4" s="1"/>
  <c r="M6600" i="4"/>
  <c r="L6601" i="4"/>
  <c r="K6133" i="4"/>
  <c r="M4338" i="4"/>
  <c r="L4340" i="4"/>
  <c r="P4340" i="4" s="1"/>
  <c r="Q4340" i="4" s="1"/>
  <c r="M4890" i="4"/>
  <c r="K5533" i="4"/>
  <c r="M5219" i="4"/>
  <c r="L5220" i="4"/>
  <c r="P5220" i="4" s="1"/>
  <c r="Q5220" i="4" s="1"/>
  <c r="K5419" i="4"/>
  <c r="P5420" i="4"/>
  <c r="Q5420" i="4" s="1"/>
  <c r="J4491" i="4"/>
  <c r="K4362" i="4"/>
  <c r="M5020" i="4"/>
  <c r="K4931" i="4"/>
  <c r="M3879" i="4"/>
  <c r="N3730" i="4"/>
  <c r="L3741" i="4"/>
  <c r="P3741" i="4" s="1"/>
  <c r="Q3741" i="4" s="1"/>
  <c r="M5286" i="4"/>
  <c r="J3563" i="4"/>
  <c r="K5291" i="4"/>
  <c r="K4132" i="4"/>
  <c r="P4133" i="4"/>
  <c r="Q4133" i="4" s="1"/>
  <c r="K5055" i="4"/>
  <c r="L4093" i="4"/>
  <c r="P4093" i="4" s="1"/>
  <c r="M4092" i="4"/>
  <c r="J3682" i="4"/>
  <c r="M3843" i="4"/>
  <c r="K3689" i="4"/>
  <c r="P3690" i="4"/>
  <c r="Q3690" i="4" s="1"/>
  <c r="N3559" i="4"/>
  <c r="L3529" i="4"/>
  <c r="P3529" i="4" s="1"/>
  <c r="Q3529" i="4" s="1"/>
  <c r="P3394" i="4"/>
  <c r="K2351" i="4"/>
  <c r="J1439" i="4"/>
  <c r="L753" i="4"/>
  <c r="P753" i="4" s="1"/>
  <c r="Q753" i="4" s="1"/>
  <c r="M752" i="4"/>
  <c r="L752" i="4" s="1"/>
  <c r="P752" i="4" s="1"/>
  <c r="Q752" i="4" s="1"/>
  <c r="I696" i="4"/>
  <c r="K419" i="4"/>
  <c r="K407" i="4"/>
  <c r="J2401" i="4"/>
  <c r="N1302" i="4"/>
  <c r="M2441" i="4"/>
  <c r="L2442" i="4"/>
  <c r="P2442" i="4" s="1"/>
  <c r="Q2442" i="4" s="1"/>
  <c r="Q2206" i="4"/>
  <c r="J2236" i="4"/>
  <c r="M2074" i="4"/>
  <c r="L2067" i="4"/>
  <c r="P2067" i="4" s="1"/>
  <c r="Q2067" i="4" s="1"/>
  <c r="K1996" i="4"/>
  <c r="P1488" i="4"/>
  <c r="Q1488" i="4" s="1"/>
  <c r="M1192" i="4"/>
  <c r="L1203" i="4"/>
  <c r="P1203" i="4" s="1"/>
  <c r="Q1203" i="4" s="1"/>
  <c r="P983" i="4"/>
  <c r="Q2384" i="4"/>
  <c r="I767" i="4"/>
  <c r="K657" i="4"/>
  <c r="M491" i="4"/>
  <c r="L502" i="4"/>
  <c r="P502" i="4" s="1"/>
  <c r="Q502" i="4" s="1"/>
  <c r="N3920" i="4"/>
  <c r="N3924" i="4" s="1"/>
  <c r="N3925" i="4" s="1"/>
  <c r="K2919" i="4"/>
  <c r="P1667" i="4"/>
  <c r="Q1667" i="4" s="1"/>
  <c r="K1525" i="4"/>
  <c r="L1505" i="4"/>
  <c r="P1505" i="4" s="1"/>
  <c r="Q1505" i="4" s="1"/>
  <c r="K1435" i="4"/>
  <c r="Q1291" i="4"/>
  <c r="J1242" i="4"/>
  <c r="L908" i="4"/>
  <c r="P908" i="4" s="1"/>
  <c r="Q280" i="4"/>
  <c r="J2755" i="4"/>
  <c r="L1150" i="4"/>
  <c r="P1150" i="4" s="1"/>
  <c r="K2033" i="4"/>
  <c r="M1176" i="4"/>
  <c r="J2313" i="4"/>
  <c r="O532" i="4"/>
  <c r="O528" i="4"/>
  <c r="O529" i="4" s="1"/>
  <c r="K29" i="4"/>
  <c r="M1594" i="4"/>
  <c r="L1105" i="4"/>
  <c r="P1105" i="4" s="1"/>
  <c r="Q1105" i="4" s="1"/>
  <c r="K771" i="4"/>
  <c r="K254" i="4"/>
  <c r="L149" i="4"/>
  <c r="P149" i="4" s="1"/>
  <c r="Q149" i="4" s="1"/>
  <c r="M42" i="4"/>
  <c r="M46" i="4"/>
  <c r="K8846" i="4"/>
  <c r="K8892" i="4"/>
  <c r="J8846" i="4"/>
  <c r="J8835" i="4"/>
  <c r="J8298" i="4"/>
  <c r="K8273" i="4"/>
  <c r="N8605" i="4"/>
  <c r="K8385" i="4"/>
  <c r="O8064" i="4"/>
  <c r="O8099" i="4" s="1"/>
  <c r="O8103" i="4" s="1"/>
  <c r="O8104" i="4" s="1"/>
  <c r="L8075" i="4"/>
  <c r="P8075" i="4" s="1"/>
  <c r="Q8075" i="4" s="1"/>
  <c r="Q8627" i="4"/>
  <c r="J8616" i="4"/>
  <c r="L8617" i="4"/>
  <c r="P8617" i="4" s="1"/>
  <c r="Q8617" i="4" s="1"/>
  <c r="K8471" i="4"/>
  <c r="L8345" i="4"/>
  <c r="P8345" i="4" s="1"/>
  <c r="Q8345" i="4" s="1"/>
  <c r="O8344" i="4"/>
  <c r="L7977" i="4"/>
  <c r="P7977" i="4" s="1"/>
  <c r="Q7977" i="4" s="1"/>
  <c r="M8471" i="4"/>
  <c r="L7931" i="4"/>
  <c r="J7874" i="4"/>
  <c r="Q7621" i="4"/>
  <c r="J7620" i="4"/>
  <c r="Q7620" i="4" s="1"/>
  <c r="L7552" i="4"/>
  <c r="P7552" i="4" s="1"/>
  <c r="Q7552" i="4" s="1"/>
  <c r="I7362" i="4"/>
  <c r="I7365" i="4" s="1"/>
  <c r="I7358" i="4"/>
  <c r="I7359" i="4" s="1"/>
  <c r="L7103" i="4"/>
  <c r="P7103" i="4" s="1"/>
  <c r="Q7103" i="4" s="1"/>
  <c r="M7102" i="4"/>
  <c r="L8253" i="4"/>
  <c r="P8253" i="4" s="1"/>
  <c r="Q8253" i="4" s="1"/>
  <c r="N7912" i="4"/>
  <c r="N7916" i="4" s="1"/>
  <c r="N7917" i="4" s="1"/>
  <c r="J7634" i="4"/>
  <c r="K8064" i="4"/>
  <c r="L7706" i="4"/>
  <c r="P7706" i="4" s="1"/>
  <c r="Q7706" i="4" s="1"/>
  <c r="O7705" i="4"/>
  <c r="O7735" i="4" s="1"/>
  <c r="O7739" i="4" s="1"/>
  <c r="O7740" i="4" s="1"/>
  <c r="L7562" i="4"/>
  <c r="P7562" i="4" s="1"/>
  <c r="Q7562" i="4" s="1"/>
  <c r="J6951" i="4"/>
  <c r="M6851" i="4"/>
  <c r="L6851" i="4" s="1"/>
  <c r="L6852" i="4"/>
  <c r="P6852" i="4" s="1"/>
  <c r="Q6852" i="4" s="1"/>
  <c r="M6719" i="4"/>
  <c r="L6714" i="4"/>
  <c r="P6714" i="4" s="1"/>
  <c r="Q6714" i="4" s="1"/>
  <c r="M6624" i="4"/>
  <c r="L6625" i="4"/>
  <c r="P6625" i="4" s="1"/>
  <c r="Q6625" i="4" s="1"/>
  <c r="J8019" i="4"/>
  <c r="L7653" i="4"/>
  <c r="P7653" i="4" s="1"/>
  <c r="Q7653" i="4" s="1"/>
  <c r="O7652" i="4"/>
  <c r="J7967" i="4"/>
  <c r="L7635" i="4"/>
  <c r="P7635" i="4" s="1"/>
  <c r="Q7635" i="4" s="1"/>
  <c r="L7418" i="4"/>
  <c r="P7418" i="4" s="1"/>
  <c r="Q7418" i="4" s="1"/>
  <c r="M7417" i="4"/>
  <c r="L7417" i="4" s="1"/>
  <c r="N7179" i="4"/>
  <c r="K6924" i="4"/>
  <c r="K6820" i="4"/>
  <c r="N6727" i="4"/>
  <c r="N6723" i="4"/>
  <c r="N6724" i="4" s="1"/>
  <c r="J6519" i="4"/>
  <c r="J6601" i="4"/>
  <c r="K6523" i="4"/>
  <c r="O6427" i="4"/>
  <c r="L6428" i="4"/>
  <c r="P6428" i="4" s="1"/>
  <c r="Q6428" i="4" s="1"/>
  <c r="Q7023" i="4"/>
  <c r="J7022" i="4"/>
  <c r="Q7022" i="4" s="1"/>
  <c r="Q6807" i="4"/>
  <c r="J6672" i="4"/>
  <c r="N7126" i="4"/>
  <c r="L6952" i="4"/>
  <c r="P6952" i="4" s="1"/>
  <c r="Q6952" i="4" s="1"/>
  <c r="L6538" i="4"/>
  <c r="P6538" i="4" s="1"/>
  <c r="Q6538" i="4" s="1"/>
  <c r="N6537" i="4"/>
  <c r="L7526" i="4"/>
  <c r="P7526" i="4" s="1"/>
  <c r="J6611" i="4"/>
  <c r="L6668" i="4"/>
  <c r="P6668" i="4" s="1"/>
  <c r="Q6668" i="4" s="1"/>
  <c r="L6807" i="4"/>
  <c r="P6807" i="4" s="1"/>
  <c r="J5957" i="4"/>
  <c r="J5938" i="4"/>
  <c r="J5928" i="4"/>
  <c r="L5947" i="4"/>
  <c r="P5947" i="4" s="1"/>
  <c r="Q5947" i="4" s="1"/>
  <c r="J6213" i="4"/>
  <c r="O6488" i="4"/>
  <c r="L6488" i="4" s="1"/>
  <c r="P6488" i="4" s="1"/>
  <c r="Q6488" i="4" s="1"/>
  <c r="M6477" i="4"/>
  <c r="L6515" i="4"/>
  <c r="P6515" i="4" s="1"/>
  <c r="Q6515" i="4" s="1"/>
  <c r="M6356" i="4"/>
  <c r="K6007" i="4"/>
  <c r="M5775" i="4"/>
  <c r="J5286" i="4"/>
  <c r="J4730" i="4"/>
  <c r="J4414" i="4"/>
  <c r="L4236" i="4"/>
  <c r="P4236" i="4" s="1"/>
  <c r="Q4236" i="4" s="1"/>
  <c r="N4161" i="4"/>
  <c r="N4165" i="4" s="1"/>
  <c r="N4166" i="4" s="1"/>
  <c r="K5732" i="4"/>
  <c r="M5579" i="4"/>
  <c r="L5580" i="4"/>
  <c r="P5580" i="4" s="1"/>
  <c r="Q5580" i="4" s="1"/>
  <c r="M4820" i="4"/>
  <c r="L4821" i="4"/>
  <c r="P4821" i="4" s="1"/>
  <c r="Q4821" i="4" s="1"/>
  <c r="L4552" i="4"/>
  <c r="P4552" i="4" s="1"/>
  <c r="Q4552" i="4" s="1"/>
  <c r="M4541" i="4"/>
  <c r="J4287" i="4"/>
  <c r="J5179" i="4"/>
  <c r="L4912" i="4"/>
  <c r="P4912" i="4" s="1"/>
  <c r="Q4912" i="4" s="1"/>
  <c r="M4901" i="4"/>
  <c r="M4730" i="4"/>
  <c r="J4092" i="4"/>
  <c r="Q4093" i="4"/>
  <c r="P4012" i="4"/>
  <c r="Q4012" i="4" s="1"/>
  <c r="K4011" i="4"/>
  <c r="J4695" i="4"/>
  <c r="K4337" i="4"/>
  <c r="K3318" i="4"/>
  <c r="P3288" i="4"/>
  <c r="Q3288" i="4" s="1"/>
  <c r="P5127" i="4"/>
  <c r="Q5127" i="4" s="1"/>
  <c r="K5130" i="4"/>
  <c r="K3643" i="4"/>
  <c r="P3249" i="4"/>
  <c r="Q3249" i="4" s="1"/>
  <c r="K3248" i="4"/>
  <c r="J4531" i="4"/>
  <c r="K4000" i="4"/>
  <c r="K3678" i="4"/>
  <c r="P4713" i="4"/>
  <c r="Q4713" i="4" s="1"/>
  <c r="K4702" i="4"/>
  <c r="L4381" i="4"/>
  <c r="P4381" i="4" s="1"/>
  <c r="Q4381" i="4" s="1"/>
  <c r="M4410" i="4"/>
  <c r="K4326" i="4"/>
  <c r="J5614" i="4"/>
  <c r="M4535" i="4"/>
  <c r="M3523" i="4"/>
  <c r="M3323" i="4"/>
  <c r="M2885" i="4"/>
  <c r="L2886" i="4"/>
  <c r="P2886" i="4" s="1"/>
  <c r="Q2886" i="4" s="1"/>
  <c r="J785" i="4"/>
  <c r="K491" i="4"/>
  <c r="J302" i="4"/>
  <c r="M3964" i="4"/>
  <c r="K3769" i="4"/>
  <c r="P3512" i="4"/>
  <c r="K3519" i="4"/>
  <c r="M2003" i="4"/>
  <c r="L2014" i="4"/>
  <c r="P2014" i="4" s="1"/>
  <c r="Q2014" i="4" s="1"/>
  <c r="J1500" i="4"/>
  <c r="L1352" i="4"/>
  <c r="P1352" i="4" s="1"/>
  <c r="Q1352" i="4" s="1"/>
  <c r="M1351" i="4"/>
  <c r="J4004" i="4"/>
  <c r="K3039" i="4"/>
  <c r="M2965" i="4"/>
  <c r="L2966" i="4"/>
  <c r="P2966" i="4" s="1"/>
  <c r="Q2966" i="4" s="1"/>
  <c r="J2835" i="4"/>
  <c r="K4121" i="4"/>
  <c r="L3650" i="4"/>
  <c r="P3650" i="4" s="1"/>
  <c r="Q3650" i="4" s="1"/>
  <c r="N3649" i="4"/>
  <c r="N3318" i="4"/>
  <c r="J3207" i="4"/>
  <c r="J3045" i="4"/>
  <c r="J2481" i="4"/>
  <c r="M2154" i="4"/>
  <c r="L2125" i="4"/>
  <c r="P2125" i="4" s="1"/>
  <c r="Q2125" i="4" s="1"/>
  <c r="M1675" i="4"/>
  <c r="L1645" i="4"/>
  <c r="P1645" i="4" s="1"/>
  <c r="Q1645" i="4" s="1"/>
  <c r="M1525" i="4"/>
  <c r="L1536" i="4"/>
  <c r="P1536" i="4" s="1"/>
  <c r="Q1536" i="4" s="1"/>
  <c r="J1104" i="4"/>
  <c r="K2552" i="4"/>
  <c r="J2154" i="4"/>
  <c r="M1910" i="4"/>
  <c r="L1881" i="4"/>
  <c r="P1881" i="4" s="1"/>
  <c r="Q1881" i="4" s="1"/>
  <c r="K633" i="4"/>
  <c r="J524" i="4"/>
  <c r="Q427" i="4"/>
  <c r="M4650" i="4"/>
  <c r="Q2532" i="4"/>
  <c r="J2521" i="4"/>
  <c r="J2165" i="4"/>
  <c r="Q2166" i="4"/>
  <c r="L1309" i="4"/>
  <c r="P1309" i="4" s="1"/>
  <c r="Q1309" i="4" s="1"/>
  <c r="Q1287" i="4"/>
  <c r="L1025" i="4"/>
  <c r="P1025" i="4" s="1"/>
  <c r="Q1025" i="4" s="1"/>
  <c r="K845" i="4"/>
  <c r="K210" i="4"/>
  <c r="K1594" i="4"/>
  <c r="O484" i="4"/>
  <c r="O485" i="4" s="1"/>
  <c r="K132" i="4"/>
  <c r="P133" i="4"/>
  <c r="Q133" i="4" s="1"/>
  <c r="I122" i="4"/>
  <c r="I118" i="4"/>
  <c r="I119" i="4" s="1"/>
  <c r="K2074" i="4"/>
  <c r="P2044" i="4"/>
  <c r="J1557" i="4"/>
  <c r="M215" i="4"/>
  <c r="J80" i="4"/>
  <c r="K195" i="4"/>
  <c r="N578" i="4"/>
  <c r="N574" i="4"/>
  <c r="N575" i="4" s="1"/>
  <c r="K1795" i="4"/>
  <c r="J1675" i="4"/>
  <c r="O83" i="4"/>
  <c r="O79" i="4"/>
  <c r="O80" i="4" s="1"/>
  <c r="P4362" i="4" l="1"/>
  <c r="Q4362" i="4" s="1"/>
  <c r="N7362" i="4"/>
  <c r="N7365" i="4" s="1"/>
  <c r="M6169" i="4"/>
  <c r="L6446" i="4"/>
  <c r="P6446" i="4" s="1"/>
  <c r="M1055" i="4"/>
  <c r="L1055" i="4" s="1"/>
  <c r="P1055" i="4" s="1"/>
  <c r="L348" i="4"/>
  <c r="P1321" i="4"/>
  <c r="Q7246" i="4"/>
  <c r="I4366" i="4"/>
  <c r="I4374" i="4" s="1"/>
  <c r="I5778" i="4" s="1"/>
  <c r="L4702" i="4"/>
  <c r="P4702" i="4" s="1"/>
  <c r="Q4702" i="4" s="1"/>
  <c r="L3850" i="4"/>
  <c r="P3850" i="4" s="1"/>
  <c r="Q3850" i="4" s="1"/>
  <c r="L7627" i="4"/>
  <c r="M2552" i="4"/>
  <c r="I1133" i="4"/>
  <c r="K375" i="4"/>
  <c r="K376" i="4" s="1"/>
  <c r="K6593" i="4"/>
  <c r="M2835" i="4"/>
  <c r="L2835" i="4" s="1"/>
  <c r="P2835" i="4" s="1"/>
  <c r="Q2835" i="4" s="1"/>
  <c r="L7146" i="4"/>
  <c r="K379" i="4"/>
  <c r="I7637" i="4"/>
  <c r="I7641" i="4" s="1"/>
  <c r="I7642" i="4" s="1"/>
  <c r="P348" i="4"/>
  <c r="Q348" i="4" s="1"/>
  <c r="I7256" i="4"/>
  <c r="N6629" i="4"/>
  <c r="N6632" i="4" s="1"/>
  <c r="I7516" i="4"/>
  <c r="I7519" i="4" s="1"/>
  <c r="N439" i="4"/>
  <c r="M3075" i="4"/>
  <c r="N3799" i="4"/>
  <c r="N3803" i="4" s="1"/>
  <c r="N3804" i="4" s="1"/>
  <c r="L6007" i="4"/>
  <c r="P6007" i="4" s="1"/>
  <c r="Q6007" i="4" s="1"/>
  <c r="L3358" i="4"/>
  <c r="P3358" i="4" s="1"/>
  <c r="Q3358" i="4" s="1"/>
  <c r="L5938" i="4"/>
  <c r="L2247" i="4"/>
  <c r="P2247" i="4" s="1"/>
  <c r="Q2247" i="4" s="1"/>
  <c r="J379" i="4"/>
  <c r="P7146" i="4"/>
  <c r="Q7146" i="4" s="1"/>
  <c r="L3248" i="4"/>
  <c r="P3248" i="4" s="1"/>
  <c r="Q3248" i="4" s="1"/>
  <c r="N375" i="4"/>
  <c r="N376" i="4" s="1"/>
  <c r="I868" i="4"/>
  <c r="L875" i="4"/>
  <c r="M1830" i="4"/>
  <c r="K6861" i="4"/>
  <c r="K6865" i="4" s="1"/>
  <c r="L6639" i="4"/>
  <c r="P6639" i="4" s="1"/>
  <c r="Q6639" i="4" s="1"/>
  <c r="L264" i="4"/>
  <c r="P264" i="4" s="1"/>
  <c r="Q264" i="4" s="1"/>
  <c r="M6672" i="4"/>
  <c r="L6672" i="4" s="1"/>
  <c r="L5949" i="4"/>
  <c r="P5949" i="4" s="1"/>
  <c r="K1185" i="4"/>
  <c r="M2755" i="4"/>
  <c r="L2755" i="4" s="1"/>
  <c r="P2755" i="4" s="1"/>
  <c r="Q2755" i="4" s="1"/>
  <c r="I5919" i="4"/>
  <c r="O7314" i="4"/>
  <c r="O7317" i="4" s="1"/>
  <c r="O7055" i="4"/>
  <c r="O7056" i="4" s="1"/>
  <c r="N379" i="4"/>
  <c r="M7256" i="4"/>
  <c r="L7256" i="4" s="1"/>
  <c r="O1059" i="4"/>
  <c r="O1060" i="4" s="1"/>
  <c r="Q6780" i="4"/>
  <c r="L38" i="4"/>
  <c r="L8846" i="4"/>
  <c r="J7312" i="4"/>
  <c r="O1063" i="4"/>
  <c r="I7314" i="4"/>
  <c r="I7317" i="4" s="1"/>
  <c r="I7055" i="4"/>
  <c r="I7056" i="4" s="1"/>
  <c r="O42" i="4"/>
  <c r="O43" i="4" s="1"/>
  <c r="L8570" i="4"/>
  <c r="L5948" i="4"/>
  <c r="M7179" i="4"/>
  <c r="M7185" i="4" s="1"/>
  <c r="L6297" i="4"/>
  <c r="P6297" i="4" s="1"/>
  <c r="Q6297" i="4" s="1"/>
  <c r="J291" i="4"/>
  <c r="J292" i="4" s="1"/>
  <c r="L210" i="4"/>
  <c r="P210" i="4" s="1"/>
  <c r="Q210" i="4" s="1"/>
  <c r="M2634" i="4"/>
  <c r="I7312" i="4"/>
  <c r="I7313" i="4" s="1"/>
  <c r="M6256" i="4"/>
  <c r="I1006" i="4"/>
  <c r="P3328" i="4"/>
  <c r="Q3328" i="4" s="1"/>
  <c r="O7059" i="4"/>
  <c r="O7062" i="4" s="1"/>
  <c r="P10" i="4"/>
  <c r="Q10" i="4" s="1"/>
  <c r="Q7561" i="4"/>
  <c r="L7881" i="4"/>
  <c r="P7881" i="4" s="1"/>
  <c r="Q7881" i="4" s="1"/>
  <c r="L7605" i="4"/>
  <c r="L8110" i="4"/>
  <c r="P8110" i="4" s="1"/>
  <c r="Q8110" i="4" s="1"/>
  <c r="M2236" i="4"/>
  <c r="M2240" i="4" s="1"/>
  <c r="M2430" i="4"/>
  <c r="L2430" i="4" s="1"/>
  <c r="O7516" i="4"/>
  <c r="O7519" i="4" s="1"/>
  <c r="I1059" i="4"/>
  <c r="I1060" i="4" s="1"/>
  <c r="J295" i="4"/>
  <c r="I439" i="4"/>
  <c r="I626" i="4" s="1"/>
  <c r="M928" i="4"/>
  <c r="L928" i="4" s="1"/>
  <c r="P928" i="4" s="1"/>
  <c r="K1369" i="4"/>
  <c r="P657" i="4"/>
  <c r="Q657" i="4" s="1"/>
  <c r="P6663" i="4"/>
  <c r="Q6663" i="4" s="1"/>
  <c r="P6089" i="4"/>
  <c r="Q6089" i="4" s="1"/>
  <c r="I5962" i="4"/>
  <c r="I5969" i="4" s="1"/>
  <c r="L1171" i="4"/>
  <c r="P5896" i="4"/>
  <c r="Q5896" i="4" s="1"/>
  <c r="I42" i="4"/>
  <c r="I43" i="4" s="1"/>
  <c r="O6600" i="4"/>
  <c r="O6629" i="4" s="1"/>
  <c r="O6632" i="4" s="1"/>
  <c r="L8392" i="4"/>
  <c r="P8392" i="4" s="1"/>
  <c r="Q8392" i="4" s="1"/>
  <c r="O5919" i="4"/>
  <c r="I46" i="4"/>
  <c r="I125" i="4" s="1"/>
  <c r="O5962" i="4"/>
  <c r="O5966" i="4" s="1"/>
  <c r="O5967" i="4" s="1"/>
  <c r="J6769" i="4"/>
  <c r="J6770" i="4" s="1"/>
  <c r="L2765" i="4"/>
  <c r="P2765" i="4" s="1"/>
  <c r="Q2765" i="4" s="1"/>
  <c r="J771" i="4"/>
  <c r="J772" i="4" s="1"/>
  <c r="P829" i="4"/>
  <c r="Q829" i="4" s="1"/>
  <c r="N224" i="4"/>
  <c r="J775" i="4"/>
  <c r="L5732" i="4"/>
  <c r="P5732" i="4" s="1"/>
  <c r="Q5732" i="4" s="1"/>
  <c r="N341" i="4"/>
  <c r="N623" i="4"/>
  <c r="N619" i="4"/>
  <c r="N620" i="4" s="1"/>
  <c r="P1171" i="4"/>
  <c r="N5919" i="4"/>
  <c r="L7626" i="4"/>
  <c r="P7372" i="4"/>
  <c r="Q7372" i="4" s="1"/>
  <c r="N868" i="4"/>
  <c r="L2644" i="4"/>
  <c r="P2644" i="4" s="1"/>
  <c r="Q2644" i="4" s="1"/>
  <c r="L2593" i="4"/>
  <c r="L8155" i="4"/>
  <c r="P8155" i="4" s="1"/>
  <c r="Q8155" i="4" s="1"/>
  <c r="O7694" i="4"/>
  <c r="O7698" i="4" s="1"/>
  <c r="L7698" i="4" s="1"/>
  <c r="P7698" i="4" s="1"/>
  <c r="M2313" i="4"/>
  <c r="L2313" i="4" s="1"/>
  <c r="P2313" i="4" s="1"/>
  <c r="Q2313" i="4" s="1"/>
  <c r="O932" i="4"/>
  <c r="O933" i="4" s="1"/>
  <c r="P1439" i="4"/>
  <c r="Q1439" i="4" s="1"/>
  <c r="L5141" i="4"/>
  <c r="P5141" i="4" s="1"/>
  <c r="Q5141" i="4" s="1"/>
  <c r="L6311" i="4"/>
  <c r="P6311" i="4" s="1"/>
  <c r="Q6311" i="4" s="1"/>
  <c r="Q7551" i="4"/>
  <c r="O161" i="4"/>
  <c r="O162" i="4" s="1"/>
  <c r="L4348" i="4"/>
  <c r="P4348" i="4" s="1"/>
  <c r="Q4348" i="4" s="1"/>
  <c r="P875" i="4"/>
  <c r="L2085" i="4"/>
  <c r="P2085" i="4" s="1"/>
  <c r="O2114" i="4"/>
  <c r="L3368" i="4"/>
  <c r="P3368" i="4" s="1"/>
  <c r="Q3368" i="4" s="1"/>
  <c r="M3397" i="4"/>
  <c r="N7454" i="4"/>
  <c r="P29" i="4"/>
  <c r="Q29" i="4" s="1"/>
  <c r="I161" i="4"/>
  <c r="I162" i="4" s="1"/>
  <c r="M6396" i="4"/>
  <c r="M6397" i="4" s="1"/>
  <c r="L6397" i="4" s="1"/>
  <c r="Q1321" i="4"/>
  <c r="I165" i="4"/>
  <c r="P7473" i="4"/>
  <c r="Q7473" i="4" s="1"/>
  <c r="Q1389" i="4"/>
  <c r="O6917" i="4"/>
  <c r="N6435" i="4"/>
  <c r="N6439" i="4" s="1"/>
  <c r="N6440" i="4" s="1"/>
  <c r="L6403" i="4"/>
  <c r="P6403" i="4" s="1"/>
  <c r="Q6403" i="4" s="1"/>
  <c r="M157" i="4"/>
  <c r="L132" i="4"/>
  <c r="N114" i="4"/>
  <c r="L114" i="4" s="1"/>
  <c r="P114" i="4" s="1"/>
  <c r="L90" i="4"/>
  <c r="P90" i="4" s="1"/>
  <c r="Q90" i="4" s="1"/>
  <c r="O7594" i="4"/>
  <c r="O7637" i="4" s="1"/>
  <c r="O7645" i="4" s="1"/>
  <c r="L7937" i="4"/>
  <c r="P7937" i="4" s="1"/>
  <c r="Q7937" i="4" s="1"/>
  <c r="J1176" i="4"/>
  <c r="Q1176" i="4" s="1"/>
  <c r="I1471" i="4"/>
  <c r="L6322" i="4"/>
  <c r="P6322" i="4" s="1"/>
  <c r="Q6322" i="4" s="1"/>
  <c r="P3207" i="4"/>
  <c r="Q3207" i="4" s="1"/>
  <c r="P6687" i="4"/>
  <c r="Q6687" i="4" s="1"/>
  <c r="Q7634" i="4"/>
  <c r="L4212" i="4"/>
  <c r="P4212" i="4" s="1"/>
  <c r="Q4212" i="4" s="1"/>
  <c r="K2593" i="4"/>
  <c r="K2597" i="4" s="1"/>
  <c r="K2598" i="4" s="1"/>
  <c r="P2563" i="4"/>
  <c r="Q2563" i="4" s="1"/>
  <c r="Q1104" i="4"/>
  <c r="K1459" i="4"/>
  <c r="L1490" i="4"/>
  <c r="P1490" i="4" s="1"/>
  <c r="Q1490" i="4" s="1"/>
  <c r="J6811" i="4"/>
  <c r="J6820" i="4" s="1"/>
  <c r="K6719" i="4"/>
  <c r="K6723" i="4" s="1"/>
  <c r="L7912" i="4"/>
  <c r="P7912" i="4" s="1"/>
  <c r="Q7912" i="4" s="1"/>
  <c r="I341" i="4"/>
  <c r="N4451" i="4"/>
  <c r="N4455" i="4" s="1"/>
  <c r="N4456" i="4" s="1"/>
  <c r="L4421" i="4"/>
  <c r="P4421" i="4" s="1"/>
  <c r="Q4421" i="4" s="1"/>
  <c r="O332" i="4"/>
  <c r="P2401" i="4"/>
  <c r="Q2401" i="4" s="1"/>
  <c r="K2430" i="4"/>
  <c r="K2434" i="4" s="1"/>
  <c r="K2435" i="4" s="1"/>
  <c r="N5208" i="4"/>
  <c r="L5179" i="4"/>
  <c r="P5179" i="4" s="1"/>
  <c r="Q5179" i="4" s="1"/>
  <c r="Q1270" i="4"/>
  <c r="N4531" i="4"/>
  <c r="L4501" i="4"/>
  <c r="P4501" i="4" s="1"/>
  <c r="Q4501" i="4" s="1"/>
  <c r="K2510" i="4"/>
  <c r="K2514" i="4" s="1"/>
  <c r="K2515" i="4" s="1"/>
  <c r="N4337" i="4"/>
  <c r="N4366" i="4" s="1"/>
  <c r="O574" i="4"/>
  <c r="O575" i="4" s="1"/>
  <c r="O578" i="4"/>
  <c r="L578" i="4" s="1"/>
  <c r="P578" i="4" s="1"/>
  <c r="Q578" i="4" s="1"/>
  <c r="M6765" i="4"/>
  <c r="M6773" i="4" s="1"/>
  <c r="L6773" i="4" s="1"/>
  <c r="P6757" i="4"/>
  <c r="Q6757" i="4" s="1"/>
  <c r="M7051" i="4"/>
  <c r="M7055" i="4" s="1"/>
  <c r="K3075" i="4"/>
  <c r="K3079" i="4" s="1"/>
  <c r="K3080" i="4" s="1"/>
  <c r="P3045" i="4"/>
  <c r="Q3045" i="4" s="1"/>
  <c r="N7312" i="4"/>
  <c r="N7313" i="4" s="1"/>
  <c r="N7314" i="4"/>
  <c r="N7317" i="4" s="1"/>
  <c r="N5369" i="4"/>
  <c r="L5339" i="4"/>
  <c r="P5339" i="4" s="1"/>
  <c r="Q5339" i="4" s="1"/>
  <c r="P3086" i="4"/>
  <c r="Q3086" i="4" s="1"/>
  <c r="K3115" i="4"/>
  <c r="K3119" i="4" s="1"/>
  <c r="I932" i="4"/>
  <c r="I933" i="4" s="1"/>
  <c r="I936" i="4"/>
  <c r="N1790" i="4"/>
  <c r="L1761" i="4"/>
  <c r="P1761" i="4" s="1"/>
  <c r="Q1761" i="4" s="1"/>
  <c r="O2510" i="4"/>
  <c r="L2481" i="4"/>
  <c r="P2481" i="4" s="1"/>
  <c r="Q2481" i="4" s="1"/>
  <c r="L5257" i="4"/>
  <c r="P5257" i="4" s="1"/>
  <c r="Q5257" i="4" s="1"/>
  <c r="N5286" i="4"/>
  <c r="N5290" i="4" s="1"/>
  <c r="N5291" i="4" s="1"/>
  <c r="N2714" i="4"/>
  <c r="L2685" i="4"/>
  <c r="P2685" i="4" s="1"/>
  <c r="Q2685" i="4" s="1"/>
  <c r="N1750" i="4"/>
  <c r="N1754" i="4" s="1"/>
  <c r="N1755" i="4" s="1"/>
  <c r="L1722" i="4"/>
  <c r="P1722" i="4" s="1"/>
  <c r="Q1722" i="4" s="1"/>
  <c r="L3689" i="4"/>
  <c r="P3689" i="4" s="1"/>
  <c r="Q3689" i="4" s="1"/>
  <c r="M3719" i="4"/>
  <c r="L6169" i="4"/>
  <c r="P6169" i="4" s="1"/>
  <c r="Q6169" i="4" s="1"/>
  <c r="M6173" i="4"/>
  <c r="I6629" i="4"/>
  <c r="I6632" i="4" s="1"/>
  <c r="K2634" i="4"/>
  <c r="K2638" i="4" s="1"/>
  <c r="K2639" i="4" s="1"/>
  <c r="P2604" i="4"/>
  <c r="Q2604" i="4" s="1"/>
  <c r="L4941" i="4"/>
  <c r="P4941" i="4" s="1"/>
  <c r="Q4941" i="4" s="1"/>
  <c r="M4970" i="4"/>
  <c r="N5409" i="4"/>
  <c r="N5413" i="4" s="1"/>
  <c r="N5414" i="4" s="1"/>
  <c r="L5379" i="4"/>
  <c r="P5379" i="4" s="1"/>
  <c r="Q5379" i="4" s="1"/>
  <c r="M295" i="4"/>
  <c r="M291" i="4"/>
  <c r="M292" i="4" s="1"/>
  <c r="N7645" i="4"/>
  <c r="N7641" i="4"/>
  <c r="N7642" i="4" s="1"/>
  <c r="O1518" i="4"/>
  <c r="O1514" i="4"/>
  <c r="O1515" i="4" s="1"/>
  <c r="J2390" i="4"/>
  <c r="L1711" i="4"/>
  <c r="P1711" i="4" s="1"/>
  <c r="Q1711" i="4" s="1"/>
  <c r="M1715" i="4"/>
  <c r="K2241" i="4"/>
  <c r="J1715" i="4"/>
  <c r="J2597" i="4"/>
  <c r="Q1340" i="4"/>
  <c r="J1369" i="4"/>
  <c r="J5454" i="4"/>
  <c r="J4894" i="4"/>
  <c r="K5251" i="4"/>
  <c r="M5737" i="4"/>
  <c r="L5737" i="4" s="1"/>
  <c r="L5736" i="4"/>
  <c r="M5489" i="4"/>
  <c r="L5458" i="4"/>
  <c r="P5458" i="4" s="1"/>
  <c r="Q5458" i="4" s="1"/>
  <c r="O7874" i="4"/>
  <c r="L7870" i="4"/>
  <c r="P7870" i="4" s="1"/>
  <c r="Q7870" i="4" s="1"/>
  <c r="N1006" i="4"/>
  <c r="N1066" i="4" s="1"/>
  <c r="N1002" i="4"/>
  <c r="N1003" i="4" s="1"/>
  <c r="L4052" i="4"/>
  <c r="P4052" i="4" s="1"/>
  <c r="Q4052" i="4" s="1"/>
  <c r="M4081" i="4"/>
  <c r="L5785" i="4"/>
  <c r="P5785" i="4" s="1"/>
  <c r="Q5785" i="4" s="1"/>
  <c r="M5813" i="4"/>
  <c r="P7417" i="4"/>
  <c r="Q7417" i="4" s="1"/>
  <c r="K7454" i="4"/>
  <c r="J38" i="4"/>
  <c r="Q148" i="4"/>
  <c r="M224" i="4"/>
  <c r="L224" i="4" s="1"/>
  <c r="L215" i="4"/>
  <c r="J2552" i="4"/>
  <c r="Q2521" i="4"/>
  <c r="N3322" i="4"/>
  <c r="L3318" i="4"/>
  <c r="P3318" i="4" s="1"/>
  <c r="Q3318" i="4" s="1"/>
  <c r="K3799" i="4"/>
  <c r="P3769" i="4"/>
  <c r="Q3769" i="4" s="1"/>
  <c r="K524" i="4"/>
  <c r="K4327" i="4"/>
  <c r="J4696" i="4"/>
  <c r="J4121" i="4"/>
  <c r="J4415" i="4"/>
  <c r="K5775" i="4"/>
  <c r="J6680" i="4"/>
  <c r="J6676" i="4"/>
  <c r="K6960" i="4"/>
  <c r="L6719" i="4"/>
  <c r="M6727" i="4"/>
  <c r="L6727" i="4" s="1"/>
  <c r="M6723" i="4"/>
  <c r="K8277" i="4"/>
  <c r="K2920" i="4"/>
  <c r="I775" i="4"/>
  <c r="I771" i="4"/>
  <c r="I772" i="4" s="1"/>
  <c r="L2795" i="4"/>
  <c r="P2795" i="4" s="1"/>
  <c r="Q2795" i="4" s="1"/>
  <c r="M2799" i="4"/>
  <c r="L2441" i="4"/>
  <c r="P2441" i="4" s="1"/>
  <c r="Q2441" i="4" s="1"/>
  <c r="M2470" i="4"/>
  <c r="N1311" i="4"/>
  <c r="N1314" i="4" s="1"/>
  <c r="J3683" i="4"/>
  <c r="K6482" i="4"/>
  <c r="L6577" i="4"/>
  <c r="P6577" i="4" s="1"/>
  <c r="Q6577" i="4" s="1"/>
  <c r="M6585" i="4"/>
  <c r="J7931" i="4"/>
  <c r="Q7930" i="4"/>
  <c r="M6861" i="4"/>
  <c r="J7637" i="4"/>
  <c r="N7059" i="4"/>
  <c r="N7062" i="4" s="1"/>
  <c r="N7055" i="4"/>
  <c r="N7056" i="4" s="1"/>
  <c r="J7514" i="4"/>
  <c r="P8616" i="4"/>
  <c r="Q8616" i="4" s="1"/>
  <c r="K8651" i="4"/>
  <c r="K8840" i="4"/>
  <c r="J1639" i="4"/>
  <c r="O775" i="4"/>
  <c r="O771" i="4"/>
  <c r="O772" i="4" s="1"/>
  <c r="K1874" i="4"/>
  <c r="Q983" i="4"/>
  <c r="J998" i="4"/>
  <c r="M3241" i="4"/>
  <c r="L3237" i="4"/>
  <c r="P3237" i="4" s="1"/>
  <c r="K4531" i="4"/>
  <c r="L5089" i="4"/>
  <c r="P5089" i="4" s="1"/>
  <c r="Q5089" i="4" s="1"/>
  <c r="M5093" i="4"/>
  <c r="P4802" i="4"/>
  <c r="K4810" i="4"/>
  <c r="L4172" i="4"/>
  <c r="P4172" i="4" s="1"/>
  <c r="Q4172" i="4" s="1"/>
  <c r="M4201" i="4"/>
  <c r="J5910" i="4"/>
  <c r="J5818" i="4"/>
  <c r="M6524" i="4"/>
  <c r="J6261" i="4"/>
  <c r="J6724" i="4"/>
  <c r="K7875" i="4"/>
  <c r="M6960" i="4"/>
  <c r="L6924" i="4"/>
  <c r="P6924" i="4" s="1"/>
  <c r="Q6924" i="4" s="1"/>
  <c r="P7931" i="4"/>
  <c r="K7917" i="4"/>
  <c r="L8242" i="4"/>
  <c r="P8242" i="4" s="1"/>
  <c r="Q8242" i="4" s="1"/>
  <c r="M8273" i="4"/>
  <c r="L8835" i="4"/>
  <c r="P8835" i="4" s="1"/>
  <c r="Q8835" i="4" s="1"/>
  <c r="M8839" i="4"/>
  <c r="K1914" i="4"/>
  <c r="J1185" i="4"/>
  <c r="Q1185" i="4" s="1"/>
  <c r="L3920" i="4"/>
  <c r="P3920" i="4" s="1"/>
  <c r="Q3920" i="4" s="1"/>
  <c r="M1121" i="4"/>
  <c r="L1073" i="4"/>
  <c r="L2597" i="4"/>
  <c r="M2598" i="4"/>
  <c r="L2598" i="4" s="1"/>
  <c r="N3438" i="4"/>
  <c r="L3408" i="4"/>
  <c r="P3408" i="4" s="1"/>
  <c r="Q3408" i="4" s="1"/>
  <c r="K3604" i="4"/>
  <c r="J5736" i="4"/>
  <c r="L4579" i="4"/>
  <c r="P4579" i="4" s="1"/>
  <c r="Q4579" i="4" s="1"/>
  <c r="M4608" i="4"/>
  <c r="M5213" i="4"/>
  <c r="L5130" i="4"/>
  <c r="P5130" i="4" s="1"/>
  <c r="Q5130" i="4" s="1"/>
  <c r="M5134" i="4"/>
  <c r="L5954" i="4"/>
  <c r="P5954" i="4" s="1"/>
  <c r="Q5954" i="4" s="1"/>
  <c r="M5953" i="4"/>
  <c r="N6865" i="4"/>
  <c r="N6866" i="4" s="1"/>
  <c r="N6869" i="4"/>
  <c r="K5953" i="4"/>
  <c r="Q7444" i="4"/>
  <c r="P7015" i="4"/>
  <c r="Q7015" i="4" s="1"/>
  <c r="K7051" i="4"/>
  <c r="L8425" i="4"/>
  <c r="M8429" i="4"/>
  <c r="J8559" i="4"/>
  <c r="J8476" i="4"/>
  <c r="M75" i="4"/>
  <c r="L52" i="4"/>
  <c r="P52" i="4" s="1"/>
  <c r="Q52" i="4" s="1"/>
  <c r="K575" i="4"/>
  <c r="J1599" i="4"/>
  <c r="J1229" i="4"/>
  <c r="K615" i="4"/>
  <c r="M1950" i="4"/>
  <c r="L1921" i="4"/>
  <c r="P1921" i="4" s="1"/>
  <c r="Q1921" i="4" s="1"/>
  <c r="K2840" i="4"/>
  <c r="I1235" i="4"/>
  <c r="J5413" i="4"/>
  <c r="J3604" i="4"/>
  <c r="K3484" i="4"/>
  <c r="L5009" i="4"/>
  <c r="M5013" i="4"/>
  <c r="L4691" i="4"/>
  <c r="P4691" i="4" s="1"/>
  <c r="Q4691" i="4" s="1"/>
  <c r="M4695" i="4"/>
  <c r="L4161" i="4"/>
  <c r="M4165" i="4"/>
  <c r="J5656" i="4"/>
  <c r="L6011" i="4"/>
  <c r="M6012" i="4"/>
  <c r="L6012" i="4" s="1"/>
  <c r="J6012" i="4"/>
  <c r="L7967" i="4"/>
  <c r="P7967" i="4" s="1"/>
  <c r="Q7967" i="4" s="1"/>
  <c r="K7827" i="4"/>
  <c r="K8193" i="4"/>
  <c r="J1795" i="4"/>
  <c r="Q1047" i="4"/>
  <c r="J1055" i="4"/>
  <c r="J2674" i="4"/>
  <c r="J2474" i="4"/>
  <c r="J1915" i="4"/>
  <c r="J3196" i="4"/>
  <c r="Q3167" i="4"/>
  <c r="J5494" i="4"/>
  <c r="O4374" i="4"/>
  <c r="O4370" i="4"/>
  <c r="O4371" i="4" s="1"/>
  <c r="L5827" i="4"/>
  <c r="P5827" i="4" s="1"/>
  <c r="Q5827" i="4" s="1"/>
  <c r="M5851" i="4"/>
  <c r="K6440" i="4"/>
  <c r="M7783" i="4"/>
  <c r="Q7526" i="4"/>
  <c r="J7576" i="4"/>
  <c r="L7509" i="4"/>
  <c r="M7513" i="4"/>
  <c r="K7740" i="4"/>
  <c r="M8231" i="4"/>
  <c r="L8199" i="4"/>
  <c r="P8199" i="4" s="1"/>
  <c r="Q8199" i="4" s="1"/>
  <c r="P8570" i="4"/>
  <c r="Q8570" i="4" s="1"/>
  <c r="K8605" i="4"/>
  <c r="K1598" i="4"/>
  <c r="J532" i="4"/>
  <c r="J528" i="4"/>
  <c r="M1914" i="4"/>
  <c r="L1910" i="4"/>
  <c r="P1910" i="4" s="1"/>
  <c r="Q1910" i="4" s="1"/>
  <c r="M1553" i="4"/>
  <c r="L1525" i="4"/>
  <c r="P1525" i="4" s="1"/>
  <c r="Q1525" i="4" s="1"/>
  <c r="J2510" i="4"/>
  <c r="L3649" i="4"/>
  <c r="P3649" i="4" s="1"/>
  <c r="Q3649" i="4" s="1"/>
  <c r="N3678" i="4"/>
  <c r="L2003" i="4"/>
  <c r="P2003" i="4" s="1"/>
  <c r="Q2003" i="4" s="1"/>
  <c r="M2033" i="4"/>
  <c r="M3965" i="4"/>
  <c r="M1795" i="4"/>
  <c r="J3844" i="4"/>
  <c r="M4536" i="4"/>
  <c r="K3644" i="4"/>
  <c r="K3443" i="4"/>
  <c r="J4288" i="4"/>
  <c r="L5579" i="4"/>
  <c r="P5579" i="4" s="1"/>
  <c r="Q5579" i="4" s="1"/>
  <c r="M5610" i="4"/>
  <c r="L6427" i="4"/>
  <c r="P6427" i="4" s="1"/>
  <c r="Q6427" i="4" s="1"/>
  <c r="O6435" i="4"/>
  <c r="K7314" i="4"/>
  <c r="K7312" i="4"/>
  <c r="K8099" i="4"/>
  <c r="J7875" i="4"/>
  <c r="K8475" i="4"/>
  <c r="J8651" i="4"/>
  <c r="J8333" i="4"/>
  <c r="M1185" i="4"/>
  <c r="L1176" i="4"/>
  <c r="P1176" i="4" s="1"/>
  <c r="K2037" i="4"/>
  <c r="P419" i="4"/>
  <c r="Q419" i="4" s="1"/>
  <c r="K2355" i="4"/>
  <c r="N3563" i="4"/>
  <c r="L3559" i="4"/>
  <c r="P3559" i="4" s="1"/>
  <c r="Q3559" i="4" s="1"/>
  <c r="N3758" i="4"/>
  <c r="L3730" i="4"/>
  <c r="P3730" i="4" s="1"/>
  <c r="Q3730" i="4" s="1"/>
  <c r="M4894" i="4"/>
  <c r="L4890" i="4"/>
  <c r="J6134" i="4"/>
  <c r="K6914" i="4"/>
  <c r="K6912" i="4"/>
  <c r="P6908" i="4"/>
  <c r="Q6908" i="4" s="1"/>
  <c r="O8291" i="4"/>
  <c r="L8287" i="4"/>
  <c r="P8287" i="4" s="1"/>
  <c r="Q8287" i="4" s="1"/>
  <c r="K332" i="4"/>
  <c r="P302" i="4"/>
  <c r="Q302" i="4" s="1"/>
  <c r="N3603" i="4"/>
  <c r="L3599" i="4"/>
  <c r="P3599" i="4" s="1"/>
  <c r="Q3599" i="4" s="1"/>
  <c r="K1479" i="4"/>
  <c r="M2678" i="4"/>
  <c r="L2674" i="4"/>
  <c r="P2674" i="4" s="1"/>
  <c r="N3519" i="4"/>
  <c r="L3489" i="4"/>
  <c r="P3489" i="4" s="1"/>
  <c r="Q3489" i="4" s="1"/>
  <c r="K3964" i="4"/>
  <c r="M5453" i="4"/>
  <c r="L5449" i="4"/>
  <c r="K4613" i="4"/>
  <c r="M4455" i="4"/>
  <c r="K5657" i="4"/>
  <c r="M6440" i="4"/>
  <c r="Q7028" i="4"/>
  <c r="J7051" i="4"/>
  <c r="Q7230" i="4"/>
  <c r="J8291" i="4"/>
  <c r="K8697" i="4"/>
  <c r="P8662" i="4"/>
  <c r="Q8662" i="4" s="1"/>
  <c r="P7627" i="4"/>
  <c r="Q7627" i="4" s="1"/>
  <c r="K7626" i="4"/>
  <c r="P8930" i="4"/>
  <c r="Q8930" i="4" s="1"/>
  <c r="K8955" i="4"/>
  <c r="J3160" i="4"/>
  <c r="K1715" i="4"/>
  <c r="J1870" i="4"/>
  <c r="M1996" i="4"/>
  <c r="L1992" i="4"/>
  <c r="P1992" i="4" s="1"/>
  <c r="Q1992" i="4" s="1"/>
  <c r="J2999" i="4"/>
  <c r="L2165" i="4"/>
  <c r="P2165" i="4" s="1"/>
  <c r="Q2165" i="4" s="1"/>
  <c r="M2195" i="4"/>
  <c r="M5413" i="4"/>
  <c r="M4326" i="4"/>
  <c r="L4322" i="4"/>
  <c r="P4322" i="4" s="1"/>
  <c r="Q4322" i="4" s="1"/>
  <c r="M5172" i="4"/>
  <c r="L5168" i="4"/>
  <c r="P5168" i="4" s="1"/>
  <c r="Q5168" i="4" s="1"/>
  <c r="K5696" i="4"/>
  <c r="M5910" i="4"/>
  <c r="L5869" i="4"/>
  <c r="P5869" i="4" s="1"/>
  <c r="Q5869" i="4" s="1"/>
  <c r="K6357" i="4"/>
  <c r="L8525" i="4"/>
  <c r="P8525" i="4" s="1"/>
  <c r="Q8525" i="4" s="1"/>
  <c r="N8559" i="4"/>
  <c r="K8563" i="4"/>
  <c r="J8697" i="4"/>
  <c r="K8425" i="4"/>
  <c r="L371" i="4"/>
  <c r="P371" i="4" s="1"/>
  <c r="Q371" i="4" s="1"/>
  <c r="M379" i="4"/>
  <c r="M375" i="4"/>
  <c r="K859" i="4"/>
  <c r="P785" i="4"/>
  <c r="Q785" i="4" s="1"/>
  <c r="M2277" i="4"/>
  <c r="L2273" i="4"/>
  <c r="P2273" i="4" s="1"/>
  <c r="Q2273" i="4" s="1"/>
  <c r="N3282" i="4"/>
  <c r="L3278" i="4"/>
  <c r="M998" i="4"/>
  <c r="L946" i="4"/>
  <c r="P946" i="4" s="1"/>
  <c r="Q946" i="4" s="1"/>
  <c r="J2634" i="4"/>
  <c r="O615" i="4"/>
  <c r="L585" i="4"/>
  <c r="P585" i="4" s="1"/>
  <c r="Q585" i="4" s="1"/>
  <c r="M2351" i="4"/>
  <c r="L2324" i="4"/>
  <c r="P2324" i="4" s="1"/>
  <c r="Q2324" i="4" s="1"/>
  <c r="M3156" i="4"/>
  <c r="L3126" i="4"/>
  <c r="P3126" i="4" s="1"/>
  <c r="Q3126" i="4" s="1"/>
  <c r="L3803" i="4"/>
  <c r="M3804" i="4"/>
  <c r="N3839" i="4"/>
  <c r="L3810" i="4"/>
  <c r="P3810" i="4" s="1"/>
  <c r="Q3810" i="4" s="1"/>
  <c r="M3683" i="4"/>
  <c r="M5332" i="4"/>
  <c r="L5328" i="4"/>
  <c r="P5328" i="4" s="1"/>
  <c r="K6672" i="4"/>
  <c r="P5938" i="4"/>
  <c r="Q5938" i="4" s="1"/>
  <c r="M6913" i="4"/>
  <c r="L6913" i="4" s="1"/>
  <c r="L6912" i="4"/>
  <c r="L7971" i="4"/>
  <c r="P7971" i="4" s="1"/>
  <c r="M7972" i="4"/>
  <c r="L7972" i="4" s="1"/>
  <c r="K8518" i="4"/>
  <c r="J8144" i="4"/>
  <c r="L8298" i="4"/>
  <c r="P8298" i="4" s="1"/>
  <c r="Q8298" i="4" s="1"/>
  <c r="M8333" i="4"/>
  <c r="L1750" i="4"/>
  <c r="P1750" i="4" s="1"/>
  <c r="Q1750" i="4" s="1"/>
  <c r="M1754" i="4"/>
  <c r="K1954" i="4"/>
  <c r="J157" i="4"/>
  <c r="K1679" i="4"/>
  <c r="M480" i="4"/>
  <c r="L446" i="4"/>
  <c r="P446" i="4" s="1"/>
  <c r="Q446" i="4" s="1"/>
  <c r="K2200" i="4"/>
  <c r="J2955" i="4"/>
  <c r="K4572" i="4"/>
  <c r="Q907" i="4"/>
  <c r="J928" i="4"/>
  <c r="L1480" i="4"/>
  <c r="P1480" i="4" s="1"/>
  <c r="Q1480" i="4" s="1"/>
  <c r="M1479" i="4"/>
  <c r="K4696" i="4"/>
  <c r="N3639" i="4"/>
  <c r="L3609" i="4"/>
  <c r="P3609" i="4" s="1"/>
  <c r="Q3609" i="4" s="1"/>
  <c r="J3763" i="4"/>
  <c r="J3484" i="4"/>
  <c r="J4206" i="4"/>
  <c r="K5208" i="4"/>
  <c r="M4287" i="4"/>
  <c r="L4283" i="4"/>
  <c r="M6052" i="4"/>
  <c r="L6048" i="4"/>
  <c r="P6048" i="4" s="1"/>
  <c r="Q6048" i="4" s="1"/>
  <c r="P6851" i="4"/>
  <c r="Q6851" i="4" s="1"/>
  <c r="J6435" i="4"/>
  <c r="L7652" i="4"/>
  <c r="P7652" i="4" s="1"/>
  <c r="Q7652" i="4" s="1"/>
  <c r="Q7069" i="4"/>
  <c r="J7126" i="4"/>
  <c r="O7822" i="4"/>
  <c r="L7789" i="4"/>
  <c r="P7789" i="4" s="1"/>
  <c r="Q7789" i="4" s="1"/>
  <c r="K1639" i="4"/>
  <c r="J6913" i="4"/>
  <c r="K7699" i="4"/>
  <c r="K3564" i="4"/>
  <c r="K1063" i="4"/>
  <c r="K1059" i="4"/>
  <c r="J4535" i="4"/>
  <c r="J4495" i="4"/>
  <c r="J5859" i="4"/>
  <c r="J5855" i="4"/>
  <c r="Q1092" i="4"/>
  <c r="J1121" i="4"/>
  <c r="K3200" i="4"/>
  <c r="J8798" i="4"/>
  <c r="Q2085" i="4"/>
  <c r="J2114" i="4"/>
  <c r="L3924" i="4"/>
  <c r="M3925" i="4"/>
  <c r="L3925" i="4" s="1"/>
  <c r="J3964" i="4"/>
  <c r="J5251" i="4"/>
  <c r="M8798" i="4"/>
  <c r="L8794" i="4"/>
  <c r="P8794" i="4" s="1"/>
  <c r="Q8794" i="4" s="1"/>
  <c r="K1121" i="4"/>
  <c r="P1073" i="4"/>
  <c r="Q1073" i="4" s="1"/>
  <c r="K998" i="4"/>
  <c r="J1558" i="4"/>
  <c r="L4650" i="4"/>
  <c r="P4650" i="4" s="1"/>
  <c r="Q4650" i="4" s="1"/>
  <c r="M4654" i="4"/>
  <c r="J2158" i="4"/>
  <c r="M3079" i="4"/>
  <c r="L3075" i="4"/>
  <c r="L1351" i="4"/>
  <c r="P1351" i="4" s="1"/>
  <c r="Q1351" i="4" s="1"/>
  <c r="M1369" i="4"/>
  <c r="M2515" i="4"/>
  <c r="K2679" i="4"/>
  <c r="J5615" i="4"/>
  <c r="M4414" i="4"/>
  <c r="L4410" i="4"/>
  <c r="P4410" i="4" s="1"/>
  <c r="Q4410" i="4" s="1"/>
  <c r="K5134" i="4"/>
  <c r="L4730" i="4"/>
  <c r="M4734" i="4"/>
  <c r="L4901" i="4"/>
  <c r="P4901" i="4" s="1"/>
  <c r="Q4901" i="4" s="1"/>
  <c r="M4931" i="4"/>
  <c r="M4568" i="4"/>
  <c r="L4541" i="4"/>
  <c r="P4541" i="4" s="1"/>
  <c r="Q4541" i="4" s="1"/>
  <c r="J4734" i="4"/>
  <c r="K6011" i="4"/>
  <c r="J5927" i="4"/>
  <c r="Q6611" i="4"/>
  <c r="K6524" i="4"/>
  <c r="Q8019" i="4"/>
  <c r="J8053" i="4"/>
  <c r="L7102" i="4"/>
  <c r="P7102" i="4" s="1"/>
  <c r="Q7102" i="4" s="1"/>
  <c r="M7126" i="4"/>
  <c r="K8386" i="4"/>
  <c r="K8881" i="4"/>
  <c r="P8846" i="4"/>
  <c r="Q8846" i="4" s="1"/>
  <c r="Q1242" i="4"/>
  <c r="J1302" i="4"/>
  <c r="K1553" i="4"/>
  <c r="L491" i="4"/>
  <c r="P491" i="4" s="1"/>
  <c r="Q491" i="4" s="1"/>
  <c r="M524" i="4"/>
  <c r="M1224" i="4"/>
  <c r="L1192" i="4"/>
  <c r="P1192" i="4" s="1"/>
  <c r="Q1192" i="4" s="1"/>
  <c r="M2078" i="4"/>
  <c r="L2074" i="4"/>
  <c r="P2074" i="4" s="1"/>
  <c r="K2719" i="4"/>
  <c r="J3804" i="4"/>
  <c r="L3879" i="4"/>
  <c r="M3883" i="4"/>
  <c r="M5050" i="4"/>
  <c r="L5020" i="4"/>
  <c r="P5020" i="4" s="1"/>
  <c r="Q5020" i="4" s="1"/>
  <c r="L5219" i="4"/>
  <c r="P5219" i="4" s="1"/>
  <c r="Q5219" i="4" s="1"/>
  <c r="M5246" i="4"/>
  <c r="J6174" i="4"/>
  <c r="J8273" i="4"/>
  <c r="L8892" i="4"/>
  <c r="P8892" i="4" s="1"/>
  <c r="Q8892" i="4" s="1"/>
  <c r="M8919" i="4"/>
  <c r="M257" i="4"/>
  <c r="M253" i="4"/>
  <c r="M620" i="4"/>
  <c r="J3038" i="4"/>
  <c r="J1955" i="4"/>
  <c r="P4359" i="4"/>
  <c r="Q4359" i="4" s="1"/>
  <c r="K4358" i="4"/>
  <c r="P4358" i="4" s="1"/>
  <c r="Q4358" i="4" s="1"/>
  <c r="K4415" i="4"/>
  <c r="N5770" i="4"/>
  <c r="L5743" i="4"/>
  <c r="P5743" i="4" s="1"/>
  <c r="Q5743" i="4" s="1"/>
  <c r="L5928" i="4"/>
  <c r="P5928" i="4" s="1"/>
  <c r="Q5928" i="4" s="1"/>
  <c r="N5927" i="4"/>
  <c r="L5927" i="4" s="1"/>
  <c r="P5927" i="4" s="1"/>
  <c r="L6556" i="4"/>
  <c r="P6556" i="4" s="1"/>
  <c r="Q6556" i="4" s="1"/>
  <c r="N6585" i="4"/>
  <c r="M7454" i="4"/>
  <c r="J8012" i="4"/>
  <c r="Q8008" i="4"/>
  <c r="J8430" i="4"/>
  <c r="M8564" i="4"/>
  <c r="N42" i="4"/>
  <c r="N43" i="4" s="1"/>
  <c r="N46" i="4"/>
  <c r="K38" i="4"/>
  <c r="K1834" i="4"/>
  <c r="L676" i="4"/>
  <c r="P676" i="4" s="1"/>
  <c r="Q676" i="4" s="1"/>
  <c r="M696" i="4"/>
  <c r="J439" i="4"/>
  <c r="K3839" i="4"/>
  <c r="J2880" i="4"/>
  <c r="L323" i="4"/>
  <c r="P323" i="4" s="1"/>
  <c r="Q323" i="4" s="1"/>
  <c r="M332" i="4"/>
  <c r="K3120" i="4"/>
  <c r="K3924" i="4"/>
  <c r="J5775" i="4"/>
  <c r="J5696" i="4"/>
  <c r="L6537" i="4"/>
  <c r="P6537" i="4" s="1"/>
  <c r="Q6537" i="4" s="1"/>
  <c r="N6964" i="4"/>
  <c r="N6965" i="4" s="1"/>
  <c r="N6968" i="4"/>
  <c r="N6971" i="4" s="1"/>
  <c r="P7195" i="4"/>
  <c r="Q7195" i="4" s="1"/>
  <c r="K7256" i="4"/>
  <c r="M575" i="4"/>
  <c r="M2638" i="4"/>
  <c r="L2634" i="4"/>
  <c r="K5333" i="4"/>
  <c r="K2959" i="4"/>
  <c r="J2351" i="4"/>
  <c r="M2719" i="4"/>
  <c r="J3724" i="4"/>
  <c r="M4810" i="4"/>
  <c r="L4778" i="4"/>
  <c r="P4778" i="4" s="1"/>
  <c r="Q4778" i="4" s="1"/>
  <c r="K5574" i="4"/>
  <c r="M5695" i="4"/>
  <c r="L5691" i="4"/>
  <c r="P5691" i="4" s="1"/>
  <c r="Q5691" i="4" s="1"/>
  <c r="K6094" i="4"/>
  <c r="P6094" i="4" s="1"/>
  <c r="P6093" i="4"/>
  <c r="Q6093" i="4" s="1"/>
  <c r="J6357" i="4"/>
  <c r="L6914" i="4"/>
  <c r="J7783" i="4"/>
  <c r="L8064" i="4"/>
  <c r="P8064" i="4" s="1"/>
  <c r="Q8064" i="4" s="1"/>
  <c r="M8099" i="4"/>
  <c r="P7605" i="4"/>
  <c r="Q7605" i="4" s="1"/>
  <c r="K7594" i="4"/>
  <c r="J2277" i="4"/>
  <c r="J696" i="4"/>
  <c r="M1302" i="4"/>
  <c r="K4243" i="4"/>
  <c r="M1638" i="4"/>
  <c r="L1634" i="4"/>
  <c r="P1634" i="4" s="1"/>
  <c r="Q1634" i="4" s="1"/>
  <c r="O1235" i="4"/>
  <c r="L4041" i="4"/>
  <c r="M4045" i="4"/>
  <c r="J4935" i="4"/>
  <c r="J4810" i="4"/>
  <c r="Q4802" i="4"/>
  <c r="K5910" i="4"/>
  <c r="N5859" i="4"/>
  <c r="N5855" i="4"/>
  <c r="N5856" i="4" s="1"/>
  <c r="K6053" i="4"/>
  <c r="Q6446" i="4"/>
  <c r="J6477" i="4"/>
  <c r="J6397" i="4"/>
  <c r="J6585" i="4"/>
  <c r="L6827" i="4"/>
  <c r="P6827" i="4" s="1"/>
  <c r="Q6827" i="4" s="1"/>
  <c r="K7783" i="4"/>
  <c r="P7615" i="4"/>
  <c r="Q7615" i="4" s="1"/>
  <c r="M8655" i="4"/>
  <c r="L8651" i="4"/>
  <c r="N1185" i="4"/>
  <c r="N1235" i="4" s="1"/>
  <c r="J4248" i="4"/>
  <c r="O125" i="4"/>
  <c r="N1518" i="4"/>
  <c r="N1514" i="4"/>
  <c r="N1515" i="4" s="1"/>
  <c r="M2995" i="4"/>
  <c r="L2965" i="4"/>
  <c r="P2965" i="4" s="1"/>
  <c r="Q2965" i="4" s="1"/>
  <c r="M2915" i="4"/>
  <c r="L2885" i="4"/>
  <c r="P2885" i="4" s="1"/>
  <c r="Q2885" i="4" s="1"/>
  <c r="K3322" i="4"/>
  <c r="L4820" i="4"/>
  <c r="P4820" i="4" s="1"/>
  <c r="Q4820" i="4" s="1"/>
  <c r="M4849" i="4"/>
  <c r="M6676" i="4"/>
  <c r="J6523" i="4"/>
  <c r="M8475" i="4"/>
  <c r="L8471" i="4"/>
  <c r="P8471" i="4" s="1"/>
  <c r="Q8471" i="4" s="1"/>
  <c r="J8839" i="4"/>
  <c r="K430" i="4"/>
  <c r="M5290" i="4"/>
  <c r="K6134" i="4"/>
  <c r="J6866" i="4"/>
  <c r="Q7394" i="4"/>
  <c r="J7454" i="4"/>
  <c r="K215" i="4"/>
  <c r="K696" i="4"/>
  <c r="M1679" i="4"/>
  <c r="L1675" i="4"/>
  <c r="P1675" i="4" s="1"/>
  <c r="Q1675" i="4" s="1"/>
  <c r="J3075" i="4"/>
  <c r="J2839" i="4"/>
  <c r="J4005" i="4"/>
  <c r="K3682" i="4"/>
  <c r="M6357" i="4"/>
  <c r="L6357" i="4" s="1"/>
  <c r="L6356" i="4"/>
  <c r="P6356" i="4" s="1"/>
  <c r="Q6356" i="4" s="1"/>
  <c r="J7971" i="4"/>
  <c r="J8881" i="4"/>
  <c r="M43" i="4"/>
  <c r="K936" i="4"/>
  <c r="K932" i="4"/>
  <c r="M2317" i="4"/>
  <c r="J2240" i="4"/>
  <c r="J2430" i="4"/>
  <c r="I705" i="4"/>
  <c r="K3719" i="4"/>
  <c r="K3362" i="4"/>
  <c r="K5449" i="4"/>
  <c r="P5419" i="4"/>
  <c r="Q5419" i="4" s="1"/>
  <c r="J7698" i="4"/>
  <c r="K7126" i="4"/>
  <c r="O7778" i="4"/>
  <c r="L7746" i="4"/>
  <c r="P7746" i="4" s="1"/>
  <c r="Q7746" i="4" s="1"/>
  <c r="M8386" i="4"/>
  <c r="K8149" i="4"/>
  <c r="J8742" i="4"/>
  <c r="M122" i="4"/>
  <c r="M118" i="4"/>
  <c r="K1379" i="4"/>
  <c r="J114" i="4"/>
  <c r="K1224" i="4"/>
  <c r="K4772" i="4"/>
  <c r="L407" i="4"/>
  <c r="P407" i="4" s="1"/>
  <c r="Q407" i="4" s="1"/>
  <c r="M430" i="4"/>
  <c r="P1283" i="4"/>
  <c r="K1302" i="4"/>
  <c r="M2119" i="4"/>
  <c r="N3960" i="4"/>
  <c r="L3931" i="4"/>
  <c r="P3931" i="4" s="1"/>
  <c r="Q3931" i="4" s="1"/>
  <c r="K4201" i="4"/>
  <c r="M4495" i="4"/>
  <c r="L4491" i="4"/>
  <c r="K5489" i="4"/>
  <c r="K6260" i="4"/>
  <c r="J7256" i="4"/>
  <c r="J7739" i="4"/>
  <c r="J8385" i="4"/>
  <c r="K8746" i="4"/>
  <c r="Q2044" i="4"/>
  <c r="J2074" i="4"/>
  <c r="I1518" i="4"/>
  <c r="I1514" i="4"/>
  <c r="I1515" i="4" s="1"/>
  <c r="L2362" i="4"/>
  <c r="P2362" i="4" s="1"/>
  <c r="Q2362" i="4" s="1"/>
  <c r="M2390" i="4"/>
  <c r="K2318" i="4"/>
  <c r="J2714" i="4"/>
  <c r="K2278" i="4"/>
  <c r="J4572" i="4"/>
  <c r="M4005" i="4"/>
  <c r="M6316" i="4"/>
  <c r="L6316" i="4" s="1"/>
  <c r="L6315" i="4"/>
  <c r="P6315" i="4" s="1"/>
  <c r="Q6315" i="4" s="1"/>
  <c r="L6133" i="4"/>
  <c r="P6133" i="4" s="1"/>
  <c r="Q6133" i="4" s="1"/>
  <c r="M6134" i="4"/>
  <c r="L6134" i="4" s="1"/>
  <c r="K6621" i="4"/>
  <c r="J7179" i="4"/>
  <c r="Q7171" i="4"/>
  <c r="J7916" i="4"/>
  <c r="L8881" i="4"/>
  <c r="M8885" i="4"/>
  <c r="J1755" i="4"/>
  <c r="L3115" i="4"/>
  <c r="P3115" i="4" s="1"/>
  <c r="M3119" i="4"/>
  <c r="J484" i="4"/>
  <c r="M1870" i="4"/>
  <c r="L1841" i="4"/>
  <c r="P1841" i="4" s="1"/>
  <c r="Q1841" i="4" s="1"/>
  <c r="K3242" i="4"/>
  <c r="M767" i="4"/>
  <c r="L712" i="4"/>
  <c r="P712" i="4" s="1"/>
  <c r="Q712" i="4" s="1"/>
  <c r="K3879" i="4"/>
  <c r="L3971" i="4"/>
  <c r="P3971" i="4" s="1"/>
  <c r="Q3971" i="4" s="1"/>
  <c r="N4000" i="4"/>
  <c r="J4045" i="4"/>
  <c r="J4337" i="4"/>
  <c r="O6519" i="4"/>
  <c r="I6917" i="4"/>
  <c r="M7637" i="4"/>
  <c r="J7313" i="4"/>
  <c r="P8012" i="4"/>
  <c r="K8013" i="4"/>
  <c r="P8013" i="4" s="1"/>
  <c r="J7826" i="4"/>
  <c r="K8292" i="4"/>
  <c r="M8701" i="4"/>
  <c r="L8697" i="4"/>
  <c r="O195" i="4"/>
  <c r="L172" i="4"/>
  <c r="P172" i="4" s="1"/>
  <c r="Q172" i="4" s="1"/>
  <c r="K2395" i="4"/>
  <c r="K2159" i="4"/>
  <c r="Q987" i="4"/>
  <c r="Q1504" i="4"/>
  <c r="J1510" i="4"/>
  <c r="N3483" i="4"/>
  <c r="L3479" i="4"/>
  <c r="P3479" i="4" s="1"/>
  <c r="Q3479" i="4" s="1"/>
  <c r="L816" i="4"/>
  <c r="P816" i="4" s="1"/>
  <c r="Q816" i="4" s="1"/>
  <c r="M859" i="4"/>
  <c r="K5009" i="4"/>
  <c r="P4981" i="4"/>
  <c r="Q4981" i="4" s="1"/>
  <c r="J4326" i="4"/>
  <c r="M4243" i="4"/>
  <c r="K4491" i="4"/>
  <c r="P4461" i="4"/>
  <c r="Q4461" i="4" s="1"/>
  <c r="M5529" i="4"/>
  <c r="L5499" i="4"/>
  <c r="P5499" i="4" s="1"/>
  <c r="Q5499" i="4" s="1"/>
  <c r="K5851" i="4"/>
  <c r="P5948" i="4"/>
  <c r="K6600" i="4"/>
  <c r="P6601" i="4"/>
  <c r="Q6601" i="4" s="1"/>
  <c r="K7179" i="4"/>
  <c r="L7735" i="4"/>
  <c r="P7735" i="4" s="1"/>
  <c r="Q7735" i="4" s="1"/>
  <c r="K8798" i="4"/>
  <c r="J8919" i="4"/>
  <c r="K2078" i="4"/>
  <c r="J2195" i="4"/>
  <c r="M2158" i="4"/>
  <c r="L2154" i="4"/>
  <c r="P2154" i="4" s="1"/>
  <c r="Q2154" i="4" s="1"/>
  <c r="J859" i="4"/>
  <c r="M3524" i="4"/>
  <c r="N7185" i="4"/>
  <c r="N7188" i="4" s="1"/>
  <c r="N7183" i="4"/>
  <c r="N7184" i="4" s="1"/>
  <c r="K8919" i="4"/>
  <c r="K1997" i="4"/>
  <c r="K4935" i="4"/>
  <c r="K6174" i="4"/>
  <c r="J376" i="4"/>
  <c r="J4654" i="4"/>
  <c r="K203" i="4"/>
  <c r="K199" i="4"/>
  <c r="K4041" i="4"/>
  <c r="P4011" i="4"/>
  <c r="Q4011" i="4" s="1"/>
  <c r="K5736" i="4"/>
  <c r="M6481" i="4"/>
  <c r="L6477" i="4"/>
  <c r="P6477" i="4" s="1"/>
  <c r="N7136" i="4"/>
  <c r="N7139" i="4" s="1"/>
  <c r="J1679" i="4"/>
  <c r="K157" i="4"/>
  <c r="P132" i="4"/>
  <c r="Q132" i="4" s="1"/>
  <c r="P845" i="4"/>
  <c r="Q845" i="4" s="1"/>
  <c r="K2556" i="4"/>
  <c r="K4125" i="4"/>
  <c r="Q1500" i="4"/>
  <c r="K3523" i="4"/>
  <c r="J332" i="4"/>
  <c r="K4730" i="4"/>
  <c r="K4004" i="4"/>
  <c r="K3278" i="4"/>
  <c r="M5374" i="4"/>
  <c r="J5290" i="4"/>
  <c r="J6214" i="4"/>
  <c r="J6600" i="4"/>
  <c r="J6629" i="4" s="1"/>
  <c r="O5969" i="4"/>
  <c r="L6624" i="4"/>
  <c r="P6624" i="4" s="1"/>
  <c r="Q6624" i="4" s="1"/>
  <c r="Q6951" i="4"/>
  <c r="J6960" i="4"/>
  <c r="O8381" i="4"/>
  <c r="L8344" i="4"/>
  <c r="P8344" i="4" s="1"/>
  <c r="Q8344" i="4" s="1"/>
  <c r="N8609" i="4"/>
  <c r="L8605" i="4"/>
  <c r="K772" i="4"/>
  <c r="L1594" i="4"/>
  <c r="P1594" i="4" s="1"/>
  <c r="Q1594" i="4" s="1"/>
  <c r="M1598" i="4"/>
  <c r="J2317" i="4"/>
  <c r="J2759" i="4"/>
  <c r="J2920" i="4"/>
  <c r="M3844" i="4"/>
  <c r="L4092" i="4"/>
  <c r="P4092" i="4" s="1"/>
  <c r="Q4092" i="4" s="1"/>
  <c r="M4121" i="4"/>
  <c r="J3564" i="4"/>
  <c r="K5534" i="4"/>
  <c r="P6734" i="4"/>
  <c r="Q6734" i="4" s="1"/>
  <c r="K8337" i="4"/>
  <c r="K80" i="4"/>
  <c r="J615" i="4"/>
  <c r="K2119" i="4"/>
  <c r="M2875" i="4"/>
  <c r="L2845" i="4"/>
  <c r="P2845" i="4" s="1"/>
  <c r="Q2845" i="4" s="1"/>
  <c r="O696" i="4"/>
  <c r="L633" i="4"/>
  <c r="P633" i="4" s="1"/>
  <c r="Q633" i="4" s="1"/>
  <c r="M2955" i="4"/>
  <c r="L2925" i="4"/>
  <c r="P2925" i="4" s="1"/>
  <c r="Q2925" i="4" s="1"/>
  <c r="K4085" i="4"/>
  <c r="M5652" i="4"/>
  <c r="L5621" i="4"/>
  <c r="P5621" i="4" s="1"/>
  <c r="Q5621" i="4" s="1"/>
  <c r="M5569" i="4"/>
  <c r="L5539" i="4"/>
  <c r="P5539" i="4" s="1"/>
  <c r="Q5539" i="4" s="1"/>
  <c r="J4974" i="4"/>
  <c r="K6397" i="4"/>
  <c r="K7586" i="4"/>
  <c r="J8188" i="4"/>
  <c r="L8053" i="4"/>
  <c r="P8053" i="4" s="1"/>
  <c r="M8057" i="4"/>
  <c r="L8708" i="4"/>
  <c r="P8708" i="4" s="1"/>
  <c r="Q8708" i="4" s="1"/>
  <c r="O8742" i="4"/>
  <c r="J8955" i="4"/>
  <c r="N249" i="4"/>
  <c r="L231" i="4"/>
  <c r="P231" i="4" s="1"/>
  <c r="Q231" i="4" s="1"/>
  <c r="N936" i="4"/>
  <c r="N939" i="4" s="1"/>
  <c r="N932" i="4"/>
  <c r="N933" i="4" s="1"/>
  <c r="M2556" i="4"/>
  <c r="L2552" i="4"/>
  <c r="P2552" i="4" s="1"/>
  <c r="M1834" i="4"/>
  <c r="L1830" i="4"/>
  <c r="P1830" i="4" s="1"/>
  <c r="Q1830" i="4" s="1"/>
  <c r="M3200" i="4"/>
  <c r="L3196" i="4"/>
  <c r="P3196" i="4" s="1"/>
  <c r="K3401" i="4"/>
  <c r="L4767" i="4"/>
  <c r="P4767" i="4" s="1"/>
  <c r="Q4767" i="4" s="1"/>
  <c r="M4771" i="4"/>
  <c r="K4451" i="4"/>
  <c r="K4283" i="4"/>
  <c r="P4254" i="4"/>
  <c r="Q4254" i="4" s="1"/>
  <c r="P4890" i="4"/>
  <c r="Q4890" i="4" s="1"/>
  <c r="K4894" i="4"/>
  <c r="K5373" i="4"/>
  <c r="K5818" i="4"/>
  <c r="K6316" i="4"/>
  <c r="Q5949" i="4"/>
  <c r="J5948" i="4"/>
  <c r="Q6978" i="4"/>
  <c r="L6622" i="4"/>
  <c r="P6622" i="4" s="1"/>
  <c r="Q6622" i="4" s="1"/>
  <c r="M6621" i="4"/>
  <c r="L6621" i="4" s="1"/>
  <c r="L7705" i="4"/>
  <c r="P7705" i="4" s="1"/>
  <c r="Q7705" i="4" s="1"/>
  <c r="J8605" i="4"/>
  <c r="L8188" i="4"/>
  <c r="P8188" i="4" s="1"/>
  <c r="M8192" i="4"/>
  <c r="L8955" i="4"/>
  <c r="M8959" i="4"/>
  <c r="J195" i="4"/>
  <c r="J2037" i="4"/>
  <c r="O859" i="4"/>
  <c r="J3884" i="4"/>
  <c r="Q5328" i="4"/>
  <c r="J5332" i="4"/>
  <c r="K3762" i="4"/>
  <c r="J4081" i="4"/>
  <c r="L6213" i="4"/>
  <c r="P6213" i="4" s="1"/>
  <c r="Q6213" i="4" s="1"/>
  <c r="M6214" i="4"/>
  <c r="L6214" i="4" s="1"/>
  <c r="P6214" i="4" s="1"/>
  <c r="J6316" i="4"/>
  <c r="K7354" i="4"/>
  <c r="M7917" i="4"/>
  <c r="L7917" i="4" s="1"/>
  <c r="L7916" i="4"/>
  <c r="P7916" i="4" s="1"/>
  <c r="J7317" i="4"/>
  <c r="K6765" i="4"/>
  <c r="M7827" i="4"/>
  <c r="L7565" i="4"/>
  <c r="P7565" i="4" s="1"/>
  <c r="Q7565" i="4" s="1"/>
  <c r="M7576" i="4"/>
  <c r="N775" i="4"/>
  <c r="N778" i="4" s="1"/>
  <c r="N771" i="4"/>
  <c r="N772" i="4" s="1"/>
  <c r="K295" i="4"/>
  <c r="K291" i="4"/>
  <c r="P974" i="4"/>
  <c r="Q974" i="4" s="1"/>
  <c r="M3763" i="4"/>
  <c r="K480" i="4"/>
  <c r="M3363" i="4"/>
  <c r="L3363" i="4" s="1"/>
  <c r="L3362" i="4"/>
  <c r="J5373" i="4"/>
  <c r="K4654" i="4"/>
  <c r="J4455" i="4"/>
  <c r="K4854" i="4"/>
  <c r="K5413" i="4"/>
  <c r="L6396" i="4"/>
  <c r="P6396" i="4" s="1"/>
  <c r="Q6396" i="4" s="1"/>
  <c r="J7359" i="4"/>
  <c r="L7739" i="4"/>
  <c r="P7739" i="4" s="1"/>
  <c r="M7740" i="4"/>
  <c r="L7740" i="4" s="1"/>
  <c r="N7265" i="4"/>
  <c r="N7268" i="4" s="1"/>
  <c r="P7623" i="4"/>
  <c r="Q7623" i="4" s="1"/>
  <c r="L8482" i="4"/>
  <c r="P8482" i="4" s="1"/>
  <c r="Q8482" i="4" s="1"/>
  <c r="M8514" i="4"/>
  <c r="J257" i="4"/>
  <c r="J253" i="4"/>
  <c r="K7509" i="4"/>
  <c r="K1755" i="4"/>
  <c r="J3237" i="4"/>
  <c r="J5208" i="4"/>
  <c r="P4132" i="4"/>
  <c r="Q4132" i="4" s="1"/>
  <c r="K4161" i="4"/>
  <c r="M4337" i="4"/>
  <c r="L4338" i="4"/>
  <c r="P4338" i="4" s="1"/>
  <c r="Q4338" i="4" s="1"/>
  <c r="L6765" i="4"/>
  <c r="M7354" i="4"/>
  <c r="L7324" i="4"/>
  <c r="P7324" i="4" s="1"/>
  <c r="Q7324" i="4" s="1"/>
  <c r="J6053" i="4"/>
  <c r="M8148" i="4"/>
  <c r="L8144" i="4"/>
  <c r="P8144" i="4" s="1"/>
  <c r="K7972" i="4"/>
  <c r="P7972" i="4" s="1"/>
  <c r="J215" i="4"/>
  <c r="M3038" i="4"/>
  <c r="L3034" i="4"/>
  <c r="P3034" i="4" s="1"/>
  <c r="Q3034" i="4" s="1"/>
  <c r="O295" i="4"/>
  <c r="O291" i="4"/>
  <c r="O292" i="4" s="1"/>
  <c r="L287" i="4"/>
  <c r="P287" i="4" s="1"/>
  <c r="Q287" i="4" s="1"/>
  <c r="J1459" i="4"/>
  <c r="K4974" i="4"/>
  <c r="O1459" i="4"/>
  <c r="L1435" i="4"/>
  <c r="P1435" i="4" s="1"/>
  <c r="Q1435" i="4" s="1"/>
  <c r="J3115" i="4"/>
  <c r="L1422" i="4"/>
  <c r="P1422" i="4" s="1"/>
  <c r="Q1422" i="4" s="1"/>
  <c r="M1459" i="4"/>
  <c r="J6094" i="4"/>
  <c r="J7365" i="4"/>
  <c r="L5957" i="4"/>
  <c r="P5957" i="4" s="1"/>
  <c r="Q5957" i="4" s="1"/>
  <c r="N6680" i="4"/>
  <c r="N6676" i="4"/>
  <c r="N6677" i="4" s="1"/>
  <c r="L6811" i="4"/>
  <c r="P6811" i="4" s="1"/>
  <c r="M6820" i="4"/>
  <c r="L6820" i="4" s="1"/>
  <c r="P6820" i="4" s="1"/>
  <c r="L7275" i="4"/>
  <c r="P7275" i="4" s="1"/>
  <c r="Q7275" i="4" s="1"/>
  <c r="M7308" i="4"/>
  <c r="K8236" i="4"/>
  <c r="J8514" i="4"/>
  <c r="I1066" i="4"/>
  <c r="O1066" i="4"/>
  <c r="J2800" i="4"/>
  <c r="M1063" i="4" l="1"/>
  <c r="M1059" i="4"/>
  <c r="I4370" i="4"/>
  <c r="I4371" i="4" s="1"/>
  <c r="O7699" i="4"/>
  <c r="L7699" i="4" s="1"/>
  <c r="I939" i="4"/>
  <c r="P7626" i="4"/>
  <c r="Q7626" i="4" s="1"/>
  <c r="N626" i="4"/>
  <c r="I7645" i="4"/>
  <c r="M6680" i="4"/>
  <c r="M2839" i="4"/>
  <c r="M7265" i="4"/>
  <c r="L7265" i="4" s="1"/>
  <c r="L3799" i="4"/>
  <c r="L7694" i="4"/>
  <c r="P7694" i="4" s="1"/>
  <c r="Q7694" i="4" s="1"/>
  <c r="L3804" i="4"/>
  <c r="I7265" i="4"/>
  <c r="I7268" i="4" s="1"/>
  <c r="M6769" i="4"/>
  <c r="M2434" i="4"/>
  <c r="M2435" i="4" s="1"/>
  <c r="L2435" i="4" s="1"/>
  <c r="P2435" i="4" s="1"/>
  <c r="L5409" i="4"/>
  <c r="P5409" i="4" s="1"/>
  <c r="Q5409" i="4" s="1"/>
  <c r="O7641" i="4"/>
  <c r="O7642" i="4" s="1"/>
  <c r="I382" i="4"/>
  <c r="K6869" i="4"/>
  <c r="M2759" i="4"/>
  <c r="M2760" i="4" s="1"/>
  <c r="L2760" i="4" s="1"/>
  <c r="P2760" i="4" s="1"/>
  <c r="P2430" i="4"/>
  <c r="Q2430" i="4" s="1"/>
  <c r="P2598" i="4"/>
  <c r="Q6811" i="4"/>
  <c r="K4366" i="4"/>
  <c r="K4374" i="4" s="1"/>
  <c r="P2597" i="4"/>
  <c r="Q2597" i="4" s="1"/>
  <c r="L6600" i="4"/>
  <c r="L7179" i="4"/>
  <c r="P7179" i="4" s="1"/>
  <c r="Q7179" i="4" s="1"/>
  <c r="Q5948" i="4"/>
  <c r="M7183" i="4"/>
  <c r="L7183" i="4" s="1"/>
  <c r="L2236" i="4"/>
  <c r="P2236" i="4" s="1"/>
  <c r="Q2236" i="4" s="1"/>
  <c r="P6600" i="4"/>
  <c r="Q6600" i="4" s="1"/>
  <c r="K6727" i="4"/>
  <c r="P6727" i="4" s="1"/>
  <c r="Q6727" i="4" s="1"/>
  <c r="L43" i="4"/>
  <c r="L574" i="4"/>
  <c r="P574" i="4" s="1"/>
  <c r="Q574" i="4" s="1"/>
  <c r="L295" i="4"/>
  <c r="P295" i="4" s="1"/>
  <c r="Q295" i="4" s="1"/>
  <c r="L7594" i="4"/>
  <c r="L575" i="4"/>
  <c r="P575" i="4" s="1"/>
  <c r="Q575" i="4" s="1"/>
  <c r="P3075" i="4"/>
  <c r="M936" i="4"/>
  <c r="L936" i="4" s="1"/>
  <c r="P936" i="4" s="1"/>
  <c r="M932" i="4"/>
  <c r="M933" i="4" s="1"/>
  <c r="L933" i="4" s="1"/>
  <c r="L6256" i="4"/>
  <c r="P6256" i="4" s="1"/>
  <c r="Q6256" i="4" s="1"/>
  <c r="M6260" i="4"/>
  <c r="I5966" i="4"/>
  <c r="I5967" i="4" s="1"/>
  <c r="L5286" i="4"/>
  <c r="P5286" i="4" s="1"/>
  <c r="Q5286" i="4" s="1"/>
  <c r="L7051" i="4"/>
  <c r="P7051" i="4" s="1"/>
  <c r="Q7051" i="4" s="1"/>
  <c r="P2634" i="4"/>
  <c r="Q2634" i="4" s="1"/>
  <c r="K1471" i="4"/>
  <c r="N7516" i="4"/>
  <c r="N7519" i="4" s="1"/>
  <c r="N5962" i="4"/>
  <c r="N5966" i="4" s="1"/>
  <c r="N5967" i="4" s="1"/>
  <c r="N118" i="4"/>
  <c r="N119" i="4" s="1"/>
  <c r="N122" i="4"/>
  <c r="L122" i="4" s="1"/>
  <c r="P122" i="4" s="1"/>
  <c r="M3401" i="4"/>
  <c r="L3397" i="4"/>
  <c r="P3397" i="4" s="1"/>
  <c r="Q3397" i="4" s="1"/>
  <c r="O2118" i="4"/>
  <c r="L2114" i="4"/>
  <c r="P2114" i="4" s="1"/>
  <c r="Q2114" i="4" s="1"/>
  <c r="L292" i="4"/>
  <c r="P6719" i="4"/>
  <c r="Q6719" i="4" s="1"/>
  <c r="P2593" i="4"/>
  <c r="Q2593" i="4" s="1"/>
  <c r="M165" i="4"/>
  <c r="L165" i="4" s="1"/>
  <c r="M161" i="4"/>
  <c r="L157" i="4"/>
  <c r="P157" i="4" s="1"/>
  <c r="Q157" i="4" s="1"/>
  <c r="Q6094" i="4"/>
  <c r="K6629" i="4"/>
  <c r="K6632" i="4" s="1"/>
  <c r="L4451" i="4"/>
  <c r="P4451" i="4" s="1"/>
  <c r="Q4451" i="4" s="1"/>
  <c r="L46" i="4"/>
  <c r="P7699" i="4"/>
  <c r="Q7931" i="4"/>
  <c r="M7059" i="4"/>
  <c r="L7059" i="4" s="1"/>
  <c r="L6173" i="4"/>
  <c r="P6173" i="4" s="1"/>
  <c r="Q6173" i="4" s="1"/>
  <c r="M6174" i="4"/>
  <c r="L6174" i="4" s="1"/>
  <c r="P6174" i="4" s="1"/>
  <c r="Q6174" i="4" s="1"/>
  <c r="N4535" i="4"/>
  <c r="L4531" i="4"/>
  <c r="P4531" i="4" s="1"/>
  <c r="Q4531" i="4" s="1"/>
  <c r="O341" i="4"/>
  <c r="N2718" i="4"/>
  <c r="L2714" i="4"/>
  <c r="P2714" i="4" s="1"/>
  <c r="Q2714" i="4" s="1"/>
  <c r="N1794" i="4"/>
  <c r="L1790" i="4"/>
  <c r="P1790" i="4" s="1"/>
  <c r="Q1790" i="4" s="1"/>
  <c r="L3719" i="4"/>
  <c r="P3719" i="4" s="1"/>
  <c r="Q3719" i="4" s="1"/>
  <c r="M3723" i="4"/>
  <c r="N5373" i="4"/>
  <c r="L5369" i="4"/>
  <c r="P5369" i="4" s="1"/>
  <c r="Q5369" i="4" s="1"/>
  <c r="N5212" i="4"/>
  <c r="L5208" i="4"/>
  <c r="P5208" i="4" s="1"/>
  <c r="Q5208" i="4" s="1"/>
  <c r="L4970" i="4"/>
  <c r="P4970" i="4" s="1"/>
  <c r="Q4970" i="4" s="1"/>
  <c r="M4974" i="4"/>
  <c r="O2514" i="4"/>
  <c r="L2510" i="4"/>
  <c r="P2510" i="4" s="1"/>
  <c r="Q2510" i="4" s="1"/>
  <c r="J4085" i="4"/>
  <c r="K4005" i="4"/>
  <c r="J8518" i="4"/>
  <c r="M1471" i="4"/>
  <c r="L1459" i="4"/>
  <c r="P1459" i="4" s="1"/>
  <c r="Q1459" i="4" s="1"/>
  <c r="K3763" i="4"/>
  <c r="J8609" i="4"/>
  <c r="K4455" i="4"/>
  <c r="L2556" i="4"/>
  <c r="P2556" i="4" s="1"/>
  <c r="M2557" i="4"/>
  <c r="L2557" i="4" s="1"/>
  <c r="J2760" i="4"/>
  <c r="O6527" i="4"/>
  <c r="O6530" i="4" s="1"/>
  <c r="J4573" i="4"/>
  <c r="I4330" i="4"/>
  <c r="I5862" i="4" s="1"/>
  <c r="J8386" i="4"/>
  <c r="J2038" i="4"/>
  <c r="M4772" i="4"/>
  <c r="L4772" i="4" s="1"/>
  <c r="P4772" i="4" s="1"/>
  <c r="Q4772" i="4" s="1"/>
  <c r="L4771" i="4"/>
  <c r="P4771" i="4" s="1"/>
  <c r="Q4771" i="4" s="1"/>
  <c r="J3119" i="4"/>
  <c r="Q3115" i="4"/>
  <c r="M4366" i="4"/>
  <c r="L4337" i="4"/>
  <c r="P4337" i="4" s="1"/>
  <c r="Q4337" i="4" s="1"/>
  <c r="K5414" i="4"/>
  <c r="K292" i="4"/>
  <c r="J5333" i="4"/>
  <c r="P6316" i="4"/>
  <c r="Q6316" i="4" s="1"/>
  <c r="O8746" i="4"/>
  <c r="L8742" i="4"/>
  <c r="P8742" i="4" s="1"/>
  <c r="Q8742" i="4" s="1"/>
  <c r="P6397" i="4"/>
  <c r="Q6397" i="4" s="1"/>
  <c r="J2318" i="4"/>
  <c r="N8610" i="4"/>
  <c r="L8610" i="4" s="1"/>
  <c r="L8609" i="4"/>
  <c r="M6629" i="4"/>
  <c r="J1680" i="4"/>
  <c r="K4936" i="4"/>
  <c r="K8923" i="4"/>
  <c r="M2159" i="4"/>
  <c r="L2159" i="4" s="1"/>
  <c r="L2158" i="4"/>
  <c r="P2158" i="4" s="1"/>
  <c r="Q2158" i="4" s="1"/>
  <c r="L5529" i="4"/>
  <c r="P5529" i="4" s="1"/>
  <c r="Q5529" i="4" s="1"/>
  <c r="M5533" i="4"/>
  <c r="J1518" i="4"/>
  <c r="J1514" i="4"/>
  <c r="M8702" i="4"/>
  <c r="L8702" i="4" s="1"/>
  <c r="L8701" i="4"/>
  <c r="J7827" i="4"/>
  <c r="L767" i="4"/>
  <c r="P767" i="4" s="1"/>
  <c r="Q767" i="4" s="1"/>
  <c r="M775" i="4"/>
  <c r="M771" i="4"/>
  <c r="J485" i="4"/>
  <c r="Q7916" i="4"/>
  <c r="J7917" i="4"/>
  <c r="K1232" i="4"/>
  <c r="K1228" i="4"/>
  <c r="P6134" i="4"/>
  <c r="Q6134" i="4" s="1"/>
  <c r="L6676" i="4"/>
  <c r="M6677" i="4"/>
  <c r="L6677" i="4" s="1"/>
  <c r="N4330" i="4"/>
  <c r="L8655" i="4"/>
  <c r="M8656" i="4"/>
  <c r="L8656" i="4" s="1"/>
  <c r="J4814" i="4"/>
  <c r="J705" i="4"/>
  <c r="J2355" i="4"/>
  <c r="L2638" i="4"/>
  <c r="P2638" i="4" s="1"/>
  <c r="M2639" i="4"/>
  <c r="L2639" i="4" s="1"/>
  <c r="P2639" i="4" s="1"/>
  <c r="P7256" i="4"/>
  <c r="Q7256" i="4" s="1"/>
  <c r="K7265" i="4"/>
  <c r="K3925" i="4"/>
  <c r="P3925" i="4" s="1"/>
  <c r="Q3925" i="4" s="1"/>
  <c r="P3924" i="4"/>
  <c r="Q3924" i="4" s="1"/>
  <c r="K46" i="4"/>
  <c r="P38" i="4"/>
  <c r="Q38" i="4" s="1"/>
  <c r="K42" i="4"/>
  <c r="L7454" i="4"/>
  <c r="P7454" i="4" s="1"/>
  <c r="Q7454" i="4" s="1"/>
  <c r="L8919" i="4"/>
  <c r="P8919" i="4" s="1"/>
  <c r="Q8919" i="4" s="1"/>
  <c r="M8923" i="4"/>
  <c r="M5250" i="4"/>
  <c r="L5246" i="4"/>
  <c r="P5246" i="4" s="1"/>
  <c r="Q5246" i="4" s="1"/>
  <c r="L3079" i="4"/>
  <c r="P3079" i="4" s="1"/>
  <c r="M3080" i="4"/>
  <c r="L3080" i="4" s="1"/>
  <c r="P3080" i="4" s="1"/>
  <c r="K1133" i="4"/>
  <c r="M2840" i="4"/>
  <c r="L2840" i="4" s="1"/>
  <c r="P2840" i="4" s="1"/>
  <c r="L2839" i="4"/>
  <c r="P2839" i="4" s="1"/>
  <c r="Q2839" i="4" s="1"/>
  <c r="J8799" i="4"/>
  <c r="J1133" i="4"/>
  <c r="L6052" i="4"/>
  <c r="P6052" i="4" s="1"/>
  <c r="Q6052" i="4" s="1"/>
  <c r="M6053" i="4"/>
  <c r="L6053" i="4" s="1"/>
  <c r="P6053" i="4" s="1"/>
  <c r="Q6053" i="4" s="1"/>
  <c r="L4287" i="4"/>
  <c r="M4288" i="4"/>
  <c r="L4288" i="4" s="1"/>
  <c r="K8519" i="4"/>
  <c r="M5919" i="4"/>
  <c r="L5919" i="4" s="1"/>
  <c r="L5910" i="4"/>
  <c r="P5910" i="4" s="1"/>
  <c r="Q5910" i="4" s="1"/>
  <c r="J3000" i="4"/>
  <c r="J3161" i="4"/>
  <c r="P8697" i="4"/>
  <c r="Q8697" i="4" s="1"/>
  <c r="K8701" i="4"/>
  <c r="K1510" i="4"/>
  <c r="P6912" i="4"/>
  <c r="Q6912" i="4" s="1"/>
  <c r="K6913" i="4"/>
  <c r="P6913" i="4" s="1"/>
  <c r="Q6913" i="4" s="1"/>
  <c r="L4894" i="4"/>
  <c r="P4894" i="4" s="1"/>
  <c r="Q4894" i="4" s="1"/>
  <c r="M4895" i="4"/>
  <c r="L4895" i="4" s="1"/>
  <c r="K8476" i="4"/>
  <c r="K8103" i="4"/>
  <c r="M5614" i="4"/>
  <c r="L5610" i="4"/>
  <c r="P5610" i="4" s="1"/>
  <c r="Q5610" i="4" s="1"/>
  <c r="L1553" i="4"/>
  <c r="P1553" i="4" s="1"/>
  <c r="Q1553" i="4" s="1"/>
  <c r="M1557" i="4"/>
  <c r="P7740" i="4"/>
  <c r="Q1055" i="4"/>
  <c r="J1063" i="4"/>
  <c r="J1059" i="4"/>
  <c r="M8430" i="4"/>
  <c r="L8430" i="4" s="1"/>
  <c r="L8429" i="4"/>
  <c r="L5953" i="4"/>
  <c r="P5953" i="4" s="1"/>
  <c r="Q5953" i="4" s="1"/>
  <c r="M5962" i="4"/>
  <c r="M5135" i="4"/>
  <c r="L5135" i="4" s="1"/>
  <c r="L5134" i="4"/>
  <c r="P5134" i="4" s="1"/>
  <c r="Q5134" i="4" s="1"/>
  <c r="N3442" i="4"/>
  <c r="L3438" i="4"/>
  <c r="P3438" i="4" s="1"/>
  <c r="Q3438" i="4" s="1"/>
  <c r="L6861" i="4"/>
  <c r="P6861" i="4" s="1"/>
  <c r="Q6861" i="4" s="1"/>
  <c r="M6869" i="4"/>
  <c r="M6865" i="4"/>
  <c r="I778" i="4"/>
  <c r="K6968" i="4"/>
  <c r="K6964" i="4"/>
  <c r="J4125" i="4"/>
  <c r="K532" i="4"/>
  <c r="K528" i="4"/>
  <c r="J1379" i="4"/>
  <c r="M1716" i="4"/>
  <c r="L1716" i="4" s="1"/>
  <c r="L1715" i="4"/>
  <c r="P1715" i="4" s="1"/>
  <c r="Q1715" i="4" s="1"/>
  <c r="K484" i="4"/>
  <c r="K7362" i="4"/>
  <c r="K7358" i="4"/>
  <c r="J203" i="4"/>
  <c r="J199" i="4"/>
  <c r="K4086" i="4"/>
  <c r="P4491" i="4"/>
  <c r="Q4491" i="4" s="1"/>
  <c r="K4495" i="4"/>
  <c r="L8148" i="4"/>
  <c r="P8148" i="4" s="1"/>
  <c r="M8149" i="4"/>
  <c r="L8149" i="4" s="1"/>
  <c r="P8149" i="4" s="1"/>
  <c r="L1063" i="4"/>
  <c r="P1063" i="4" s="1"/>
  <c r="J4456" i="4"/>
  <c r="M7586" i="4"/>
  <c r="L7576" i="4"/>
  <c r="P7576" i="4" s="1"/>
  <c r="Q7576" i="4" s="1"/>
  <c r="L8959" i="4"/>
  <c r="M8960" i="4"/>
  <c r="L8960" i="4" s="1"/>
  <c r="J6968" i="4"/>
  <c r="J6964" i="4"/>
  <c r="P5736" i="4"/>
  <c r="Q5736" i="4" s="1"/>
  <c r="K5737" i="4"/>
  <c r="P5737" i="4" s="1"/>
  <c r="K8799" i="4"/>
  <c r="M1874" i="4"/>
  <c r="L1870" i="4"/>
  <c r="P1870" i="4" s="1"/>
  <c r="Q1870" i="4" s="1"/>
  <c r="N4374" i="4"/>
  <c r="N4370" i="4"/>
  <c r="N4371" i="4" s="1"/>
  <c r="K4975" i="4"/>
  <c r="J224" i="4"/>
  <c r="L7354" i="4"/>
  <c r="P7354" i="4" s="1"/>
  <c r="Q7354" i="4" s="1"/>
  <c r="M7362" i="4"/>
  <c r="M7358" i="4"/>
  <c r="J3241" i="4"/>
  <c r="Q3237" i="4"/>
  <c r="P7509" i="4"/>
  <c r="Q7509" i="4" s="1"/>
  <c r="K7516" i="4"/>
  <c r="K7513" i="4"/>
  <c r="K4655" i="4"/>
  <c r="M8193" i="4"/>
  <c r="L8193" i="4" s="1"/>
  <c r="P8193" i="4" s="1"/>
  <c r="L8192" i="4"/>
  <c r="P8192" i="4" s="1"/>
  <c r="J4975" i="4"/>
  <c r="O705" i="4"/>
  <c r="O778" i="4" s="1"/>
  <c r="J623" i="4"/>
  <c r="J619" i="4"/>
  <c r="M1599" i="4"/>
  <c r="L1599" i="4" s="1"/>
  <c r="L1598" i="4"/>
  <c r="P1598" i="4" s="1"/>
  <c r="Q1598" i="4" s="1"/>
  <c r="Q6214" i="4"/>
  <c r="J5291" i="4"/>
  <c r="P3278" i="4"/>
  <c r="Q3278" i="4" s="1"/>
  <c r="K3282" i="4"/>
  <c r="K4126" i="4"/>
  <c r="L6481" i="4"/>
  <c r="P6481" i="4" s="1"/>
  <c r="M6482" i="4"/>
  <c r="L6482" i="4" s="1"/>
  <c r="P6482" i="4" s="1"/>
  <c r="K4045" i="4"/>
  <c r="P4041" i="4"/>
  <c r="Q4041" i="4" s="1"/>
  <c r="J2199" i="4"/>
  <c r="K5859" i="4"/>
  <c r="K5855" i="4"/>
  <c r="K5013" i="4"/>
  <c r="P5009" i="4"/>
  <c r="Q5009" i="4" s="1"/>
  <c r="M2394" i="4"/>
  <c r="L2390" i="4"/>
  <c r="P2390" i="4" s="1"/>
  <c r="Q2390" i="4" s="1"/>
  <c r="J7265" i="4"/>
  <c r="L4495" i="4"/>
  <c r="M4496" i="4"/>
  <c r="L4496" i="4" s="1"/>
  <c r="M439" i="4"/>
  <c r="L439" i="4" s="1"/>
  <c r="L430" i="4"/>
  <c r="P430" i="4" s="1"/>
  <c r="Q430" i="4" s="1"/>
  <c r="K1382" i="4"/>
  <c r="J8746" i="4"/>
  <c r="K6724" i="4"/>
  <c r="P5449" i="4"/>
  <c r="Q5449" i="4" s="1"/>
  <c r="K5453" i="4"/>
  <c r="L42" i="4"/>
  <c r="M5291" i="4"/>
  <c r="L5291" i="4" s="1"/>
  <c r="P5291" i="4" s="1"/>
  <c r="L5290" i="4"/>
  <c r="P5290" i="4" s="1"/>
  <c r="Q5290" i="4" s="1"/>
  <c r="J8840" i="4"/>
  <c r="L6680" i="4"/>
  <c r="J6593" i="4"/>
  <c r="J4936" i="4"/>
  <c r="N6593" i="4"/>
  <c r="N6917" i="4" s="1"/>
  <c r="N5774" i="4"/>
  <c r="L5770" i="4"/>
  <c r="P5770" i="4" s="1"/>
  <c r="Q5770" i="4" s="1"/>
  <c r="M254" i="4"/>
  <c r="L1224" i="4"/>
  <c r="P1224" i="4" s="1"/>
  <c r="Q1224" i="4" s="1"/>
  <c r="M1232" i="4"/>
  <c r="M1228" i="4"/>
  <c r="K1557" i="4"/>
  <c r="J8057" i="4"/>
  <c r="Q8053" i="4"/>
  <c r="L4568" i="4"/>
  <c r="P4568" i="4" s="1"/>
  <c r="Q4568" i="4" s="1"/>
  <c r="M4572" i="4"/>
  <c r="K5212" i="4"/>
  <c r="Q928" i="4"/>
  <c r="J936" i="4"/>
  <c r="J932" i="4"/>
  <c r="L291" i="4"/>
  <c r="P291" i="4" s="1"/>
  <c r="Q291" i="4" s="1"/>
  <c r="P6672" i="4"/>
  <c r="Q6672" i="4" s="1"/>
  <c r="K6680" i="4"/>
  <c r="K6676" i="4"/>
  <c r="N3843" i="4"/>
  <c r="L3839" i="4"/>
  <c r="P3839" i="4" s="1"/>
  <c r="Q3839" i="4" s="1"/>
  <c r="M2355" i="4"/>
  <c r="L2351" i="4"/>
  <c r="P2351" i="4" s="1"/>
  <c r="Q2351" i="4" s="1"/>
  <c r="M1006" i="4"/>
  <c r="L1006" i="4" s="1"/>
  <c r="M1002" i="4"/>
  <c r="L998" i="4"/>
  <c r="P998" i="4" s="1"/>
  <c r="Q998" i="4" s="1"/>
  <c r="L2277" i="4"/>
  <c r="P2277" i="4" s="1"/>
  <c r="Q2277" i="4" s="1"/>
  <c r="M2278" i="4"/>
  <c r="L2278" i="4" s="1"/>
  <c r="P2278" i="4" s="1"/>
  <c r="N8563" i="4"/>
  <c r="L8559" i="4"/>
  <c r="P8559" i="4" s="1"/>
  <c r="Q8559" i="4" s="1"/>
  <c r="L5172" i="4"/>
  <c r="P5172" i="4" s="1"/>
  <c r="Q5172" i="4" s="1"/>
  <c r="M5173" i="4"/>
  <c r="L5173" i="4" s="1"/>
  <c r="P5173" i="4" s="1"/>
  <c r="Q5173" i="4" s="1"/>
  <c r="K1716" i="4"/>
  <c r="P8955" i="4"/>
  <c r="Q8955" i="4" s="1"/>
  <c r="K8959" i="4"/>
  <c r="N3523" i="4"/>
  <c r="L3519" i="4"/>
  <c r="P3519" i="4" s="1"/>
  <c r="Q3519" i="4" s="1"/>
  <c r="K341" i="4"/>
  <c r="P6914" i="4"/>
  <c r="Q6914" i="4" s="1"/>
  <c r="O6439" i="4"/>
  <c r="L6435" i="4"/>
  <c r="P6435" i="4" s="1"/>
  <c r="Q6435" i="4" s="1"/>
  <c r="N3682" i="4"/>
  <c r="L3678" i="4"/>
  <c r="P3678" i="4" s="1"/>
  <c r="Q3678" i="4" s="1"/>
  <c r="K1599" i="4"/>
  <c r="P8605" i="4"/>
  <c r="Q8605" i="4" s="1"/>
  <c r="K8609" i="4"/>
  <c r="J7586" i="4"/>
  <c r="O5778" i="4"/>
  <c r="M5014" i="4"/>
  <c r="L5014" i="4" s="1"/>
  <c r="L5013" i="4"/>
  <c r="J5414" i="4"/>
  <c r="M83" i="4"/>
  <c r="M79" i="4"/>
  <c r="L75" i="4"/>
  <c r="P75" i="4" s="1"/>
  <c r="Q75" i="4" s="1"/>
  <c r="J5737" i="4"/>
  <c r="P7917" i="4"/>
  <c r="M4205" i="4"/>
  <c r="L4201" i="4"/>
  <c r="P4201" i="4" s="1"/>
  <c r="Q4201" i="4" s="1"/>
  <c r="L6585" i="4"/>
  <c r="P6585" i="4" s="1"/>
  <c r="Q6585" i="4" s="1"/>
  <c r="M6593" i="4"/>
  <c r="M2474" i="4"/>
  <c r="L2470" i="4"/>
  <c r="P2470" i="4" s="1"/>
  <c r="Q2470" i="4" s="1"/>
  <c r="L4081" i="4"/>
  <c r="P4081" i="4" s="1"/>
  <c r="Q4081" i="4" s="1"/>
  <c r="M4085" i="4"/>
  <c r="O4330" i="4"/>
  <c r="P4283" i="4"/>
  <c r="Q4283" i="4" s="1"/>
  <c r="K4287" i="4"/>
  <c r="L1679" i="4"/>
  <c r="M1680" i="4"/>
  <c r="L1680" i="4" s="1"/>
  <c r="P215" i="4"/>
  <c r="Q215" i="4" s="1"/>
  <c r="K224" i="4"/>
  <c r="P224" i="4" s="1"/>
  <c r="L2915" i="4"/>
  <c r="P2915" i="4" s="1"/>
  <c r="Q2915" i="4" s="1"/>
  <c r="M2919" i="4"/>
  <c r="K5919" i="4"/>
  <c r="L1638" i="4"/>
  <c r="P1638" i="4" s="1"/>
  <c r="Q1638" i="4" s="1"/>
  <c r="M1639" i="4"/>
  <c r="L1639" i="4" s="1"/>
  <c r="P1639" i="4" s="1"/>
  <c r="Q1639" i="4" s="1"/>
  <c r="J2278" i="4"/>
  <c r="L5695" i="4"/>
  <c r="P5695" i="4" s="1"/>
  <c r="Q5695" i="4" s="1"/>
  <c r="M5696" i="4"/>
  <c r="L5696" i="4" s="1"/>
  <c r="P5696" i="4" s="1"/>
  <c r="Q5696" i="4" s="1"/>
  <c r="K2960" i="4"/>
  <c r="L696" i="4"/>
  <c r="P696" i="4" s="1"/>
  <c r="Q696" i="4" s="1"/>
  <c r="M705" i="4"/>
  <c r="J3039" i="4"/>
  <c r="J1311" i="4"/>
  <c r="P8881" i="4"/>
  <c r="Q8881" i="4" s="1"/>
  <c r="K8885" i="4"/>
  <c r="M4935" i="4"/>
  <c r="L4931" i="4"/>
  <c r="P4931" i="4" s="1"/>
  <c r="Q4931" i="4" s="1"/>
  <c r="L4414" i="4"/>
  <c r="P4414" i="4" s="1"/>
  <c r="Q4414" i="4" s="1"/>
  <c r="M4415" i="4"/>
  <c r="L4415" i="4" s="1"/>
  <c r="P4415" i="4" s="1"/>
  <c r="Q4415" i="4" s="1"/>
  <c r="M8799" i="4"/>
  <c r="L8799" i="4" s="1"/>
  <c r="L8798" i="4"/>
  <c r="P8798" i="4" s="1"/>
  <c r="Q8798" i="4" s="1"/>
  <c r="J4496" i="4"/>
  <c r="K1060" i="4"/>
  <c r="J6439" i="4"/>
  <c r="L3639" i="4"/>
  <c r="P3639" i="4" s="1"/>
  <c r="Q3639" i="4" s="1"/>
  <c r="N3643" i="4"/>
  <c r="J161" i="4"/>
  <c r="J165" i="4"/>
  <c r="M8337" i="4"/>
  <c r="L8333" i="4"/>
  <c r="P8333" i="4" s="1"/>
  <c r="Q8333" i="4" s="1"/>
  <c r="M376" i="4"/>
  <c r="L376" i="4" s="1"/>
  <c r="P376" i="4" s="1"/>
  <c r="Q376" i="4" s="1"/>
  <c r="L375" i="4"/>
  <c r="P375" i="4" s="1"/>
  <c r="Q375" i="4" s="1"/>
  <c r="K8429" i="4"/>
  <c r="P8425" i="4"/>
  <c r="Q8425" i="4" s="1"/>
  <c r="M1997" i="4"/>
  <c r="L1997" i="4" s="1"/>
  <c r="P1997" i="4" s="1"/>
  <c r="Q1997" i="4" s="1"/>
  <c r="L1996" i="4"/>
  <c r="P1996" i="4" s="1"/>
  <c r="Q1996" i="4" s="1"/>
  <c r="J8292" i="4"/>
  <c r="N3762" i="4"/>
  <c r="L3758" i="4"/>
  <c r="P3758" i="4" s="1"/>
  <c r="Q3758" i="4" s="1"/>
  <c r="K2038" i="4"/>
  <c r="K7313" i="4"/>
  <c r="M1915" i="4"/>
  <c r="L1915" i="4" s="1"/>
  <c r="L1914" i="4"/>
  <c r="P1914" i="4" s="1"/>
  <c r="Q1914" i="4" s="1"/>
  <c r="J2475" i="4"/>
  <c r="J5657" i="4"/>
  <c r="L1950" i="4"/>
  <c r="P1950" i="4" s="1"/>
  <c r="Q1950" i="4" s="1"/>
  <c r="M1954" i="4"/>
  <c r="K7059" i="4"/>
  <c r="K7055" i="4"/>
  <c r="K4535" i="4"/>
  <c r="K1875" i="4"/>
  <c r="O8963" i="4"/>
  <c r="O8966" i="4" s="1"/>
  <c r="J6677" i="4"/>
  <c r="P3799" i="4"/>
  <c r="Q3799" i="4" s="1"/>
  <c r="K3803" i="4"/>
  <c r="Q2552" i="4"/>
  <c r="J2556" i="4"/>
  <c r="M5820" i="4"/>
  <c r="L5820" i="4" s="1"/>
  <c r="P5820" i="4" s="1"/>
  <c r="Q5820" i="4" s="1"/>
  <c r="M5817" i="4"/>
  <c r="L5813" i="4"/>
  <c r="P5813" i="4" s="1"/>
  <c r="Q5813" i="4" s="1"/>
  <c r="J4895" i="4"/>
  <c r="J2598" i="4"/>
  <c r="J2394" i="4"/>
  <c r="N8963" i="4"/>
  <c r="N8966" i="4" s="1"/>
  <c r="L7308" i="4"/>
  <c r="P7308" i="4" s="1"/>
  <c r="Q7308" i="4" s="1"/>
  <c r="M7314" i="4"/>
  <c r="M7312" i="4"/>
  <c r="M1835" i="4"/>
  <c r="L1835" i="4" s="1"/>
  <c r="L1834" i="4"/>
  <c r="P1834" i="4" s="1"/>
  <c r="Q1834" i="4" s="1"/>
  <c r="K165" i="4"/>
  <c r="K161" i="4"/>
  <c r="L859" i="4"/>
  <c r="P859" i="4" s="1"/>
  <c r="Q859" i="4" s="1"/>
  <c r="M868" i="4"/>
  <c r="O6523" i="4"/>
  <c r="L6519" i="4"/>
  <c r="P6519" i="4" s="1"/>
  <c r="Q6519" i="4" s="1"/>
  <c r="J4366" i="4"/>
  <c r="P3879" i="4"/>
  <c r="Q3879" i="4" s="1"/>
  <c r="K3883" i="4"/>
  <c r="M3120" i="4"/>
  <c r="L3120" i="4" s="1"/>
  <c r="P3120" i="4" s="1"/>
  <c r="L3119" i="4"/>
  <c r="P3119" i="4" s="1"/>
  <c r="J7185" i="4"/>
  <c r="J7183" i="4"/>
  <c r="J2718" i="4"/>
  <c r="K8747" i="4"/>
  <c r="K4205" i="4"/>
  <c r="O7782" i="4"/>
  <c r="L7778" i="4"/>
  <c r="P7778" i="4" s="1"/>
  <c r="Q7778" i="4" s="1"/>
  <c r="K3363" i="4"/>
  <c r="P3363" i="4" s="1"/>
  <c r="Q3363" i="4" s="1"/>
  <c r="P3362" i="4"/>
  <c r="Q3362" i="4" s="1"/>
  <c r="J2434" i="4"/>
  <c r="M2318" i="4"/>
  <c r="L2318" i="4" s="1"/>
  <c r="P2318" i="4" s="1"/>
  <c r="L2317" i="4"/>
  <c r="P2317" i="4" s="1"/>
  <c r="Q2317" i="4" s="1"/>
  <c r="O1471" i="4"/>
  <c r="L3038" i="4"/>
  <c r="P3038" i="4" s="1"/>
  <c r="Q3038" i="4" s="1"/>
  <c r="M3039" i="4"/>
  <c r="L3039" i="4" s="1"/>
  <c r="P3039" i="4" s="1"/>
  <c r="M6770" i="4"/>
  <c r="L6770" i="4" s="1"/>
  <c r="L6769" i="4"/>
  <c r="K4165" i="4"/>
  <c r="P4161" i="4"/>
  <c r="Q4161" i="4" s="1"/>
  <c r="L1059" i="4"/>
  <c r="P1059" i="4" s="1"/>
  <c r="M1060" i="4"/>
  <c r="L1060" i="4" s="1"/>
  <c r="M8518" i="4"/>
  <c r="L8514" i="4"/>
  <c r="P8514" i="4" s="1"/>
  <c r="Q8514" i="4" s="1"/>
  <c r="J6632" i="4"/>
  <c r="K5374" i="4"/>
  <c r="N257" i="4"/>
  <c r="N382" i="4" s="1"/>
  <c r="N253" i="4"/>
  <c r="N254" i="4" s="1"/>
  <c r="L5569" i="4"/>
  <c r="P5569" i="4" s="1"/>
  <c r="Q5569" i="4" s="1"/>
  <c r="M5573" i="4"/>
  <c r="L2875" i="4"/>
  <c r="P2875" i="4" s="1"/>
  <c r="Q2875" i="4" s="1"/>
  <c r="M2879" i="4"/>
  <c r="M4125" i="4"/>
  <c r="L4121" i="4"/>
  <c r="P4121" i="4" s="1"/>
  <c r="Q4121" i="4" s="1"/>
  <c r="K6866" i="4"/>
  <c r="K2557" i="4"/>
  <c r="K200" i="4"/>
  <c r="J868" i="4"/>
  <c r="K2079" i="4"/>
  <c r="J8923" i="4"/>
  <c r="K7185" i="4"/>
  <c r="K7183" i="4"/>
  <c r="L4243" i="4"/>
  <c r="P4243" i="4" s="1"/>
  <c r="Q4243" i="4" s="1"/>
  <c r="M4247" i="4"/>
  <c r="O203" i="4"/>
  <c r="L203" i="4" s="1"/>
  <c r="P203" i="4" s="1"/>
  <c r="O199" i="4"/>
  <c r="L195" i="4"/>
  <c r="P195" i="4" s="1"/>
  <c r="Q195" i="4" s="1"/>
  <c r="L8885" i="4"/>
  <c r="M8886" i="4"/>
  <c r="L8886" i="4" s="1"/>
  <c r="P6621" i="4"/>
  <c r="Q6621" i="4" s="1"/>
  <c r="K6261" i="4"/>
  <c r="K1311" i="4"/>
  <c r="Q114" i="4"/>
  <c r="J118" i="4"/>
  <c r="J122" i="4"/>
  <c r="K7136" i="4"/>
  <c r="K933" i="4"/>
  <c r="J7972" i="4"/>
  <c r="Q7972" i="4" s="1"/>
  <c r="Q7971" i="4"/>
  <c r="K439" i="4"/>
  <c r="L8475" i="4"/>
  <c r="P8475" i="4" s="1"/>
  <c r="Q8475" i="4" s="1"/>
  <c r="M8476" i="4"/>
  <c r="L8476" i="4" s="1"/>
  <c r="M4853" i="4"/>
  <c r="L4849" i="4"/>
  <c r="P4849" i="4" s="1"/>
  <c r="Q4849" i="4" s="1"/>
  <c r="L4045" i="4"/>
  <c r="M4046" i="4"/>
  <c r="L4046" i="4" s="1"/>
  <c r="K4247" i="4"/>
  <c r="M8103" i="4"/>
  <c r="L8099" i="4"/>
  <c r="P8099" i="4" s="1"/>
  <c r="Q8099" i="4" s="1"/>
  <c r="L4810" i="4"/>
  <c r="P4810" i="4" s="1"/>
  <c r="Q4810" i="4" s="1"/>
  <c r="M4814" i="4"/>
  <c r="K3843" i="4"/>
  <c r="L249" i="4"/>
  <c r="P249" i="4" s="1"/>
  <c r="Q249" i="4" s="1"/>
  <c r="J8277" i="4"/>
  <c r="L5050" i="4"/>
  <c r="P5050" i="4" s="1"/>
  <c r="Q5050" i="4" s="1"/>
  <c r="M5054" i="4"/>
  <c r="Q5927" i="4"/>
  <c r="M1379" i="4"/>
  <c r="L1369" i="4"/>
  <c r="P1369" i="4" s="1"/>
  <c r="Q1369" i="4" s="1"/>
  <c r="J2159" i="4"/>
  <c r="M7184" i="4"/>
  <c r="L7184" i="4" s="1"/>
  <c r="L5332" i="4"/>
  <c r="P5332" i="4" s="1"/>
  <c r="Q5332" i="4" s="1"/>
  <c r="M5333" i="4"/>
  <c r="L5333" i="4" s="1"/>
  <c r="P5333" i="4" s="1"/>
  <c r="O623" i="4"/>
  <c r="O619" i="4"/>
  <c r="L615" i="4"/>
  <c r="P615" i="4" s="1"/>
  <c r="Q615" i="4" s="1"/>
  <c r="N3283" i="4"/>
  <c r="L3283" i="4" s="1"/>
  <c r="L3282" i="4"/>
  <c r="K868" i="4"/>
  <c r="K939" i="4" s="1"/>
  <c r="L379" i="4"/>
  <c r="P379" i="4" s="1"/>
  <c r="Q379" i="4" s="1"/>
  <c r="P6357" i="4"/>
  <c r="Q6357" i="4" s="1"/>
  <c r="L4326" i="4"/>
  <c r="P4326" i="4" s="1"/>
  <c r="Q4326" i="4" s="1"/>
  <c r="M4327" i="4"/>
  <c r="L4327" i="4" s="1"/>
  <c r="P4327" i="4" s="1"/>
  <c r="M2199" i="4"/>
  <c r="L2195" i="4"/>
  <c r="P2195" i="4" s="1"/>
  <c r="Q2195" i="4" s="1"/>
  <c r="L5453" i="4"/>
  <c r="M5454" i="4"/>
  <c r="L5454" i="4" s="1"/>
  <c r="L2678" i="4"/>
  <c r="P2678" i="4" s="1"/>
  <c r="M2679" i="4"/>
  <c r="L2679" i="4" s="1"/>
  <c r="P2679" i="4" s="1"/>
  <c r="J8337" i="4"/>
  <c r="K7317" i="4"/>
  <c r="Q6820" i="4"/>
  <c r="J2514" i="4"/>
  <c r="J529" i="4"/>
  <c r="M7514" i="4"/>
  <c r="L7514" i="4" s="1"/>
  <c r="L7513" i="4"/>
  <c r="M4166" i="4"/>
  <c r="L4166" i="4" s="1"/>
  <c r="L4165" i="4"/>
  <c r="K5962" i="4"/>
  <c r="K1915" i="4"/>
  <c r="L8839" i="4"/>
  <c r="P8839" i="4" s="1"/>
  <c r="Q8839" i="4" s="1"/>
  <c r="M8840" i="4"/>
  <c r="L8840" i="4" s="1"/>
  <c r="P8840" i="4" s="1"/>
  <c r="J5919" i="4"/>
  <c r="K4814" i="4"/>
  <c r="P8651" i="4"/>
  <c r="Q8651" i="4" s="1"/>
  <c r="K8655" i="4"/>
  <c r="M7268" i="4"/>
  <c r="L7268" i="4" s="1"/>
  <c r="M2800" i="4"/>
  <c r="L2800" i="4" s="1"/>
  <c r="P2800" i="4" s="1"/>
  <c r="Q2800" i="4" s="1"/>
  <c r="L2799" i="4"/>
  <c r="P2799" i="4" s="1"/>
  <c r="Q2799" i="4" s="1"/>
  <c r="M6724" i="4"/>
  <c r="L6724" i="4" s="1"/>
  <c r="L6723" i="4"/>
  <c r="P6723" i="4" s="1"/>
  <c r="Q6723" i="4" s="1"/>
  <c r="L5489" i="4"/>
  <c r="P5489" i="4" s="1"/>
  <c r="Q5489" i="4" s="1"/>
  <c r="M5493" i="4"/>
  <c r="J1471" i="4"/>
  <c r="M119" i="4"/>
  <c r="L119" i="4" s="1"/>
  <c r="P119" i="4" s="1"/>
  <c r="J8885" i="4"/>
  <c r="K3683" i="4"/>
  <c r="J2840" i="4"/>
  <c r="J6524" i="4"/>
  <c r="L2995" i="4"/>
  <c r="P2995" i="4" s="1"/>
  <c r="Q2995" i="4" s="1"/>
  <c r="M2999" i="4"/>
  <c r="K1835" i="4"/>
  <c r="L3883" i="4"/>
  <c r="M3884" i="4"/>
  <c r="L3884" i="4" s="1"/>
  <c r="M532" i="4"/>
  <c r="M528" i="4"/>
  <c r="L524" i="4"/>
  <c r="P524" i="4" s="1"/>
  <c r="Q524" i="4" s="1"/>
  <c r="M4735" i="4"/>
  <c r="L4735" i="4" s="1"/>
  <c r="L4734" i="4"/>
  <c r="K5135" i="4"/>
  <c r="K1006" i="4"/>
  <c r="K1066" i="4" s="1"/>
  <c r="K1002" i="4"/>
  <c r="J2118" i="4"/>
  <c r="M7188" i="4"/>
  <c r="L7188" i="4" s="1"/>
  <c r="L7185" i="4"/>
  <c r="K3201" i="4"/>
  <c r="J5856" i="4"/>
  <c r="O7826" i="4"/>
  <c r="L7822" i="4"/>
  <c r="P7822" i="4" s="1"/>
  <c r="Q7822" i="4" s="1"/>
  <c r="K4573" i="4"/>
  <c r="L480" i="4"/>
  <c r="P480" i="4" s="1"/>
  <c r="Q480" i="4" s="1"/>
  <c r="M484" i="4"/>
  <c r="K1955" i="4"/>
  <c r="J2638" i="4"/>
  <c r="J8701" i="4"/>
  <c r="J1874" i="4"/>
  <c r="M2241" i="4"/>
  <c r="L2241" i="4" s="1"/>
  <c r="P2241" i="4" s="1"/>
  <c r="L2240" i="4"/>
  <c r="P2240" i="4" s="1"/>
  <c r="Q2240" i="4" s="1"/>
  <c r="N3564" i="4"/>
  <c r="L3564" i="4" s="1"/>
  <c r="P3564" i="4" s="1"/>
  <c r="Q3564" i="4" s="1"/>
  <c r="L3563" i="4"/>
  <c r="P3563" i="4" s="1"/>
  <c r="Q3563" i="4" s="1"/>
  <c r="M2037" i="4"/>
  <c r="L2033" i="4"/>
  <c r="P2033" i="4" s="1"/>
  <c r="Q2033" i="4" s="1"/>
  <c r="L8231" i="4"/>
  <c r="P8231" i="4" s="1"/>
  <c r="Q8231" i="4" s="1"/>
  <c r="M8235" i="4"/>
  <c r="M7516" i="4"/>
  <c r="L5851" i="4"/>
  <c r="P5851" i="4" s="1"/>
  <c r="Q5851" i="4" s="1"/>
  <c r="M5859" i="4"/>
  <c r="M5855" i="4"/>
  <c r="Q2674" i="4"/>
  <c r="J2678" i="4"/>
  <c r="K623" i="4"/>
  <c r="K619" i="4"/>
  <c r="M4612" i="4"/>
  <c r="L4608" i="4"/>
  <c r="P4608" i="4" s="1"/>
  <c r="Q4608" i="4" s="1"/>
  <c r="L1121" i="4"/>
  <c r="P1121" i="4" s="1"/>
  <c r="Q1121" i="4" s="1"/>
  <c r="M1133" i="4"/>
  <c r="L1133" i="4" s="1"/>
  <c r="M3242" i="4"/>
  <c r="L3242" i="4" s="1"/>
  <c r="P3242" i="4" s="1"/>
  <c r="L3241" i="4"/>
  <c r="P3241" i="4" s="1"/>
  <c r="N3323" i="4"/>
  <c r="L3323" i="4" s="1"/>
  <c r="L3322" i="4"/>
  <c r="P3322" i="4" s="1"/>
  <c r="Q3322" i="4" s="1"/>
  <c r="J42" i="4"/>
  <c r="J46" i="4"/>
  <c r="L7055" i="4"/>
  <c r="M7056" i="4"/>
  <c r="L7056" i="4" s="1"/>
  <c r="O7875" i="4"/>
  <c r="L7875" i="4" s="1"/>
  <c r="P7875" i="4" s="1"/>
  <c r="Q7875" i="4" s="1"/>
  <c r="L7874" i="4"/>
  <c r="P7874" i="4" s="1"/>
  <c r="Q7874" i="4" s="1"/>
  <c r="J5374" i="4"/>
  <c r="P6765" i="4"/>
  <c r="Q6765" i="4" s="1"/>
  <c r="K6773" i="4"/>
  <c r="P6773" i="4" s="1"/>
  <c r="Q6773" i="4" s="1"/>
  <c r="K6769" i="4"/>
  <c r="K3402" i="4"/>
  <c r="M8058" i="4"/>
  <c r="L8058" i="4" s="1"/>
  <c r="P8058" i="4" s="1"/>
  <c r="L8057" i="4"/>
  <c r="P8057" i="4" s="1"/>
  <c r="O8385" i="4"/>
  <c r="L8381" i="4"/>
  <c r="P8381" i="4" s="1"/>
  <c r="Q8381" i="4" s="1"/>
  <c r="J341" i="4"/>
  <c r="O868" i="4"/>
  <c r="O939" i="4" s="1"/>
  <c r="J8192" i="4"/>
  <c r="Q8188" i="4"/>
  <c r="J4655" i="4"/>
  <c r="J4046" i="4"/>
  <c r="K5493" i="4"/>
  <c r="J5212" i="4"/>
  <c r="J254" i="4"/>
  <c r="K4895" i="4"/>
  <c r="P4895" i="4" s="1"/>
  <c r="L3200" i="4"/>
  <c r="P3200" i="4" s="1"/>
  <c r="M3201" i="4"/>
  <c r="L3201" i="4" s="1"/>
  <c r="J8959" i="4"/>
  <c r="L5652" i="4"/>
  <c r="P5652" i="4" s="1"/>
  <c r="Q5652" i="4" s="1"/>
  <c r="M5656" i="4"/>
  <c r="L2955" i="4"/>
  <c r="P2955" i="4" s="1"/>
  <c r="Q2955" i="4" s="1"/>
  <c r="M2959" i="4"/>
  <c r="K8338" i="4"/>
  <c r="K4734" i="4"/>
  <c r="P4730" i="4"/>
  <c r="Q4730" i="4" s="1"/>
  <c r="K3524" i="4"/>
  <c r="J4327" i="4"/>
  <c r="N3484" i="4"/>
  <c r="L3484" i="4" s="1"/>
  <c r="P3484" i="4" s="1"/>
  <c r="Q3484" i="4" s="1"/>
  <c r="L3483" i="4"/>
  <c r="P3483" i="4" s="1"/>
  <c r="Q3483" i="4" s="1"/>
  <c r="P2159" i="4"/>
  <c r="M7645" i="4"/>
  <c r="M7641" i="4"/>
  <c r="L7637" i="4"/>
  <c r="N4004" i="4"/>
  <c r="L4000" i="4"/>
  <c r="P4000" i="4" s="1"/>
  <c r="Q4000" i="4" s="1"/>
  <c r="Q2074" i="4"/>
  <c r="J2078" i="4"/>
  <c r="J7740" i="4"/>
  <c r="Q7739" i="4"/>
  <c r="N3964" i="4"/>
  <c r="L3960" i="4"/>
  <c r="P3960" i="4" s="1"/>
  <c r="Q3960" i="4" s="1"/>
  <c r="J7699" i="4"/>
  <c r="Q7698" i="4"/>
  <c r="K3723" i="4"/>
  <c r="J2241" i="4"/>
  <c r="Q3075" i="4"/>
  <c r="J3079" i="4"/>
  <c r="K705" i="4"/>
  <c r="J7516" i="4"/>
  <c r="K3323" i="4"/>
  <c r="J6481" i="4"/>
  <c r="Q6477" i="4"/>
  <c r="L1302" i="4"/>
  <c r="P1302" i="4" s="1"/>
  <c r="Q1302" i="4" s="1"/>
  <c r="M1311" i="4"/>
  <c r="K7637" i="4"/>
  <c r="P7594" i="4"/>
  <c r="Q7594" i="4" s="1"/>
  <c r="M341" i="4"/>
  <c r="L332" i="4"/>
  <c r="P332" i="4" s="1"/>
  <c r="Q332" i="4" s="1"/>
  <c r="Q8012" i="4"/>
  <c r="J8013" i="4"/>
  <c r="Q8013" i="4" s="1"/>
  <c r="M2079" i="4"/>
  <c r="L2079" i="4" s="1"/>
  <c r="L2078" i="4"/>
  <c r="P2078" i="4" s="1"/>
  <c r="M7136" i="4"/>
  <c r="L7126" i="4"/>
  <c r="P7126" i="4" s="1"/>
  <c r="Q7126" i="4" s="1"/>
  <c r="K6012" i="4"/>
  <c r="P6012" i="4" s="1"/>
  <c r="Q6012" i="4" s="1"/>
  <c r="P6011" i="4"/>
  <c r="Q6011" i="4" s="1"/>
  <c r="J4735" i="4"/>
  <c r="M4655" i="4"/>
  <c r="L4655" i="4" s="1"/>
  <c r="L4654" i="4"/>
  <c r="P4654" i="4" s="1"/>
  <c r="Q4654" i="4" s="1"/>
  <c r="J3965" i="4"/>
  <c r="J4536" i="4"/>
  <c r="J7136" i="4"/>
  <c r="L1479" i="4"/>
  <c r="P1479" i="4" s="1"/>
  <c r="Q1479" i="4" s="1"/>
  <c r="M1510" i="4"/>
  <c r="J2959" i="4"/>
  <c r="P1679" i="4"/>
  <c r="Q1679" i="4" s="1"/>
  <c r="K1680" i="4"/>
  <c r="M1755" i="4"/>
  <c r="L1755" i="4" s="1"/>
  <c r="P1755" i="4" s="1"/>
  <c r="Q1755" i="4" s="1"/>
  <c r="L1754" i="4"/>
  <c r="P1754" i="4" s="1"/>
  <c r="Q1754" i="4" s="1"/>
  <c r="Q8144" i="4"/>
  <c r="J8148" i="4"/>
  <c r="L3156" i="4"/>
  <c r="P3156" i="4" s="1"/>
  <c r="Q3156" i="4" s="1"/>
  <c r="M3160" i="4"/>
  <c r="K8564" i="4"/>
  <c r="L5413" i="4"/>
  <c r="P5413" i="4" s="1"/>
  <c r="Q5413" i="4" s="1"/>
  <c r="M5414" i="4"/>
  <c r="L5414" i="4" s="1"/>
  <c r="J7055" i="4"/>
  <c r="J7059" i="4"/>
  <c r="L4455" i="4"/>
  <c r="M4456" i="4"/>
  <c r="L4456" i="4" s="1"/>
  <c r="K3965" i="4"/>
  <c r="N3604" i="4"/>
  <c r="L3604" i="4" s="1"/>
  <c r="P3604" i="4" s="1"/>
  <c r="Q3604" i="4" s="1"/>
  <c r="L3603" i="4"/>
  <c r="P3603" i="4" s="1"/>
  <c r="Q3603" i="4" s="1"/>
  <c r="O8292" i="4"/>
  <c r="L8292" i="4" s="1"/>
  <c r="P8292" i="4" s="1"/>
  <c r="L8291" i="4"/>
  <c r="P8291" i="4" s="1"/>
  <c r="Q8291" i="4" s="1"/>
  <c r="K2356" i="4"/>
  <c r="L1185" i="4"/>
  <c r="P1185" i="4" s="1"/>
  <c r="J8655" i="4"/>
  <c r="J5962" i="4"/>
  <c r="Q3196" i="4"/>
  <c r="J3200" i="4"/>
  <c r="M4696" i="4"/>
  <c r="L4696" i="4" s="1"/>
  <c r="P4696" i="4" s="1"/>
  <c r="Q4696" i="4" s="1"/>
  <c r="L4695" i="4"/>
  <c r="P4695" i="4" s="1"/>
  <c r="Q4695" i="4" s="1"/>
  <c r="J8563" i="4"/>
  <c r="M8277" i="4"/>
  <c r="L8273" i="4"/>
  <c r="P8273" i="4" s="1"/>
  <c r="Q8273" i="4" s="1"/>
  <c r="L6960" i="4"/>
  <c r="P6960" i="4" s="1"/>
  <c r="Q6960" i="4" s="1"/>
  <c r="M6968" i="4"/>
  <c r="M6964" i="4"/>
  <c r="M5094" i="4"/>
  <c r="L5094" i="4" s="1"/>
  <c r="P5094" i="4" s="1"/>
  <c r="Q5094" i="4" s="1"/>
  <c r="L5093" i="4"/>
  <c r="P5093" i="4" s="1"/>
  <c r="Q5093" i="4" s="1"/>
  <c r="J1006" i="4"/>
  <c r="J1002" i="4"/>
  <c r="J7645" i="4"/>
  <c r="J7641" i="4"/>
  <c r="K8278" i="4"/>
  <c r="J1716" i="4"/>
  <c r="I8963" i="4"/>
  <c r="I8966" i="4" s="1"/>
  <c r="I6527" i="4"/>
  <c r="I6530" i="4" s="1"/>
  <c r="L2434" i="4" l="1"/>
  <c r="P2434" i="4" s="1"/>
  <c r="L2759" i="4"/>
  <c r="P2759" i="4" s="1"/>
  <c r="Q2759" i="4" s="1"/>
  <c r="P1680" i="4"/>
  <c r="L705" i="4"/>
  <c r="P705" i="4" s="1"/>
  <c r="Q705" i="4" s="1"/>
  <c r="Q5737" i="4"/>
  <c r="K4370" i="4"/>
  <c r="K4371" i="4" s="1"/>
  <c r="Q2598" i="4"/>
  <c r="Q7740" i="4"/>
  <c r="L932" i="4"/>
  <c r="P932" i="4" s="1"/>
  <c r="L118" i="4"/>
  <c r="P118" i="4" s="1"/>
  <c r="P165" i="4"/>
  <c r="Q165" i="4" s="1"/>
  <c r="M6261" i="4"/>
  <c r="L6261" i="4" s="1"/>
  <c r="P6261" i="4" s="1"/>
  <c r="Q6261" i="4" s="1"/>
  <c r="L6260" i="4"/>
  <c r="P6260" i="4" s="1"/>
  <c r="Q6260" i="4" s="1"/>
  <c r="M7062" i="4"/>
  <c r="L7062" i="4" s="1"/>
  <c r="Q7699" i="4"/>
  <c r="P2557" i="4"/>
  <c r="P292" i="4"/>
  <c r="Q292" i="4" s="1"/>
  <c r="N5969" i="4"/>
  <c r="O382" i="4"/>
  <c r="N125" i="4"/>
  <c r="P1835" i="4"/>
  <c r="Q1835" i="4" s="1"/>
  <c r="Q122" i="4"/>
  <c r="M162" i="4"/>
  <c r="L162" i="4" s="1"/>
  <c r="L161" i="4"/>
  <c r="P161" i="4" s="1"/>
  <c r="Q161" i="4" s="1"/>
  <c r="L3401" i="4"/>
  <c r="P3401" i="4" s="1"/>
  <c r="Q3401" i="4" s="1"/>
  <c r="M3402" i="4"/>
  <c r="L3402" i="4" s="1"/>
  <c r="P3402" i="4" s="1"/>
  <c r="Q3402" i="4" s="1"/>
  <c r="P6680" i="4"/>
  <c r="Q6680" i="4" s="1"/>
  <c r="O2119" i="4"/>
  <c r="L2119" i="4" s="1"/>
  <c r="P2119" i="4" s="1"/>
  <c r="L2118" i="4"/>
  <c r="P2118" i="4" s="1"/>
  <c r="Q2118" i="4" s="1"/>
  <c r="L341" i="4"/>
  <c r="P341" i="4" s="1"/>
  <c r="Q341" i="4" s="1"/>
  <c r="P5135" i="4"/>
  <c r="Q5135" i="4" s="1"/>
  <c r="P1599" i="4"/>
  <c r="Q1599" i="4" s="1"/>
  <c r="P1716" i="4"/>
  <c r="Q1716" i="4" s="1"/>
  <c r="Q4327" i="4"/>
  <c r="P1060" i="4"/>
  <c r="O5862" i="4"/>
  <c r="P1915" i="4"/>
  <c r="Q1915" i="4" s="1"/>
  <c r="P5919" i="4"/>
  <c r="Q5919" i="4" s="1"/>
  <c r="P439" i="4"/>
  <c r="Q439" i="4" s="1"/>
  <c r="Q224" i="4"/>
  <c r="M3724" i="4"/>
  <c r="L3724" i="4" s="1"/>
  <c r="L3723" i="4"/>
  <c r="P3723" i="4" s="1"/>
  <c r="Q3723" i="4" s="1"/>
  <c r="Q2241" i="4"/>
  <c r="N2719" i="4"/>
  <c r="L2719" i="4" s="1"/>
  <c r="P2719" i="4" s="1"/>
  <c r="L2718" i="4"/>
  <c r="P2718" i="4" s="1"/>
  <c r="Q2718" i="4" s="1"/>
  <c r="M1066" i="4"/>
  <c r="L1066" i="4" s="1"/>
  <c r="P1066" i="4" s="1"/>
  <c r="N4536" i="4"/>
  <c r="L4536" i="4" s="1"/>
  <c r="L4535" i="4"/>
  <c r="P4535" i="4" s="1"/>
  <c r="Q4535" i="4" s="1"/>
  <c r="L257" i="4"/>
  <c r="P257" i="4" s="1"/>
  <c r="Q257" i="4" s="1"/>
  <c r="O2515" i="4"/>
  <c r="L2515" i="4" s="1"/>
  <c r="P2515" i="4" s="1"/>
  <c r="L2514" i="4"/>
  <c r="P2514" i="4" s="1"/>
  <c r="Q2514" i="4" s="1"/>
  <c r="P1006" i="4"/>
  <c r="Q1006" i="4" s="1"/>
  <c r="L6593" i="4"/>
  <c r="P6593" i="4" s="1"/>
  <c r="Q6593" i="4" s="1"/>
  <c r="M4975" i="4"/>
  <c r="L4975" i="4" s="1"/>
  <c r="P4975" i="4" s="1"/>
  <c r="Q4975" i="4" s="1"/>
  <c r="L4974" i="4"/>
  <c r="P4974" i="4" s="1"/>
  <c r="Q4974" i="4" s="1"/>
  <c r="N5213" i="4"/>
  <c r="L5213" i="4" s="1"/>
  <c r="L5212" i="4"/>
  <c r="P5212" i="4" s="1"/>
  <c r="Q5212" i="4" s="1"/>
  <c r="N5374" i="4"/>
  <c r="L5374" i="4" s="1"/>
  <c r="P5374" i="4" s="1"/>
  <c r="Q5374" i="4" s="1"/>
  <c r="L5373" i="4"/>
  <c r="P5373" i="4" s="1"/>
  <c r="Q5373" i="4" s="1"/>
  <c r="N1795" i="4"/>
  <c r="L1795" i="4" s="1"/>
  <c r="P1795" i="4" s="1"/>
  <c r="Q1795" i="4" s="1"/>
  <c r="L1794" i="4"/>
  <c r="P1794" i="4" s="1"/>
  <c r="Q1794" i="4" s="1"/>
  <c r="J8963" i="4"/>
  <c r="J5969" i="4"/>
  <c r="J5966" i="4"/>
  <c r="M1518" i="4"/>
  <c r="M1514" i="4"/>
  <c r="L1510" i="4"/>
  <c r="P1510" i="4" s="1"/>
  <c r="Q1510" i="4" s="1"/>
  <c r="J7519" i="4"/>
  <c r="J3080" i="4"/>
  <c r="Q3080" i="4" s="1"/>
  <c r="Q3079" i="4"/>
  <c r="J382" i="4"/>
  <c r="J43" i="4"/>
  <c r="K626" i="4"/>
  <c r="J8702" i="4"/>
  <c r="P3201" i="4"/>
  <c r="M3000" i="4"/>
  <c r="L3000" i="4" s="1"/>
  <c r="P3000" i="4" s="1"/>
  <c r="Q3000" i="4" s="1"/>
  <c r="L2999" i="4"/>
  <c r="P2999" i="4" s="1"/>
  <c r="Q2999" i="4" s="1"/>
  <c r="Q2840" i="4"/>
  <c r="K4815" i="4"/>
  <c r="J2515" i="4"/>
  <c r="J8338" i="4"/>
  <c r="L4853" i="4"/>
  <c r="P4853" i="4" s="1"/>
  <c r="Q4853" i="4" s="1"/>
  <c r="M4854" i="4"/>
  <c r="L4854" i="4" s="1"/>
  <c r="P4854" i="4" s="1"/>
  <c r="Q4854" i="4" s="1"/>
  <c r="J8924" i="4"/>
  <c r="M2880" i="4"/>
  <c r="L2880" i="4" s="1"/>
  <c r="P2880" i="4" s="1"/>
  <c r="Q2880" i="4" s="1"/>
  <c r="L2879" i="4"/>
  <c r="P2879" i="4" s="1"/>
  <c r="Q2879" i="4" s="1"/>
  <c r="L8518" i="4"/>
  <c r="P8518" i="4" s="1"/>
  <c r="Q8518" i="4" s="1"/>
  <c r="M8519" i="4"/>
  <c r="L8519" i="4" s="1"/>
  <c r="J7188" i="4"/>
  <c r="J4370" i="4"/>
  <c r="J4374" i="4"/>
  <c r="K7056" i="4"/>
  <c r="P7056" i="4" s="1"/>
  <c r="P7055" i="4"/>
  <c r="Q7055" i="4" s="1"/>
  <c r="Q8292" i="4"/>
  <c r="J6440" i="4"/>
  <c r="M80" i="4"/>
  <c r="L80" i="4" s="1"/>
  <c r="P80" i="4" s="1"/>
  <c r="Q80" i="4" s="1"/>
  <c r="L79" i="4"/>
  <c r="P79" i="4" s="1"/>
  <c r="Q79" i="4" s="1"/>
  <c r="N3683" i="4"/>
  <c r="L3683" i="4" s="1"/>
  <c r="P3683" i="4" s="1"/>
  <c r="Q3683" i="4" s="1"/>
  <c r="L3682" i="4"/>
  <c r="P3682" i="4" s="1"/>
  <c r="Q3682" i="4" s="1"/>
  <c r="P8959" i="4"/>
  <c r="Q8959" i="4" s="1"/>
  <c r="K8960" i="4"/>
  <c r="P8960" i="4" s="1"/>
  <c r="J933" i="4"/>
  <c r="Q933" i="4" s="1"/>
  <c r="Q932" i="4"/>
  <c r="M1235" i="4"/>
  <c r="L1235" i="4" s="1"/>
  <c r="L1232" i="4"/>
  <c r="P1232" i="4" s="1"/>
  <c r="Q1232" i="4" s="1"/>
  <c r="Q8840" i="4"/>
  <c r="P6724" i="4"/>
  <c r="Q6724" i="4" s="1"/>
  <c r="K4046" i="4"/>
  <c r="P4046" i="4" s="1"/>
  <c r="Q4046" i="4" s="1"/>
  <c r="P4045" i="4"/>
  <c r="Q4045" i="4" s="1"/>
  <c r="J6971" i="4"/>
  <c r="Q203" i="4"/>
  <c r="N3443" i="4"/>
  <c r="L3443" i="4" s="1"/>
  <c r="P3443" i="4" s="1"/>
  <c r="Q3443" i="4" s="1"/>
  <c r="L3442" i="4"/>
  <c r="P3442" i="4" s="1"/>
  <c r="Q3442" i="4" s="1"/>
  <c r="J1066" i="4"/>
  <c r="Q1063" i="4"/>
  <c r="M1558" i="4"/>
  <c r="L1558" i="4" s="1"/>
  <c r="L1557" i="4"/>
  <c r="P1557" i="4" s="1"/>
  <c r="Q1557" i="4" s="1"/>
  <c r="K8104" i="4"/>
  <c r="K8702" i="4"/>
  <c r="P8702" i="4" s="1"/>
  <c r="P8701" i="4"/>
  <c r="Q8701" i="4" s="1"/>
  <c r="P46" i="4"/>
  <c r="Q46" i="4" s="1"/>
  <c r="K125" i="4"/>
  <c r="J778" i="4"/>
  <c r="P5414" i="4"/>
  <c r="Q5414" i="4" s="1"/>
  <c r="Q2760" i="4"/>
  <c r="L1471" i="4"/>
  <c r="P1471" i="4" s="1"/>
  <c r="Q1471" i="4" s="1"/>
  <c r="M3161" i="4"/>
  <c r="L3161" i="4" s="1"/>
  <c r="P3161" i="4" s="1"/>
  <c r="Q3161" i="4" s="1"/>
  <c r="L3160" i="4"/>
  <c r="P3160" i="4" s="1"/>
  <c r="Q3160" i="4" s="1"/>
  <c r="N4005" i="4"/>
  <c r="L4005" i="4" s="1"/>
  <c r="L4004" i="4"/>
  <c r="P4004" i="4" s="1"/>
  <c r="Q4004" i="4" s="1"/>
  <c r="M5657" i="4"/>
  <c r="L5657" i="4" s="1"/>
  <c r="P5657" i="4" s="1"/>
  <c r="Q5657" i="4" s="1"/>
  <c r="L5656" i="4"/>
  <c r="P5656" i="4" s="1"/>
  <c r="Q5656" i="4" s="1"/>
  <c r="J5213" i="4"/>
  <c r="Q8192" i="4"/>
  <c r="J8193" i="4"/>
  <c r="Q8193" i="4" s="1"/>
  <c r="M2038" i="4"/>
  <c r="L2038" i="4" s="1"/>
  <c r="P2038" i="4" s="1"/>
  <c r="Q2038" i="4" s="1"/>
  <c r="L2037" i="4"/>
  <c r="P2037" i="4" s="1"/>
  <c r="Q2037" i="4" s="1"/>
  <c r="M1382" i="4"/>
  <c r="L1382" i="4" s="1"/>
  <c r="P1382" i="4" s="1"/>
  <c r="L1379" i="4"/>
  <c r="P1379" i="4" s="1"/>
  <c r="Q1379" i="4" s="1"/>
  <c r="K7139" i="4"/>
  <c r="P7183" i="4"/>
  <c r="Q7183" i="4" s="1"/>
  <c r="K7184" i="4"/>
  <c r="P7184" i="4" s="1"/>
  <c r="Q4895" i="4"/>
  <c r="J2557" i="4"/>
  <c r="Q2556" i="4"/>
  <c r="K4536" i="4"/>
  <c r="P7059" i="4"/>
  <c r="Q7059" i="4" s="1"/>
  <c r="K7062" i="4"/>
  <c r="J162" i="4"/>
  <c r="L4935" i="4"/>
  <c r="P4935" i="4" s="1"/>
  <c r="Q4935" i="4" s="1"/>
  <c r="M4936" i="4"/>
  <c r="L4936" i="4" s="1"/>
  <c r="P4936" i="4" s="1"/>
  <c r="Q4936" i="4" s="1"/>
  <c r="L83" i="4"/>
  <c r="P83" i="4" s="1"/>
  <c r="Q83" i="4" s="1"/>
  <c r="M125" i="4"/>
  <c r="P8609" i="4"/>
  <c r="Q8609" i="4" s="1"/>
  <c r="K8610" i="4"/>
  <c r="P8610" i="4" s="1"/>
  <c r="K382" i="4"/>
  <c r="N8564" i="4"/>
  <c r="L8564" i="4" s="1"/>
  <c r="P8564" i="4" s="1"/>
  <c r="L8563" i="4"/>
  <c r="P8563" i="4" s="1"/>
  <c r="Q8563" i="4" s="1"/>
  <c r="Q936" i="4"/>
  <c r="J939" i="4"/>
  <c r="N5775" i="4"/>
  <c r="L5775" i="4" s="1"/>
  <c r="P5775" i="4" s="1"/>
  <c r="Q5775" i="4" s="1"/>
  <c r="L5774" i="4"/>
  <c r="P5774" i="4" s="1"/>
  <c r="Q5774" i="4" s="1"/>
  <c r="Q5291" i="4"/>
  <c r="J3242" i="4"/>
  <c r="Q3242" i="4" s="1"/>
  <c r="Q3241" i="4"/>
  <c r="N5778" i="4"/>
  <c r="N5862" i="4" s="1"/>
  <c r="K4496" i="4"/>
  <c r="P4496" i="4" s="1"/>
  <c r="Q4496" i="4" s="1"/>
  <c r="P4495" i="4"/>
  <c r="Q4495" i="4" s="1"/>
  <c r="J4126" i="4"/>
  <c r="L5250" i="4"/>
  <c r="P5250" i="4" s="1"/>
  <c r="Q5250" i="4" s="1"/>
  <c r="M5251" i="4"/>
  <c r="L5251" i="4" s="1"/>
  <c r="P5251" i="4" s="1"/>
  <c r="Q5251" i="4" s="1"/>
  <c r="M5534" i="4"/>
  <c r="L5534" i="4" s="1"/>
  <c r="P5534" i="4" s="1"/>
  <c r="Q5534" i="4" s="1"/>
  <c r="L5533" i="4"/>
  <c r="P5533" i="4" s="1"/>
  <c r="Q5533" i="4" s="1"/>
  <c r="Q2318" i="4"/>
  <c r="J8610" i="4"/>
  <c r="J4086" i="4"/>
  <c r="J1003" i="4"/>
  <c r="L8277" i="4"/>
  <c r="P8277" i="4" s="1"/>
  <c r="Q8277" i="4" s="1"/>
  <c r="M8278" i="4"/>
  <c r="L8278" i="4" s="1"/>
  <c r="P8278" i="4" s="1"/>
  <c r="J8656" i="4"/>
  <c r="J7062" i="4"/>
  <c r="J7139" i="4"/>
  <c r="J2679" i="4"/>
  <c r="Q2679" i="4" s="1"/>
  <c r="Q2678" i="4"/>
  <c r="M7519" i="4"/>
  <c r="L7519" i="4" s="1"/>
  <c r="L7516" i="4"/>
  <c r="P7516" i="4" s="1"/>
  <c r="Q7516" i="4" s="1"/>
  <c r="M485" i="4"/>
  <c r="L485" i="4" s="1"/>
  <c r="L484" i="4"/>
  <c r="P484" i="4" s="1"/>
  <c r="Q484" i="4" s="1"/>
  <c r="O7827" i="4"/>
  <c r="L7827" i="4" s="1"/>
  <c r="P7827" i="4" s="1"/>
  <c r="Q7827" i="4" s="1"/>
  <c r="L7826" i="4"/>
  <c r="P7826" i="4" s="1"/>
  <c r="Q7826" i="4" s="1"/>
  <c r="K1314" i="4"/>
  <c r="O200" i="4"/>
  <c r="L200" i="4" s="1"/>
  <c r="P200" i="4" s="1"/>
  <c r="L199" i="4"/>
  <c r="P199" i="4" s="1"/>
  <c r="Q199" i="4" s="1"/>
  <c r="K7188" i="4"/>
  <c r="P7188" i="4" s="1"/>
  <c r="P7185" i="4"/>
  <c r="Q7185" i="4" s="1"/>
  <c r="P2079" i="4"/>
  <c r="M5574" i="4"/>
  <c r="L5574" i="4" s="1"/>
  <c r="P5574" i="4" s="1"/>
  <c r="Q5574" i="4" s="1"/>
  <c r="L5573" i="4"/>
  <c r="P5573" i="4" s="1"/>
  <c r="Q5573" i="4" s="1"/>
  <c r="O7783" i="4"/>
  <c r="L7783" i="4" s="1"/>
  <c r="P7783" i="4" s="1"/>
  <c r="Q7783" i="4" s="1"/>
  <c r="L7782" i="4"/>
  <c r="P7782" i="4" s="1"/>
  <c r="Q7782" i="4" s="1"/>
  <c r="M7313" i="4"/>
  <c r="L7313" i="4" s="1"/>
  <c r="P7313" i="4" s="1"/>
  <c r="Q7313" i="4" s="1"/>
  <c r="L7312" i="4"/>
  <c r="P7312" i="4" s="1"/>
  <c r="Q7312" i="4" s="1"/>
  <c r="J2395" i="4"/>
  <c r="P8885" i="4"/>
  <c r="K8886" i="4"/>
  <c r="P8886" i="4" s="1"/>
  <c r="K6677" i="4"/>
  <c r="P6677" i="4" s="1"/>
  <c r="Q6677" i="4" s="1"/>
  <c r="P6676" i="4"/>
  <c r="Q6676" i="4" s="1"/>
  <c r="Q8057" i="4"/>
  <c r="J8058" i="4"/>
  <c r="Q8058" i="4" s="1"/>
  <c r="J6917" i="4"/>
  <c r="J2200" i="4"/>
  <c r="P7513" i="4"/>
  <c r="Q7513" i="4" s="1"/>
  <c r="K7514" i="4"/>
  <c r="P7514" i="4" s="1"/>
  <c r="Q7514" i="4" s="1"/>
  <c r="M7359" i="4"/>
  <c r="L7359" i="4" s="1"/>
  <c r="L7358" i="4"/>
  <c r="P7358" i="4" s="1"/>
  <c r="Q7358" i="4" s="1"/>
  <c r="K485" i="4"/>
  <c r="P8476" i="4"/>
  <c r="Q8476" i="4" s="1"/>
  <c r="J1235" i="4"/>
  <c r="M772" i="4"/>
  <c r="L772" i="4" s="1"/>
  <c r="P772" i="4" s="1"/>
  <c r="Q772" i="4" s="1"/>
  <c r="L771" i="4"/>
  <c r="P771" i="4" s="1"/>
  <c r="Q771" i="4" s="1"/>
  <c r="Q5333" i="4"/>
  <c r="M6965" i="4"/>
  <c r="L6965" i="4" s="1"/>
  <c r="L6964" i="4"/>
  <c r="P6964" i="4" s="1"/>
  <c r="Q6964" i="4" s="1"/>
  <c r="J8564" i="4"/>
  <c r="J3201" i="4"/>
  <c r="Q3200" i="4"/>
  <c r="J7056" i="4"/>
  <c r="Q6481" i="4"/>
  <c r="J6482" i="4"/>
  <c r="Q6482" i="4" s="1"/>
  <c r="J2079" i="4"/>
  <c r="Q2078" i="4"/>
  <c r="L7641" i="4"/>
  <c r="M7642" i="4"/>
  <c r="L7642" i="4" s="1"/>
  <c r="K6770" i="4"/>
  <c r="P6770" i="4" s="1"/>
  <c r="Q6770" i="4" s="1"/>
  <c r="P6769" i="4"/>
  <c r="Q6769" i="4" s="1"/>
  <c r="L4612" i="4"/>
  <c r="P4612" i="4" s="1"/>
  <c r="Q4612" i="4" s="1"/>
  <c r="M4613" i="4"/>
  <c r="L4613" i="4" s="1"/>
  <c r="P4613" i="4" s="1"/>
  <c r="Q4613" i="4" s="1"/>
  <c r="M8236" i="4"/>
  <c r="L8236" i="4" s="1"/>
  <c r="P8236" i="4" s="1"/>
  <c r="Q8236" i="4" s="1"/>
  <c r="L8235" i="4"/>
  <c r="P8235" i="4" s="1"/>
  <c r="Q8235" i="4" s="1"/>
  <c r="L528" i="4"/>
  <c r="P528" i="4" s="1"/>
  <c r="Q528" i="4" s="1"/>
  <c r="M529" i="4"/>
  <c r="L529" i="4" s="1"/>
  <c r="K8656" i="4"/>
  <c r="P8656" i="4" s="1"/>
  <c r="P8655" i="4"/>
  <c r="Q8655" i="4" s="1"/>
  <c r="M382" i="4"/>
  <c r="L8103" i="4"/>
  <c r="P8103" i="4" s="1"/>
  <c r="Q8103" i="4" s="1"/>
  <c r="M8104" i="4"/>
  <c r="L8104" i="4" s="1"/>
  <c r="L4125" i="4"/>
  <c r="P4125" i="4" s="1"/>
  <c r="Q4125" i="4" s="1"/>
  <c r="M4126" i="4"/>
  <c r="L4126" i="4" s="1"/>
  <c r="P4126" i="4" s="1"/>
  <c r="J2719" i="4"/>
  <c r="O6524" i="4"/>
  <c r="L6524" i="4" s="1"/>
  <c r="P6524" i="4" s="1"/>
  <c r="Q6524" i="4" s="1"/>
  <c r="L6523" i="4"/>
  <c r="P6523" i="4" s="1"/>
  <c r="Q6523" i="4" s="1"/>
  <c r="K162" i="4"/>
  <c r="M7317" i="4"/>
  <c r="L7317" i="4" s="1"/>
  <c r="P7317" i="4" s="1"/>
  <c r="Q7317" i="4" s="1"/>
  <c r="L7314" i="4"/>
  <c r="P7314" i="4" s="1"/>
  <c r="Q7314" i="4" s="1"/>
  <c r="L5817" i="4"/>
  <c r="P5817" i="4" s="1"/>
  <c r="Q5817" i="4" s="1"/>
  <c r="M5818" i="4"/>
  <c r="L5818" i="4" s="1"/>
  <c r="P5818" i="4" s="1"/>
  <c r="Q5818" i="4" s="1"/>
  <c r="K3804" i="4"/>
  <c r="P3804" i="4" s="1"/>
  <c r="Q3804" i="4" s="1"/>
  <c r="P3803" i="4"/>
  <c r="Q3803" i="4" s="1"/>
  <c r="M1955" i="4"/>
  <c r="L1955" i="4" s="1"/>
  <c r="P1955" i="4" s="1"/>
  <c r="Q1955" i="4" s="1"/>
  <c r="L1954" i="4"/>
  <c r="P1954" i="4" s="1"/>
  <c r="Q1954" i="4" s="1"/>
  <c r="N3763" i="4"/>
  <c r="L3763" i="4" s="1"/>
  <c r="P3763" i="4" s="1"/>
  <c r="Q3763" i="4" s="1"/>
  <c r="L3762" i="4"/>
  <c r="P3762" i="4" s="1"/>
  <c r="Q3762" i="4" s="1"/>
  <c r="M2920" i="4"/>
  <c r="L2920" i="4" s="1"/>
  <c r="P2920" i="4" s="1"/>
  <c r="Q2920" i="4" s="1"/>
  <c r="L2919" i="4"/>
  <c r="P2919" i="4" s="1"/>
  <c r="Q2919" i="4" s="1"/>
  <c r="L2474" i="4"/>
  <c r="P2474" i="4" s="1"/>
  <c r="Q2474" i="4" s="1"/>
  <c r="M2475" i="4"/>
  <c r="L2475" i="4" s="1"/>
  <c r="P2475" i="4" s="1"/>
  <c r="Q2475" i="4" s="1"/>
  <c r="L4205" i="4"/>
  <c r="P4205" i="4" s="1"/>
  <c r="Q4205" i="4" s="1"/>
  <c r="M4206" i="4"/>
  <c r="L4206" i="4" s="1"/>
  <c r="O6440" i="4"/>
  <c r="L6440" i="4" s="1"/>
  <c r="P6440" i="4" s="1"/>
  <c r="L6439" i="4"/>
  <c r="P6439" i="4" s="1"/>
  <c r="Q6439" i="4" s="1"/>
  <c r="L2355" i="4"/>
  <c r="P2355" i="4" s="1"/>
  <c r="Q2355" i="4" s="1"/>
  <c r="M2356" i="4"/>
  <c r="L2356" i="4" s="1"/>
  <c r="P2356" i="4" s="1"/>
  <c r="K1558" i="4"/>
  <c r="J8747" i="4"/>
  <c r="L2394" i="4"/>
  <c r="P2394" i="4" s="1"/>
  <c r="Q2394" i="4" s="1"/>
  <c r="M2395" i="4"/>
  <c r="L2395" i="4" s="1"/>
  <c r="P2395" i="4" s="1"/>
  <c r="P5013" i="4"/>
  <c r="Q5013" i="4" s="1"/>
  <c r="K5014" i="4"/>
  <c r="P5014" i="4" s="1"/>
  <c r="Q5014" i="4" s="1"/>
  <c r="J620" i="4"/>
  <c r="K7519" i="4"/>
  <c r="M7365" i="4"/>
  <c r="L7365" i="4" s="1"/>
  <c r="L7362" i="4"/>
  <c r="P7362" i="4" s="1"/>
  <c r="Q7362" i="4" s="1"/>
  <c r="M1875" i="4"/>
  <c r="L1875" i="4" s="1"/>
  <c r="P1875" i="4" s="1"/>
  <c r="L1874" i="4"/>
  <c r="P1874" i="4" s="1"/>
  <c r="Q1874" i="4" s="1"/>
  <c r="K7359" i="4"/>
  <c r="K529" i="4"/>
  <c r="K6965" i="4"/>
  <c r="M5969" i="4"/>
  <c r="M5966" i="4"/>
  <c r="L5962" i="4"/>
  <c r="P5962" i="4" s="1"/>
  <c r="Q5962" i="4" s="1"/>
  <c r="J2356" i="4"/>
  <c r="J4815" i="4"/>
  <c r="K1229" i="4"/>
  <c r="M778" i="4"/>
  <c r="L778" i="4" s="1"/>
  <c r="L775" i="4"/>
  <c r="P775" i="4" s="1"/>
  <c r="Q775" i="4" s="1"/>
  <c r="Q1680" i="4"/>
  <c r="L4366" i="4"/>
  <c r="P4366" i="4" s="1"/>
  <c r="Q4366" i="4" s="1"/>
  <c r="M4374" i="4"/>
  <c r="M4370" i="4"/>
  <c r="K5778" i="4"/>
  <c r="J8519" i="4"/>
  <c r="M6971" i="4"/>
  <c r="L6971" i="4" s="1"/>
  <c r="L6968" i="4"/>
  <c r="P6968" i="4" s="1"/>
  <c r="Q6968" i="4" s="1"/>
  <c r="J8149" i="4"/>
  <c r="Q8149" i="4" s="1"/>
  <c r="Q8148" i="4"/>
  <c r="M7139" i="4"/>
  <c r="L7139" i="4" s="1"/>
  <c r="L7136" i="4"/>
  <c r="P7136" i="4" s="1"/>
  <c r="Q7136" i="4" s="1"/>
  <c r="K7645" i="4"/>
  <c r="K7641" i="4"/>
  <c r="P7637" i="4"/>
  <c r="Q7637" i="4" s="1"/>
  <c r="K778" i="4"/>
  <c r="K3724" i="4"/>
  <c r="M8963" i="4"/>
  <c r="L7645" i="4"/>
  <c r="J8960" i="4"/>
  <c r="O8386" i="4"/>
  <c r="L8386" i="4" s="1"/>
  <c r="P8386" i="4" s="1"/>
  <c r="Q8386" i="4" s="1"/>
  <c r="L8385" i="4"/>
  <c r="P8385" i="4" s="1"/>
  <c r="Q8385" i="4" s="1"/>
  <c r="M5856" i="4"/>
  <c r="L5856" i="4" s="1"/>
  <c r="L5855" i="4"/>
  <c r="P5855" i="4" s="1"/>
  <c r="Q5855" i="4" s="1"/>
  <c r="J2639" i="4"/>
  <c r="Q2639" i="4" s="1"/>
  <c r="Q2638" i="4"/>
  <c r="J2119" i="4"/>
  <c r="L532" i="4"/>
  <c r="P532" i="4" s="1"/>
  <c r="Q532" i="4" s="1"/>
  <c r="M626" i="4"/>
  <c r="M5494" i="4"/>
  <c r="L5494" i="4" s="1"/>
  <c r="L5493" i="4"/>
  <c r="P5493" i="4" s="1"/>
  <c r="Q5493" i="4" s="1"/>
  <c r="M2200" i="4"/>
  <c r="L2200" i="4" s="1"/>
  <c r="P2200" i="4" s="1"/>
  <c r="L2199" i="4"/>
  <c r="P2199" i="4" s="1"/>
  <c r="Q2199" i="4" s="1"/>
  <c r="O620" i="4"/>
  <c r="L620" i="4" s="1"/>
  <c r="L619" i="4"/>
  <c r="P619" i="4" s="1"/>
  <c r="Q619" i="4" s="1"/>
  <c r="P933" i="4"/>
  <c r="J119" i="4"/>
  <c r="Q119" i="4" s="1"/>
  <c r="Q118" i="4"/>
  <c r="P4165" i="4"/>
  <c r="Q4165" i="4" s="1"/>
  <c r="K4166" i="4"/>
  <c r="P4166" i="4" s="1"/>
  <c r="Q4166" i="4" s="1"/>
  <c r="Q2434" i="4"/>
  <c r="J2435" i="4"/>
  <c r="Q2435" i="4" s="1"/>
  <c r="K4206" i="4"/>
  <c r="K3884" i="4"/>
  <c r="P3884" i="4" s="1"/>
  <c r="Q3884" i="4" s="1"/>
  <c r="P3883" i="4"/>
  <c r="Q3883" i="4" s="1"/>
  <c r="L868" i="4"/>
  <c r="P868" i="4" s="1"/>
  <c r="Q868" i="4" s="1"/>
  <c r="M939" i="4"/>
  <c r="L939" i="4" s="1"/>
  <c r="P939" i="4" s="1"/>
  <c r="L8337" i="4"/>
  <c r="P8337" i="4" s="1"/>
  <c r="Q8337" i="4" s="1"/>
  <c r="M8338" i="4"/>
  <c r="L8338" i="4" s="1"/>
  <c r="P8338" i="4" s="1"/>
  <c r="N3644" i="4"/>
  <c r="L3644" i="4" s="1"/>
  <c r="P3644" i="4" s="1"/>
  <c r="Q3644" i="4" s="1"/>
  <c r="L3643" i="4"/>
  <c r="P3643" i="4" s="1"/>
  <c r="Q3643" i="4" s="1"/>
  <c r="J1314" i="4"/>
  <c r="L4085" i="4"/>
  <c r="P4085" i="4" s="1"/>
  <c r="Q4085" i="4" s="1"/>
  <c r="M4086" i="4"/>
  <c r="L4086" i="4" s="1"/>
  <c r="P4086" i="4" s="1"/>
  <c r="N3524" i="4"/>
  <c r="L3524" i="4" s="1"/>
  <c r="P3524" i="4" s="1"/>
  <c r="Q3524" i="4" s="1"/>
  <c r="L3523" i="4"/>
  <c r="P3523" i="4" s="1"/>
  <c r="Q3523" i="4" s="1"/>
  <c r="L253" i="4"/>
  <c r="P253" i="4" s="1"/>
  <c r="Q253" i="4" s="1"/>
  <c r="K5454" i="4"/>
  <c r="P5454" i="4" s="1"/>
  <c r="Q5454" i="4" s="1"/>
  <c r="P5453" i="4"/>
  <c r="Q5453" i="4" s="1"/>
  <c r="K5856" i="4"/>
  <c r="J626" i="4"/>
  <c r="K7365" i="4"/>
  <c r="J1382" i="4"/>
  <c r="K6971" i="4"/>
  <c r="M6866" i="4"/>
  <c r="L6866" i="4" s="1"/>
  <c r="P6866" i="4" s="1"/>
  <c r="Q6866" i="4" s="1"/>
  <c r="L6865" i="4"/>
  <c r="P6865" i="4" s="1"/>
  <c r="Q6865" i="4" s="1"/>
  <c r="L5614" i="4"/>
  <c r="P5614" i="4" s="1"/>
  <c r="Q5614" i="4" s="1"/>
  <c r="M5615" i="4"/>
  <c r="L5615" i="4" s="1"/>
  <c r="P5615" i="4" s="1"/>
  <c r="Q5615" i="4" s="1"/>
  <c r="K1518" i="4"/>
  <c r="K1514" i="4"/>
  <c r="P42" i="4"/>
  <c r="Q42" i="4" s="1"/>
  <c r="K43" i="4"/>
  <c r="P43" i="4" s="1"/>
  <c r="K7268" i="4"/>
  <c r="P7268" i="4" s="1"/>
  <c r="P7265" i="4"/>
  <c r="Q7265" i="4" s="1"/>
  <c r="K1235" i="4"/>
  <c r="Q7917" i="4"/>
  <c r="J1515" i="4"/>
  <c r="K8924" i="4"/>
  <c r="L6629" i="4"/>
  <c r="P6629" i="4" s="1"/>
  <c r="Q6629" i="4" s="1"/>
  <c r="M6632" i="4"/>
  <c r="K4456" i="4"/>
  <c r="P4456" i="4" s="1"/>
  <c r="Q4456" i="4" s="1"/>
  <c r="P4455" i="4"/>
  <c r="Q4455" i="4" s="1"/>
  <c r="J7642" i="4"/>
  <c r="J2960" i="4"/>
  <c r="M1314" i="4"/>
  <c r="L1314" i="4" s="1"/>
  <c r="L1311" i="4"/>
  <c r="P1311" i="4" s="1"/>
  <c r="Q1311" i="4" s="1"/>
  <c r="P3323" i="4"/>
  <c r="Q3323" i="4" s="1"/>
  <c r="N3965" i="4"/>
  <c r="L3965" i="4" s="1"/>
  <c r="P3965" i="4" s="1"/>
  <c r="Q3965" i="4" s="1"/>
  <c r="L3964" i="4"/>
  <c r="P3964" i="4" s="1"/>
  <c r="Q3964" i="4" s="1"/>
  <c r="P4734" i="4"/>
  <c r="Q4734" i="4" s="1"/>
  <c r="K4735" i="4"/>
  <c r="P4735" i="4" s="1"/>
  <c r="Q4735" i="4" s="1"/>
  <c r="M2960" i="4"/>
  <c r="L2960" i="4" s="1"/>
  <c r="P2960" i="4" s="1"/>
  <c r="L2959" i="4"/>
  <c r="P2959" i="4" s="1"/>
  <c r="Q2959" i="4" s="1"/>
  <c r="K5494" i="4"/>
  <c r="J125" i="4"/>
  <c r="K620" i="4"/>
  <c r="L5859" i="4"/>
  <c r="J1875" i="4"/>
  <c r="K1003" i="4"/>
  <c r="J8886" i="4"/>
  <c r="Q8885" i="4"/>
  <c r="K5969" i="4"/>
  <c r="K5966" i="4"/>
  <c r="O626" i="4"/>
  <c r="L623" i="4"/>
  <c r="P623" i="4" s="1"/>
  <c r="Q623" i="4" s="1"/>
  <c r="Q2159" i="4"/>
  <c r="M5055" i="4"/>
  <c r="L5055" i="4" s="1"/>
  <c r="P5055" i="4" s="1"/>
  <c r="Q5055" i="4" s="1"/>
  <c r="L5054" i="4"/>
  <c r="P5054" i="4" s="1"/>
  <c r="Q5054" i="4" s="1"/>
  <c r="J8278" i="4"/>
  <c r="K3844" i="4"/>
  <c r="M4815" i="4"/>
  <c r="L4815" i="4" s="1"/>
  <c r="L4814" i="4"/>
  <c r="P4814" i="4" s="1"/>
  <c r="Q4814" i="4" s="1"/>
  <c r="K4248" i="4"/>
  <c r="M4248" i="4"/>
  <c r="L4248" i="4" s="1"/>
  <c r="L4247" i="4"/>
  <c r="P4247" i="4" s="1"/>
  <c r="Q4247" i="4" s="1"/>
  <c r="J7184" i="4"/>
  <c r="P8429" i="4"/>
  <c r="Q8429" i="4" s="1"/>
  <c r="K8430" i="4"/>
  <c r="P8430" i="4" s="1"/>
  <c r="Q8430" i="4" s="1"/>
  <c r="Q3039" i="4"/>
  <c r="Q2278" i="4"/>
  <c r="K4288" i="4"/>
  <c r="P4288" i="4" s="1"/>
  <c r="Q4288" i="4" s="1"/>
  <c r="P4287" i="4"/>
  <c r="Q4287" i="4" s="1"/>
  <c r="K6917" i="4"/>
  <c r="L1002" i="4"/>
  <c r="P1002" i="4" s="1"/>
  <c r="Q1002" i="4" s="1"/>
  <c r="M1003" i="4"/>
  <c r="L1003" i="4" s="1"/>
  <c r="N3844" i="4"/>
  <c r="L3844" i="4" s="1"/>
  <c r="L3843" i="4"/>
  <c r="P3843" i="4" s="1"/>
  <c r="Q3843" i="4" s="1"/>
  <c r="K5213" i="4"/>
  <c r="M4573" i="4"/>
  <c r="L4573" i="4" s="1"/>
  <c r="P4573" i="4" s="1"/>
  <c r="Q4573" i="4" s="1"/>
  <c r="L4572" i="4"/>
  <c r="P4572" i="4" s="1"/>
  <c r="Q4572" i="4" s="1"/>
  <c r="M1229" i="4"/>
  <c r="L1229" i="4" s="1"/>
  <c r="L1228" i="4"/>
  <c r="P1228" i="4" s="1"/>
  <c r="Q1228" i="4" s="1"/>
  <c r="L254" i="4"/>
  <c r="P254" i="4" s="1"/>
  <c r="Q254" i="4" s="1"/>
  <c r="J7268" i="4"/>
  <c r="K3283" i="4"/>
  <c r="P3283" i="4" s="1"/>
  <c r="Q3283" i="4" s="1"/>
  <c r="P3282" i="4"/>
  <c r="Q3282" i="4" s="1"/>
  <c r="P4655" i="4"/>
  <c r="Q4655" i="4" s="1"/>
  <c r="P8799" i="4"/>
  <c r="Q8799" i="4" s="1"/>
  <c r="J6965" i="4"/>
  <c r="L7586" i="4"/>
  <c r="P7586" i="4" s="1"/>
  <c r="Q7586" i="4" s="1"/>
  <c r="J200" i="4"/>
  <c r="L6869" i="4"/>
  <c r="P6869" i="4" s="1"/>
  <c r="Q6869" i="4" s="1"/>
  <c r="M6917" i="4"/>
  <c r="L6917" i="4" s="1"/>
  <c r="J1060" i="4"/>
  <c r="Q1059" i="4"/>
  <c r="P8519" i="4"/>
  <c r="P1133" i="4"/>
  <c r="Q1133" i="4" s="1"/>
  <c r="L8923" i="4"/>
  <c r="P8923" i="4" s="1"/>
  <c r="Q8923" i="4" s="1"/>
  <c r="M8924" i="4"/>
  <c r="L8924" i="4" s="1"/>
  <c r="J4330" i="4"/>
  <c r="O8747" i="4"/>
  <c r="L8747" i="4" s="1"/>
  <c r="P8747" i="4" s="1"/>
  <c r="L8746" i="4"/>
  <c r="P8746" i="4" s="1"/>
  <c r="Q8746" i="4" s="1"/>
  <c r="Q3119" i="4"/>
  <c r="J3120" i="4"/>
  <c r="Q3120" i="4" s="1"/>
  <c r="P4005" i="4"/>
  <c r="Q4005" i="4" s="1"/>
  <c r="P162" i="4" l="1"/>
  <c r="Q2719" i="4"/>
  <c r="Q1060" i="4"/>
  <c r="P5213" i="4"/>
  <c r="Q5213" i="4" s="1"/>
  <c r="Q2119" i="4"/>
  <c r="Q2557" i="4"/>
  <c r="P1235" i="4"/>
  <c r="Q1235" i="4" s="1"/>
  <c r="P3724" i="4"/>
  <c r="Q3724" i="4" s="1"/>
  <c r="L382" i="4"/>
  <c r="P382" i="4" s="1"/>
  <c r="Q382" i="4" s="1"/>
  <c r="Q7056" i="4"/>
  <c r="Q3201" i="4"/>
  <c r="Q7184" i="4"/>
  <c r="N6527" i="4"/>
  <c r="N6530" i="4" s="1"/>
  <c r="P6971" i="4"/>
  <c r="Q6971" i="4" s="1"/>
  <c r="P7062" i="4"/>
  <c r="Q7062" i="4" s="1"/>
  <c r="P7519" i="4"/>
  <c r="Q8960" i="4"/>
  <c r="Q162" i="4"/>
  <c r="Q8886" i="4"/>
  <c r="P620" i="4"/>
  <c r="Q620" i="4" s="1"/>
  <c r="P485" i="4"/>
  <c r="Q485" i="4" s="1"/>
  <c r="P5859" i="4"/>
  <c r="Q2515" i="4"/>
  <c r="P5494" i="4"/>
  <c r="Q5494" i="4" s="1"/>
  <c r="P1558" i="4"/>
  <c r="Q1558" i="4" s="1"/>
  <c r="Q2079" i="4"/>
  <c r="P4536" i="4"/>
  <c r="Q4536" i="4" s="1"/>
  <c r="P8924" i="4"/>
  <c r="Q8924" i="4" s="1"/>
  <c r="Q1066" i="4"/>
  <c r="P6917" i="4"/>
  <c r="Q6917" i="4" s="1"/>
  <c r="Q1875" i="4"/>
  <c r="P778" i="4"/>
  <c r="Q778" i="4" s="1"/>
  <c r="Q2356" i="4"/>
  <c r="K4330" i="4"/>
  <c r="K5862" i="4" s="1"/>
  <c r="Q7268" i="4"/>
  <c r="P3844" i="4"/>
  <c r="Q3844" i="4" s="1"/>
  <c r="K1515" i="4"/>
  <c r="P7365" i="4"/>
  <c r="Q7365" i="4" s="1"/>
  <c r="P4206" i="4"/>
  <c r="Q4206" i="4" s="1"/>
  <c r="K8963" i="4"/>
  <c r="P7645" i="4"/>
  <c r="Q7645" i="4" s="1"/>
  <c r="L5969" i="4"/>
  <c r="P5969" i="4" s="1"/>
  <c r="Q5969" i="4" s="1"/>
  <c r="M6527" i="4"/>
  <c r="P529" i="4"/>
  <c r="Q529" i="4" s="1"/>
  <c r="Q8747" i="4"/>
  <c r="Q2395" i="4"/>
  <c r="Q939" i="4"/>
  <c r="P7139" i="4"/>
  <c r="Q7139" i="4" s="1"/>
  <c r="Q6440" i="4"/>
  <c r="Q8338" i="4"/>
  <c r="J6527" i="4"/>
  <c r="L1514" i="4"/>
  <c r="P1514" i="4" s="1"/>
  <c r="Q1514" i="4" s="1"/>
  <c r="M1515" i="4"/>
  <c r="L1515" i="4" s="1"/>
  <c r="Q200" i="4"/>
  <c r="P4248" i="4"/>
  <c r="Q4248" i="4" s="1"/>
  <c r="P7359" i="4"/>
  <c r="Q7359" i="4" s="1"/>
  <c r="P1314" i="4"/>
  <c r="Q1314" i="4" s="1"/>
  <c r="J5778" i="4"/>
  <c r="J5862" i="4" s="1"/>
  <c r="M4330" i="4"/>
  <c r="L4330" i="4" s="1"/>
  <c r="L1518" i="4"/>
  <c r="P1518" i="4" s="1"/>
  <c r="Q1518" i="4" s="1"/>
  <c r="J8966" i="4"/>
  <c r="Q8278" i="4"/>
  <c r="L6632" i="4"/>
  <c r="P6632" i="4" s="1"/>
  <c r="Q6632" i="4" s="1"/>
  <c r="Q1382" i="4"/>
  <c r="L4370" i="4"/>
  <c r="P4370" i="4" s="1"/>
  <c r="Q4370" i="4" s="1"/>
  <c r="M4371" i="4"/>
  <c r="L4371" i="4" s="1"/>
  <c r="P4371" i="4" s="1"/>
  <c r="P1229" i="4"/>
  <c r="Q1229" i="4" s="1"/>
  <c r="P6965" i="4"/>
  <c r="Q6965" i="4" s="1"/>
  <c r="Q8564" i="4"/>
  <c r="Q8610" i="4"/>
  <c r="Q4126" i="4"/>
  <c r="P8104" i="4"/>
  <c r="Q8104" i="4" s="1"/>
  <c r="P4815" i="4"/>
  <c r="Q4815" i="4" s="1"/>
  <c r="Q43" i="4"/>
  <c r="K5967" i="4"/>
  <c r="P1003" i="4"/>
  <c r="Q1003" i="4" s="1"/>
  <c r="Q2960" i="4"/>
  <c r="P5856" i="4"/>
  <c r="Q5856" i="4" s="1"/>
  <c r="L8963" i="4"/>
  <c r="M8966" i="4"/>
  <c r="L8966" i="4" s="1"/>
  <c r="Q8519" i="4"/>
  <c r="M5778" i="4"/>
  <c r="L4374" i="4"/>
  <c r="P4374" i="4" s="1"/>
  <c r="Q4374" i="4" s="1"/>
  <c r="L125" i="4"/>
  <c r="J4371" i="4"/>
  <c r="K6527" i="4"/>
  <c r="L626" i="4"/>
  <c r="P626" i="4" s="1"/>
  <c r="Q626" i="4" s="1"/>
  <c r="P7641" i="4"/>
  <c r="Q7641" i="4" s="1"/>
  <c r="K7642" i="4"/>
  <c r="P7642" i="4" s="1"/>
  <c r="Q7642" i="4" s="1"/>
  <c r="M5967" i="4"/>
  <c r="L5967" i="4" s="1"/>
  <c r="L5966" i="4"/>
  <c r="P5966" i="4" s="1"/>
  <c r="Q5966" i="4" s="1"/>
  <c r="Q2200" i="4"/>
  <c r="Q8656" i="4"/>
  <c r="Q4086" i="4"/>
  <c r="Q7188" i="4"/>
  <c r="Q8702" i="4"/>
  <c r="Q7519" i="4"/>
  <c r="J5967" i="4"/>
  <c r="P125" i="4" l="1"/>
  <c r="L5778" i="4"/>
  <c r="M5862" i="4"/>
  <c r="Q5859" i="4"/>
  <c r="J6530" i="4"/>
  <c r="Q4371" i="4"/>
  <c r="P5967" i="4"/>
  <c r="Q5967" i="4" s="1"/>
  <c r="K8966" i="4"/>
  <c r="P8966" i="4" s="1"/>
  <c r="Q8966" i="4" s="1"/>
  <c r="P8963" i="4"/>
  <c r="Q8963" i="4" s="1"/>
  <c r="L6527" i="4"/>
  <c r="P6527" i="4" s="1"/>
  <c r="Q6527" i="4" s="1"/>
  <c r="M6530" i="4"/>
  <c r="L6530" i="4" s="1"/>
  <c r="K6530" i="4"/>
  <c r="P4330" i="4"/>
  <c r="Q4330" i="4" s="1"/>
  <c r="P1515" i="4"/>
  <c r="Q1515" i="4" s="1"/>
  <c r="Q125" i="4" l="1"/>
  <c r="P5778" i="4"/>
  <c r="L5862" i="4"/>
  <c r="P6530" i="4"/>
  <c r="Q6530" i="4" s="1"/>
  <c r="P5862" i="4" l="1"/>
  <c r="Q5778" i="4"/>
  <c r="Q5862" i="4" s="1"/>
</calcChain>
</file>

<file path=xl/sharedStrings.xml><?xml version="1.0" encoding="utf-8"?>
<sst xmlns="http://schemas.openxmlformats.org/spreadsheetml/2006/main" count="65639" uniqueCount="3103">
  <si>
    <t/>
  </si>
  <si>
    <t>OPIS</t>
  </si>
  <si>
    <t>Izvor 10 (budžetsk sredstva)</t>
  </si>
  <si>
    <t>4 (5+6+7)</t>
  </si>
  <si>
    <t>11</t>
  </si>
  <si>
    <t>Plaće i naknade troškova zaposlenih</t>
  </si>
  <si>
    <t>Bruto plaće i naknade plaća</t>
  </si>
  <si>
    <t>Naknade troškova zaposlenih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</si>
  <si>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</si>
  <si>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</si>
  <si>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</si>
  <si>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</si>
  <si>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</si>
  <si>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</si>
  <si>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</si>
  <si>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</si>
  <si>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</si>
  <si>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</si>
  <si>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</si>
  <si>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</si>
  <si>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</si>
  <si>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</si>
  <si>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</si>
  <si>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</si>
  <si>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</si>
  <si>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</si>
  <si>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</si>
  <si>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</si>
  <si>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</si>
  <si>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</si>
  <si>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</si>
  <si>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</si>
  <si>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</si>
  <si>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</si>
  <si>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</si>
  <si>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</si>
  <si>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</si>
  <si>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</si>
  <si>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</si>
  <si>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</si>
  <si>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</si>
  <si>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</si>
  <si>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</si>
  <si>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</si>
  <si>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</si>
  <si>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</si>
  <si>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</si>
  <si>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</si>
  <si>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</si>
  <si>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</si>
  <si>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</si>
  <si>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</si>
  <si>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</si>
  <si>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</si>
  <si>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</si>
  <si>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</si>
  <si>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</si>
  <si>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</si>
  <si>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</si>
  <si>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</si>
  <si>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</si>
  <si>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</si>
  <si>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</si>
  <si>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</si>
  <si>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</si>
  <si>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</si>
  <si>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</si>
  <si>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</si>
  <si>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</si>
  <si>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</si>
  <si>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</si>
  <si>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</si>
  <si>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</si>
  <si>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</si>
  <si>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</si>
  <si>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</si>
  <si>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</si>
  <si>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</si>
  <si>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</si>
  <si>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</si>
  <si>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</si>
  <si>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</si>
  <si>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</si>
  <si>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</si>
  <si>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</si>
  <si>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</si>
  <si>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</si>
  <si>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</si>
  <si>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</si>
  <si>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</si>
  <si>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</si>
  <si>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</si>
  <si>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</si>
  <si>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</si>
  <si>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</si>
  <si>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</si>
  <si>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</si>
  <si>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</si>
  <si>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</si>
  <si>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</si>
  <si>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</si>
  <si>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</si>
  <si>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</si>
  <si>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</si>
  <si>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</si>
  <si>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</si>
  <si>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</si>
  <si>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</si>
  <si>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</si>
  <si>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</si>
  <si>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</si>
  <si>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</si>
  <si>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</si>
  <si>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</si>
  <si>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</si>
  <si>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</si>
  <si>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</si>
  <si>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</si>
  <si>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</si>
  <si>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</si>
  <si>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</si>
  <si>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</si>
  <si>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</si>
  <si>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</si>
  <si>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</si>
  <si>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</si>
  <si>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</si>
  <si>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</si>
  <si>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</si>
  <si>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</si>
  <si>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</si>
  <si>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</si>
  <si>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</si>
  <si>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</si>
  <si>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</si>
  <si>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</si>
  <si>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</si>
  <si>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</si>
  <si>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</si>
  <si>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</si>
  <si>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</si>
  <si>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</si>
  <si>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</si>
  <si>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</si>
  <si>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</si>
  <si>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</si>
  <si>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</si>
  <si>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</si>
  <si>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</si>
  <si>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</si>
  <si>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</si>
  <si>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</si>
  <si>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</si>
  <si>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</si>
  <si>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</si>
  <si>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</si>
  <si>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</si>
  <si>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</si>
  <si>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</si>
  <si>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</si>
  <si>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</si>
  <si>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</si>
  <si>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</si>
  <si>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</si>
  <si>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</si>
  <si>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</si>
  <si>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</si>
  <si>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</si>
  <si>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</si>
  <si>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</si>
  <si>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</si>
  <si>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</si>
  <si>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</si>
  <si>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</si>
  <si>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</si>
  <si>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</si>
  <si>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</si>
  <si>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</si>
  <si>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</si>
  <si>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</si>
  <si>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</si>
  <si>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</si>
  <si>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</si>
  <si>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</si>
  <si>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</si>
  <si>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</si>
  <si>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</si>
  <si>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</si>
  <si>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</si>
  <si>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</si>
  <si>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</si>
  <si>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</si>
  <si>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</si>
  <si>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</si>
  <si>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</si>
  <si>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</si>
  <si>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</si>
  <si>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</si>
  <si>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</si>
  <si>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</si>
  <si>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</si>
  <si>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</si>
  <si>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</si>
  <si>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</si>
  <si>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</si>
  <si>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</si>
  <si>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</si>
  <si>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</si>
  <si>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</si>
  <si>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</si>
  <si>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</si>
  <si>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</si>
  <si>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</si>
  <si>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</si>
  <si>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</si>
  <si>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</si>
  <si>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</si>
  <si>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</si>
  <si>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</si>
  <si>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</si>
  <si>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</si>
  <si>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</si>
  <si>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</si>
  <si>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</si>
  <si>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</si>
  <si>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</si>
  <si>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</si>
  <si>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</si>
  <si>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</si>
  <si>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</si>
  <si>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</si>
  <si>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</si>
  <si>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</si>
  <si>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</si>
  <si>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</si>
  <si>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</si>
  <si>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</si>
  <si>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</si>
  <si>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</si>
  <si>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</si>
  <si>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</si>
  <si>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</si>
  <si>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</si>
  <si>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</si>
  <si>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</si>
  <si>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</si>
  <si>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</si>
  <si>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</si>
  <si>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</si>
  <si>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</si>
  <si>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</si>
  <si>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</si>
  <si>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</si>
  <si>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</si>
  <si>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</si>
  <si>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</si>
  <si>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</si>
  <si>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</si>
  <si>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</si>
  <si>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</si>
  <si>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</si>
  <si>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</si>
  <si>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</si>
  <si>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</si>
  <si>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</si>
  <si>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</si>
  <si>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</si>
  <si>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</si>
  <si>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</si>
  <si>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</si>
  <si>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</si>
  <si>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</si>
  <si>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Dani Kantona Sarajevo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</si>
  <si>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</si>
  <si>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</si>
  <si>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</si>
  <si>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</si>
  <si>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</si>
  <si>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</si>
  <si>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</si>
  <si>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</si>
  <si>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</si>
  <si>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</si>
  <si>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</si>
  <si>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</si>
  <si>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</si>
  <si>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</si>
  <si>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</si>
  <si>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</si>
  <si>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</si>
  <si>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</si>
  <si>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</si>
  <si>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</si>
  <si>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</si>
  <si>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</si>
  <si>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</si>
  <si>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</si>
  <si>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</si>
  <si>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</si>
  <si>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</si>
  <si>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</si>
  <si>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</si>
  <si>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</si>
  <si>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</si>
  <si>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</si>
  <si>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</si>
  <si>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</si>
  <si>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</si>
  <si>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</si>
  <si>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</si>
  <si>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</si>
  <si>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</si>
  <si>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</si>
  <si>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</si>
  <si>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</si>
  <si>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</si>
  <si>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</si>
  <si>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</si>
  <si>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</si>
  <si>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</si>
  <si>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</si>
  <si>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</si>
  <si>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</si>
  <si>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</si>
  <si>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</si>
  <si>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</si>
  <si>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</si>
  <si>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</si>
  <si>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</si>
  <si>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</si>
  <si>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</si>
  <si>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</si>
  <si>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</si>
  <si>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</si>
  <si>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</si>
  <si>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</si>
  <si>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</si>
  <si>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</si>
  <si>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</si>
  <si>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</si>
  <si>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</si>
  <si>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</si>
  <si>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</si>
  <si>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</si>
  <si>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</si>
  <si>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</si>
  <si>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</si>
  <si>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</si>
  <si>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</si>
  <si>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</si>
  <si>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</si>
  <si>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</si>
  <si>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</si>
  <si>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</si>
  <si>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</si>
  <si>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</si>
  <si>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</si>
  <si>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</si>
  <si>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</si>
  <si>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</si>
  <si>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</si>
  <si>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</si>
  <si>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</si>
  <si>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</si>
  <si>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</si>
  <si>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</si>
  <si>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</si>
  <si>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</si>
  <si>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</si>
  <si>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</si>
  <si>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</si>
  <si>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</si>
  <si>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</si>
  <si>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</si>
  <si>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</si>
  <si>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</si>
  <si>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</si>
  <si>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</si>
  <si>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</si>
  <si>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</si>
  <si>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</si>
  <si>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</si>
  <si>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</si>
  <si>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</si>
  <si>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</si>
  <si>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</si>
  <si>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</si>
  <si>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</si>
  <si>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</si>
  <si>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</si>
  <si>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</si>
  <si>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</si>
  <si>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</si>
  <si>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</si>
  <si>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</si>
  <si>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</si>
  <si>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</si>
  <si>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</si>
  <si>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</si>
  <si>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</si>
  <si>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</si>
  <si>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</si>
  <si>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</si>
  <si>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</si>
  <si>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</si>
  <si>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</si>
  <si>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</si>
  <si>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</si>
  <si>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</si>
  <si>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</si>
  <si>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</si>
  <si>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</si>
  <si>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</si>
  <si>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</si>
  <si>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</si>
  <si>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</si>
  <si>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</si>
  <si>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</si>
  <si>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</si>
  <si>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</si>
  <si>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</si>
  <si>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</si>
  <si>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</si>
  <si>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</si>
  <si>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</si>
  <si>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</si>
  <si>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</si>
  <si>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</si>
  <si>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</si>
  <si>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</si>
  <si>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</si>
  <si>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</si>
  <si>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</si>
  <si>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</si>
  <si>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</si>
  <si>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</si>
  <si>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</si>
  <si>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</si>
  <si>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</si>
  <si>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</si>
  <si>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</si>
  <si>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</si>
  <si>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</si>
  <si>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</si>
  <si>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</si>
  <si>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</si>
  <si>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</si>
  <si>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</si>
  <si>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</si>
  <si>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</si>
  <si>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</si>
  <si>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</si>
  <si>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</si>
  <si>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</si>
  <si>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</si>
  <si>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</si>
  <si>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</si>
  <si>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</si>
  <si>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</si>
  <si>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</si>
  <si>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</si>
  <si>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</si>
  <si>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</si>
  <si>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</si>
  <si>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</si>
  <si>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</si>
  <si>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</si>
  <si>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</si>
  <si>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</si>
  <si>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</si>
  <si>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</si>
  <si>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</si>
  <si>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</si>
  <si>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</si>
  <si>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</si>
  <si>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</si>
  <si>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</si>
  <si>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</si>
  <si>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</si>
  <si>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</si>
  <si>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</si>
  <si>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</si>
  <si>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</si>
  <si>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</si>
  <si>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</si>
  <si>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</si>
  <si>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</si>
  <si>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</si>
  <si>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</si>
  <si>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</si>
  <si>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</si>
  <si>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</si>
  <si>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</si>
  <si>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</si>
  <si>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</si>
  <si>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</si>
  <si>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</si>
  <si>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</si>
  <si>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</si>
  <si>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EAM002</t>
  </si>
  <si>
    <t>Transferi ostalim pojedincima</t>
  </si>
  <si>
    <t>EAO008</t>
  </si>
  <si>
    <t>Pokriće akumuliranog gubitka KJKP GRAS d.o.o. Sarajevo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</si>
  <si>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</si>
  <si>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</si>
  <si>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</si>
  <si>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</si>
  <si>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</si>
  <si>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EAU087</t>
  </si>
  <si>
    <t>Izgradnja i rješavanje imovinsko pravnih odnosa na primarnim gradskim saobraćajnicama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</si>
  <si>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</si>
  <si>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</si>
  <si>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</si>
  <si>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</si>
  <si>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</si>
  <si>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</si>
  <si>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</si>
  <si>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</si>
  <si>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</si>
  <si>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</si>
  <si>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</si>
  <si>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</si>
  <si>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</si>
  <si>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</si>
  <si>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</si>
  <si>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</si>
  <si>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</si>
  <si>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</si>
  <si>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</si>
  <si>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</si>
  <si>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</si>
  <si>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</si>
  <si>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</si>
  <si>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</si>
  <si>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</si>
  <si>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</si>
  <si>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</si>
  <si>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</si>
  <si>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</si>
  <si>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</si>
  <si>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</si>
  <si>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</si>
  <si>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</si>
  <si>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</si>
  <si>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</si>
  <si>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</si>
  <si>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</si>
  <si>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</si>
  <si>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</si>
  <si>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</si>
  <si>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</si>
  <si>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</si>
  <si>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</si>
  <si>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</si>
  <si>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</si>
  <si>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</si>
  <si>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</si>
  <si>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</si>
  <si>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</si>
  <si>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</si>
  <si>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</si>
  <si>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</si>
  <si>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</si>
  <si>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</si>
  <si>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</si>
  <si>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</si>
  <si>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</si>
  <si>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</si>
  <si>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</si>
  <si>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</si>
  <si>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</si>
  <si>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</si>
  <si>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</si>
  <si>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</si>
  <si>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</si>
  <si>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</si>
  <si>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</si>
  <si>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</si>
  <si>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</si>
  <si>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</si>
  <si>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</si>
  <si>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</si>
  <si>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</si>
  <si>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</si>
  <si>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</si>
  <si>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</si>
  <si>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</si>
  <si>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</si>
  <si>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</si>
  <si>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</si>
  <si>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</si>
  <si>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</si>
  <si>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</si>
  <si>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</si>
  <si>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</si>
  <si>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</si>
  <si>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</si>
  <si>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</si>
  <si>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</si>
  <si>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</si>
  <si>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</si>
  <si>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</si>
  <si>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</si>
  <si>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</si>
  <si>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</si>
  <si>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</si>
  <si>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</si>
  <si>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</si>
  <si>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</si>
  <si>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</si>
  <si>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</si>
  <si>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HAX026</t>
  </si>
  <si>
    <t>Sanacija objekta za obuku kadrova "Grkarica" Igman</t>
  </si>
  <si>
    <t>HAX028</t>
  </si>
  <si>
    <t xml:space="preserve">Izgradnja novog objekta za potrebe Ministarstva </t>
  </si>
  <si>
    <t>HAX030</t>
  </si>
  <si>
    <t>Sanacija objekta u Srednjem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</si>
  <si>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</si>
  <si>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</si>
  <si>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</si>
  <si>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</si>
  <si>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</si>
  <si>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</si>
  <si>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</si>
  <si>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</si>
  <si>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</si>
  <si>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</si>
  <si>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</si>
  <si>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</si>
  <si>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</si>
  <si>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</si>
  <si>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</si>
  <si>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</si>
  <si>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</si>
  <si>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</si>
  <si>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</si>
  <si>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</si>
  <si>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</si>
  <si>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</si>
  <si>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</si>
  <si>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</si>
  <si>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</si>
  <si>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</si>
  <si>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</si>
  <si>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</si>
  <si>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</si>
  <si>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</si>
  <si>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</si>
  <si>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</si>
  <si>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</si>
  <si>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</si>
  <si>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</si>
  <si>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</si>
  <si>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</si>
  <si>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</si>
  <si>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</si>
  <si>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</si>
  <si>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</si>
  <si>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</si>
  <si>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</si>
  <si>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</si>
  <si>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</si>
  <si>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</si>
  <si>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</si>
  <si>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</si>
  <si>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</si>
  <si>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</si>
  <si>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Fond podrške privredi zbog posljedica izazvanih pandemijom koronavirusa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</si>
  <si>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</si>
  <si>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</si>
  <si>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</si>
  <si>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</si>
  <si>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</si>
  <si>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IAU039</t>
  </si>
  <si>
    <t>Izgradnja poslovno-sportskog centra Trnovo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</si>
  <si>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</si>
  <si>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</si>
  <si>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</si>
  <si>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</si>
  <si>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</si>
  <si>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</si>
  <si>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</si>
  <si>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</si>
  <si>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</si>
  <si>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</si>
  <si>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</si>
  <si>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</si>
  <si>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</si>
  <si>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</si>
  <si>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</si>
  <si>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</si>
  <si>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</si>
  <si>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</si>
  <si>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</si>
  <si>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</si>
  <si>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</si>
  <si>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</si>
  <si>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</si>
  <si>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</si>
  <si>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</si>
  <si>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</si>
  <si>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</si>
  <si>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</si>
  <si>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</si>
  <si>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</si>
  <si>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</si>
  <si>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</si>
  <si>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</si>
  <si>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</si>
  <si>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</si>
  <si>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</si>
  <si>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</si>
  <si>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</si>
  <si>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</si>
  <si>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</si>
  <si>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</si>
  <si>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</si>
  <si>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</si>
  <si>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</si>
  <si>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</si>
  <si>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</si>
  <si>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</si>
  <si>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</si>
  <si>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</si>
  <si>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</si>
  <si>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</si>
  <si>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</si>
  <si>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</si>
  <si>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</si>
  <si>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</si>
  <si>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</si>
  <si>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</si>
  <si>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</si>
  <si>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</si>
  <si>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</si>
  <si>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</si>
  <si>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</si>
  <si>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</si>
  <si>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</si>
  <si>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</si>
  <si>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</si>
  <si>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</si>
  <si>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</si>
  <si>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>JAU001</t>
  </si>
  <si>
    <t>Ralizacija sporazuma sa UNDP-om, radi novonastale situacije po pitanju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</si>
  <si>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</si>
  <si>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</si>
  <si>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</si>
  <si>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</si>
  <si>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</si>
  <si>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</si>
  <si>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</si>
  <si>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</si>
  <si>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</si>
  <si>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</si>
  <si>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</si>
  <si>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</si>
  <si>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</si>
  <si>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</si>
  <si>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</si>
  <si>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</si>
  <si>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</si>
  <si>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</si>
  <si>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</si>
  <si>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</si>
  <si>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</si>
  <si>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</si>
  <si>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</si>
  <si>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</si>
  <si>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</si>
  <si>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</si>
  <si>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</si>
  <si>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</si>
  <si>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</si>
  <si>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</si>
  <si>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</si>
  <si>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</si>
  <si>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</si>
  <si>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</si>
  <si>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</si>
  <si>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</si>
  <si>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</si>
  <si>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</si>
  <si>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</si>
  <si>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Rekonstrukcija i sanacija centralnog objekta Hitne pomoći</t>
  </si>
  <si>
    <t>KAU0B3</t>
  </si>
  <si>
    <t>Izgradnja, rekonstrukcija i opremanje javnih zdravstvenih ustanova Kantona Sarajevo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</si>
  <si>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</si>
  <si>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</si>
  <si>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</si>
  <si>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</si>
  <si>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</si>
  <si>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</si>
  <si>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</si>
  <si>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</si>
  <si>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</si>
  <si>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</si>
  <si>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</si>
  <si>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</si>
  <si>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</si>
  <si>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</si>
  <si>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</si>
  <si>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</si>
  <si>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</si>
  <si>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</si>
  <si>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</si>
  <si>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</si>
  <si>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</si>
  <si>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</si>
  <si>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</si>
  <si>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</si>
  <si>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</si>
  <si>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</si>
  <si>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</si>
  <si>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</si>
  <si>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</si>
  <si>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</si>
  <si>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</si>
  <si>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</si>
  <si>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</si>
  <si>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</si>
  <si>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</si>
  <si>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</si>
  <si>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</si>
  <si>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</si>
  <si>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LAK019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</si>
  <si>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</si>
  <si>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</si>
  <si>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</si>
  <si>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</si>
  <si>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</si>
  <si>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</si>
  <si>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</si>
  <si>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</si>
  <si>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</si>
  <si>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</si>
  <si>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LAN0Q8</t>
  </si>
  <si>
    <t>Tekući transferi neprofitnim organizacijama - visoko obrazovanje</t>
  </si>
  <si>
    <t>LAN0Q9</t>
  </si>
  <si>
    <t>Tekući transferi neprofitnim organizacijama - pomoćne usluge u obrazovanju</t>
  </si>
  <si>
    <t>LAN0W0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</si>
  <si>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</si>
  <si>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</si>
  <si>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</si>
  <si>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</si>
  <si>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</si>
  <si>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</si>
  <si>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</si>
  <si>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</si>
  <si>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</si>
  <si>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</si>
  <si>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LAX0B3</t>
  </si>
  <si>
    <t>LAX075</t>
  </si>
  <si>
    <t>Nabavka opreme za realizaciju Projekta "Elektronski dnevnik"</t>
  </si>
  <si>
    <t>LAX0B4</t>
  </si>
  <si>
    <t>Nabavka opreme za Akademiju scenskih umjetnosti</t>
  </si>
  <si>
    <t>LAX0B5</t>
  </si>
  <si>
    <t>LAX0B6</t>
  </si>
  <si>
    <t>LAX0A9</t>
  </si>
  <si>
    <t>Rekonstrukcija vrtića "Radost" u Hrasnici</t>
  </si>
  <si>
    <t>LAX0B1</t>
  </si>
  <si>
    <t>Rekonstrukcija vrtića "Bulbul"</t>
  </si>
  <si>
    <t>LAX0B7</t>
  </si>
  <si>
    <t>Rekonstrukcija i investiciono održavanje</t>
  </si>
  <si>
    <t>LAX0B8</t>
  </si>
  <si>
    <t>Energetska efikasnost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</si>
  <si>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</si>
  <si>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</si>
  <si>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</si>
  <si>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</si>
  <si>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</si>
  <si>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</si>
  <si>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</si>
  <si>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</si>
  <si>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</si>
  <si>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</si>
  <si>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</si>
  <si>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</si>
  <si>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</si>
  <si>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</si>
  <si>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</si>
  <si>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</si>
  <si>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</si>
  <si>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</si>
  <si>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</si>
  <si>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</si>
  <si>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</si>
  <si>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</si>
  <si>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</si>
  <si>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</si>
  <si>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</si>
  <si>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</si>
  <si>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</si>
  <si>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</si>
  <si>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</si>
  <si>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</si>
  <si>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</si>
  <si>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</si>
  <si>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</si>
  <si>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</si>
  <si>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</si>
  <si>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</si>
  <si>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</si>
  <si>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</si>
  <si>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</si>
  <si>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</si>
  <si>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</si>
  <si>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</si>
  <si>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</si>
  <si>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</si>
  <si>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</si>
  <si>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</si>
  <si>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</si>
  <si>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</si>
  <si>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</si>
  <si>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</si>
  <si>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</si>
  <si>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</si>
  <si>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</si>
  <si>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</si>
  <si>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</si>
  <si>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</si>
  <si>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</si>
  <si>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</si>
  <si>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</si>
  <si>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</si>
  <si>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</si>
  <si>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</si>
  <si>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</si>
  <si>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</si>
  <si>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</si>
  <si>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</si>
  <si>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</si>
  <si>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</si>
  <si>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</si>
  <si>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</si>
  <si>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</si>
  <si>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</si>
  <si>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</si>
  <si>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</si>
  <si>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</si>
  <si>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</si>
  <si>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</si>
  <si>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</si>
  <si>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</si>
  <si>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</si>
  <si>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</si>
  <si>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</si>
  <si>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</si>
  <si>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</si>
  <si>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</si>
  <si>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</si>
  <si>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</si>
  <si>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</si>
  <si>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</si>
  <si>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</si>
  <si>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</si>
  <si>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</si>
  <si>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</si>
  <si>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</si>
  <si>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</si>
  <si>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</si>
  <si>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</si>
  <si>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</si>
  <si>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</si>
  <si>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</si>
  <si>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</si>
  <si>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</si>
  <si>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</si>
  <si>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</si>
  <si>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</si>
  <si>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</si>
  <si>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</si>
  <si>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</si>
  <si>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</si>
  <si>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</si>
  <si>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</si>
  <si>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</si>
  <si>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</si>
  <si>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</si>
  <si>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</si>
  <si>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</si>
  <si>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</si>
  <si>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</si>
  <si>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</si>
  <si>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</si>
  <si>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</si>
  <si>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</si>
  <si>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</si>
  <si>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</si>
  <si>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</si>
  <si>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</si>
  <si>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</si>
  <si>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</si>
  <si>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</si>
  <si>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</si>
  <si>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</si>
  <si>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</si>
  <si>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</si>
  <si>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</si>
  <si>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</si>
  <si>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</si>
  <si>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</si>
  <si>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</si>
  <si>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</si>
  <si>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</si>
  <si>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</si>
  <si>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</si>
  <si>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</si>
  <si>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</si>
  <si>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</si>
  <si>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</si>
  <si>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</si>
  <si>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</si>
  <si>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</si>
  <si>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</si>
  <si>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</si>
  <si>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</si>
  <si>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</si>
  <si>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</si>
  <si>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</si>
  <si>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</si>
  <si>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</si>
  <si>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</si>
  <si>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</si>
  <si>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</si>
  <si>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</si>
  <si>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</si>
  <si>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</si>
  <si>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</si>
  <si>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</si>
  <si>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</si>
  <si>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</si>
  <si>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</si>
  <si>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</si>
  <si>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</si>
  <si>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</si>
  <si>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</si>
  <si>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</si>
  <si>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</si>
  <si>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</si>
  <si>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</si>
  <si>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</si>
  <si>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</si>
  <si>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</si>
  <si>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</si>
  <si>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</si>
  <si>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</si>
  <si>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</si>
  <si>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</si>
  <si>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</si>
  <si>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</si>
  <si>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</si>
  <si>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</si>
  <si>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</si>
  <si>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</si>
  <si>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</si>
  <si>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</si>
  <si>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</si>
  <si>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</si>
  <si>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</si>
  <si>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</si>
  <si>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</si>
  <si>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</si>
  <si>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</si>
  <si>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</si>
  <si>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</si>
  <si>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</si>
  <si>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</si>
  <si>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</si>
  <si>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</si>
  <si>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</si>
  <si>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</si>
  <si>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</si>
  <si>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</si>
  <si>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</si>
  <si>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</si>
  <si>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</si>
  <si>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</si>
  <si>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</si>
  <si>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</si>
  <si>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</si>
  <si>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</si>
  <si>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</si>
  <si>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</si>
  <si>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</si>
  <si>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</si>
  <si>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</si>
  <si>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</si>
  <si>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</si>
  <si>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</si>
  <si>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</si>
  <si>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</si>
  <si>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</si>
  <si>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</si>
  <si>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</si>
  <si>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</si>
  <si>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</si>
  <si>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</si>
  <si>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</si>
  <si>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</si>
  <si>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</si>
  <si>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</si>
  <si>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</si>
  <si>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</si>
  <si>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</si>
  <si>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</si>
  <si>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</si>
  <si>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</si>
  <si>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</si>
  <si>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</si>
  <si>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</si>
  <si>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</si>
  <si>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</si>
  <si>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</si>
  <si>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</si>
  <si>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</si>
  <si>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</si>
  <si>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</si>
  <si>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</si>
  <si>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</si>
  <si>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</si>
  <si>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</si>
  <si>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</si>
  <si>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</si>
  <si>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</si>
  <si>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</si>
  <si>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</si>
  <si>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</si>
  <si>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</si>
  <si>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</si>
  <si>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</si>
  <si>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</si>
  <si>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</si>
  <si>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</si>
  <si>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</si>
  <si>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</si>
  <si>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</si>
  <si>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</si>
  <si>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</si>
  <si>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</si>
  <si>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</si>
  <si>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</si>
  <si>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</si>
  <si>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</si>
  <si>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</si>
  <si>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</si>
  <si>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</si>
  <si>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</si>
  <si>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</si>
  <si>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</si>
  <si>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</si>
  <si>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</si>
  <si>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</si>
  <si>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</si>
  <si>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</si>
  <si>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</si>
  <si>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</si>
  <si>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</si>
  <si>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</si>
  <si>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</si>
  <si>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</si>
  <si>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</si>
  <si>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</si>
  <si>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</si>
  <si>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</si>
  <si>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</si>
  <si>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</si>
  <si>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</si>
  <si>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</si>
  <si>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</si>
  <si>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</si>
  <si>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</si>
  <si>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</si>
  <si>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</si>
  <si>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</si>
  <si>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</si>
  <si>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</si>
  <si>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</si>
  <si>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</si>
  <si>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</si>
  <si>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</si>
  <si>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</si>
  <si>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</si>
  <si>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</si>
  <si>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</si>
  <si>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</si>
  <si>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</si>
  <si>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</si>
  <si>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</si>
  <si>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</si>
  <si>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</si>
  <si>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</si>
  <si>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</si>
  <si>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</si>
  <si>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</si>
  <si>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</si>
  <si>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</si>
  <si>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</si>
  <si>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</si>
  <si>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</si>
  <si>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</si>
  <si>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</si>
  <si>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</si>
  <si>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</si>
  <si>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</si>
  <si>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</si>
  <si>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</si>
  <si>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</si>
  <si>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</si>
  <si>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</si>
  <si>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</si>
  <si>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</si>
  <si>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</si>
  <si>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</si>
  <si>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</si>
  <si>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</si>
  <si>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</si>
  <si>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</si>
  <si>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</si>
  <si>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</si>
  <si>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</si>
  <si>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</si>
  <si>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</si>
  <si>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</si>
  <si>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</si>
  <si>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</si>
  <si>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</si>
  <si>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</si>
  <si>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</si>
  <si>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</si>
  <si>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</si>
  <si>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</si>
  <si>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</si>
  <si>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</si>
  <si>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</si>
  <si>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</si>
  <si>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</si>
  <si>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</si>
  <si>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</si>
  <si>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</si>
  <si>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</si>
  <si>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</si>
  <si>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</si>
  <si>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</si>
  <si>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</si>
  <si>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</si>
  <si>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</si>
  <si>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</si>
  <si>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</si>
  <si>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</si>
  <si>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</si>
  <si>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</si>
  <si>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</si>
  <si>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</si>
  <si>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</si>
  <si>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</si>
  <si>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</si>
  <si>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</si>
  <si>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</si>
  <si>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</si>
  <si>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</si>
  <si>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</si>
  <si>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</si>
  <si>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</si>
  <si>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</si>
  <si>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</si>
  <si>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</si>
  <si>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</si>
  <si>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</si>
  <si>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</si>
  <si>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</si>
  <si>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</si>
  <si>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</si>
  <si>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</si>
  <si>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</si>
  <si>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</si>
  <si>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</si>
  <si>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</si>
  <si>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</si>
  <si>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</si>
  <si>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</si>
  <si>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</si>
  <si>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</si>
  <si>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</si>
  <si>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</si>
  <si>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</si>
  <si>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</si>
  <si>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</si>
  <si>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</si>
  <si>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</si>
  <si>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</si>
  <si>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</si>
  <si>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</si>
  <si>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</si>
  <si>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</si>
  <si>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</si>
  <si>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</si>
  <si>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</si>
  <si>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</si>
  <si>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</si>
  <si>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</si>
  <si>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</si>
  <si>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</si>
  <si>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</si>
  <si>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</si>
  <si>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</si>
  <si>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</si>
  <si>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</si>
  <si>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</si>
  <si>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</si>
  <si>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</si>
  <si>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</si>
  <si>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</si>
  <si>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</si>
  <si>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</si>
  <si>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</si>
  <si>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</si>
  <si>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</si>
  <si>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</si>
  <si>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</si>
  <si>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</si>
  <si>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</si>
  <si>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</si>
  <si>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</si>
  <si>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</si>
  <si>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</si>
  <si>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</si>
  <si>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</si>
  <si>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</si>
  <si>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</si>
  <si>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</si>
  <si>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</si>
  <si>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</si>
  <si>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</si>
  <si>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</si>
  <si>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</si>
  <si>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</si>
  <si>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</si>
  <si>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</si>
  <si>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</si>
  <si>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</si>
  <si>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</si>
  <si>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</si>
  <si>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</si>
  <si>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</si>
  <si>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</si>
  <si>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</si>
  <si>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</si>
  <si>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</si>
  <si>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</si>
  <si>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</si>
  <si>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</si>
  <si>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</si>
  <si>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</si>
  <si>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</si>
  <si>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</si>
  <si>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</si>
  <si>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</si>
  <si>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</si>
  <si>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</si>
  <si>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</si>
  <si>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</si>
  <si>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</si>
  <si>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</si>
  <si>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</si>
  <si>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</si>
  <si>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</si>
  <si>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</si>
  <si>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</si>
  <si>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</si>
  <si>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</si>
  <si>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</si>
  <si>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</si>
  <si>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</si>
  <si>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</si>
  <si>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</si>
  <si>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</si>
  <si>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</si>
  <si>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</si>
  <si>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</si>
  <si>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</si>
  <si>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</si>
  <si>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</si>
  <si>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</si>
  <si>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</si>
  <si>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</si>
  <si>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</si>
  <si>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</si>
  <si>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</si>
  <si>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</si>
  <si>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</si>
  <si>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</si>
  <si>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</si>
  <si>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</si>
  <si>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</si>
  <si>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</si>
  <si>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</si>
  <si>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</si>
  <si>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</si>
  <si>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</si>
  <si>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</si>
  <si>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</si>
  <si>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</si>
  <si>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</si>
  <si>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</si>
  <si>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</si>
  <si>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</si>
  <si>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</si>
  <si>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</si>
  <si>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</si>
  <si>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</si>
  <si>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</si>
  <si>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</si>
  <si>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</si>
  <si>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</si>
  <si>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</si>
  <si>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</si>
  <si>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</si>
  <si>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</si>
  <si>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</si>
  <si>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</si>
  <si>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</si>
  <si>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</si>
  <si>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</si>
  <si>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</si>
  <si>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</si>
  <si>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</si>
  <si>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</si>
  <si>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</si>
  <si>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</si>
  <si>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</si>
  <si>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</si>
  <si>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</si>
  <si>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</si>
  <si>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</si>
  <si>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</si>
  <si>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</si>
  <si>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</si>
  <si>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</si>
  <si>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</si>
  <si>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</si>
  <si>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</si>
  <si>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</si>
  <si>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</si>
  <si>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</si>
  <si>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</si>
  <si>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</si>
  <si>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</si>
  <si>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</si>
  <si>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</si>
  <si>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</si>
  <si>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</si>
  <si>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</si>
  <si>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</si>
  <si>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</si>
  <si>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</si>
  <si>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</si>
  <si>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</si>
  <si>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</si>
  <si>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</si>
  <si>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</si>
  <si>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</si>
  <si>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</si>
  <si>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</si>
  <si>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</si>
  <si>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</si>
  <si>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</si>
  <si>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</si>
  <si>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</si>
  <si>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</si>
  <si>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</si>
  <si>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</si>
  <si>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</si>
  <si>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</si>
  <si>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</si>
  <si>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</si>
  <si>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</si>
  <si>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</si>
  <si>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</si>
  <si>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</si>
  <si>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</si>
  <si>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</si>
  <si>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</si>
  <si>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</si>
  <si>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</si>
  <si>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</si>
  <si>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</si>
  <si>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</si>
  <si>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</si>
  <si>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</si>
  <si>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</si>
  <si>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</si>
  <si>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</si>
  <si>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</si>
  <si>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</si>
  <si>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</si>
  <si>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</si>
  <si>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</si>
  <si>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</si>
  <si>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</si>
  <si>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</si>
  <si>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</si>
  <si>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</si>
  <si>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</si>
  <si>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</si>
  <si>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</si>
  <si>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</si>
  <si>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</si>
  <si>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</si>
  <si>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</si>
  <si>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</si>
  <si>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</si>
  <si>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</si>
  <si>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</si>
  <si>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</si>
  <si>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</si>
  <si>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</si>
  <si>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</si>
  <si>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</si>
  <si>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</si>
  <si>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</si>
  <si>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</si>
  <si>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</si>
  <si>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</si>
  <si>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</si>
  <si>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</si>
  <si>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</si>
  <si>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</si>
  <si>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</si>
  <si>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</si>
  <si>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</si>
  <si>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</si>
  <si>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</si>
  <si>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</si>
  <si>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</si>
  <si>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</si>
  <si>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</si>
  <si>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</si>
  <si>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</si>
  <si>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</si>
  <si>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</si>
  <si>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</si>
  <si>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</si>
  <si>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</si>
  <si>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</si>
  <si>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</si>
  <si>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</si>
  <si>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</si>
  <si>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</si>
  <si>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</si>
  <si>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</si>
  <si>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</si>
  <si>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</si>
  <si>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</si>
  <si>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</si>
  <si>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</si>
  <si>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</si>
  <si>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</si>
  <si>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</si>
  <si>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</si>
  <si>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</si>
  <si>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</si>
  <si>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</si>
  <si>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</si>
  <si>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</si>
  <si>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</si>
  <si>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</si>
  <si>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</si>
  <si>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</si>
  <si>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</si>
  <si>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</si>
  <si>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</si>
  <si>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</si>
  <si>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</si>
  <si>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</si>
  <si>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</si>
  <si>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</si>
  <si>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</si>
  <si>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</si>
  <si>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</si>
  <si>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</si>
  <si>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</si>
  <si>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</si>
  <si>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</si>
  <si>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</si>
  <si>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</si>
  <si>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</si>
  <si>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</si>
  <si>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</si>
  <si>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</si>
  <si>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</si>
  <si>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</si>
  <si>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</si>
  <si>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</si>
  <si>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</si>
  <si>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</si>
  <si>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</si>
  <si>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</si>
  <si>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</si>
  <si>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</si>
  <si>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</si>
  <si>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</si>
  <si>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</si>
  <si>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</si>
  <si>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</si>
  <si>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</si>
  <si>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</si>
  <si>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</si>
  <si>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</si>
  <si>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</si>
  <si>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</si>
  <si>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</si>
  <si>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</si>
  <si>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</si>
  <si>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</si>
  <si>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</si>
  <si>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</si>
  <si>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</si>
  <si>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</si>
  <si>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</si>
  <si>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</si>
  <si>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</si>
  <si>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</si>
  <si>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</si>
  <si>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</si>
  <si>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</si>
  <si>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</si>
  <si>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</si>
  <si>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</si>
  <si>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</si>
  <si>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</si>
  <si>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</si>
  <si>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</si>
  <si>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</si>
  <si>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</si>
  <si>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</si>
  <si>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</si>
  <si>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</si>
  <si>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</si>
  <si>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</si>
  <si>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</si>
  <si>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</si>
  <si>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</si>
  <si>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</si>
  <si>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</si>
  <si>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</si>
  <si>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</si>
  <si>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</si>
  <si>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</si>
  <si>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</si>
  <si>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</si>
  <si>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</si>
  <si>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</si>
  <si>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</si>
  <si>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</si>
  <si>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</si>
  <si>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</si>
  <si>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</si>
  <si>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</si>
  <si>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</si>
  <si>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</si>
  <si>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</si>
  <si>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</si>
  <si>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</si>
  <si>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</si>
  <si>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</si>
  <si>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</si>
  <si>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</si>
  <si>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</si>
  <si>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</si>
  <si>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</si>
  <si>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</si>
  <si>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</si>
  <si>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</si>
  <si>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</si>
  <si>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</si>
  <si>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</si>
  <si>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</si>
  <si>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</si>
  <si>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</si>
  <si>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</si>
  <si>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</si>
  <si>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</si>
  <si>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</si>
  <si>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</si>
  <si>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</si>
  <si>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</si>
  <si>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</si>
  <si>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</si>
  <si>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</si>
  <si>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</si>
  <si>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</si>
  <si>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</si>
  <si>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</si>
  <si>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</si>
  <si>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</si>
  <si>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</si>
  <si>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</si>
  <si>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</si>
  <si>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</si>
  <si>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</si>
  <si>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</si>
  <si>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</si>
  <si>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</si>
  <si>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</si>
  <si>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</si>
  <si>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</si>
  <si>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</si>
  <si>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</si>
  <si>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</si>
  <si>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</si>
  <si>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</si>
  <si>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</si>
  <si>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</si>
  <si>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</si>
  <si>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</si>
  <si>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</si>
  <si>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</si>
  <si>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</si>
  <si>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</si>
  <si>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</si>
  <si>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</si>
  <si>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</si>
  <si>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</si>
  <si>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</si>
  <si>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</si>
  <si>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</si>
  <si>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</si>
  <si>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</si>
  <si>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</si>
  <si>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</si>
  <si>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</si>
  <si>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</si>
  <si>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</si>
  <si>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</si>
  <si>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</si>
  <si>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</si>
  <si>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</si>
  <si>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</si>
  <si>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</si>
  <si>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</si>
  <si>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</si>
  <si>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</si>
  <si>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</si>
  <si>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</si>
  <si>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</si>
  <si>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</si>
  <si>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</si>
  <si>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</si>
  <si>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</si>
  <si>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</si>
  <si>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</si>
  <si>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</si>
  <si>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</si>
  <si>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</si>
  <si>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</si>
  <si>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</si>
  <si>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</si>
  <si>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</si>
  <si>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</si>
  <si>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</si>
  <si>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</si>
  <si>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</si>
  <si>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</si>
  <si>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</si>
  <si>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</si>
  <si>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</si>
  <si>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</si>
  <si>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</si>
  <si>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</si>
  <si>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</si>
  <si>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</si>
  <si>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</si>
  <si>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</si>
  <si>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</si>
  <si>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</si>
  <si>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</si>
  <si>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</si>
  <si>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</si>
  <si>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</si>
  <si>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</si>
  <si>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</si>
  <si>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</si>
  <si>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</si>
  <si>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</si>
  <si>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</si>
  <si>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</si>
  <si>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</si>
  <si>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</si>
  <si>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</si>
  <si>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</si>
  <si>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</si>
  <si>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</si>
  <si>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</si>
  <si>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</si>
  <si>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</si>
  <si>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</si>
  <si>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</si>
  <si>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</si>
  <si>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</si>
  <si>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</si>
  <si>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</si>
  <si>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</si>
  <si>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</si>
  <si>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</si>
  <si>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</si>
  <si>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</si>
  <si>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</si>
  <si>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</si>
  <si>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</si>
  <si>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</si>
  <si>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</si>
  <si>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</si>
  <si>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</si>
  <si>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</si>
  <si>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</si>
  <si>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</si>
  <si>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</si>
  <si>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</si>
  <si>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</si>
  <si>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</si>
  <si>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</si>
  <si>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</si>
  <si>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</si>
  <si>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</si>
  <si>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</si>
  <si>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</si>
  <si>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</si>
  <si>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</si>
  <si>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</si>
  <si>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</si>
  <si>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</si>
  <si>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</si>
  <si>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</si>
  <si>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</si>
  <si>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</si>
  <si>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</si>
  <si>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</si>
  <si>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</si>
  <si>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</si>
  <si>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</si>
  <si>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</si>
  <si>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</si>
  <si>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</si>
  <si>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</si>
  <si>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</si>
  <si>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</si>
  <si>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</si>
  <si>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</si>
  <si>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</si>
  <si>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</si>
  <si>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</si>
  <si>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</si>
  <si>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</si>
  <si>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</si>
  <si>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</si>
  <si>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</si>
  <si>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</si>
  <si>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</si>
  <si>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</si>
  <si>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</si>
  <si>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</si>
  <si>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</si>
  <si>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</si>
  <si>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</si>
  <si>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</si>
  <si>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</si>
  <si>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</si>
  <si>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</si>
  <si>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</si>
  <si>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</si>
  <si>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</si>
  <si>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</si>
  <si>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</si>
  <si>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</si>
  <si>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</si>
  <si>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</si>
  <si>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</si>
  <si>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</si>
  <si>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</si>
  <si>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</si>
  <si>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</si>
  <si>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</si>
  <si>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</si>
  <si>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</si>
  <si>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</si>
  <si>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</si>
  <si>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</si>
  <si>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</si>
  <si>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</si>
  <si>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</si>
  <si>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</si>
  <si>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</si>
  <si>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</si>
  <si>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</si>
  <si>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</si>
  <si>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</si>
  <si>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</si>
  <si>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</si>
  <si>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</si>
  <si>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</si>
  <si>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</si>
  <si>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</si>
  <si>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</si>
  <si>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</si>
  <si>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</si>
  <si>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</si>
  <si>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</si>
  <si>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</si>
  <si>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</si>
  <si>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</si>
  <si>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</si>
  <si>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</si>
  <si>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</si>
  <si>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</si>
  <si>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</si>
  <si>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</si>
  <si>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</si>
  <si>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</si>
  <si>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</si>
  <si>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</si>
  <si>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</si>
  <si>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</si>
  <si>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</si>
  <si>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</si>
  <si>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</si>
  <si>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</si>
  <si>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</si>
  <si>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</si>
  <si>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</si>
  <si>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</si>
  <si>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</si>
  <si>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</si>
  <si>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</si>
  <si>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</si>
  <si>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</si>
  <si>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</si>
  <si>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</si>
  <si>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</si>
  <si>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</si>
  <si>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</si>
  <si>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</si>
  <si>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</si>
  <si>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</si>
  <si>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</si>
  <si>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</si>
  <si>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</si>
  <si>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</si>
  <si>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</si>
  <si>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</si>
  <si>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</si>
  <si>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</si>
  <si>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</si>
  <si>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</si>
  <si>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</si>
  <si>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</si>
  <si>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</si>
  <si>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</si>
  <si>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</si>
  <si>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</si>
  <si>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</si>
  <si>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</si>
  <si>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</si>
  <si>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</si>
  <si>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</si>
  <si>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</si>
  <si>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</si>
  <si>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</si>
  <si>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</si>
  <si>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</si>
  <si>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</si>
  <si>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</si>
  <si>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</si>
  <si>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</si>
  <si>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</si>
  <si>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</si>
  <si>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</si>
  <si>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</si>
  <si>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</si>
  <si>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</si>
  <si>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</si>
  <si>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</si>
  <si>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</si>
  <si>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</si>
  <si>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</si>
  <si>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</si>
  <si>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Fond za baze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</si>
  <si>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</si>
  <si>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</si>
  <si>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</si>
  <si>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</si>
  <si>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</si>
  <si>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</si>
  <si>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</si>
  <si>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</si>
  <si>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</si>
  <si>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</si>
  <si>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</si>
  <si>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</si>
  <si>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</si>
  <si>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</si>
  <si>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</si>
  <si>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</si>
  <si>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</si>
  <si>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</si>
  <si>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</si>
  <si>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</si>
  <si>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</si>
  <si>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</si>
  <si>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</si>
  <si>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</si>
  <si>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</si>
  <si>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</si>
  <si>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</si>
  <si>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</si>
  <si>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</si>
  <si>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</si>
  <si>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</si>
  <si>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</si>
  <si>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</si>
  <si>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</si>
  <si>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</si>
  <si>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</si>
  <si>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</si>
  <si>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</si>
  <si>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</si>
  <si>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</si>
  <si>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</si>
  <si>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</si>
  <si>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</si>
  <si>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</si>
  <si>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</si>
  <si>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</si>
  <si>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</si>
  <si>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</si>
  <si>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</si>
  <si>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</si>
  <si>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</si>
  <si>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</si>
  <si>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</si>
  <si>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</si>
  <si>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</si>
  <si>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</si>
  <si>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</si>
  <si>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</si>
  <si>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</si>
  <si>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</si>
  <si>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</si>
  <si>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</si>
  <si>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</si>
  <si>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</si>
  <si>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</si>
  <si>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</si>
  <si>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</si>
  <si>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</si>
  <si>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</si>
  <si>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</si>
  <si>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</si>
  <si>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</si>
  <si>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</si>
  <si>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</si>
  <si>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</si>
  <si>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</si>
  <si>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</si>
  <si>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</si>
  <si>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</si>
  <si>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</si>
  <si>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</si>
  <si>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</si>
  <si>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</si>
  <si>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</si>
  <si>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</si>
  <si>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</si>
  <si>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</si>
  <si>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</si>
  <si>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</si>
  <si>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</si>
  <si>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</si>
  <si>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</si>
  <si>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</si>
  <si>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</si>
  <si>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</si>
  <si>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</si>
  <si>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</si>
  <si>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</si>
  <si>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</si>
  <si>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</si>
  <si>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</si>
  <si>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</si>
  <si>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</t>
  </si>
  <si>
    <t>MAN0M6</t>
  </si>
  <si>
    <t>Tekući transferi neprofitnim organizacijama iz oblasti kulture</t>
  </si>
  <si>
    <t>MAI001</t>
  </si>
  <si>
    <t>MAI002</t>
  </si>
  <si>
    <t>Sufinansiranje izgradnje sportskih centara</t>
  </si>
  <si>
    <t>MAI003</t>
  </si>
  <si>
    <t>Kapitalni transferi drugim nivoima vlasti iz oblasti sporta</t>
  </si>
  <si>
    <t>MAI004</t>
  </si>
  <si>
    <t>MAU067</t>
  </si>
  <si>
    <t>Sanacija i rekonstrukcija sportskih objekata i sportskih ploha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</si>
  <si>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</si>
  <si>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</si>
  <si>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</si>
  <si>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</si>
  <si>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</si>
  <si>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</si>
  <si>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</si>
  <si>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</si>
  <si>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</si>
  <si>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</si>
  <si>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</si>
  <si>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</si>
  <si>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</si>
  <si>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</si>
  <si>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</si>
  <si>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</si>
  <si>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</si>
  <si>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</si>
  <si>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</si>
  <si>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</si>
  <si>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</si>
  <si>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</si>
  <si>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</si>
  <si>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</si>
  <si>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</si>
  <si>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</si>
  <si>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</si>
  <si>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</si>
  <si>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</si>
  <si>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</si>
  <si>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</si>
  <si>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</si>
  <si>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</si>
  <si>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</si>
  <si>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</si>
  <si>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</si>
  <si>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</si>
  <si>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</si>
  <si>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</si>
  <si>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</si>
  <si>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</si>
  <si>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</si>
  <si>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</si>
  <si>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</si>
  <si>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</si>
  <si>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</si>
  <si>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</si>
  <si>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</si>
  <si>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</si>
  <si>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</si>
  <si>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</si>
  <si>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</si>
  <si>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</si>
  <si>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</si>
  <si>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</si>
  <si>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</si>
  <si>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</si>
  <si>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</si>
  <si>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</si>
  <si>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</si>
  <si>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</si>
  <si>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</si>
  <si>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</si>
  <si>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</si>
  <si>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</si>
  <si>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</si>
  <si>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</si>
  <si>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</si>
  <si>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</si>
  <si>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</si>
  <si>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</si>
  <si>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</si>
  <si>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</si>
  <si>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</si>
  <si>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</si>
  <si>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</si>
  <si>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</si>
  <si>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</si>
  <si>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</si>
  <si>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</si>
  <si>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</si>
  <si>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</si>
  <si>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</si>
  <si>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</si>
  <si>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</si>
  <si>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</si>
  <si>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</si>
  <si>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</si>
  <si>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MIN026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</si>
  <si>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</si>
  <si>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</si>
  <si>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</si>
  <si>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</si>
  <si>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</si>
  <si>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</si>
  <si>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MIU010</t>
  </si>
  <si>
    <t>Uređenje fasade</t>
  </si>
  <si>
    <t>MIU026</t>
  </si>
  <si>
    <t>Realizacija programskih aktivnosti radova graditeljske baštine-spomenici</t>
  </si>
  <si>
    <t>MIU045</t>
  </si>
  <si>
    <t>Analiza stanja i prijedlog mjera zaštite za sve evidentirane pojedinačne spomenike prirodne baštine sa analizom stanja zaštićenih područja KS</t>
  </si>
  <si>
    <t>MIU049</t>
  </si>
  <si>
    <t>Rješavanje imovinsko pravnih odnosa, obnova i rekonstrukcija Stare željezničke stanice Ilidža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</si>
  <si>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</si>
  <si>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</si>
  <si>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</si>
  <si>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</si>
  <si>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</si>
  <si>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</si>
  <si>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</si>
  <si>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</si>
  <si>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</si>
  <si>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</si>
  <si>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</si>
  <si>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</si>
  <si>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</si>
  <si>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</si>
  <si>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</si>
  <si>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</si>
  <si>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</si>
  <si>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</si>
  <si>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</si>
  <si>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</si>
  <si>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</si>
  <si>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</si>
  <si>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</si>
  <si>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</si>
  <si>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</si>
  <si>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</si>
  <si>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</si>
  <si>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</si>
  <si>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</si>
  <si>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</si>
  <si>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</si>
  <si>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</si>
  <si>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</si>
  <si>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</si>
  <si>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</si>
  <si>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</si>
  <si>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</si>
  <si>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</si>
  <si>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</si>
  <si>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</si>
  <si>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</si>
  <si>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</si>
  <si>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</si>
  <si>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</si>
  <si>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</si>
  <si>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</si>
  <si>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</si>
  <si>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</si>
  <si>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</si>
  <si>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</si>
  <si>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</si>
  <si>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</si>
  <si>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</si>
  <si>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</si>
  <si>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</si>
  <si>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</si>
  <si>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</si>
  <si>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</si>
  <si>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</si>
  <si>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</si>
  <si>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</si>
  <si>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</si>
  <si>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</si>
  <si>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</si>
  <si>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</si>
  <si>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</si>
  <si>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</si>
  <si>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</si>
  <si>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</si>
  <si>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</si>
  <si>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</si>
  <si>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</si>
  <si>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</si>
  <si>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</si>
  <si>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</si>
  <si>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</si>
  <si>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</si>
  <si>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</si>
  <si>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</si>
  <si>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</si>
  <si>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</si>
  <si>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</si>
  <si>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</si>
  <si>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</si>
  <si>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</si>
  <si>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</si>
  <si>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</si>
  <si>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</si>
  <si>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</si>
  <si>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</si>
  <si>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</si>
  <si>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</si>
  <si>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</si>
  <si>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</si>
  <si>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</si>
  <si>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</si>
  <si>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</si>
  <si>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</si>
  <si>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</si>
  <si>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</si>
  <si>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</si>
  <si>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</si>
  <si>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</si>
  <si>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</si>
  <si>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</si>
  <si>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</si>
  <si>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</si>
  <si>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</si>
  <si>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</si>
  <si>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</si>
  <si>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</si>
  <si>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</si>
  <si>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</si>
  <si>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</si>
  <si>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</si>
  <si>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</si>
  <si>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</si>
  <si>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</si>
  <si>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</si>
  <si>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</si>
  <si>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</si>
  <si>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</si>
  <si>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</si>
  <si>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</si>
  <si>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</si>
  <si>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</si>
  <si>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</si>
  <si>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</si>
  <si>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</si>
  <si>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</si>
  <si>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</si>
  <si>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</si>
  <si>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</si>
  <si>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</si>
  <si>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</si>
  <si>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</si>
  <si>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</si>
  <si>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</si>
  <si>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</si>
  <si>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</si>
  <si>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</si>
  <si>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</si>
  <si>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</si>
  <si>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</si>
  <si>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</si>
  <si>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</si>
  <si>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</si>
  <si>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</si>
  <si>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</si>
  <si>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</si>
  <si>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</si>
  <si>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</si>
  <si>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</si>
  <si>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</si>
  <si>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</si>
  <si>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</si>
  <si>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</si>
  <si>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</si>
  <si>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</si>
  <si>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</si>
  <si>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</si>
  <si>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</si>
  <si>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</si>
  <si>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</si>
  <si>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</si>
  <si>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</si>
  <si>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</si>
  <si>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</si>
  <si>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</si>
  <si>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</si>
  <si>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</si>
  <si>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</si>
  <si>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</si>
  <si>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</si>
  <si>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</si>
  <si>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</si>
  <si>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</si>
  <si>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</si>
  <si>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</si>
  <si>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</si>
  <si>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</si>
  <si>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</si>
  <si>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</si>
  <si>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</si>
  <si>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</si>
  <si>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</si>
  <si>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</si>
  <si>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</si>
  <si>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</si>
  <si>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</si>
  <si>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</si>
  <si>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</si>
  <si>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</si>
  <si>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</si>
  <si>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</si>
  <si>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</si>
  <si>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</si>
  <si>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</si>
  <si>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</si>
  <si>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</si>
  <si>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</si>
  <si>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</si>
  <si>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</si>
  <si>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</si>
  <si>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</si>
  <si>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</si>
  <si>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</si>
  <si>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</si>
  <si>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</si>
  <si>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</si>
  <si>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</si>
  <si>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</si>
  <si>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</si>
  <si>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</si>
  <si>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</si>
  <si>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</si>
  <si>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</si>
  <si>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</si>
  <si>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</si>
  <si>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</si>
  <si>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</si>
  <si>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</si>
  <si>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</si>
  <si>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</si>
  <si>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</si>
  <si>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</si>
  <si>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</si>
  <si>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</si>
  <si>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</si>
  <si>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</si>
  <si>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</si>
  <si>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</si>
  <si>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</si>
  <si>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</si>
  <si>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</si>
  <si>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</si>
  <si>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</si>
  <si>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</si>
  <si>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</si>
  <si>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</si>
  <si>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</si>
  <si>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</si>
  <si>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</si>
  <si>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</si>
  <si>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</si>
  <si>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</si>
  <si>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</si>
  <si>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</si>
  <si>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</si>
  <si>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</si>
  <si>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</si>
  <si>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</si>
  <si>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</si>
  <si>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</si>
  <si>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</si>
  <si>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</si>
  <si>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</si>
  <si>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</si>
  <si>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</si>
  <si>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</si>
  <si>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</si>
  <si>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</si>
  <si>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</si>
  <si>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</si>
  <si>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</si>
  <si>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</si>
  <si>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</si>
  <si>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</si>
  <si>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</si>
  <si>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</si>
  <si>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</si>
  <si>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</si>
  <si>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</si>
  <si>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</si>
  <si>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</si>
  <si>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</si>
  <si>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SAN096</t>
  </si>
  <si>
    <t xml:space="preserve">Povezivanje općina KS sa bazom podataka Zavoda </t>
  </si>
  <si>
    <t>SAN098</t>
  </si>
  <si>
    <t xml:space="preserve">Troškovi uređenja i elaborati TK mreže za planove </t>
  </si>
  <si>
    <t>SAN0B8</t>
  </si>
  <si>
    <t xml:space="preserve">Ostali planovi 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</si>
  <si>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</si>
  <si>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</si>
  <si>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</si>
  <si>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</si>
  <si>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</si>
  <si>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</si>
  <si>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</si>
  <si>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</si>
  <si>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</si>
  <si>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</si>
  <si>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</si>
  <si>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</si>
  <si>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</si>
  <si>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</si>
  <si>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</si>
  <si>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</si>
  <si>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</si>
  <si>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</si>
  <si>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</si>
  <si>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</si>
  <si>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</si>
  <si>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</si>
  <si>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</si>
  <si>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</si>
  <si>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</si>
  <si>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</si>
  <si>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</si>
  <si>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</si>
  <si>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</si>
  <si>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</si>
  <si>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</si>
  <si>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</si>
  <si>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</si>
  <si>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</si>
  <si>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</si>
  <si>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</si>
  <si>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</si>
  <si>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</si>
  <si>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</si>
  <si>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</si>
  <si>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</si>
  <si>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</si>
  <si>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</si>
  <si>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</si>
  <si>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</si>
  <si>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</si>
  <si>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</si>
  <si>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</si>
  <si>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</si>
  <si>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</si>
  <si>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</si>
  <si>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</si>
  <si>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</si>
  <si>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</si>
  <si>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</si>
  <si>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</si>
  <si>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</si>
  <si>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</si>
  <si>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</si>
  <si>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</si>
  <si>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</si>
  <si>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</si>
  <si>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</si>
  <si>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</si>
  <si>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</si>
  <si>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</si>
  <si>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</si>
  <si>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</si>
  <si>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</si>
  <si>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</si>
  <si>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</si>
  <si>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</si>
  <si>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</si>
  <si>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</si>
  <si>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</si>
  <si>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</si>
  <si>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</si>
  <si>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</si>
  <si>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</si>
  <si>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</si>
  <si>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</si>
  <si>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</si>
  <si>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</si>
  <si>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</si>
  <si>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</si>
  <si>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</si>
  <si>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</si>
  <si>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</si>
  <si>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</si>
  <si>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</si>
  <si>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</si>
  <si>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</si>
  <si>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</si>
  <si>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</si>
  <si>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</si>
  <si>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</si>
  <si>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</si>
  <si>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</si>
  <si>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</si>
  <si>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</si>
  <si>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</si>
  <si>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</si>
  <si>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</si>
  <si>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</si>
  <si>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</si>
  <si>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</si>
  <si>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</si>
  <si>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</si>
  <si>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</si>
  <si>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</si>
  <si>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</si>
  <si>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</si>
  <si>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</si>
  <si>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</si>
  <si>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</si>
  <si>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</si>
  <si>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</si>
  <si>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</si>
  <si>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</si>
  <si>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</si>
  <si>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</si>
  <si>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</si>
  <si>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</si>
  <si>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</si>
  <si>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</si>
  <si>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</si>
  <si>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</si>
  <si>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</si>
  <si>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</si>
  <si>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</si>
  <si>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</si>
  <si>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</si>
  <si>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</si>
  <si>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</si>
  <si>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</si>
  <si>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</si>
  <si>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</si>
  <si>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</si>
  <si>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</si>
  <si>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</si>
  <si>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</si>
  <si>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</si>
  <si>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</si>
  <si>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</si>
  <si>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Prostorno planska dokumentacija</t>
  </si>
  <si>
    <t>YAN020</t>
  </si>
  <si>
    <t>Stambeni razvoj</t>
  </si>
  <si>
    <t>YAN021</t>
  </si>
  <si>
    <t>Podrška projektu uređenja područja Stojčevac</t>
  </si>
  <si>
    <t>YAS001</t>
  </si>
  <si>
    <t>YAI004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</si>
  <si>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</si>
  <si>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</si>
  <si>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</si>
  <si>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</si>
  <si>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</si>
  <si>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</si>
  <si>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</si>
  <si>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</si>
  <si>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</si>
  <si>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</si>
  <si>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</si>
  <si>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</si>
  <si>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</si>
  <si>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</si>
  <si>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</si>
  <si>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</si>
  <si>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</si>
  <si>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</si>
  <si>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</si>
  <si>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</si>
  <si>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</si>
  <si>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</si>
  <si>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</si>
  <si>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</si>
  <si>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</si>
  <si>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</si>
  <si>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 xml:space="preserve">Ostali programi-Podrška  lokalnim zajednicama , ustanovama i neprofitnim organizacijama iz oblasti komunalne djelatnosti  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</si>
  <si>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</si>
  <si>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</si>
  <si>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</si>
  <si>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</si>
  <si>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</si>
  <si>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</si>
  <si>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</si>
  <si>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Nabavka opreme  KJKP "Park"</t>
  </si>
  <si>
    <t>Rekonstrukcija vodovodne mreže putem KJKP VIK d.o.o.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</si>
  <si>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</si>
  <si>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</si>
  <si>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</si>
  <si>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</si>
  <si>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</si>
  <si>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</si>
  <si>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Projekti upravljanja i saniranja deponije Smiljevići</t>
  </si>
  <si>
    <t xml:space="preserve">Nabavka opreme za potrebe ministarstva </t>
  </si>
  <si>
    <t>Član 3.</t>
  </si>
  <si>
    <t>Poseban dio budžeta sastoji se od plana rashoda i izdataka budžetskih korisnika iskazanih po vrstama, raspoređenih u tekuće izdatke i kapitalne investicije.</t>
  </si>
  <si>
    <t>613900</t>
  </si>
  <si>
    <t>614400</t>
  </si>
  <si>
    <t>614800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</si>
  <si>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</si>
  <si>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</si>
  <si>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</si>
  <si>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</si>
  <si>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</si>
  <si>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</si>
  <si>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</si>
  <si>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</si>
  <si>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</si>
  <si>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</si>
  <si>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</si>
  <si>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</si>
  <si>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</si>
  <si>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</si>
  <si>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</si>
  <si>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</si>
  <si>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</si>
  <si>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</si>
  <si>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</si>
  <si>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</si>
  <si>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</si>
  <si>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00</t>
  </si>
  <si>
    <t>2300000</t>
  </si>
  <si>
    <t>USTANOVE SOCIJALE  - ZBIRNO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</si>
  <si>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</si>
  <si>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</si>
  <si>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Ukupno za razdjel: 35</t>
  </si>
  <si>
    <t>Ministarstvo za nauku, visoko obrazovanje i mlade Kantona Sarajevo</t>
  </si>
  <si>
    <t>Ukupno za: Ministarstvo za nauku, visoko obrazovanje i mlade Kantona Sarajevo</t>
  </si>
  <si>
    <t>Ministarstvo za odgoj i obrazovanje Kantona Sarajevo</t>
  </si>
  <si>
    <t>Ukupno za: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</si>
  <si>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</si>
  <si>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</si>
  <si>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</si>
  <si>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CAA004</t>
  </si>
  <si>
    <t>CAO001</t>
  </si>
  <si>
    <t>Nabavka programa za JP Televizija Kantona Sarajevo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</si>
  <si>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</si>
  <si>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</si>
  <si>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</si>
  <si>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</si>
  <si>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</si>
  <si>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</si>
  <si>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</si>
  <si>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</si>
  <si>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</si>
  <si>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</si>
  <si>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</si>
  <si>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</si>
  <si>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</si>
  <si>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</si>
  <si>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</si>
  <si>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</si>
  <si>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</si>
  <si>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>Projekti javnih preduzeća, sanacioni program ZOI 84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</si>
  <si>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</si>
  <si>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</si>
  <si>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</si>
  <si>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</si>
  <si>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</si>
  <si>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</si>
  <si>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</si>
  <si>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</si>
  <si>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</si>
  <si>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</si>
  <si>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</si>
  <si>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</si>
  <si>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</si>
  <si>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</si>
  <si>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</si>
  <si>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</si>
  <si>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</si>
  <si>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</si>
  <si>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</si>
  <si>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</si>
  <si>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</si>
  <si>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</si>
  <si>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</si>
  <si>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YAU032</t>
  </si>
  <si>
    <t>YAU033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</si>
  <si>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</si>
  <si>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</si>
  <si>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</si>
  <si>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</si>
  <si>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</si>
  <si>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</si>
  <si>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</si>
  <si>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</si>
  <si>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</si>
  <si>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</si>
  <si>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</si>
  <si>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</si>
  <si>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</si>
  <si>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</si>
  <si>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</si>
  <si>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</si>
  <si>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</si>
  <si>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</si>
  <si>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</si>
  <si>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</si>
  <si>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</si>
  <si>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</si>
  <si>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</si>
  <si>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</si>
  <si>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</si>
  <si>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</si>
  <si>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</si>
  <si>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</si>
  <si>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</si>
  <si>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</si>
  <si>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</si>
  <si>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</si>
  <si>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</si>
  <si>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</si>
  <si>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</si>
  <si>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</si>
  <si>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</si>
  <si>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</si>
  <si>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</si>
  <si>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</si>
  <si>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</si>
  <si>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</si>
  <si>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</si>
  <si>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</si>
  <si>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</si>
  <si>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</si>
  <si>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</si>
  <si>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</si>
  <si>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</si>
  <si>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</si>
  <si>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</si>
  <si>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</si>
  <si>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</si>
  <si>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</si>
  <si>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</si>
  <si>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</si>
  <si>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</si>
  <si>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</si>
  <si>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</si>
  <si>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</si>
  <si>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</si>
  <si>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</si>
  <si>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</si>
  <si>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</si>
  <si>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</si>
  <si>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</si>
  <si>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</si>
  <si>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</si>
  <si>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</si>
  <si>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</si>
  <si>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</si>
  <si>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</si>
  <si>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</si>
  <si>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</si>
  <si>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</si>
  <si>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</si>
  <si>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</si>
  <si>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</si>
  <si>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</si>
  <si>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</si>
  <si>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</si>
  <si>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</si>
  <si>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</si>
  <si>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</si>
  <si>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</si>
  <si>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</si>
  <si>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</si>
  <si>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</si>
  <si>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</si>
  <si>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</si>
  <si>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</si>
  <si>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</si>
  <si>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</si>
  <si>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</si>
  <si>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</si>
  <si>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</si>
  <si>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</si>
  <si>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</si>
  <si>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</si>
  <si>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</si>
  <si>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</si>
  <si>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</si>
  <si>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</si>
  <si>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</si>
  <si>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</si>
  <si>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</si>
  <si>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</si>
  <si>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</si>
  <si>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</si>
  <si>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</si>
  <si>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</si>
  <si>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</si>
  <si>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</si>
  <si>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</si>
  <si>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</si>
  <si>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</si>
  <si>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</si>
  <si>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</si>
  <si>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</si>
  <si>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</si>
  <si>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</si>
  <si>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</si>
  <si>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</si>
  <si>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</si>
  <si>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</si>
  <si>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</si>
  <si>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</si>
  <si>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</si>
  <si>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</si>
  <si>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</si>
  <si>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</si>
  <si>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</si>
  <si>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</si>
  <si>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</si>
  <si>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</si>
  <si>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</si>
  <si>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</si>
  <si>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</si>
  <si>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</si>
  <si>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</si>
  <si>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</si>
  <si>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</si>
  <si>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</si>
  <si>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</si>
  <si>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</si>
  <si>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</si>
  <si>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</si>
  <si>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</si>
  <si>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</si>
  <si>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</si>
  <si>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</si>
  <si>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</si>
  <si>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</si>
  <si>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</si>
  <si>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</si>
  <si>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</si>
  <si>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</si>
  <si>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</si>
  <si>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</si>
  <si>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</si>
  <si>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</si>
  <si>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</si>
  <si>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</si>
  <si>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</si>
  <si>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</si>
  <si>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</si>
  <si>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</si>
  <si>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</si>
  <si>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</si>
  <si>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</si>
  <si>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</si>
  <si>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</si>
  <si>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</si>
  <si>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</si>
  <si>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</si>
  <si>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</si>
  <si>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</si>
  <si>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</si>
  <si>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</si>
  <si>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</si>
  <si>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</si>
  <si>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</si>
  <si>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</si>
  <si>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</si>
  <si>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</si>
  <si>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</si>
  <si>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</si>
  <si>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</si>
  <si>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</si>
  <si>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</si>
  <si>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</si>
  <si>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</si>
  <si>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</si>
  <si>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</si>
  <si>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</si>
  <si>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</si>
  <si>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</si>
  <si>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</si>
  <si>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</si>
  <si>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</si>
  <si>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</si>
  <si>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</si>
  <si>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</si>
  <si>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</si>
  <si>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</si>
  <si>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</si>
  <si>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</si>
  <si>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</si>
  <si>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</si>
  <si>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</si>
  <si>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</si>
  <si>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</si>
  <si>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</si>
  <si>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</si>
  <si>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</si>
  <si>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</si>
  <si>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</si>
  <si>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</si>
  <si>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</si>
  <si>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</si>
  <si>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</si>
  <si>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</si>
  <si>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</si>
  <si>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</si>
  <si>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</si>
  <si>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</si>
  <si>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</si>
  <si>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</si>
  <si>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</si>
  <si>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</si>
  <si>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</si>
  <si>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</si>
  <si>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</si>
  <si>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</si>
  <si>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</si>
  <si>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</si>
  <si>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</si>
  <si>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</si>
  <si>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</si>
  <si>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</si>
  <si>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</si>
  <si>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</si>
  <si>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</si>
  <si>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</si>
  <si>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</si>
  <si>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</si>
  <si>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</si>
  <si>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Budžet Kantona Sarajevo za 2021. godinu</t>
  </si>
  <si>
    <t>Ekon.kod</t>
  </si>
  <si>
    <t>6111</t>
  </si>
  <si>
    <t>6112</t>
  </si>
  <si>
    <t>6121</t>
  </si>
  <si>
    <t>6131</t>
  </si>
  <si>
    <t>6139</t>
  </si>
  <si>
    <t>6143</t>
  </si>
  <si>
    <t>6148</t>
  </si>
  <si>
    <t>8213</t>
  </si>
  <si>
    <t>6142</t>
  </si>
  <si>
    <t>6151</t>
  </si>
  <si>
    <t>8215</t>
  </si>
  <si>
    <t>6134</t>
  </si>
  <si>
    <t>6141</t>
  </si>
  <si>
    <t>6144</t>
  </si>
  <si>
    <t>6153</t>
  </si>
  <si>
    <t>6154</t>
  </si>
  <si>
    <t>6132</t>
  </si>
  <si>
    <t>6133</t>
  </si>
  <si>
    <t>6135</t>
  </si>
  <si>
    <t>6136</t>
  </si>
  <si>
    <t>6137</t>
  </si>
  <si>
    <t>6138</t>
  </si>
  <si>
    <t>8216</t>
  </si>
  <si>
    <t>6152</t>
  </si>
  <si>
    <t>8212</t>
  </si>
  <si>
    <t>8222</t>
  </si>
  <si>
    <t>8226</t>
  </si>
  <si>
    <t>8211</t>
  </si>
  <si>
    <t>6145</t>
  </si>
  <si>
    <t>6147</t>
  </si>
  <si>
    <t>6162</t>
  </si>
  <si>
    <t>6163</t>
  </si>
  <si>
    <t>8232</t>
  </si>
  <si>
    <t>8233</t>
  </si>
  <si>
    <t>8214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</si>
  <si>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</si>
  <si>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</si>
  <si>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</si>
  <si>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</si>
  <si>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</si>
  <si>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</si>
  <si>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</si>
  <si>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</si>
  <si>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</si>
  <si>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</si>
  <si>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</si>
  <si>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</si>
  <si>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</si>
  <si>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</si>
  <si>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</si>
  <si>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</si>
  <si>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</si>
  <si>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</si>
  <si>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</si>
  <si>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</si>
  <si>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</si>
  <si>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</si>
  <si>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</si>
  <si>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</si>
  <si>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</si>
  <si>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</si>
  <si>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</si>
  <si>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</si>
  <si>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</si>
  <si>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</si>
  <si>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</si>
  <si>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065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</si>
  <si>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</si>
  <si>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</si>
  <si>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</si>
  <si>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</si>
  <si>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</si>
  <si>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</si>
  <si>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</si>
  <si>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</si>
  <si>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</si>
  <si>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</si>
  <si>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</si>
  <si>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</si>
  <si>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</si>
  <si>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KAM005</t>
  </si>
  <si>
    <t>Obavezno zdravstveno osiguranju za svako neosigurano dijete - osnovni paket zdravstvenih usluga</t>
  </si>
  <si>
    <t>Operativni plan  I - III</t>
  </si>
  <si>
    <t>Operativni plan  Januar 2021 god.</t>
  </si>
  <si>
    <t>Operativni plan  Februar 2021 god.</t>
  </si>
  <si>
    <t>Operativni plan  Mart 2021      god.</t>
  </si>
  <si>
    <t>Index 8/2</t>
  </si>
  <si>
    <t>8 (3+4)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</si>
</sst>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101A]#,##0;\-#,##0"/>
  </numFmts>
  <fonts count="17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133">
    <xf numFmtId="0" fontId="1" fillId="0" borderId="0" xfId="0" applyFont="1" applyFill="1" applyBorder="1"/>
    <xf numFmtId="0" fontId="1" fillId="0" borderId="0" xfId="0" applyFont="1"/>
    <xf numFmtId="0" fontId="3" fillId="0" borderId="4" xfId="0" applyFont="1" applyBorder="1" applyAlignment="1">
      <alignment horizontal="left"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5" fillId="0" borderId="0" xfId="0" applyFont="1"/>
    <xf numFmtId="0" fontId="6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horizontal="center" vertical="top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0" borderId="0" xfId="0" applyFont="1"/>
    <xf numFmtId="0" fontId="6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horizontal="right" vertical="top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0" xfId="0" applyFont="1"/>
    <xf numFmtId="0" fontId="9" fillId="0" borderId="0" xfId="0" applyFont="1" applyAlignment="1"/>
    <xf numFmtId="0" fontId="5" fillId="0" borderId="0" xfId="0" applyFont="1"/>
    <xf numFmtId="0" fontId="11" fillId="0" borderId="0" xfId="0" applyFont="1"/>
    <xf numFmtId="3" fontId="11" fillId="0" borderId="0" xfId="0" applyNumberFormat="1" applyFont="1"/>
    <xf numFmtId="0" fontId="7" fillId="0" borderId="3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3" fillId="0" borderId="3" xfId="0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0" fontId="7" fillId="4" borderId="3" xfId="0" applyFont="1" applyFill="1" applyBorder="1" applyAlignment="1">
      <alignment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7" fillId="0" borderId="5" xfId="0" applyNumberFormat="1" applyFont="1" applyBorder="1" applyAlignment="1">
      <alignment vertical="top" wrapText="1" readingOrder="1"/>
    </xf>
    <xf numFmtId="49" fontId="7" fillId="0" borderId="6" xfId="0" applyNumberFormat="1" applyFont="1" applyBorder="1" applyAlignment="1">
      <alignment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0" xfId="0" applyFont="1"/>
    <xf numFmtId="0" fontId="13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0" fontId="5" fillId="0" borderId="0" xfId="0" applyFont="1"/>
    <xf numFmtId="0" fontId="14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vertical="top" wrapText="1" readingOrder="1"/>
    </xf>
    <xf numFmtId="0" fontId="5" fillId="0" borderId="0" xfId="0" applyFont="1"/>
    <xf numFmtId="0" fontId="16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4" borderId="0" xfId="0" applyFont="1" applyFill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49" fontId="7" fillId="0" borderId="3" xfId="0" applyNumberFormat="1" applyFont="1" applyBorder="1" applyAlignment="1">
      <alignment vertical="top" wrapText="1" readingOrder="1"/>
    </xf>
    <xf numFmtId="49" fontId="5" fillId="0" borderId="11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9" fillId="0" borderId="0" xfId="0" applyNumberFormat="1" applyFont="1" applyAlignment="1"/>
    <xf numFmtId="49" fontId="4" fillId="0" borderId="0" xfId="0" applyNumberFormat="1" applyFont="1"/>
    <xf numFmtId="49" fontId="7" fillId="0" borderId="2" xfId="0" applyNumberFormat="1" applyFont="1" applyBorder="1" applyAlignment="1">
      <alignment vertical="top" wrapText="1" readingOrder="1"/>
    </xf>
    <xf numFmtId="49" fontId="7" fillId="0" borderId="7" xfId="0" applyNumberFormat="1" applyFont="1" applyBorder="1" applyAlignment="1">
      <alignment horizontal="center" vertical="center" wrapText="1" readingOrder="1"/>
    </xf>
    <xf numFmtId="49" fontId="7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horizontal="lef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3" fillId="0" borderId="2" xfId="0" applyNumberFormat="1" applyFont="1" applyBorder="1" applyAlignment="1">
      <alignment vertical="top" wrapText="1" readingOrder="1"/>
    </xf>
    <xf numFmtId="49" fontId="3" fillId="0" borderId="7" xfId="0" applyNumberFormat="1" applyFont="1" applyBorder="1" applyAlignment="1">
      <alignment horizontal="center" vertical="center" wrapText="1" readingOrder="1"/>
    </xf>
    <xf numFmtId="49" fontId="7" fillId="4" borderId="3" xfId="0" applyNumberFormat="1" applyFont="1" applyFill="1" applyBorder="1" applyAlignment="1">
      <alignment horizontal="center" vertical="top" wrapText="1" readingOrder="1"/>
    </xf>
    <xf numFmtId="49" fontId="14" fillId="0" borderId="3" xfId="0" applyNumberFormat="1" applyFont="1" applyBorder="1" applyAlignment="1">
      <alignment horizontal="center" vertical="top" wrapText="1" readingOrder="1"/>
    </xf>
    <xf numFmtId="49" fontId="14" fillId="0" borderId="3" xfId="0" applyNumberFormat="1" applyFont="1" applyBorder="1" applyAlignment="1">
      <alignment vertical="top" wrapText="1" readingOrder="1"/>
    </xf>
    <xf numFmtId="49" fontId="15" fillId="0" borderId="3" xfId="0" applyNumberFormat="1" applyFont="1" applyBorder="1" applyAlignment="1">
      <alignment horizontal="center" vertical="top" wrapText="1" readingOrder="1"/>
    </xf>
    <xf numFmtId="49" fontId="7" fillId="3" borderId="3" xfId="0" applyNumberFormat="1" applyFont="1" applyFill="1" applyBorder="1" applyAlignment="1">
      <alignment vertical="top" wrapText="1" readingOrder="1"/>
    </xf>
    <xf numFmtId="49" fontId="6" fillId="3" borderId="3" xfId="0" applyNumberFormat="1" applyFont="1" applyFill="1" applyBorder="1" applyAlignment="1">
      <alignment vertical="top" wrapText="1" readingOrder="1"/>
    </xf>
    <xf numFmtId="49" fontId="5" fillId="0" borderId="0" xfId="0" applyNumberFormat="1" applyFont="1"/>
    <xf numFmtId="3" fontId="5" fillId="0" borderId="0" xfId="0" applyNumberFormat="1" applyFont="1"/>
    <xf numFmtId="3" fontId="4" fillId="0" borderId="0" xfId="0" applyNumberFormat="1" applyFont="1"/>
    <xf numFmtId="3" fontId="7" fillId="0" borderId="3" xfId="0" applyNumberFormat="1" applyFont="1" applyBorder="1" applyAlignment="1">
      <alignment horizontal="right" vertical="top" wrapText="1" readingOrder="1"/>
    </xf>
    <xf numFmtId="3" fontId="7" fillId="0" borderId="8" xfId="0" applyNumberFormat="1" applyFont="1" applyBorder="1" applyAlignment="1">
      <alignment horizontal="center" vertical="top" wrapText="1" readingOrder="1"/>
    </xf>
    <xf numFmtId="3" fontId="6" fillId="0" borderId="3" xfId="0" applyNumberFormat="1" applyFont="1" applyBorder="1" applyAlignment="1">
      <alignment horizontal="right" vertical="top" wrapText="1" readingOrder="1"/>
    </xf>
    <xf numFmtId="3" fontId="7" fillId="0" borderId="4" xfId="0" applyNumberFormat="1" applyFont="1" applyBorder="1" applyAlignment="1">
      <alignment horizontal="right" vertical="top" wrapText="1" readingOrder="1"/>
    </xf>
    <xf numFmtId="3" fontId="8" fillId="0" borderId="0" xfId="0" applyNumberFormat="1" applyFont="1" applyAlignment="1">
      <alignment vertical="top" wrapText="1" readingOrder="1"/>
    </xf>
    <xf numFmtId="3" fontId="7" fillId="0" borderId="0" xfId="0" applyNumberFormat="1" applyFont="1" applyAlignment="1">
      <alignment horizontal="right" vertical="top" wrapText="1" readingOrder="1"/>
    </xf>
    <xf numFmtId="3" fontId="3" fillId="0" borderId="3" xfId="0" applyNumberFormat="1" applyFont="1" applyBorder="1" applyAlignment="1">
      <alignment horizontal="right" vertical="top" wrapText="1" readingOrder="1"/>
    </xf>
    <xf numFmtId="3" fontId="2" fillId="0" borderId="3" xfId="0" applyNumberFormat="1" applyFont="1" applyBorder="1" applyAlignment="1">
      <alignment horizontal="right" vertical="top" wrapText="1" readingOrder="1"/>
    </xf>
    <xf numFmtId="3" fontId="3" fillId="0" borderId="4" xfId="0" applyNumberFormat="1" applyFont="1" applyBorder="1" applyAlignment="1">
      <alignment horizontal="right" vertical="top" wrapText="1" readingOrder="1"/>
    </xf>
    <xf numFmtId="3" fontId="10" fillId="0" borderId="0" xfId="0" applyNumberFormat="1" applyFont="1" applyAlignment="1">
      <alignment vertical="top" wrapText="1" readingOrder="1"/>
    </xf>
    <xf numFmtId="3" fontId="2" fillId="2" borderId="3" xfId="0" applyNumberFormat="1" applyFont="1" applyFill="1" applyBorder="1" applyAlignment="1">
      <alignment horizontal="right" vertical="top" wrapText="1" readingOrder="1"/>
    </xf>
    <xf numFmtId="3" fontId="1" fillId="0" borderId="0" xfId="0" applyNumberFormat="1" applyFont="1"/>
    <xf numFmtId="3" fontId="3" fillId="0" borderId="0" xfId="0" applyNumberFormat="1" applyFont="1" applyAlignment="1">
      <alignment horizontal="right" vertical="top" wrapText="1" readingOrder="1"/>
    </xf>
    <xf numFmtId="3" fontId="7" fillId="4" borderId="3" xfId="0" applyNumberFormat="1" applyFont="1" applyFill="1" applyBorder="1" applyAlignment="1">
      <alignment horizontal="right" vertical="top" wrapText="1" readingOrder="1"/>
    </xf>
    <xf numFmtId="3" fontId="14" fillId="0" borderId="3" xfId="0" applyNumberFormat="1" applyFont="1" applyBorder="1" applyAlignment="1">
      <alignment horizontal="right" vertical="top" wrapText="1" readingOrder="1"/>
    </xf>
    <xf numFmtId="49" fontId="2" fillId="0" borderId="3" xfId="0" applyNumberFormat="1" applyFont="1" applyBorder="1" applyAlignment="1">
      <alignment horizontal="left" vertical="top" wrapText="1" readingOrder="1"/>
    </xf>
    <xf numFmtId="49" fontId="2" fillId="3" borderId="3" xfId="0" applyNumberFormat="1" applyFont="1" applyFill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49" fontId="7" fillId="0" borderId="3" xfId="0" applyNumberFormat="1" applyFont="1" applyBorder="1" applyAlignment="1">
      <alignment vertical="top" wrapText="1" readingOrder="1"/>
    </xf>
    <xf numFmtId="3" fontId="9" fillId="0" borderId="0" xfId="0" applyNumberFormat="1" applyFont="1"/>
    <xf numFmtId="0" fontId="2" fillId="2" borderId="1" xfId="0" applyFont="1" applyFill="1" applyBorder="1" applyAlignment="1">
      <alignment horizontal="center" vertical="center" wrapText="1" readingOrder="1"/>
    </xf>
    <xf numFmtId="3" fontId="6" fillId="3" borderId="3" xfId="0" applyNumberFormat="1" applyFont="1" applyFill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5" fillId="0" borderId="9" xfId="0" applyNumberFormat="1" applyFont="1" applyBorder="1" applyAlignment="1">
      <alignment vertical="top" wrapText="1"/>
    </xf>
    <xf numFmtId="49" fontId="5" fillId="0" borderId="11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8967"/>
  <sheetViews>
    <sheetView showGridLines="0" tabSelected="1" view="pageBreakPreview" zoomScale="70" zoomScaleNormal="100" zoomScaleSheetLayoutView="70" workbookViewId="0">
      <selection activeCell="N8979" sqref="N8979"/>
    </sheetView>
  </sheetViews>
  <sheetFormatPr defaultColWidth="9.109375" defaultRowHeight="14.4" x14ac:dyDescent="0.3"/>
  <cols>
    <col min="1" max="1" width="4.5546875" style="99" customWidth="1"/>
    <col min="2" max="2" width="4.44140625" style="99" customWidth="1"/>
    <col min="3" max="3" width="6" style="99" customWidth="1"/>
    <col min="4" max="4" width="10.109375" style="99" customWidth="1"/>
    <col min="5" max="5" width="8.33203125" style="99" customWidth="1"/>
    <col min="6" max="6" width="8" style="99" customWidth="1"/>
    <col min="7" max="7" width="7.109375" style="99" customWidth="1"/>
    <col min="8" max="8" width="56.33203125" style="5" customWidth="1"/>
    <col min="9" max="9" width="13.109375" style="100" customWidth="1"/>
    <col min="10" max="15" width="11.5546875" style="100" customWidth="1"/>
    <col min="16" max="17" width="12.6640625" style="100" customWidth="1"/>
    <col min="18" max="18" width="10.5546875" style="5" customWidth="1"/>
    <col min="19" max="16384" width="9.109375" style="5"/>
  </cols>
  <sheetData>
    <row r="1" spans="1:18" ht="15.6" x14ac:dyDescent="0.3">
      <c r="A1" s="84"/>
      <c r="B1" s="84"/>
      <c r="C1" s="84"/>
      <c r="D1" s="84"/>
      <c r="E1" s="84"/>
      <c r="F1" s="84"/>
      <c r="G1" s="84"/>
      <c r="H1" s="32"/>
      <c r="I1" s="123"/>
      <c r="J1" s="123"/>
      <c r="K1" s="123"/>
      <c r="L1" s="123"/>
      <c r="M1" s="123"/>
      <c r="N1" s="123"/>
      <c r="O1" s="123"/>
      <c r="P1" s="123"/>
      <c r="Q1" s="123"/>
    </row>
    <row r="2" spans="1:18" ht="15.6" x14ac:dyDescent="0.3">
      <c r="A2" s="132" t="s">
        <v>2681</v>
      </c>
      <c r="B2" s="132"/>
      <c r="C2" s="132"/>
      <c r="D2" s="132"/>
      <c r="E2" s="132"/>
      <c r="F2" s="132"/>
      <c r="G2" s="132"/>
      <c r="H2" s="132"/>
    </row>
    <row r="3" spans="1:18" s="15" customFormat="1" ht="15.6" x14ac:dyDescent="0.3">
      <c r="A3" s="85" t="s">
        <v>2682</v>
      </c>
      <c r="B3" s="85"/>
      <c r="C3" s="85"/>
      <c r="D3" s="85"/>
      <c r="E3" s="85"/>
      <c r="F3" s="85"/>
      <c r="G3" s="85"/>
      <c r="I3" s="101"/>
      <c r="J3" s="101"/>
      <c r="K3" s="101"/>
      <c r="L3" s="101"/>
      <c r="M3" s="101"/>
      <c r="N3" s="101"/>
      <c r="O3" s="101"/>
      <c r="P3" s="101"/>
      <c r="Q3" s="101"/>
    </row>
    <row r="5" spans="1:18" x14ac:dyDescent="0.3">
      <c r="A5" s="41" t="s">
        <v>109</v>
      </c>
      <c r="B5" s="52" t="s">
        <v>0</v>
      </c>
      <c r="C5" s="52" t="s">
        <v>0</v>
      </c>
      <c r="D5" s="52" t="s">
        <v>0</v>
      </c>
      <c r="E5" s="52" t="s">
        <v>0</v>
      </c>
      <c r="F5" s="52" t="s">
        <v>0</v>
      </c>
      <c r="G5" s="52" t="s">
        <v>0</v>
      </c>
      <c r="H5" s="6" t="s">
        <v>110</v>
      </c>
      <c r="I5" s="102" t="s">
        <v>0</v>
      </c>
      <c r="J5" s="102" t="s">
        <v>0</v>
      </c>
      <c r="K5" s="102"/>
      <c r="L5" s="102" t="s">
        <v>0</v>
      </c>
      <c r="M5" s="102"/>
      <c r="N5" s="102"/>
      <c r="O5" s="102"/>
      <c r="P5" s="102"/>
      <c r="Q5" s="102" t="s">
        <v>0</v>
      </c>
    </row>
    <row r="6" spans="1:18" ht="15" thickBot="1" x14ac:dyDescent="0.35">
      <c r="A6" s="41" t="s">
        <v>109</v>
      </c>
      <c r="B6" s="41" t="s">
        <v>111</v>
      </c>
      <c r="C6" s="40" t="s">
        <v>0</v>
      </c>
      <c r="D6" s="40" t="s">
        <v>0</v>
      </c>
      <c r="E6" s="52" t="s">
        <v>0</v>
      </c>
      <c r="F6" s="52" t="s">
        <v>0</v>
      </c>
      <c r="G6" s="52" t="s">
        <v>0</v>
      </c>
      <c r="H6" s="6" t="s">
        <v>0</v>
      </c>
      <c r="I6" s="102" t="s">
        <v>0</v>
      </c>
      <c r="J6" s="102" t="s">
        <v>0</v>
      </c>
      <c r="K6" s="102"/>
      <c r="L6" s="102" t="s">
        <v>0</v>
      </c>
      <c r="M6" s="102"/>
      <c r="N6" s="102"/>
      <c r="O6" s="102"/>
      <c r="P6" s="102"/>
      <c r="Q6" s="102" t="s">
        <v>0</v>
      </c>
    </row>
    <row r="7" spans="1:18" s="34" customFormat="1" ht="31.2" thickBot="1" x14ac:dyDescent="0.35">
      <c r="A7" s="45" t="s">
        <v>112</v>
      </c>
      <c r="B7" s="45" t="s">
        <v>113</v>
      </c>
      <c r="C7" s="45" t="s">
        <v>114</v>
      </c>
      <c r="D7" s="46" t="s">
        <v>0</v>
      </c>
      <c r="E7" s="45" t="s">
        <v>3014</v>
      </c>
      <c r="F7" s="45" t="s">
        <v>115</v>
      </c>
      <c r="G7" s="45" t="s">
        <v>116</v>
      </c>
      <c r="H7" s="29" t="s">
        <v>1</v>
      </c>
      <c r="I7" s="124" t="s">
        <v>3013</v>
      </c>
      <c r="J7" s="124" t="s">
        <v>2</v>
      </c>
      <c r="K7" s="124" t="s">
        <v>3097</v>
      </c>
      <c r="L7" s="124" t="s">
        <v>3097</v>
      </c>
      <c r="M7" s="124" t="s">
        <v>3098</v>
      </c>
      <c r="N7" s="124" t="s">
        <v>3099</v>
      </c>
      <c r="O7" s="124" t="s">
        <v>3100</v>
      </c>
      <c r="P7" s="124" t="s">
        <v>3097</v>
      </c>
      <c r="Q7" s="126" t="s">
        <v>3101</v>
      </c>
    </row>
    <row r="8" spans="1:18" x14ac:dyDescent="0.3">
      <c r="A8" s="50" t="s">
        <v>0</v>
      </c>
      <c r="B8" s="50" t="s">
        <v>0</v>
      </c>
      <c r="C8" s="50" t="s">
        <v>0</v>
      </c>
      <c r="D8" s="51" t="s">
        <v>0</v>
      </c>
      <c r="E8" s="51" t="s">
        <v>0</v>
      </c>
      <c r="F8" s="86" t="s">
        <v>0</v>
      </c>
      <c r="G8" s="87" t="s">
        <v>0</v>
      </c>
      <c r="H8" s="8" t="s">
        <v>0</v>
      </c>
      <c r="I8" s="103">
        <v>1</v>
      </c>
      <c r="J8" s="103">
        <v>2</v>
      </c>
      <c r="K8" s="103">
        <v>3</v>
      </c>
      <c r="L8" s="103" t="s">
        <v>3</v>
      </c>
      <c r="M8" s="103">
        <v>5</v>
      </c>
      <c r="N8" s="103">
        <v>6</v>
      </c>
      <c r="O8" s="103">
        <v>7</v>
      </c>
      <c r="P8" s="103" t="s">
        <v>3102</v>
      </c>
      <c r="Q8" s="103">
        <v>9</v>
      </c>
    </row>
    <row r="9" spans="1:18" x14ac:dyDescent="0.3">
      <c r="A9" s="41" t="s">
        <v>109</v>
      </c>
      <c r="B9" s="41" t="s">
        <v>111</v>
      </c>
      <c r="C9" s="40" t="s">
        <v>117</v>
      </c>
      <c r="D9" s="40" t="s">
        <v>118</v>
      </c>
      <c r="E9" s="52" t="s">
        <v>0</v>
      </c>
      <c r="F9" s="52" t="s">
        <v>0</v>
      </c>
      <c r="G9" s="52" t="s">
        <v>0</v>
      </c>
      <c r="H9" s="6" t="s">
        <v>110</v>
      </c>
      <c r="I9" s="102" t="s">
        <v>0</v>
      </c>
      <c r="J9" s="102" t="s">
        <v>0</v>
      </c>
      <c r="K9" s="102"/>
      <c r="L9" s="102" t="s">
        <v>0</v>
      </c>
      <c r="M9" s="102"/>
      <c r="N9" s="102"/>
      <c r="O9" s="102"/>
      <c r="P9" s="102"/>
      <c r="Q9" s="102" t="s">
        <v>0</v>
      </c>
    </row>
    <row r="10" spans="1:18" s="34" customFormat="1" ht="20.399999999999999" x14ac:dyDescent="0.3">
      <c r="A10" s="43" t="s">
        <v>0</v>
      </c>
      <c r="B10" s="43" t="s">
        <v>0</v>
      </c>
      <c r="C10" s="43" t="s">
        <v>0</v>
      </c>
      <c r="D10" s="49" t="s">
        <v>0</v>
      </c>
      <c r="E10" s="49" t="s">
        <v>0</v>
      </c>
      <c r="F10" s="49" t="s">
        <v>0</v>
      </c>
      <c r="G10" s="49" t="s">
        <v>0</v>
      </c>
      <c r="H10" s="21" t="s">
        <v>26</v>
      </c>
      <c r="I10" s="112">
        <f>SUM(I11,I17,I19)</f>
        <v>1850028</v>
      </c>
      <c r="J10" s="112">
        <f>SUM(J11,J17,J19)</f>
        <v>1850028</v>
      </c>
      <c r="K10" s="112">
        <f>SUM(K11,K17,K19)</f>
        <v>0</v>
      </c>
      <c r="L10" s="112">
        <f>SUM(M10:O10)</f>
        <v>454884</v>
      </c>
      <c r="M10" s="112">
        <f>SUM(M11,M17,M19)</f>
        <v>145907</v>
      </c>
      <c r="N10" s="112">
        <f>SUM(N11,N17,N19)</f>
        <v>155124</v>
      </c>
      <c r="O10" s="112">
        <f t="shared" ref="O10" si="0">SUM(O11,O17,O19)</f>
        <v>153853</v>
      </c>
      <c r="P10" s="112">
        <f>K10+L10</f>
        <v>454884</v>
      </c>
      <c r="Q10" s="112">
        <f>IF(J10=0,"-",P10/J10*100)</f>
        <v>24.587952182345347</v>
      </c>
      <c r="R10" s="35"/>
    </row>
    <row r="11" spans="1:18" x14ac:dyDescent="0.3">
      <c r="A11" s="40" t="s">
        <v>109</v>
      </c>
      <c r="B11" s="40" t="s">
        <v>111</v>
      </c>
      <c r="C11" s="40" t="s">
        <v>117</v>
      </c>
      <c r="D11" s="40" t="s">
        <v>118</v>
      </c>
      <c r="E11" s="52" t="s">
        <v>119</v>
      </c>
      <c r="F11" s="52" t="s">
        <v>0</v>
      </c>
      <c r="G11" s="52" t="s">
        <v>0</v>
      </c>
      <c r="H11" s="6" t="s">
        <v>5</v>
      </c>
      <c r="I11" s="104">
        <f>SUM(I12,I13)</f>
        <v>1551268</v>
      </c>
      <c r="J11" s="104">
        <f>SUM(J12,J13)</f>
        <v>1551268</v>
      </c>
      <c r="K11" s="104">
        <f>SUM(K12,K13)</f>
        <v>0</v>
      </c>
      <c r="L11" s="104">
        <f>SUM(M11:O11)</f>
        <v>380327</v>
      </c>
      <c r="M11" s="104">
        <f>SUM(M12,M13)</f>
        <v>124327</v>
      </c>
      <c r="N11" s="104">
        <f t="shared" ref="N11:O11" si="1">SUM(N12,N13)</f>
        <v>128000</v>
      </c>
      <c r="O11" s="104">
        <f t="shared" si="1"/>
        <v>128000</v>
      </c>
      <c r="P11" s="104">
        <f t="shared" ref="P11:P74" si="2">K11+L11</f>
        <v>380327</v>
      </c>
      <c r="Q11" s="104">
        <f t="shared" ref="Q11:Q74" si="3">IF(J11=0,"-",P11/J11*100)</f>
        <v>24.517169180309271</v>
      </c>
      <c r="R11" s="35"/>
    </row>
    <row r="12" spans="1:18" x14ac:dyDescent="0.3">
      <c r="A12" s="40" t="s">
        <v>109</v>
      </c>
      <c r="B12" s="40" t="s">
        <v>111</v>
      </c>
      <c r="C12" s="40" t="s">
        <v>117</v>
      </c>
      <c r="D12" s="40" t="s">
        <v>118</v>
      </c>
      <c r="E12" s="88" t="s">
        <v>3015</v>
      </c>
      <c r="F12" s="40"/>
      <c r="G12" s="81" t="s">
        <v>3050</v>
      </c>
      <c r="H12" s="9" t="s">
        <v>6</v>
      </c>
      <c r="I12" s="102">
        <v>1449863</v>
      </c>
      <c r="J12" s="102">
        <v>1449863</v>
      </c>
      <c r="K12" s="102"/>
      <c r="L12" s="102">
        <f t="shared" ref="L12:L74" si="4">SUM(M12:O12)</f>
        <v>363071</v>
      </c>
      <c r="M12" s="102">
        <v>119071</v>
      </c>
      <c r="N12" s="102">
        <v>122000</v>
      </c>
      <c r="O12" s="102">
        <v>122000</v>
      </c>
      <c r="P12" s="102">
        <f t="shared" si="2"/>
        <v>363071</v>
      </c>
      <c r="Q12" s="102">
        <f t="shared" si="3"/>
        <v>25.041745323523674</v>
      </c>
      <c r="R12" s="35"/>
    </row>
    <row r="13" spans="1:18" x14ac:dyDescent="0.3">
      <c r="A13" s="41" t="s">
        <v>109</v>
      </c>
      <c r="B13" s="41" t="s">
        <v>111</v>
      </c>
      <c r="C13" s="41" t="s">
        <v>117</v>
      </c>
      <c r="D13" s="41" t="s">
        <v>118</v>
      </c>
      <c r="E13" s="41" t="s">
        <v>120</v>
      </c>
      <c r="F13" s="40" t="s">
        <v>0</v>
      </c>
      <c r="G13" s="81" t="s">
        <v>0</v>
      </c>
      <c r="H13" s="6" t="s">
        <v>7</v>
      </c>
      <c r="I13" s="104">
        <f>SUM(I14:I16)</f>
        <v>101405</v>
      </c>
      <c r="J13" s="104">
        <f>SUM(J14:J16)</f>
        <v>101405</v>
      </c>
      <c r="K13" s="104">
        <f>SUM(K14:K16)</f>
        <v>0</v>
      </c>
      <c r="L13" s="104">
        <f t="shared" si="4"/>
        <v>17256</v>
      </c>
      <c r="M13" s="104">
        <f>SUM(M14:M16)</f>
        <v>5256</v>
      </c>
      <c r="N13" s="104">
        <f t="shared" ref="N13:O13" si="5">SUM(N14:N16)</f>
        <v>6000</v>
      </c>
      <c r="O13" s="104">
        <f t="shared" si="5"/>
        <v>6000</v>
      </c>
      <c r="P13" s="104">
        <f t="shared" si="2"/>
        <v>17256</v>
      </c>
      <c r="Q13" s="104">
        <f t="shared" si="3"/>
        <v>17.0169123810463</v>
      </c>
      <c r="R13" s="35"/>
    </row>
    <row r="14" spans="1:18" x14ac:dyDescent="0.3">
      <c r="A14" s="40" t="s">
        <v>109</v>
      </c>
      <c r="B14" s="40" t="s">
        <v>111</v>
      </c>
      <c r="C14" s="40" t="s">
        <v>117</v>
      </c>
      <c r="D14" s="40" t="s">
        <v>118</v>
      </c>
      <c r="E14" s="88" t="s">
        <v>3016</v>
      </c>
      <c r="F14" s="40" t="s">
        <v>121</v>
      </c>
      <c r="G14" s="81" t="s">
        <v>3050</v>
      </c>
      <c r="H14" s="9" t="s">
        <v>12</v>
      </c>
      <c r="I14" s="102">
        <v>67375</v>
      </c>
      <c r="J14" s="102">
        <v>67375</v>
      </c>
      <c r="K14" s="102"/>
      <c r="L14" s="102">
        <f>SUM(M14:O14)</f>
        <v>17256</v>
      </c>
      <c r="M14" s="102">
        <v>5256</v>
      </c>
      <c r="N14" s="102">
        <v>6000</v>
      </c>
      <c r="O14" s="102">
        <v>6000</v>
      </c>
      <c r="P14" s="102">
        <f t="shared" si="2"/>
        <v>17256</v>
      </c>
      <c r="Q14" s="102">
        <f t="shared" si="3"/>
        <v>25.61187384044527</v>
      </c>
      <c r="R14" s="35"/>
    </row>
    <row r="15" spans="1:18" x14ac:dyDescent="0.3">
      <c r="A15" s="40" t="s">
        <v>109</v>
      </c>
      <c r="B15" s="40" t="s">
        <v>111</v>
      </c>
      <c r="C15" s="40" t="s">
        <v>117</v>
      </c>
      <c r="D15" s="40" t="s">
        <v>118</v>
      </c>
      <c r="E15" s="88" t="s">
        <v>3016</v>
      </c>
      <c r="F15" s="40" t="s">
        <v>122</v>
      </c>
      <c r="G15" s="81" t="s">
        <v>3050</v>
      </c>
      <c r="H15" s="9" t="s">
        <v>10</v>
      </c>
      <c r="I15" s="102">
        <v>14500</v>
      </c>
      <c r="J15" s="102">
        <v>14500</v>
      </c>
      <c r="K15" s="102"/>
      <c r="L15" s="102">
        <f t="shared" si="4"/>
        <v>0</v>
      </c>
      <c r="M15" s="102"/>
      <c r="N15" s="102"/>
      <c r="O15" s="102"/>
      <c r="P15" s="102">
        <f t="shared" si="2"/>
        <v>0</v>
      </c>
      <c r="Q15" s="102">
        <f t="shared" si="3"/>
        <v>0</v>
      </c>
      <c r="R15" s="35"/>
    </row>
    <row r="16" spans="1:18" x14ac:dyDescent="0.3">
      <c r="A16" s="40" t="s">
        <v>109</v>
      </c>
      <c r="B16" s="40" t="s">
        <v>111</v>
      </c>
      <c r="C16" s="40" t="s">
        <v>117</v>
      </c>
      <c r="D16" s="40" t="s">
        <v>118</v>
      </c>
      <c r="E16" s="88" t="s">
        <v>3016</v>
      </c>
      <c r="F16" s="40" t="s">
        <v>123</v>
      </c>
      <c r="G16" s="81" t="s">
        <v>3050</v>
      </c>
      <c r="H16" s="9" t="s">
        <v>11</v>
      </c>
      <c r="I16" s="102">
        <v>19530</v>
      </c>
      <c r="J16" s="102">
        <v>19530</v>
      </c>
      <c r="K16" s="102"/>
      <c r="L16" s="102">
        <f t="shared" si="4"/>
        <v>0</v>
      </c>
      <c r="M16" s="102"/>
      <c r="N16" s="102"/>
      <c r="O16" s="102"/>
      <c r="P16" s="102">
        <f t="shared" si="2"/>
        <v>0</v>
      </c>
      <c r="Q16" s="102">
        <f t="shared" si="3"/>
        <v>0</v>
      </c>
      <c r="R16" s="35"/>
    </row>
    <row r="17" spans="1:18" x14ac:dyDescent="0.3">
      <c r="A17" s="40" t="s">
        <v>109</v>
      </c>
      <c r="B17" s="40" t="s">
        <v>111</v>
      </c>
      <c r="C17" s="40" t="s">
        <v>117</v>
      </c>
      <c r="D17" s="40" t="s">
        <v>118</v>
      </c>
      <c r="E17" s="52" t="s">
        <v>124</v>
      </c>
      <c r="F17" s="52" t="s">
        <v>0</v>
      </c>
      <c r="G17" s="52" t="s">
        <v>0</v>
      </c>
      <c r="H17" s="6" t="s">
        <v>14</v>
      </c>
      <c r="I17" s="104">
        <f>SUM(I18)</f>
        <v>151599</v>
      </c>
      <c r="J17" s="104">
        <f>SUM(J18)</f>
        <v>151599</v>
      </c>
      <c r="K17" s="104">
        <f>SUM(K18)</f>
        <v>0</v>
      </c>
      <c r="L17" s="104">
        <f t="shared" si="4"/>
        <v>38123</v>
      </c>
      <c r="M17" s="104">
        <f>SUM(M18)</f>
        <v>12503</v>
      </c>
      <c r="N17" s="104">
        <f t="shared" ref="N17:O17" si="6">SUM(N18)</f>
        <v>12810</v>
      </c>
      <c r="O17" s="104">
        <f t="shared" si="6"/>
        <v>12810</v>
      </c>
      <c r="P17" s="104">
        <f t="shared" si="2"/>
        <v>38123</v>
      </c>
      <c r="Q17" s="104">
        <f t="shared" si="3"/>
        <v>25.147263504376678</v>
      </c>
      <c r="R17" s="35"/>
    </row>
    <row r="18" spans="1:18" x14ac:dyDescent="0.3">
      <c r="A18" s="40" t="s">
        <v>109</v>
      </c>
      <c r="B18" s="40" t="s">
        <v>111</v>
      </c>
      <c r="C18" s="40" t="s">
        <v>117</v>
      </c>
      <c r="D18" s="40" t="s">
        <v>118</v>
      </c>
      <c r="E18" s="88" t="s">
        <v>3017</v>
      </c>
      <c r="F18" s="40"/>
      <c r="G18" s="81" t="s">
        <v>3050</v>
      </c>
      <c r="H18" s="9" t="s">
        <v>15</v>
      </c>
      <c r="I18" s="102">
        <v>151599</v>
      </c>
      <c r="J18" s="102">
        <v>151599</v>
      </c>
      <c r="K18" s="102"/>
      <c r="L18" s="102">
        <f t="shared" si="4"/>
        <v>38123</v>
      </c>
      <c r="M18" s="102">
        <v>12503</v>
      </c>
      <c r="N18" s="102">
        <v>12810</v>
      </c>
      <c r="O18" s="102">
        <v>12810</v>
      </c>
      <c r="P18" s="102">
        <f t="shared" si="2"/>
        <v>38123</v>
      </c>
      <c r="Q18" s="102">
        <f t="shared" si="3"/>
        <v>25.147263504376678</v>
      </c>
      <c r="R18" s="35"/>
    </row>
    <row r="19" spans="1:18" x14ac:dyDescent="0.3">
      <c r="A19" s="40" t="s">
        <v>109</v>
      </c>
      <c r="B19" s="40" t="s">
        <v>111</v>
      </c>
      <c r="C19" s="40" t="s">
        <v>117</v>
      </c>
      <c r="D19" s="40" t="s">
        <v>118</v>
      </c>
      <c r="E19" s="52" t="s">
        <v>125</v>
      </c>
      <c r="F19" s="52" t="s">
        <v>0</v>
      </c>
      <c r="G19" s="52" t="s">
        <v>0</v>
      </c>
      <c r="H19" s="6" t="s">
        <v>16</v>
      </c>
      <c r="I19" s="104">
        <f>SUM(I20,I21)</f>
        <v>147161</v>
      </c>
      <c r="J19" s="104">
        <f>SUM(J20,J21)</f>
        <v>147161</v>
      </c>
      <c r="K19" s="104">
        <f>SUM(K20,K21)</f>
        <v>0</v>
      </c>
      <c r="L19" s="104">
        <f t="shared" si="4"/>
        <v>36434</v>
      </c>
      <c r="M19" s="104">
        <f>SUM(M20,M21)</f>
        <v>9077</v>
      </c>
      <c r="N19" s="104">
        <f t="shared" ref="N19:O19" si="7">SUM(N20,N21)</f>
        <v>14314</v>
      </c>
      <c r="O19" s="104">
        <f t="shared" si="7"/>
        <v>13043</v>
      </c>
      <c r="P19" s="104">
        <f t="shared" si="2"/>
        <v>36434</v>
      </c>
      <c r="Q19" s="104">
        <f t="shared" si="3"/>
        <v>24.757918198435728</v>
      </c>
      <c r="R19" s="35"/>
    </row>
    <row r="20" spans="1:18" x14ac:dyDescent="0.3">
      <c r="A20" s="40" t="s">
        <v>109</v>
      </c>
      <c r="B20" s="40" t="s">
        <v>111</v>
      </c>
      <c r="C20" s="40" t="s">
        <v>117</v>
      </c>
      <c r="D20" s="40" t="s">
        <v>118</v>
      </c>
      <c r="E20" s="88" t="s">
        <v>3018</v>
      </c>
      <c r="F20" s="40"/>
      <c r="G20" s="81" t="s">
        <v>3050</v>
      </c>
      <c r="H20" s="9" t="s">
        <v>17</v>
      </c>
      <c r="I20" s="102">
        <v>2000</v>
      </c>
      <c r="J20" s="102">
        <v>2000</v>
      </c>
      <c r="K20" s="102"/>
      <c r="L20" s="102">
        <f t="shared" si="4"/>
        <v>2000</v>
      </c>
      <c r="M20" s="102"/>
      <c r="N20" s="102">
        <v>2000</v>
      </c>
      <c r="O20" s="102"/>
      <c r="P20" s="102">
        <f t="shared" si="2"/>
        <v>2000</v>
      </c>
      <c r="Q20" s="102">
        <f t="shared" si="3"/>
        <v>100</v>
      </c>
      <c r="R20" s="35"/>
    </row>
    <row r="21" spans="1:18" x14ac:dyDescent="0.3">
      <c r="A21" s="41" t="s">
        <v>109</v>
      </c>
      <c r="B21" s="41" t="s">
        <v>111</v>
      </c>
      <c r="C21" s="41" t="s">
        <v>117</v>
      </c>
      <c r="D21" s="41" t="s">
        <v>118</v>
      </c>
      <c r="E21" s="41" t="s">
        <v>127</v>
      </c>
      <c r="F21" s="40" t="s">
        <v>0</v>
      </c>
      <c r="G21" s="81" t="s">
        <v>0</v>
      </c>
      <c r="H21" s="6" t="s">
        <v>25</v>
      </c>
      <c r="I21" s="104">
        <f>SUM(I22:I28)</f>
        <v>145161</v>
      </c>
      <c r="J21" s="104">
        <f>SUM(J22:J28)</f>
        <v>145161</v>
      </c>
      <c r="K21" s="104">
        <f>SUM(K22:K28)</f>
        <v>0</v>
      </c>
      <c r="L21" s="104">
        <f t="shared" si="4"/>
        <v>34434</v>
      </c>
      <c r="M21" s="104">
        <f>SUM(M22:M28)</f>
        <v>9077</v>
      </c>
      <c r="N21" s="104">
        <f t="shared" ref="N21:O21" si="8">SUM(N22:N28)</f>
        <v>12314</v>
      </c>
      <c r="O21" s="104">
        <f t="shared" si="8"/>
        <v>13043</v>
      </c>
      <c r="P21" s="104">
        <f t="shared" si="2"/>
        <v>34434</v>
      </c>
      <c r="Q21" s="104">
        <f t="shared" si="3"/>
        <v>23.721247442494885</v>
      </c>
      <c r="R21" s="35"/>
    </row>
    <row r="22" spans="1:18" x14ac:dyDescent="0.3">
      <c r="A22" s="40" t="s">
        <v>109</v>
      </c>
      <c r="B22" s="40" t="s">
        <v>111</v>
      </c>
      <c r="C22" s="40" t="s">
        <v>117</v>
      </c>
      <c r="D22" s="40" t="s">
        <v>118</v>
      </c>
      <c r="E22" s="88" t="s">
        <v>3019</v>
      </c>
      <c r="F22" s="40" t="s">
        <v>128</v>
      </c>
      <c r="G22" s="81" t="s">
        <v>3050</v>
      </c>
      <c r="H22" s="9" t="s">
        <v>129</v>
      </c>
      <c r="I22" s="102">
        <v>13273</v>
      </c>
      <c r="J22" s="102">
        <v>13273</v>
      </c>
      <c r="K22" s="102"/>
      <c r="L22" s="102">
        <f t="shared" si="4"/>
        <v>2306</v>
      </c>
      <c r="M22" s="102"/>
      <c r="N22" s="102">
        <v>1106</v>
      </c>
      <c r="O22" s="102">
        <v>1200</v>
      </c>
      <c r="P22" s="102">
        <f t="shared" si="2"/>
        <v>2306</v>
      </c>
      <c r="Q22" s="102">
        <f t="shared" si="3"/>
        <v>17.373615610638137</v>
      </c>
      <c r="R22" s="35"/>
    </row>
    <row r="23" spans="1:18" x14ac:dyDescent="0.3">
      <c r="A23" s="40" t="s">
        <v>109</v>
      </c>
      <c r="B23" s="40" t="s">
        <v>111</v>
      </c>
      <c r="C23" s="40" t="s">
        <v>117</v>
      </c>
      <c r="D23" s="40" t="s">
        <v>118</v>
      </c>
      <c r="E23" s="88" t="s">
        <v>3019</v>
      </c>
      <c r="F23" s="40" t="s">
        <v>130</v>
      </c>
      <c r="G23" s="81" t="s">
        <v>3050</v>
      </c>
      <c r="H23" s="9" t="s">
        <v>131</v>
      </c>
      <c r="I23" s="102">
        <v>42870</v>
      </c>
      <c r="J23" s="102">
        <v>42870</v>
      </c>
      <c r="K23" s="102"/>
      <c r="L23" s="102">
        <f t="shared" si="4"/>
        <v>7602</v>
      </c>
      <c r="M23" s="102">
        <v>2600</v>
      </c>
      <c r="N23" s="102">
        <v>2501</v>
      </c>
      <c r="O23" s="102">
        <v>2501</v>
      </c>
      <c r="P23" s="102">
        <f t="shared" si="2"/>
        <v>7602</v>
      </c>
      <c r="Q23" s="102">
        <f t="shared" si="3"/>
        <v>17.732680195941217</v>
      </c>
      <c r="R23" s="35"/>
    </row>
    <row r="24" spans="1:18" x14ac:dyDescent="0.3">
      <c r="A24" s="40" t="s">
        <v>109</v>
      </c>
      <c r="B24" s="40" t="s">
        <v>111</v>
      </c>
      <c r="C24" s="40" t="s">
        <v>117</v>
      </c>
      <c r="D24" s="40" t="s">
        <v>118</v>
      </c>
      <c r="E24" s="88" t="s">
        <v>3019</v>
      </c>
      <c r="F24" s="40" t="s">
        <v>132</v>
      </c>
      <c r="G24" s="81" t="s">
        <v>3050</v>
      </c>
      <c r="H24" s="9" t="s">
        <v>133</v>
      </c>
      <c r="I24" s="102">
        <v>49625</v>
      </c>
      <c r="J24" s="102">
        <v>49625</v>
      </c>
      <c r="K24" s="102"/>
      <c r="L24" s="102">
        <f t="shared" si="4"/>
        <v>14300</v>
      </c>
      <c r="M24" s="102">
        <v>3000</v>
      </c>
      <c r="N24" s="102">
        <v>5300</v>
      </c>
      <c r="O24" s="102">
        <v>6000</v>
      </c>
      <c r="P24" s="102">
        <f t="shared" si="2"/>
        <v>14300</v>
      </c>
      <c r="Q24" s="102">
        <f t="shared" si="3"/>
        <v>28.816120906801007</v>
      </c>
      <c r="R24" s="35"/>
    </row>
    <row r="25" spans="1:18" x14ac:dyDescent="0.3">
      <c r="A25" s="40" t="s">
        <v>109</v>
      </c>
      <c r="B25" s="40" t="s">
        <v>111</v>
      </c>
      <c r="C25" s="40" t="s">
        <v>117</v>
      </c>
      <c r="D25" s="40" t="s">
        <v>118</v>
      </c>
      <c r="E25" s="88" t="s">
        <v>3019</v>
      </c>
      <c r="F25" s="40" t="s">
        <v>134</v>
      </c>
      <c r="G25" s="81" t="s">
        <v>3050</v>
      </c>
      <c r="H25" s="9" t="s">
        <v>135</v>
      </c>
      <c r="I25" s="102">
        <v>4554</v>
      </c>
      <c r="J25" s="102">
        <v>4554</v>
      </c>
      <c r="K25" s="102"/>
      <c r="L25" s="102">
        <f t="shared" si="4"/>
        <v>1212</v>
      </c>
      <c r="M25" s="102">
        <v>377</v>
      </c>
      <c r="N25" s="102">
        <v>450</v>
      </c>
      <c r="O25" s="102">
        <v>385</v>
      </c>
      <c r="P25" s="102">
        <f t="shared" si="2"/>
        <v>1212</v>
      </c>
      <c r="Q25" s="102">
        <f t="shared" si="3"/>
        <v>26.613965744400524</v>
      </c>
      <c r="R25" s="35"/>
    </row>
    <row r="26" spans="1:18" x14ac:dyDescent="0.3">
      <c r="A26" s="40" t="s">
        <v>109</v>
      </c>
      <c r="B26" s="40" t="s">
        <v>111</v>
      </c>
      <c r="C26" s="40" t="s">
        <v>117</v>
      </c>
      <c r="D26" s="40" t="s">
        <v>118</v>
      </c>
      <c r="E26" s="88" t="s">
        <v>3019</v>
      </c>
      <c r="F26" s="40" t="s">
        <v>136</v>
      </c>
      <c r="G26" s="81" t="s">
        <v>3050</v>
      </c>
      <c r="H26" s="9" t="s">
        <v>137</v>
      </c>
      <c r="I26" s="102">
        <v>11087</v>
      </c>
      <c r="J26" s="102">
        <v>11087</v>
      </c>
      <c r="K26" s="102"/>
      <c r="L26" s="102">
        <f t="shared" si="4"/>
        <v>5250</v>
      </c>
      <c r="M26" s="102">
        <v>1800</v>
      </c>
      <c r="N26" s="102">
        <v>1725</v>
      </c>
      <c r="O26" s="102">
        <v>1725</v>
      </c>
      <c r="P26" s="102">
        <f t="shared" si="2"/>
        <v>5250</v>
      </c>
      <c r="Q26" s="102">
        <f t="shared" si="3"/>
        <v>47.352755479390282</v>
      </c>
      <c r="R26" s="35"/>
    </row>
    <row r="27" spans="1:18" x14ac:dyDescent="0.3">
      <c r="A27" s="40" t="s">
        <v>109</v>
      </c>
      <c r="B27" s="40" t="s">
        <v>111</v>
      </c>
      <c r="C27" s="40" t="s">
        <v>117</v>
      </c>
      <c r="D27" s="40" t="s">
        <v>118</v>
      </c>
      <c r="E27" s="88" t="s">
        <v>3019</v>
      </c>
      <c r="F27" s="40" t="s">
        <v>138</v>
      </c>
      <c r="G27" s="81" t="s">
        <v>3050</v>
      </c>
      <c r="H27" s="9" t="s">
        <v>139</v>
      </c>
      <c r="I27" s="102">
        <v>23652</v>
      </c>
      <c r="J27" s="102">
        <v>23652</v>
      </c>
      <c r="K27" s="102"/>
      <c r="L27" s="102">
        <f t="shared" si="4"/>
        <v>3764</v>
      </c>
      <c r="M27" s="102">
        <v>1300</v>
      </c>
      <c r="N27" s="102">
        <v>1232</v>
      </c>
      <c r="O27" s="102">
        <v>1232</v>
      </c>
      <c r="P27" s="102">
        <f t="shared" si="2"/>
        <v>3764</v>
      </c>
      <c r="Q27" s="102">
        <f t="shared" si="3"/>
        <v>15.914087603585319</v>
      </c>
      <c r="R27" s="35"/>
    </row>
    <row r="28" spans="1:18" ht="20.399999999999999" x14ac:dyDescent="0.3">
      <c r="A28" s="40" t="s">
        <v>109</v>
      </c>
      <c r="B28" s="40" t="s">
        <v>111</v>
      </c>
      <c r="C28" s="40" t="s">
        <v>117</v>
      </c>
      <c r="D28" s="40" t="s">
        <v>118</v>
      </c>
      <c r="E28" s="88" t="s">
        <v>3019</v>
      </c>
      <c r="F28" s="40" t="s">
        <v>140</v>
      </c>
      <c r="G28" s="81" t="s">
        <v>3050</v>
      </c>
      <c r="H28" s="9" t="s">
        <v>141</v>
      </c>
      <c r="I28" s="102">
        <v>100</v>
      </c>
      <c r="J28" s="102">
        <v>100</v>
      </c>
      <c r="K28" s="102"/>
      <c r="L28" s="102">
        <f t="shared" si="4"/>
        <v>0</v>
      </c>
      <c r="M28" s="102"/>
      <c r="N28" s="102"/>
      <c r="O28" s="102"/>
      <c r="P28" s="102">
        <f t="shared" si="2"/>
        <v>0</v>
      </c>
      <c r="Q28" s="102">
        <f t="shared" si="3"/>
        <v>0</v>
      </c>
      <c r="R28" s="35"/>
    </row>
    <row r="29" spans="1:18" s="34" customFormat="1" ht="20.399999999999999" x14ac:dyDescent="0.3">
      <c r="A29" s="43" t="s">
        <v>0</v>
      </c>
      <c r="B29" s="43" t="s">
        <v>0</v>
      </c>
      <c r="C29" s="43" t="s">
        <v>0</v>
      </c>
      <c r="D29" s="49" t="s">
        <v>0</v>
      </c>
      <c r="E29" s="49" t="s">
        <v>0</v>
      </c>
      <c r="F29" s="49" t="s">
        <v>0</v>
      </c>
      <c r="G29" s="49" t="s">
        <v>0</v>
      </c>
      <c r="H29" s="21" t="s">
        <v>35</v>
      </c>
      <c r="I29" s="112">
        <f>SUM(I30)</f>
        <v>755100</v>
      </c>
      <c r="J29" s="112">
        <f>SUM(J30)</f>
        <v>755100</v>
      </c>
      <c r="K29" s="112">
        <f>SUM(K30)</f>
        <v>0</v>
      </c>
      <c r="L29" s="112">
        <f t="shared" si="4"/>
        <v>192500</v>
      </c>
      <c r="M29" s="112">
        <f>SUM(M30)</f>
        <v>62500</v>
      </c>
      <c r="N29" s="112">
        <f t="shared" ref="N29:O29" si="9">SUM(N30)</f>
        <v>62500</v>
      </c>
      <c r="O29" s="112">
        <f t="shared" si="9"/>
        <v>67500</v>
      </c>
      <c r="P29" s="112">
        <f t="shared" si="2"/>
        <v>192500</v>
      </c>
      <c r="Q29" s="112">
        <f t="shared" si="3"/>
        <v>25.493312144086879</v>
      </c>
      <c r="R29" s="35"/>
    </row>
    <row r="30" spans="1:18" x14ac:dyDescent="0.3">
      <c r="A30" s="40" t="s">
        <v>109</v>
      </c>
      <c r="B30" s="40" t="s">
        <v>111</v>
      </c>
      <c r="C30" s="40" t="s">
        <v>117</v>
      </c>
      <c r="D30" s="40" t="s">
        <v>118</v>
      </c>
      <c r="E30" s="52" t="s">
        <v>142</v>
      </c>
      <c r="F30" s="52" t="s">
        <v>0</v>
      </c>
      <c r="G30" s="52" t="s">
        <v>0</v>
      </c>
      <c r="H30" s="6" t="s">
        <v>27</v>
      </c>
      <c r="I30" s="104">
        <f>SUM(I31,I34)</f>
        <v>755100</v>
      </c>
      <c r="J30" s="104">
        <f>SUM(J31,J34)</f>
        <v>755100</v>
      </c>
      <c r="K30" s="104">
        <f>SUM(K31,K34)</f>
        <v>0</v>
      </c>
      <c r="L30" s="104">
        <f t="shared" si="4"/>
        <v>192500</v>
      </c>
      <c r="M30" s="104">
        <f>SUM(M31,M34)</f>
        <v>62500</v>
      </c>
      <c r="N30" s="104">
        <f t="shared" ref="N30:O30" si="10">SUM(N31,N34)</f>
        <v>62500</v>
      </c>
      <c r="O30" s="104">
        <f t="shared" si="10"/>
        <v>67500</v>
      </c>
      <c r="P30" s="104">
        <f t="shared" si="2"/>
        <v>192500</v>
      </c>
      <c r="Q30" s="104">
        <f t="shared" si="3"/>
        <v>25.493312144086879</v>
      </c>
      <c r="R30" s="35"/>
    </row>
    <row r="31" spans="1:18" x14ac:dyDescent="0.3">
      <c r="A31" s="41" t="s">
        <v>109</v>
      </c>
      <c r="B31" s="41" t="s">
        <v>111</v>
      </c>
      <c r="C31" s="41" t="s">
        <v>117</v>
      </c>
      <c r="D31" s="41" t="s">
        <v>118</v>
      </c>
      <c r="E31" s="41" t="s">
        <v>143</v>
      </c>
      <c r="F31" s="40" t="s">
        <v>0</v>
      </c>
      <c r="G31" s="81" t="s">
        <v>0</v>
      </c>
      <c r="H31" s="6" t="s">
        <v>30</v>
      </c>
      <c r="I31" s="104">
        <f>SUM(I32:I33)</f>
        <v>755000</v>
      </c>
      <c r="J31" s="104">
        <f>SUM(J32:J33)</f>
        <v>755000</v>
      </c>
      <c r="K31" s="104">
        <f>SUM(K32:K33)</f>
        <v>0</v>
      </c>
      <c r="L31" s="104">
        <f t="shared" si="4"/>
        <v>192500</v>
      </c>
      <c r="M31" s="104">
        <f>SUM(M32:M33)</f>
        <v>62500</v>
      </c>
      <c r="N31" s="104">
        <f t="shared" ref="N31:O31" si="11">SUM(N32:N33)</f>
        <v>62500</v>
      </c>
      <c r="O31" s="104">
        <f t="shared" si="11"/>
        <v>67500</v>
      </c>
      <c r="P31" s="104">
        <f t="shared" si="2"/>
        <v>192500</v>
      </c>
      <c r="Q31" s="104">
        <f t="shared" si="3"/>
        <v>25.496688741721858</v>
      </c>
      <c r="R31" s="35"/>
    </row>
    <row r="32" spans="1:18" x14ac:dyDescent="0.3">
      <c r="A32" s="40" t="s">
        <v>109</v>
      </c>
      <c r="B32" s="40" t="s">
        <v>111</v>
      </c>
      <c r="C32" s="40" t="s">
        <v>117</v>
      </c>
      <c r="D32" s="40" t="s">
        <v>118</v>
      </c>
      <c r="E32" s="88" t="s">
        <v>3020</v>
      </c>
      <c r="F32" s="40" t="s">
        <v>144</v>
      </c>
      <c r="G32" s="81" t="s">
        <v>3050</v>
      </c>
      <c r="H32" s="9" t="s">
        <v>145</v>
      </c>
      <c r="I32" s="102">
        <v>750000</v>
      </c>
      <c r="J32" s="102">
        <v>750000</v>
      </c>
      <c r="K32" s="102"/>
      <c r="L32" s="102">
        <f t="shared" si="4"/>
        <v>187500</v>
      </c>
      <c r="M32" s="102">
        <v>62500</v>
      </c>
      <c r="N32" s="102">
        <v>62500</v>
      </c>
      <c r="O32" s="102">
        <v>62500</v>
      </c>
      <c r="P32" s="102">
        <f t="shared" si="2"/>
        <v>187500</v>
      </c>
      <c r="Q32" s="102">
        <f t="shared" si="3"/>
        <v>25</v>
      </c>
      <c r="R32" s="35"/>
    </row>
    <row r="33" spans="1:18" x14ac:dyDescent="0.3">
      <c r="A33" s="40" t="s">
        <v>109</v>
      </c>
      <c r="B33" s="40" t="s">
        <v>111</v>
      </c>
      <c r="C33" s="40" t="s">
        <v>117</v>
      </c>
      <c r="D33" s="40" t="s">
        <v>118</v>
      </c>
      <c r="E33" s="88" t="s">
        <v>3020</v>
      </c>
      <c r="F33" s="40" t="s">
        <v>146</v>
      </c>
      <c r="G33" s="81" t="s">
        <v>3050</v>
      </c>
      <c r="H33" s="9" t="s">
        <v>147</v>
      </c>
      <c r="I33" s="102">
        <v>5000</v>
      </c>
      <c r="J33" s="102">
        <v>5000</v>
      </c>
      <c r="K33" s="102"/>
      <c r="L33" s="102">
        <f t="shared" si="4"/>
        <v>5000</v>
      </c>
      <c r="M33" s="102"/>
      <c r="N33" s="102"/>
      <c r="O33" s="102">
        <v>5000</v>
      </c>
      <c r="P33" s="102">
        <f t="shared" si="2"/>
        <v>5000</v>
      </c>
      <c r="Q33" s="102">
        <f t="shared" si="3"/>
        <v>100</v>
      </c>
      <c r="R33" s="35"/>
    </row>
    <row r="34" spans="1:18" x14ac:dyDescent="0.3">
      <c r="A34" s="40" t="s">
        <v>109</v>
      </c>
      <c r="B34" s="40" t="s">
        <v>111</v>
      </c>
      <c r="C34" s="40" t="s">
        <v>117</v>
      </c>
      <c r="D34" s="40" t="s">
        <v>118</v>
      </c>
      <c r="E34" s="88" t="s">
        <v>3021</v>
      </c>
      <c r="F34" s="40"/>
      <c r="G34" s="81" t="s">
        <v>3050</v>
      </c>
      <c r="H34" s="9" t="s">
        <v>34</v>
      </c>
      <c r="I34" s="102">
        <v>100</v>
      </c>
      <c r="J34" s="102">
        <v>100</v>
      </c>
      <c r="K34" s="102"/>
      <c r="L34" s="102">
        <f t="shared" si="4"/>
        <v>0</v>
      </c>
      <c r="M34" s="102"/>
      <c r="N34" s="102"/>
      <c r="O34" s="102"/>
      <c r="P34" s="102">
        <f t="shared" si="2"/>
        <v>0</v>
      </c>
      <c r="Q34" s="102">
        <f t="shared" si="3"/>
        <v>0</v>
      </c>
      <c r="R34" s="35"/>
    </row>
    <row r="35" spans="1:18" s="34" customFormat="1" ht="20.399999999999999" x14ac:dyDescent="0.3">
      <c r="A35" s="43" t="s">
        <v>0</v>
      </c>
      <c r="B35" s="43" t="s">
        <v>0</v>
      </c>
      <c r="C35" s="43" t="s">
        <v>0</v>
      </c>
      <c r="D35" s="49" t="s">
        <v>0</v>
      </c>
      <c r="E35" s="49" t="s">
        <v>0</v>
      </c>
      <c r="F35" s="49" t="s">
        <v>0</v>
      </c>
      <c r="G35" s="49" t="s">
        <v>0</v>
      </c>
      <c r="H35" s="21" t="s">
        <v>53</v>
      </c>
      <c r="I35" s="112">
        <f t="shared" ref="I35:O36" si="12">SUM(I36)</f>
        <v>2000</v>
      </c>
      <c r="J35" s="112">
        <f t="shared" si="12"/>
        <v>2000</v>
      </c>
      <c r="K35" s="112">
        <f t="shared" si="12"/>
        <v>0</v>
      </c>
      <c r="L35" s="112">
        <f t="shared" si="4"/>
        <v>2000</v>
      </c>
      <c r="M35" s="112">
        <f t="shared" si="12"/>
        <v>0</v>
      </c>
      <c r="N35" s="112">
        <f t="shared" si="12"/>
        <v>0</v>
      </c>
      <c r="O35" s="112">
        <f t="shared" si="12"/>
        <v>2000</v>
      </c>
      <c r="P35" s="112">
        <f t="shared" si="2"/>
        <v>2000</v>
      </c>
      <c r="Q35" s="112">
        <f t="shared" si="3"/>
        <v>100</v>
      </c>
      <c r="R35" s="35"/>
    </row>
    <row r="36" spans="1:18" x14ac:dyDescent="0.3">
      <c r="A36" s="40" t="s">
        <v>109</v>
      </c>
      <c r="B36" s="40" t="s">
        <v>111</v>
      </c>
      <c r="C36" s="40" t="s">
        <v>117</v>
      </c>
      <c r="D36" s="40" t="s">
        <v>118</v>
      </c>
      <c r="E36" s="52" t="s">
        <v>149</v>
      </c>
      <c r="F36" s="52" t="s">
        <v>0</v>
      </c>
      <c r="G36" s="52" t="s">
        <v>0</v>
      </c>
      <c r="H36" s="6" t="s">
        <v>46</v>
      </c>
      <c r="I36" s="104">
        <f t="shared" si="12"/>
        <v>2000</v>
      </c>
      <c r="J36" s="104">
        <f t="shared" si="12"/>
        <v>2000</v>
      </c>
      <c r="K36" s="104">
        <f t="shared" si="12"/>
        <v>0</v>
      </c>
      <c r="L36" s="104">
        <f t="shared" si="4"/>
        <v>2000</v>
      </c>
      <c r="M36" s="104">
        <f t="shared" si="12"/>
        <v>0</v>
      </c>
      <c r="N36" s="104">
        <f t="shared" si="12"/>
        <v>0</v>
      </c>
      <c r="O36" s="104">
        <f t="shared" si="12"/>
        <v>2000</v>
      </c>
      <c r="P36" s="104">
        <f t="shared" si="2"/>
        <v>2000</v>
      </c>
      <c r="Q36" s="104">
        <f t="shared" si="3"/>
        <v>100</v>
      </c>
      <c r="R36" s="35"/>
    </row>
    <row r="37" spans="1:18" x14ac:dyDescent="0.3">
      <c r="A37" s="40" t="s">
        <v>109</v>
      </c>
      <c r="B37" s="40" t="s">
        <v>111</v>
      </c>
      <c r="C37" s="40" t="s">
        <v>117</v>
      </c>
      <c r="D37" s="40" t="s">
        <v>118</v>
      </c>
      <c r="E37" s="88" t="s">
        <v>3022</v>
      </c>
      <c r="F37" s="40"/>
      <c r="G37" s="81" t="s">
        <v>3050</v>
      </c>
      <c r="H37" s="9" t="s">
        <v>49</v>
      </c>
      <c r="I37" s="102">
        <v>2000</v>
      </c>
      <c r="J37" s="102">
        <v>2000</v>
      </c>
      <c r="K37" s="102"/>
      <c r="L37" s="102">
        <f t="shared" si="4"/>
        <v>2000</v>
      </c>
      <c r="M37" s="102"/>
      <c r="N37" s="102"/>
      <c r="O37" s="102">
        <v>2000</v>
      </c>
      <c r="P37" s="102">
        <f t="shared" si="2"/>
        <v>2000</v>
      </c>
      <c r="Q37" s="102">
        <f t="shared" si="3"/>
        <v>100</v>
      </c>
      <c r="R37" s="35"/>
    </row>
    <row r="38" spans="1:18" s="34" customFormat="1" x14ac:dyDescent="0.3">
      <c r="A38" s="49" t="s">
        <v>0</v>
      </c>
      <c r="B38" s="49" t="s">
        <v>0</v>
      </c>
      <c r="C38" s="49" t="s">
        <v>0</v>
      </c>
      <c r="D38" s="49" t="s">
        <v>0</v>
      </c>
      <c r="E38" s="49" t="s">
        <v>0</v>
      </c>
      <c r="F38" s="49" t="s">
        <v>0</v>
      </c>
      <c r="G38" s="49" t="s">
        <v>0</v>
      </c>
      <c r="H38" s="21" t="s">
        <v>151</v>
      </c>
      <c r="I38" s="112">
        <f>SUM(I10,I29,I35)</f>
        <v>2607128</v>
      </c>
      <c r="J38" s="112">
        <f>SUM(J10,J29,J35)</f>
        <v>2607128</v>
      </c>
      <c r="K38" s="112">
        <f>SUM(K10,K29,K35)</f>
        <v>0</v>
      </c>
      <c r="L38" s="112">
        <f t="shared" si="4"/>
        <v>649384</v>
      </c>
      <c r="M38" s="112">
        <f>SUM(M10,M29,M35)</f>
        <v>208407</v>
      </c>
      <c r="N38" s="112">
        <f t="shared" ref="N38:O38" si="13">SUM(N10,N29,N35)</f>
        <v>217624</v>
      </c>
      <c r="O38" s="112">
        <f t="shared" si="13"/>
        <v>223353</v>
      </c>
      <c r="P38" s="112">
        <f t="shared" si="2"/>
        <v>649384</v>
      </c>
      <c r="Q38" s="112">
        <f t="shared" si="3"/>
        <v>24.90802139365616</v>
      </c>
      <c r="R38" s="35"/>
    </row>
    <row r="39" spans="1:18" ht="15" thickBot="1" x14ac:dyDescent="0.35">
      <c r="A39" s="81" t="s">
        <v>0</v>
      </c>
      <c r="B39" s="81" t="s">
        <v>0</v>
      </c>
      <c r="C39" s="81" t="s">
        <v>0</v>
      </c>
      <c r="D39" s="81" t="s">
        <v>0</v>
      </c>
      <c r="E39" s="81" t="s">
        <v>0</v>
      </c>
      <c r="F39" s="81" t="s">
        <v>0</v>
      </c>
      <c r="G39" s="81" t="s">
        <v>0</v>
      </c>
      <c r="H39" s="6" t="s">
        <v>152</v>
      </c>
      <c r="I39" s="104">
        <v>29</v>
      </c>
      <c r="J39" s="104">
        <v>29</v>
      </c>
      <c r="K39" s="104"/>
      <c r="L39" s="104"/>
      <c r="M39" s="104"/>
      <c r="N39" s="104"/>
      <c r="O39" s="104"/>
      <c r="P39" s="104"/>
      <c r="Q39" s="104"/>
      <c r="R39" s="35"/>
    </row>
    <row r="40" spans="1:18" s="34" customFormat="1" ht="31.2" thickBot="1" x14ac:dyDescent="0.35">
      <c r="A40" s="127" t="s">
        <v>0</v>
      </c>
      <c r="B40" s="127" t="s">
        <v>0</v>
      </c>
      <c r="C40" s="127" t="s">
        <v>0</v>
      </c>
      <c r="D40" s="127" t="s">
        <v>0</v>
      </c>
      <c r="E40" s="127" t="s">
        <v>0</v>
      </c>
      <c r="F40" s="127" t="s">
        <v>0</v>
      </c>
      <c r="G40" s="127" t="s">
        <v>0</v>
      </c>
      <c r="H40" s="29" t="s">
        <v>63</v>
      </c>
      <c r="I40" s="124" t="s">
        <v>3013</v>
      </c>
      <c r="J40" s="124" t="s">
        <v>2</v>
      </c>
      <c r="K40" s="124" t="s">
        <v>3097</v>
      </c>
      <c r="L40" s="124" t="s">
        <v>3097</v>
      </c>
      <c r="M40" s="124" t="s">
        <v>3098</v>
      </c>
      <c r="N40" s="124" t="s">
        <v>3099</v>
      </c>
      <c r="O40" s="124" t="s">
        <v>3100</v>
      </c>
      <c r="P40" s="124" t="s">
        <v>3097</v>
      </c>
      <c r="Q40" s="126" t="s">
        <v>3101</v>
      </c>
      <c r="R40" s="35"/>
    </row>
    <row r="41" spans="1:18" x14ac:dyDescent="0.3">
      <c r="A41" s="128"/>
      <c r="B41" s="128"/>
      <c r="C41" s="128"/>
      <c r="D41" s="128"/>
      <c r="E41" s="128"/>
      <c r="F41" s="128"/>
      <c r="G41" s="128"/>
      <c r="H41" s="10" t="s">
        <v>0</v>
      </c>
      <c r="I41" s="103">
        <v>1</v>
      </c>
      <c r="J41" s="103">
        <v>2</v>
      </c>
      <c r="K41" s="103">
        <v>3</v>
      </c>
      <c r="L41" s="103" t="s">
        <v>3</v>
      </c>
      <c r="M41" s="103">
        <v>5</v>
      </c>
      <c r="N41" s="103">
        <v>6</v>
      </c>
      <c r="O41" s="103">
        <v>7</v>
      </c>
      <c r="P41" s="103" t="s">
        <v>3102</v>
      </c>
      <c r="Q41" s="103">
        <v>9</v>
      </c>
      <c r="R41" s="35"/>
    </row>
    <row r="42" spans="1:18" x14ac:dyDescent="0.3">
      <c r="A42" s="128"/>
      <c r="B42" s="128"/>
      <c r="C42" s="128"/>
      <c r="D42" s="128"/>
      <c r="E42" s="128"/>
      <c r="F42" s="128"/>
      <c r="G42" s="128"/>
      <c r="H42" s="11" t="s">
        <v>64</v>
      </c>
      <c r="I42" s="105">
        <f>SUM(I38)</f>
        <v>2607128</v>
      </c>
      <c r="J42" s="105">
        <f>SUM(J38)</f>
        <v>2607128</v>
      </c>
      <c r="K42" s="105">
        <f>SUM(K38)</f>
        <v>0</v>
      </c>
      <c r="L42" s="105">
        <f t="shared" si="4"/>
        <v>649384</v>
      </c>
      <c r="M42" s="105">
        <f>SUM(M38)</f>
        <v>208407</v>
      </c>
      <c r="N42" s="105">
        <f t="shared" ref="N42:O42" si="14">SUM(N38)</f>
        <v>217624</v>
      </c>
      <c r="O42" s="105">
        <f t="shared" si="14"/>
        <v>223353</v>
      </c>
      <c r="P42" s="105">
        <f t="shared" si="2"/>
        <v>649384</v>
      </c>
      <c r="Q42" s="105">
        <f t="shared" si="3"/>
        <v>24.90802139365616</v>
      </c>
      <c r="R42" s="35"/>
    </row>
    <row r="43" spans="1:18" x14ac:dyDescent="0.3">
      <c r="A43" s="128"/>
      <c r="B43" s="128"/>
      <c r="C43" s="128"/>
      <c r="D43" s="128"/>
      <c r="E43" s="128"/>
      <c r="F43" s="128"/>
      <c r="G43" s="128"/>
      <c r="H43" s="12" t="s">
        <v>62</v>
      </c>
      <c r="I43" s="105">
        <f>SUM(I42)</f>
        <v>2607128</v>
      </c>
      <c r="J43" s="105">
        <f>SUM(J42)</f>
        <v>2607128</v>
      </c>
      <c r="K43" s="105">
        <f>SUM(K42)</f>
        <v>0</v>
      </c>
      <c r="L43" s="105">
        <f t="shared" si="4"/>
        <v>649384</v>
      </c>
      <c r="M43" s="105">
        <f>SUM(M42)</f>
        <v>208407</v>
      </c>
      <c r="N43" s="105">
        <f t="shared" ref="N43:O43" si="15">SUM(N42)</f>
        <v>217624</v>
      </c>
      <c r="O43" s="105">
        <f t="shared" si="15"/>
        <v>223353</v>
      </c>
      <c r="P43" s="105">
        <f t="shared" si="2"/>
        <v>649384</v>
      </c>
      <c r="Q43" s="105">
        <f t="shared" si="3"/>
        <v>24.90802139365616</v>
      </c>
      <c r="R43" s="35"/>
    </row>
    <row r="44" spans="1:18" x14ac:dyDescent="0.3">
      <c r="A44" s="129"/>
      <c r="B44" s="129"/>
      <c r="C44" s="129"/>
      <c r="D44" s="129"/>
      <c r="E44" s="129"/>
      <c r="F44" s="129"/>
      <c r="G44" s="129"/>
      <c r="R44" s="35"/>
    </row>
    <row r="45" spans="1:18" x14ac:dyDescent="0.3">
      <c r="A45" s="81" t="s">
        <v>0</v>
      </c>
      <c r="B45" s="81" t="s">
        <v>0</v>
      </c>
      <c r="C45" s="81" t="s">
        <v>0</v>
      </c>
      <c r="D45" s="81" t="s">
        <v>0</v>
      </c>
      <c r="E45" s="81" t="s">
        <v>0</v>
      </c>
      <c r="F45" s="81" t="s">
        <v>0</v>
      </c>
      <c r="G45" s="81" t="s">
        <v>0</v>
      </c>
      <c r="H45" s="13" t="s">
        <v>0</v>
      </c>
      <c r="I45" s="106"/>
      <c r="J45" s="106"/>
      <c r="K45" s="106"/>
      <c r="L45" s="106"/>
      <c r="M45" s="106"/>
      <c r="N45" s="106"/>
      <c r="O45" s="106"/>
      <c r="P45" s="106"/>
      <c r="Q45" s="106"/>
      <c r="R45" s="35"/>
    </row>
    <row r="46" spans="1:18" s="34" customFormat="1" x14ac:dyDescent="0.3">
      <c r="A46" s="49" t="s">
        <v>0</v>
      </c>
      <c r="B46" s="49" t="s">
        <v>0</v>
      </c>
      <c r="C46" s="49" t="s">
        <v>0</v>
      </c>
      <c r="D46" s="49" t="s">
        <v>0</v>
      </c>
      <c r="E46" s="49" t="s">
        <v>0</v>
      </c>
      <c r="F46" s="49" t="s">
        <v>0</v>
      </c>
      <c r="G46" s="49" t="s">
        <v>0</v>
      </c>
      <c r="H46" s="21" t="s">
        <v>153</v>
      </c>
      <c r="I46" s="112">
        <f>SUM(I38)</f>
        <v>2607128</v>
      </c>
      <c r="J46" s="112">
        <f>SUM(J38)</f>
        <v>2607128</v>
      </c>
      <c r="K46" s="112">
        <f>SUM(K38)</f>
        <v>0</v>
      </c>
      <c r="L46" s="112">
        <f t="shared" si="4"/>
        <v>649384</v>
      </c>
      <c r="M46" s="112">
        <f>SUM(M38)</f>
        <v>208407</v>
      </c>
      <c r="N46" s="112">
        <f t="shared" ref="N46:O46" si="16">SUM(N38)</f>
        <v>217624</v>
      </c>
      <c r="O46" s="112">
        <f t="shared" si="16"/>
        <v>223353</v>
      </c>
      <c r="P46" s="112">
        <f t="shared" si="2"/>
        <v>649384</v>
      </c>
      <c r="Q46" s="112">
        <f t="shared" si="3"/>
        <v>24.90802139365616</v>
      </c>
      <c r="R46" s="35"/>
    </row>
    <row r="47" spans="1:18" x14ac:dyDescent="0.3">
      <c r="A47" s="81" t="s">
        <v>0</v>
      </c>
      <c r="B47" s="81" t="s">
        <v>0</v>
      </c>
      <c r="C47" s="81" t="s">
        <v>0</v>
      </c>
      <c r="D47" s="81" t="s">
        <v>0</v>
      </c>
      <c r="E47" s="81" t="s">
        <v>0</v>
      </c>
      <c r="F47" s="81" t="s">
        <v>0</v>
      </c>
      <c r="G47" s="81" t="s">
        <v>0</v>
      </c>
      <c r="H47" s="6" t="s">
        <v>152</v>
      </c>
      <c r="I47" s="104">
        <f>I39</f>
        <v>29</v>
      </c>
      <c r="J47" s="104">
        <f>J39</f>
        <v>29</v>
      </c>
      <c r="K47" s="104"/>
      <c r="L47" s="104"/>
      <c r="M47" s="104"/>
      <c r="N47" s="104"/>
      <c r="O47" s="104"/>
      <c r="P47" s="104"/>
      <c r="Q47" s="104"/>
      <c r="R47" s="35"/>
    </row>
    <row r="48" spans="1:18" ht="15" thickBot="1" x14ac:dyDescent="0.35">
      <c r="A48" s="41" t="s">
        <v>109</v>
      </c>
      <c r="B48" s="41" t="s">
        <v>154</v>
      </c>
      <c r="C48" s="40" t="s">
        <v>0</v>
      </c>
      <c r="D48" s="40" t="s">
        <v>0</v>
      </c>
      <c r="E48" s="52" t="s">
        <v>0</v>
      </c>
      <c r="F48" s="52" t="s">
        <v>0</v>
      </c>
      <c r="G48" s="52" t="s">
        <v>0</v>
      </c>
      <c r="H48" s="6" t="s">
        <v>0</v>
      </c>
      <c r="I48" s="102"/>
      <c r="J48" s="102"/>
      <c r="K48" s="102"/>
      <c r="L48" s="102"/>
      <c r="M48" s="102"/>
      <c r="N48" s="102"/>
      <c r="O48" s="102"/>
      <c r="P48" s="102"/>
      <c r="Q48" s="102"/>
      <c r="R48" s="35"/>
    </row>
    <row r="49" spans="1:18" s="34" customFormat="1" ht="31.2" thickBot="1" x14ac:dyDescent="0.35">
      <c r="A49" s="45" t="s">
        <v>112</v>
      </c>
      <c r="B49" s="45" t="s">
        <v>113</v>
      </c>
      <c r="C49" s="45" t="s">
        <v>114</v>
      </c>
      <c r="D49" s="46" t="s">
        <v>0</v>
      </c>
      <c r="E49" s="45" t="s">
        <v>3014</v>
      </c>
      <c r="F49" s="45" t="s">
        <v>115</v>
      </c>
      <c r="G49" s="45" t="s">
        <v>116</v>
      </c>
      <c r="H49" s="29" t="s">
        <v>1</v>
      </c>
      <c r="I49" s="124" t="s">
        <v>3013</v>
      </c>
      <c r="J49" s="124" t="s">
        <v>2</v>
      </c>
      <c r="K49" s="124" t="s">
        <v>3097</v>
      </c>
      <c r="L49" s="124" t="s">
        <v>3097</v>
      </c>
      <c r="M49" s="124" t="s">
        <v>3098</v>
      </c>
      <c r="N49" s="124" t="s">
        <v>3099</v>
      </c>
      <c r="O49" s="124" t="s">
        <v>3100</v>
      </c>
      <c r="P49" s="124" t="s">
        <v>3097</v>
      </c>
      <c r="Q49" s="126" t="s">
        <v>3101</v>
      </c>
      <c r="R49" s="35"/>
    </row>
    <row r="50" spans="1:18" x14ac:dyDescent="0.3">
      <c r="A50" s="50" t="s">
        <v>0</v>
      </c>
      <c r="B50" s="50" t="s">
        <v>0</v>
      </c>
      <c r="C50" s="50" t="s">
        <v>0</v>
      </c>
      <c r="D50" s="51" t="s">
        <v>0</v>
      </c>
      <c r="E50" s="51" t="s">
        <v>0</v>
      </c>
      <c r="F50" s="86" t="s">
        <v>0</v>
      </c>
      <c r="G50" s="87" t="s">
        <v>0</v>
      </c>
      <c r="H50" s="8" t="s">
        <v>0</v>
      </c>
      <c r="I50" s="103">
        <v>1</v>
      </c>
      <c r="J50" s="103">
        <v>2</v>
      </c>
      <c r="K50" s="103">
        <v>3</v>
      </c>
      <c r="L50" s="103" t="s">
        <v>3</v>
      </c>
      <c r="M50" s="103">
        <v>5</v>
      </c>
      <c r="N50" s="103">
        <v>6</v>
      </c>
      <c r="O50" s="103">
        <v>7</v>
      </c>
      <c r="P50" s="103" t="s">
        <v>3102</v>
      </c>
      <c r="Q50" s="103">
        <v>9</v>
      </c>
      <c r="R50" s="35"/>
    </row>
    <row r="51" spans="1:18" x14ac:dyDescent="0.3">
      <c r="A51" s="41" t="s">
        <v>109</v>
      </c>
      <c r="B51" s="41" t="s">
        <v>154</v>
      </c>
      <c r="C51" s="40" t="s">
        <v>117</v>
      </c>
      <c r="D51" s="40" t="s">
        <v>155</v>
      </c>
      <c r="E51" s="52" t="s">
        <v>0</v>
      </c>
      <c r="F51" s="52" t="s">
        <v>0</v>
      </c>
      <c r="G51" s="52" t="s">
        <v>0</v>
      </c>
      <c r="H51" s="6" t="s">
        <v>156</v>
      </c>
      <c r="I51" s="102"/>
      <c r="J51" s="102"/>
      <c r="K51" s="102"/>
      <c r="L51" s="102">
        <f t="shared" si="4"/>
        <v>0</v>
      </c>
      <c r="M51" s="102"/>
      <c r="N51" s="102"/>
      <c r="O51" s="102"/>
      <c r="P51" s="102">
        <f t="shared" si="2"/>
        <v>0</v>
      </c>
      <c r="Q51" s="102" t="str">
        <f t="shared" si="3"/>
        <v>-</v>
      </c>
      <c r="R51" s="35"/>
    </row>
    <row r="52" spans="1:18" s="34" customFormat="1" ht="20.399999999999999" x14ac:dyDescent="0.3">
      <c r="A52" s="43" t="s">
        <v>0</v>
      </c>
      <c r="B52" s="43" t="s">
        <v>0</v>
      </c>
      <c r="C52" s="43" t="s">
        <v>0</v>
      </c>
      <c r="D52" s="49" t="s">
        <v>0</v>
      </c>
      <c r="E52" s="49" t="s">
        <v>0</v>
      </c>
      <c r="F52" s="49" t="s">
        <v>0</v>
      </c>
      <c r="G52" s="49" t="s">
        <v>0</v>
      </c>
      <c r="H52" s="21" t="s">
        <v>26</v>
      </c>
      <c r="I52" s="112">
        <f>SUM(I53,I61,I63)</f>
        <v>263664</v>
      </c>
      <c r="J52" s="112">
        <f>SUM(J53,J61,J63)</f>
        <v>263664</v>
      </c>
      <c r="K52" s="112">
        <f>SUM(K53,K61,K63)</f>
        <v>0</v>
      </c>
      <c r="L52" s="112">
        <f t="shared" si="4"/>
        <v>62370</v>
      </c>
      <c r="M52" s="112">
        <f>SUM(M53,M61,M63)</f>
        <v>18093</v>
      </c>
      <c r="N52" s="112">
        <f t="shared" ref="N52:O52" si="17">SUM(N53,N61,N63)</f>
        <v>22161</v>
      </c>
      <c r="O52" s="112">
        <f t="shared" si="17"/>
        <v>22116</v>
      </c>
      <c r="P52" s="112">
        <f t="shared" si="2"/>
        <v>62370</v>
      </c>
      <c r="Q52" s="112">
        <f t="shared" si="3"/>
        <v>23.655106499180775</v>
      </c>
      <c r="R52" s="35"/>
    </row>
    <row r="53" spans="1:18" x14ac:dyDescent="0.3">
      <c r="A53" s="40" t="s">
        <v>109</v>
      </c>
      <c r="B53" s="40" t="s">
        <v>154</v>
      </c>
      <c r="C53" s="40" t="s">
        <v>117</v>
      </c>
      <c r="D53" s="40" t="s">
        <v>155</v>
      </c>
      <c r="E53" s="52" t="s">
        <v>119</v>
      </c>
      <c r="F53" s="52" t="s">
        <v>0</v>
      </c>
      <c r="G53" s="52" t="s">
        <v>0</v>
      </c>
      <c r="H53" s="6" t="s">
        <v>5</v>
      </c>
      <c r="I53" s="104">
        <f>SUM(I54,I55)</f>
        <v>240206</v>
      </c>
      <c r="J53" s="104">
        <f>SUM(J54,J55)</f>
        <v>240206</v>
      </c>
      <c r="K53" s="104">
        <f>SUM(K54,K55)</f>
        <v>0</v>
      </c>
      <c r="L53" s="104">
        <f t="shared" si="4"/>
        <v>56132</v>
      </c>
      <c r="M53" s="104">
        <f>SUM(M54,M55)</f>
        <v>16390</v>
      </c>
      <c r="N53" s="104">
        <f t="shared" ref="N53:O53" si="18">SUM(N54,N55)</f>
        <v>19871</v>
      </c>
      <c r="O53" s="104">
        <f t="shared" si="18"/>
        <v>19871</v>
      </c>
      <c r="P53" s="104">
        <f t="shared" si="2"/>
        <v>56132</v>
      </c>
      <c r="Q53" s="104">
        <f t="shared" si="3"/>
        <v>23.368275563474683</v>
      </c>
      <c r="R53" s="35"/>
    </row>
    <row r="54" spans="1:18" x14ac:dyDescent="0.3">
      <c r="A54" s="40" t="s">
        <v>109</v>
      </c>
      <c r="B54" s="40" t="s">
        <v>154</v>
      </c>
      <c r="C54" s="40" t="s">
        <v>117</v>
      </c>
      <c r="D54" s="40" t="s">
        <v>155</v>
      </c>
      <c r="E54" s="88" t="s">
        <v>3015</v>
      </c>
      <c r="F54" s="40"/>
      <c r="G54" s="81" t="s">
        <v>3050</v>
      </c>
      <c r="H54" s="9" t="s">
        <v>6</v>
      </c>
      <c r="I54" s="102">
        <v>207085</v>
      </c>
      <c r="J54" s="102">
        <v>207085</v>
      </c>
      <c r="K54" s="102"/>
      <c r="L54" s="102">
        <f t="shared" si="4"/>
        <v>50790</v>
      </c>
      <c r="M54" s="102">
        <v>14790</v>
      </c>
      <c r="N54" s="102">
        <v>18000</v>
      </c>
      <c r="O54" s="102">
        <v>18000</v>
      </c>
      <c r="P54" s="102">
        <f t="shared" si="2"/>
        <v>50790</v>
      </c>
      <c r="Q54" s="102">
        <f t="shared" si="3"/>
        <v>24.526160755245428</v>
      </c>
      <c r="R54" s="35"/>
    </row>
    <row r="55" spans="1:18" x14ac:dyDescent="0.3">
      <c r="A55" s="41" t="s">
        <v>109</v>
      </c>
      <c r="B55" s="41" t="s">
        <v>154</v>
      </c>
      <c r="C55" s="41" t="s">
        <v>117</v>
      </c>
      <c r="D55" s="41" t="s">
        <v>155</v>
      </c>
      <c r="E55" s="41" t="s">
        <v>120</v>
      </c>
      <c r="F55" s="40" t="s">
        <v>0</v>
      </c>
      <c r="G55" s="81" t="s">
        <v>0</v>
      </c>
      <c r="H55" s="6" t="s">
        <v>7</v>
      </c>
      <c r="I55" s="104">
        <f>SUM(I56:I60)</f>
        <v>33121</v>
      </c>
      <c r="J55" s="104">
        <f>SUM(J56:J60)</f>
        <v>33121</v>
      </c>
      <c r="K55" s="104">
        <f>SUM(K56:K60)</f>
        <v>0</v>
      </c>
      <c r="L55" s="104">
        <f t="shared" si="4"/>
        <v>5342</v>
      </c>
      <c r="M55" s="104">
        <f>SUM(M56:M60)</f>
        <v>1600</v>
      </c>
      <c r="N55" s="104">
        <f t="shared" ref="N55:O55" si="19">SUM(N56:N60)</f>
        <v>1871</v>
      </c>
      <c r="O55" s="104">
        <f t="shared" si="19"/>
        <v>1871</v>
      </c>
      <c r="P55" s="104">
        <f t="shared" si="2"/>
        <v>5342</v>
      </c>
      <c r="Q55" s="104">
        <f t="shared" si="3"/>
        <v>16.128740074273122</v>
      </c>
      <c r="R55" s="35"/>
    </row>
    <row r="56" spans="1:18" x14ac:dyDescent="0.3">
      <c r="A56" s="40" t="s">
        <v>109</v>
      </c>
      <c r="B56" s="40" t="s">
        <v>154</v>
      </c>
      <c r="C56" s="40" t="s">
        <v>117</v>
      </c>
      <c r="D56" s="40" t="s">
        <v>155</v>
      </c>
      <c r="E56" s="88" t="s">
        <v>3016</v>
      </c>
      <c r="F56" s="40" t="s">
        <v>157</v>
      </c>
      <c r="G56" s="81" t="s">
        <v>3050</v>
      </c>
      <c r="H56" s="9" t="s">
        <v>9</v>
      </c>
      <c r="I56" s="102">
        <v>5088</v>
      </c>
      <c r="J56" s="102">
        <v>5088</v>
      </c>
      <c r="K56" s="102"/>
      <c r="L56" s="102">
        <f t="shared" si="4"/>
        <v>1114</v>
      </c>
      <c r="M56" s="102">
        <v>372</v>
      </c>
      <c r="N56" s="102">
        <v>371</v>
      </c>
      <c r="O56" s="102">
        <v>371</v>
      </c>
      <c r="P56" s="102">
        <f t="shared" si="2"/>
        <v>1114</v>
      </c>
      <c r="Q56" s="102">
        <f t="shared" si="3"/>
        <v>21.894654088050313</v>
      </c>
      <c r="R56" s="35"/>
    </row>
    <row r="57" spans="1:18" x14ac:dyDescent="0.3">
      <c r="A57" s="40" t="s">
        <v>109</v>
      </c>
      <c r="B57" s="40" t="s">
        <v>154</v>
      </c>
      <c r="C57" s="40" t="s">
        <v>117</v>
      </c>
      <c r="D57" s="40" t="s">
        <v>155</v>
      </c>
      <c r="E57" s="88" t="s">
        <v>3016</v>
      </c>
      <c r="F57" s="40" t="s">
        <v>158</v>
      </c>
      <c r="G57" s="81" t="s">
        <v>3050</v>
      </c>
      <c r="H57" s="9" t="s">
        <v>12</v>
      </c>
      <c r="I57" s="102">
        <v>17700</v>
      </c>
      <c r="J57" s="102">
        <v>17700</v>
      </c>
      <c r="K57" s="102"/>
      <c r="L57" s="102">
        <f t="shared" si="4"/>
        <v>4228</v>
      </c>
      <c r="M57" s="102">
        <v>1228</v>
      </c>
      <c r="N57" s="102">
        <v>1500</v>
      </c>
      <c r="O57" s="102">
        <v>1500</v>
      </c>
      <c r="P57" s="102">
        <f t="shared" si="2"/>
        <v>4228</v>
      </c>
      <c r="Q57" s="102">
        <f t="shared" si="3"/>
        <v>23.887005649717512</v>
      </c>
      <c r="R57" s="35"/>
    </row>
    <row r="58" spans="1:18" x14ac:dyDescent="0.3">
      <c r="A58" s="40" t="s">
        <v>109</v>
      </c>
      <c r="B58" s="40" t="s">
        <v>154</v>
      </c>
      <c r="C58" s="40" t="s">
        <v>117</v>
      </c>
      <c r="D58" s="40" t="s">
        <v>155</v>
      </c>
      <c r="E58" s="88" t="s">
        <v>3016</v>
      </c>
      <c r="F58" s="40" t="s">
        <v>159</v>
      </c>
      <c r="G58" s="81" t="s">
        <v>3050</v>
      </c>
      <c r="H58" s="9" t="s">
        <v>10</v>
      </c>
      <c r="I58" s="102">
        <v>3664</v>
      </c>
      <c r="J58" s="102">
        <v>3664</v>
      </c>
      <c r="K58" s="102"/>
      <c r="L58" s="102">
        <f t="shared" si="4"/>
        <v>0</v>
      </c>
      <c r="M58" s="102"/>
      <c r="N58" s="102"/>
      <c r="O58" s="102"/>
      <c r="P58" s="102">
        <f t="shared" si="2"/>
        <v>0</v>
      </c>
      <c r="Q58" s="102">
        <f t="shared" si="3"/>
        <v>0</v>
      </c>
      <c r="R58" s="35"/>
    </row>
    <row r="59" spans="1:18" x14ac:dyDescent="0.3">
      <c r="A59" s="40" t="s">
        <v>109</v>
      </c>
      <c r="B59" s="40" t="s">
        <v>154</v>
      </c>
      <c r="C59" s="40" t="s">
        <v>117</v>
      </c>
      <c r="D59" s="40" t="s">
        <v>155</v>
      </c>
      <c r="E59" s="88" t="s">
        <v>3016</v>
      </c>
      <c r="F59" s="40" t="s">
        <v>160</v>
      </c>
      <c r="G59" s="81" t="s">
        <v>3050</v>
      </c>
      <c r="H59" s="9" t="s">
        <v>8</v>
      </c>
      <c r="I59" s="102">
        <v>0</v>
      </c>
      <c r="J59" s="102">
        <v>0</v>
      </c>
      <c r="K59" s="102"/>
      <c r="L59" s="102">
        <f t="shared" si="4"/>
        <v>0</v>
      </c>
      <c r="M59" s="102"/>
      <c r="N59" s="102"/>
      <c r="O59" s="102"/>
      <c r="P59" s="102">
        <f t="shared" si="2"/>
        <v>0</v>
      </c>
      <c r="Q59" s="102" t="str">
        <f t="shared" si="3"/>
        <v>-</v>
      </c>
      <c r="R59" s="35"/>
    </row>
    <row r="60" spans="1:18" x14ac:dyDescent="0.3">
      <c r="A60" s="40" t="s">
        <v>109</v>
      </c>
      <c r="B60" s="40" t="s">
        <v>154</v>
      </c>
      <c r="C60" s="40" t="s">
        <v>117</v>
      </c>
      <c r="D60" s="40" t="s">
        <v>155</v>
      </c>
      <c r="E60" s="88" t="s">
        <v>3016</v>
      </c>
      <c r="F60" s="40" t="s">
        <v>161</v>
      </c>
      <c r="G60" s="81" t="s">
        <v>3050</v>
      </c>
      <c r="H60" s="9" t="s">
        <v>11</v>
      </c>
      <c r="I60" s="102">
        <v>6669</v>
      </c>
      <c r="J60" s="102">
        <v>6669</v>
      </c>
      <c r="K60" s="102"/>
      <c r="L60" s="102">
        <f t="shared" si="4"/>
        <v>0</v>
      </c>
      <c r="M60" s="102"/>
      <c r="N60" s="102"/>
      <c r="O60" s="102"/>
      <c r="P60" s="102">
        <f t="shared" si="2"/>
        <v>0</v>
      </c>
      <c r="Q60" s="102">
        <f t="shared" si="3"/>
        <v>0</v>
      </c>
      <c r="R60" s="35"/>
    </row>
    <row r="61" spans="1:18" x14ac:dyDescent="0.3">
      <c r="A61" s="40" t="s">
        <v>109</v>
      </c>
      <c r="B61" s="40" t="s">
        <v>154</v>
      </c>
      <c r="C61" s="40" t="s">
        <v>117</v>
      </c>
      <c r="D61" s="40" t="s">
        <v>155</v>
      </c>
      <c r="E61" s="52" t="s">
        <v>124</v>
      </c>
      <c r="F61" s="52" t="s">
        <v>0</v>
      </c>
      <c r="G61" s="52" t="s">
        <v>0</v>
      </c>
      <c r="H61" s="6" t="s">
        <v>14</v>
      </c>
      <c r="I61" s="104">
        <f>SUM(I62)</f>
        <v>21744</v>
      </c>
      <c r="J61" s="104">
        <f>SUM(J62)</f>
        <v>21744</v>
      </c>
      <c r="K61" s="104">
        <f>SUM(K62)</f>
        <v>0</v>
      </c>
      <c r="L61" s="104">
        <f t="shared" si="4"/>
        <v>5554</v>
      </c>
      <c r="M61" s="104">
        <f>SUM(M62)</f>
        <v>1554</v>
      </c>
      <c r="N61" s="104">
        <f t="shared" ref="N61:O61" si="20">SUM(N62)</f>
        <v>2000</v>
      </c>
      <c r="O61" s="104">
        <f t="shared" si="20"/>
        <v>2000</v>
      </c>
      <c r="P61" s="104">
        <f t="shared" si="2"/>
        <v>5554</v>
      </c>
      <c r="Q61" s="104">
        <f t="shared" si="3"/>
        <v>25.54267844002943</v>
      </c>
      <c r="R61" s="35"/>
    </row>
    <row r="62" spans="1:18" x14ac:dyDescent="0.3">
      <c r="A62" s="40" t="s">
        <v>109</v>
      </c>
      <c r="B62" s="40" t="s">
        <v>154</v>
      </c>
      <c r="C62" s="40" t="s">
        <v>117</v>
      </c>
      <c r="D62" s="40" t="s">
        <v>155</v>
      </c>
      <c r="E62" s="88" t="s">
        <v>3017</v>
      </c>
      <c r="F62" s="40"/>
      <c r="G62" s="81" t="s">
        <v>3050</v>
      </c>
      <c r="H62" s="9" t="s">
        <v>15</v>
      </c>
      <c r="I62" s="102">
        <v>21744</v>
      </c>
      <c r="J62" s="102">
        <v>21744</v>
      </c>
      <c r="K62" s="102"/>
      <c r="L62" s="102">
        <f t="shared" si="4"/>
        <v>5554</v>
      </c>
      <c r="M62" s="102">
        <v>1554</v>
      </c>
      <c r="N62" s="102">
        <v>2000</v>
      </c>
      <c r="O62" s="102">
        <v>2000</v>
      </c>
      <c r="P62" s="102">
        <f t="shared" si="2"/>
        <v>5554</v>
      </c>
      <c r="Q62" s="102">
        <f t="shared" si="3"/>
        <v>25.54267844002943</v>
      </c>
      <c r="R62" s="35"/>
    </row>
    <row r="63" spans="1:18" x14ac:dyDescent="0.3">
      <c r="A63" s="40" t="s">
        <v>109</v>
      </c>
      <c r="B63" s="40" t="s">
        <v>154</v>
      </c>
      <c r="C63" s="40" t="s">
        <v>117</v>
      </c>
      <c r="D63" s="40" t="s">
        <v>155</v>
      </c>
      <c r="E63" s="52" t="s">
        <v>125</v>
      </c>
      <c r="F63" s="52" t="s">
        <v>0</v>
      </c>
      <c r="G63" s="52" t="s">
        <v>0</v>
      </c>
      <c r="H63" s="6" t="s">
        <v>16</v>
      </c>
      <c r="I63" s="104">
        <f>SUM(I64,I65)</f>
        <v>1714</v>
      </c>
      <c r="J63" s="104">
        <f>SUM(J64,J65)</f>
        <v>1714</v>
      </c>
      <c r="K63" s="104">
        <f>SUM(K64,K65)</f>
        <v>0</v>
      </c>
      <c r="L63" s="104">
        <f t="shared" si="4"/>
        <v>684</v>
      </c>
      <c r="M63" s="104">
        <f>SUM(M64,M65)</f>
        <v>149</v>
      </c>
      <c r="N63" s="104">
        <f t="shared" ref="N63:O63" si="21">SUM(N64,N65)</f>
        <v>290</v>
      </c>
      <c r="O63" s="104">
        <f t="shared" si="21"/>
        <v>245</v>
      </c>
      <c r="P63" s="104">
        <f t="shared" si="2"/>
        <v>684</v>
      </c>
      <c r="Q63" s="104">
        <f t="shared" si="3"/>
        <v>39.906651108518091</v>
      </c>
      <c r="R63" s="35"/>
    </row>
    <row r="64" spans="1:18" x14ac:dyDescent="0.3">
      <c r="A64" s="40" t="s">
        <v>109</v>
      </c>
      <c r="B64" s="40" t="s">
        <v>154</v>
      </c>
      <c r="C64" s="40" t="s">
        <v>117</v>
      </c>
      <c r="D64" s="40" t="s">
        <v>155</v>
      </c>
      <c r="E64" s="88" t="s">
        <v>3018</v>
      </c>
      <c r="F64" s="40"/>
      <c r="G64" s="81" t="s">
        <v>3050</v>
      </c>
      <c r="H64" s="9" t="s">
        <v>17</v>
      </c>
      <c r="I64" s="102">
        <v>0</v>
      </c>
      <c r="J64" s="102">
        <v>0</v>
      </c>
      <c r="K64" s="102"/>
      <c r="L64" s="102">
        <f t="shared" si="4"/>
        <v>0</v>
      </c>
      <c r="M64" s="102"/>
      <c r="N64" s="102"/>
      <c r="O64" s="102"/>
      <c r="P64" s="102">
        <f t="shared" si="2"/>
        <v>0</v>
      </c>
      <c r="Q64" s="102" t="str">
        <f t="shared" si="3"/>
        <v>-</v>
      </c>
      <c r="R64" s="35"/>
    </row>
    <row r="65" spans="1:18" x14ac:dyDescent="0.3">
      <c r="A65" s="41" t="s">
        <v>109</v>
      </c>
      <c r="B65" s="41" t="s">
        <v>154</v>
      </c>
      <c r="C65" s="41" t="s">
        <v>117</v>
      </c>
      <c r="D65" s="41" t="s">
        <v>155</v>
      </c>
      <c r="E65" s="41" t="s">
        <v>127</v>
      </c>
      <c r="F65" s="40" t="s">
        <v>0</v>
      </c>
      <c r="G65" s="81" t="s">
        <v>0</v>
      </c>
      <c r="H65" s="6" t="s">
        <v>25</v>
      </c>
      <c r="I65" s="104">
        <f>SUM(I66:I68)</f>
        <v>1714</v>
      </c>
      <c r="J65" s="104">
        <f>SUM(J66:J68)</f>
        <v>1714</v>
      </c>
      <c r="K65" s="104">
        <f>SUM(K66:K68)</f>
        <v>0</v>
      </c>
      <c r="L65" s="104">
        <f t="shared" si="4"/>
        <v>684</v>
      </c>
      <c r="M65" s="104">
        <f>SUM(M66:M68)</f>
        <v>149</v>
      </c>
      <c r="N65" s="104">
        <f t="shared" ref="N65:O65" si="22">SUM(N66:N68)</f>
        <v>290</v>
      </c>
      <c r="O65" s="104">
        <f t="shared" si="22"/>
        <v>245</v>
      </c>
      <c r="P65" s="104">
        <f t="shared" si="2"/>
        <v>684</v>
      </c>
      <c r="Q65" s="104">
        <f t="shared" si="3"/>
        <v>39.906651108518091</v>
      </c>
      <c r="R65" s="35"/>
    </row>
    <row r="66" spans="1:18" x14ac:dyDescent="0.3">
      <c r="A66" s="40" t="s">
        <v>109</v>
      </c>
      <c r="B66" s="40" t="s">
        <v>154</v>
      </c>
      <c r="C66" s="40" t="s">
        <v>117</v>
      </c>
      <c r="D66" s="40" t="s">
        <v>155</v>
      </c>
      <c r="E66" s="88" t="s">
        <v>3019</v>
      </c>
      <c r="F66" s="40"/>
      <c r="G66" s="81" t="s">
        <v>3050</v>
      </c>
      <c r="H66" s="9" t="s">
        <v>25</v>
      </c>
      <c r="I66" s="102">
        <v>950</v>
      </c>
      <c r="J66" s="102">
        <v>950</v>
      </c>
      <c r="K66" s="102"/>
      <c r="L66" s="102">
        <f t="shared" si="4"/>
        <v>480</v>
      </c>
      <c r="M66" s="102">
        <v>100</v>
      </c>
      <c r="N66" s="102">
        <v>190</v>
      </c>
      <c r="O66" s="102">
        <v>190</v>
      </c>
      <c r="P66" s="102">
        <f t="shared" si="2"/>
        <v>480</v>
      </c>
      <c r="Q66" s="102">
        <f t="shared" si="3"/>
        <v>50.526315789473685</v>
      </c>
      <c r="R66" s="35"/>
    </row>
    <row r="67" spans="1:18" x14ac:dyDescent="0.3">
      <c r="A67" s="40" t="s">
        <v>109</v>
      </c>
      <c r="B67" s="40" t="s">
        <v>154</v>
      </c>
      <c r="C67" s="40" t="s">
        <v>117</v>
      </c>
      <c r="D67" s="40" t="s">
        <v>155</v>
      </c>
      <c r="E67" s="88" t="s">
        <v>3019</v>
      </c>
      <c r="F67" s="40" t="s">
        <v>162</v>
      </c>
      <c r="G67" s="81" t="s">
        <v>3050</v>
      </c>
      <c r="H67" s="9" t="s">
        <v>135</v>
      </c>
      <c r="I67" s="102">
        <v>664</v>
      </c>
      <c r="J67" s="102">
        <v>664</v>
      </c>
      <c r="K67" s="102"/>
      <c r="L67" s="102">
        <f t="shared" si="4"/>
        <v>204</v>
      </c>
      <c r="M67" s="102">
        <v>49</v>
      </c>
      <c r="N67" s="102">
        <v>100</v>
      </c>
      <c r="O67" s="102">
        <v>55</v>
      </c>
      <c r="P67" s="102">
        <f t="shared" si="2"/>
        <v>204</v>
      </c>
      <c r="Q67" s="102">
        <f t="shared" si="3"/>
        <v>30.722891566265059</v>
      </c>
      <c r="R67" s="35"/>
    </row>
    <row r="68" spans="1:18" ht="20.399999999999999" x14ac:dyDescent="0.3">
      <c r="A68" s="40" t="s">
        <v>109</v>
      </c>
      <c r="B68" s="40" t="s">
        <v>154</v>
      </c>
      <c r="C68" s="40" t="s">
        <v>117</v>
      </c>
      <c r="D68" s="40" t="s">
        <v>155</v>
      </c>
      <c r="E68" s="88" t="s">
        <v>3019</v>
      </c>
      <c r="F68" s="40" t="s">
        <v>163</v>
      </c>
      <c r="G68" s="81" t="s">
        <v>3050</v>
      </c>
      <c r="H68" s="9" t="s">
        <v>141</v>
      </c>
      <c r="I68" s="102">
        <v>100</v>
      </c>
      <c r="J68" s="102">
        <v>100</v>
      </c>
      <c r="K68" s="102"/>
      <c r="L68" s="102">
        <f t="shared" si="4"/>
        <v>0</v>
      </c>
      <c r="M68" s="102"/>
      <c r="N68" s="102"/>
      <c r="O68" s="102"/>
      <c r="P68" s="102">
        <f t="shared" si="2"/>
        <v>0</v>
      </c>
      <c r="Q68" s="102">
        <f t="shared" si="3"/>
        <v>0</v>
      </c>
      <c r="R68" s="35"/>
    </row>
    <row r="69" spans="1:18" s="34" customFormat="1" ht="20.399999999999999" x14ac:dyDescent="0.3">
      <c r="A69" s="43" t="s">
        <v>0</v>
      </c>
      <c r="B69" s="43" t="s">
        <v>0</v>
      </c>
      <c r="C69" s="43" t="s">
        <v>0</v>
      </c>
      <c r="D69" s="49" t="s">
        <v>0</v>
      </c>
      <c r="E69" s="49" t="s">
        <v>0</v>
      </c>
      <c r="F69" s="49" t="s">
        <v>0</v>
      </c>
      <c r="G69" s="49" t="s">
        <v>0</v>
      </c>
      <c r="H69" s="21" t="s">
        <v>35</v>
      </c>
      <c r="I69" s="112">
        <f t="shared" ref="I69:O70" si="23">SUM(I70)</f>
        <v>100</v>
      </c>
      <c r="J69" s="112">
        <f t="shared" si="23"/>
        <v>100</v>
      </c>
      <c r="K69" s="112">
        <f t="shared" si="23"/>
        <v>0</v>
      </c>
      <c r="L69" s="112">
        <f t="shared" si="4"/>
        <v>0</v>
      </c>
      <c r="M69" s="112">
        <f t="shared" si="23"/>
        <v>0</v>
      </c>
      <c r="N69" s="112">
        <f t="shared" si="23"/>
        <v>0</v>
      </c>
      <c r="O69" s="112">
        <f t="shared" si="23"/>
        <v>0</v>
      </c>
      <c r="P69" s="112">
        <f t="shared" si="2"/>
        <v>0</v>
      </c>
      <c r="Q69" s="112">
        <f t="shared" si="3"/>
        <v>0</v>
      </c>
      <c r="R69" s="35"/>
    </row>
    <row r="70" spans="1:18" x14ac:dyDescent="0.3">
      <c r="A70" s="40" t="s">
        <v>109</v>
      </c>
      <c r="B70" s="40" t="s">
        <v>154</v>
      </c>
      <c r="C70" s="40" t="s">
        <v>117</v>
      </c>
      <c r="D70" s="40" t="s">
        <v>155</v>
      </c>
      <c r="E70" s="52" t="s">
        <v>142</v>
      </c>
      <c r="F70" s="52" t="s">
        <v>0</v>
      </c>
      <c r="G70" s="52" t="s">
        <v>0</v>
      </c>
      <c r="H70" s="6" t="s">
        <v>27</v>
      </c>
      <c r="I70" s="104">
        <f t="shared" si="23"/>
        <v>100</v>
      </c>
      <c r="J70" s="104">
        <f t="shared" si="23"/>
        <v>100</v>
      </c>
      <c r="K70" s="104">
        <f t="shared" si="23"/>
        <v>0</v>
      </c>
      <c r="L70" s="104">
        <f t="shared" si="4"/>
        <v>0</v>
      </c>
      <c r="M70" s="104">
        <f t="shared" si="23"/>
        <v>0</v>
      </c>
      <c r="N70" s="104">
        <f t="shared" si="23"/>
        <v>0</v>
      </c>
      <c r="O70" s="104">
        <f t="shared" si="23"/>
        <v>0</v>
      </c>
      <c r="P70" s="104">
        <f t="shared" si="2"/>
        <v>0</v>
      </c>
      <c r="Q70" s="104">
        <f t="shared" si="3"/>
        <v>0</v>
      </c>
      <c r="R70" s="35"/>
    </row>
    <row r="71" spans="1:18" x14ac:dyDescent="0.3">
      <c r="A71" s="40" t="s">
        <v>109</v>
      </c>
      <c r="B71" s="40" t="s">
        <v>154</v>
      </c>
      <c r="C71" s="40" t="s">
        <v>117</v>
      </c>
      <c r="D71" s="40" t="s">
        <v>155</v>
      </c>
      <c r="E71" s="88" t="s">
        <v>3021</v>
      </c>
      <c r="F71" s="40"/>
      <c r="G71" s="81" t="s">
        <v>3050</v>
      </c>
      <c r="H71" s="9" t="s">
        <v>34</v>
      </c>
      <c r="I71" s="102">
        <v>100</v>
      </c>
      <c r="J71" s="102">
        <v>100</v>
      </c>
      <c r="K71" s="102"/>
      <c r="L71" s="102">
        <f t="shared" si="4"/>
        <v>0</v>
      </c>
      <c r="M71" s="102"/>
      <c r="N71" s="102"/>
      <c r="O71" s="102"/>
      <c r="P71" s="102">
        <f t="shared" si="2"/>
        <v>0</v>
      </c>
      <c r="Q71" s="102">
        <f t="shared" si="3"/>
        <v>0</v>
      </c>
      <c r="R71" s="35"/>
    </row>
    <row r="72" spans="1:18" s="34" customFormat="1" ht="20.399999999999999" x14ac:dyDescent="0.3">
      <c r="A72" s="43" t="s">
        <v>0</v>
      </c>
      <c r="B72" s="43" t="s">
        <v>0</v>
      </c>
      <c r="C72" s="43" t="s">
        <v>0</v>
      </c>
      <c r="D72" s="49" t="s">
        <v>0</v>
      </c>
      <c r="E72" s="49" t="s">
        <v>0</v>
      </c>
      <c r="F72" s="49" t="s">
        <v>0</v>
      </c>
      <c r="G72" s="49" t="s">
        <v>0</v>
      </c>
      <c r="H72" s="21" t="s">
        <v>53</v>
      </c>
      <c r="I72" s="112">
        <f t="shared" ref="I72:O73" si="24">SUM(I73)</f>
        <v>1840</v>
      </c>
      <c r="J72" s="112">
        <f t="shared" si="24"/>
        <v>1840</v>
      </c>
      <c r="K72" s="112">
        <f t="shared" si="24"/>
        <v>0</v>
      </c>
      <c r="L72" s="112">
        <f t="shared" si="4"/>
        <v>1840</v>
      </c>
      <c r="M72" s="112">
        <f t="shared" si="24"/>
        <v>0</v>
      </c>
      <c r="N72" s="112">
        <f t="shared" si="24"/>
        <v>0</v>
      </c>
      <c r="O72" s="112">
        <f t="shared" si="24"/>
        <v>1840</v>
      </c>
      <c r="P72" s="112">
        <f t="shared" si="2"/>
        <v>1840</v>
      </c>
      <c r="Q72" s="112">
        <f t="shared" si="3"/>
        <v>100</v>
      </c>
      <c r="R72" s="35"/>
    </row>
    <row r="73" spans="1:18" x14ac:dyDescent="0.3">
      <c r="A73" s="40" t="s">
        <v>109</v>
      </c>
      <c r="B73" s="40" t="s">
        <v>154</v>
      </c>
      <c r="C73" s="40" t="s">
        <v>117</v>
      </c>
      <c r="D73" s="40" t="s">
        <v>155</v>
      </c>
      <c r="E73" s="52" t="s">
        <v>149</v>
      </c>
      <c r="F73" s="52" t="s">
        <v>0</v>
      </c>
      <c r="G73" s="52" t="s">
        <v>0</v>
      </c>
      <c r="H73" s="6" t="s">
        <v>46</v>
      </c>
      <c r="I73" s="104">
        <f t="shared" si="24"/>
        <v>1840</v>
      </c>
      <c r="J73" s="104">
        <f t="shared" si="24"/>
        <v>1840</v>
      </c>
      <c r="K73" s="104">
        <f t="shared" si="24"/>
        <v>0</v>
      </c>
      <c r="L73" s="104">
        <f t="shared" si="4"/>
        <v>1840</v>
      </c>
      <c r="M73" s="104">
        <f t="shared" si="24"/>
        <v>0</v>
      </c>
      <c r="N73" s="104">
        <f t="shared" si="24"/>
        <v>0</v>
      </c>
      <c r="O73" s="104">
        <f t="shared" si="24"/>
        <v>1840</v>
      </c>
      <c r="P73" s="104">
        <f t="shared" si="2"/>
        <v>1840</v>
      </c>
      <c r="Q73" s="104">
        <f t="shared" si="3"/>
        <v>100</v>
      </c>
      <c r="R73" s="35"/>
    </row>
    <row r="74" spans="1:18" x14ac:dyDescent="0.3">
      <c r="A74" s="40" t="s">
        <v>109</v>
      </c>
      <c r="B74" s="40" t="s">
        <v>154</v>
      </c>
      <c r="C74" s="40" t="s">
        <v>117</v>
      </c>
      <c r="D74" s="40" t="s">
        <v>155</v>
      </c>
      <c r="E74" s="88" t="s">
        <v>3022</v>
      </c>
      <c r="F74" s="40"/>
      <c r="G74" s="81" t="s">
        <v>3050</v>
      </c>
      <c r="H74" s="9" t="s">
        <v>49</v>
      </c>
      <c r="I74" s="102">
        <v>1840</v>
      </c>
      <c r="J74" s="102">
        <v>1840</v>
      </c>
      <c r="K74" s="102"/>
      <c r="L74" s="102">
        <f t="shared" si="4"/>
        <v>1840</v>
      </c>
      <c r="M74" s="102"/>
      <c r="N74" s="102"/>
      <c r="O74" s="102">
        <v>1840</v>
      </c>
      <c r="P74" s="102">
        <f t="shared" si="2"/>
        <v>1840</v>
      </c>
      <c r="Q74" s="102">
        <f t="shared" si="3"/>
        <v>100</v>
      </c>
      <c r="R74" s="35"/>
    </row>
    <row r="75" spans="1:18" s="34" customFormat="1" x14ac:dyDescent="0.3">
      <c r="A75" s="49" t="s">
        <v>0</v>
      </c>
      <c r="B75" s="49" t="s">
        <v>0</v>
      </c>
      <c r="C75" s="49" t="s">
        <v>0</v>
      </c>
      <c r="D75" s="49" t="s">
        <v>0</v>
      </c>
      <c r="E75" s="49" t="s">
        <v>0</v>
      </c>
      <c r="F75" s="49" t="s">
        <v>0</v>
      </c>
      <c r="G75" s="49" t="s">
        <v>0</v>
      </c>
      <c r="H75" s="21" t="s">
        <v>164</v>
      </c>
      <c r="I75" s="112">
        <f>SUM(I52,I69,I72)</f>
        <v>265604</v>
      </c>
      <c r="J75" s="112">
        <f>SUM(J52,J69,J72)</f>
        <v>265604</v>
      </c>
      <c r="K75" s="112">
        <f>SUM(K52,K69,K72)</f>
        <v>0</v>
      </c>
      <c r="L75" s="112">
        <f t="shared" ref="L75:L138" si="25">SUM(M75:O75)</f>
        <v>64210</v>
      </c>
      <c r="M75" s="112">
        <f>SUM(M52,M69,M72)</f>
        <v>18093</v>
      </c>
      <c r="N75" s="112">
        <f t="shared" ref="N75:O75" si="26">SUM(N52,N69,N72)</f>
        <v>22161</v>
      </c>
      <c r="O75" s="112">
        <f t="shared" si="26"/>
        <v>23956</v>
      </c>
      <c r="P75" s="112">
        <f t="shared" ref="P75:P138" si="27">K75+L75</f>
        <v>64210</v>
      </c>
      <c r="Q75" s="112">
        <f t="shared" ref="Q75:Q138" si="28">IF(J75=0,"-",P75/J75*100)</f>
        <v>24.175087724582461</v>
      </c>
      <c r="R75" s="35"/>
    </row>
    <row r="76" spans="1:18" ht="15" thickBot="1" x14ac:dyDescent="0.35">
      <c r="A76" s="81" t="s">
        <v>0</v>
      </c>
      <c r="B76" s="81" t="s">
        <v>0</v>
      </c>
      <c r="C76" s="81" t="s">
        <v>0</v>
      </c>
      <c r="D76" s="81" t="s">
        <v>0</v>
      </c>
      <c r="E76" s="81" t="s">
        <v>0</v>
      </c>
      <c r="F76" s="81" t="s">
        <v>0</v>
      </c>
      <c r="G76" s="81" t="s">
        <v>0</v>
      </c>
      <c r="H76" s="6" t="s">
        <v>152</v>
      </c>
      <c r="I76" s="104">
        <v>9</v>
      </c>
      <c r="J76" s="104">
        <v>9</v>
      </c>
      <c r="K76" s="104"/>
      <c r="L76" s="104"/>
      <c r="M76" s="104"/>
      <c r="N76" s="104"/>
      <c r="O76" s="104"/>
      <c r="P76" s="104"/>
      <c r="Q76" s="104"/>
      <c r="R76" s="35"/>
    </row>
    <row r="77" spans="1:18" s="34" customFormat="1" ht="31.2" thickBot="1" x14ac:dyDescent="0.35">
      <c r="A77" s="127" t="s">
        <v>0</v>
      </c>
      <c r="B77" s="127" t="s">
        <v>0</v>
      </c>
      <c r="C77" s="127" t="s">
        <v>0</v>
      </c>
      <c r="D77" s="127" t="s">
        <v>0</v>
      </c>
      <c r="E77" s="127" t="s">
        <v>0</v>
      </c>
      <c r="F77" s="127" t="s">
        <v>0</v>
      </c>
      <c r="G77" s="127" t="s">
        <v>0</v>
      </c>
      <c r="H77" s="29" t="s">
        <v>63</v>
      </c>
      <c r="I77" s="124" t="s">
        <v>3013</v>
      </c>
      <c r="J77" s="124" t="s">
        <v>2</v>
      </c>
      <c r="K77" s="124" t="s">
        <v>3097</v>
      </c>
      <c r="L77" s="124" t="s">
        <v>3097</v>
      </c>
      <c r="M77" s="124" t="s">
        <v>3098</v>
      </c>
      <c r="N77" s="124" t="s">
        <v>3099</v>
      </c>
      <c r="O77" s="124" t="s">
        <v>3100</v>
      </c>
      <c r="P77" s="124" t="s">
        <v>3097</v>
      </c>
      <c r="Q77" s="126" t="s">
        <v>3101</v>
      </c>
      <c r="R77" s="35"/>
    </row>
    <row r="78" spans="1:18" x14ac:dyDescent="0.3">
      <c r="A78" s="128"/>
      <c r="B78" s="128"/>
      <c r="C78" s="128"/>
      <c r="D78" s="128"/>
      <c r="E78" s="128"/>
      <c r="F78" s="128"/>
      <c r="G78" s="128"/>
      <c r="H78" s="10" t="s">
        <v>0</v>
      </c>
      <c r="I78" s="103">
        <v>1</v>
      </c>
      <c r="J78" s="103">
        <v>2</v>
      </c>
      <c r="K78" s="103">
        <v>3</v>
      </c>
      <c r="L78" s="103" t="s">
        <v>3</v>
      </c>
      <c r="M78" s="103">
        <v>5</v>
      </c>
      <c r="N78" s="103">
        <v>6</v>
      </c>
      <c r="O78" s="103">
        <v>7</v>
      </c>
      <c r="P78" s="103" t="s">
        <v>3102</v>
      </c>
      <c r="Q78" s="103">
        <v>9</v>
      </c>
      <c r="R78" s="35"/>
    </row>
    <row r="79" spans="1:18" x14ac:dyDescent="0.3">
      <c r="A79" s="128"/>
      <c r="B79" s="128"/>
      <c r="C79" s="128"/>
      <c r="D79" s="128"/>
      <c r="E79" s="128"/>
      <c r="F79" s="128"/>
      <c r="G79" s="128"/>
      <c r="H79" s="11" t="s">
        <v>64</v>
      </c>
      <c r="I79" s="105">
        <f>SUM(I75)</f>
        <v>265604</v>
      </c>
      <c r="J79" s="105">
        <f>SUM(J75)</f>
        <v>265604</v>
      </c>
      <c r="K79" s="105">
        <f>SUM(K75)</f>
        <v>0</v>
      </c>
      <c r="L79" s="105">
        <f t="shared" si="25"/>
        <v>64210</v>
      </c>
      <c r="M79" s="105">
        <f>SUM(M75)</f>
        <v>18093</v>
      </c>
      <c r="N79" s="105">
        <f t="shared" ref="N79:O79" si="29">SUM(N75)</f>
        <v>22161</v>
      </c>
      <c r="O79" s="105">
        <f t="shared" si="29"/>
        <v>23956</v>
      </c>
      <c r="P79" s="105">
        <f t="shared" si="27"/>
        <v>64210</v>
      </c>
      <c r="Q79" s="105">
        <f t="shared" si="28"/>
        <v>24.175087724582461</v>
      </c>
      <c r="R79" s="35"/>
    </row>
    <row r="80" spans="1:18" x14ac:dyDescent="0.3">
      <c r="A80" s="128"/>
      <c r="B80" s="128"/>
      <c r="C80" s="128"/>
      <c r="D80" s="128"/>
      <c r="E80" s="128"/>
      <c r="F80" s="128"/>
      <c r="G80" s="128"/>
      <c r="H80" s="12" t="s">
        <v>62</v>
      </c>
      <c r="I80" s="105">
        <f>SUM(I79)</f>
        <v>265604</v>
      </c>
      <c r="J80" s="105">
        <f>SUM(J79)</f>
        <v>265604</v>
      </c>
      <c r="K80" s="105">
        <f>SUM(K79)</f>
        <v>0</v>
      </c>
      <c r="L80" s="105">
        <f t="shared" si="25"/>
        <v>64210</v>
      </c>
      <c r="M80" s="105">
        <f>SUM(M79)</f>
        <v>18093</v>
      </c>
      <c r="N80" s="105">
        <f t="shared" ref="N80:O80" si="30">SUM(N79)</f>
        <v>22161</v>
      </c>
      <c r="O80" s="105">
        <f t="shared" si="30"/>
        <v>23956</v>
      </c>
      <c r="P80" s="105">
        <f t="shared" si="27"/>
        <v>64210</v>
      </c>
      <c r="Q80" s="105">
        <f t="shared" si="28"/>
        <v>24.175087724582461</v>
      </c>
      <c r="R80" s="35"/>
    </row>
    <row r="81" spans="1:18" x14ac:dyDescent="0.3">
      <c r="A81" s="129"/>
      <c r="B81" s="129"/>
      <c r="C81" s="129"/>
      <c r="D81" s="129"/>
      <c r="E81" s="129"/>
      <c r="F81" s="129"/>
      <c r="G81" s="129"/>
      <c r="R81" s="35"/>
    </row>
    <row r="82" spans="1:18" x14ac:dyDescent="0.3">
      <c r="A82" s="81" t="s">
        <v>0</v>
      </c>
      <c r="B82" s="81" t="s">
        <v>0</v>
      </c>
      <c r="C82" s="81" t="s">
        <v>0</v>
      </c>
      <c r="D82" s="81" t="s">
        <v>0</v>
      </c>
      <c r="E82" s="81" t="s">
        <v>0</v>
      </c>
      <c r="F82" s="81" t="s">
        <v>0</v>
      </c>
      <c r="G82" s="81" t="s">
        <v>0</v>
      </c>
      <c r="H82" s="13" t="s">
        <v>0</v>
      </c>
      <c r="I82" s="106"/>
      <c r="J82" s="106"/>
      <c r="K82" s="106"/>
      <c r="L82" s="106"/>
      <c r="M82" s="106"/>
      <c r="N82" s="106"/>
      <c r="O82" s="106"/>
      <c r="P82" s="106"/>
      <c r="Q82" s="106"/>
      <c r="R82" s="35"/>
    </row>
    <row r="83" spans="1:18" s="34" customFormat="1" x14ac:dyDescent="0.3">
      <c r="A83" s="49" t="s">
        <v>0</v>
      </c>
      <c r="B83" s="49" t="s">
        <v>0</v>
      </c>
      <c r="C83" s="49" t="s">
        <v>0</v>
      </c>
      <c r="D83" s="49" t="s">
        <v>0</v>
      </c>
      <c r="E83" s="49" t="s">
        <v>0</v>
      </c>
      <c r="F83" s="49" t="s">
        <v>0</v>
      </c>
      <c r="G83" s="49" t="s">
        <v>0</v>
      </c>
      <c r="H83" s="21" t="s">
        <v>165</v>
      </c>
      <c r="I83" s="112">
        <f>SUM(I75)</f>
        <v>265604</v>
      </c>
      <c r="J83" s="112">
        <f>SUM(J75)</f>
        <v>265604</v>
      </c>
      <c r="K83" s="112">
        <f>SUM(K75)</f>
        <v>0</v>
      </c>
      <c r="L83" s="112">
        <f t="shared" si="25"/>
        <v>64210</v>
      </c>
      <c r="M83" s="112">
        <f>SUM(M75)</f>
        <v>18093</v>
      </c>
      <c r="N83" s="112">
        <f t="shared" ref="N83:O83" si="31">SUM(N75)</f>
        <v>22161</v>
      </c>
      <c r="O83" s="112">
        <f t="shared" si="31"/>
        <v>23956</v>
      </c>
      <c r="P83" s="112">
        <f t="shared" si="27"/>
        <v>64210</v>
      </c>
      <c r="Q83" s="112">
        <f t="shared" si="28"/>
        <v>24.175087724582461</v>
      </c>
      <c r="R83" s="35"/>
    </row>
    <row r="84" spans="1:18" x14ac:dyDescent="0.3">
      <c r="A84" s="81" t="s">
        <v>0</v>
      </c>
      <c r="B84" s="81" t="s">
        <v>0</v>
      </c>
      <c r="C84" s="81" t="s">
        <v>0</v>
      </c>
      <c r="D84" s="81" t="s">
        <v>0</v>
      </c>
      <c r="E84" s="81" t="s">
        <v>0</v>
      </c>
      <c r="F84" s="81" t="s">
        <v>0</v>
      </c>
      <c r="G84" s="81" t="s">
        <v>0</v>
      </c>
      <c r="H84" s="6" t="s">
        <v>152</v>
      </c>
      <c r="I84" s="104">
        <f>I76</f>
        <v>9</v>
      </c>
      <c r="J84" s="104">
        <f>J76</f>
        <v>9</v>
      </c>
      <c r="K84" s="104"/>
      <c r="L84" s="104"/>
      <c r="M84" s="104"/>
      <c r="N84" s="104"/>
      <c r="O84" s="104"/>
      <c r="P84" s="104"/>
      <c r="Q84" s="104"/>
      <c r="R84" s="35"/>
    </row>
    <row r="85" spans="1:18" x14ac:dyDescent="0.3">
      <c r="A85" s="81" t="s">
        <v>0</v>
      </c>
      <c r="B85" s="81" t="s">
        <v>0</v>
      </c>
      <c r="C85" s="81" t="s">
        <v>0</v>
      </c>
      <c r="D85" s="81" t="s">
        <v>0</v>
      </c>
      <c r="E85" s="81" t="s">
        <v>0</v>
      </c>
      <c r="F85" s="81" t="s">
        <v>0</v>
      </c>
      <c r="G85" s="81" t="s">
        <v>0</v>
      </c>
      <c r="H85" s="14" t="s">
        <v>0</v>
      </c>
      <c r="I85" s="107"/>
      <c r="J85" s="107"/>
      <c r="K85" s="107"/>
      <c r="L85" s="107"/>
      <c r="M85" s="107"/>
      <c r="N85" s="107"/>
      <c r="O85" s="107"/>
      <c r="P85" s="107"/>
      <c r="Q85" s="107"/>
      <c r="R85" s="35"/>
    </row>
    <row r="86" spans="1:18" ht="15" thickBot="1" x14ac:dyDescent="0.35">
      <c r="A86" s="41" t="s">
        <v>109</v>
      </c>
      <c r="B86" s="41" t="s">
        <v>166</v>
      </c>
      <c r="C86" s="40" t="s">
        <v>0</v>
      </c>
      <c r="D86" s="40" t="s">
        <v>0</v>
      </c>
      <c r="E86" s="52" t="s">
        <v>0</v>
      </c>
      <c r="F86" s="52" t="s">
        <v>0</v>
      </c>
      <c r="G86" s="52" t="s">
        <v>0</v>
      </c>
      <c r="H86" s="6" t="s">
        <v>0</v>
      </c>
      <c r="I86" s="102"/>
      <c r="J86" s="102"/>
      <c r="K86" s="102"/>
      <c r="L86" s="102"/>
      <c r="M86" s="102"/>
      <c r="N86" s="102"/>
      <c r="O86" s="102"/>
      <c r="P86" s="102"/>
      <c r="Q86" s="102"/>
      <c r="R86" s="35"/>
    </row>
    <row r="87" spans="1:18" s="34" customFormat="1" ht="31.2" thickBot="1" x14ac:dyDescent="0.35">
      <c r="A87" s="45" t="s">
        <v>112</v>
      </c>
      <c r="B87" s="45" t="s">
        <v>113</v>
      </c>
      <c r="C87" s="45" t="s">
        <v>114</v>
      </c>
      <c r="D87" s="46" t="s">
        <v>0</v>
      </c>
      <c r="E87" s="45" t="s">
        <v>3014</v>
      </c>
      <c r="F87" s="45" t="s">
        <v>115</v>
      </c>
      <c r="G87" s="45" t="s">
        <v>116</v>
      </c>
      <c r="H87" s="29" t="s">
        <v>1</v>
      </c>
      <c r="I87" s="124" t="s">
        <v>3013</v>
      </c>
      <c r="J87" s="124" t="s">
        <v>2</v>
      </c>
      <c r="K87" s="124" t="s">
        <v>3097</v>
      </c>
      <c r="L87" s="124" t="s">
        <v>3097</v>
      </c>
      <c r="M87" s="124" t="s">
        <v>3098</v>
      </c>
      <c r="N87" s="124" t="s">
        <v>3099</v>
      </c>
      <c r="O87" s="124" t="s">
        <v>3100</v>
      </c>
      <c r="P87" s="124" t="s">
        <v>3097</v>
      </c>
      <c r="Q87" s="126" t="s">
        <v>3101</v>
      </c>
      <c r="R87" s="35"/>
    </row>
    <row r="88" spans="1:18" x14ac:dyDescent="0.3">
      <c r="A88" s="50" t="s">
        <v>0</v>
      </c>
      <c r="B88" s="50" t="s">
        <v>0</v>
      </c>
      <c r="C88" s="50" t="s">
        <v>0</v>
      </c>
      <c r="D88" s="51" t="s">
        <v>0</v>
      </c>
      <c r="E88" s="51" t="s">
        <v>0</v>
      </c>
      <c r="F88" s="86" t="s">
        <v>0</v>
      </c>
      <c r="G88" s="87" t="s">
        <v>0</v>
      </c>
      <c r="H88" s="8" t="s">
        <v>0</v>
      </c>
      <c r="I88" s="103">
        <v>1</v>
      </c>
      <c r="J88" s="103">
        <v>2</v>
      </c>
      <c r="K88" s="103">
        <v>3</v>
      </c>
      <c r="L88" s="103" t="s">
        <v>3</v>
      </c>
      <c r="M88" s="103">
        <v>5</v>
      </c>
      <c r="N88" s="103">
        <v>6</v>
      </c>
      <c r="O88" s="103">
        <v>7</v>
      </c>
      <c r="P88" s="103" t="s">
        <v>3102</v>
      </c>
      <c r="Q88" s="103">
        <v>9</v>
      </c>
      <c r="R88" s="35"/>
    </row>
    <row r="89" spans="1:18" ht="20.399999999999999" x14ac:dyDescent="0.3">
      <c r="A89" s="41" t="s">
        <v>109</v>
      </c>
      <c r="B89" s="41" t="s">
        <v>166</v>
      </c>
      <c r="C89" s="40" t="s">
        <v>117</v>
      </c>
      <c r="D89" s="40" t="s">
        <v>167</v>
      </c>
      <c r="E89" s="52" t="s">
        <v>0</v>
      </c>
      <c r="F89" s="52" t="s">
        <v>0</v>
      </c>
      <c r="G89" s="52" t="s">
        <v>0</v>
      </c>
      <c r="H89" s="6" t="s">
        <v>168</v>
      </c>
      <c r="I89" s="102"/>
      <c r="J89" s="102"/>
      <c r="K89" s="102"/>
      <c r="L89" s="102">
        <f t="shared" si="25"/>
        <v>0</v>
      </c>
      <c r="M89" s="102"/>
      <c r="N89" s="102"/>
      <c r="O89" s="102"/>
      <c r="P89" s="102">
        <f t="shared" si="27"/>
        <v>0</v>
      </c>
      <c r="Q89" s="102" t="str">
        <f t="shared" si="28"/>
        <v>-</v>
      </c>
      <c r="R89" s="35"/>
    </row>
    <row r="90" spans="1:18" s="34" customFormat="1" ht="20.399999999999999" x14ac:dyDescent="0.3">
      <c r="A90" s="43" t="s">
        <v>0</v>
      </c>
      <c r="B90" s="43" t="s">
        <v>0</v>
      </c>
      <c r="C90" s="43" t="s">
        <v>0</v>
      </c>
      <c r="D90" s="49" t="s">
        <v>0</v>
      </c>
      <c r="E90" s="49" t="s">
        <v>0</v>
      </c>
      <c r="F90" s="49" t="s">
        <v>0</v>
      </c>
      <c r="G90" s="49" t="s">
        <v>0</v>
      </c>
      <c r="H90" s="21" t="s">
        <v>26</v>
      </c>
      <c r="I90" s="112">
        <f>SUM(I91,I98,I100)</f>
        <v>249030</v>
      </c>
      <c r="J90" s="112">
        <f>SUM(J91,J98,J100)</f>
        <v>249030</v>
      </c>
      <c r="K90" s="112">
        <f>SUM(K91,K98,K100)</f>
        <v>0</v>
      </c>
      <c r="L90" s="112">
        <f t="shared" si="25"/>
        <v>61186</v>
      </c>
      <c r="M90" s="112">
        <f>SUM(M91,M98,M100)</f>
        <v>18735</v>
      </c>
      <c r="N90" s="112">
        <f t="shared" ref="N90:O90" si="32">SUM(N91,N98,N100)</f>
        <v>21248</v>
      </c>
      <c r="O90" s="112">
        <f t="shared" si="32"/>
        <v>21203</v>
      </c>
      <c r="P90" s="112">
        <f t="shared" si="27"/>
        <v>61186</v>
      </c>
      <c r="Q90" s="112">
        <f t="shared" si="28"/>
        <v>24.569730554551661</v>
      </c>
      <c r="R90" s="35"/>
    </row>
    <row r="91" spans="1:18" x14ac:dyDescent="0.3">
      <c r="A91" s="40" t="s">
        <v>109</v>
      </c>
      <c r="B91" s="40" t="s">
        <v>166</v>
      </c>
      <c r="C91" s="40" t="s">
        <v>117</v>
      </c>
      <c r="D91" s="40" t="s">
        <v>167</v>
      </c>
      <c r="E91" s="52" t="s">
        <v>119</v>
      </c>
      <c r="F91" s="52" t="s">
        <v>0</v>
      </c>
      <c r="G91" s="52" t="s">
        <v>0</v>
      </c>
      <c r="H91" s="6" t="s">
        <v>5</v>
      </c>
      <c r="I91" s="104">
        <f>SUM(I92,I93)</f>
        <v>215344</v>
      </c>
      <c r="J91" s="104">
        <f>SUM(J92,J93)</f>
        <v>215344</v>
      </c>
      <c r="K91" s="104">
        <f>SUM(K92,K93)</f>
        <v>0</v>
      </c>
      <c r="L91" s="104">
        <f t="shared" si="25"/>
        <v>52960</v>
      </c>
      <c r="M91" s="104">
        <f>SUM(M92,M93)</f>
        <v>17064</v>
      </c>
      <c r="N91" s="104">
        <f t="shared" ref="N91:O91" si="33">SUM(N92,N93)</f>
        <v>17948</v>
      </c>
      <c r="O91" s="104">
        <f t="shared" si="33"/>
        <v>17948</v>
      </c>
      <c r="P91" s="104">
        <f t="shared" si="27"/>
        <v>52960</v>
      </c>
      <c r="Q91" s="104">
        <f t="shared" si="28"/>
        <v>24.593209005126681</v>
      </c>
      <c r="R91" s="35"/>
    </row>
    <row r="92" spans="1:18" x14ac:dyDescent="0.3">
      <c r="A92" s="40" t="s">
        <v>109</v>
      </c>
      <c r="B92" s="40" t="s">
        <v>166</v>
      </c>
      <c r="C92" s="40" t="s">
        <v>117</v>
      </c>
      <c r="D92" s="40" t="s">
        <v>167</v>
      </c>
      <c r="E92" s="88" t="s">
        <v>3015</v>
      </c>
      <c r="F92" s="40"/>
      <c r="G92" s="81" t="s">
        <v>3050</v>
      </c>
      <c r="H92" s="9" t="s">
        <v>6</v>
      </c>
      <c r="I92" s="102">
        <v>185580</v>
      </c>
      <c r="J92" s="102">
        <v>185580</v>
      </c>
      <c r="K92" s="102"/>
      <c r="L92" s="102">
        <f t="shared" si="25"/>
        <v>47420</v>
      </c>
      <c r="M92" s="102">
        <v>15420</v>
      </c>
      <c r="N92" s="102">
        <v>16000</v>
      </c>
      <c r="O92" s="102">
        <v>16000</v>
      </c>
      <c r="P92" s="102">
        <f t="shared" si="27"/>
        <v>47420</v>
      </c>
      <c r="Q92" s="102">
        <f t="shared" si="28"/>
        <v>25.552322448539716</v>
      </c>
      <c r="R92" s="35"/>
    </row>
    <row r="93" spans="1:18" x14ac:dyDescent="0.3">
      <c r="A93" s="41" t="s">
        <v>109</v>
      </c>
      <c r="B93" s="41" t="s">
        <v>166</v>
      </c>
      <c r="C93" s="41" t="s">
        <v>117</v>
      </c>
      <c r="D93" s="41" t="s">
        <v>167</v>
      </c>
      <c r="E93" s="41" t="s">
        <v>120</v>
      </c>
      <c r="F93" s="40" t="s">
        <v>0</v>
      </c>
      <c r="G93" s="81" t="s">
        <v>0</v>
      </c>
      <c r="H93" s="6" t="s">
        <v>7</v>
      </c>
      <c r="I93" s="104">
        <f>SUM(I94:I97)</f>
        <v>29764</v>
      </c>
      <c r="J93" s="104">
        <f>SUM(J94:J97)</f>
        <v>29764</v>
      </c>
      <c r="K93" s="104">
        <f>SUM(K94:K97)</f>
        <v>0</v>
      </c>
      <c r="L93" s="104">
        <f t="shared" si="25"/>
        <v>5540</v>
      </c>
      <c r="M93" s="104">
        <f>SUM(M94:M97)</f>
        <v>1644</v>
      </c>
      <c r="N93" s="104">
        <f t="shared" ref="N93:O93" si="34">SUM(N94:N97)</f>
        <v>1948</v>
      </c>
      <c r="O93" s="104">
        <f t="shared" si="34"/>
        <v>1948</v>
      </c>
      <c r="P93" s="104">
        <f t="shared" si="27"/>
        <v>5540</v>
      </c>
      <c r="Q93" s="104">
        <f t="shared" si="28"/>
        <v>18.613089638489448</v>
      </c>
      <c r="R93" s="35"/>
    </row>
    <row r="94" spans="1:18" x14ac:dyDescent="0.3">
      <c r="A94" s="40" t="s">
        <v>109</v>
      </c>
      <c r="B94" s="40" t="s">
        <v>166</v>
      </c>
      <c r="C94" s="40" t="s">
        <v>117</v>
      </c>
      <c r="D94" s="40" t="s">
        <v>167</v>
      </c>
      <c r="E94" s="88" t="s">
        <v>3016</v>
      </c>
      <c r="F94" s="40" t="s">
        <v>169</v>
      </c>
      <c r="G94" s="81" t="s">
        <v>3050</v>
      </c>
      <c r="H94" s="9" t="s">
        <v>9</v>
      </c>
      <c r="I94" s="102">
        <v>4500</v>
      </c>
      <c r="J94" s="102">
        <v>4500</v>
      </c>
      <c r="K94" s="102"/>
      <c r="L94" s="102">
        <f t="shared" si="25"/>
        <v>1045</v>
      </c>
      <c r="M94" s="102">
        <v>349</v>
      </c>
      <c r="N94" s="102">
        <v>348</v>
      </c>
      <c r="O94" s="102">
        <v>348</v>
      </c>
      <c r="P94" s="102">
        <f t="shared" si="27"/>
        <v>1045</v>
      </c>
      <c r="Q94" s="102">
        <f t="shared" si="28"/>
        <v>23.222222222222221</v>
      </c>
      <c r="R94" s="35"/>
    </row>
    <row r="95" spans="1:18" x14ac:dyDescent="0.3">
      <c r="A95" s="40" t="s">
        <v>109</v>
      </c>
      <c r="B95" s="40" t="s">
        <v>166</v>
      </c>
      <c r="C95" s="40" t="s">
        <v>117</v>
      </c>
      <c r="D95" s="40" t="s">
        <v>167</v>
      </c>
      <c r="E95" s="88" t="s">
        <v>3016</v>
      </c>
      <c r="F95" s="40" t="s">
        <v>170</v>
      </c>
      <c r="G95" s="81" t="s">
        <v>3050</v>
      </c>
      <c r="H95" s="9" t="s">
        <v>12</v>
      </c>
      <c r="I95" s="102">
        <v>18000</v>
      </c>
      <c r="J95" s="102">
        <v>18000</v>
      </c>
      <c r="K95" s="102"/>
      <c r="L95" s="102">
        <f t="shared" si="25"/>
        <v>4495</v>
      </c>
      <c r="M95" s="102">
        <v>1295</v>
      </c>
      <c r="N95" s="102">
        <v>1600</v>
      </c>
      <c r="O95" s="102">
        <v>1600</v>
      </c>
      <c r="P95" s="102">
        <f t="shared" si="27"/>
        <v>4495</v>
      </c>
      <c r="Q95" s="102">
        <f t="shared" si="28"/>
        <v>24.972222222222225</v>
      </c>
      <c r="R95" s="35"/>
    </row>
    <row r="96" spans="1:18" x14ac:dyDescent="0.3">
      <c r="A96" s="40" t="s">
        <v>109</v>
      </c>
      <c r="B96" s="40" t="s">
        <v>166</v>
      </c>
      <c r="C96" s="40" t="s">
        <v>117</v>
      </c>
      <c r="D96" s="40" t="s">
        <v>167</v>
      </c>
      <c r="E96" s="88" t="s">
        <v>3016</v>
      </c>
      <c r="F96" s="40" t="s">
        <v>171</v>
      </c>
      <c r="G96" s="81" t="s">
        <v>3050</v>
      </c>
      <c r="H96" s="9" t="s">
        <v>10</v>
      </c>
      <c r="I96" s="102">
        <v>3664</v>
      </c>
      <c r="J96" s="102">
        <v>3664</v>
      </c>
      <c r="K96" s="102"/>
      <c r="L96" s="102">
        <f t="shared" si="25"/>
        <v>0</v>
      </c>
      <c r="M96" s="102"/>
      <c r="N96" s="102"/>
      <c r="O96" s="102"/>
      <c r="P96" s="102">
        <f t="shared" si="27"/>
        <v>0</v>
      </c>
      <c r="Q96" s="102">
        <f t="shared" si="28"/>
        <v>0</v>
      </c>
      <c r="R96" s="35"/>
    </row>
    <row r="97" spans="1:18" x14ac:dyDescent="0.3">
      <c r="A97" s="40" t="s">
        <v>109</v>
      </c>
      <c r="B97" s="40" t="s">
        <v>166</v>
      </c>
      <c r="C97" s="40" t="s">
        <v>117</v>
      </c>
      <c r="D97" s="40" t="s">
        <v>167</v>
      </c>
      <c r="E97" s="88" t="s">
        <v>3016</v>
      </c>
      <c r="F97" s="40" t="s">
        <v>172</v>
      </c>
      <c r="G97" s="81" t="s">
        <v>3050</v>
      </c>
      <c r="H97" s="9" t="s">
        <v>11</v>
      </c>
      <c r="I97" s="102">
        <v>3600</v>
      </c>
      <c r="J97" s="102">
        <v>3600</v>
      </c>
      <c r="K97" s="102"/>
      <c r="L97" s="102">
        <f t="shared" si="25"/>
        <v>0</v>
      </c>
      <c r="M97" s="102"/>
      <c r="N97" s="102"/>
      <c r="O97" s="102"/>
      <c r="P97" s="102">
        <f t="shared" si="27"/>
        <v>0</v>
      </c>
      <c r="Q97" s="102">
        <f t="shared" si="28"/>
        <v>0</v>
      </c>
      <c r="R97" s="35"/>
    </row>
    <row r="98" spans="1:18" x14ac:dyDescent="0.3">
      <c r="A98" s="40" t="s">
        <v>109</v>
      </c>
      <c r="B98" s="40" t="s">
        <v>166</v>
      </c>
      <c r="C98" s="40" t="s">
        <v>117</v>
      </c>
      <c r="D98" s="40" t="s">
        <v>167</v>
      </c>
      <c r="E98" s="52" t="s">
        <v>124</v>
      </c>
      <c r="F98" s="52" t="s">
        <v>0</v>
      </c>
      <c r="G98" s="52" t="s">
        <v>0</v>
      </c>
      <c r="H98" s="6" t="s">
        <v>14</v>
      </c>
      <c r="I98" s="104">
        <f>SUM(I99)</f>
        <v>19486</v>
      </c>
      <c r="J98" s="104">
        <f>SUM(J99)</f>
        <v>19486</v>
      </c>
      <c r="K98" s="104">
        <f>SUM(K99)</f>
        <v>0</v>
      </c>
      <c r="L98" s="104">
        <f t="shared" si="25"/>
        <v>5620</v>
      </c>
      <c r="M98" s="104">
        <f>SUM(M99)</f>
        <v>1620</v>
      </c>
      <c r="N98" s="104">
        <f t="shared" ref="N98:O98" si="35">SUM(N99)</f>
        <v>2000</v>
      </c>
      <c r="O98" s="104">
        <f t="shared" si="35"/>
        <v>2000</v>
      </c>
      <c r="P98" s="104">
        <f t="shared" si="27"/>
        <v>5620</v>
      </c>
      <c r="Q98" s="104">
        <f t="shared" si="28"/>
        <v>28.841219336959867</v>
      </c>
      <c r="R98" s="35"/>
    </row>
    <row r="99" spans="1:18" x14ac:dyDescent="0.3">
      <c r="A99" s="40" t="s">
        <v>109</v>
      </c>
      <c r="B99" s="40" t="s">
        <v>166</v>
      </c>
      <c r="C99" s="40" t="s">
        <v>117</v>
      </c>
      <c r="D99" s="40" t="s">
        <v>167</v>
      </c>
      <c r="E99" s="88" t="s">
        <v>3017</v>
      </c>
      <c r="F99" s="40"/>
      <c r="G99" s="81" t="s">
        <v>3050</v>
      </c>
      <c r="H99" s="9" t="s">
        <v>15</v>
      </c>
      <c r="I99" s="102">
        <v>19486</v>
      </c>
      <c r="J99" s="102">
        <v>19486</v>
      </c>
      <c r="K99" s="102"/>
      <c r="L99" s="102">
        <f t="shared" si="25"/>
        <v>5620</v>
      </c>
      <c r="M99" s="102">
        <v>1620</v>
      </c>
      <c r="N99" s="102">
        <v>2000</v>
      </c>
      <c r="O99" s="102">
        <v>2000</v>
      </c>
      <c r="P99" s="102">
        <f t="shared" si="27"/>
        <v>5620</v>
      </c>
      <c r="Q99" s="102">
        <f t="shared" si="28"/>
        <v>28.841219336959867</v>
      </c>
      <c r="R99" s="35"/>
    </row>
    <row r="100" spans="1:18" x14ac:dyDescent="0.3">
      <c r="A100" s="40" t="s">
        <v>109</v>
      </c>
      <c r="B100" s="40" t="s">
        <v>166</v>
      </c>
      <c r="C100" s="40" t="s">
        <v>117</v>
      </c>
      <c r="D100" s="40" t="s">
        <v>167</v>
      </c>
      <c r="E100" s="52" t="s">
        <v>125</v>
      </c>
      <c r="F100" s="52" t="s">
        <v>0</v>
      </c>
      <c r="G100" s="52" t="s">
        <v>0</v>
      </c>
      <c r="H100" s="6" t="s">
        <v>16</v>
      </c>
      <c r="I100" s="104">
        <f>SUM(I101,I102)</f>
        <v>14200</v>
      </c>
      <c r="J100" s="104">
        <f>SUM(J101,J102)</f>
        <v>14200</v>
      </c>
      <c r="K100" s="104">
        <f>SUM(K101,K102)</f>
        <v>0</v>
      </c>
      <c r="L100" s="104">
        <f t="shared" si="25"/>
        <v>2606</v>
      </c>
      <c r="M100" s="104">
        <f>SUM(M101,M102)</f>
        <v>51</v>
      </c>
      <c r="N100" s="104">
        <f t="shared" ref="N100:O100" si="36">SUM(N101,N102)</f>
        <v>1300</v>
      </c>
      <c r="O100" s="104">
        <f t="shared" si="36"/>
        <v>1255</v>
      </c>
      <c r="P100" s="104">
        <f t="shared" si="27"/>
        <v>2606</v>
      </c>
      <c r="Q100" s="104">
        <f t="shared" si="28"/>
        <v>18.352112676056336</v>
      </c>
      <c r="R100" s="35"/>
    </row>
    <row r="101" spans="1:18" x14ac:dyDescent="0.3">
      <c r="A101" s="40" t="s">
        <v>109</v>
      </c>
      <c r="B101" s="40" t="s">
        <v>166</v>
      </c>
      <c r="C101" s="40" t="s">
        <v>117</v>
      </c>
      <c r="D101" s="40" t="s">
        <v>167</v>
      </c>
      <c r="E101" s="88" t="s">
        <v>3018</v>
      </c>
      <c r="F101" s="40"/>
      <c r="G101" s="81" t="s">
        <v>3050</v>
      </c>
      <c r="H101" s="9" t="s">
        <v>17</v>
      </c>
      <c r="I101" s="102">
        <v>0</v>
      </c>
      <c r="J101" s="102">
        <v>0</v>
      </c>
      <c r="K101" s="102"/>
      <c r="L101" s="102">
        <f t="shared" si="25"/>
        <v>0</v>
      </c>
      <c r="M101" s="102"/>
      <c r="N101" s="102"/>
      <c r="O101" s="102"/>
      <c r="P101" s="102">
        <f t="shared" si="27"/>
        <v>0</v>
      </c>
      <c r="Q101" s="102" t="str">
        <f t="shared" si="28"/>
        <v>-</v>
      </c>
      <c r="R101" s="35"/>
    </row>
    <row r="102" spans="1:18" x14ac:dyDescent="0.3">
      <c r="A102" s="41" t="s">
        <v>109</v>
      </c>
      <c r="B102" s="41" t="s">
        <v>166</v>
      </c>
      <c r="C102" s="41" t="s">
        <v>117</v>
      </c>
      <c r="D102" s="41" t="s">
        <v>167</v>
      </c>
      <c r="E102" s="41" t="s">
        <v>127</v>
      </c>
      <c r="F102" s="40" t="s">
        <v>0</v>
      </c>
      <c r="G102" s="81" t="s">
        <v>0</v>
      </c>
      <c r="H102" s="6" t="s">
        <v>25</v>
      </c>
      <c r="I102" s="104">
        <f>SUM(I103:I105)</f>
        <v>14200</v>
      </c>
      <c r="J102" s="104">
        <f>SUM(J103:J105)</f>
        <v>14200</v>
      </c>
      <c r="K102" s="104">
        <f>SUM(K103:K105)</f>
        <v>0</v>
      </c>
      <c r="L102" s="104">
        <f t="shared" si="25"/>
        <v>2606</v>
      </c>
      <c r="M102" s="104">
        <f>SUM(M103:M105)</f>
        <v>51</v>
      </c>
      <c r="N102" s="104">
        <f t="shared" ref="N102:O102" si="37">SUM(N103:N105)</f>
        <v>1300</v>
      </c>
      <c r="O102" s="104">
        <f t="shared" si="37"/>
        <v>1255</v>
      </c>
      <c r="P102" s="104">
        <f t="shared" si="27"/>
        <v>2606</v>
      </c>
      <c r="Q102" s="104">
        <f t="shared" si="28"/>
        <v>18.352112676056336</v>
      </c>
      <c r="R102" s="35"/>
    </row>
    <row r="103" spans="1:18" x14ac:dyDescent="0.3">
      <c r="A103" s="40" t="s">
        <v>109</v>
      </c>
      <c r="B103" s="40" t="s">
        <v>166</v>
      </c>
      <c r="C103" s="40" t="s">
        <v>117</v>
      </c>
      <c r="D103" s="40" t="s">
        <v>167</v>
      </c>
      <c r="E103" s="88" t="s">
        <v>3019</v>
      </c>
      <c r="F103" s="40"/>
      <c r="G103" s="81" t="s">
        <v>3050</v>
      </c>
      <c r="H103" s="9" t="s">
        <v>25</v>
      </c>
      <c r="I103" s="102">
        <v>13500</v>
      </c>
      <c r="J103" s="102">
        <v>13500</v>
      </c>
      <c r="K103" s="102"/>
      <c r="L103" s="102">
        <f t="shared" si="25"/>
        <v>2400</v>
      </c>
      <c r="M103" s="102"/>
      <c r="N103" s="102">
        <v>1200</v>
      </c>
      <c r="O103" s="102">
        <v>1200</v>
      </c>
      <c r="P103" s="102">
        <f t="shared" si="27"/>
        <v>2400</v>
      </c>
      <c r="Q103" s="102">
        <f t="shared" si="28"/>
        <v>17.777777777777779</v>
      </c>
      <c r="R103" s="35"/>
    </row>
    <row r="104" spans="1:18" x14ac:dyDescent="0.3">
      <c r="A104" s="40" t="s">
        <v>109</v>
      </c>
      <c r="B104" s="40" t="s">
        <v>166</v>
      </c>
      <c r="C104" s="40" t="s">
        <v>117</v>
      </c>
      <c r="D104" s="40" t="s">
        <v>167</v>
      </c>
      <c r="E104" s="88" t="s">
        <v>3019</v>
      </c>
      <c r="F104" s="40" t="s">
        <v>173</v>
      </c>
      <c r="G104" s="81" t="s">
        <v>3050</v>
      </c>
      <c r="H104" s="9" t="s">
        <v>135</v>
      </c>
      <c r="I104" s="102">
        <v>600</v>
      </c>
      <c r="J104" s="102">
        <v>600</v>
      </c>
      <c r="K104" s="102"/>
      <c r="L104" s="102">
        <f t="shared" si="25"/>
        <v>206</v>
      </c>
      <c r="M104" s="102">
        <v>51</v>
      </c>
      <c r="N104" s="102">
        <v>100</v>
      </c>
      <c r="O104" s="102">
        <v>55</v>
      </c>
      <c r="P104" s="102">
        <f t="shared" si="27"/>
        <v>206</v>
      </c>
      <c r="Q104" s="102">
        <f t="shared" si="28"/>
        <v>34.333333333333336</v>
      </c>
      <c r="R104" s="35"/>
    </row>
    <row r="105" spans="1:18" ht="20.399999999999999" x14ac:dyDescent="0.3">
      <c r="A105" s="40" t="s">
        <v>109</v>
      </c>
      <c r="B105" s="40" t="s">
        <v>166</v>
      </c>
      <c r="C105" s="40" t="s">
        <v>117</v>
      </c>
      <c r="D105" s="40" t="s">
        <v>167</v>
      </c>
      <c r="E105" s="88" t="s">
        <v>3019</v>
      </c>
      <c r="F105" s="40" t="s">
        <v>174</v>
      </c>
      <c r="G105" s="81" t="s">
        <v>3050</v>
      </c>
      <c r="H105" s="9" t="s">
        <v>141</v>
      </c>
      <c r="I105" s="102">
        <v>100</v>
      </c>
      <c r="J105" s="102">
        <v>100</v>
      </c>
      <c r="K105" s="102"/>
      <c r="L105" s="102">
        <f t="shared" si="25"/>
        <v>0</v>
      </c>
      <c r="M105" s="102"/>
      <c r="N105" s="102"/>
      <c r="O105" s="102"/>
      <c r="P105" s="102">
        <f t="shared" si="27"/>
        <v>0</v>
      </c>
      <c r="Q105" s="102">
        <f t="shared" si="28"/>
        <v>0</v>
      </c>
      <c r="R105" s="35"/>
    </row>
    <row r="106" spans="1:18" s="34" customFormat="1" ht="20.399999999999999" x14ac:dyDescent="0.3">
      <c r="A106" s="43" t="s">
        <v>0</v>
      </c>
      <c r="B106" s="43" t="s">
        <v>0</v>
      </c>
      <c r="C106" s="43" t="s">
        <v>0</v>
      </c>
      <c r="D106" s="49" t="s">
        <v>0</v>
      </c>
      <c r="E106" s="49" t="s">
        <v>0</v>
      </c>
      <c r="F106" s="49" t="s">
        <v>0</v>
      </c>
      <c r="G106" s="49" t="s">
        <v>0</v>
      </c>
      <c r="H106" s="21" t="s">
        <v>35</v>
      </c>
      <c r="I106" s="112">
        <f>SUM(I107)</f>
        <v>106400</v>
      </c>
      <c r="J106" s="112">
        <f>SUM(J107)</f>
        <v>106400</v>
      </c>
      <c r="K106" s="112">
        <f>SUM(K107)</f>
        <v>0</v>
      </c>
      <c r="L106" s="112">
        <f t="shared" si="25"/>
        <v>8000</v>
      </c>
      <c r="M106" s="112">
        <f>SUM(M107)</f>
        <v>0</v>
      </c>
      <c r="N106" s="112">
        <f t="shared" ref="N106:O106" si="38">SUM(N107)</f>
        <v>4000</v>
      </c>
      <c r="O106" s="112">
        <f t="shared" si="38"/>
        <v>4000</v>
      </c>
      <c r="P106" s="112">
        <f t="shared" si="27"/>
        <v>8000</v>
      </c>
      <c r="Q106" s="112">
        <f t="shared" si="28"/>
        <v>7.518796992481203</v>
      </c>
      <c r="R106" s="35"/>
    </row>
    <row r="107" spans="1:18" x14ac:dyDescent="0.3">
      <c r="A107" s="40" t="s">
        <v>109</v>
      </c>
      <c r="B107" s="40" t="s">
        <v>166</v>
      </c>
      <c r="C107" s="40" t="s">
        <v>117</v>
      </c>
      <c r="D107" s="40" t="s">
        <v>167</v>
      </c>
      <c r="E107" s="52" t="s">
        <v>142</v>
      </c>
      <c r="F107" s="52" t="s">
        <v>0</v>
      </c>
      <c r="G107" s="52" t="s">
        <v>0</v>
      </c>
      <c r="H107" s="6" t="s">
        <v>27</v>
      </c>
      <c r="I107" s="104">
        <f>SUM(I108:I110)</f>
        <v>106400</v>
      </c>
      <c r="J107" s="104">
        <f>SUM(J108:J110)</f>
        <v>106400</v>
      </c>
      <c r="K107" s="104">
        <f>SUM(K108:K110)</f>
        <v>0</v>
      </c>
      <c r="L107" s="104">
        <f t="shared" si="25"/>
        <v>8000</v>
      </c>
      <c r="M107" s="104">
        <f>SUM(M108:M110)</f>
        <v>0</v>
      </c>
      <c r="N107" s="104">
        <f t="shared" ref="N107:O107" si="39">SUM(N108:N110)</f>
        <v>4000</v>
      </c>
      <c r="O107" s="104">
        <f t="shared" si="39"/>
        <v>4000</v>
      </c>
      <c r="P107" s="104">
        <f t="shared" si="27"/>
        <v>8000</v>
      </c>
      <c r="Q107" s="104">
        <f t="shared" si="28"/>
        <v>7.518796992481203</v>
      </c>
      <c r="R107" s="35"/>
    </row>
    <row r="108" spans="1:18" x14ac:dyDescent="0.3">
      <c r="A108" s="40" t="s">
        <v>109</v>
      </c>
      <c r="B108" s="40" t="s">
        <v>166</v>
      </c>
      <c r="C108" s="40" t="s">
        <v>117</v>
      </c>
      <c r="D108" s="40" t="s">
        <v>167</v>
      </c>
      <c r="E108" s="88" t="s">
        <v>3023</v>
      </c>
      <c r="F108" s="40"/>
      <c r="G108" s="81" t="s">
        <v>3050</v>
      </c>
      <c r="H108" s="9" t="s">
        <v>29</v>
      </c>
      <c r="I108" s="102">
        <v>20000</v>
      </c>
      <c r="J108" s="102">
        <v>20000</v>
      </c>
      <c r="K108" s="102"/>
      <c r="L108" s="102">
        <f t="shared" si="25"/>
        <v>4000</v>
      </c>
      <c r="M108" s="102"/>
      <c r="N108" s="102">
        <v>2000</v>
      </c>
      <c r="O108" s="102">
        <v>2000</v>
      </c>
      <c r="P108" s="102">
        <f t="shared" si="27"/>
        <v>4000</v>
      </c>
      <c r="Q108" s="102">
        <f t="shared" si="28"/>
        <v>20</v>
      </c>
      <c r="R108" s="35"/>
    </row>
    <row r="109" spans="1:18" x14ac:dyDescent="0.3">
      <c r="A109" s="40" t="s">
        <v>109</v>
      </c>
      <c r="B109" s="40" t="s">
        <v>166</v>
      </c>
      <c r="C109" s="40" t="s">
        <v>117</v>
      </c>
      <c r="D109" s="40" t="s">
        <v>167</v>
      </c>
      <c r="E109" s="88" t="s">
        <v>3020</v>
      </c>
      <c r="F109" s="40"/>
      <c r="G109" s="81" t="s">
        <v>3050</v>
      </c>
      <c r="H109" s="9" t="s">
        <v>30</v>
      </c>
      <c r="I109" s="102">
        <v>86300</v>
      </c>
      <c r="J109" s="102">
        <v>86300</v>
      </c>
      <c r="K109" s="102"/>
      <c r="L109" s="102">
        <f t="shared" si="25"/>
        <v>4000</v>
      </c>
      <c r="M109" s="102"/>
      <c r="N109" s="102">
        <v>2000</v>
      </c>
      <c r="O109" s="102">
        <v>2000</v>
      </c>
      <c r="P109" s="102">
        <f t="shared" si="27"/>
        <v>4000</v>
      </c>
      <c r="Q109" s="102">
        <f t="shared" si="28"/>
        <v>4.6349942062572422</v>
      </c>
      <c r="R109" s="35"/>
    </row>
    <row r="110" spans="1:18" x14ac:dyDescent="0.3">
      <c r="A110" s="40" t="s">
        <v>109</v>
      </c>
      <c r="B110" s="40" t="s">
        <v>166</v>
      </c>
      <c r="C110" s="40" t="s">
        <v>117</v>
      </c>
      <c r="D110" s="40" t="s">
        <v>167</v>
      </c>
      <c r="E110" s="88" t="s">
        <v>3021</v>
      </c>
      <c r="F110" s="40"/>
      <c r="G110" s="81" t="s">
        <v>3050</v>
      </c>
      <c r="H110" s="9" t="s">
        <v>34</v>
      </c>
      <c r="I110" s="102">
        <v>100</v>
      </c>
      <c r="J110" s="102">
        <v>100</v>
      </c>
      <c r="K110" s="102"/>
      <c r="L110" s="102">
        <f t="shared" si="25"/>
        <v>0</v>
      </c>
      <c r="M110" s="102"/>
      <c r="N110" s="102"/>
      <c r="O110" s="102"/>
      <c r="P110" s="102">
        <f t="shared" si="27"/>
        <v>0</v>
      </c>
      <c r="Q110" s="102">
        <f t="shared" si="28"/>
        <v>0</v>
      </c>
      <c r="R110" s="35"/>
    </row>
    <row r="111" spans="1:18" s="34" customFormat="1" ht="20.399999999999999" x14ac:dyDescent="0.3">
      <c r="A111" s="43" t="s">
        <v>0</v>
      </c>
      <c r="B111" s="43" t="s">
        <v>0</v>
      </c>
      <c r="C111" s="43" t="s">
        <v>0</v>
      </c>
      <c r="D111" s="49" t="s">
        <v>0</v>
      </c>
      <c r="E111" s="49" t="s">
        <v>0</v>
      </c>
      <c r="F111" s="49" t="s">
        <v>0</v>
      </c>
      <c r="G111" s="49" t="s">
        <v>0</v>
      </c>
      <c r="H111" s="21" t="s">
        <v>53</v>
      </c>
      <c r="I111" s="112">
        <f t="shared" ref="I111:O112" si="40">SUM(I112)</f>
        <v>3000</v>
      </c>
      <c r="J111" s="112">
        <f t="shared" si="40"/>
        <v>3000</v>
      </c>
      <c r="K111" s="112">
        <f t="shared" si="40"/>
        <v>0</v>
      </c>
      <c r="L111" s="112">
        <f t="shared" si="25"/>
        <v>0</v>
      </c>
      <c r="M111" s="112">
        <f t="shared" si="40"/>
        <v>0</v>
      </c>
      <c r="N111" s="112">
        <f t="shared" si="40"/>
        <v>0</v>
      </c>
      <c r="O111" s="112">
        <f t="shared" si="40"/>
        <v>0</v>
      </c>
      <c r="P111" s="112">
        <f t="shared" si="27"/>
        <v>0</v>
      </c>
      <c r="Q111" s="112">
        <f t="shared" si="28"/>
        <v>0</v>
      </c>
      <c r="R111" s="35"/>
    </row>
    <row r="112" spans="1:18" x14ac:dyDescent="0.3">
      <c r="A112" s="40" t="s">
        <v>109</v>
      </c>
      <c r="B112" s="40" t="s">
        <v>166</v>
      </c>
      <c r="C112" s="40" t="s">
        <v>117</v>
      </c>
      <c r="D112" s="40" t="s">
        <v>167</v>
      </c>
      <c r="E112" s="52" t="s">
        <v>149</v>
      </c>
      <c r="F112" s="52" t="s">
        <v>0</v>
      </c>
      <c r="G112" s="52" t="s">
        <v>0</v>
      </c>
      <c r="H112" s="6" t="s">
        <v>46</v>
      </c>
      <c r="I112" s="104">
        <f t="shared" si="40"/>
        <v>3000</v>
      </c>
      <c r="J112" s="104">
        <f t="shared" si="40"/>
        <v>3000</v>
      </c>
      <c r="K112" s="104">
        <f t="shared" si="40"/>
        <v>0</v>
      </c>
      <c r="L112" s="104">
        <f t="shared" si="25"/>
        <v>0</v>
      </c>
      <c r="M112" s="104">
        <f t="shared" si="40"/>
        <v>0</v>
      </c>
      <c r="N112" s="104">
        <f t="shared" si="40"/>
        <v>0</v>
      </c>
      <c r="O112" s="104">
        <f t="shared" si="40"/>
        <v>0</v>
      </c>
      <c r="P112" s="104">
        <f t="shared" si="27"/>
        <v>0</v>
      </c>
      <c r="Q112" s="104">
        <f t="shared" si="28"/>
        <v>0</v>
      </c>
      <c r="R112" s="35"/>
    </row>
    <row r="113" spans="1:18" x14ac:dyDescent="0.3">
      <c r="A113" s="40" t="s">
        <v>109</v>
      </c>
      <c r="B113" s="40" t="s">
        <v>166</v>
      </c>
      <c r="C113" s="40" t="s">
        <v>117</v>
      </c>
      <c r="D113" s="40" t="s">
        <v>167</v>
      </c>
      <c r="E113" s="88" t="s">
        <v>3022</v>
      </c>
      <c r="F113" s="40"/>
      <c r="G113" s="81" t="s">
        <v>3050</v>
      </c>
      <c r="H113" s="9" t="s">
        <v>49</v>
      </c>
      <c r="I113" s="102">
        <v>3000</v>
      </c>
      <c r="J113" s="102">
        <v>3000</v>
      </c>
      <c r="K113" s="102"/>
      <c r="L113" s="102">
        <f t="shared" si="25"/>
        <v>0</v>
      </c>
      <c r="M113" s="102"/>
      <c r="N113" s="102"/>
      <c r="O113" s="102"/>
      <c r="P113" s="102">
        <f t="shared" si="27"/>
        <v>0</v>
      </c>
      <c r="Q113" s="102">
        <f t="shared" si="28"/>
        <v>0</v>
      </c>
      <c r="R113" s="35"/>
    </row>
    <row r="114" spans="1:18" s="34" customFormat="1" ht="20.399999999999999" x14ac:dyDescent="0.3">
      <c r="A114" s="49" t="s">
        <v>0</v>
      </c>
      <c r="B114" s="49" t="s">
        <v>0</v>
      </c>
      <c r="C114" s="49" t="s">
        <v>0</v>
      </c>
      <c r="D114" s="49" t="s">
        <v>0</v>
      </c>
      <c r="E114" s="49" t="s">
        <v>0</v>
      </c>
      <c r="F114" s="49" t="s">
        <v>0</v>
      </c>
      <c r="G114" s="49" t="s">
        <v>0</v>
      </c>
      <c r="H114" s="21" t="s">
        <v>176</v>
      </c>
      <c r="I114" s="112">
        <f>SUM(I90,I106,I111)</f>
        <v>358430</v>
      </c>
      <c r="J114" s="112">
        <f>SUM(J90,J106,J111)</f>
        <v>358430</v>
      </c>
      <c r="K114" s="112">
        <f>SUM(K90,K106,K111)</f>
        <v>0</v>
      </c>
      <c r="L114" s="112">
        <f t="shared" si="25"/>
        <v>69186</v>
      </c>
      <c r="M114" s="112">
        <f>SUM(M90,M106,M111)</f>
        <v>18735</v>
      </c>
      <c r="N114" s="112">
        <f t="shared" ref="N114:O114" si="41">SUM(N90,N106,N111)</f>
        <v>25248</v>
      </c>
      <c r="O114" s="112">
        <f t="shared" si="41"/>
        <v>25203</v>
      </c>
      <c r="P114" s="112">
        <f t="shared" si="27"/>
        <v>69186</v>
      </c>
      <c r="Q114" s="112">
        <f t="shared" si="28"/>
        <v>19.302513740479313</v>
      </c>
      <c r="R114" s="35"/>
    </row>
    <row r="115" spans="1:18" ht="15" thickBot="1" x14ac:dyDescent="0.35">
      <c r="A115" s="81" t="s">
        <v>0</v>
      </c>
      <c r="B115" s="81" t="s">
        <v>0</v>
      </c>
      <c r="C115" s="81" t="s">
        <v>0</v>
      </c>
      <c r="D115" s="81" t="s">
        <v>0</v>
      </c>
      <c r="E115" s="81" t="s">
        <v>0</v>
      </c>
      <c r="F115" s="81" t="s">
        <v>0</v>
      </c>
      <c r="G115" s="81" t="s">
        <v>0</v>
      </c>
      <c r="H115" s="6" t="s">
        <v>152</v>
      </c>
      <c r="I115" s="104">
        <v>8</v>
      </c>
      <c r="J115" s="104">
        <v>8</v>
      </c>
      <c r="K115" s="104"/>
      <c r="L115" s="104"/>
      <c r="M115" s="104"/>
      <c r="N115" s="104"/>
      <c r="O115" s="104"/>
      <c r="P115" s="104"/>
      <c r="Q115" s="104"/>
      <c r="R115" s="35"/>
    </row>
    <row r="116" spans="1:18" s="34" customFormat="1" ht="31.2" thickBot="1" x14ac:dyDescent="0.35">
      <c r="A116" s="127" t="s">
        <v>0</v>
      </c>
      <c r="B116" s="127" t="s">
        <v>0</v>
      </c>
      <c r="C116" s="127" t="s">
        <v>0</v>
      </c>
      <c r="D116" s="127" t="s">
        <v>0</v>
      </c>
      <c r="E116" s="127" t="s">
        <v>0</v>
      </c>
      <c r="F116" s="127" t="s">
        <v>0</v>
      </c>
      <c r="G116" s="127" t="s">
        <v>0</v>
      </c>
      <c r="H116" s="29" t="s">
        <v>63</v>
      </c>
      <c r="I116" s="124" t="s">
        <v>3013</v>
      </c>
      <c r="J116" s="124" t="s">
        <v>2</v>
      </c>
      <c r="K116" s="124" t="s">
        <v>3097</v>
      </c>
      <c r="L116" s="124" t="s">
        <v>3097</v>
      </c>
      <c r="M116" s="124" t="s">
        <v>3098</v>
      </c>
      <c r="N116" s="124" t="s">
        <v>3099</v>
      </c>
      <c r="O116" s="124" t="s">
        <v>3100</v>
      </c>
      <c r="P116" s="124" t="s">
        <v>3097</v>
      </c>
      <c r="Q116" s="126" t="s">
        <v>3101</v>
      </c>
      <c r="R116" s="35"/>
    </row>
    <row r="117" spans="1:18" x14ac:dyDescent="0.3">
      <c r="A117" s="128"/>
      <c r="B117" s="128"/>
      <c r="C117" s="128"/>
      <c r="D117" s="128"/>
      <c r="E117" s="128"/>
      <c r="F117" s="128"/>
      <c r="G117" s="128"/>
      <c r="H117" s="10" t="s">
        <v>0</v>
      </c>
      <c r="I117" s="103">
        <v>1</v>
      </c>
      <c r="J117" s="103">
        <v>2</v>
      </c>
      <c r="K117" s="103">
        <v>3</v>
      </c>
      <c r="L117" s="103" t="s">
        <v>3</v>
      </c>
      <c r="M117" s="103">
        <v>5</v>
      </c>
      <c r="N117" s="103">
        <v>6</v>
      </c>
      <c r="O117" s="103">
        <v>7</v>
      </c>
      <c r="P117" s="103" t="s">
        <v>3102</v>
      </c>
      <c r="Q117" s="103">
        <v>9</v>
      </c>
      <c r="R117" s="35"/>
    </row>
    <row r="118" spans="1:18" x14ac:dyDescent="0.3">
      <c r="A118" s="128"/>
      <c r="B118" s="128"/>
      <c r="C118" s="128"/>
      <c r="D118" s="128"/>
      <c r="E118" s="128"/>
      <c r="F118" s="128"/>
      <c r="G118" s="128"/>
      <c r="H118" s="11" t="s">
        <v>64</v>
      </c>
      <c r="I118" s="105">
        <f>SUM(I114)</f>
        <v>358430</v>
      </c>
      <c r="J118" s="105">
        <f>SUM(J114)</f>
        <v>358430</v>
      </c>
      <c r="K118" s="105">
        <f>SUM(K114)</f>
        <v>0</v>
      </c>
      <c r="L118" s="105">
        <f t="shared" si="25"/>
        <v>69186</v>
      </c>
      <c r="M118" s="105">
        <f>SUM(M114)</f>
        <v>18735</v>
      </c>
      <c r="N118" s="105">
        <f t="shared" ref="N118:O118" si="42">SUM(N114)</f>
        <v>25248</v>
      </c>
      <c r="O118" s="105">
        <f t="shared" si="42"/>
        <v>25203</v>
      </c>
      <c r="P118" s="105">
        <f t="shared" si="27"/>
        <v>69186</v>
      </c>
      <c r="Q118" s="105">
        <f t="shared" si="28"/>
        <v>19.302513740479313</v>
      </c>
      <c r="R118" s="35"/>
    </row>
    <row r="119" spans="1:18" x14ac:dyDescent="0.3">
      <c r="A119" s="128"/>
      <c r="B119" s="128"/>
      <c r="C119" s="128"/>
      <c r="D119" s="128"/>
      <c r="E119" s="128"/>
      <c r="F119" s="128"/>
      <c r="G119" s="128"/>
      <c r="H119" s="12" t="s">
        <v>62</v>
      </c>
      <c r="I119" s="105">
        <f>SUM(I118)</f>
        <v>358430</v>
      </c>
      <c r="J119" s="105">
        <f>SUM(J118)</f>
        <v>358430</v>
      </c>
      <c r="K119" s="105">
        <f>SUM(K118)</f>
        <v>0</v>
      </c>
      <c r="L119" s="105">
        <f t="shared" si="25"/>
        <v>69186</v>
      </c>
      <c r="M119" s="105">
        <f>SUM(M118)</f>
        <v>18735</v>
      </c>
      <c r="N119" s="105">
        <f t="shared" ref="N119:O119" si="43">SUM(N118)</f>
        <v>25248</v>
      </c>
      <c r="O119" s="105">
        <f t="shared" si="43"/>
        <v>25203</v>
      </c>
      <c r="P119" s="105">
        <f t="shared" si="27"/>
        <v>69186</v>
      </c>
      <c r="Q119" s="105">
        <f t="shared" si="28"/>
        <v>19.302513740479313</v>
      </c>
      <c r="R119" s="35"/>
    </row>
    <row r="120" spans="1:18" x14ac:dyDescent="0.3">
      <c r="A120" s="129"/>
      <c r="B120" s="129"/>
      <c r="C120" s="129"/>
      <c r="D120" s="129"/>
      <c r="E120" s="129"/>
      <c r="F120" s="129"/>
      <c r="G120" s="129"/>
      <c r="R120" s="35"/>
    </row>
    <row r="121" spans="1:18" x14ac:dyDescent="0.3">
      <c r="A121" s="81" t="s">
        <v>0</v>
      </c>
      <c r="B121" s="81" t="s">
        <v>0</v>
      </c>
      <c r="C121" s="81" t="s">
        <v>0</v>
      </c>
      <c r="D121" s="81" t="s">
        <v>0</v>
      </c>
      <c r="E121" s="81" t="s">
        <v>0</v>
      </c>
      <c r="F121" s="81" t="s">
        <v>0</v>
      </c>
      <c r="G121" s="81" t="s">
        <v>0</v>
      </c>
      <c r="H121" s="13" t="s">
        <v>0</v>
      </c>
      <c r="I121" s="106"/>
      <c r="J121" s="106"/>
      <c r="K121" s="106"/>
      <c r="L121" s="106"/>
      <c r="M121" s="106"/>
      <c r="N121" s="106"/>
      <c r="O121" s="106"/>
      <c r="P121" s="106"/>
      <c r="Q121" s="106"/>
      <c r="R121" s="35"/>
    </row>
    <row r="122" spans="1:18" s="34" customFormat="1" x14ac:dyDescent="0.3">
      <c r="A122" s="49" t="s">
        <v>0</v>
      </c>
      <c r="B122" s="49" t="s">
        <v>0</v>
      </c>
      <c r="C122" s="49" t="s">
        <v>0</v>
      </c>
      <c r="D122" s="49" t="s">
        <v>0</v>
      </c>
      <c r="E122" s="49" t="s">
        <v>0</v>
      </c>
      <c r="F122" s="49" t="s">
        <v>0</v>
      </c>
      <c r="G122" s="49" t="s">
        <v>0</v>
      </c>
      <c r="H122" s="21" t="s">
        <v>177</v>
      </c>
      <c r="I122" s="112">
        <f>SUM(I114)</f>
        <v>358430</v>
      </c>
      <c r="J122" s="112">
        <f>SUM(J114)</f>
        <v>358430</v>
      </c>
      <c r="K122" s="112">
        <f>SUM(K114)</f>
        <v>0</v>
      </c>
      <c r="L122" s="112">
        <f t="shared" si="25"/>
        <v>69186</v>
      </c>
      <c r="M122" s="112">
        <f>SUM(M114)</f>
        <v>18735</v>
      </c>
      <c r="N122" s="112">
        <f t="shared" ref="N122:O122" si="44">SUM(N114)</f>
        <v>25248</v>
      </c>
      <c r="O122" s="112">
        <f t="shared" si="44"/>
        <v>25203</v>
      </c>
      <c r="P122" s="112">
        <f t="shared" si="27"/>
        <v>69186</v>
      </c>
      <c r="Q122" s="112">
        <f t="shared" si="28"/>
        <v>19.302513740479313</v>
      </c>
      <c r="R122" s="35"/>
    </row>
    <row r="123" spans="1:18" x14ac:dyDescent="0.3">
      <c r="A123" s="81" t="s">
        <v>0</v>
      </c>
      <c r="B123" s="81" t="s">
        <v>0</v>
      </c>
      <c r="C123" s="81" t="s">
        <v>0</v>
      </c>
      <c r="D123" s="81" t="s">
        <v>0</v>
      </c>
      <c r="E123" s="81" t="s">
        <v>0</v>
      </c>
      <c r="F123" s="81" t="s">
        <v>0</v>
      </c>
      <c r="G123" s="81" t="s">
        <v>0</v>
      </c>
      <c r="H123" s="6" t="s">
        <v>152</v>
      </c>
      <c r="I123" s="104">
        <f>I115</f>
        <v>8</v>
      </c>
      <c r="J123" s="104">
        <f>J115</f>
        <v>8</v>
      </c>
      <c r="K123" s="104"/>
      <c r="L123" s="104"/>
      <c r="M123" s="104"/>
      <c r="N123" s="104"/>
      <c r="O123" s="104"/>
      <c r="P123" s="104"/>
      <c r="Q123" s="104"/>
      <c r="R123" s="35"/>
    </row>
    <row r="124" spans="1:18" x14ac:dyDescent="0.3">
      <c r="A124" s="81" t="s">
        <v>0</v>
      </c>
      <c r="B124" s="81" t="s">
        <v>0</v>
      </c>
      <c r="C124" s="81" t="s">
        <v>0</v>
      </c>
      <c r="D124" s="81" t="s">
        <v>0</v>
      </c>
      <c r="E124" s="81" t="s">
        <v>0</v>
      </c>
      <c r="F124" s="81" t="s">
        <v>0</v>
      </c>
      <c r="G124" s="81" t="s">
        <v>0</v>
      </c>
      <c r="H124" s="14" t="s">
        <v>0</v>
      </c>
      <c r="I124" s="107"/>
      <c r="J124" s="107"/>
      <c r="K124" s="107"/>
      <c r="L124" s="107"/>
      <c r="M124" s="107"/>
      <c r="N124" s="107"/>
      <c r="O124" s="107"/>
      <c r="P124" s="107"/>
      <c r="Q124" s="107"/>
      <c r="R124" s="35"/>
    </row>
    <row r="125" spans="1:18" s="34" customFormat="1" x14ac:dyDescent="0.3">
      <c r="A125" s="49" t="s">
        <v>0</v>
      </c>
      <c r="B125" s="49" t="s">
        <v>0</v>
      </c>
      <c r="C125" s="49" t="s">
        <v>0</v>
      </c>
      <c r="D125" s="49" t="s">
        <v>0</v>
      </c>
      <c r="E125" s="49" t="s">
        <v>0</v>
      </c>
      <c r="F125" s="49" t="s">
        <v>0</v>
      </c>
      <c r="G125" s="49" t="s">
        <v>0</v>
      </c>
      <c r="H125" s="21" t="s">
        <v>178</v>
      </c>
      <c r="I125" s="112">
        <f>SUM(I46,I83,I122)</f>
        <v>3231162</v>
      </c>
      <c r="J125" s="112">
        <f>SUM(J46,J83,J122)</f>
        <v>3231162</v>
      </c>
      <c r="K125" s="112">
        <f>SUM(K46,K83,K122)</f>
        <v>0</v>
      </c>
      <c r="L125" s="112">
        <f t="shared" si="25"/>
        <v>782780</v>
      </c>
      <c r="M125" s="112">
        <f>SUM(M46,M83,M122)</f>
        <v>245235</v>
      </c>
      <c r="N125" s="112">
        <f t="shared" ref="N125:O125" si="45">SUM(N46,N83,N122)</f>
        <v>265033</v>
      </c>
      <c r="O125" s="112">
        <f t="shared" si="45"/>
        <v>272512</v>
      </c>
      <c r="P125" s="112">
        <f t="shared" si="27"/>
        <v>782780</v>
      </c>
      <c r="Q125" s="112">
        <f t="shared" si="28"/>
        <v>24.225959577390423</v>
      </c>
      <c r="R125" s="35"/>
    </row>
    <row r="126" spans="1:18" x14ac:dyDescent="0.3">
      <c r="A126" s="81" t="s">
        <v>0</v>
      </c>
      <c r="B126" s="81" t="s">
        <v>0</v>
      </c>
      <c r="C126" s="81" t="s">
        <v>0</v>
      </c>
      <c r="D126" s="81" t="s">
        <v>0</v>
      </c>
      <c r="E126" s="81" t="s">
        <v>0</v>
      </c>
      <c r="F126" s="81" t="s">
        <v>0</v>
      </c>
      <c r="G126" s="81" t="s">
        <v>0</v>
      </c>
      <c r="H126" s="6" t="s">
        <v>179</v>
      </c>
      <c r="I126" s="104">
        <f>I47+I84+I123</f>
        <v>46</v>
      </c>
      <c r="J126" s="104">
        <f>J47+J84+J123</f>
        <v>46</v>
      </c>
      <c r="K126" s="104"/>
      <c r="L126" s="104"/>
      <c r="M126" s="104"/>
      <c r="N126" s="104"/>
      <c r="O126" s="104"/>
      <c r="P126" s="104"/>
      <c r="Q126" s="104"/>
      <c r="R126" s="35"/>
    </row>
    <row r="127" spans="1:18" x14ac:dyDescent="0.3">
      <c r="A127" s="41" t="s">
        <v>4</v>
      </c>
      <c r="B127" s="52" t="s">
        <v>0</v>
      </c>
      <c r="C127" s="52" t="s">
        <v>0</v>
      </c>
      <c r="D127" s="52" t="s">
        <v>0</v>
      </c>
      <c r="E127" s="52" t="s">
        <v>0</v>
      </c>
      <c r="F127" s="52" t="s">
        <v>0</v>
      </c>
      <c r="G127" s="52" t="s">
        <v>0</v>
      </c>
      <c r="H127" s="6" t="s">
        <v>180</v>
      </c>
      <c r="I127" s="102"/>
      <c r="J127" s="102"/>
      <c r="K127" s="102"/>
      <c r="L127" s="102">
        <f t="shared" si="25"/>
        <v>0</v>
      </c>
      <c r="M127" s="102">
        <v>0</v>
      </c>
      <c r="N127" s="102"/>
      <c r="O127" s="102"/>
      <c r="P127" s="102">
        <f t="shared" si="27"/>
        <v>0</v>
      </c>
      <c r="Q127" s="102"/>
      <c r="R127" s="35"/>
    </row>
    <row r="128" spans="1:18" ht="15" thickBot="1" x14ac:dyDescent="0.35">
      <c r="A128" s="41" t="s">
        <v>4</v>
      </c>
      <c r="B128" s="41" t="s">
        <v>111</v>
      </c>
      <c r="C128" s="40" t="s">
        <v>0</v>
      </c>
      <c r="D128" s="40" t="s">
        <v>0</v>
      </c>
      <c r="E128" s="52" t="s">
        <v>0</v>
      </c>
      <c r="F128" s="52" t="s">
        <v>0</v>
      </c>
      <c r="G128" s="52" t="s">
        <v>0</v>
      </c>
      <c r="H128" s="6" t="s">
        <v>0</v>
      </c>
      <c r="I128" s="102"/>
      <c r="J128" s="102"/>
      <c r="K128" s="102"/>
      <c r="L128" s="102"/>
      <c r="M128" s="102"/>
      <c r="N128" s="102"/>
      <c r="O128" s="102"/>
      <c r="P128" s="102"/>
      <c r="Q128" s="102"/>
      <c r="R128" s="35"/>
    </row>
    <row r="129" spans="1:18" s="34" customFormat="1" ht="31.2" thickBot="1" x14ac:dyDescent="0.35">
      <c r="A129" s="45" t="s">
        <v>112</v>
      </c>
      <c r="B129" s="45" t="s">
        <v>113</v>
      </c>
      <c r="C129" s="45" t="s">
        <v>114</v>
      </c>
      <c r="D129" s="46" t="s">
        <v>0</v>
      </c>
      <c r="E129" s="45" t="s">
        <v>3014</v>
      </c>
      <c r="F129" s="45" t="s">
        <v>115</v>
      </c>
      <c r="G129" s="45" t="s">
        <v>116</v>
      </c>
      <c r="H129" s="29" t="s">
        <v>1</v>
      </c>
      <c r="I129" s="124" t="s">
        <v>3013</v>
      </c>
      <c r="J129" s="124" t="s">
        <v>2</v>
      </c>
      <c r="K129" s="124" t="s">
        <v>3097</v>
      </c>
      <c r="L129" s="124" t="s">
        <v>3097</v>
      </c>
      <c r="M129" s="124" t="s">
        <v>3098</v>
      </c>
      <c r="N129" s="124" t="s">
        <v>3099</v>
      </c>
      <c r="O129" s="124" t="s">
        <v>3100</v>
      </c>
      <c r="P129" s="124" t="s">
        <v>3097</v>
      </c>
      <c r="Q129" s="126" t="s">
        <v>3101</v>
      </c>
      <c r="R129" s="35"/>
    </row>
    <row r="130" spans="1:18" x14ac:dyDescent="0.3">
      <c r="A130" s="50" t="s">
        <v>0</v>
      </c>
      <c r="B130" s="50" t="s">
        <v>0</v>
      </c>
      <c r="C130" s="50" t="s">
        <v>0</v>
      </c>
      <c r="D130" s="51" t="s">
        <v>0</v>
      </c>
      <c r="E130" s="51" t="s">
        <v>0</v>
      </c>
      <c r="F130" s="86" t="s">
        <v>0</v>
      </c>
      <c r="G130" s="87" t="s">
        <v>0</v>
      </c>
      <c r="H130" s="8" t="s">
        <v>0</v>
      </c>
      <c r="I130" s="103">
        <v>1</v>
      </c>
      <c r="J130" s="103">
        <v>2</v>
      </c>
      <c r="K130" s="103">
        <v>3</v>
      </c>
      <c r="L130" s="103" t="s">
        <v>3</v>
      </c>
      <c r="M130" s="103">
        <v>5</v>
      </c>
      <c r="N130" s="103">
        <v>6</v>
      </c>
      <c r="O130" s="103">
        <v>7</v>
      </c>
      <c r="P130" s="103" t="s">
        <v>3102</v>
      </c>
      <c r="Q130" s="103">
        <v>9</v>
      </c>
      <c r="R130" s="35"/>
    </row>
    <row r="131" spans="1:18" x14ac:dyDescent="0.3">
      <c r="A131" s="41" t="s">
        <v>4</v>
      </c>
      <c r="B131" s="41" t="s">
        <v>111</v>
      </c>
      <c r="C131" s="40" t="s">
        <v>117</v>
      </c>
      <c r="D131" s="40" t="s">
        <v>181</v>
      </c>
      <c r="E131" s="52" t="s">
        <v>0</v>
      </c>
      <c r="F131" s="52" t="s">
        <v>0</v>
      </c>
      <c r="G131" s="52" t="s">
        <v>0</v>
      </c>
      <c r="H131" s="6" t="s">
        <v>180</v>
      </c>
      <c r="I131" s="102"/>
      <c r="J131" s="102"/>
      <c r="K131" s="102"/>
      <c r="L131" s="102">
        <f t="shared" si="25"/>
        <v>0</v>
      </c>
      <c r="M131" s="102">
        <v>0</v>
      </c>
      <c r="N131" s="102"/>
      <c r="O131" s="102"/>
      <c r="P131" s="102">
        <f t="shared" si="27"/>
        <v>0</v>
      </c>
      <c r="Q131" s="102"/>
      <c r="R131" s="35"/>
    </row>
    <row r="132" spans="1:18" s="34" customFormat="1" ht="20.399999999999999" x14ac:dyDescent="0.3">
      <c r="A132" s="43" t="s">
        <v>0</v>
      </c>
      <c r="B132" s="43" t="s">
        <v>0</v>
      </c>
      <c r="C132" s="43" t="s">
        <v>0</v>
      </c>
      <c r="D132" s="49" t="s">
        <v>0</v>
      </c>
      <c r="E132" s="49" t="s">
        <v>0</v>
      </c>
      <c r="F132" s="49" t="s">
        <v>0</v>
      </c>
      <c r="G132" s="49" t="s">
        <v>0</v>
      </c>
      <c r="H132" s="21" t="s">
        <v>26</v>
      </c>
      <c r="I132" s="112">
        <f>SUM(I133,I140,I142)</f>
        <v>385430</v>
      </c>
      <c r="J132" s="112">
        <f>SUM(J133,J140,J142)</f>
        <v>385430</v>
      </c>
      <c r="K132" s="112">
        <f>SUM(K133,K140,K142)</f>
        <v>0</v>
      </c>
      <c r="L132" s="112">
        <f t="shared" si="25"/>
        <v>101624</v>
      </c>
      <c r="M132" s="112">
        <f>SUM(M133,M140,M142)</f>
        <v>23015</v>
      </c>
      <c r="N132" s="112">
        <f t="shared" ref="N132:O132" si="46">SUM(N133,N140,N142)</f>
        <v>34692</v>
      </c>
      <c r="O132" s="112">
        <f t="shared" si="46"/>
        <v>43917</v>
      </c>
      <c r="P132" s="112">
        <f t="shared" si="27"/>
        <v>101624</v>
      </c>
      <c r="Q132" s="112">
        <f t="shared" si="28"/>
        <v>26.366395973328487</v>
      </c>
      <c r="R132" s="35"/>
    </row>
    <row r="133" spans="1:18" x14ac:dyDescent="0.3">
      <c r="A133" s="40" t="s">
        <v>4</v>
      </c>
      <c r="B133" s="40" t="s">
        <v>111</v>
      </c>
      <c r="C133" s="40" t="s">
        <v>117</v>
      </c>
      <c r="D133" s="40" t="s">
        <v>181</v>
      </c>
      <c r="E133" s="52" t="s">
        <v>119</v>
      </c>
      <c r="F133" s="52" t="s">
        <v>0</v>
      </c>
      <c r="G133" s="52" t="s">
        <v>0</v>
      </c>
      <c r="H133" s="6" t="s">
        <v>5</v>
      </c>
      <c r="I133" s="104">
        <f>SUM(I134,I135)</f>
        <v>317057</v>
      </c>
      <c r="J133" s="104">
        <f>SUM(J134,J135)</f>
        <v>317057</v>
      </c>
      <c r="K133" s="104">
        <f>SUM(K134,K135)</f>
        <v>0</v>
      </c>
      <c r="L133" s="104">
        <f t="shared" si="25"/>
        <v>80498</v>
      </c>
      <c r="M133" s="104">
        <f>SUM(M134,M135)</f>
        <v>20874</v>
      </c>
      <c r="N133" s="104">
        <f t="shared" ref="N133:O133" si="47">SUM(N134,N135)</f>
        <v>24912</v>
      </c>
      <c r="O133" s="104">
        <f t="shared" si="47"/>
        <v>34712</v>
      </c>
      <c r="P133" s="104">
        <f t="shared" si="27"/>
        <v>80498</v>
      </c>
      <c r="Q133" s="104">
        <f t="shared" si="28"/>
        <v>25.389125614637116</v>
      </c>
      <c r="R133" s="35"/>
    </row>
    <row r="134" spans="1:18" x14ac:dyDescent="0.3">
      <c r="A134" s="40" t="s">
        <v>4</v>
      </c>
      <c r="B134" s="40" t="s">
        <v>111</v>
      </c>
      <c r="C134" s="40" t="s">
        <v>117</v>
      </c>
      <c r="D134" s="40" t="s">
        <v>181</v>
      </c>
      <c r="E134" s="88" t="s">
        <v>3015</v>
      </c>
      <c r="F134" s="40"/>
      <c r="G134" s="81" t="s">
        <v>3050</v>
      </c>
      <c r="H134" s="9" t="s">
        <v>6</v>
      </c>
      <c r="I134" s="102">
        <v>285457</v>
      </c>
      <c r="J134" s="102">
        <v>285457</v>
      </c>
      <c r="K134" s="102"/>
      <c r="L134" s="102">
        <f t="shared" si="25"/>
        <v>66771</v>
      </c>
      <c r="M134" s="102">
        <v>19771</v>
      </c>
      <c r="N134" s="102">
        <v>23500</v>
      </c>
      <c r="O134" s="102">
        <v>23500</v>
      </c>
      <c r="P134" s="102">
        <f t="shared" si="27"/>
        <v>66771</v>
      </c>
      <c r="Q134" s="102">
        <f t="shared" si="28"/>
        <v>23.390913517622618</v>
      </c>
      <c r="R134" s="35"/>
    </row>
    <row r="135" spans="1:18" x14ac:dyDescent="0.3">
      <c r="A135" s="41" t="s">
        <v>4</v>
      </c>
      <c r="B135" s="41" t="s">
        <v>111</v>
      </c>
      <c r="C135" s="41" t="s">
        <v>117</v>
      </c>
      <c r="D135" s="41" t="s">
        <v>181</v>
      </c>
      <c r="E135" s="41" t="s">
        <v>120</v>
      </c>
      <c r="F135" s="40" t="s">
        <v>0</v>
      </c>
      <c r="G135" s="81" t="s">
        <v>0</v>
      </c>
      <c r="H135" s="6" t="s">
        <v>7</v>
      </c>
      <c r="I135" s="104">
        <f>SUM(I136:I139)</f>
        <v>31600</v>
      </c>
      <c r="J135" s="104">
        <f t="shared" ref="J135:O135" si="48">SUM(J136:J139)</f>
        <v>31600</v>
      </c>
      <c r="K135" s="104">
        <f t="shared" si="48"/>
        <v>0</v>
      </c>
      <c r="L135" s="104">
        <f t="shared" si="25"/>
        <v>13727</v>
      </c>
      <c r="M135" s="104">
        <f t="shared" si="48"/>
        <v>1103</v>
      </c>
      <c r="N135" s="104">
        <f t="shared" si="48"/>
        <v>1412</v>
      </c>
      <c r="O135" s="104">
        <f t="shared" si="48"/>
        <v>11212</v>
      </c>
      <c r="P135" s="104">
        <f t="shared" si="27"/>
        <v>13727</v>
      </c>
      <c r="Q135" s="104">
        <f t="shared" si="28"/>
        <v>43.439873417721522</v>
      </c>
      <c r="R135" s="35"/>
    </row>
    <row r="136" spans="1:18" x14ac:dyDescent="0.3">
      <c r="A136" s="40" t="s">
        <v>4</v>
      </c>
      <c r="B136" s="40" t="s">
        <v>111</v>
      </c>
      <c r="C136" s="40" t="s">
        <v>117</v>
      </c>
      <c r="D136" s="40" t="s">
        <v>181</v>
      </c>
      <c r="E136" s="88" t="s">
        <v>3016</v>
      </c>
      <c r="F136" s="40" t="s">
        <v>182</v>
      </c>
      <c r="G136" s="81" t="s">
        <v>3050</v>
      </c>
      <c r="H136" s="9" t="s">
        <v>9</v>
      </c>
      <c r="I136" s="102">
        <v>5000</v>
      </c>
      <c r="J136" s="102">
        <v>5000</v>
      </c>
      <c r="K136" s="102"/>
      <c r="L136" s="102">
        <f t="shared" si="25"/>
        <v>637</v>
      </c>
      <c r="M136" s="102">
        <v>213</v>
      </c>
      <c r="N136" s="102">
        <v>212</v>
      </c>
      <c r="O136" s="102">
        <v>212</v>
      </c>
      <c r="P136" s="102">
        <f t="shared" si="27"/>
        <v>637</v>
      </c>
      <c r="Q136" s="102">
        <f t="shared" si="28"/>
        <v>12.740000000000002</v>
      </c>
      <c r="R136" s="35"/>
    </row>
    <row r="137" spans="1:18" x14ac:dyDescent="0.3">
      <c r="A137" s="40" t="s">
        <v>4</v>
      </c>
      <c r="B137" s="40" t="s">
        <v>111</v>
      </c>
      <c r="C137" s="40" t="s">
        <v>117</v>
      </c>
      <c r="D137" s="40" t="s">
        <v>181</v>
      </c>
      <c r="E137" s="88" t="s">
        <v>3016</v>
      </c>
      <c r="F137" s="40" t="s">
        <v>183</v>
      </c>
      <c r="G137" s="81" t="s">
        <v>3050</v>
      </c>
      <c r="H137" s="9" t="s">
        <v>12</v>
      </c>
      <c r="I137" s="102">
        <v>19000</v>
      </c>
      <c r="J137" s="102">
        <v>19000</v>
      </c>
      <c r="K137" s="102"/>
      <c r="L137" s="102">
        <f t="shared" si="25"/>
        <v>13090</v>
      </c>
      <c r="M137" s="102">
        <v>890</v>
      </c>
      <c r="N137" s="102">
        <v>1200</v>
      </c>
      <c r="O137" s="102">
        <v>11000</v>
      </c>
      <c r="P137" s="102">
        <f t="shared" si="27"/>
        <v>13090</v>
      </c>
      <c r="Q137" s="102">
        <f t="shared" si="28"/>
        <v>68.89473684210526</v>
      </c>
      <c r="R137" s="35"/>
    </row>
    <row r="138" spans="1:18" x14ac:dyDescent="0.3">
      <c r="A138" s="40" t="s">
        <v>4</v>
      </c>
      <c r="B138" s="40" t="s">
        <v>111</v>
      </c>
      <c r="C138" s="40" t="s">
        <v>117</v>
      </c>
      <c r="D138" s="40" t="s">
        <v>181</v>
      </c>
      <c r="E138" s="88" t="s">
        <v>3016</v>
      </c>
      <c r="F138" s="40" t="s">
        <v>184</v>
      </c>
      <c r="G138" s="81" t="s">
        <v>3050</v>
      </c>
      <c r="H138" s="9" t="s">
        <v>10</v>
      </c>
      <c r="I138" s="102">
        <v>4000</v>
      </c>
      <c r="J138" s="102">
        <v>4000</v>
      </c>
      <c r="K138" s="102"/>
      <c r="L138" s="102">
        <f t="shared" si="25"/>
        <v>0</v>
      </c>
      <c r="M138" s="102">
        <v>0</v>
      </c>
      <c r="N138" s="102"/>
      <c r="O138" s="102"/>
      <c r="P138" s="102">
        <f t="shared" si="27"/>
        <v>0</v>
      </c>
      <c r="Q138" s="102">
        <f t="shared" si="28"/>
        <v>0</v>
      </c>
      <c r="R138" s="35"/>
    </row>
    <row r="139" spans="1:18" x14ac:dyDescent="0.3">
      <c r="A139" s="40" t="s">
        <v>4</v>
      </c>
      <c r="B139" s="40" t="s">
        <v>111</v>
      </c>
      <c r="C139" s="40" t="s">
        <v>117</v>
      </c>
      <c r="D139" s="40" t="s">
        <v>181</v>
      </c>
      <c r="E139" s="88" t="s">
        <v>3016</v>
      </c>
      <c r="F139" s="40" t="s">
        <v>185</v>
      </c>
      <c r="G139" s="81" t="s">
        <v>3050</v>
      </c>
      <c r="H139" s="9" t="s">
        <v>11</v>
      </c>
      <c r="I139" s="102">
        <v>3600</v>
      </c>
      <c r="J139" s="102">
        <v>3600</v>
      </c>
      <c r="K139" s="102"/>
      <c r="L139" s="102">
        <f t="shared" ref="L139:L200" si="49">SUM(M139:O139)</f>
        <v>0</v>
      </c>
      <c r="M139" s="102">
        <v>0</v>
      </c>
      <c r="N139" s="102"/>
      <c r="O139" s="102"/>
      <c r="P139" s="102">
        <f t="shared" ref="P139:P200" si="50">K139+L139</f>
        <v>0</v>
      </c>
      <c r="Q139" s="102">
        <f t="shared" ref="Q139:Q200" si="51">IF(J139=0,"-",P139/J139*100)</f>
        <v>0</v>
      </c>
      <c r="R139" s="35"/>
    </row>
    <row r="140" spans="1:18" x14ac:dyDescent="0.3">
      <c r="A140" s="40" t="s">
        <v>4</v>
      </c>
      <c r="B140" s="40" t="s">
        <v>111</v>
      </c>
      <c r="C140" s="40" t="s">
        <v>117</v>
      </c>
      <c r="D140" s="40" t="s">
        <v>181</v>
      </c>
      <c r="E140" s="52" t="s">
        <v>124</v>
      </c>
      <c r="F140" s="52" t="s">
        <v>0</v>
      </c>
      <c r="G140" s="52" t="s">
        <v>0</v>
      </c>
      <c r="H140" s="6" t="s">
        <v>14</v>
      </c>
      <c r="I140" s="104">
        <f>SUM(I141)</f>
        <v>29873</v>
      </c>
      <c r="J140" s="104">
        <f t="shared" ref="J140:O140" si="52">SUM(J141)</f>
        <v>29873</v>
      </c>
      <c r="K140" s="104">
        <f t="shared" si="52"/>
        <v>0</v>
      </c>
      <c r="L140" s="104">
        <f t="shared" si="49"/>
        <v>7577</v>
      </c>
      <c r="M140" s="104">
        <f t="shared" si="52"/>
        <v>2077</v>
      </c>
      <c r="N140" s="104">
        <f t="shared" si="52"/>
        <v>3000</v>
      </c>
      <c r="O140" s="104">
        <f t="shared" si="52"/>
        <v>2500</v>
      </c>
      <c r="P140" s="104">
        <f t="shared" si="50"/>
        <v>7577</v>
      </c>
      <c r="Q140" s="104">
        <f t="shared" si="51"/>
        <v>25.364041107354467</v>
      </c>
      <c r="R140" s="35"/>
    </row>
    <row r="141" spans="1:18" x14ac:dyDescent="0.3">
      <c r="A141" s="40" t="s">
        <v>4</v>
      </c>
      <c r="B141" s="40" t="s">
        <v>111</v>
      </c>
      <c r="C141" s="40" t="s">
        <v>117</v>
      </c>
      <c r="D141" s="40" t="s">
        <v>181</v>
      </c>
      <c r="E141" s="88" t="s">
        <v>3017</v>
      </c>
      <c r="F141" s="40"/>
      <c r="G141" s="81" t="s">
        <v>3050</v>
      </c>
      <c r="H141" s="9" t="s">
        <v>15</v>
      </c>
      <c r="I141" s="102">
        <v>29873</v>
      </c>
      <c r="J141" s="102">
        <v>29873</v>
      </c>
      <c r="K141" s="102"/>
      <c r="L141" s="102">
        <f t="shared" si="49"/>
        <v>7577</v>
      </c>
      <c r="M141" s="102">
        <v>2077</v>
      </c>
      <c r="N141" s="102">
        <v>3000</v>
      </c>
      <c r="O141" s="102">
        <v>2500</v>
      </c>
      <c r="P141" s="102">
        <f t="shared" si="50"/>
        <v>7577</v>
      </c>
      <c r="Q141" s="102">
        <f t="shared" si="51"/>
        <v>25.364041107354467</v>
      </c>
      <c r="R141" s="35"/>
    </row>
    <row r="142" spans="1:18" x14ac:dyDescent="0.3">
      <c r="A142" s="40" t="s">
        <v>4</v>
      </c>
      <c r="B142" s="40" t="s">
        <v>111</v>
      </c>
      <c r="C142" s="40" t="s">
        <v>117</v>
      </c>
      <c r="D142" s="40" t="s">
        <v>181</v>
      </c>
      <c r="E142" s="52" t="s">
        <v>125</v>
      </c>
      <c r="F142" s="52" t="s">
        <v>0</v>
      </c>
      <c r="G142" s="52" t="s">
        <v>0</v>
      </c>
      <c r="H142" s="6" t="s">
        <v>16</v>
      </c>
      <c r="I142" s="104">
        <f t="shared" ref="I142:O142" si="53">SUM(I143,I144)</f>
        <v>38500</v>
      </c>
      <c r="J142" s="104">
        <f t="shared" si="53"/>
        <v>38500</v>
      </c>
      <c r="K142" s="104">
        <f t="shared" si="53"/>
        <v>0</v>
      </c>
      <c r="L142" s="104">
        <f t="shared" si="49"/>
        <v>13549</v>
      </c>
      <c r="M142" s="104">
        <f t="shared" si="53"/>
        <v>64</v>
      </c>
      <c r="N142" s="104">
        <f t="shared" si="53"/>
        <v>6780</v>
      </c>
      <c r="O142" s="104">
        <f t="shared" si="53"/>
        <v>6705</v>
      </c>
      <c r="P142" s="104">
        <f t="shared" si="50"/>
        <v>13549</v>
      </c>
      <c r="Q142" s="104">
        <f t="shared" si="51"/>
        <v>35.192207792207789</v>
      </c>
      <c r="R142" s="35"/>
    </row>
    <row r="143" spans="1:18" x14ac:dyDescent="0.3">
      <c r="A143" s="40" t="s">
        <v>4</v>
      </c>
      <c r="B143" s="40" t="s">
        <v>111</v>
      </c>
      <c r="C143" s="40" t="s">
        <v>117</v>
      </c>
      <c r="D143" s="40" t="s">
        <v>181</v>
      </c>
      <c r="E143" s="88" t="s">
        <v>3018</v>
      </c>
      <c r="F143" s="40"/>
      <c r="G143" s="81" t="s">
        <v>3050</v>
      </c>
      <c r="H143" s="9" t="s">
        <v>17</v>
      </c>
      <c r="I143" s="102">
        <v>7000</v>
      </c>
      <c r="J143" s="102">
        <v>7000</v>
      </c>
      <c r="K143" s="102"/>
      <c r="L143" s="102">
        <f t="shared" si="49"/>
        <v>3000</v>
      </c>
      <c r="M143" s="102">
        <v>0</v>
      </c>
      <c r="N143" s="102">
        <v>1500</v>
      </c>
      <c r="O143" s="102">
        <v>1500</v>
      </c>
      <c r="P143" s="102">
        <f t="shared" si="50"/>
        <v>3000</v>
      </c>
      <c r="Q143" s="102">
        <f t="shared" si="51"/>
        <v>42.857142857142854</v>
      </c>
      <c r="R143" s="35"/>
    </row>
    <row r="144" spans="1:18" x14ac:dyDescent="0.3">
      <c r="A144" s="41" t="s">
        <v>4</v>
      </c>
      <c r="B144" s="41" t="s">
        <v>111</v>
      </c>
      <c r="C144" s="41" t="s">
        <v>117</v>
      </c>
      <c r="D144" s="41" t="s">
        <v>181</v>
      </c>
      <c r="E144" s="41" t="s">
        <v>127</v>
      </c>
      <c r="F144" s="40" t="s">
        <v>0</v>
      </c>
      <c r="G144" s="81" t="s">
        <v>0</v>
      </c>
      <c r="H144" s="6" t="s">
        <v>25</v>
      </c>
      <c r="I144" s="104">
        <f>SUM(I145:I147)</f>
        <v>31500</v>
      </c>
      <c r="J144" s="104">
        <f t="shared" ref="J144:O144" si="54">SUM(J145:J147)</f>
        <v>31500</v>
      </c>
      <c r="K144" s="104">
        <f t="shared" si="54"/>
        <v>0</v>
      </c>
      <c r="L144" s="104">
        <f t="shared" si="49"/>
        <v>10549</v>
      </c>
      <c r="M144" s="104">
        <f t="shared" si="54"/>
        <v>64</v>
      </c>
      <c r="N144" s="104">
        <f t="shared" si="54"/>
        <v>5280</v>
      </c>
      <c r="O144" s="104">
        <f t="shared" si="54"/>
        <v>5205</v>
      </c>
      <c r="P144" s="104">
        <f t="shared" si="50"/>
        <v>10549</v>
      </c>
      <c r="Q144" s="104">
        <f t="shared" si="51"/>
        <v>33.488888888888887</v>
      </c>
      <c r="R144" s="35"/>
    </row>
    <row r="145" spans="1:18" x14ac:dyDescent="0.3">
      <c r="A145" s="40" t="s">
        <v>4</v>
      </c>
      <c r="B145" s="40" t="s">
        <v>111</v>
      </c>
      <c r="C145" s="40" t="s">
        <v>117</v>
      </c>
      <c r="D145" s="40" t="s">
        <v>181</v>
      </c>
      <c r="E145" s="88" t="s">
        <v>3019</v>
      </c>
      <c r="F145" s="40"/>
      <c r="G145" s="81" t="s">
        <v>3050</v>
      </c>
      <c r="H145" s="9" t="s">
        <v>25</v>
      </c>
      <c r="I145" s="102">
        <v>30000</v>
      </c>
      <c r="J145" s="102">
        <v>30000</v>
      </c>
      <c r="K145" s="102"/>
      <c r="L145" s="102">
        <f t="shared" si="49"/>
        <v>10000</v>
      </c>
      <c r="M145" s="102">
        <v>0</v>
      </c>
      <c r="N145" s="102">
        <v>5000</v>
      </c>
      <c r="O145" s="102">
        <v>5000</v>
      </c>
      <c r="P145" s="102">
        <f t="shared" si="50"/>
        <v>10000</v>
      </c>
      <c r="Q145" s="102">
        <f t="shared" si="51"/>
        <v>33.333333333333329</v>
      </c>
      <c r="R145" s="35"/>
    </row>
    <row r="146" spans="1:18" x14ac:dyDescent="0.3">
      <c r="A146" s="40" t="s">
        <v>4</v>
      </c>
      <c r="B146" s="40" t="s">
        <v>111</v>
      </c>
      <c r="C146" s="40" t="s">
        <v>117</v>
      </c>
      <c r="D146" s="40" t="s">
        <v>181</v>
      </c>
      <c r="E146" s="88" t="s">
        <v>3019</v>
      </c>
      <c r="F146" s="40" t="s">
        <v>186</v>
      </c>
      <c r="G146" s="81" t="s">
        <v>3050</v>
      </c>
      <c r="H146" s="9" t="s">
        <v>135</v>
      </c>
      <c r="I146" s="102">
        <v>900</v>
      </c>
      <c r="J146" s="102">
        <v>900</v>
      </c>
      <c r="K146" s="102"/>
      <c r="L146" s="102">
        <f t="shared" si="49"/>
        <v>389</v>
      </c>
      <c r="M146" s="102">
        <v>64</v>
      </c>
      <c r="N146" s="102">
        <v>200</v>
      </c>
      <c r="O146" s="102">
        <v>125</v>
      </c>
      <c r="P146" s="102">
        <f t="shared" si="50"/>
        <v>389</v>
      </c>
      <c r="Q146" s="102">
        <f t="shared" si="51"/>
        <v>43.222222222222221</v>
      </c>
      <c r="R146" s="35"/>
    </row>
    <row r="147" spans="1:18" ht="20.399999999999999" x14ac:dyDescent="0.3">
      <c r="A147" s="40" t="s">
        <v>4</v>
      </c>
      <c r="B147" s="40" t="s">
        <v>111</v>
      </c>
      <c r="C147" s="40" t="s">
        <v>117</v>
      </c>
      <c r="D147" s="40" t="s">
        <v>181</v>
      </c>
      <c r="E147" s="88" t="s">
        <v>3019</v>
      </c>
      <c r="F147" s="40" t="s">
        <v>187</v>
      </c>
      <c r="G147" s="81" t="s">
        <v>3050</v>
      </c>
      <c r="H147" s="9" t="s">
        <v>141</v>
      </c>
      <c r="I147" s="102">
        <v>600</v>
      </c>
      <c r="J147" s="102">
        <v>600</v>
      </c>
      <c r="K147" s="102"/>
      <c r="L147" s="102">
        <f t="shared" si="49"/>
        <v>160</v>
      </c>
      <c r="M147" s="102">
        <v>0</v>
      </c>
      <c r="N147" s="102">
        <v>80</v>
      </c>
      <c r="O147" s="102">
        <v>80</v>
      </c>
      <c r="P147" s="102">
        <f t="shared" si="50"/>
        <v>160</v>
      </c>
      <c r="Q147" s="102">
        <f t="shared" si="51"/>
        <v>26.666666666666668</v>
      </c>
      <c r="R147" s="35"/>
    </row>
    <row r="148" spans="1:18" s="34" customFormat="1" ht="20.399999999999999" x14ac:dyDescent="0.3">
      <c r="A148" s="43" t="s">
        <v>0</v>
      </c>
      <c r="B148" s="43" t="s">
        <v>0</v>
      </c>
      <c r="C148" s="43" t="s">
        <v>0</v>
      </c>
      <c r="D148" s="49" t="s">
        <v>0</v>
      </c>
      <c r="E148" s="49" t="s">
        <v>0</v>
      </c>
      <c r="F148" s="49" t="s">
        <v>0</v>
      </c>
      <c r="G148" s="49" t="s">
        <v>0</v>
      </c>
      <c r="H148" s="21" t="s">
        <v>35</v>
      </c>
      <c r="I148" s="112">
        <f t="shared" ref="I148:O148" si="55">SUM(I149)</f>
        <v>106100</v>
      </c>
      <c r="J148" s="112">
        <f t="shared" si="55"/>
        <v>106100</v>
      </c>
      <c r="K148" s="112">
        <f t="shared" si="55"/>
        <v>0</v>
      </c>
      <c r="L148" s="112">
        <f t="shared" si="49"/>
        <v>106000</v>
      </c>
      <c r="M148" s="112">
        <f t="shared" si="55"/>
        <v>0</v>
      </c>
      <c r="N148" s="112">
        <f t="shared" si="55"/>
        <v>0</v>
      </c>
      <c r="O148" s="112">
        <f t="shared" si="55"/>
        <v>106000</v>
      </c>
      <c r="P148" s="112">
        <f t="shared" si="50"/>
        <v>106000</v>
      </c>
      <c r="Q148" s="112">
        <f t="shared" si="51"/>
        <v>99.905749293119698</v>
      </c>
      <c r="R148" s="35"/>
    </row>
    <row r="149" spans="1:18" x14ac:dyDescent="0.3">
      <c r="A149" s="40" t="s">
        <v>4</v>
      </c>
      <c r="B149" s="40" t="s">
        <v>111</v>
      </c>
      <c r="C149" s="40" t="s">
        <v>117</v>
      </c>
      <c r="D149" s="40" t="s">
        <v>181</v>
      </c>
      <c r="E149" s="52" t="s">
        <v>142</v>
      </c>
      <c r="F149" s="52" t="s">
        <v>0</v>
      </c>
      <c r="G149" s="52" t="s">
        <v>0</v>
      </c>
      <c r="H149" s="6" t="s">
        <v>27</v>
      </c>
      <c r="I149" s="104">
        <f>SUM(I150,I153)</f>
        <v>106100</v>
      </c>
      <c r="J149" s="104">
        <f>SUM(J150,J153)</f>
        <v>106100</v>
      </c>
      <c r="K149" s="104">
        <f>SUM(K150,K153)</f>
        <v>0</v>
      </c>
      <c r="L149" s="104">
        <f t="shared" si="49"/>
        <v>106000</v>
      </c>
      <c r="M149" s="104">
        <f>SUM(M150,M153)</f>
        <v>0</v>
      </c>
      <c r="N149" s="104">
        <f t="shared" ref="N149:O149" si="56">SUM(N150,N153)</f>
        <v>0</v>
      </c>
      <c r="O149" s="104">
        <f t="shared" si="56"/>
        <v>106000</v>
      </c>
      <c r="P149" s="104">
        <f t="shared" si="50"/>
        <v>106000</v>
      </c>
      <c r="Q149" s="104">
        <f t="shared" si="51"/>
        <v>99.905749293119698</v>
      </c>
      <c r="R149" s="35"/>
    </row>
    <row r="150" spans="1:18" x14ac:dyDescent="0.3">
      <c r="A150" s="41" t="s">
        <v>4</v>
      </c>
      <c r="B150" s="41" t="s">
        <v>111</v>
      </c>
      <c r="C150" s="41" t="s">
        <v>117</v>
      </c>
      <c r="D150" s="41" t="s">
        <v>181</v>
      </c>
      <c r="E150" s="41" t="s">
        <v>143</v>
      </c>
      <c r="F150" s="40" t="s">
        <v>0</v>
      </c>
      <c r="G150" s="81" t="s">
        <v>0</v>
      </c>
      <c r="H150" s="6" t="s">
        <v>30</v>
      </c>
      <c r="I150" s="104">
        <f>SUM(I151:I152)</f>
        <v>106000</v>
      </c>
      <c r="J150" s="104">
        <f>SUM(J151:J152)</f>
        <v>106000</v>
      </c>
      <c r="K150" s="104">
        <f>SUM(K151:K152)</f>
        <v>0</v>
      </c>
      <c r="L150" s="104">
        <f t="shared" si="49"/>
        <v>106000</v>
      </c>
      <c r="M150" s="104">
        <f>SUM(M151:M152)</f>
        <v>0</v>
      </c>
      <c r="N150" s="104">
        <f t="shared" ref="N150:O150" si="57">SUM(N151:N152)</f>
        <v>0</v>
      </c>
      <c r="O150" s="104">
        <f t="shared" si="57"/>
        <v>106000</v>
      </c>
      <c r="P150" s="104">
        <f t="shared" si="50"/>
        <v>106000</v>
      </c>
      <c r="Q150" s="104">
        <f t="shared" si="51"/>
        <v>100</v>
      </c>
      <c r="R150" s="35"/>
    </row>
    <row r="151" spans="1:18" ht="20.399999999999999" x14ac:dyDescent="0.3">
      <c r="A151" s="40" t="s">
        <v>4</v>
      </c>
      <c r="B151" s="40" t="s">
        <v>111</v>
      </c>
      <c r="C151" s="40" t="s">
        <v>117</v>
      </c>
      <c r="D151" s="40" t="s">
        <v>181</v>
      </c>
      <c r="E151" s="88" t="s">
        <v>3020</v>
      </c>
      <c r="F151" s="40" t="s">
        <v>188</v>
      </c>
      <c r="G151" s="81" t="s">
        <v>3050</v>
      </c>
      <c r="H151" s="9" t="s">
        <v>189</v>
      </c>
      <c r="I151" s="102">
        <v>80000</v>
      </c>
      <c r="J151" s="102">
        <v>80000</v>
      </c>
      <c r="K151" s="102"/>
      <c r="L151" s="102">
        <f t="shared" si="49"/>
        <v>80000</v>
      </c>
      <c r="M151" s="102">
        <v>0</v>
      </c>
      <c r="N151" s="102"/>
      <c r="O151" s="102">
        <v>80000</v>
      </c>
      <c r="P151" s="102">
        <f t="shared" si="50"/>
        <v>80000</v>
      </c>
      <c r="Q151" s="102">
        <f t="shared" si="51"/>
        <v>100</v>
      </c>
      <c r="R151" s="35"/>
    </row>
    <row r="152" spans="1:18" x14ac:dyDescent="0.3">
      <c r="A152" s="40" t="s">
        <v>4</v>
      </c>
      <c r="B152" s="40" t="s">
        <v>111</v>
      </c>
      <c r="C152" s="40" t="s">
        <v>117</v>
      </c>
      <c r="D152" s="40" t="s">
        <v>181</v>
      </c>
      <c r="E152" s="88" t="s">
        <v>3020</v>
      </c>
      <c r="F152" s="40" t="s">
        <v>190</v>
      </c>
      <c r="G152" s="81" t="s">
        <v>3050</v>
      </c>
      <c r="H152" s="9" t="s">
        <v>191</v>
      </c>
      <c r="I152" s="102">
        <v>26000</v>
      </c>
      <c r="J152" s="102">
        <v>26000</v>
      </c>
      <c r="K152" s="102"/>
      <c r="L152" s="102">
        <f t="shared" si="49"/>
        <v>26000</v>
      </c>
      <c r="M152" s="102">
        <v>0</v>
      </c>
      <c r="N152" s="102"/>
      <c r="O152" s="102">
        <v>26000</v>
      </c>
      <c r="P152" s="102">
        <f t="shared" si="50"/>
        <v>26000</v>
      </c>
      <c r="Q152" s="102">
        <f t="shared" si="51"/>
        <v>100</v>
      </c>
      <c r="R152" s="35"/>
    </row>
    <row r="153" spans="1:18" x14ac:dyDescent="0.3">
      <c r="A153" s="40" t="s">
        <v>4</v>
      </c>
      <c r="B153" s="40" t="s">
        <v>111</v>
      </c>
      <c r="C153" s="40" t="s">
        <v>117</v>
      </c>
      <c r="D153" s="40" t="s">
        <v>181</v>
      </c>
      <c r="E153" s="88" t="s">
        <v>3021</v>
      </c>
      <c r="F153" s="40"/>
      <c r="G153" s="81" t="s">
        <v>3050</v>
      </c>
      <c r="H153" s="9" t="s">
        <v>34</v>
      </c>
      <c r="I153" s="102">
        <v>100</v>
      </c>
      <c r="J153" s="102">
        <v>100</v>
      </c>
      <c r="K153" s="102"/>
      <c r="L153" s="102">
        <f t="shared" si="49"/>
        <v>0</v>
      </c>
      <c r="M153" s="102">
        <v>0</v>
      </c>
      <c r="N153" s="102"/>
      <c r="O153" s="102"/>
      <c r="P153" s="102">
        <f t="shared" si="50"/>
        <v>0</v>
      </c>
      <c r="Q153" s="102">
        <f t="shared" si="51"/>
        <v>0</v>
      </c>
      <c r="R153" s="35"/>
    </row>
    <row r="154" spans="1:18" s="34" customFormat="1" ht="20.399999999999999" x14ac:dyDescent="0.3">
      <c r="A154" s="43" t="s">
        <v>0</v>
      </c>
      <c r="B154" s="43" t="s">
        <v>0</v>
      </c>
      <c r="C154" s="43" t="s">
        <v>0</v>
      </c>
      <c r="D154" s="49" t="s">
        <v>0</v>
      </c>
      <c r="E154" s="49" t="s">
        <v>0</v>
      </c>
      <c r="F154" s="49" t="s">
        <v>0</v>
      </c>
      <c r="G154" s="49" t="s">
        <v>0</v>
      </c>
      <c r="H154" s="21" t="s">
        <v>41</v>
      </c>
      <c r="I154" s="112">
        <f t="shared" ref="I154:O155" si="58">SUM(I155)</f>
        <v>0</v>
      </c>
      <c r="J154" s="112">
        <f t="shared" si="58"/>
        <v>0</v>
      </c>
      <c r="K154" s="112">
        <f t="shared" si="58"/>
        <v>0</v>
      </c>
      <c r="L154" s="112">
        <f t="shared" si="49"/>
        <v>0</v>
      </c>
      <c r="M154" s="112">
        <f t="shared" si="58"/>
        <v>0</v>
      </c>
      <c r="N154" s="112">
        <f t="shared" si="58"/>
        <v>0</v>
      </c>
      <c r="O154" s="112">
        <f t="shared" si="58"/>
        <v>0</v>
      </c>
      <c r="P154" s="112">
        <f t="shared" si="50"/>
        <v>0</v>
      </c>
      <c r="Q154" s="112" t="str">
        <f t="shared" si="51"/>
        <v>-</v>
      </c>
      <c r="R154" s="35"/>
    </row>
    <row r="155" spans="1:18" x14ac:dyDescent="0.3">
      <c r="A155" s="40" t="s">
        <v>4</v>
      </c>
      <c r="B155" s="40" t="s">
        <v>111</v>
      </c>
      <c r="C155" s="40" t="s">
        <v>117</v>
      </c>
      <c r="D155" s="40" t="s">
        <v>181</v>
      </c>
      <c r="E155" s="52" t="s">
        <v>192</v>
      </c>
      <c r="F155" s="52" t="s">
        <v>0</v>
      </c>
      <c r="G155" s="52" t="s">
        <v>0</v>
      </c>
      <c r="H155" s="6" t="s">
        <v>36</v>
      </c>
      <c r="I155" s="104">
        <f t="shared" si="58"/>
        <v>0</v>
      </c>
      <c r="J155" s="104">
        <f t="shared" si="58"/>
        <v>0</v>
      </c>
      <c r="K155" s="104">
        <f t="shared" si="58"/>
        <v>0</v>
      </c>
      <c r="L155" s="104">
        <f t="shared" si="49"/>
        <v>0</v>
      </c>
      <c r="M155" s="104">
        <f t="shared" si="58"/>
        <v>0</v>
      </c>
      <c r="N155" s="104">
        <f t="shared" si="58"/>
        <v>0</v>
      </c>
      <c r="O155" s="104">
        <f t="shared" si="58"/>
        <v>0</v>
      </c>
      <c r="P155" s="104">
        <f t="shared" si="50"/>
        <v>0</v>
      </c>
      <c r="Q155" s="104" t="str">
        <f t="shared" si="51"/>
        <v>-</v>
      </c>
      <c r="R155" s="35"/>
    </row>
    <row r="156" spans="1:18" x14ac:dyDescent="0.3">
      <c r="A156" s="40" t="s">
        <v>4</v>
      </c>
      <c r="B156" s="40" t="s">
        <v>111</v>
      </c>
      <c r="C156" s="40" t="s">
        <v>117</v>
      </c>
      <c r="D156" s="40" t="s">
        <v>181</v>
      </c>
      <c r="E156" s="88" t="s">
        <v>3024</v>
      </c>
      <c r="F156" s="40"/>
      <c r="G156" s="81" t="s">
        <v>3050</v>
      </c>
      <c r="H156" s="9" t="s">
        <v>37</v>
      </c>
      <c r="I156" s="102">
        <v>0</v>
      </c>
      <c r="J156" s="102">
        <v>0</v>
      </c>
      <c r="K156" s="102"/>
      <c r="L156" s="102">
        <f t="shared" si="49"/>
        <v>0</v>
      </c>
      <c r="M156" s="102">
        <v>0</v>
      </c>
      <c r="N156" s="102"/>
      <c r="O156" s="102"/>
      <c r="P156" s="102">
        <f t="shared" si="50"/>
        <v>0</v>
      </c>
      <c r="Q156" s="102" t="str">
        <f t="shared" si="51"/>
        <v>-</v>
      </c>
      <c r="R156" s="35"/>
    </row>
    <row r="157" spans="1:18" s="34" customFormat="1" x14ac:dyDescent="0.3">
      <c r="A157" s="49" t="s">
        <v>0</v>
      </c>
      <c r="B157" s="49" t="s">
        <v>0</v>
      </c>
      <c r="C157" s="49" t="s">
        <v>0</v>
      </c>
      <c r="D157" s="49" t="s">
        <v>0</v>
      </c>
      <c r="E157" s="49" t="s">
        <v>0</v>
      </c>
      <c r="F157" s="49" t="s">
        <v>0</v>
      </c>
      <c r="G157" s="49" t="s">
        <v>0</v>
      </c>
      <c r="H157" s="21" t="s">
        <v>194</v>
      </c>
      <c r="I157" s="112">
        <f>SUM(I132,I148,I154)</f>
        <v>491530</v>
      </c>
      <c r="J157" s="112">
        <f>SUM(J132,J148,J154)</f>
        <v>491530</v>
      </c>
      <c r="K157" s="112">
        <f>SUM(K132,K148,K154)</f>
        <v>0</v>
      </c>
      <c r="L157" s="112">
        <f t="shared" si="49"/>
        <v>207624</v>
      </c>
      <c r="M157" s="112">
        <f>SUM(M132,M148,M154)</f>
        <v>23015</v>
      </c>
      <c r="N157" s="112">
        <f t="shared" ref="N157:O157" si="59">SUM(N132,N148,N154)</f>
        <v>34692</v>
      </c>
      <c r="O157" s="112">
        <f t="shared" si="59"/>
        <v>149917</v>
      </c>
      <c r="P157" s="112">
        <f t="shared" si="50"/>
        <v>207624</v>
      </c>
      <c r="Q157" s="112">
        <f t="shared" si="51"/>
        <v>42.240351555347587</v>
      </c>
      <c r="R157" s="35"/>
    </row>
    <row r="158" spans="1:18" ht="15" thickBot="1" x14ac:dyDescent="0.35">
      <c r="A158" s="81" t="s">
        <v>0</v>
      </c>
      <c r="B158" s="81" t="s">
        <v>0</v>
      </c>
      <c r="C158" s="81" t="s">
        <v>0</v>
      </c>
      <c r="D158" s="81" t="s">
        <v>0</v>
      </c>
      <c r="E158" s="81" t="s">
        <v>0</v>
      </c>
      <c r="F158" s="81" t="s">
        <v>0</v>
      </c>
      <c r="G158" s="81" t="s">
        <v>0</v>
      </c>
      <c r="H158" s="6" t="s">
        <v>152</v>
      </c>
      <c r="I158" s="104">
        <v>7</v>
      </c>
      <c r="J158" s="104">
        <v>7</v>
      </c>
      <c r="K158" s="104"/>
      <c r="L158" s="104"/>
      <c r="M158" s="104"/>
      <c r="N158" s="104"/>
      <c r="O158" s="104"/>
      <c r="P158" s="104"/>
      <c r="Q158" s="104"/>
      <c r="R158" s="35"/>
    </row>
    <row r="159" spans="1:18" s="34" customFormat="1" ht="31.2" thickBot="1" x14ac:dyDescent="0.35">
      <c r="A159" s="127" t="s">
        <v>0</v>
      </c>
      <c r="B159" s="127" t="s">
        <v>0</v>
      </c>
      <c r="C159" s="127" t="s">
        <v>0</v>
      </c>
      <c r="D159" s="127" t="s">
        <v>0</v>
      </c>
      <c r="E159" s="127" t="s">
        <v>0</v>
      </c>
      <c r="F159" s="127" t="s">
        <v>0</v>
      </c>
      <c r="G159" s="127" t="s">
        <v>0</v>
      </c>
      <c r="H159" s="29" t="s">
        <v>63</v>
      </c>
      <c r="I159" s="124" t="s">
        <v>3013</v>
      </c>
      <c r="J159" s="124" t="s">
        <v>2</v>
      </c>
      <c r="K159" s="124" t="s">
        <v>3097</v>
      </c>
      <c r="L159" s="124" t="s">
        <v>3097</v>
      </c>
      <c r="M159" s="124" t="s">
        <v>3098</v>
      </c>
      <c r="N159" s="124" t="s">
        <v>3099</v>
      </c>
      <c r="O159" s="124" t="s">
        <v>3100</v>
      </c>
      <c r="P159" s="124" t="s">
        <v>3097</v>
      </c>
      <c r="Q159" s="126" t="s">
        <v>3101</v>
      </c>
      <c r="R159" s="35"/>
    </row>
    <row r="160" spans="1:18" x14ac:dyDescent="0.3">
      <c r="A160" s="128"/>
      <c r="B160" s="128"/>
      <c r="C160" s="128"/>
      <c r="D160" s="128"/>
      <c r="E160" s="128"/>
      <c r="F160" s="128"/>
      <c r="G160" s="128"/>
      <c r="H160" s="10" t="s">
        <v>0</v>
      </c>
      <c r="I160" s="103">
        <v>1</v>
      </c>
      <c r="J160" s="103">
        <v>2</v>
      </c>
      <c r="K160" s="103">
        <v>3</v>
      </c>
      <c r="L160" s="103" t="s">
        <v>3</v>
      </c>
      <c r="M160" s="103">
        <v>5</v>
      </c>
      <c r="N160" s="103">
        <v>6</v>
      </c>
      <c r="O160" s="103">
        <v>7</v>
      </c>
      <c r="P160" s="103" t="s">
        <v>3102</v>
      </c>
      <c r="Q160" s="103">
        <v>9</v>
      </c>
      <c r="R160" s="35"/>
    </row>
    <row r="161" spans="1:18" x14ac:dyDescent="0.3">
      <c r="A161" s="128"/>
      <c r="B161" s="128"/>
      <c r="C161" s="128"/>
      <c r="D161" s="128"/>
      <c r="E161" s="128"/>
      <c r="F161" s="128"/>
      <c r="G161" s="128"/>
      <c r="H161" s="11" t="s">
        <v>64</v>
      </c>
      <c r="I161" s="105">
        <f>SUM(I157)</f>
        <v>491530</v>
      </c>
      <c r="J161" s="105">
        <f>SUM(J157)</f>
        <v>491530</v>
      </c>
      <c r="K161" s="105">
        <f>SUM(K157)</f>
        <v>0</v>
      </c>
      <c r="L161" s="105">
        <f t="shared" si="49"/>
        <v>207624</v>
      </c>
      <c r="M161" s="105">
        <f>SUM(M157)</f>
        <v>23015</v>
      </c>
      <c r="N161" s="105">
        <f t="shared" ref="N161:O161" si="60">SUM(N157)</f>
        <v>34692</v>
      </c>
      <c r="O161" s="105">
        <f t="shared" si="60"/>
        <v>149917</v>
      </c>
      <c r="P161" s="105">
        <f t="shared" si="50"/>
        <v>207624</v>
      </c>
      <c r="Q161" s="105">
        <f t="shared" si="51"/>
        <v>42.240351555347587</v>
      </c>
      <c r="R161" s="35"/>
    </row>
    <row r="162" spans="1:18" x14ac:dyDescent="0.3">
      <c r="A162" s="128"/>
      <c r="B162" s="128"/>
      <c r="C162" s="128"/>
      <c r="D162" s="128"/>
      <c r="E162" s="128"/>
      <c r="F162" s="128"/>
      <c r="G162" s="128"/>
      <c r="H162" s="12" t="s">
        <v>62</v>
      </c>
      <c r="I162" s="105">
        <f>SUM(I161)</f>
        <v>491530</v>
      </c>
      <c r="J162" s="105">
        <f>SUM(J161)</f>
        <v>491530</v>
      </c>
      <c r="K162" s="105">
        <f>SUM(K161)</f>
        <v>0</v>
      </c>
      <c r="L162" s="105">
        <f t="shared" si="49"/>
        <v>207624</v>
      </c>
      <c r="M162" s="105">
        <f>SUM(M161)</f>
        <v>23015</v>
      </c>
      <c r="N162" s="105">
        <f t="shared" ref="N162:O162" si="61">SUM(N161)</f>
        <v>34692</v>
      </c>
      <c r="O162" s="105">
        <f t="shared" si="61"/>
        <v>149917</v>
      </c>
      <c r="P162" s="105">
        <f t="shared" si="50"/>
        <v>207624</v>
      </c>
      <c r="Q162" s="105">
        <f t="shared" si="51"/>
        <v>42.240351555347587</v>
      </c>
      <c r="R162" s="35"/>
    </row>
    <row r="163" spans="1:18" x14ac:dyDescent="0.3">
      <c r="A163" s="129"/>
      <c r="B163" s="129"/>
      <c r="C163" s="129"/>
      <c r="D163" s="129"/>
      <c r="E163" s="129"/>
      <c r="F163" s="129"/>
      <c r="G163" s="129"/>
      <c r="R163" s="35"/>
    </row>
    <row r="164" spans="1:18" x14ac:dyDescent="0.3">
      <c r="A164" s="81" t="s">
        <v>0</v>
      </c>
      <c r="B164" s="81" t="s">
        <v>0</v>
      </c>
      <c r="C164" s="81" t="s">
        <v>0</v>
      </c>
      <c r="D164" s="81" t="s">
        <v>0</v>
      </c>
      <c r="E164" s="81" t="s">
        <v>0</v>
      </c>
      <c r="F164" s="81" t="s">
        <v>0</v>
      </c>
      <c r="G164" s="81" t="s">
        <v>0</v>
      </c>
      <c r="H164" s="13" t="s">
        <v>0</v>
      </c>
      <c r="I164" s="106"/>
      <c r="J164" s="106"/>
      <c r="K164" s="106"/>
      <c r="L164" s="106"/>
      <c r="M164" s="106"/>
      <c r="N164" s="106"/>
      <c r="O164" s="106"/>
      <c r="P164" s="106"/>
      <c r="Q164" s="106"/>
      <c r="R164" s="35"/>
    </row>
    <row r="165" spans="1:18" s="34" customFormat="1" x14ac:dyDescent="0.3">
      <c r="A165" s="49" t="s">
        <v>0</v>
      </c>
      <c r="B165" s="49" t="s">
        <v>0</v>
      </c>
      <c r="C165" s="49" t="s">
        <v>0</v>
      </c>
      <c r="D165" s="49" t="s">
        <v>0</v>
      </c>
      <c r="E165" s="49" t="s">
        <v>0</v>
      </c>
      <c r="F165" s="49" t="s">
        <v>0</v>
      </c>
      <c r="G165" s="49" t="s">
        <v>0</v>
      </c>
      <c r="H165" s="21" t="s">
        <v>195</v>
      </c>
      <c r="I165" s="112">
        <f>SUM(I157)</f>
        <v>491530</v>
      </c>
      <c r="J165" s="112">
        <f>SUM(J157)</f>
        <v>491530</v>
      </c>
      <c r="K165" s="112">
        <f>SUM(K157)</f>
        <v>0</v>
      </c>
      <c r="L165" s="112">
        <f t="shared" si="49"/>
        <v>207624</v>
      </c>
      <c r="M165" s="112">
        <f>SUM(M157)</f>
        <v>23015</v>
      </c>
      <c r="N165" s="112">
        <f t="shared" ref="N165:O165" si="62">SUM(N157)</f>
        <v>34692</v>
      </c>
      <c r="O165" s="112">
        <f t="shared" si="62"/>
        <v>149917</v>
      </c>
      <c r="P165" s="112">
        <f t="shared" si="50"/>
        <v>207624</v>
      </c>
      <c r="Q165" s="112">
        <f t="shared" si="51"/>
        <v>42.240351555347587</v>
      </c>
      <c r="R165" s="35"/>
    </row>
    <row r="166" spans="1:18" x14ac:dyDescent="0.3">
      <c r="A166" s="81" t="s">
        <v>0</v>
      </c>
      <c r="B166" s="81" t="s">
        <v>0</v>
      </c>
      <c r="C166" s="81" t="s">
        <v>0</v>
      </c>
      <c r="D166" s="81" t="s">
        <v>0</v>
      </c>
      <c r="E166" s="81" t="s">
        <v>0</v>
      </c>
      <c r="F166" s="81" t="s">
        <v>0</v>
      </c>
      <c r="G166" s="81" t="s">
        <v>0</v>
      </c>
      <c r="H166" s="6" t="s">
        <v>152</v>
      </c>
      <c r="I166" s="104">
        <f>I158</f>
        <v>7</v>
      </c>
      <c r="J166" s="104">
        <f>J158</f>
        <v>7</v>
      </c>
      <c r="K166" s="104"/>
      <c r="L166" s="104"/>
      <c r="M166" s="104"/>
      <c r="N166" s="104"/>
      <c r="O166" s="104"/>
      <c r="P166" s="104"/>
      <c r="Q166" s="104"/>
      <c r="R166" s="35"/>
    </row>
    <row r="167" spans="1:18" x14ac:dyDescent="0.3">
      <c r="A167" s="81" t="s">
        <v>0</v>
      </c>
      <c r="B167" s="81" t="s">
        <v>0</v>
      </c>
      <c r="C167" s="81" t="s">
        <v>0</v>
      </c>
      <c r="D167" s="81" t="s">
        <v>0</v>
      </c>
      <c r="E167" s="81" t="s">
        <v>0</v>
      </c>
      <c r="F167" s="81" t="s">
        <v>0</v>
      </c>
      <c r="G167" s="81" t="s">
        <v>0</v>
      </c>
      <c r="H167" s="14" t="s">
        <v>0</v>
      </c>
      <c r="I167" s="107"/>
      <c r="J167" s="107"/>
      <c r="K167" s="107"/>
      <c r="L167" s="107"/>
      <c r="M167" s="107"/>
      <c r="N167" s="107"/>
      <c r="O167" s="107"/>
      <c r="P167" s="107"/>
      <c r="Q167" s="107"/>
      <c r="R167" s="35"/>
    </row>
    <row r="168" spans="1:18" ht="15" thickBot="1" x14ac:dyDescent="0.35">
      <c r="A168" s="41" t="s">
        <v>4</v>
      </c>
      <c r="B168" s="41" t="s">
        <v>154</v>
      </c>
      <c r="C168" s="40" t="s">
        <v>0</v>
      </c>
      <c r="D168" s="40" t="s">
        <v>0</v>
      </c>
      <c r="E168" s="52" t="s">
        <v>0</v>
      </c>
      <c r="F168" s="52" t="s">
        <v>0</v>
      </c>
      <c r="G168" s="52" t="s">
        <v>0</v>
      </c>
      <c r="H168" s="6" t="s">
        <v>0</v>
      </c>
      <c r="I168" s="102"/>
      <c r="J168" s="102"/>
      <c r="K168" s="102"/>
      <c r="L168" s="102"/>
      <c r="M168" s="102"/>
      <c r="N168" s="102"/>
      <c r="O168" s="102"/>
      <c r="P168" s="102"/>
      <c r="Q168" s="102"/>
      <c r="R168" s="35"/>
    </row>
    <row r="169" spans="1:18" s="34" customFormat="1" ht="31.2" thickBot="1" x14ac:dyDescent="0.35">
      <c r="A169" s="45" t="s">
        <v>112</v>
      </c>
      <c r="B169" s="45" t="s">
        <v>113</v>
      </c>
      <c r="C169" s="45" t="s">
        <v>114</v>
      </c>
      <c r="D169" s="46" t="s">
        <v>0</v>
      </c>
      <c r="E169" s="45" t="s">
        <v>3014</v>
      </c>
      <c r="F169" s="45" t="s">
        <v>115</v>
      </c>
      <c r="G169" s="45" t="s">
        <v>116</v>
      </c>
      <c r="H169" s="29" t="s">
        <v>1</v>
      </c>
      <c r="I169" s="124" t="s">
        <v>3013</v>
      </c>
      <c r="J169" s="124" t="s">
        <v>2</v>
      </c>
      <c r="K169" s="124" t="s">
        <v>3097</v>
      </c>
      <c r="L169" s="124" t="s">
        <v>3097</v>
      </c>
      <c r="M169" s="124" t="s">
        <v>3098</v>
      </c>
      <c r="N169" s="124" t="s">
        <v>3099</v>
      </c>
      <c r="O169" s="124" t="s">
        <v>3100</v>
      </c>
      <c r="P169" s="124" t="s">
        <v>3097</v>
      </c>
      <c r="Q169" s="126" t="s">
        <v>3101</v>
      </c>
      <c r="R169" s="35"/>
    </row>
    <row r="170" spans="1:18" x14ac:dyDescent="0.3">
      <c r="A170" s="50" t="s">
        <v>0</v>
      </c>
      <c r="B170" s="50" t="s">
        <v>0</v>
      </c>
      <c r="C170" s="50" t="s">
        <v>0</v>
      </c>
      <c r="D170" s="51" t="s">
        <v>0</v>
      </c>
      <c r="E170" s="51" t="s">
        <v>0</v>
      </c>
      <c r="F170" s="86" t="s">
        <v>0</v>
      </c>
      <c r="G170" s="87" t="s">
        <v>0</v>
      </c>
      <c r="H170" s="8" t="s">
        <v>0</v>
      </c>
      <c r="I170" s="103">
        <v>1</v>
      </c>
      <c r="J170" s="103">
        <v>2</v>
      </c>
      <c r="K170" s="103">
        <v>3</v>
      </c>
      <c r="L170" s="103" t="s">
        <v>3</v>
      </c>
      <c r="M170" s="103">
        <v>5</v>
      </c>
      <c r="N170" s="103">
        <v>6</v>
      </c>
      <c r="O170" s="103">
        <v>7</v>
      </c>
      <c r="P170" s="103" t="s">
        <v>3102</v>
      </c>
      <c r="Q170" s="103">
        <v>9</v>
      </c>
      <c r="R170" s="35"/>
    </row>
    <row r="171" spans="1:18" x14ac:dyDescent="0.3">
      <c r="A171" s="41" t="s">
        <v>4</v>
      </c>
      <c r="B171" s="41" t="s">
        <v>154</v>
      </c>
      <c r="C171" s="40" t="s">
        <v>117</v>
      </c>
      <c r="D171" s="40" t="s">
        <v>196</v>
      </c>
      <c r="E171" s="52" t="s">
        <v>0</v>
      </c>
      <c r="F171" s="52" t="s">
        <v>0</v>
      </c>
      <c r="G171" s="52" t="s">
        <v>0</v>
      </c>
      <c r="H171" s="6" t="s">
        <v>197</v>
      </c>
      <c r="I171" s="102"/>
      <c r="J171" s="102"/>
      <c r="K171" s="102"/>
      <c r="L171" s="102">
        <f t="shared" si="49"/>
        <v>0</v>
      </c>
      <c r="M171" s="102">
        <v>0</v>
      </c>
      <c r="N171" s="102"/>
      <c r="O171" s="102"/>
      <c r="P171" s="102">
        <f t="shared" si="50"/>
        <v>0</v>
      </c>
      <c r="Q171" s="102" t="str">
        <f t="shared" si="51"/>
        <v>-</v>
      </c>
      <c r="R171" s="35"/>
    </row>
    <row r="172" spans="1:18" s="34" customFormat="1" ht="20.399999999999999" x14ac:dyDescent="0.3">
      <c r="A172" s="43" t="s">
        <v>0</v>
      </c>
      <c r="B172" s="43" t="s">
        <v>0</v>
      </c>
      <c r="C172" s="43" t="s">
        <v>0</v>
      </c>
      <c r="D172" s="49" t="s">
        <v>0</v>
      </c>
      <c r="E172" s="49" t="s">
        <v>0</v>
      </c>
      <c r="F172" s="49" t="s">
        <v>0</v>
      </c>
      <c r="G172" s="49" t="s">
        <v>0</v>
      </c>
      <c r="H172" s="21" t="s">
        <v>26</v>
      </c>
      <c r="I172" s="112">
        <f>SUM(I173,I181,I183)</f>
        <v>376156</v>
      </c>
      <c r="J172" s="112">
        <f>SUM(J173,J181,J183)</f>
        <v>376156</v>
      </c>
      <c r="K172" s="112">
        <f>SUM(K173,K181,K183)</f>
        <v>0</v>
      </c>
      <c r="L172" s="112">
        <f t="shared" si="49"/>
        <v>83186</v>
      </c>
      <c r="M172" s="112">
        <f>SUM(M173,M181,M183)</f>
        <v>21026</v>
      </c>
      <c r="N172" s="112">
        <f t="shared" ref="N172:O172" si="63">SUM(N173,N181,N183)</f>
        <v>31330</v>
      </c>
      <c r="O172" s="112">
        <f t="shared" si="63"/>
        <v>30830</v>
      </c>
      <c r="P172" s="112">
        <f t="shared" si="50"/>
        <v>83186</v>
      </c>
      <c r="Q172" s="112">
        <f t="shared" si="51"/>
        <v>22.114760897074618</v>
      </c>
      <c r="R172" s="35"/>
    </row>
    <row r="173" spans="1:18" x14ac:dyDescent="0.3">
      <c r="A173" s="40" t="s">
        <v>4</v>
      </c>
      <c r="B173" s="40" t="s">
        <v>154</v>
      </c>
      <c r="C173" s="40" t="s">
        <v>117</v>
      </c>
      <c r="D173" s="40" t="s">
        <v>196</v>
      </c>
      <c r="E173" s="52" t="s">
        <v>119</v>
      </c>
      <c r="F173" s="52" t="s">
        <v>0</v>
      </c>
      <c r="G173" s="52" t="s">
        <v>0</v>
      </c>
      <c r="H173" s="6" t="s">
        <v>5</v>
      </c>
      <c r="I173" s="104">
        <f>SUM(I174,I175)</f>
        <v>330587</v>
      </c>
      <c r="J173" s="104">
        <f>SUM(J174,J175)</f>
        <v>330587</v>
      </c>
      <c r="K173" s="104">
        <f>SUM(K174,K175)</f>
        <v>0</v>
      </c>
      <c r="L173" s="104">
        <f t="shared" si="49"/>
        <v>70353</v>
      </c>
      <c r="M173" s="104">
        <f>SUM(M174,M175)</f>
        <v>19053</v>
      </c>
      <c r="N173" s="104">
        <f t="shared" ref="N173:O173" si="64">SUM(N174,N175)</f>
        <v>25900</v>
      </c>
      <c r="O173" s="104">
        <f t="shared" si="64"/>
        <v>25400</v>
      </c>
      <c r="P173" s="104">
        <f t="shared" si="50"/>
        <v>70353</v>
      </c>
      <c r="Q173" s="104">
        <f t="shared" si="51"/>
        <v>21.281236104263023</v>
      </c>
      <c r="R173" s="35"/>
    </row>
    <row r="174" spans="1:18" x14ac:dyDescent="0.3">
      <c r="A174" s="40" t="s">
        <v>4</v>
      </c>
      <c r="B174" s="40" t="s">
        <v>154</v>
      </c>
      <c r="C174" s="40" t="s">
        <v>117</v>
      </c>
      <c r="D174" s="40" t="s">
        <v>196</v>
      </c>
      <c r="E174" s="88" t="s">
        <v>3015</v>
      </c>
      <c r="F174" s="40"/>
      <c r="G174" s="81" t="s">
        <v>3050</v>
      </c>
      <c r="H174" s="9" t="s">
        <v>6</v>
      </c>
      <c r="I174" s="102">
        <v>266587</v>
      </c>
      <c r="J174" s="102">
        <v>266587</v>
      </c>
      <c r="K174" s="102"/>
      <c r="L174" s="102">
        <f t="shared" si="49"/>
        <v>61698</v>
      </c>
      <c r="M174" s="102">
        <v>17298</v>
      </c>
      <c r="N174" s="102">
        <v>22200</v>
      </c>
      <c r="O174" s="102">
        <v>22200</v>
      </c>
      <c r="P174" s="102">
        <f t="shared" si="50"/>
        <v>61698</v>
      </c>
      <c r="Q174" s="102">
        <f t="shared" si="51"/>
        <v>23.143664169670689</v>
      </c>
      <c r="R174" s="35"/>
    </row>
    <row r="175" spans="1:18" x14ac:dyDescent="0.3">
      <c r="A175" s="41" t="s">
        <v>4</v>
      </c>
      <c r="B175" s="41" t="s">
        <v>154</v>
      </c>
      <c r="C175" s="41" t="s">
        <v>117</v>
      </c>
      <c r="D175" s="41" t="s">
        <v>196</v>
      </c>
      <c r="E175" s="41" t="s">
        <v>120</v>
      </c>
      <c r="F175" s="40" t="s">
        <v>0</v>
      </c>
      <c r="G175" s="81" t="s">
        <v>0</v>
      </c>
      <c r="H175" s="6" t="s">
        <v>7</v>
      </c>
      <c r="I175" s="104">
        <f>SUM(I176:I180)</f>
        <v>64000</v>
      </c>
      <c r="J175" s="104">
        <f>SUM(J176:J180)</f>
        <v>64000</v>
      </c>
      <c r="K175" s="104">
        <f>SUM(K176:K180)</f>
        <v>0</v>
      </c>
      <c r="L175" s="104">
        <f t="shared" si="49"/>
        <v>8655</v>
      </c>
      <c r="M175" s="104">
        <f>SUM(M176:M180)</f>
        <v>1755</v>
      </c>
      <c r="N175" s="104">
        <f t="shared" ref="N175:O175" si="65">SUM(N176:N180)</f>
        <v>3700</v>
      </c>
      <c r="O175" s="104">
        <f t="shared" si="65"/>
        <v>3200</v>
      </c>
      <c r="P175" s="104">
        <f t="shared" si="50"/>
        <v>8655</v>
      </c>
      <c r="Q175" s="104">
        <f t="shared" si="51"/>
        <v>13.523437499999998</v>
      </c>
      <c r="R175" s="35"/>
    </row>
    <row r="176" spans="1:18" x14ac:dyDescent="0.3">
      <c r="A176" s="40" t="s">
        <v>4</v>
      </c>
      <c r="B176" s="40" t="s">
        <v>154</v>
      </c>
      <c r="C176" s="40" t="s">
        <v>117</v>
      </c>
      <c r="D176" s="40" t="s">
        <v>196</v>
      </c>
      <c r="E176" s="88" t="s">
        <v>3016</v>
      </c>
      <c r="F176" s="40" t="s">
        <v>198</v>
      </c>
      <c r="G176" s="81" t="s">
        <v>3050</v>
      </c>
      <c r="H176" s="9" t="s">
        <v>9</v>
      </c>
      <c r="I176" s="102">
        <v>10300</v>
      </c>
      <c r="J176" s="102">
        <v>10300</v>
      </c>
      <c r="K176" s="102"/>
      <c r="L176" s="102">
        <f t="shared" si="49"/>
        <v>1802</v>
      </c>
      <c r="M176" s="102">
        <v>402</v>
      </c>
      <c r="N176" s="102">
        <v>700</v>
      </c>
      <c r="O176" s="102">
        <v>700</v>
      </c>
      <c r="P176" s="102">
        <f t="shared" si="50"/>
        <v>1802</v>
      </c>
      <c r="Q176" s="102">
        <f t="shared" si="51"/>
        <v>17.49514563106796</v>
      </c>
      <c r="R176" s="35"/>
    </row>
    <row r="177" spans="1:18" x14ac:dyDescent="0.3">
      <c r="A177" s="40" t="s">
        <v>4</v>
      </c>
      <c r="B177" s="40" t="s">
        <v>154</v>
      </c>
      <c r="C177" s="40" t="s">
        <v>117</v>
      </c>
      <c r="D177" s="40" t="s">
        <v>196</v>
      </c>
      <c r="E177" s="88" t="s">
        <v>3016</v>
      </c>
      <c r="F177" s="40" t="s">
        <v>199</v>
      </c>
      <c r="G177" s="81" t="s">
        <v>3050</v>
      </c>
      <c r="H177" s="9" t="s">
        <v>12</v>
      </c>
      <c r="I177" s="102">
        <v>30700</v>
      </c>
      <c r="J177" s="102">
        <v>30700</v>
      </c>
      <c r="K177" s="102"/>
      <c r="L177" s="102">
        <f t="shared" si="49"/>
        <v>6853</v>
      </c>
      <c r="M177" s="102">
        <v>1353</v>
      </c>
      <c r="N177" s="102">
        <v>3000</v>
      </c>
      <c r="O177" s="102">
        <v>2500</v>
      </c>
      <c r="P177" s="102">
        <f t="shared" si="50"/>
        <v>6853</v>
      </c>
      <c r="Q177" s="102">
        <f t="shared" si="51"/>
        <v>22.322475570032573</v>
      </c>
      <c r="R177" s="35"/>
    </row>
    <row r="178" spans="1:18" x14ac:dyDescent="0.3">
      <c r="A178" s="40" t="s">
        <v>4</v>
      </c>
      <c r="B178" s="40" t="s">
        <v>154</v>
      </c>
      <c r="C178" s="40" t="s">
        <v>117</v>
      </c>
      <c r="D178" s="40" t="s">
        <v>196</v>
      </c>
      <c r="E178" s="88" t="s">
        <v>3016</v>
      </c>
      <c r="F178" s="40" t="s">
        <v>200</v>
      </c>
      <c r="G178" s="81" t="s">
        <v>3050</v>
      </c>
      <c r="H178" s="9" t="s">
        <v>10</v>
      </c>
      <c r="I178" s="102">
        <v>6500</v>
      </c>
      <c r="J178" s="102">
        <v>6500</v>
      </c>
      <c r="K178" s="102"/>
      <c r="L178" s="102">
        <f t="shared" si="49"/>
        <v>0</v>
      </c>
      <c r="M178" s="102">
        <v>0</v>
      </c>
      <c r="N178" s="102"/>
      <c r="O178" s="102"/>
      <c r="P178" s="102">
        <f t="shared" si="50"/>
        <v>0</v>
      </c>
      <c r="Q178" s="102">
        <f t="shared" si="51"/>
        <v>0</v>
      </c>
      <c r="R178" s="35"/>
    </row>
    <row r="179" spans="1:18" x14ac:dyDescent="0.3">
      <c r="A179" s="40" t="s">
        <v>4</v>
      </c>
      <c r="B179" s="40" t="s">
        <v>154</v>
      </c>
      <c r="C179" s="40" t="s">
        <v>117</v>
      </c>
      <c r="D179" s="40" t="s">
        <v>196</v>
      </c>
      <c r="E179" s="88" t="s">
        <v>3016</v>
      </c>
      <c r="F179" s="40" t="s">
        <v>201</v>
      </c>
      <c r="G179" s="81" t="s">
        <v>3050</v>
      </c>
      <c r="H179" s="9" t="s">
        <v>8</v>
      </c>
      <c r="I179" s="102">
        <v>6500</v>
      </c>
      <c r="J179" s="102">
        <v>6500</v>
      </c>
      <c r="K179" s="102"/>
      <c r="L179" s="102">
        <f t="shared" si="49"/>
        <v>0</v>
      </c>
      <c r="M179" s="102">
        <v>0</v>
      </c>
      <c r="N179" s="102"/>
      <c r="O179" s="102"/>
      <c r="P179" s="102">
        <f t="shared" si="50"/>
        <v>0</v>
      </c>
      <c r="Q179" s="102">
        <f t="shared" si="51"/>
        <v>0</v>
      </c>
      <c r="R179" s="35"/>
    </row>
    <row r="180" spans="1:18" x14ac:dyDescent="0.3">
      <c r="A180" s="40" t="s">
        <v>4</v>
      </c>
      <c r="B180" s="40" t="s">
        <v>154</v>
      </c>
      <c r="C180" s="40" t="s">
        <v>117</v>
      </c>
      <c r="D180" s="40" t="s">
        <v>196</v>
      </c>
      <c r="E180" s="88" t="s">
        <v>3016</v>
      </c>
      <c r="F180" s="40" t="s">
        <v>202</v>
      </c>
      <c r="G180" s="81" t="s">
        <v>3050</v>
      </c>
      <c r="H180" s="9" t="s">
        <v>11</v>
      </c>
      <c r="I180" s="102">
        <v>10000</v>
      </c>
      <c r="J180" s="102">
        <v>10000</v>
      </c>
      <c r="K180" s="102"/>
      <c r="L180" s="102">
        <f t="shared" si="49"/>
        <v>0</v>
      </c>
      <c r="M180" s="102">
        <v>0</v>
      </c>
      <c r="N180" s="102"/>
      <c r="O180" s="102"/>
      <c r="P180" s="102">
        <f t="shared" si="50"/>
        <v>0</v>
      </c>
      <c r="Q180" s="102">
        <f t="shared" si="51"/>
        <v>0</v>
      </c>
      <c r="R180" s="35"/>
    </row>
    <row r="181" spans="1:18" x14ac:dyDescent="0.3">
      <c r="A181" s="40" t="s">
        <v>4</v>
      </c>
      <c r="B181" s="40" t="s">
        <v>154</v>
      </c>
      <c r="C181" s="40" t="s">
        <v>117</v>
      </c>
      <c r="D181" s="40" t="s">
        <v>196</v>
      </c>
      <c r="E181" s="52" t="s">
        <v>124</v>
      </c>
      <c r="F181" s="52" t="s">
        <v>0</v>
      </c>
      <c r="G181" s="52" t="s">
        <v>0</v>
      </c>
      <c r="H181" s="6" t="s">
        <v>14</v>
      </c>
      <c r="I181" s="104">
        <f>SUM(I182)</f>
        <v>28000</v>
      </c>
      <c r="J181" s="104">
        <f>SUM(J182)</f>
        <v>28000</v>
      </c>
      <c r="K181" s="104">
        <f>SUM(K182)</f>
        <v>0</v>
      </c>
      <c r="L181" s="104">
        <f t="shared" si="49"/>
        <v>6417</v>
      </c>
      <c r="M181" s="104">
        <f>SUM(M182)</f>
        <v>1817</v>
      </c>
      <c r="N181" s="104">
        <f t="shared" ref="N181:O181" si="66">SUM(N182)</f>
        <v>2300</v>
      </c>
      <c r="O181" s="104">
        <f t="shared" si="66"/>
        <v>2300</v>
      </c>
      <c r="P181" s="104">
        <f t="shared" si="50"/>
        <v>6417</v>
      </c>
      <c r="Q181" s="104">
        <f t="shared" si="51"/>
        <v>22.917857142857141</v>
      </c>
      <c r="R181" s="35"/>
    </row>
    <row r="182" spans="1:18" x14ac:dyDescent="0.3">
      <c r="A182" s="40" t="s">
        <v>4</v>
      </c>
      <c r="B182" s="40" t="s">
        <v>154</v>
      </c>
      <c r="C182" s="40" t="s">
        <v>117</v>
      </c>
      <c r="D182" s="40" t="s">
        <v>196</v>
      </c>
      <c r="E182" s="88" t="s">
        <v>3017</v>
      </c>
      <c r="F182" s="40"/>
      <c r="G182" s="81" t="s">
        <v>3050</v>
      </c>
      <c r="H182" s="9" t="s">
        <v>15</v>
      </c>
      <c r="I182" s="102">
        <v>28000</v>
      </c>
      <c r="J182" s="102">
        <v>28000</v>
      </c>
      <c r="K182" s="102"/>
      <c r="L182" s="102">
        <f t="shared" si="49"/>
        <v>6417</v>
      </c>
      <c r="M182" s="102">
        <v>1817</v>
      </c>
      <c r="N182" s="102">
        <v>2300</v>
      </c>
      <c r="O182" s="102">
        <v>2300</v>
      </c>
      <c r="P182" s="102">
        <f t="shared" si="50"/>
        <v>6417</v>
      </c>
      <c r="Q182" s="102">
        <f t="shared" si="51"/>
        <v>22.917857142857141</v>
      </c>
      <c r="R182" s="35"/>
    </row>
    <row r="183" spans="1:18" x14ac:dyDescent="0.3">
      <c r="A183" s="40" t="s">
        <v>4</v>
      </c>
      <c r="B183" s="40" t="s">
        <v>154</v>
      </c>
      <c r="C183" s="40" t="s">
        <v>117</v>
      </c>
      <c r="D183" s="40" t="s">
        <v>196</v>
      </c>
      <c r="E183" s="52" t="s">
        <v>125</v>
      </c>
      <c r="F183" s="52" t="s">
        <v>0</v>
      </c>
      <c r="G183" s="52" t="s">
        <v>0</v>
      </c>
      <c r="H183" s="6" t="s">
        <v>16</v>
      </c>
      <c r="I183" s="104">
        <f>SUM(I184,I185)</f>
        <v>17569</v>
      </c>
      <c r="J183" s="104">
        <f>SUM(J184,J185)</f>
        <v>17569</v>
      </c>
      <c r="K183" s="104">
        <f>SUM(K184,K185)</f>
        <v>0</v>
      </c>
      <c r="L183" s="104">
        <f t="shared" si="49"/>
        <v>6416</v>
      </c>
      <c r="M183" s="104">
        <f>SUM(M184,M185)</f>
        <v>156</v>
      </c>
      <c r="N183" s="104">
        <f t="shared" ref="N183:O183" si="67">SUM(N184,N185)</f>
        <v>3130</v>
      </c>
      <c r="O183" s="104">
        <f t="shared" si="67"/>
        <v>3130</v>
      </c>
      <c r="P183" s="104">
        <f t="shared" si="50"/>
        <v>6416</v>
      </c>
      <c r="Q183" s="104">
        <f t="shared" si="51"/>
        <v>36.518868461494677</v>
      </c>
      <c r="R183" s="35"/>
    </row>
    <row r="184" spans="1:18" x14ac:dyDescent="0.3">
      <c r="A184" s="40" t="s">
        <v>4</v>
      </c>
      <c r="B184" s="40" t="s">
        <v>154</v>
      </c>
      <c r="C184" s="40" t="s">
        <v>117</v>
      </c>
      <c r="D184" s="40" t="s">
        <v>196</v>
      </c>
      <c r="E184" s="88" t="s">
        <v>3018</v>
      </c>
      <c r="F184" s="40"/>
      <c r="G184" s="81" t="s">
        <v>3050</v>
      </c>
      <c r="H184" s="9" t="s">
        <v>17</v>
      </c>
      <c r="I184" s="102">
        <v>500</v>
      </c>
      <c r="J184" s="102">
        <v>500</v>
      </c>
      <c r="K184" s="102"/>
      <c r="L184" s="102">
        <f t="shared" si="49"/>
        <v>0</v>
      </c>
      <c r="M184" s="102">
        <v>0</v>
      </c>
      <c r="N184" s="102"/>
      <c r="O184" s="102"/>
      <c r="P184" s="102">
        <f t="shared" si="50"/>
        <v>0</v>
      </c>
      <c r="Q184" s="102">
        <f t="shared" si="51"/>
        <v>0</v>
      </c>
      <c r="R184" s="35"/>
    </row>
    <row r="185" spans="1:18" x14ac:dyDescent="0.3">
      <c r="A185" s="41" t="s">
        <v>4</v>
      </c>
      <c r="B185" s="41" t="s">
        <v>154</v>
      </c>
      <c r="C185" s="41" t="s">
        <v>117</v>
      </c>
      <c r="D185" s="41" t="s">
        <v>196</v>
      </c>
      <c r="E185" s="41" t="s">
        <v>127</v>
      </c>
      <c r="F185" s="40" t="s">
        <v>0</v>
      </c>
      <c r="G185" s="81" t="s">
        <v>0</v>
      </c>
      <c r="H185" s="6" t="s">
        <v>25</v>
      </c>
      <c r="I185" s="104">
        <f>SUM(I186:I188)</f>
        <v>17069</v>
      </c>
      <c r="J185" s="104">
        <f>SUM(J186:J188)</f>
        <v>17069</v>
      </c>
      <c r="K185" s="104">
        <f>SUM(K186:K188)</f>
        <v>0</v>
      </c>
      <c r="L185" s="104">
        <f t="shared" si="49"/>
        <v>6416</v>
      </c>
      <c r="M185" s="104">
        <f>SUM(M186:M188)</f>
        <v>156</v>
      </c>
      <c r="N185" s="104">
        <f t="shared" ref="N185:O185" si="68">SUM(N186:N188)</f>
        <v>3130</v>
      </c>
      <c r="O185" s="104">
        <f t="shared" si="68"/>
        <v>3130</v>
      </c>
      <c r="P185" s="104">
        <f t="shared" si="50"/>
        <v>6416</v>
      </c>
      <c r="Q185" s="104">
        <f t="shared" si="51"/>
        <v>37.588610932099122</v>
      </c>
      <c r="R185" s="35"/>
    </row>
    <row r="186" spans="1:18" x14ac:dyDescent="0.3">
      <c r="A186" s="40" t="s">
        <v>4</v>
      </c>
      <c r="B186" s="40" t="s">
        <v>154</v>
      </c>
      <c r="C186" s="40" t="s">
        <v>117</v>
      </c>
      <c r="D186" s="40" t="s">
        <v>196</v>
      </c>
      <c r="E186" s="88" t="s">
        <v>3019</v>
      </c>
      <c r="F186" s="40"/>
      <c r="G186" s="81" t="s">
        <v>3050</v>
      </c>
      <c r="H186" s="9" t="s">
        <v>25</v>
      </c>
      <c r="I186" s="102">
        <v>16269</v>
      </c>
      <c r="J186" s="102">
        <v>16269</v>
      </c>
      <c r="K186" s="102"/>
      <c r="L186" s="102">
        <f t="shared" si="49"/>
        <v>6100</v>
      </c>
      <c r="M186" s="102">
        <v>100</v>
      </c>
      <c r="N186" s="102">
        <v>3000</v>
      </c>
      <c r="O186" s="102">
        <v>3000</v>
      </c>
      <c r="P186" s="102">
        <f t="shared" si="50"/>
        <v>6100</v>
      </c>
      <c r="Q186" s="102">
        <f t="shared" si="51"/>
        <v>37.494621673120662</v>
      </c>
      <c r="R186" s="35"/>
    </row>
    <row r="187" spans="1:18" x14ac:dyDescent="0.3">
      <c r="A187" s="40" t="s">
        <v>4</v>
      </c>
      <c r="B187" s="40" t="s">
        <v>154</v>
      </c>
      <c r="C187" s="40" t="s">
        <v>117</v>
      </c>
      <c r="D187" s="40" t="s">
        <v>196</v>
      </c>
      <c r="E187" s="88" t="s">
        <v>3019</v>
      </c>
      <c r="F187" s="40" t="s">
        <v>203</v>
      </c>
      <c r="G187" s="81" t="s">
        <v>3050</v>
      </c>
      <c r="H187" s="9" t="s">
        <v>135</v>
      </c>
      <c r="I187" s="102">
        <v>700</v>
      </c>
      <c r="J187" s="102">
        <v>700</v>
      </c>
      <c r="K187" s="102"/>
      <c r="L187" s="102">
        <f t="shared" si="49"/>
        <v>256</v>
      </c>
      <c r="M187" s="102">
        <v>56</v>
      </c>
      <c r="N187" s="102">
        <v>100</v>
      </c>
      <c r="O187" s="102">
        <v>100</v>
      </c>
      <c r="P187" s="102">
        <f t="shared" si="50"/>
        <v>256</v>
      </c>
      <c r="Q187" s="102">
        <f t="shared" si="51"/>
        <v>36.571428571428569</v>
      </c>
      <c r="R187" s="35"/>
    </row>
    <row r="188" spans="1:18" ht="20.399999999999999" x14ac:dyDescent="0.3">
      <c r="A188" s="40" t="s">
        <v>4</v>
      </c>
      <c r="B188" s="40" t="s">
        <v>154</v>
      </c>
      <c r="C188" s="40" t="s">
        <v>117</v>
      </c>
      <c r="D188" s="40" t="s">
        <v>196</v>
      </c>
      <c r="E188" s="88" t="s">
        <v>3019</v>
      </c>
      <c r="F188" s="40" t="s">
        <v>204</v>
      </c>
      <c r="G188" s="81" t="s">
        <v>3050</v>
      </c>
      <c r="H188" s="9" t="s">
        <v>141</v>
      </c>
      <c r="I188" s="102">
        <v>100</v>
      </c>
      <c r="J188" s="102">
        <v>100</v>
      </c>
      <c r="K188" s="102"/>
      <c r="L188" s="102">
        <f t="shared" si="49"/>
        <v>60</v>
      </c>
      <c r="M188" s="102">
        <v>0</v>
      </c>
      <c r="N188" s="102">
        <v>30</v>
      </c>
      <c r="O188" s="102">
        <v>30</v>
      </c>
      <c r="P188" s="102">
        <f t="shared" si="50"/>
        <v>60</v>
      </c>
      <c r="Q188" s="102">
        <f t="shared" si="51"/>
        <v>60</v>
      </c>
      <c r="R188" s="35"/>
    </row>
    <row r="189" spans="1:18" s="34" customFormat="1" ht="20.399999999999999" x14ac:dyDescent="0.3">
      <c r="A189" s="43" t="s">
        <v>0</v>
      </c>
      <c r="B189" s="43" t="s">
        <v>0</v>
      </c>
      <c r="C189" s="43" t="s">
        <v>0</v>
      </c>
      <c r="D189" s="49" t="s">
        <v>0</v>
      </c>
      <c r="E189" s="49" t="s">
        <v>0</v>
      </c>
      <c r="F189" s="49" t="s">
        <v>0</v>
      </c>
      <c r="G189" s="49" t="s">
        <v>0</v>
      </c>
      <c r="H189" s="21" t="s">
        <v>35</v>
      </c>
      <c r="I189" s="112">
        <f t="shared" ref="I189:O190" si="69">SUM(I190)</f>
        <v>100</v>
      </c>
      <c r="J189" s="112">
        <f t="shared" si="69"/>
        <v>100</v>
      </c>
      <c r="K189" s="112">
        <f t="shared" si="69"/>
        <v>0</v>
      </c>
      <c r="L189" s="112">
        <f t="shared" si="49"/>
        <v>0</v>
      </c>
      <c r="M189" s="112">
        <f t="shared" si="69"/>
        <v>0</v>
      </c>
      <c r="N189" s="112">
        <f t="shared" si="69"/>
        <v>0</v>
      </c>
      <c r="O189" s="112">
        <f t="shared" si="69"/>
        <v>0</v>
      </c>
      <c r="P189" s="112">
        <f t="shared" si="50"/>
        <v>0</v>
      </c>
      <c r="Q189" s="112">
        <f t="shared" si="51"/>
        <v>0</v>
      </c>
      <c r="R189" s="35"/>
    </row>
    <row r="190" spans="1:18" x14ac:dyDescent="0.3">
      <c r="A190" s="40" t="s">
        <v>4</v>
      </c>
      <c r="B190" s="40" t="s">
        <v>154</v>
      </c>
      <c r="C190" s="40" t="s">
        <v>117</v>
      </c>
      <c r="D190" s="40" t="s">
        <v>196</v>
      </c>
      <c r="E190" s="52" t="s">
        <v>142</v>
      </c>
      <c r="F190" s="52" t="s">
        <v>0</v>
      </c>
      <c r="G190" s="52" t="s">
        <v>0</v>
      </c>
      <c r="H190" s="6" t="s">
        <v>27</v>
      </c>
      <c r="I190" s="104">
        <f t="shared" si="69"/>
        <v>100</v>
      </c>
      <c r="J190" s="104">
        <f t="shared" si="69"/>
        <v>100</v>
      </c>
      <c r="K190" s="104">
        <f t="shared" si="69"/>
        <v>0</v>
      </c>
      <c r="L190" s="104">
        <f t="shared" si="49"/>
        <v>0</v>
      </c>
      <c r="M190" s="104">
        <f t="shared" si="69"/>
        <v>0</v>
      </c>
      <c r="N190" s="104">
        <f t="shared" si="69"/>
        <v>0</v>
      </c>
      <c r="O190" s="104">
        <f t="shared" si="69"/>
        <v>0</v>
      </c>
      <c r="P190" s="104">
        <f t="shared" si="50"/>
        <v>0</v>
      </c>
      <c r="Q190" s="104">
        <f t="shared" si="51"/>
        <v>0</v>
      </c>
      <c r="R190" s="35"/>
    </row>
    <row r="191" spans="1:18" x14ac:dyDescent="0.3">
      <c r="A191" s="40" t="s">
        <v>4</v>
      </c>
      <c r="B191" s="40" t="s">
        <v>154</v>
      </c>
      <c r="C191" s="40" t="s">
        <v>117</v>
      </c>
      <c r="D191" s="40" t="s">
        <v>196</v>
      </c>
      <c r="E191" s="88" t="s">
        <v>3021</v>
      </c>
      <c r="F191" s="40"/>
      <c r="G191" s="81" t="s">
        <v>3050</v>
      </c>
      <c r="H191" s="9" t="s">
        <v>34</v>
      </c>
      <c r="I191" s="102">
        <v>100</v>
      </c>
      <c r="J191" s="102">
        <v>100</v>
      </c>
      <c r="K191" s="102"/>
      <c r="L191" s="102">
        <f t="shared" si="49"/>
        <v>0</v>
      </c>
      <c r="M191" s="102">
        <v>0</v>
      </c>
      <c r="N191" s="102"/>
      <c r="O191" s="102"/>
      <c r="P191" s="102">
        <f t="shared" si="50"/>
        <v>0</v>
      </c>
      <c r="Q191" s="102">
        <f t="shared" si="51"/>
        <v>0</v>
      </c>
      <c r="R191" s="35"/>
    </row>
    <row r="192" spans="1:18" s="34" customFormat="1" ht="20.399999999999999" x14ac:dyDescent="0.3">
      <c r="A192" s="43"/>
      <c r="B192" s="43"/>
      <c r="C192" s="43"/>
      <c r="D192" s="43"/>
      <c r="E192" s="117"/>
      <c r="F192" s="49" t="s">
        <v>0</v>
      </c>
      <c r="G192" s="49" t="s">
        <v>0</v>
      </c>
      <c r="H192" s="21" t="s">
        <v>53</v>
      </c>
      <c r="I192" s="112">
        <f t="shared" ref="I192:O193" si="70">SUM(I193)</f>
        <v>5000</v>
      </c>
      <c r="J192" s="112">
        <f t="shared" si="70"/>
        <v>5000</v>
      </c>
      <c r="K192" s="112">
        <f t="shared" si="70"/>
        <v>0</v>
      </c>
      <c r="L192" s="112">
        <f t="shared" si="49"/>
        <v>0</v>
      </c>
      <c r="M192" s="112">
        <f t="shared" si="70"/>
        <v>0</v>
      </c>
      <c r="N192" s="112">
        <f t="shared" si="70"/>
        <v>0</v>
      </c>
      <c r="O192" s="112">
        <f t="shared" si="70"/>
        <v>0</v>
      </c>
      <c r="P192" s="112">
        <f t="shared" si="50"/>
        <v>0</v>
      </c>
      <c r="Q192" s="112">
        <f t="shared" si="51"/>
        <v>0</v>
      </c>
      <c r="R192" s="35"/>
    </row>
    <row r="193" spans="1:18" s="69" customFormat="1" x14ac:dyDescent="0.3">
      <c r="A193" s="40" t="s">
        <v>4</v>
      </c>
      <c r="B193" s="40" t="s">
        <v>154</v>
      </c>
      <c r="C193" s="40" t="s">
        <v>117</v>
      </c>
      <c r="D193" s="40" t="s">
        <v>196</v>
      </c>
      <c r="E193" s="89">
        <v>821000</v>
      </c>
      <c r="F193" s="52" t="s">
        <v>0</v>
      </c>
      <c r="G193" s="52" t="s">
        <v>0</v>
      </c>
      <c r="H193" s="16" t="s">
        <v>46</v>
      </c>
      <c r="I193" s="104">
        <f t="shared" si="70"/>
        <v>5000</v>
      </c>
      <c r="J193" s="104">
        <f t="shared" si="70"/>
        <v>5000</v>
      </c>
      <c r="K193" s="104">
        <f t="shared" si="70"/>
        <v>0</v>
      </c>
      <c r="L193" s="104">
        <f t="shared" si="49"/>
        <v>0</v>
      </c>
      <c r="M193" s="104">
        <f t="shared" si="70"/>
        <v>0</v>
      </c>
      <c r="N193" s="104">
        <f t="shared" si="70"/>
        <v>0</v>
      </c>
      <c r="O193" s="104">
        <f t="shared" si="70"/>
        <v>0</v>
      </c>
      <c r="P193" s="104">
        <f t="shared" si="50"/>
        <v>0</v>
      </c>
      <c r="Q193" s="104">
        <f t="shared" si="51"/>
        <v>0</v>
      </c>
      <c r="R193" s="35"/>
    </row>
    <row r="194" spans="1:18" s="69" customFormat="1" x14ac:dyDescent="0.3">
      <c r="A194" s="40" t="s">
        <v>4</v>
      </c>
      <c r="B194" s="40" t="s">
        <v>154</v>
      </c>
      <c r="C194" s="40" t="s">
        <v>117</v>
      </c>
      <c r="D194" s="40" t="s">
        <v>196</v>
      </c>
      <c r="E194" s="88" t="s">
        <v>3025</v>
      </c>
      <c r="F194" s="40"/>
      <c r="G194" s="81" t="s">
        <v>3050</v>
      </c>
      <c r="H194" s="68" t="s">
        <v>2736</v>
      </c>
      <c r="I194" s="102">
        <v>5000</v>
      </c>
      <c r="J194" s="102">
        <v>5000</v>
      </c>
      <c r="K194" s="102"/>
      <c r="L194" s="102">
        <f t="shared" si="49"/>
        <v>0</v>
      </c>
      <c r="M194" s="102">
        <v>0</v>
      </c>
      <c r="N194" s="102"/>
      <c r="O194" s="102"/>
      <c r="P194" s="102">
        <f t="shared" si="50"/>
        <v>0</v>
      </c>
      <c r="Q194" s="102">
        <f t="shared" si="51"/>
        <v>0</v>
      </c>
      <c r="R194" s="35"/>
    </row>
    <row r="195" spans="1:18" s="34" customFormat="1" x14ac:dyDescent="0.3">
      <c r="A195" s="49" t="s">
        <v>0</v>
      </c>
      <c r="B195" s="49" t="s">
        <v>0</v>
      </c>
      <c r="C195" s="49" t="s">
        <v>0</v>
      </c>
      <c r="D195" s="49" t="s">
        <v>0</v>
      </c>
      <c r="E195" s="49" t="s">
        <v>0</v>
      </c>
      <c r="F195" s="49" t="s">
        <v>0</v>
      </c>
      <c r="G195" s="49" t="s">
        <v>0</v>
      </c>
      <c r="H195" s="21" t="s">
        <v>205</v>
      </c>
      <c r="I195" s="112">
        <f>SUM(I172,I189,I192)</f>
        <v>381256</v>
      </c>
      <c r="J195" s="112">
        <f>SUM(J172,J189,J192)</f>
        <v>381256</v>
      </c>
      <c r="K195" s="112">
        <f>SUM(K172,K189,K192)</f>
        <v>0</v>
      </c>
      <c r="L195" s="112">
        <f t="shared" si="49"/>
        <v>83186</v>
      </c>
      <c r="M195" s="112">
        <f>SUM(M172,M189,M192)</f>
        <v>21026</v>
      </c>
      <c r="N195" s="112">
        <f t="shared" ref="N195:O195" si="71">SUM(N172,N189,N192)</f>
        <v>31330</v>
      </c>
      <c r="O195" s="112">
        <f t="shared" si="71"/>
        <v>30830</v>
      </c>
      <c r="P195" s="112">
        <f t="shared" si="50"/>
        <v>83186</v>
      </c>
      <c r="Q195" s="112">
        <f t="shared" si="51"/>
        <v>21.81893530855908</v>
      </c>
      <c r="R195" s="35"/>
    </row>
    <row r="196" spans="1:18" ht="15" thickBot="1" x14ac:dyDescent="0.35">
      <c r="A196" s="81" t="s">
        <v>0</v>
      </c>
      <c r="B196" s="81" t="s">
        <v>0</v>
      </c>
      <c r="C196" s="81" t="s">
        <v>0</v>
      </c>
      <c r="D196" s="81" t="s">
        <v>0</v>
      </c>
      <c r="E196" s="81" t="s">
        <v>0</v>
      </c>
      <c r="F196" s="81" t="s">
        <v>0</v>
      </c>
      <c r="G196" s="81" t="s">
        <v>0</v>
      </c>
      <c r="H196" s="6" t="s">
        <v>152</v>
      </c>
      <c r="I196" s="104">
        <v>13</v>
      </c>
      <c r="J196" s="104">
        <v>13</v>
      </c>
      <c r="K196" s="104"/>
      <c r="L196" s="104"/>
      <c r="M196" s="104"/>
      <c r="N196" s="104"/>
      <c r="O196" s="104"/>
      <c r="P196" s="104"/>
      <c r="Q196" s="104"/>
      <c r="R196" s="35"/>
    </row>
    <row r="197" spans="1:18" s="34" customFormat="1" ht="31.2" thickBot="1" x14ac:dyDescent="0.35">
      <c r="A197" s="127" t="s">
        <v>0</v>
      </c>
      <c r="B197" s="127" t="s">
        <v>0</v>
      </c>
      <c r="C197" s="127" t="s">
        <v>0</v>
      </c>
      <c r="D197" s="127" t="s">
        <v>0</v>
      </c>
      <c r="E197" s="127" t="s">
        <v>0</v>
      </c>
      <c r="F197" s="127" t="s">
        <v>0</v>
      </c>
      <c r="G197" s="127" t="s">
        <v>0</v>
      </c>
      <c r="H197" s="29" t="s">
        <v>63</v>
      </c>
      <c r="I197" s="124" t="s">
        <v>3013</v>
      </c>
      <c r="J197" s="124" t="s">
        <v>2</v>
      </c>
      <c r="K197" s="124" t="s">
        <v>3097</v>
      </c>
      <c r="L197" s="124" t="s">
        <v>3097</v>
      </c>
      <c r="M197" s="124" t="s">
        <v>3098</v>
      </c>
      <c r="N197" s="124" t="s">
        <v>3099</v>
      </c>
      <c r="O197" s="124" t="s">
        <v>3100</v>
      </c>
      <c r="P197" s="124" t="s">
        <v>3097</v>
      </c>
      <c r="Q197" s="126" t="s">
        <v>3101</v>
      </c>
      <c r="R197" s="35"/>
    </row>
    <row r="198" spans="1:18" x14ac:dyDescent="0.3">
      <c r="A198" s="128"/>
      <c r="B198" s="128"/>
      <c r="C198" s="128"/>
      <c r="D198" s="128"/>
      <c r="E198" s="128"/>
      <c r="F198" s="128"/>
      <c r="G198" s="128"/>
      <c r="H198" s="10" t="s">
        <v>0</v>
      </c>
      <c r="I198" s="103">
        <v>1</v>
      </c>
      <c r="J198" s="103">
        <v>2</v>
      </c>
      <c r="K198" s="103">
        <v>3</v>
      </c>
      <c r="L198" s="103" t="s">
        <v>3</v>
      </c>
      <c r="M198" s="103">
        <v>5</v>
      </c>
      <c r="N198" s="103">
        <v>6</v>
      </c>
      <c r="O198" s="103">
        <v>7</v>
      </c>
      <c r="P198" s="103" t="s">
        <v>3102</v>
      </c>
      <c r="Q198" s="103">
        <v>9</v>
      </c>
      <c r="R198" s="35"/>
    </row>
    <row r="199" spans="1:18" x14ac:dyDescent="0.3">
      <c r="A199" s="128"/>
      <c r="B199" s="128"/>
      <c r="C199" s="128"/>
      <c r="D199" s="128"/>
      <c r="E199" s="128"/>
      <c r="F199" s="128"/>
      <c r="G199" s="128"/>
      <c r="H199" s="11" t="s">
        <v>64</v>
      </c>
      <c r="I199" s="105">
        <f>SUM(I195)</f>
        <v>381256</v>
      </c>
      <c r="J199" s="105">
        <f>SUM(J195)</f>
        <v>381256</v>
      </c>
      <c r="K199" s="105">
        <f>SUM(K195)</f>
        <v>0</v>
      </c>
      <c r="L199" s="105">
        <f t="shared" si="49"/>
        <v>83186</v>
      </c>
      <c r="M199" s="105">
        <f>SUM(M195)</f>
        <v>21026</v>
      </c>
      <c r="N199" s="105">
        <f t="shared" ref="N199:O199" si="72">SUM(N195)</f>
        <v>31330</v>
      </c>
      <c r="O199" s="105">
        <f t="shared" si="72"/>
        <v>30830</v>
      </c>
      <c r="P199" s="105">
        <f t="shared" si="50"/>
        <v>83186</v>
      </c>
      <c r="Q199" s="105">
        <f t="shared" si="51"/>
        <v>21.81893530855908</v>
      </c>
      <c r="R199" s="35"/>
    </row>
    <row r="200" spans="1:18" x14ac:dyDescent="0.3">
      <c r="A200" s="128"/>
      <c r="B200" s="128"/>
      <c r="C200" s="128"/>
      <c r="D200" s="128"/>
      <c r="E200" s="128"/>
      <c r="F200" s="128"/>
      <c r="G200" s="128"/>
      <c r="H200" s="12" t="s">
        <v>62</v>
      </c>
      <c r="I200" s="105">
        <f>SUM(I199)</f>
        <v>381256</v>
      </c>
      <c r="J200" s="105">
        <f>SUM(J199)</f>
        <v>381256</v>
      </c>
      <c r="K200" s="105">
        <f>SUM(K199)</f>
        <v>0</v>
      </c>
      <c r="L200" s="105">
        <f t="shared" si="49"/>
        <v>83186</v>
      </c>
      <c r="M200" s="105">
        <f>SUM(M199)</f>
        <v>21026</v>
      </c>
      <c r="N200" s="105">
        <f t="shared" ref="N200:O200" si="73">SUM(N199)</f>
        <v>31330</v>
      </c>
      <c r="O200" s="105">
        <f t="shared" si="73"/>
        <v>30830</v>
      </c>
      <c r="P200" s="105">
        <f t="shared" si="50"/>
        <v>83186</v>
      </c>
      <c r="Q200" s="105">
        <f t="shared" si="51"/>
        <v>21.81893530855908</v>
      </c>
      <c r="R200" s="35"/>
    </row>
    <row r="201" spans="1:18" x14ac:dyDescent="0.3">
      <c r="A201" s="129"/>
      <c r="B201" s="129"/>
      <c r="C201" s="129"/>
      <c r="D201" s="129"/>
      <c r="E201" s="129"/>
      <c r="F201" s="129"/>
      <c r="G201" s="129"/>
      <c r="R201" s="35"/>
    </row>
    <row r="202" spans="1:18" x14ac:dyDescent="0.3">
      <c r="A202" s="81" t="s">
        <v>0</v>
      </c>
      <c r="B202" s="81" t="s">
        <v>0</v>
      </c>
      <c r="C202" s="81" t="s">
        <v>0</v>
      </c>
      <c r="D202" s="81" t="s">
        <v>0</v>
      </c>
      <c r="E202" s="81" t="s">
        <v>0</v>
      </c>
      <c r="F202" s="81" t="s">
        <v>0</v>
      </c>
      <c r="G202" s="81" t="s">
        <v>0</v>
      </c>
      <c r="H202" s="13" t="s">
        <v>0</v>
      </c>
      <c r="I202" s="106"/>
      <c r="J202" s="106"/>
      <c r="K202" s="106"/>
      <c r="L202" s="106"/>
      <c r="M202" s="106"/>
      <c r="N202" s="106"/>
      <c r="O202" s="106"/>
      <c r="P202" s="106"/>
      <c r="Q202" s="106"/>
      <c r="R202" s="35"/>
    </row>
    <row r="203" spans="1:18" s="34" customFormat="1" x14ac:dyDescent="0.3">
      <c r="A203" s="49" t="s">
        <v>0</v>
      </c>
      <c r="B203" s="49" t="s">
        <v>0</v>
      </c>
      <c r="C203" s="49" t="s">
        <v>0</v>
      </c>
      <c r="D203" s="49" t="s">
        <v>0</v>
      </c>
      <c r="E203" s="49" t="s">
        <v>0</v>
      </c>
      <c r="F203" s="49" t="s">
        <v>0</v>
      </c>
      <c r="G203" s="49" t="s">
        <v>0</v>
      </c>
      <c r="H203" s="21" t="s">
        <v>206</v>
      </c>
      <c r="I203" s="112">
        <f>SUM(I195)</f>
        <v>381256</v>
      </c>
      <c r="J203" s="112">
        <f>SUM(J195)</f>
        <v>381256</v>
      </c>
      <c r="K203" s="112">
        <f>SUM(K195)</f>
        <v>0</v>
      </c>
      <c r="L203" s="112">
        <f t="shared" ref="L203:L266" si="74">SUM(M203:O203)</f>
        <v>83186</v>
      </c>
      <c r="M203" s="112">
        <f>SUM(M195)</f>
        <v>21026</v>
      </c>
      <c r="N203" s="112">
        <f t="shared" ref="N203:O203" si="75">SUM(N195)</f>
        <v>31330</v>
      </c>
      <c r="O203" s="112">
        <f t="shared" si="75"/>
        <v>30830</v>
      </c>
      <c r="P203" s="112">
        <f t="shared" ref="P203:P266" si="76">K203+L203</f>
        <v>83186</v>
      </c>
      <c r="Q203" s="112">
        <f t="shared" ref="Q203:Q266" si="77">IF(J203=0,"-",P203/J203*100)</f>
        <v>21.81893530855908</v>
      </c>
      <c r="R203" s="35"/>
    </row>
    <row r="204" spans="1:18" x14ac:dyDescent="0.3">
      <c r="A204" s="81" t="s">
        <v>0</v>
      </c>
      <c r="B204" s="81" t="s">
        <v>0</v>
      </c>
      <c r="C204" s="81" t="s">
        <v>0</v>
      </c>
      <c r="D204" s="81" t="s">
        <v>0</v>
      </c>
      <c r="E204" s="81" t="s">
        <v>0</v>
      </c>
      <c r="F204" s="81" t="s">
        <v>0</v>
      </c>
      <c r="G204" s="81" t="s">
        <v>0</v>
      </c>
      <c r="H204" s="6" t="s">
        <v>152</v>
      </c>
      <c r="I204" s="104">
        <f>I196</f>
        <v>13</v>
      </c>
      <c r="J204" s="104">
        <f>J196</f>
        <v>13</v>
      </c>
      <c r="K204" s="104"/>
      <c r="L204" s="104"/>
      <c r="M204" s="104"/>
      <c r="N204" s="104"/>
      <c r="O204" s="104"/>
      <c r="P204" s="104"/>
      <c r="Q204" s="104"/>
      <c r="R204" s="35"/>
    </row>
    <row r="205" spans="1:18" x14ac:dyDescent="0.3">
      <c r="A205" s="81" t="s">
        <v>0</v>
      </c>
      <c r="B205" s="81" t="s">
        <v>0</v>
      </c>
      <c r="C205" s="81" t="s">
        <v>0</v>
      </c>
      <c r="D205" s="81" t="s">
        <v>0</v>
      </c>
      <c r="E205" s="81" t="s">
        <v>0</v>
      </c>
      <c r="F205" s="81" t="s">
        <v>0</v>
      </c>
      <c r="G205" s="81" t="s">
        <v>0</v>
      </c>
      <c r="H205" s="14" t="s">
        <v>0</v>
      </c>
      <c r="I205" s="107"/>
      <c r="J205" s="107"/>
      <c r="K205" s="107"/>
      <c r="L205" s="107"/>
      <c r="M205" s="107"/>
      <c r="N205" s="107"/>
      <c r="O205" s="107"/>
      <c r="P205" s="107"/>
      <c r="Q205" s="107"/>
      <c r="R205" s="35"/>
    </row>
    <row r="206" spans="1:18" ht="15" thickBot="1" x14ac:dyDescent="0.35">
      <c r="A206" s="41" t="s">
        <v>4</v>
      </c>
      <c r="B206" s="41" t="s">
        <v>207</v>
      </c>
      <c r="C206" s="40" t="s">
        <v>0</v>
      </c>
      <c r="D206" s="40" t="s">
        <v>0</v>
      </c>
      <c r="E206" s="52" t="s">
        <v>0</v>
      </c>
      <c r="F206" s="52" t="s">
        <v>0</v>
      </c>
      <c r="G206" s="52" t="s">
        <v>0</v>
      </c>
      <c r="H206" s="6" t="s">
        <v>0</v>
      </c>
      <c r="I206" s="102"/>
      <c r="J206" s="102"/>
      <c r="K206" s="102"/>
      <c r="L206" s="102"/>
      <c r="M206" s="102"/>
      <c r="N206" s="102"/>
      <c r="O206" s="102"/>
      <c r="P206" s="102"/>
      <c r="Q206" s="102"/>
      <c r="R206" s="35"/>
    </row>
    <row r="207" spans="1:18" s="34" customFormat="1" ht="31.2" thickBot="1" x14ac:dyDescent="0.35">
      <c r="A207" s="45" t="s">
        <v>112</v>
      </c>
      <c r="B207" s="45" t="s">
        <v>113</v>
      </c>
      <c r="C207" s="45" t="s">
        <v>114</v>
      </c>
      <c r="D207" s="46" t="s">
        <v>0</v>
      </c>
      <c r="E207" s="45" t="s">
        <v>3014</v>
      </c>
      <c r="F207" s="45" t="s">
        <v>115</v>
      </c>
      <c r="G207" s="45" t="s">
        <v>116</v>
      </c>
      <c r="H207" s="29" t="s">
        <v>1</v>
      </c>
      <c r="I207" s="124" t="s">
        <v>3013</v>
      </c>
      <c r="J207" s="124" t="s">
        <v>2</v>
      </c>
      <c r="K207" s="124" t="s">
        <v>3097</v>
      </c>
      <c r="L207" s="124" t="s">
        <v>3097</v>
      </c>
      <c r="M207" s="124" t="s">
        <v>3098</v>
      </c>
      <c r="N207" s="124" t="s">
        <v>3099</v>
      </c>
      <c r="O207" s="124" t="s">
        <v>3100</v>
      </c>
      <c r="P207" s="124" t="s">
        <v>3097</v>
      </c>
      <c r="Q207" s="126" t="s">
        <v>3101</v>
      </c>
      <c r="R207" s="35"/>
    </row>
    <row r="208" spans="1:18" x14ac:dyDescent="0.3">
      <c r="A208" s="50" t="s">
        <v>0</v>
      </c>
      <c r="B208" s="50" t="s">
        <v>0</v>
      </c>
      <c r="C208" s="50" t="s">
        <v>0</v>
      </c>
      <c r="D208" s="51" t="s">
        <v>0</v>
      </c>
      <c r="E208" s="51" t="s">
        <v>0</v>
      </c>
      <c r="F208" s="86" t="s">
        <v>0</v>
      </c>
      <c r="G208" s="87" t="s">
        <v>0</v>
      </c>
      <c r="H208" s="8" t="s">
        <v>0</v>
      </c>
      <c r="I208" s="103">
        <v>1</v>
      </c>
      <c r="J208" s="103">
        <v>2</v>
      </c>
      <c r="K208" s="103">
        <v>3</v>
      </c>
      <c r="L208" s="103" t="s">
        <v>3</v>
      </c>
      <c r="M208" s="103">
        <v>5</v>
      </c>
      <c r="N208" s="103">
        <v>6</v>
      </c>
      <c r="O208" s="103">
        <v>7</v>
      </c>
      <c r="P208" s="103" t="s">
        <v>3102</v>
      </c>
      <c r="Q208" s="103">
        <v>9</v>
      </c>
      <c r="R208" s="35"/>
    </row>
    <row r="209" spans="1:18" x14ac:dyDescent="0.3">
      <c r="A209" s="41" t="s">
        <v>4</v>
      </c>
      <c r="B209" s="41" t="s">
        <v>207</v>
      </c>
      <c r="C209" s="40" t="s">
        <v>117</v>
      </c>
      <c r="D209" s="40" t="s">
        <v>208</v>
      </c>
      <c r="E209" s="52" t="s">
        <v>0</v>
      </c>
      <c r="F209" s="52" t="s">
        <v>0</v>
      </c>
      <c r="G209" s="52" t="s">
        <v>0</v>
      </c>
      <c r="H209" s="6" t="s">
        <v>209</v>
      </c>
      <c r="I209" s="102"/>
      <c r="J209" s="102"/>
      <c r="K209" s="102"/>
      <c r="L209" s="102">
        <f t="shared" si="74"/>
        <v>0</v>
      </c>
      <c r="M209" s="102">
        <v>0</v>
      </c>
      <c r="N209" s="102"/>
      <c r="O209" s="102"/>
      <c r="P209" s="102">
        <f t="shared" si="76"/>
        <v>0</v>
      </c>
      <c r="Q209" s="102" t="str">
        <f t="shared" si="77"/>
        <v>-</v>
      </c>
      <c r="R209" s="35"/>
    </row>
    <row r="210" spans="1:18" s="34" customFormat="1" ht="20.399999999999999" x14ac:dyDescent="0.3">
      <c r="A210" s="43" t="s">
        <v>0</v>
      </c>
      <c r="B210" s="43" t="s">
        <v>0</v>
      </c>
      <c r="C210" s="43" t="s">
        <v>0</v>
      </c>
      <c r="D210" s="49" t="s">
        <v>0</v>
      </c>
      <c r="E210" s="49" t="s">
        <v>0</v>
      </c>
      <c r="F210" s="49" t="s">
        <v>0</v>
      </c>
      <c r="G210" s="49" t="s">
        <v>0</v>
      </c>
      <c r="H210" s="21" t="s">
        <v>35</v>
      </c>
      <c r="I210" s="112">
        <f>SUM(I211)</f>
        <v>515000</v>
      </c>
      <c r="J210" s="112">
        <f t="shared" ref="J210:O211" si="78">SUM(J211)</f>
        <v>515000</v>
      </c>
      <c r="K210" s="112">
        <f t="shared" si="78"/>
        <v>0</v>
      </c>
      <c r="L210" s="112">
        <f t="shared" si="74"/>
        <v>200000</v>
      </c>
      <c r="M210" s="112">
        <f t="shared" si="78"/>
        <v>0</v>
      </c>
      <c r="N210" s="112">
        <f t="shared" si="78"/>
        <v>25000</v>
      </c>
      <c r="O210" s="112">
        <f t="shared" si="78"/>
        <v>175000</v>
      </c>
      <c r="P210" s="112">
        <f t="shared" si="76"/>
        <v>200000</v>
      </c>
      <c r="Q210" s="112">
        <f t="shared" si="77"/>
        <v>38.834951456310677</v>
      </c>
      <c r="R210" s="35"/>
    </row>
    <row r="211" spans="1:18" x14ac:dyDescent="0.3">
      <c r="A211" s="40" t="s">
        <v>4</v>
      </c>
      <c r="B211" s="40" t="s">
        <v>207</v>
      </c>
      <c r="C211" s="40" t="s">
        <v>117</v>
      </c>
      <c r="D211" s="40" t="s">
        <v>208</v>
      </c>
      <c r="E211" s="52" t="s">
        <v>142</v>
      </c>
      <c r="F211" s="52" t="s">
        <v>0</v>
      </c>
      <c r="G211" s="52" t="s">
        <v>0</v>
      </c>
      <c r="H211" s="6" t="s">
        <v>27</v>
      </c>
      <c r="I211" s="104">
        <f>SUM(I212)</f>
        <v>515000</v>
      </c>
      <c r="J211" s="104">
        <f t="shared" si="78"/>
        <v>515000</v>
      </c>
      <c r="K211" s="104">
        <f t="shared" si="78"/>
        <v>0</v>
      </c>
      <c r="L211" s="104">
        <f t="shared" si="74"/>
        <v>200000</v>
      </c>
      <c r="M211" s="104">
        <f t="shared" si="78"/>
        <v>0</v>
      </c>
      <c r="N211" s="104">
        <f t="shared" si="78"/>
        <v>25000</v>
      </c>
      <c r="O211" s="104">
        <f t="shared" si="78"/>
        <v>175000</v>
      </c>
      <c r="P211" s="104">
        <f t="shared" si="76"/>
        <v>200000</v>
      </c>
      <c r="Q211" s="104">
        <f t="shared" si="77"/>
        <v>38.834951456310677</v>
      </c>
      <c r="R211" s="35"/>
    </row>
    <row r="212" spans="1:18" x14ac:dyDescent="0.3">
      <c r="A212" s="41" t="s">
        <v>4</v>
      </c>
      <c r="B212" s="41" t="s">
        <v>207</v>
      </c>
      <c r="C212" s="41" t="s">
        <v>117</v>
      </c>
      <c r="D212" s="41" t="s">
        <v>208</v>
      </c>
      <c r="E212" s="41" t="s">
        <v>143</v>
      </c>
      <c r="F212" s="40" t="s">
        <v>0</v>
      </c>
      <c r="G212" s="81" t="s">
        <v>0</v>
      </c>
      <c r="H212" s="6" t="s">
        <v>30</v>
      </c>
      <c r="I212" s="104">
        <f>SUM(I213:I214)</f>
        <v>515000</v>
      </c>
      <c r="J212" s="104">
        <f>SUM(J213:J214)</f>
        <v>515000</v>
      </c>
      <c r="K212" s="104">
        <f>SUM(K213:K214)</f>
        <v>0</v>
      </c>
      <c r="L212" s="104">
        <f t="shared" si="74"/>
        <v>200000</v>
      </c>
      <c r="M212" s="104">
        <f>SUM(M213:M214)</f>
        <v>0</v>
      </c>
      <c r="N212" s="104">
        <f t="shared" ref="N212:O212" si="79">SUM(N213:N214)</f>
        <v>25000</v>
      </c>
      <c r="O212" s="104">
        <f t="shared" si="79"/>
        <v>175000</v>
      </c>
      <c r="P212" s="104">
        <f t="shared" si="76"/>
        <v>200000</v>
      </c>
      <c r="Q212" s="104">
        <f t="shared" si="77"/>
        <v>38.834951456310677</v>
      </c>
      <c r="R212" s="35"/>
    </row>
    <row r="213" spans="1:18" x14ac:dyDescent="0.3">
      <c r="A213" s="40" t="s">
        <v>4</v>
      </c>
      <c r="B213" s="40" t="s">
        <v>207</v>
      </c>
      <c r="C213" s="40" t="s">
        <v>117</v>
      </c>
      <c r="D213" s="40" t="s">
        <v>208</v>
      </c>
      <c r="E213" s="88" t="s">
        <v>3020</v>
      </c>
      <c r="F213" s="40" t="s">
        <v>210</v>
      </c>
      <c r="G213" s="81" t="s">
        <v>3051</v>
      </c>
      <c r="H213" s="9" t="s">
        <v>211</v>
      </c>
      <c r="I213" s="102">
        <v>215000</v>
      </c>
      <c r="J213" s="102">
        <v>215000</v>
      </c>
      <c r="K213" s="102"/>
      <c r="L213" s="102">
        <f t="shared" si="74"/>
        <v>50000</v>
      </c>
      <c r="M213" s="102">
        <v>0</v>
      </c>
      <c r="N213" s="102">
        <v>25000</v>
      </c>
      <c r="O213" s="102">
        <v>25000</v>
      </c>
      <c r="P213" s="102">
        <f t="shared" si="76"/>
        <v>50000</v>
      </c>
      <c r="Q213" s="102">
        <f t="shared" si="77"/>
        <v>23.255813953488371</v>
      </c>
      <c r="R213" s="35"/>
    </row>
    <row r="214" spans="1:18" x14ac:dyDescent="0.3">
      <c r="A214" s="40" t="s">
        <v>4</v>
      </c>
      <c r="B214" s="40" t="s">
        <v>207</v>
      </c>
      <c r="C214" s="40" t="s">
        <v>117</v>
      </c>
      <c r="D214" s="40" t="s">
        <v>208</v>
      </c>
      <c r="E214" s="88" t="s">
        <v>3020</v>
      </c>
      <c r="F214" s="40" t="s">
        <v>212</v>
      </c>
      <c r="G214" s="81" t="s">
        <v>3052</v>
      </c>
      <c r="H214" s="9" t="s">
        <v>213</v>
      </c>
      <c r="I214" s="102">
        <v>300000</v>
      </c>
      <c r="J214" s="102">
        <v>300000</v>
      </c>
      <c r="K214" s="102"/>
      <c r="L214" s="102">
        <f t="shared" si="74"/>
        <v>150000</v>
      </c>
      <c r="M214" s="102">
        <v>0</v>
      </c>
      <c r="N214" s="102"/>
      <c r="O214" s="102">
        <v>150000</v>
      </c>
      <c r="P214" s="102">
        <f t="shared" si="76"/>
        <v>150000</v>
      </c>
      <c r="Q214" s="102">
        <f t="shared" si="77"/>
        <v>50</v>
      </c>
      <c r="R214" s="35"/>
    </row>
    <row r="215" spans="1:18" s="34" customFormat="1" x14ac:dyDescent="0.3">
      <c r="A215" s="49" t="s">
        <v>0</v>
      </c>
      <c r="B215" s="49" t="s">
        <v>0</v>
      </c>
      <c r="C215" s="49" t="s">
        <v>0</v>
      </c>
      <c r="D215" s="49" t="s">
        <v>0</v>
      </c>
      <c r="E215" s="49" t="s">
        <v>0</v>
      </c>
      <c r="F215" s="49" t="s">
        <v>0</v>
      </c>
      <c r="G215" s="49" t="s">
        <v>0</v>
      </c>
      <c r="H215" s="21" t="s">
        <v>214</v>
      </c>
      <c r="I215" s="112">
        <f>SUM(I210)</f>
        <v>515000</v>
      </c>
      <c r="J215" s="112">
        <f t="shared" ref="J215:O215" si="80">SUM(J210)</f>
        <v>515000</v>
      </c>
      <c r="K215" s="112">
        <f t="shared" si="80"/>
        <v>0</v>
      </c>
      <c r="L215" s="112">
        <f t="shared" si="74"/>
        <v>200000</v>
      </c>
      <c r="M215" s="112">
        <f t="shared" si="80"/>
        <v>0</v>
      </c>
      <c r="N215" s="112">
        <f t="shared" si="80"/>
        <v>25000</v>
      </c>
      <c r="O215" s="112">
        <f t="shared" si="80"/>
        <v>175000</v>
      </c>
      <c r="P215" s="112">
        <f t="shared" si="76"/>
        <v>200000</v>
      </c>
      <c r="Q215" s="112">
        <f t="shared" si="77"/>
        <v>38.834951456310677</v>
      </c>
      <c r="R215" s="35"/>
    </row>
    <row r="216" spans="1:18" ht="15" thickBot="1" x14ac:dyDescent="0.35">
      <c r="A216" s="81" t="s">
        <v>0</v>
      </c>
      <c r="B216" s="81" t="s">
        <v>0</v>
      </c>
      <c r="C216" s="81" t="s">
        <v>0</v>
      </c>
      <c r="D216" s="81" t="s">
        <v>0</v>
      </c>
      <c r="E216" s="81" t="s">
        <v>0</v>
      </c>
      <c r="F216" s="81" t="s">
        <v>0</v>
      </c>
      <c r="G216" s="81" t="s">
        <v>0</v>
      </c>
      <c r="H216" s="6" t="s">
        <v>152</v>
      </c>
      <c r="I216" s="104">
        <v>0</v>
      </c>
      <c r="J216" s="104">
        <v>0</v>
      </c>
      <c r="K216" s="104"/>
      <c r="L216" s="104"/>
      <c r="M216" s="104"/>
      <c r="N216" s="104"/>
      <c r="O216" s="104"/>
      <c r="P216" s="104"/>
      <c r="Q216" s="104"/>
      <c r="R216" s="35"/>
    </row>
    <row r="217" spans="1:18" s="34" customFormat="1" ht="31.2" thickBot="1" x14ac:dyDescent="0.35">
      <c r="A217" s="127" t="s">
        <v>0</v>
      </c>
      <c r="B217" s="127" t="s">
        <v>0</v>
      </c>
      <c r="C217" s="127" t="s">
        <v>0</v>
      </c>
      <c r="D217" s="127" t="s">
        <v>0</v>
      </c>
      <c r="E217" s="127" t="s">
        <v>0</v>
      </c>
      <c r="F217" s="127" t="s">
        <v>0</v>
      </c>
      <c r="G217" s="127" t="s">
        <v>0</v>
      </c>
      <c r="H217" s="29" t="s">
        <v>63</v>
      </c>
      <c r="I217" s="124" t="s">
        <v>3013</v>
      </c>
      <c r="J217" s="124" t="s">
        <v>2</v>
      </c>
      <c r="K217" s="124" t="s">
        <v>3097</v>
      </c>
      <c r="L217" s="124" t="s">
        <v>3097</v>
      </c>
      <c r="M217" s="124" t="s">
        <v>3098</v>
      </c>
      <c r="N217" s="124" t="s">
        <v>3099</v>
      </c>
      <c r="O217" s="124" t="s">
        <v>3100</v>
      </c>
      <c r="P217" s="124" t="s">
        <v>3097</v>
      </c>
      <c r="Q217" s="126" t="s">
        <v>3101</v>
      </c>
      <c r="R217" s="35"/>
    </row>
    <row r="218" spans="1:18" x14ac:dyDescent="0.3">
      <c r="A218" s="128"/>
      <c r="B218" s="128"/>
      <c r="C218" s="128"/>
      <c r="D218" s="128"/>
      <c r="E218" s="128"/>
      <c r="F218" s="128"/>
      <c r="G218" s="128"/>
      <c r="H218" s="10" t="s">
        <v>0</v>
      </c>
      <c r="I218" s="103">
        <v>1</v>
      </c>
      <c r="J218" s="103">
        <v>2</v>
      </c>
      <c r="K218" s="103">
        <v>3</v>
      </c>
      <c r="L218" s="103" t="s">
        <v>3</v>
      </c>
      <c r="M218" s="103">
        <v>5</v>
      </c>
      <c r="N218" s="103">
        <v>6</v>
      </c>
      <c r="O218" s="103">
        <v>7</v>
      </c>
      <c r="P218" s="103" t="s">
        <v>3102</v>
      </c>
      <c r="Q218" s="103">
        <v>9</v>
      </c>
      <c r="R218" s="35"/>
    </row>
    <row r="219" spans="1:18" x14ac:dyDescent="0.3">
      <c r="A219" s="128"/>
      <c r="B219" s="128"/>
      <c r="C219" s="128"/>
      <c r="D219" s="128"/>
      <c r="E219" s="128"/>
      <c r="F219" s="128"/>
      <c r="G219" s="128"/>
      <c r="H219" s="11" t="s">
        <v>96</v>
      </c>
      <c r="I219" s="105">
        <f t="shared" ref="I219:K220" si="81">SUM(I213)</f>
        <v>215000</v>
      </c>
      <c r="J219" s="105">
        <f t="shared" si="81"/>
        <v>215000</v>
      </c>
      <c r="K219" s="105">
        <f t="shared" si="81"/>
        <v>0</v>
      </c>
      <c r="L219" s="105">
        <f t="shared" si="74"/>
        <v>50000</v>
      </c>
      <c r="M219" s="105">
        <f t="shared" ref="M219:O220" si="82">SUM(M213)</f>
        <v>0</v>
      </c>
      <c r="N219" s="105">
        <f t="shared" si="82"/>
        <v>25000</v>
      </c>
      <c r="O219" s="105">
        <f t="shared" si="82"/>
        <v>25000</v>
      </c>
      <c r="P219" s="105">
        <f t="shared" si="76"/>
        <v>50000</v>
      </c>
      <c r="Q219" s="105">
        <f t="shared" si="77"/>
        <v>23.255813953488371</v>
      </c>
      <c r="R219" s="35"/>
    </row>
    <row r="220" spans="1:18" x14ac:dyDescent="0.3">
      <c r="A220" s="128"/>
      <c r="B220" s="128"/>
      <c r="C220" s="128"/>
      <c r="D220" s="128"/>
      <c r="E220" s="128"/>
      <c r="F220" s="128"/>
      <c r="G220" s="128"/>
      <c r="H220" s="11" t="s">
        <v>98</v>
      </c>
      <c r="I220" s="105">
        <f t="shared" si="81"/>
        <v>300000</v>
      </c>
      <c r="J220" s="105">
        <f t="shared" si="81"/>
        <v>300000</v>
      </c>
      <c r="K220" s="105">
        <f t="shared" si="81"/>
        <v>0</v>
      </c>
      <c r="L220" s="105">
        <f t="shared" si="74"/>
        <v>150000</v>
      </c>
      <c r="M220" s="105">
        <f t="shared" si="82"/>
        <v>0</v>
      </c>
      <c r="N220" s="105">
        <f t="shared" si="82"/>
        <v>0</v>
      </c>
      <c r="O220" s="105">
        <f t="shared" si="82"/>
        <v>150000</v>
      </c>
      <c r="P220" s="105">
        <f t="shared" si="76"/>
        <v>150000</v>
      </c>
      <c r="Q220" s="105">
        <f t="shared" si="77"/>
        <v>50</v>
      </c>
      <c r="R220" s="35"/>
    </row>
    <row r="221" spans="1:18" x14ac:dyDescent="0.3">
      <c r="A221" s="128"/>
      <c r="B221" s="128"/>
      <c r="C221" s="128"/>
      <c r="D221" s="128"/>
      <c r="E221" s="128"/>
      <c r="F221" s="128"/>
      <c r="G221" s="128"/>
      <c r="H221" s="12" t="s">
        <v>62</v>
      </c>
      <c r="I221" s="105">
        <f>SUM(I219:I220)</f>
        <v>515000</v>
      </c>
      <c r="J221" s="105">
        <f>SUM(J219:J220)</f>
        <v>515000</v>
      </c>
      <c r="K221" s="105">
        <f>SUM(K219:K220)</f>
        <v>0</v>
      </c>
      <c r="L221" s="105">
        <f t="shared" si="74"/>
        <v>200000</v>
      </c>
      <c r="M221" s="105">
        <f>SUM(M219:M220)</f>
        <v>0</v>
      </c>
      <c r="N221" s="105">
        <f t="shared" ref="N221:O221" si="83">SUM(N219:N220)</f>
        <v>25000</v>
      </c>
      <c r="O221" s="105">
        <f t="shared" si="83"/>
        <v>175000</v>
      </c>
      <c r="P221" s="105">
        <f t="shared" si="76"/>
        <v>200000</v>
      </c>
      <c r="Q221" s="105">
        <f t="shared" si="77"/>
        <v>38.834951456310677</v>
      </c>
      <c r="R221" s="35"/>
    </row>
    <row r="222" spans="1:18" x14ac:dyDescent="0.3">
      <c r="A222" s="129"/>
      <c r="B222" s="129"/>
      <c r="C222" s="129"/>
      <c r="D222" s="129"/>
      <c r="E222" s="129"/>
      <c r="F222" s="129"/>
      <c r="G222" s="129"/>
      <c r="R222" s="35"/>
    </row>
    <row r="223" spans="1:18" x14ac:dyDescent="0.3">
      <c r="A223" s="81" t="s">
        <v>0</v>
      </c>
      <c r="B223" s="81" t="s">
        <v>0</v>
      </c>
      <c r="C223" s="81" t="s">
        <v>0</v>
      </c>
      <c r="D223" s="81" t="s">
        <v>0</v>
      </c>
      <c r="E223" s="81" t="s">
        <v>0</v>
      </c>
      <c r="F223" s="81" t="s">
        <v>0</v>
      </c>
      <c r="G223" s="81" t="s">
        <v>0</v>
      </c>
      <c r="H223" s="13" t="s">
        <v>0</v>
      </c>
      <c r="I223" s="106"/>
      <c r="J223" s="106"/>
      <c r="K223" s="106"/>
      <c r="L223" s="106"/>
      <c r="M223" s="106"/>
      <c r="N223" s="106"/>
      <c r="O223" s="106"/>
      <c r="P223" s="106"/>
      <c r="Q223" s="106"/>
      <c r="R223" s="35"/>
    </row>
    <row r="224" spans="1:18" s="34" customFormat="1" x14ac:dyDescent="0.3">
      <c r="A224" s="49" t="s">
        <v>0</v>
      </c>
      <c r="B224" s="49" t="s">
        <v>0</v>
      </c>
      <c r="C224" s="49" t="s">
        <v>0</v>
      </c>
      <c r="D224" s="49" t="s">
        <v>0</v>
      </c>
      <c r="E224" s="49" t="s">
        <v>0</v>
      </c>
      <c r="F224" s="49" t="s">
        <v>0</v>
      </c>
      <c r="G224" s="49" t="s">
        <v>0</v>
      </c>
      <c r="H224" s="21" t="s">
        <v>215</v>
      </c>
      <c r="I224" s="112">
        <f>SUM(I215)</f>
        <v>515000</v>
      </c>
      <c r="J224" s="112">
        <f>SUM(J215)</f>
        <v>515000</v>
      </c>
      <c r="K224" s="112">
        <f>SUM(K215)</f>
        <v>0</v>
      </c>
      <c r="L224" s="112">
        <f t="shared" si="74"/>
        <v>200000</v>
      </c>
      <c r="M224" s="112">
        <f>SUM(M215)</f>
        <v>0</v>
      </c>
      <c r="N224" s="112">
        <f t="shared" ref="N224:O224" si="84">SUM(N215)</f>
        <v>25000</v>
      </c>
      <c r="O224" s="112">
        <f t="shared" si="84"/>
        <v>175000</v>
      </c>
      <c r="P224" s="112">
        <f t="shared" si="76"/>
        <v>200000</v>
      </c>
      <c r="Q224" s="112">
        <f t="shared" si="77"/>
        <v>38.834951456310677</v>
      </c>
      <c r="R224" s="35"/>
    </row>
    <row r="225" spans="1:18" x14ac:dyDescent="0.3">
      <c r="A225" s="81" t="s">
        <v>0</v>
      </c>
      <c r="B225" s="81" t="s">
        <v>0</v>
      </c>
      <c r="C225" s="81" t="s">
        <v>0</v>
      </c>
      <c r="D225" s="81" t="s">
        <v>0</v>
      </c>
      <c r="E225" s="81" t="s">
        <v>0</v>
      </c>
      <c r="F225" s="81" t="s">
        <v>0</v>
      </c>
      <c r="G225" s="81" t="s">
        <v>0</v>
      </c>
      <c r="H225" s="6" t="s">
        <v>152</v>
      </c>
      <c r="I225" s="104">
        <f>I216</f>
        <v>0</v>
      </c>
      <c r="J225" s="104">
        <f>J216</f>
        <v>0</v>
      </c>
      <c r="K225" s="104"/>
      <c r="L225" s="104"/>
      <c r="M225" s="104"/>
      <c r="N225" s="104"/>
      <c r="O225" s="104"/>
      <c r="P225" s="104"/>
      <c r="Q225" s="104"/>
      <c r="R225" s="35"/>
    </row>
    <row r="226" spans="1:18" x14ac:dyDescent="0.3">
      <c r="A226" s="81" t="s">
        <v>0</v>
      </c>
      <c r="B226" s="81" t="s">
        <v>0</v>
      </c>
      <c r="C226" s="81" t="s">
        <v>0</v>
      </c>
      <c r="D226" s="81" t="s">
        <v>0</v>
      </c>
      <c r="E226" s="81" t="s">
        <v>0</v>
      </c>
      <c r="F226" s="81" t="s">
        <v>0</v>
      </c>
      <c r="G226" s="81" t="s">
        <v>0</v>
      </c>
      <c r="H226" s="14" t="s">
        <v>0</v>
      </c>
      <c r="I226" s="107"/>
      <c r="J226" s="107"/>
      <c r="K226" s="107"/>
      <c r="L226" s="107"/>
      <c r="M226" s="107"/>
      <c r="N226" s="107"/>
      <c r="O226" s="107"/>
      <c r="P226" s="107"/>
      <c r="Q226" s="107"/>
      <c r="R226" s="35"/>
    </row>
    <row r="227" spans="1:18" ht="15" thickBot="1" x14ac:dyDescent="0.35">
      <c r="A227" s="41" t="s">
        <v>4</v>
      </c>
      <c r="B227" s="41" t="s">
        <v>216</v>
      </c>
      <c r="C227" s="40" t="s">
        <v>0</v>
      </c>
      <c r="D227" s="40" t="s">
        <v>0</v>
      </c>
      <c r="E227" s="52" t="s">
        <v>0</v>
      </c>
      <c r="F227" s="52" t="s">
        <v>0</v>
      </c>
      <c r="G227" s="52" t="s">
        <v>0</v>
      </c>
      <c r="H227" s="6" t="s">
        <v>0</v>
      </c>
      <c r="I227" s="102"/>
      <c r="J227" s="102"/>
      <c r="K227" s="102"/>
      <c r="L227" s="102"/>
      <c r="M227" s="102"/>
      <c r="N227" s="102"/>
      <c r="O227" s="102"/>
      <c r="P227" s="102"/>
      <c r="Q227" s="102"/>
      <c r="R227" s="35"/>
    </row>
    <row r="228" spans="1:18" s="34" customFormat="1" ht="31.2" thickBot="1" x14ac:dyDescent="0.35">
      <c r="A228" s="45" t="s">
        <v>112</v>
      </c>
      <c r="B228" s="45" t="s">
        <v>113</v>
      </c>
      <c r="C228" s="45" t="s">
        <v>114</v>
      </c>
      <c r="D228" s="46" t="s">
        <v>0</v>
      </c>
      <c r="E228" s="45" t="s">
        <v>3014</v>
      </c>
      <c r="F228" s="45" t="s">
        <v>115</v>
      </c>
      <c r="G228" s="45" t="s">
        <v>116</v>
      </c>
      <c r="H228" s="29" t="s">
        <v>1</v>
      </c>
      <c r="I228" s="124" t="s">
        <v>3013</v>
      </c>
      <c r="J228" s="124" t="s">
        <v>2</v>
      </c>
      <c r="K228" s="124" t="s">
        <v>3097</v>
      </c>
      <c r="L228" s="124" t="s">
        <v>3097</v>
      </c>
      <c r="M228" s="124" t="s">
        <v>3098</v>
      </c>
      <c r="N228" s="124" t="s">
        <v>3099</v>
      </c>
      <c r="O228" s="124" t="s">
        <v>3100</v>
      </c>
      <c r="P228" s="124" t="s">
        <v>3097</v>
      </c>
      <c r="Q228" s="126" t="s">
        <v>3101</v>
      </c>
      <c r="R228" s="35"/>
    </row>
    <row r="229" spans="1:18" x14ac:dyDescent="0.3">
      <c r="A229" s="50" t="s">
        <v>0</v>
      </c>
      <c r="B229" s="50" t="s">
        <v>0</v>
      </c>
      <c r="C229" s="50" t="s">
        <v>0</v>
      </c>
      <c r="D229" s="51" t="s">
        <v>0</v>
      </c>
      <c r="E229" s="51" t="s">
        <v>0</v>
      </c>
      <c r="F229" s="86" t="s">
        <v>0</v>
      </c>
      <c r="G229" s="87" t="s">
        <v>0</v>
      </c>
      <c r="H229" s="8" t="s">
        <v>0</v>
      </c>
      <c r="I229" s="103">
        <v>1</v>
      </c>
      <c r="J229" s="103">
        <v>2</v>
      </c>
      <c r="K229" s="103">
        <v>3</v>
      </c>
      <c r="L229" s="103" t="s">
        <v>3</v>
      </c>
      <c r="M229" s="103">
        <v>5</v>
      </c>
      <c r="N229" s="103">
        <v>6</v>
      </c>
      <c r="O229" s="103">
        <v>7</v>
      </c>
      <c r="P229" s="103" t="s">
        <v>3102</v>
      </c>
      <c r="Q229" s="103">
        <v>9</v>
      </c>
      <c r="R229" s="35"/>
    </row>
    <row r="230" spans="1:18" x14ac:dyDescent="0.3">
      <c r="A230" s="41" t="s">
        <v>4</v>
      </c>
      <c r="B230" s="41" t="s">
        <v>216</v>
      </c>
      <c r="C230" s="40" t="s">
        <v>117</v>
      </c>
      <c r="D230" s="40" t="s">
        <v>217</v>
      </c>
      <c r="E230" s="52" t="s">
        <v>0</v>
      </c>
      <c r="F230" s="52" t="s">
        <v>0</v>
      </c>
      <c r="G230" s="52" t="s">
        <v>0</v>
      </c>
      <c r="H230" s="6" t="s">
        <v>218</v>
      </c>
      <c r="I230" s="102"/>
      <c r="J230" s="102"/>
      <c r="K230" s="102"/>
      <c r="L230" s="102">
        <f t="shared" si="74"/>
        <v>0</v>
      </c>
      <c r="M230" s="102">
        <v>0</v>
      </c>
      <c r="N230" s="102"/>
      <c r="O230" s="102"/>
      <c r="P230" s="102">
        <f t="shared" si="76"/>
        <v>0</v>
      </c>
      <c r="Q230" s="102" t="str">
        <f t="shared" si="77"/>
        <v>-</v>
      </c>
      <c r="R230" s="35"/>
    </row>
    <row r="231" spans="1:18" s="34" customFormat="1" ht="20.399999999999999" x14ac:dyDescent="0.3">
      <c r="A231" s="43" t="s">
        <v>0</v>
      </c>
      <c r="B231" s="43" t="s">
        <v>0</v>
      </c>
      <c r="C231" s="43" t="s">
        <v>0</v>
      </c>
      <c r="D231" s="49" t="s">
        <v>0</v>
      </c>
      <c r="E231" s="49" t="s">
        <v>0</v>
      </c>
      <c r="F231" s="49" t="s">
        <v>0</v>
      </c>
      <c r="G231" s="49" t="s">
        <v>0</v>
      </c>
      <c r="H231" s="21" t="s">
        <v>26</v>
      </c>
      <c r="I231" s="112">
        <f>SUM(I232,I239,I241)</f>
        <v>131473</v>
      </c>
      <c r="J231" s="112">
        <f>SUM(J232,J239,J241)</f>
        <v>131473</v>
      </c>
      <c r="K231" s="112">
        <f>SUM(K232,K239,K241)</f>
        <v>0</v>
      </c>
      <c r="L231" s="112">
        <f t="shared" si="74"/>
        <v>35370</v>
      </c>
      <c r="M231" s="112">
        <f>SUM(M232,M239,M241)</f>
        <v>11259</v>
      </c>
      <c r="N231" s="112">
        <f t="shared" ref="N231:O231" si="85">SUM(N232,N239,N241)</f>
        <v>12268</v>
      </c>
      <c r="O231" s="112">
        <f t="shared" si="85"/>
        <v>11843</v>
      </c>
      <c r="P231" s="112">
        <f t="shared" si="76"/>
        <v>35370</v>
      </c>
      <c r="Q231" s="112">
        <f t="shared" si="77"/>
        <v>26.902862184631065</v>
      </c>
      <c r="R231" s="35"/>
    </row>
    <row r="232" spans="1:18" x14ac:dyDescent="0.3">
      <c r="A232" s="40" t="s">
        <v>4</v>
      </c>
      <c r="B232" s="40" t="s">
        <v>216</v>
      </c>
      <c r="C232" s="40" t="s">
        <v>117</v>
      </c>
      <c r="D232" s="40" t="s">
        <v>217</v>
      </c>
      <c r="E232" s="52" t="s">
        <v>119</v>
      </c>
      <c r="F232" s="52" t="s">
        <v>0</v>
      </c>
      <c r="G232" s="52" t="s">
        <v>0</v>
      </c>
      <c r="H232" s="6" t="s">
        <v>5</v>
      </c>
      <c r="I232" s="104">
        <f>SUM(I233,I234)</f>
        <v>121554</v>
      </c>
      <c r="J232" s="104">
        <f>SUM(J233,J234)</f>
        <v>121554</v>
      </c>
      <c r="K232" s="104">
        <f>SUM(K233,K234)</f>
        <v>0</v>
      </c>
      <c r="L232" s="104">
        <f t="shared" si="74"/>
        <v>32490</v>
      </c>
      <c r="M232" s="104">
        <f>SUM(M233,M234)</f>
        <v>10254</v>
      </c>
      <c r="N232" s="104">
        <f t="shared" ref="N232:O232" si="86">SUM(N233,N234)</f>
        <v>11218</v>
      </c>
      <c r="O232" s="104">
        <f t="shared" si="86"/>
        <v>11018</v>
      </c>
      <c r="P232" s="104">
        <f t="shared" si="76"/>
        <v>32490</v>
      </c>
      <c r="Q232" s="104">
        <f t="shared" si="77"/>
        <v>26.728861246853253</v>
      </c>
      <c r="R232" s="35"/>
    </row>
    <row r="233" spans="1:18" x14ac:dyDescent="0.3">
      <c r="A233" s="40" t="s">
        <v>4</v>
      </c>
      <c r="B233" s="40" t="s">
        <v>216</v>
      </c>
      <c r="C233" s="40" t="s">
        <v>117</v>
      </c>
      <c r="D233" s="40" t="s">
        <v>217</v>
      </c>
      <c r="E233" s="88" t="s">
        <v>3015</v>
      </c>
      <c r="F233" s="40"/>
      <c r="G233" s="81" t="s">
        <v>3050</v>
      </c>
      <c r="H233" s="9" t="s">
        <v>6</v>
      </c>
      <c r="I233" s="102">
        <v>107244</v>
      </c>
      <c r="J233" s="102">
        <v>107244</v>
      </c>
      <c r="K233" s="102"/>
      <c r="L233" s="102">
        <f t="shared" si="74"/>
        <v>29267</v>
      </c>
      <c r="M233" s="102">
        <v>9267</v>
      </c>
      <c r="N233" s="102">
        <v>10000</v>
      </c>
      <c r="O233" s="102">
        <v>10000</v>
      </c>
      <c r="P233" s="102">
        <f t="shared" si="76"/>
        <v>29267</v>
      </c>
      <c r="Q233" s="102">
        <f t="shared" si="77"/>
        <v>27.29010480772817</v>
      </c>
      <c r="R233" s="35"/>
    </row>
    <row r="234" spans="1:18" x14ac:dyDescent="0.3">
      <c r="A234" s="41" t="s">
        <v>4</v>
      </c>
      <c r="B234" s="41" t="s">
        <v>216</v>
      </c>
      <c r="C234" s="41" t="s">
        <v>117</v>
      </c>
      <c r="D234" s="41" t="s">
        <v>217</v>
      </c>
      <c r="E234" s="41" t="s">
        <v>120</v>
      </c>
      <c r="F234" s="40" t="s">
        <v>0</v>
      </c>
      <c r="G234" s="81" t="s">
        <v>0</v>
      </c>
      <c r="H234" s="6" t="s">
        <v>7</v>
      </c>
      <c r="I234" s="104">
        <f>SUM(I235:I238)</f>
        <v>14310</v>
      </c>
      <c r="J234" s="104">
        <f>SUM(J235:J238)</f>
        <v>14310</v>
      </c>
      <c r="K234" s="104">
        <f>SUM(K235:K238)</f>
        <v>0</v>
      </c>
      <c r="L234" s="104">
        <f t="shared" si="74"/>
        <v>3223</v>
      </c>
      <c r="M234" s="104">
        <f>SUM(M235:M238)</f>
        <v>987</v>
      </c>
      <c r="N234" s="104">
        <f t="shared" ref="N234:O234" si="87">SUM(N235:N238)</f>
        <v>1218</v>
      </c>
      <c r="O234" s="104">
        <f t="shared" si="87"/>
        <v>1018</v>
      </c>
      <c r="P234" s="104">
        <f t="shared" si="76"/>
        <v>3223</v>
      </c>
      <c r="Q234" s="104">
        <f t="shared" si="77"/>
        <v>22.522711390635919</v>
      </c>
      <c r="R234" s="35"/>
    </row>
    <row r="235" spans="1:18" x14ac:dyDescent="0.3">
      <c r="A235" s="40" t="s">
        <v>4</v>
      </c>
      <c r="B235" s="40" t="s">
        <v>216</v>
      </c>
      <c r="C235" s="40" t="s">
        <v>117</v>
      </c>
      <c r="D235" s="40" t="s">
        <v>217</v>
      </c>
      <c r="E235" s="88" t="s">
        <v>3016</v>
      </c>
      <c r="F235" s="40" t="s">
        <v>219</v>
      </c>
      <c r="G235" s="81" t="s">
        <v>3050</v>
      </c>
      <c r="H235" s="9" t="s">
        <v>9</v>
      </c>
      <c r="I235" s="102">
        <v>2400</v>
      </c>
      <c r="J235" s="102">
        <v>2400</v>
      </c>
      <c r="K235" s="102"/>
      <c r="L235" s="102">
        <f t="shared" si="74"/>
        <v>649</v>
      </c>
      <c r="M235" s="102">
        <v>213</v>
      </c>
      <c r="N235" s="102">
        <v>218</v>
      </c>
      <c r="O235" s="102">
        <v>218</v>
      </c>
      <c r="P235" s="102">
        <f t="shared" si="76"/>
        <v>649</v>
      </c>
      <c r="Q235" s="102">
        <f t="shared" si="77"/>
        <v>27.041666666666668</v>
      </c>
      <c r="R235" s="35"/>
    </row>
    <row r="236" spans="1:18" x14ac:dyDescent="0.3">
      <c r="A236" s="40" t="s">
        <v>4</v>
      </c>
      <c r="B236" s="40" t="s">
        <v>216</v>
      </c>
      <c r="C236" s="40" t="s">
        <v>117</v>
      </c>
      <c r="D236" s="40" t="s">
        <v>217</v>
      </c>
      <c r="E236" s="88" t="s">
        <v>3016</v>
      </c>
      <c r="F236" s="40" t="s">
        <v>220</v>
      </c>
      <c r="G236" s="81" t="s">
        <v>3050</v>
      </c>
      <c r="H236" s="9" t="s">
        <v>12</v>
      </c>
      <c r="I236" s="102">
        <v>8600</v>
      </c>
      <c r="J236" s="102">
        <v>8600</v>
      </c>
      <c r="K236" s="102"/>
      <c r="L236" s="102">
        <f t="shared" si="74"/>
        <v>2574</v>
      </c>
      <c r="M236" s="102">
        <v>774</v>
      </c>
      <c r="N236" s="102">
        <v>1000</v>
      </c>
      <c r="O236" s="102">
        <v>800</v>
      </c>
      <c r="P236" s="102">
        <f t="shared" si="76"/>
        <v>2574</v>
      </c>
      <c r="Q236" s="102">
        <f t="shared" si="77"/>
        <v>29.930232558139537</v>
      </c>
      <c r="R236" s="35"/>
    </row>
    <row r="237" spans="1:18" x14ac:dyDescent="0.3">
      <c r="A237" s="40" t="s">
        <v>4</v>
      </c>
      <c r="B237" s="40" t="s">
        <v>216</v>
      </c>
      <c r="C237" s="40" t="s">
        <v>117</v>
      </c>
      <c r="D237" s="40" t="s">
        <v>217</v>
      </c>
      <c r="E237" s="88" t="s">
        <v>3016</v>
      </c>
      <c r="F237" s="40" t="s">
        <v>221</v>
      </c>
      <c r="G237" s="81" t="s">
        <v>3050</v>
      </c>
      <c r="H237" s="9" t="s">
        <v>10</v>
      </c>
      <c r="I237" s="102">
        <v>1870</v>
      </c>
      <c r="J237" s="102">
        <v>1870</v>
      </c>
      <c r="K237" s="102"/>
      <c r="L237" s="102">
        <f t="shared" si="74"/>
        <v>0</v>
      </c>
      <c r="M237" s="102">
        <v>0</v>
      </c>
      <c r="N237" s="102"/>
      <c r="O237" s="102"/>
      <c r="P237" s="102">
        <f t="shared" si="76"/>
        <v>0</v>
      </c>
      <c r="Q237" s="102">
        <f t="shared" si="77"/>
        <v>0</v>
      </c>
      <c r="R237" s="35"/>
    </row>
    <row r="238" spans="1:18" x14ac:dyDescent="0.3">
      <c r="A238" s="40" t="s">
        <v>4</v>
      </c>
      <c r="B238" s="40" t="s">
        <v>216</v>
      </c>
      <c r="C238" s="40" t="s">
        <v>117</v>
      </c>
      <c r="D238" s="40" t="s">
        <v>217</v>
      </c>
      <c r="E238" s="88" t="s">
        <v>3016</v>
      </c>
      <c r="F238" s="40" t="s">
        <v>222</v>
      </c>
      <c r="G238" s="81" t="s">
        <v>3050</v>
      </c>
      <c r="H238" s="9" t="s">
        <v>11</v>
      </c>
      <c r="I238" s="102">
        <v>1440</v>
      </c>
      <c r="J238" s="102">
        <v>1440</v>
      </c>
      <c r="K238" s="102"/>
      <c r="L238" s="102">
        <f t="shared" si="74"/>
        <v>0</v>
      </c>
      <c r="M238" s="102">
        <v>0</v>
      </c>
      <c r="N238" s="102"/>
      <c r="O238" s="102"/>
      <c r="P238" s="102">
        <f t="shared" si="76"/>
        <v>0</v>
      </c>
      <c r="Q238" s="102">
        <f t="shared" si="77"/>
        <v>0</v>
      </c>
      <c r="R238" s="35"/>
    </row>
    <row r="239" spans="1:18" x14ac:dyDescent="0.3">
      <c r="A239" s="40" t="s">
        <v>4</v>
      </c>
      <c r="B239" s="40" t="s">
        <v>216</v>
      </c>
      <c r="C239" s="40" t="s">
        <v>117</v>
      </c>
      <c r="D239" s="40" t="s">
        <v>217</v>
      </c>
      <c r="E239" s="52" t="s">
        <v>124</v>
      </c>
      <c r="F239" s="52" t="s">
        <v>0</v>
      </c>
      <c r="G239" s="52" t="s">
        <v>0</v>
      </c>
      <c r="H239" s="6" t="s">
        <v>14</v>
      </c>
      <c r="I239" s="104">
        <f>SUM(I240)</f>
        <v>9150</v>
      </c>
      <c r="J239" s="104">
        <f>SUM(J240)</f>
        <v>9150</v>
      </c>
      <c r="K239" s="104">
        <f>SUM(K240)</f>
        <v>0</v>
      </c>
      <c r="L239" s="104">
        <f t="shared" si="74"/>
        <v>2774</v>
      </c>
      <c r="M239" s="104">
        <f>SUM(M240)</f>
        <v>974</v>
      </c>
      <c r="N239" s="104">
        <f t="shared" ref="N239:O239" si="88">SUM(N240)</f>
        <v>1000</v>
      </c>
      <c r="O239" s="104">
        <f t="shared" si="88"/>
        <v>800</v>
      </c>
      <c r="P239" s="104">
        <f t="shared" si="76"/>
        <v>2774</v>
      </c>
      <c r="Q239" s="104">
        <f t="shared" si="77"/>
        <v>30.31693989071038</v>
      </c>
      <c r="R239" s="35"/>
    </row>
    <row r="240" spans="1:18" x14ac:dyDescent="0.3">
      <c r="A240" s="40" t="s">
        <v>4</v>
      </c>
      <c r="B240" s="40" t="s">
        <v>216</v>
      </c>
      <c r="C240" s="40" t="s">
        <v>117</v>
      </c>
      <c r="D240" s="40" t="s">
        <v>217</v>
      </c>
      <c r="E240" s="88" t="s">
        <v>3017</v>
      </c>
      <c r="F240" s="40"/>
      <c r="G240" s="81" t="s">
        <v>3050</v>
      </c>
      <c r="H240" s="9" t="s">
        <v>15</v>
      </c>
      <c r="I240" s="102">
        <v>9150</v>
      </c>
      <c r="J240" s="102">
        <v>9150</v>
      </c>
      <c r="K240" s="102"/>
      <c r="L240" s="102">
        <f t="shared" si="74"/>
        <v>2774</v>
      </c>
      <c r="M240" s="102">
        <v>974</v>
      </c>
      <c r="N240" s="102">
        <v>1000</v>
      </c>
      <c r="O240" s="102">
        <v>800</v>
      </c>
      <c r="P240" s="102">
        <f t="shared" si="76"/>
        <v>2774</v>
      </c>
      <c r="Q240" s="102">
        <f t="shared" si="77"/>
        <v>30.31693989071038</v>
      </c>
      <c r="R240" s="35"/>
    </row>
    <row r="241" spans="1:18" x14ac:dyDescent="0.3">
      <c r="A241" s="40" t="s">
        <v>4</v>
      </c>
      <c r="B241" s="40" t="s">
        <v>216</v>
      </c>
      <c r="C241" s="40" t="s">
        <v>117</v>
      </c>
      <c r="D241" s="40" t="s">
        <v>217</v>
      </c>
      <c r="E241" s="52" t="s">
        <v>125</v>
      </c>
      <c r="F241" s="52" t="s">
        <v>0</v>
      </c>
      <c r="G241" s="52" t="s">
        <v>0</v>
      </c>
      <c r="H241" s="6" t="s">
        <v>16</v>
      </c>
      <c r="I241" s="104">
        <f>SUM(I242)</f>
        <v>769</v>
      </c>
      <c r="J241" s="104">
        <f>SUM(J242)</f>
        <v>769</v>
      </c>
      <c r="K241" s="104">
        <f>SUM(K242)</f>
        <v>0</v>
      </c>
      <c r="L241" s="104">
        <f t="shared" si="74"/>
        <v>106</v>
      </c>
      <c r="M241" s="104">
        <f>SUM(M242)</f>
        <v>31</v>
      </c>
      <c r="N241" s="104">
        <f t="shared" ref="N241:O241" si="89">SUM(N242)</f>
        <v>50</v>
      </c>
      <c r="O241" s="104">
        <f t="shared" si="89"/>
        <v>25</v>
      </c>
      <c r="P241" s="104">
        <f t="shared" si="76"/>
        <v>106</v>
      </c>
      <c r="Q241" s="104">
        <f t="shared" si="77"/>
        <v>13.784135240572171</v>
      </c>
      <c r="R241" s="35"/>
    </row>
    <row r="242" spans="1:18" x14ac:dyDescent="0.3">
      <c r="A242" s="41" t="s">
        <v>4</v>
      </c>
      <c r="B242" s="41" t="s">
        <v>216</v>
      </c>
      <c r="C242" s="41" t="s">
        <v>117</v>
      </c>
      <c r="D242" s="41" t="s">
        <v>217</v>
      </c>
      <c r="E242" s="41" t="s">
        <v>127</v>
      </c>
      <c r="F242" s="40" t="s">
        <v>0</v>
      </c>
      <c r="G242" s="81" t="s">
        <v>0</v>
      </c>
      <c r="H242" s="6" t="s">
        <v>25</v>
      </c>
      <c r="I242" s="104">
        <f>SUM(I243:I245)</f>
        <v>769</v>
      </c>
      <c r="J242" s="104">
        <f>SUM(J243:J245)</f>
        <v>769</v>
      </c>
      <c r="K242" s="104">
        <f>SUM(K243:K245)</f>
        <v>0</v>
      </c>
      <c r="L242" s="104">
        <f t="shared" si="74"/>
        <v>106</v>
      </c>
      <c r="M242" s="104">
        <f>SUM(M243:M245)</f>
        <v>31</v>
      </c>
      <c r="N242" s="104">
        <f t="shared" ref="N242:O242" si="90">SUM(N243:N245)</f>
        <v>50</v>
      </c>
      <c r="O242" s="104">
        <f t="shared" si="90"/>
        <v>25</v>
      </c>
      <c r="P242" s="104">
        <f t="shared" si="76"/>
        <v>106</v>
      </c>
      <c r="Q242" s="104">
        <f t="shared" si="77"/>
        <v>13.784135240572171</v>
      </c>
      <c r="R242" s="35"/>
    </row>
    <row r="243" spans="1:18" x14ac:dyDescent="0.3">
      <c r="A243" s="40" t="s">
        <v>4</v>
      </c>
      <c r="B243" s="40" t="s">
        <v>216</v>
      </c>
      <c r="C243" s="40" t="s">
        <v>117</v>
      </c>
      <c r="D243" s="40" t="s">
        <v>217</v>
      </c>
      <c r="E243" s="88" t="s">
        <v>3019</v>
      </c>
      <c r="F243" s="40"/>
      <c r="G243" s="81" t="s">
        <v>3050</v>
      </c>
      <c r="H243" s="9" t="s">
        <v>25</v>
      </c>
      <c r="I243" s="102">
        <v>369</v>
      </c>
      <c r="J243" s="102">
        <v>369</v>
      </c>
      <c r="K243" s="102"/>
      <c r="L243" s="102">
        <f t="shared" si="74"/>
        <v>0</v>
      </c>
      <c r="M243" s="102">
        <v>0</v>
      </c>
      <c r="N243" s="102"/>
      <c r="O243" s="102"/>
      <c r="P243" s="102">
        <f t="shared" si="76"/>
        <v>0</v>
      </c>
      <c r="Q243" s="102">
        <f t="shared" si="77"/>
        <v>0</v>
      </c>
      <c r="R243" s="35"/>
    </row>
    <row r="244" spans="1:18" x14ac:dyDescent="0.3">
      <c r="A244" s="40" t="s">
        <v>4</v>
      </c>
      <c r="B244" s="40" t="s">
        <v>216</v>
      </c>
      <c r="C244" s="40" t="s">
        <v>117</v>
      </c>
      <c r="D244" s="40" t="s">
        <v>217</v>
      </c>
      <c r="E244" s="88" t="s">
        <v>3019</v>
      </c>
      <c r="F244" s="40" t="s">
        <v>223</v>
      </c>
      <c r="G244" s="81" t="s">
        <v>3050</v>
      </c>
      <c r="H244" s="9" t="s">
        <v>135</v>
      </c>
      <c r="I244" s="102">
        <v>300</v>
      </c>
      <c r="J244" s="102">
        <v>300</v>
      </c>
      <c r="K244" s="102"/>
      <c r="L244" s="102">
        <f t="shared" si="74"/>
        <v>106</v>
      </c>
      <c r="M244" s="102">
        <v>31</v>
      </c>
      <c r="N244" s="102">
        <v>50</v>
      </c>
      <c r="O244" s="102">
        <v>25</v>
      </c>
      <c r="P244" s="102">
        <f t="shared" si="76"/>
        <v>106</v>
      </c>
      <c r="Q244" s="102">
        <f t="shared" si="77"/>
        <v>35.333333333333336</v>
      </c>
      <c r="R244" s="35"/>
    </row>
    <row r="245" spans="1:18" ht="20.399999999999999" x14ac:dyDescent="0.3">
      <c r="A245" s="40" t="s">
        <v>4</v>
      </c>
      <c r="B245" s="40" t="s">
        <v>216</v>
      </c>
      <c r="C245" s="40" t="s">
        <v>117</v>
      </c>
      <c r="D245" s="40" t="s">
        <v>217</v>
      </c>
      <c r="E245" s="88" t="s">
        <v>3019</v>
      </c>
      <c r="F245" s="40" t="s">
        <v>224</v>
      </c>
      <c r="G245" s="81" t="s">
        <v>3050</v>
      </c>
      <c r="H245" s="9" t="s">
        <v>141</v>
      </c>
      <c r="I245" s="102">
        <v>100</v>
      </c>
      <c r="J245" s="102">
        <v>100</v>
      </c>
      <c r="K245" s="102"/>
      <c r="L245" s="102">
        <f t="shared" si="74"/>
        <v>0</v>
      </c>
      <c r="M245" s="102">
        <v>0</v>
      </c>
      <c r="N245" s="102"/>
      <c r="O245" s="102"/>
      <c r="P245" s="102">
        <f t="shared" si="76"/>
        <v>0</v>
      </c>
      <c r="Q245" s="102">
        <f t="shared" si="77"/>
        <v>0</v>
      </c>
      <c r="R245" s="35"/>
    </row>
    <row r="246" spans="1:18" s="34" customFormat="1" ht="20.399999999999999" x14ac:dyDescent="0.3">
      <c r="A246" s="43" t="s">
        <v>0</v>
      </c>
      <c r="B246" s="43" t="s">
        <v>0</v>
      </c>
      <c r="C246" s="43" t="s">
        <v>0</v>
      </c>
      <c r="D246" s="49" t="s">
        <v>0</v>
      </c>
      <c r="E246" s="49" t="s">
        <v>0</v>
      </c>
      <c r="F246" s="49" t="s">
        <v>0</v>
      </c>
      <c r="G246" s="49" t="s">
        <v>0</v>
      </c>
      <c r="H246" s="21" t="s">
        <v>35</v>
      </c>
      <c r="I246" s="112">
        <f t="shared" ref="I246:O247" si="91">SUM(I247)</f>
        <v>100</v>
      </c>
      <c r="J246" s="112">
        <f t="shared" si="91"/>
        <v>100</v>
      </c>
      <c r="K246" s="112">
        <f t="shared" si="91"/>
        <v>0</v>
      </c>
      <c r="L246" s="112">
        <f t="shared" si="74"/>
        <v>0</v>
      </c>
      <c r="M246" s="112">
        <f t="shared" si="91"/>
        <v>0</v>
      </c>
      <c r="N246" s="112">
        <f t="shared" si="91"/>
        <v>0</v>
      </c>
      <c r="O246" s="112">
        <f t="shared" si="91"/>
        <v>0</v>
      </c>
      <c r="P246" s="112">
        <f t="shared" si="76"/>
        <v>0</v>
      </c>
      <c r="Q246" s="112">
        <f t="shared" si="77"/>
        <v>0</v>
      </c>
      <c r="R246" s="35"/>
    </row>
    <row r="247" spans="1:18" x14ac:dyDescent="0.3">
      <c r="A247" s="40" t="s">
        <v>4</v>
      </c>
      <c r="B247" s="40" t="s">
        <v>216</v>
      </c>
      <c r="C247" s="40" t="s">
        <v>117</v>
      </c>
      <c r="D247" s="40" t="s">
        <v>217</v>
      </c>
      <c r="E247" s="52" t="s">
        <v>142</v>
      </c>
      <c r="F247" s="52" t="s">
        <v>0</v>
      </c>
      <c r="G247" s="52" t="s">
        <v>0</v>
      </c>
      <c r="H247" s="6" t="s">
        <v>27</v>
      </c>
      <c r="I247" s="104">
        <f t="shared" si="91"/>
        <v>100</v>
      </c>
      <c r="J247" s="104">
        <f t="shared" si="91"/>
        <v>100</v>
      </c>
      <c r="K247" s="104">
        <f t="shared" si="91"/>
        <v>0</v>
      </c>
      <c r="L247" s="104">
        <f t="shared" si="74"/>
        <v>0</v>
      </c>
      <c r="M247" s="104">
        <f t="shared" si="91"/>
        <v>0</v>
      </c>
      <c r="N247" s="104">
        <f t="shared" si="91"/>
        <v>0</v>
      </c>
      <c r="O247" s="104">
        <f t="shared" si="91"/>
        <v>0</v>
      </c>
      <c r="P247" s="104">
        <f t="shared" si="76"/>
        <v>0</v>
      </c>
      <c r="Q247" s="104">
        <f t="shared" si="77"/>
        <v>0</v>
      </c>
      <c r="R247" s="35"/>
    </row>
    <row r="248" spans="1:18" x14ac:dyDescent="0.3">
      <c r="A248" s="40" t="s">
        <v>4</v>
      </c>
      <c r="B248" s="40" t="s">
        <v>216</v>
      </c>
      <c r="C248" s="40" t="s">
        <v>117</v>
      </c>
      <c r="D248" s="40" t="s">
        <v>217</v>
      </c>
      <c r="E248" s="88" t="s">
        <v>3021</v>
      </c>
      <c r="F248" s="40"/>
      <c r="G248" s="81" t="s">
        <v>3050</v>
      </c>
      <c r="H248" s="9" t="s">
        <v>34</v>
      </c>
      <c r="I248" s="102">
        <v>100</v>
      </c>
      <c r="J248" s="102">
        <v>100</v>
      </c>
      <c r="K248" s="102"/>
      <c r="L248" s="102">
        <f t="shared" si="74"/>
        <v>0</v>
      </c>
      <c r="M248" s="102">
        <v>0</v>
      </c>
      <c r="N248" s="102"/>
      <c r="O248" s="102"/>
      <c r="P248" s="102">
        <f t="shared" si="76"/>
        <v>0</v>
      </c>
      <c r="Q248" s="102">
        <f t="shared" si="77"/>
        <v>0</v>
      </c>
      <c r="R248" s="35"/>
    </row>
    <row r="249" spans="1:18" s="34" customFormat="1" x14ac:dyDescent="0.3">
      <c r="A249" s="49" t="s">
        <v>0</v>
      </c>
      <c r="B249" s="49" t="s">
        <v>0</v>
      </c>
      <c r="C249" s="49" t="s">
        <v>0</v>
      </c>
      <c r="D249" s="49" t="s">
        <v>0</v>
      </c>
      <c r="E249" s="49" t="s">
        <v>0</v>
      </c>
      <c r="F249" s="49" t="s">
        <v>0</v>
      </c>
      <c r="G249" s="49" t="s">
        <v>0</v>
      </c>
      <c r="H249" s="21" t="s">
        <v>225</v>
      </c>
      <c r="I249" s="112">
        <f>SUM(I231,I246)</f>
        <v>131573</v>
      </c>
      <c r="J249" s="112">
        <f>SUM(J231,J246)</f>
        <v>131573</v>
      </c>
      <c r="K249" s="112">
        <f>SUM(K231,K246)</f>
        <v>0</v>
      </c>
      <c r="L249" s="112">
        <f t="shared" si="74"/>
        <v>35370</v>
      </c>
      <c r="M249" s="112">
        <f>SUM(M231,M246)</f>
        <v>11259</v>
      </c>
      <c r="N249" s="112">
        <f t="shared" ref="N249:O249" si="92">SUM(N231,N246)</f>
        <v>12268</v>
      </c>
      <c r="O249" s="112">
        <f t="shared" si="92"/>
        <v>11843</v>
      </c>
      <c r="P249" s="112">
        <f t="shared" si="76"/>
        <v>35370</v>
      </c>
      <c r="Q249" s="112">
        <f t="shared" si="77"/>
        <v>26.882415085161849</v>
      </c>
      <c r="R249" s="35"/>
    </row>
    <row r="250" spans="1:18" ht="15" thickBot="1" x14ac:dyDescent="0.35">
      <c r="A250" s="81" t="s">
        <v>0</v>
      </c>
      <c r="B250" s="81" t="s">
        <v>0</v>
      </c>
      <c r="C250" s="81" t="s">
        <v>0</v>
      </c>
      <c r="D250" s="81" t="s">
        <v>0</v>
      </c>
      <c r="E250" s="81" t="s">
        <v>0</v>
      </c>
      <c r="F250" s="81" t="s">
        <v>0</v>
      </c>
      <c r="G250" s="81" t="s">
        <v>0</v>
      </c>
      <c r="H250" s="6" t="s">
        <v>152</v>
      </c>
      <c r="I250" s="104">
        <v>4</v>
      </c>
      <c r="J250" s="104">
        <v>4</v>
      </c>
      <c r="K250" s="104"/>
      <c r="L250" s="104"/>
      <c r="M250" s="104"/>
      <c r="N250" s="104"/>
      <c r="O250" s="104"/>
      <c r="P250" s="104"/>
      <c r="Q250" s="104"/>
      <c r="R250" s="35"/>
    </row>
    <row r="251" spans="1:18" s="34" customFormat="1" ht="31.2" thickBot="1" x14ac:dyDescent="0.35">
      <c r="A251" s="127" t="s">
        <v>0</v>
      </c>
      <c r="B251" s="127" t="s">
        <v>0</v>
      </c>
      <c r="C251" s="127" t="s">
        <v>0</v>
      </c>
      <c r="D251" s="127" t="s">
        <v>0</v>
      </c>
      <c r="E251" s="127" t="s">
        <v>0</v>
      </c>
      <c r="F251" s="127" t="s">
        <v>0</v>
      </c>
      <c r="G251" s="127" t="s">
        <v>0</v>
      </c>
      <c r="H251" s="29" t="s">
        <v>63</v>
      </c>
      <c r="I251" s="124" t="s">
        <v>3013</v>
      </c>
      <c r="J251" s="124" t="s">
        <v>2</v>
      </c>
      <c r="K251" s="124" t="s">
        <v>3097</v>
      </c>
      <c r="L251" s="124" t="s">
        <v>3097</v>
      </c>
      <c r="M251" s="124" t="s">
        <v>3098</v>
      </c>
      <c r="N251" s="124" t="s">
        <v>3099</v>
      </c>
      <c r="O251" s="124" t="s">
        <v>3100</v>
      </c>
      <c r="P251" s="124" t="s">
        <v>3097</v>
      </c>
      <c r="Q251" s="126" t="s">
        <v>3101</v>
      </c>
      <c r="R251" s="35"/>
    </row>
    <row r="252" spans="1:18" x14ac:dyDescent="0.3">
      <c r="A252" s="128"/>
      <c r="B252" s="128"/>
      <c r="C252" s="128"/>
      <c r="D252" s="128"/>
      <c r="E252" s="128"/>
      <c r="F252" s="128"/>
      <c r="G252" s="128"/>
      <c r="H252" s="10" t="s">
        <v>0</v>
      </c>
      <c r="I252" s="103">
        <v>1</v>
      </c>
      <c r="J252" s="103">
        <v>2</v>
      </c>
      <c r="K252" s="103">
        <v>3</v>
      </c>
      <c r="L252" s="103" t="s">
        <v>3</v>
      </c>
      <c r="M252" s="103">
        <v>5</v>
      </c>
      <c r="N252" s="103">
        <v>6</v>
      </c>
      <c r="O252" s="103">
        <v>7</v>
      </c>
      <c r="P252" s="103" t="s">
        <v>3102</v>
      </c>
      <c r="Q252" s="103">
        <v>9</v>
      </c>
      <c r="R252" s="35"/>
    </row>
    <row r="253" spans="1:18" x14ac:dyDescent="0.3">
      <c r="A253" s="128"/>
      <c r="B253" s="128"/>
      <c r="C253" s="128"/>
      <c r="D253" s="128"/>
      <c r="E253" s="128"/>
      <c r="F253" s="128"/>
      <c r="G253" s="128"/>
      <c r="H253" s="11" t="s">
        <v>64</v>
      </c>
      <c r="I253" s="105">
        <f>SUM(I249)</f>
        <v>131573</v>
      </c>
      <c r="J253" s="105">
        <f>SUM(J249)</f>
        <v>131573</v>
      </c>
      <c r="K253" s="105">
        <f>SUM(K249)</f>
        <v>0</v>
      </c>
      <c r="L253" s="105">
        <f t="shared" si="74"/>
        <v>35370</v>
      </c>
      <c r="M253" s="105">
        <f>SUM(M249)</f>
        <v>11259</v>
      </c>
      <c r="N253" s="105">
        <f t="shared" ref="N253:O253" si="93">SUM(N249)</f>
        <v>12268</v>
      </c>
      <c r="O253" s="105">
        <f t="shared" si="93"/>
        <v>11843</v>
      </c>
      <c r="P253" s="105">
        <f t="shared" si="76"/>
        <v>35370</v>
      </c>
      <c r="Q253" s="105">
        <f t="shared" si="77"/>
        <v>26.882415085161849</v>
      </c>
      <c r="R253" s="35"/>
    </row>
    <row r="254" spans="1:18" x14ac:dyDescent="0.3">
      <c r="A254" s="128"/>
      <c r="B254" s="128"/>
      <c r="C254" s="128"/>
      <c r="D254" s="128"/>
      <c r="E254" s="128"/>
      <c r="F254" s="128"/>
      <c r="G254" s="128"/>
      <c r="H254" s="12" t="s">
        <v>62</v>
      </c>
      <c r="I254" s="105">
        <f>SUM(I253)</f>
        <v>131573</v>
      </c>
      <c r="J254" s="105">
        <f>SUM(J253)</f>
        <v>131573</v>
      </c>
      <c r="K254" s="105">
        <f>SUM(K253)</f>
        <v>0</v>
      </c>
      <c r="L254" s="105">
        <f t="shared" si="74"/>
        <v>35370</v>
      </c>
      <c r="M254" s="105">
        <f>SUM(M253)</f>
        <v>11259</v>
      </c>
      <c r="N254" s="105">
        <f t="shared" ref="N254:O254" si="94">SUM(N253)</f>
        <v>12268</v>
      </c>
      <c r="O254" s="105">
        <f t="shared" si="94"/>
        <v>11843</v>
      </c>
      <c r="P254" s="105">
        <f t="shared" si="76"/>
        <v>35370</v>
      </c>
      <c r="Q254" s="105">
        <f t="shared" si="77"/>
        <v>26.882415085161849</v>
      </c>
      <c r="R254" s="35"/>
    </row>
    <row r="255" spans="1:18" x14ac:dyDescent="0.3">
      <c r="A255" s="129"/>
      <c r="B255" s="129"/>
      <c r="C255" s="129"/>
      <c r="D255" s="129"/>
      <c r="E255" s="129"/>
      <c r="F255" s="129"/>
      <c r="G255" s="129"/>
      <c r="R255" s="35"/>
    </row>
    <row r="256" spans="1:18" x14ac:dyDescent="0.3">
      <c r="A256" s="81" t="s">
        <v>0</v>
      </c>
      <c r="B256" s="81" t="s">
        <v>0</v>
      </c>
      <c r="C256" s="81" t="s">
        <v>0</v>
      </c>
      <c r="D256" s="81" t="s">
        <v>0</v>
      </c>
      <c r="E256" s="81" t="s">
        <v>0</v>
      </c>
      <c r="F256" s="81" t="s">
        <v>0</v>
      </c>
      <c r="G256" s="81" t="s">
        <v>0</v>
      </c>
      <c r="H256" s="13" t="s">
        <v>0</v>
      </c>
      <c r="I256" s="106"/>
      <c r="J256" s="106"/>
      <c r="K256" s="106"/>
      <c r="L256" s="106"/>
      <c r="M256" s="106"/>
      <c r="N256" s="106"/>
      <c r="O256" s="106"/>
      <c r="P256" s="106"/>
      <c r="Q256" s="106"/>
      <c r="R256" s="35"/>
    </row>
    <row r="257" spans="1:18" s="34" customFormat="1" x14ac:dyDescent="0.3">
      <c r="A257" s="49" t="s">
        <v>0</v>
      </c>
      <c r="B257" s="49" t="s">
        <v>0</v>
      </c>
      <c r="C257" s="49" t="s">
        <v>0</v>
      </c>
      <c r="D257" s="49" t="s">
        <v>0</v>
      </c>
      <c r="E257" s="49" t="s">
        <v>0</v>
      </c>
      <c r="F257" s="49" t="s">
        <v>0</v>
      </c>
      <c r="G257" s="49" t="s">
        <v>0</v>
      </c>
      <c r="H257" s="21" t="s">
        <v>226</v>
      </c>
      <c r="I257" s="112">
        <f>SUM(I249)</f>
        <v>131573</v>
      </c>
      <c r="J257" s="112">
        <f>SUM(J249)</f>
        <v>131573</v>
      </c>
      <c r="K257" s="112">
        <f>SUM(K249)</f>
        <v>0</v>
      </c>
      <c r="L257" s="112">
        <f t="shared" si="74"/>
        <v>35370</v>
      </c>
      <c r="M257" s="112">
        <f>SUM(M249)</f>
        <v>11259</v>
      </c>
      <c r="N257" s="112">
        <f t="shared" ref="N257:O257" si="95">SUM(N249)</f>
        <v>12268</v>
      </c>
      <c r="O257" s="112">
        <f t="shared" si="95"/>
        <v>11843</v>
      </c>
      <c r="P257" s="112">
        <f t="shared" si="76"/>
        <v>35370</v>
      </c>
      <c r="Q257" s="112">
        <f t="shared" si="77"/>
        <v>26.882415085161849</v>
      </c>
      <c r="R257" s="35"/>
    </row>
    <row r="258" spans="1:18" x14ac:dyDescent="0.3">
      <c r="A258" s="81" t="s">
        <v>0</v>
      </c>
      <c r="B258" s="81" t="s">
        <v>0</v>
      </c>
      <c r="C258" s="81" t="s">
        <v>0</v>
      </c>
      <c r="D258" s="81" t="s">
        <v>0</v>
      </c>
      <c r="E258" s="81" t="s">
        <v>0</v>
      </c>
      <c r="F258" s="81" t="s">
        <v>0</v>
      </c>
      <c r="G258" s="81" t="s">
        <v>0</v>
      </c>
      <c r="H258" s="6" t="s">
        <v>152</v>
      </c>
      <c r="I258" s="104">
        <f>I250</f>
        <v>4</v>
      </c>
      <c r="J258" s="104">
        <f>J250</f>
        <v>4</v>
      </c>
      <c r="K258" s="104"/>
      <c r="L258" s="104"/>
      <c r="M258" s="104"/>
      <c r="N258" s="104"/>
      <c r="O258" s="104"/>
      <c r="P258" s="104"/>
      <c r="Q258" s="104"/>
      <c r="R258" s="35"/>
    </row>
    <row r="259" spans="1:18" x14ac:dyDescent="0.3">
      <c r="A259" s="81" t="s">
        <v>0</v>
      </c>
      <c r="B259" s="81" t="s">
        <v>0</v>
      </c>
      <c r="C259" s="81" t="s">
        <v>0</v>
      </c>
      <c r="D259" s="81" t="s">
        <v>0</v>
      </c>
      <c r="E259" s="81" t="s">
        <v>0</v>
      </c>
      <c r="F259" s="81" t="s">
        <v>0</v>
      </c>
      <c r="G259" s="81" t="s">
        <v>0</v>
      </c>
      <c r="H259" s="14" t="s">
        <v>0</v>
      </c>
      <c r="I259" s="107"/>
      <c r="J259" s="107"/>
      <c r="K259" s="107"/>
      <c r="L259" s="107"/>
      <c r="M259" s="107"/>
      <c r="N259" s="107"/>
      <c r="O259" s="107"/>
      <c r="P259" s="107"/>
      <c r="Q259" s="107"/>
      <c r="R259" s="35"/>
    </row>
    <row r="260" spans="1:18" ht="15" thickBot="1" x14ac:dyDescent="0.35">
      <c r="A260" s="41" t="s">
        <v>4</v>
      </c>
      <c r="B260" s="41" t="s">
        <v>227</v>
      </c>
      <c r="C260" s="40" t="s">
        <v>0</v>
      </c>
      <c r="D260" s="40" t="s">
        <v>0</v>
      </c>
      <c r="E260" s="52" t="s">
        <v>0</v>
      </c>
      <c r="F260" s="52" t="s">
        <v>0</v>
      </c>
      <c r="G260" s="52" t="s">
        <v>0</v>
      </c>
      <c r="H260" s="6" t="s">
        <v>0</v>
      </c>
      <c r="I260" s="102"/>
      <c r="J260" s="102"/>
      <c r="K260" s="102"/>
      <c r="L260" s="102"/>
      <c r="M260" s="102"/>
      <c r="N260" s="102"/>
      <c r="O260" s="102"/>
      <c r="P260" s="102"/>
      <c r="Q260" s="102"/>
      <c r="R260" s="35"/>
    </row>
    <row r="261" spans="1:18" s="34" customFormat="1" ht="31.2" thickBot="1" x14ac:dyDescent="0.35">
      <c r="A261" s="45" t="s">
        <v>112</v>
      </c>
      <c r="B261" s="45" t="s">
        <v>113</v>
      </c>
      <c r="C261" s="45" t="s">
        <v>114</v>
      </c>
      <c r="D261" s="46" t="s">
        <v>0</v>
      </c>
      <c r="E261" s="45" t="s">
        <v>3014</v>
      </c>
      <c r="F261" s="45" t="s">
        <v>115</v>
      </c>
      <c r="G261" s="45" t="s">
        <v>116</v>
      </c>
      <c r="H261" s="29" t="s">
        <v>1</v>
      </c>
      <c r="I261" s="124" t="s">
        <v>3013</v>
      </c>
      <c r="J261" s="124" t="s">
        <v>2</v>
      </c>
      <c r="K261" s="124" t="s">
        <v>3097</v>
      </c>
      <c r="L261" s="124" t="s">
        <v>3097</v>
      </c>
      <c r="M261" s="124" t="s">
        <v>3098</v>
      </c>
      <c r="N261" s="124" t="s">
        <v>3099</v>
      </c>
      <c r="O261" s="124" t="s">
        <v>3100</v>
      </c>
      <c r="P261" s="124" t="s">
        <v>3097</v>
      </c>
      <c r="Q261" s="126" t="s">
        <v>3101</v>
      </c>
      <c r="R261" s="35"/>
    </row>
    <row r="262" spans="1:18" x14ac:dyDescent="0.3">
      <c r="A262" s="50" t="s">
        <v>0</v>
      </c>
      <c r="B262" s="50" t="s">
        <v>0</v>
      </c>
      <c r="C262" s="50" t="s">
        <v>0</v>
      </c>
      <c r="D262" s="51" t="s">
        <v>0</v>
      </c>
      <c r="E262" s="51" t="s">
        <v>0</v>
      </c>
      <c r="F262" s="86" t="s">
        <v>0</v>
      </c>
      <c r="G262" s="87" t="s">
        <v>0</v>
      </c>
      <c r="H262" s="8" t="s">
        <v>0</v>
      </c>
      <c r="I262" s="103">
        <v>1</v>
      </c>
      <c r="J262" s="103">
        <v>2</v>
      </c>
      <c r="K262" s="103">
        <v>3</v>
      </c>
      <c r="L262" s="103" t="s">
        <v>3</v>
      </c>
      <c r="M262" s="103">
        <v>5</v>
      </c>
      <c r="N262" s="103">
        <v>6</v>
      </c>
      <c r="O262" s="103">
        <v>7</v>
      </c>
      <c r="P262" s="103" t="s">
        <v>3102</v>
      </c>
      <c r="Q262" s="103">
        <v>9</v>
      </c>
      <c r="R262" s="35"/>
    </row>
    <row r="263" spans="1:18" x14ac:dyDescent="0.3">
      <c r="A263" s="41" t="s">
        <v>4</v>
      </c>
      <c r="B263" s="41" t="s">
        <v>227</v>
      </c>
      <c r="C263" s="40" t="s">
        <v>117</v>
      </c>
      <c r="D263" s="40" t="s">
        <v>228</v>
      </c>
      <c r="E263" s="52" t="s">
        <v>0</v>
      </c>
      <c r="F263" s="52" t="s">
        <v>0</v>
      </c>
      <c r="G263" s="52" t="s">
        <v>0</v>
      </c>
      <c r="H263" s="6" t="s">
        <v>229</v>
      </c>
      <c r="I263" s="102"/>
      <c r="J263" s="102"/>
      <c r="K263" s="102"/>
      <c r="L263" s="102">
        <f t="shared" si="74"/>
        <v>0</v>
      </c>
      <c r="M263" s="102">
        <v>0</v>
      </c>
      <c r="N263" s="102"/>
      <c r="O263" s="102"/>
      <c r="P263" s="102">
        <f t="shared" si="76"/>
        <v>0</v>
      </c>
      <c r="Q263" s="102" t="str">
        <f t="shared" si="77"/>
        <v>-</v>
      </c>
      <c r="R263" s="35"/>
    </row>
    <row r="264" spans="1:18" s="34" customFormat="1" ht="20.399999999999999" x14ac:dyDescent="0.3">
      <c r="A264" s="43" t="s">
        <v>0</v>
      </c>
      <c r="B264" s="43" t="s">
        <v>0</v>
      </c>
      <c r="C264" s="43" t="s">
        <v>0</v>
      </c>
      <c r="D264" s="49" t="s">
        <v>0</v>
      </c>
      <c r="E264" s="49" t="s">
        <v>0</v>
      </c>
      <c r="F264" s="49" t="s">
        <v>0</v>
      </c>
      <c r="G264" s="49" t="s">
        <v>0</v>
      </c>
      <c r="H264" s="21" t="s">
        <v>26</v>
      </c>
      <c r="I264" s="112">
        <f>SUM(I265,I272,I274)</f>
        <v>676446</v>
      </c>
      <c r="J264" s="112">
        <f>SUM(J265,J272,J274)</f>
        <v>676446</v>
      </c>
      <c r="K264" s="112">
        <f>SUM(K265,K272,K274)</f>
        <v>0</v>
      </c>
      <c r="L264" s="112">
        <f t="shared" si="74"/>
        <v>172737</v>
      </c>
      <c r="M264" s="112">
        <f>SUM(M265,M272,M274)</f>
        <v>43089</v>
      </c>
      <c r="N264" s="112">
        <f t="shared" ref="N264:O264" si="96">SUM(N265,N272,N274)</f>
        <v>56749</v>
      </c>
      <c r="O264" s="112">
        <f t="shared" si="96"/>
        <v>72899</v>
      </c>
      <c r="P264" s="112">
        <f t="shared" si="76"/>
        <v>172737</v>
      </c>
      <c r="Q264" s="112">
        <f t="shared" si="77"/>
        <v>25.535962959349305</v>
      </c>
      <c r="R264" s="35"/>
    </row>
    <row r="265" spans="1:18" x14ac:dyDescent="0.3">
      <c r="A265" s="40" t="s">
        <v>4</v>
      </c>
      <c r="B265" s="40" t="s">
        <v>227</v>
      </c>
      <c r="C265" s="40" t="s">
        <v>117</v>
      </c>
      <c r="D265" s="40" t="s">
        <v>228</v>
      </c>
      <c r="E265" s="52" t="s">
        <v>119</v>
      </c>
      <c r="F265" s="52" t="s">
        <v>0</v>
      </c>
      <c r="G265" s="52" t="s">
        <v>0</v>
      </c>
      <c r="H265" s="6" t="s">
        <v>5</v>
      </c>
      <c r="I265" s="104">
        <f>SUM(I266,I267)</f>
        <v>565560</v>
      </c>
      <c r="J265" s="104">
        <f>SUM(J266,J267)</f>
        <v>565560</v>
      </c>
      <c r="K265" s="104">
        <f>SUM(K266,K267)</f>
        <v>0</v>
      </c>
      <c r="L265" s="104">
        <f t="shared" si="74"/>
        <v>121225</v>
      </c>
      <c r="M265" s="104">
        <f>SUM(M266,M267)</f>
        <v>33793</v>
      </c>
      <c r="N265" s="104">
        <f t="shared" ref="N265:O265" si="97">SUM(N266,N267)</f>
        <v>39416</v>
      </c>
      <c r="O265" s="104">
        <f t="shared" si="97"/>
        <v>48016</v>
      </c>
      <c r="P265" s="104">
        <f t="shared" si="76"/>
        <v>121225</v>
      </c>
      <c r="Q265" s="104">
        <f t="shared" si="77"/>
        <v>21.434507390904589</v>
      </c>
      <c r="R265" s="35"/>
    </row>
    <row r="266" spans="1:18" x14ac:dyDescent="0.3">
      <c r="A266" s="40" t="s">
        <v>4</v>
      </c>
      <c r="B266" s="40" t="s">
        <v>227</v>
      </c>
      <c r="C266" s="40" t="s">
        <v>117</v>
      </c>
      <c r="D266" s="40" t="s">
        <v>228</v>
      </c>
      <c r="E266" s="88" t="s">
        <v>3015</v>
      </c>
      <c r="F266" s="40"/>
      <c r="G266" s="81" t="s">
        <v>3053</v>
      </c>
      <c r="H266" s="9" t="s">
        <v>6</v>
      </c>
      <c r="I266" s="102">
        <v>505000</v>
      </c>
      <c r="J266" s="102">
        <v>505000</v>
      </c>
      <c r="K266" s="102"/>
      <c r="L266" s="102">
        <f t="shared" si="74"/>
        <v>109453</v>
      </c>
      <c r="M266" s="102">
        <v>30453</v>
      </c>
      <c r="N266" s="102">
        <v>35000</v>
      </c>
      <c r="O266" s="102">
        <v>44000</v>
      </c>
      <c r="P266" s="102">
        <f t="shared" si="76"/>
        <v>109453</v>
      </c>
      <c r="Q266" s="102">
        <f t="shared" si="77"/>
        <v>21.673861386138611</v>
      </c>
      <c r="R266" s="35"/>
    </row>
    <row r="267" spans="1:18" x14ac:dyDescent="0.3">
      <c r="A267" s="41" t="s">
        <v>4</v>
      </c>
      <c r="B267" s="41" t="s">
        <v>227</v>
      </c>
      <c r="C267" s="41" t="s">
        <v>117</v>
      </c>
      <c r="D267" s="41" t="s">
        <v>228</v>
      </c>
      <c r="E267" s="41" t="s">
        <v>120</v>
      </c>
      <c r="F267" s="40" t="s">
        <v>0</v>
      </c>
      <c r="G267" s="81" t="s">
        <v>0</v>
      </c>
      <c r="H267" s="6" t="s">
        <v>7</v>
      </c>
      <c r="I267" s="104">
        <f>SUM(I268:I271)</f>
        <v>60560</v>
      </c>
      <c r="J267" s="104">
        <f>SUM(J268:J271)</f>
        <v>60560</v>
      </c>
      <c r="K267" s="104">
        <f>SUM(K268:K271)</f>
        <v>0</v>
      </c>
      <c r="L267" s="104">
        <f t="shared" ref="L267:L330" si="98">SUM(M267:O267)</f>
        <v>11772</v>
      </c>
      <c r="M267" s="104">
        <f>SUM(M268:M271)</f>
        <v>3340</v>
      </c>
      <c r="N267" s="104">
        <f t="shared" ref="N267:O267" si="99">SUM(N268:N271)</f>
        <v>4416</v>
      </c>
      <c r="O267" s="104">
        <f t="shared" si="99"/>
        <v>4016</v>
      </c>
      <c r="P267" s="104">
        <f t="shared" ref="P267:P330" si="100">K267+L267</f>
        <v>11772</v>
      </c>
      <c r="Q267" s="104">
        <f t="shared" ref="Q267:Q330" si="101">IF(J267=0,"-",P267/J267*100)</f>
        <v>19.43857331571995</v>
      </c>
      <c r="R267" s="35"/>
    </row>
    <row r="268" spans="1:18" x14ac:dyDescent="0.3">
      <c r="A268" s="40" t="s">
        <v>4</v>
      </c>
      <c r="B268" s="40" t="s">
        <v>227</v>
      </c>
      <c r="C268" s="40" t="s">
        <v>117</v>
      </c>
      <c r="D268" s="40" t="s">
        <v>228</v>
      </c>
      <c r="E268" s="88" t="s">
        <v>3016</v>
      </c>
      <c r="F268" s="40" t="s">
        <v>230</v>
      </c>
      <c r="G268" s="81" t="s">
        <v>3053</v>
      </c>
      <c r="H268" s="9" t="s">
        <v>9</v>
      </c>
      <c r="I268" s="102">
        <v>11000</v>
      </c>
      <c r="J268" s="102">
        <v>11000</v>
      </c>
      <c r="K268" s="102"/>
      <c r="L268" s="102">
        <f t="shared" si="98"/>
        <v>2679</v>
      </c>
      <c r="M268" s="102">
        <v>847</v>
      </c>
      <c r="N268" s="102">
        <v>916</v>
      </c>
      <c r="O268" s="102">
        <v>916</v>
      </c>
      <c r="P268" s="102">
        <f t="shared" si="100"/>
        <v>2679</v>
      </c>
      <c r="Q268" s="102">
        <f t="shared" si="101"/>
        <v>24.354545454545455</v>
      </c>
      <c r="R268" s="35"/>
    </row>
    <row r="269" spans="1:18" x14ac:dyDescent="0.3">
      <c r="A269" s="40" t="s">
        <v>4</v>
      </c>
      <c r="B269" s="40" t="s">
        <v>227</v>
      </c>
      <c r="C269" s="40" t="s">
        <v>117</v>
      </c>
      <c r="D269" s="40" t="s">
        <v>228</v>
      </c>
      <c r="E269" s="88" t="s">
        <v>3016</v>
      </c>
      <c r="F269" s="40" t="s">
        <v>231</v>
      </c>
      <c r="G269" s="81" t="s">
        <v>3053</v>
      </c>
      <c r="H269" s="9" t="s">
        <v>12</v>
      </c>
      <c r="I269" s="102">
        <v>37000</v>
      </c>
      <c r="J269" s="102">
        <v>37000</v>
      </c>
      <c r="K269" s="102"/>
      <c r="L269" s="102">
        <f t="shared" si="98"/>
        <v>9093</v>
      </c>
      <c r="M269" s="102">
        <v>2493</v>
      </c>
      <c r="N269" s="102">
        <v>3500</v>
      </c>
      <c r="O269" s="102">
        <v>3100</v>
      </c>
      <c r="P269" s="102">
        <f t="shared" si="100"/>
        <v>9093</v>
      </c>
      <c r="Q269" s="102">
        <f t="shared" si="101"/>
        <v>24.575675675675676</v>
      </c>
      <c r="R269" s="35"/>
    </row>
    <row r="270" spans="1:18" x14ac:dyDescent="0.3">
      <c r="A270" s="40" t="s">
        <v>4</v>
      </c>
      <c r="B270" s="40" t="s">
        <v>227</v>
      </c>
      <c r="C270" s="40" t="s">
        <v>117</v>
      </c>
      <c r="D270" s="40" t="s">
        <v>228</v>
      </c>
      <c r="E270" s="88" t="s">
        <v>3016</v>
      </c>
      <c r="F270" s="40" t="s">
        <v>232</v>
      </c>
      <c r="G270" s="81" t="s">
        <v>3053</v>
      </c>
      <c r="H270" s="9" t="s">
        <v>10</v>
      </c>
      <c r="I270" s="102">
        <v>9500</v>
      </c>
      <c r="J270" s="102">
        <v>9500</v>
      </c>
      <c r="K270" s="102"/>
      <c r="L270" s="102">
        <f t="shared" si="98"/>
        <v>0</v>
      </c>
      <c r="M270" s="102">
        <v>0</v>
      </c>
      <c r="N270" s="102"/>
      <c r="O270" s="102"/>
      <c r="P270" s="102">
        <f t="shared" si="100"/>
        <v>0</v>
      </c>
      <c r="Q270" s="102">
        <f t="shared" si="101"/>
        <v>0</v>
      </c>
      <c r="R270" s="35"/>
    </row>
    <row r="271" spans="1:18" x14ac:dyDescent="0.3">
      <c r="A271" s="40" t="s">
        <v>4</v>
      </c>
      <c r="B271" s="40" t="s">
        <v>227</v>
      </c>
      <c r="C271" s="40" t="s">
        <v>117</v>
      </c>
      <c r="D271" s="40" t="s">
        <v>228</v>
      </c>
      <c r="E271" s="88" t="s">
        <v>3016</v>
      </c>
      <c r="F271" s="40" t="s">
        <v>233</v>
      </c>
      <c r="G271" s="81" t="s">
        <v>3053</v>
      </c>
      <c r="H271" s="9" t="s">
        <v>11</v>
      </c>
      <c r="I271" s="102">
        <v>3060</v>
      </c>
      <c r="J271" s="102">
        <v>3060</v>
      </c>
      <c r="K271" s="102"/>
      <c r="L271" s="102">
        <f t="shared" si="98"/>
        <v>0</v>
      </c>
      <c r="M271" s="102">
        <v>0</v>
      </c>
      <c r="N271" s="102"/>
      <c r="O271" s="102"/>
      <c r="P271" s="102">
        <f t="shared" si="100"/>
        <v>0</v>
      </c>
      <c r="Q271" s="102">
        <f t="shared" si="101"/>
        <v>0</v>
      </c>
      <c r="R271" s="35"/>
    </row>
    <row r="272" spans="1:18" x14ac:dyDescent="0.3">
      <c r="A272" s="40" t="s">
        <v>4</v>
      </c>
      <c r="B272" s="40" t="s">
        <v>227</v>
      </c>
      <c r="C272" s="40" t="s">
        <v>117</v>
      </c>
      <c r="D272" s="40" t="s">
        <v>228</v>
      </c>
      <c r="E272" s="52" t="s">
        <v>124</v>
      </c>
      <c r="F272" s="52" t="s">
        <v>0</v>
      </c>
      <c r="G272" s="52" t="s">
        <v>0</v>
      </c>
      <c r="H272" s="6" t="s">
        <v>14</v>
      </c>
      <c r="I272" s="104">
        <f>SUM(I273)</f>
        <v>50000</v>
      </c>
      <c r="J272" s="104">
        <f>SUM(J273)</f>
        <v>50000</v>
      </c>
      <c r="K272" s="104">
        <f>SUM(K273)</f>
        <v>0</v>
      </c>
      <c r="L272" s="104">
        <f t="shared" si="98"/>
        <v>12198</v>
      </c>
      <c r="M272" s="104">
        <f>SUM(M273)</f>
        <v>3198</v>
      </c>
      <c r="N272" s="104">
        <f t="shared" ref="N272:O272" si="102">SUM(N273)</f>
        <v>4500</v>
      </c>
      <c r="O272" s="104">
        <f t="shared" si="102"/>
        <v>4500</v>
      </c>
      <c r="P272" s="104">
        <f t="shared" si="100"/>
        <v>12198</v>
      </c>
      <c r="Q272" s="104">
        <f t="shared" si="101"/>
        <v>24.396000000000001</v>
      </c>
      <c r="R272" s="35"/>
    </row>
    <row r="273" spans="1:18" x14ac:dyDescent="0.3">
      <c r="A273" s="40" t="s">
        <v>4</v>
      </c>
      <c r="B273" s="40" t="s">
        <v>227</v>
      </c>
      <c r="C273" s="40" t="s">
        <v>117</v>
      </c>
      <c r="D273" s="40" t="s">
        <v>228</v>
      </c>
      <c r="E273" s="88" t="s">
        <v>3017</v>
      </c>
      <c r="F273" s="40"/>
      <c r="G273" s="81" t="s">
        <v>3053</v>
      </c>
      <c r="H273" s="9" t="s">
        <v>15</v>
      </c>
      <c r="I273" s="102">
        <v>50000</v>
      </c>
      <c r="J273" s="102">
        <v>50000</v>
      </c>
      <c r="K273" s="102"/>
      <c r="L273" s="102">
        <f t="shared" si="98"/>
        <v>12198</v>
      </c>
      <c r="M273" s="102">
        <v>3198</v>
      </c>
      <c r="N273" s="102">
        <v>4500</v>
      </c>
      <c r="O273" s="102">
        <v>4500</v>
      </c>
      <c r="P273" s="102">
        <f t="shared" si="100"/>
        <v>12198</v>
      </c>
      <c r="Q273" s="102">
        <f t="shared" si="101"/>
        <v>24.396000000000001</v>
      </c>
      <c r="R273" s="35"/>
    </row>
    <row r="274" spans="1:18" x14ac:dyDescent="0.3">
      <c r="A274" s="40" t="s">
        <v>4</v>
      </c>
      <c r="B274" s="40" t="s">
        <v>227</v>
      </c>
      <c r="C274" s="40" t="s">
        <v>117</v>
      </c>
      <c r="D274" s="40" t="s">
        <v>228</v>
      </c>
      <c r="E274" s="52" t="s">
        <v>125</v>
      </c>
      <c r="F274" s="52" t="s">
        <v>0</v>
      </c>
      <c r="G274" s="52" t="s">
        <v>0</v>
      </c>
      <c r="H274" s="6" t="s">
        <v>16</v>
      </c>
      <c r="I274" s="104">
        <f>SUM(I275,I276)</f>
        <v>60886</v>
      </c>
      <c r="J274" s="104">
        <f>SUM(J275,J276)</f>
        <v>60886</v>
      </c>
      <c r="K274" s="104">
        <f>SUM(K275,K276)</f>
        <v>0</v>
      </c>
      <c r="L274" s="104">
        <f t="shared" si="98"/>
        <v>39314</v>
      </c>
      <c r="M274" s="104">
        <f>SUM(M275,M276)</f>
        <v>6098</v>
      </c>
      <c r="N274" s="104">
        <f t="shared" ref="N274:O274" si="103">SUM(N275,N276)</f>
        <v>12833</v>
      </c>
      <c r="O274" s="104">
        <f t="shared" si="103"/>
        <v>20383</v>
      </c>
      <c r="P274" s="104">
        <f t="shared" si="100"/>
        <v>39314</v>
      </c>
      <c r="Q274" s="104">
        <f t="shared" si="101"/>
        <v>64.569851854285048</v>
      </c>
      <c r="R274" s="35"/>
    </row>
    <row r="275" spans="1:18" x14ac:dyDescent="0.3">
      <c r="A275" s="40" t="s">
        <v>4</v>
      </c>
      <c r="B275" s="40" t="s">
        <v>227</v>
      </c>
      <c r="C275" s="40" t="s">
        <v>117</v>
      </c>
      <c r="D275" s="40" t="s">
        <v>228</v>
      </c>
      <c r="E275" s="88" t="s">
        <v>3018</v>
      </c>
      <c r="F275" s="40"/>
      <c r="G275" s="81" t="s">
        <v>3053</v>
      </c>
      <c r="H275" s="9" t="s">
        <v>17</v>
      </c>
      <c r="I275" s="102">
        <v>2500</v>
      </c>
      <c r="J275" s="102">
        <v>2500</v>
      </c>
      <c r="K275" s="102"/>
      <c r="L275" s="102">
        <f t="shared" si="98"/>
        <v>2500</v>
      </c>
      <c r="M275" s="102">
        <v>0</v>
      </c>
      <c r="N275" s="102">
        <v>2500</v>
      </c>
      <c r="O275" s="102"/>
      <c r="P275" s="102">
        <f t="shared" si="100"/>
        <v>2500</v>
      </c>
      <c r="Q275" s="102">
        <f t="shared" si="101"/>
        <v>100</v>
      </c>
      <c r="R275" s="35"/>
    </row>
    <row r="276" spans="1:18" x14ac:dyDescent="0.3">
      <c r="A276" s="41" t="s">
        <v>4</v>
      </c>
      <c r="B276" s="41" t="s">
        <v>227</v>
      </c>
      <c r="C276" s="41" t="s">
        <v>117</v>
      </c>
      <c r="D276" s="41" t="s">
        <v>228</v>
      </c>
      <c r="E276" s="41" t="s">
        <v>127</v>
      </c>
      <c r="F276" s="40" t="s">
        <v>0</v>
      </c>
      <c r="G276" s="81" t="s">
        <v>0</v>
      </c>
      <c r="H276" s="6" t="s">
        <v>25</v>
      </c>
      <c r="I276" s="104">
        <f>SUM(I277:I279)</f>
        <v>58386</v>
      </c>
      <c r="J276" s="104">
        <f>SUM(J277:J279)</f>
        <v>58386</v>
      </c>
      <c r="K276" s="104">
        <f>SUM(K277:K279)</f>
        <v>0</v>
      </c>
      <c r="L276" s="104">
        <f t="shared" si="98"/>
        <v>36814</v>
      </c>
      <c r="M276" s="104">
        <f>SUM(M277:M279)</f>
        <v>6098</v>
      </c>
      <c r="N276" s="104">
        <f t="shared" ref="N276:O276" si="104">SUM(N277:N279)</f>
        <v>10333</v>
      </c>
      <c r="O276" s="104">
        <f t="shared" si="104"/>
        <v>20383</v>
      </c>
      <c r="P276" s="104">
        <f t="shared" si="100"/>
        <v>36814</v>
      </c>
      <c r="Q276" s="104">
        <f t="shared" si="101"/>
        <v>63.052786626931109</v>
      </c>
      <c r="R276" s="35"/>
    </row>
    <row r="277" spans="1:18" x14ac:dyDescent="0.3">
      <c r="A277" s="40" t="s">
        <v>4</v>
      </c>
      <c r="B277" s="40" t="s">
        <v>227</v>
      </c>
      <c r="C277" s="40" t="s">
        <v>117</v>
      </c>
      <c r="D277" s="40" t="s">
        <v>228</v>
      </c>
      <c r="E277" s="88" t="s">
        <v>3019</v>
      </c>
      <c r="F277" s="40"/>
      <c r="G277" s="81" t="s">
        <v>3053</v>
      </c>
      <c r="H277" s="9" t="s">
        <v>25</v>
      </c>
      <c r="I277" s="102">
        <v>54986</v>
      </c>
      <c r="J277" s="102">
        <v>54986</v>
      </c>
      <c r="K277" s="102"/>
      <c r="L277" s="102">
        <f t="shared" si="98"/>
        <v>36000</v>
      </c>
      <c r="M277" s="102">
        <v>6000</v>
      </c>
      <c r="N277" s="102">
        <v>10000</v>
      </c>
      <c r="O277" s="102">
        <v>20000</v>
      </c>
      <c r="P277" s="102">
        <f t="shared" si="100"/>
        <v>36000</v>
      </c>
      <c r="Q277" s="102">
        <f t="shared" si="101"/>
        <v>65.471210853671849</v>
      </c>
      <c r="R277" s="35"/>
    </row>
    <row r="278" spans="1:18" x14ac:dyDescent="0.3">
      <c r="A278" s="40" t="s">
        <v>4</v>
      </c>
      <c r="B278" s="40" t="s">
        <v>227</v>
      </c>
      <c r="C278" s="40" t="s">
        <v>117</v>
      </c>
      <c r="D278" s="40" t="s">
        <v>228</v>
      </c>
      <c r="E278" s="88" t="s">
        <v>3019</v>
      </c>
      <c r="F278" s="40" t="s">
        <v>234</v>
      </c>
      <c r="G278" s="81" t="s">
        <v>3053</v>
      </c>
      <c r="H278" s="9" t="s">
        <v>135</v>
      </c>
      <c r="I278" s="102">
        <v>600</v>
      </c>
      <c r="J278" s="102">
        <v>600</v>
      </c>
      <c r="K278" s="102"/>
      <c r="L278" s="102">
        <f t="shared" si="98"/>
        <v>348</v>
      </c>
      <c r="M278" s="102">
        <v>98</v>
      </c>
      <c r="N278" s="102">
        <v>100</v>
      </c>
      <c r="O278" s="102">
        <v>150</v>
      </c>
      <c r="P278" s="102">
        <f t="shared" si="100"/>
        <v>348</v>
      </c>
      <c r="Q278" s="102">
        <f t="shared" si="101"/>
        <v>57.999999999999993</v>
      </c>
      <c r="R278" s="35"/>
    </row>
    <row r="279" spans="1:18" ht="20.399999999999999" x14ac:dyDescent="0.3">
      <c r="A279" s="40" t="s">
        <v>4</v>
      </c>
      <c r="B279" s="40" t="s">
        <v>227</v>
      </c>
      <c r="C279" s="40" t="s">
        <v>117</v>
      </c>
      <c r="D279" s="40" t="s">
        <v>228</v>
      </c>
      <c r="E279" s="88" t="s">
        <v>3019</v>
      </c>
      <c r="F279" s="40" t="s">
        <v>235</v>
      </c>
      <c r="G279" s="81" t="s">
        <v>3053</v>
      </c>
      <c r="H279" s="9" t="s">
        <v>141</v>
      </c>
      <c r="I279" s="102">
        <v>2800</v>
      </c>
      <c r="J279" s="102">
        <v>2800</v>
      </c>
      <c r="K279" s="102"/>
      <c r="L279" s="102">
        <f t="shared" si="98"/>
        <v>466</v>
      </c>
      <c r="M279" s="102">
        <v>0</v>
      </c>
      <c r="N279" s="102">
        <v>233</v>
      </c>
      <c r="O279" s="102">
        <v>233</v>
      </c>
      <c r="P279" s="102">
        <f t="shared" si="100"/>
        <v>466</v>
      </c>
      <c r="Q279" s="102">
        <f t="shared" si="101"/>
        <v>16.642857142857142</v>
      </c>
      <c r="R279" s="35"/>
    </row>
    <row r="280" spans="1:18" s="34" customFormat="1" ht="20.399999999999999" x14ac:dyDescent="0.3">
      <c r="A280" s="43" t="s">
        <v>0</v>
      </c>
      <c r="B280" s="43" t="s">
        <v>0</v>
      </c>
      <c r="C280" s="43" t="s">
        <v>0</v>
      </c>
      <c r="D280" s="49" t="s">
        <v>0</v>
      </c>
      <c r="E280" s="49" t="s">
        <v>0</v>
      </c>
      <c r="F280" s="49" t="s">
        <v>0</v>
      </c>
      <c r="G280" s="49" t="s">
        <v>0</v>
      </c>
      <c r="H280" s="21" t="s">
        <v>35</v>
      </c>
      <c r="I280" s="112">
        <f t="shared" ref="I280:O281" si="105">SUM(I281)</f>
        <v>100</v>
      </c>
      <c r="J280" s="112">
        <f t="shared" si="105"/>
        <v>100</v>
      </c>
      <c r="K280" s="112">
        <f t="shared" si="105"/>
        <v>0</v>
      </c>
      <c r="L280" s="112">
        <f t="shared" si="98"/>
        <v>0</v>
      </c>
      <c r="M280" s="112">
        <f t="shared" si="105"/>
        <v>0</v>
      </c>
      <c r="N280" s="112">
        <f t="shared" si="105"/>
        <v>0</v>
      </c>
      <c r="O280" s="112">
        <f t="shared" si="105"/>
        <v>0</v>
      </c>
      <c r="P280" s="112">
        <f t="shared" si="100"/>
        <v>0</v>
      </c>
      <c r="Q280" s="112">
        <f t="shared" si="101"/>
        <v>0</v>
      </c>
      <c r="R280" s="35"/>
    </row>
    <row r="281" spans="1:18" x14ac:dyDescent="0.3">
      <c r="A281" s="40" t="s">
        <v>4</v>
      </c>
      <c r="B281" s="40" t="s">
        <v>227</v>
      </c>
      <c r="C281" s="40" t="s">
        <v>117</v>
      </c>
      <c r="D281" s="40" t="s">
        <v>228</v>
      </c>
      <c r="E281" s="52" t="s">
        <v>142</v>
      </c>
      <c r="F281" s="52" t="s">
        <v>0</v>
      </c>
      <c r="G281" s="52" t="s">
        <v>0</v>
      </c>
      <c r="H281" s="6" t="s">
        <v>27</v>
      </c>
      <c r="I281" s="104">
        <f t="shared" si="105"/>
        <v>100</v>
      </c>
      <c r="J281" s="104">
        <f t="shared" si="105"/>
        <v>100</v>
      </c>
      <c r="K281" s="104">
        <f t="shared" si="105"/>
        <v>0</v>
      </c>
      <c r="L281" s="104">
        <f t="shared" si="98"/>
        <v>0</v>
      </c>
      <c r="M281" s="104">
        <f t="shared" si="105"/>
        <v>0</v>
      </c>
      <c r="N281" s="104">
        <f t="shared" si="105"/>
        <v>0</v>
      </c>
      <c r="O281" s="104">
        <f t="shared" si="105"/>
        <v>0</v>
      </c>
      <c r="P281" s="104">
        <f t="shared" si="100"/>
        <v>0</v>
      </c>
      <c r="Q281" s="104">
        <f t="shared" si="101"/>
        <v>0</v>
      </c>
      <c r="R281" s="35"/>
    </row>
    <row r="282" spans="1:18" x14ac:dyDescent="0.3">
      <c r="A282" s="40" t="s">
        <v>4</v>
      </c>
      <c r="B282" s="40" t="s">
        <v>227</v>
      </c>
      <c r="C282" s="40" t="s">
        <v>117</v>
      </c>
      <c r="D282" s="40" t="s">
        <v>228</v>
      </c>
      <c r="E282" s="88" t="s">
        <v>3021</v>
      </c>
      <c r="F282" s="40"/>
      <c r="G282" s="81" t="s">
        <v>3053</v>
      </c>
      <c r="H282" s="9" t="s">
        <v>34</v>
      </c>
      <c r="I282" s="102">
        <v>100</v>
      </c>
      <c r="J282" s="102">
        <v>100</v>
      </c>
      <c r="K282" s="102"/>
      <c r="L282" s="102">
        <f t="shared" si="98"/>
        <v>0</v>
      </c>
      <c r="M282" s="102">
        <v>0</v>
      </c>
      <c r="N282" s="102"/>
      <c r="O282" s="102"/>
      <c r="P282" s="102">
        <f t="shared" si="100"/>
        <v>0</v>
      </c>
      <c r="Q282" s="102">
        <f t="shared" si="101"/>
        <v>0</v>
      </c>
      <c r="R282" s="35"/>
    </row>
    <row r="283" spans="1:18" s="34" customFormat="1" ht="20.399999999999999" x14ac:dyDescent="0.3">
      <c r="A283" s="43" t="s">
        <v>0</v>
      </c>
      <c r="B283" s="43" t="s">
        <v>0</v>
      </c>
      <c r="C283" s="43" t="s">
        <v>0</v>
      </c>
      <c r="D283" s="49" t="s">
        <v>0</v>
      </c>
      <c r="E283" s="49" t="s">
        <v>0</v>
      </c>
      <c r="F283" s="49" t="s">
        <v>0</v>
      </c>
      <c r="G283" s="49" t="s">
        <v>0</v>
      </c>
      <c r="H283" s="21" t="s">
        <v>53</v>
      </c>
      <c r="I283" s="112">
        <f>SUM(I284)</f>
        <v>10000</v>
      </c>
      <c r="J283" s="112">
        <f>SUM(J284)</f>
        <v>10000</v>
      </c>
      <c r="K283" s="112">
        <f>SUM(K284)</f>
        <v>0</v>
      </c>
      <c r="L283" s="112">
        <f t="shared" si="98"/>
        <v>10000</v>
      </c>
      <c r="M283" s="112">
        <f>SUM(M284)</f>
        <v>0</v>
      </c>
      <c r="N283" s="112">
        <f t="shared" ref="N283:O283" si="106">SUM(N284)</f>
        <v>5000</v>
      </c>
      <c r="O283" s="112">
        <f t="shared" si="106"/>
        <v>5000</v>
      </c>
      <c r="P283" s="112">
        <f t="shared" si="100"/>
        <v>10000</v>
      </c>
      <c r="Q283" s="112">
        <f t="shared" si="101"/>
        <v>100</v>
      </c>
      <c r="R283" s="35"/>
    </row>
    <row r="284" spans="1:18" x14ac:dyDescent="0.3">
      <c r="A284" s="40" t="s">
        <v>4</v>
      </c>
      <c r="B284" s="40" t="s">
        <v>227</v>
      </c>
      <c r="C284" s="40" t="s">
        <v>117</v>
      </c>
      <c r="D284" s="40" t="s">
        <v>228</v>
      </c>
      <c r="E284" s="52" t="s">
        <v>149</v>
      </c>
      <c r="F284" s="52" t="s">
        <v>0</v>
      </c>
      <c r="G284" s="52" t="s">
        <v>0</v>
      </c>
      <c r="H284" s="6" t="s">
        <v>46</v>
      </c>
      <c r="I284" s="104">
        <f>SUM(I285:I286)</f>
        <v>10000</v>
      </c>
      <c r="J284" s="104">
        <f>SUM(J285:J286)</f>
        <v>10000</v>
      </c>
      <c r="K284" s="104">
        <f>SUM(K285:K286)</f>
        <v>0</v>
      </c>
      <c r="L284" s="104">
        <f t="shared" si="98"/>
        <v>10000</v>
      </c>
      <c r="M284" s="104">
        <f>SUM(M285:M286)</f>
        <v>0</v>
      </c>
      <c r="N284" s="104">
        <f t="shared" ref="N284:O284" si="107">SUM(N285:N286)</f>
        <v>5000</v>
      </c>
      <c r="O284" s="104">
        <f t="shared" si="107"/>
        <v>5000</v>
      </c>
      <c r="P284" s="104">
        <f t="shared" si="100"/>
        <v>10000</v>
      </c>
      <c r="Q284" s="104">
        <f t="shared" si="101"/>
        <v>100</v>
      </c>
      <c r="R284" s="35"/>
    </row>
    <row r="285" spans="1:18" x14ac:dyDescent="0.3">
      <c r="A285" s="40" t="s">
        <v>4</v>
      </c>
      <c r="B285" s="40" t="s">
        <v>227</v>
      </c>
      <c r="C285" s="40" t="s">
        <v>117</v>
      </c>
      <c r="D285" s="40" t="s">
        <v>228</v>
      </c>
      <c r="E285" s="88" t="s">
        <v>3022</v>
      </c>
      <c r="F285" s="40"/>
      <c r="G285" s="81" t="s">
        <v>3053</v>
      </c>
      <c r="H285" s="9" t="s">
        <v>49</v>
      </c>
      <c r="I285" s="102">
        <v>5000</v>
      </c>
      <c r="J285" s="102">
        <v>5000</v>
      </c>
      <c r="K285" s="102"/>
      <c r="L285" s="102">
        <f t="shared" si="98"/>
        <v>5000</v>
      </c>
      <c r="M285" s="102">
        <v>0</v>
      </c>
      <c r="N285" s="102"/>
      <c r="O285" s="102">
        <v>5000</v>
      </c>
      <c r="P285" s="102">
        <f t="shared" si="100"/>
        <v>5000</v>
      </c>
      <c r="Q285" s="102">
        <f t="shared" si="101"/>
        <v>100</v>
      </c>
      <c r="R285" s="35"/>
    </row>
    <row r="286" spans="1:18" x14ac:dyDescent="0.3">
      <c r="A286" s="40" t="s">
        <v>4</v>
      </c>
      <c r="B286" s="40" t="s">
        <v>227</v>
      </c>
      <c r="C286" s="40" t="s">
        <v>117</v>
      </c>
      <c r="D286" s="40" t="s">
        <v>228</v>
      </c>
      <c r="E286" s="88" t="s">
        <v>3025</v>
      </c>
      <c r="F286" s="40"/>
      <c r="G286" s="81" t="s">
        <v>3053</v>
      </c>
      <c r="H286" s="9" t="s">
        <v>51</v>
      </c>
      <c r="I286" s="102">
        <v>5000</v>
      </c>
      <c r="J286" s="102">
        <v>5000</v>
      </c>
      <c r="K286" s="102"/>
      <c r="L286" s="102">
        <f t="shared" si="98"/>
        <v>5000</v>
      </c>
      <c r="M286" s="102">
        <v>0</v>
      </c>
      <c r="N286" s="102">
        <v>5000</v>
      </c>
      <c r="O286" s="102">
        <v>0</v>
      </c>
      <c r="P286" s="102">
        <f t="shared" si="100"/>
        <v>5000</v>
      </c>
      <c r="Q286" s="102">
        <f t="shared" si="101"/>
        <v>100</v>
      </c>
      <c r="R286" s="35"/>
    </row>
    <row r="287" spans="1:18" s="34" customFormat="1" ht="20.399999999999999" x14ac:dyDescent="0.3">
      <c r="A287" s="49" t="s">
        <v>0</v>
      </c>
      <c r="B287" s="49" t="s">
        <v>0</v>
      </c>
      <c r="C287" s="49" t="s">
        <v>0</v>
      </c>
      <c r="D287" s="49" t="s">
        <v>0</v>
      </c>
      <c r="E287" s="49" t="s">
        <v>0</v>
      </c>
      <c r="F287" s="49" t="s">
        <v>0</v>
      </c>
      <c r="G287" s="49" t="s">
        <v>0</v>
      </c>
      <c r="H287" s="21" t="s">
        <v>237</v>
      </c>
      <c r="I287" s="112">
        <f>SUM(I264,I280,I283)</f>
        <v>686546</v>
      </c>
      <c r="J287" s="112">
        <f>SUM(J264,J280,J283)</f>
        <v>686546</v>
      </c>
      <c r="K287" s="112">
        <f>SUM(K264,K280,K283)</f>
        <v>0</v>
      </c>
      <c r="L287" s="112">
        <f t="shared" si="98"/>
        <v>182737</v>
      </c>
      <c r="M287" s="112">
        <f>SUM(M264,M280,M283)</f>
        <v>43089</v>
      </c>
      <c r="N287" s="112">
        <f t="shared" ref="N287:O287" si="108">SUM(N264,N280,N283)</f>
        <v>61749</v>
      </c>
      <c r="O287" s="112">
        <f t="shared" si="108"/>
        <v>77899</v>
      </c>
      <c r="P287" s="112">
        <f t="shared" si="100"/>
        <v>182737</v>
      </c>
      <c r="Q287" s="112">
        <f t="shared" si="101"/>
        <v>26.616861798044123</v>
      </c>
      <c r="R287" s="35"/>
    </row>
    <row r="288" spans="1:18" ht="15" thickBot="1" x14ac:dyDescent="0.35">
      <c r="A288" s="81" t="s">
        <v>0</v>
      </c>
      <c r="B288" s="81" t="s">
        <v>0</v>
      </c>
      <c r="C288" s="81" t="s">
        <v>0</v>
      </c>
      <c r="D288" s="81" t="s">
        <v>0</v>
      </c>
      <c r="E288" s="81" t="s">
        <v>0</v>
      </c>
      <c r="F288" s="81" t="s">
        <v>0</v>
      </c>
      <c r="G288" s="81" t="s">
        <v>0</v>
      </c>
      <c r="H288" s="6" t="s">
        <v>152</v>
      </c>
      <c r="I288" s="104">
        <v>20</v>
      </c>
      <c r="J288" s="104">
        <v>20</v>
      </c>
      <c r="K288" s="104"/>
      <c r="L288" s="104"/>
      <c r="M288" s="104"/>
      <c r="N288" s="104"/>
      <c r="O288" s="104"/>
      <c r="P288" s="104"/>
      <c r="Q288" s="104"/>
      <c r="R288" s="35"/>
    </row>
    <row r="289" spans="1:18" s="34" customFormat="1" ht="31.2" thickBot="1" x14ac:dyDescent="0.35">
      <c r="A289" s="127" t="s">
        <v>0</v>
      </c>
      <c r="B289" s="127" t="s">
        <v>0</v>
      </c>
      <c r="C289" s="127" t="s">
        <v>0</v>
      </c>
      <c r="D289" s="127" t="s">
        <v>0</v>
      </c>
      <c r="E289" s="127" t="s">
        <v>0</v>
      </c>
      <c r="F289" s="127" t="s">
        <v>0</v>
      </c>
      <c r="G289" s="127" t="s">
        <v>0</v>
      </c>
      <c r="H289" s="29" t="s">
        <v>63</v>
      </c>
      <c r="I289" s="124" t="s">
        <v>3013</v>
      </c>
      <c r="J289" s="124" t="s">
        <v>2</v>
      </c>
      <c r="K289" s="124" t="s">
        <v>3097</v>
      </c>
      <c r="L289" s="124" t="s">
        <v>3097</v>
      </c>
      <c r="M289" s="124" t="s">
        <v>3098</v>
      </c>
      <c r="N289" s="124" t="s">
        <v>3099</v>
      </c>
      <c r="O289" s="124" t="s">
        <v>3100</v>
      </c>
      <c r="P289" s="124" t="s">
        <v>3097</v>
      </c>
      <c r="Q289" s="126" t="s">
        <v>3101</v>
      </c>
      <c r="R289" s="35"/>
    </row>
    <row r="290" spans="1:18" x14ac:dyDescent="0.3">
      <c r="A290" s="128"/>
      <c r="B290" s="128"/>
      <c r="C290" s="128"/>
      <c r="D290" s="128"/>
      <c r="E290" s="128"/>
      <c r="F290" s="128"/>
      <c r="G290" s="128"/>
      <c r="H290" s="10" t="s">
        <v>0</v>
      </c>
      <c r="I290" s="103">
        <v>1</v>
      </c>
      <c r="J290" s="103">
        <v>2</v>
      </c>
      <c r="K290" s="103">
        <v>3</v>
      </c>
      <c r="L290" s="103" t="s">
        <v>3</v>
      </c>
      <c r="M290" s="103">
        <v>5</v>
      </c>
      <c r="N290" s="103">
        <v>6</v>
      </c>
      <c r="O290" s="103">
        <v>7</v>
      </c>
      <c r="P290" s="103" t="s">
        <v>3102</v>
      </c>
      <c r="Q290" s="103">
        <v>9</v>
      </c>
      <c r="R290" s="35"/>
    </row>
    <row r="291" spans="1:18" x14ac:dyDescent="0.3">
      <c r="A291" s="128"/>
      <c r="B291" s="128"/>
      <c r="C291" s="128"/>
      <c r="D291" s="128"/>
      <c r="E291" s="128"/>
      <c r="F291" s="128"/>
      <c r="G291" s="128"/>
      <c r="H291" s="11" t="s">
        <v>65</v>
      </c>
      <c r="I291" s="105">
        <f>SUM(I287)</f>
        <v>686546</v>
      </c>
      <c r="J291" s="105">
        <f>SUM(J287)</f>
        <v>686546</v>
      </c>
      <c r="K291" s="105">
        <f>SUM(K287)</f>
        <v>0</v>
      </c>
      <c r="L291" s="105">
        <f t="shared" si="98"/>
        <v>182737</v>
      </c>
      <c r="M291" s="105">
        <f>SUM(M287)</f>
        <v>43089</v>
      </c>
      <c r="N291" s="105">
        <f t="shared" ref="N291:O291" si="109">SUM(N287)</f>
        <v>61749</v>
      </c>
      <c r="O291" s="105">
        <f t="shared" si="109"/>
        <v>77899</v>
      </c>
      <c r="P291" s="105">
        <f t="shared" si="100"/>
        <v>182737</v>
      </c>
      <c r="Q291" s="105">
        <f t="shared" si="101"/>
        <v>26.616861798044123</v>
      </c>
      <c r="R291" s="35"/>
    </row>
    <row r="292" spans="1:18" x14ac:dyDescent="0.3">
      <c r="A292" s="128"/>
      <c r="B292" s="128"/>
      <c r="C292" s="128"/>
      <c r="D292" s="128"/>
      <c r="E292" s="128"/>
      <c r="F292" s="128"/>
      <c r="G292" s="128"/>
      <c r="H292" s="12" t="s">
        <v>62</v>
      </c>
      <c r="I292" s="105">
        <f>SUM(I291)</f>
        <v>686546</v>
      </c>
      <c r="J292" s="105">
        <f>SUM(J291)</f>
        <v>686546</v>
      </c>
      <c r="K292" s="105">
        <f>SUM(K291)</f>
        <v>0</v>
      </c>
      <c r="L292" s="105">
        <f t="shared" si="98"/>
        <v>182737</v>
      </c>
      <c r="M292" s="105">
        <f>SUM(M291)</f>
        <v>43089</v>
      </c>
      <c r="N292" s="105">
        <f t="shared" ref="N292:O292" si="110">SUM(N291)</f>
        <v>61749</v>
      </c>
      <c r="O292" s="105">
        <f t="shared" si="110"/>
        <v>77899</v>
      </c>
      <c r="P292" s="105">
        <f t="shared" si="100"/>
        <v>182737</v>
      </c>
      <c r="Q292" s="105">
        <f t="shared" si="101"/>
        <v>26.616861798044123</v>
      </c>
      <c r="R292" s="35"/>
    </row>
    <row r="293" spans="1:18" x14ac:dyDescent="0.3">
      <c r="A293" s="129"/>
      <c r="B293" s="129"/>
      <c r="C293" s="129"/>
      <c r="D293" s="129"/>
      <c r="E293" s="129"/>
      <c r="F293" s="129"/>
      <c r="G293" s="129"/>
      <c r="R293" s="35"/>
    </row>
    <row r="294" spans="1:18" x14ac:dyDescent="0.3">
      <c r="A294" s="81" t="s">
        <v>0</v>
      </c>
      <c r="B294" s="81" t="s">
        <v>0</v>
      </c>
      <c r="C294" s="81" t="s">
        <v>0</v>
      </c>
      <c r="D294" s="81" t="s">
        <v>0</v>
      </c>
      <c r="E294" s="81" t="s">
        <v>0</v>
      </c>
      <c r="F294" s="81" t="s">
        <v>0</v>
      </c>
      <c r="G294" s="81" t="s">
        <v>0</v>
      </c>
      <c r="H294" s="13" t="s">
        <v>0</v>
      </c>
      <c r="I294" s="106"/>
      <c r="J294" s="106"/>
      <c r="K294" s="106"/>
      <c r="L294" s="106"/>
      <c r="M294" s="106"/>
      <c r="N294" s="106"/>
      <c r="O294" s="106"/>
      <c r="P294" s="106"/>
      <c r="Q294" s="106"/>
      <c r="R294" s="35"/>
    </row>
    <row r="295" spans="1:18" s="34" customFormat="1" x14ac:dyDescent="0.3">
      <c r="A295" s="49" t="s">
        <v>0</v>
      </c>
      <c r="B295" s="49" t="s">
        <v>0</v>
      </c>
      <c r="C295" s="49" t="s">
        <v>0</v>
      </c>
      <c r="D295" s="49" t="s">
        <v>0</v>
      </c>
      <c r="E295" s="49" t="s">
        <v>0</v>
      </c>
      <c r="F295" s="49" t="s">
        <v>0</v>
      </c>
      <c r="G295" s="49" t="s">
        <v>0</v>
      </c>
      <c r="H295" s="21" t="s">
        <v>238</v>
      </c>
      <c r="I295" s="112">
        <f>SUM(I287)</f>
        <v>686546</v>
      </c>
      <c r="J295" s="112">
        <f>SUM(J287)</f>
        <v>686546</v>
      </c>
      <c r="K295" s="112">
        <f>SUM(K287)</f>
        <v>0</v>
      </c>
      <c r="L295" s="112">
        <f t="shared" si="98"/>
        <v>182737</v>
      </c>
      <c r="M295" s="112">
        <f>SUM(M287)</f>
        <v>43089</v>
      </c>
      <c r="N295" s="112">
        <f t="shared" ref="N295:O295" si="111">SUM(N287)</f>
        <v>61749</v>
      </c>
      <c r="O295" s="112">
        <f t="shared" si="111"/>
        <v>77899</v>
      </c>
      <c r="P295" s="112">
        <f t="shared" si="100"/>
        <v>182737</v>
      </c>
      <c r="Q295" s="112">
        <f t="shared" si="101"/>
        <v>26.616861798044123</v>
      </c>
      <c r="R295" s="35"/>
    </row>
    <row r="296" spans="1:18" x14ac:dyDescent="0.3">
      <c r="A296" s="81" t="s">
        <v>0</v>
      </c>
      <c r="B296" s="81" t="s">
        <v>0</v>
      </c>
      <c r="C296" s="81" t="s">
        <v>0</v>
      </c>
      <c r="D296" s="81" t="s">
        <v>0</v>
      </c>
      <c r="E296" s="81" t="s">
        <v>0</v>
      </c>
      <c r="F296" s="81" t="s">
        <v>0</v>
      </c>
      <c r="G296" s="81" t="s">
        <v>0</v>
      </c>
      <c r="H296" s="6" t="s">
        <v>152</v>
      </c>
      <c r="I296" s="104">
        <f>I288</f>
        <v>20</v>
      </c>
      <c r="J296" s="104">
        <f>J288</f>
        <v>20</v>
      </c>
      <c r="K296" s="104"/>
      <c r="L296" s="104"/>
      <c r="M296" s="104"/>
      <c r="N296" s="104"/>
      <c r="O296" s="104"/>
      <c r="P296" s="104"/>
      <c r="Q296" s="104"/>
      <c r="R296" s="35"/>
    </row>
    <row r="297" spans="1:18" x14ac:dyDescent="0.3">
      <c r="A297" s="81" t="s">
        <v>0</v>
      </c>
      <c r="B297" s="81" t="s">
        <v>0</v>
      </c>
      <c r="C297" s="81" t="s">
        <v>0</v>
      </c>
      <c r="D297" s="81" t="s">
        <v>0</v>
      </c>
      <c r="E297" s="81" t="s">
        <v>0</v>
      </c>
      <c r="F297" s="81" t="s">
        <v>0</v>
      </c>
      <c r="G297" s="81" t="s">
        <v>0</v>
      </c>
      <c r="H297" s="14" t="s">
        <v>0</v>
      </c>
      <c r="I297" s="107"/>
      <c r="J297" s="107"/>
      <c r="K297" s="107"/>
      <c r="L297" s="107"/>
      <c r="M297" s="107"/>
      <c r="N297" s="107"/>
      <c r="O297" s="107"/>
      <c r="P297" s="107"/>
      <c r="Q297" s="107"/>
      <c r="R297" s="35"/>
    </row>
    <row r="298" spans="1:18" ht="15" thickBot="1" x14ac:dyDescent="0.35">
      <c r="A298" s="41" t="s">
        <v>4</v>
      </c>
      <c r="B298" s="41" t="s">
        <v>239</v>
      </c>
      <c r="C298" s="40" t="s">
        <v>0</v>
      </c>
      <c r="D298" s="40" t="s">
        <v>0</v>
      </c>
      <c r="E298" s="52" t="s">
        <v>0</v>
      </c>
      <c r="F298" s="52" t="s">
        <v>0</v>
      </c>
      <c r="G298" s="52" t="s">
        <v>0</v>
      </c>
      <c r="H298" s="6" t="s">
        <v>0</v>
      </c>
      <c r="I298" s="102"/>
      <c r="J298" s="102"/>
      <c r="K298" s="102"/>
      <c r="L298" s="102"/>
      <c r="M298" s="102"/>
      <c r="N298" s="102"/>
      <c r="O298" s="102"/>
      <c r="P298" s="102"/>
      <c r="Q298" s="102"/>
      <c r="R298" s="35"/>
    </row>
    <row r="299" spans="1:18" s="34" customFormat="1" ht="31.2" thickBot="1" x14ac:dyDescent="0.35">
      <c r="A299" s="45" t="s">
        <v>112</v>
      </c>
      <c r="B299" s="45" t="s">
        <v>113</v>
      </c>
      <c r="C299" s="45" t="s">
        <v>114</v>
      </c>
      <c r="D299" s="46" t="s">
        <v>0</v>
      </c>
      <c r="E299" s="45" t="s">
        <v>3014</v>
      </c>
      <c r="F299" s="45" t="s">
        <v>115</v>
      </c>
      <c r="G299" s="45" t="s">
        <v>116</v>
      </c>
      <c r="H299" s="29" t="s">
        <v>1</v>
      </c>
      <c r="I299" s="124" t="s">
        <v>3013</v>
      </c>
      <c r="J299" s="124" t="s">
        <v>2</v>
      </c>
      <c r="K299" s="124" t="s">
        <v>3097</v>
      </c>
      <c r="L299" s="124" t="s">
        <v>3097</v>
      </c>
      <c r="M299" s="124" t="s">
        <v>3098</v>
      </c>
      <c r="N299" s="124" t="s">
        <v>3099</v>
      </c>
      <c r="O299" s="124" t="s">
        <v>3100</v>
      </c>
      <c r="P299" s="124" t="s">
        <v>3097</v>
      </c>
      <c r="Q299" s="126" t="s">
        <v>3101</v>
      </c>
      <c r="R299" s="35"/>
    </row>
    <row r="300" spans="1:18" x14ac:dyDescent="0.3">
      <c r="A300" s="50" t="s">
        <v>0</v>
      </c>
      <c r="B300" s="50" t="s">
        <v>0</v>
      </c>
      <c r="C300" s="50" t="s">
        <v>0</v>
      </c>
      <c r="D300" s="51" t="s">
        <v>0</v>
      </c>
      <c r="E300" s="51" t="s">
        <v>0</v>
      </c>
      <c r="F300" s="86" t="s">
        <v>0</v>
      </c>
      <c r="G300" s="87" t="s">
        <v>0</v>
      </c>
      <c r="H300" s="8" t="s">
        <v>0</v>
      </c>
      <c r="I300" s="103">
        <v>1</v>
      </c>
      <c r="J300" s="103">
        <v>2</v>
      </c>
      <c r="K300" s="103">
        <v>3</v>
      </c>
      <c r="L300" s="103" t="s">
        <v>3</v>
      </c>
      <c r="M300" s="103">
        <v>5</v>
      </c>
      <c r="N300" s="103">
        <v>6</v>
      </c>
      <c r="O300" s="103">
        <v>7</v>
      </c>
      <c r="P300" s="103" t="s">
        <v>3102</v>
      </c>
      <c r="Q300" s="103">
        <v>9</v>
      </c>
      <c r="R300" s="35"/>
    </row>
    <row r="301" spans="1:18" x14ac:dyDescent="0.3">
      <c r="A301" s="41" t="s">
        <v>4</v>
      </c>
      <c r="B301" s="41" t="s">
        <v>239</v>
      </c>
      <c r="C301" s="40" t="s">
        <v>117</v>
      </c>
      <c r="D301" s="40" t="s">
        <v>240</v>
      </c>
      <c r="E301" s="52" t="s">
        <v>0</v>
      </c>
      <c r="F301" s="52" t="s">
        <v>0</v>
      </c>
      <c r="G301" s="52" t="s">
        <v>0</v>
      </c>
      <c r="H301" s="6" t="s">
        <v>241</v>
      </c>
      <c r="I301" s="102"/>
      <c r="J301" s="102"/>
      <c r="K301" s="102"/>
      <c r="L301" s="102">
        <f t="shared" si="98"/>
        <v>0</v>
      </c>
      <c r="M301" s="102">
        <v>0</v>
      </c>
      <c r="N301" s="102"/>
      <c r="O301" s="102"/>
      <c r="P301" s="102">
        <f t="shared" si="100"/>
        <v>0</v>
      </c>
      <c r="Q301" s="102" t="str">
        <f t="shared" si="101"/>
        <v>-</v>
      </c>
      <c r="R301" s="35"/>
    </row>
    <row r="302" spans="1:18" s="34" customFormat="1" ht="20.399999999999999" x14ac:dyDescent="0.3">
      <c r="A302" s="43" t="s">
        <v>0</v>
      </c>
      <c r="B302" s="43" t="s">
        <v>0</v>
      </c>
      <c r="C302" s="43" t="s">
        <v>0</v>
      </c>
      <c r="D302" s="49" t="s">
        <v>0</v>
      </c>
      <c r="E302" s="49" t="s">
        <v>0</v>
      </c>
      <c r="F302" s="49" t="s">
        <v>0</v>
      </c>
      <c r="G302" s="49" t="s">
        <v>0</v>
      </c>
      <c r="H302" s="21" t="s">
        <v>26</v>
      </c>
      <c r="I302" s="112">
        <f>SUM(I303,I311,I313)</f>
        <v>6099583</v>
      </c>
      <c r="J302" s="112">
        <f>SUM(J303,J311,J313)</f>
        <v>6099583</v>
      </c>
      <c r="K302" s="112">
        <f>SUM(K303,K311,K313)</f>
        <v>0</v>
      </c>
      <c r="L302" s="112">
        <f t="shared" si="98"/>
        <v>1607484</v>
      </c>
      <c r="M302" s="112">
        <f>SUM(M303,M311,M313)</f>
        <v>496747</v>
      </c>
      <c r="N302" s="112">
        <f t="shared" ref="N302:O302" si="112">SUM(N303,N311,N313)</f>
        <v>595837</v>
      </c>
      <c r="O302" s="112">
        <f t="shared" si="112"/>
        <v>514900</v>
      </c>
      <c r="P302" s="112">
        <f t="shared" si="100"/>
        <v>1607484</v>
      </c>
      <c r="Q302" s="112">
        <f t="shared" si="101"/>
        <v>26.35399829791643</v>
      </c>
      <c r="R302" s="35"/>
    </row>
    <row r="303" spans="1:18" x14ac:dyDescent="0.3">
      <c r="A303" s="40" t="s">
        <v>4</v>
      </c>
      <c r="B303" s="40" t="s">
        <v>239</v>
      </c>
      <c r="C303" s="40" t="s">
        <v>117</v>
      </c>
      <c r="D303" s="40" t="s">
        <v>240</v>
      </c>
      <c r="E303" s="52" t="s">
        <v>119</v>
      </c>
      <c r="F303" s="52" t="s">
        <v>0</v>
      </c>
      <c r="G303" s="52" t="s">
        <v>0</v>
      </c>
      <c r="H303" s="6" t="s">
        <v>5</v>
      </c>
      <c r="I303" s="104">
        <f>SUM(I304,I305)</f>
        <v>5483000</v>
      </c>
      <c r="J303" s="104">
        <f>SUM(J304,J305)</f>
        <v>5483000</v>
      </c>
      <c r="K303" s="104">
        <f>SUM(K304,K305)</f>
        <v>0</v>
      </c>
      <c r="L303" s="104">
        <f t="shared" si="98"/>
        <v>1449186</v>
      </c>
      <c r="M303" s="104">
        <f>SUM(M304,M305)</f>
        <v>446849</v>
      </c>
      <c r="N303" s="104">
        <f t="shared" ref="N303:O303" si="113">SUM(N304,N305)</f>
        <v>538837</v>
      </c>
      <c r="O303" s="104">
        <f t="shared" si="113"/>
        <v>463500</v>
      </c>
      <c r="P303" s="104">
        <f t="shared" si="100"/>
        <v>1449186</v>
      </c>
      <c r="Q303" s="104">
        <f t="shared" si="101"/>
        <v>26.43053073135145</v>
      </c>
      <c r="R303" s="35"/>
    </row>
    <row r="304" spans="1:18" x14ac:dyDescent="0.3">
      <c r="A304" s="40" t="s">
        <v>4</v>
      </c>
      <c r="B304" s="40" t="s">
        <v>239</v>
      </c>
      <c r="C304" s="40" t="s">
        <v>117</v>
      </c>
      <c r="D304" s="40" t="s">
        <v>240</v>
      </c>
      <c r="E304" s="88" t="s">
        <v>3015</v>
      </c>
      <c r="F304" s="40"/>
      <c r="G304" s="81" t="s">
        <v>3053</v>
      </c>
      <c r="H304" s="9" t="s">
        <v>6</v>
      </c>
      <c r="I304" s="102">
        <v>4909000</v>
      </c>
      <c r="J304" s="102">
        <v>4909000</v>
      </c>
      <c r="K304" s="102"/>
      <c r="L304" s="102">
        <f t="shared" si="98"/>
        <v>1339997</v>
      </c>
      <c r="M304" s="102">
        <v>414997</v>
      </c>
      <c r="N304" s="102">
        <v>500000</v>
      </c>
      <c r="O304" s="102">
        <v>425000</v>
      </c>
      <c r="P304" s="102">
        <f t="shared" si="100"/>
        <v>1339997</v>
      </c>
      <c r="Q304" s="102">
        <f t="shared" si="101"/>
        <v>27.296740680382968</v>
      </c>
      <c r="R304" s="35"/>
    </row>
    <row r="305" spans="1:18" x14ac:dyDescent="0.3">
      <c r="A305" s="41" t="s">
        <v>4</v>
      </c>
      <c r="B305" s="41" t="s">
        <v>239</v>
      </c>
      <c r="C305" s="41" t="s">
        <v>117</v>
      </c>
      <c r="D305" s="41" t="s">
        <v>240</v>
      </c>
      <c r="E305" s="41" t="s">
        <v>120</v>
      </c>
      <c r="F305" s="40" t="s">
        <v>0</v>
      </c>
      <c r="G305" s="81" t="s">
        <v>0</v>
      </c>
      <c r="H305" s="6" t="s">
        <v>7</v>
      </c>
      <c r="I305" s="104">
        <f>SUM(I306:I310)</f>
        <v>574000</v>
      </c>
      <c r="J305" s="104">
        <f t="shared" ref="J305:O305" si="114">SUM(J306:J310)</f>
        <v>574000</v>
      </c>
      <c r="K305" s="104">
        <f t="shared" si="114"/>
        <v>0</v>
      </c>
      <c r="L305" s="104">
        <f t="shared" si="98"/>
        <v>109189</v>
      </c>
      <c r="M305" s="104">
        <f t="shared" si="114"/>
        <v>31852</v>
      </c>
      <c r="N305" s="104">
        <f t="shared" si="114"/>
        <v>38837</v>
      </c>
      <c r="O305" s="104">
        <f t="shared" si="114"/>
        <v>38500</v>
      </c>
      <c r="P305" s="104">
        <f t="shared" si="100"/>
        <v>109189</v>
      </c>
      <c r="Q305" s="104">
        <f t="shared" si="101"/>
        <v>19.022473867595817</v>
      </c>
      <c r="R305" s="35"/>
    </row>
    <row r="306" spans="1:18" x14ac:dyDescent="0.3">
      <c r="A306" s="40" t="s">
        <v>4</v>
      </c>
      <c r="B306" s="40" t="s">
        <v>239</v>
      </c>
      <c r="C306" s="40" t="s">
        <v>117</v>
      </c>
      <c r="D306" s="40" t="s">
        <v>240</v>
      </c>
      <c r="E306" s="88" t="s">
        <v>3016</v>
      </c>
      <c r="F306" s="40" t="s">
        <v>242</v>
      </c>
      <c r="G306" s="81" t="s">
        <v>3053</v>
      </c>
      <c r="H306" s="9" t="s">
        <v>9</v>
      </c>
      <c r="I306" s="102">
        <v>103000</v>
      </c>
      <c r="J306" s="102">
        <v>103000</v>
      </c>
      <c r="K306" s="102"/>
      <c r="L306" s="102">
        <f t="shared" si="98"/>
        <v>26180</v>
      </c>
      <c r="M306" s="102">
        <v>9180</v>
      </c>
      <c r="N306" s="102">
        <v>8500</v>
      </c>
      <c r="O306" s="102">
        <v>8500</v>
      </c>
      <c r="P306" s="102">
        <f t="shared" si="100"/>
        <v>26180</v>
      </c>
      <c r="Q306" s="102">
        <f t="shared" si="101"/>
        <v>25.417475728155342</v>
      </c>
      <c r="R306" s="35"/>
    </row>
    <row r="307" spans="1:18" x14ac:dyDescent="0.3">
      <c r="A307" s="40" t="s">
        <v>4</v>
      </c>
      <c r="B307" s="40" t="s">
        <v>239</v>
      </c>
      <c r="C307" s="40" t="s">
        <v>117</v>
      </c>
      <c r="D307" s="40" t="s">
        <v>240</v>
      </c>
      <c r="E307" s="88" t="s">
        <v>3016</v>
      </c>
      <c r="F307" s="40" t="s">
        <v>243</v>
      </c>
      <c r="G307" s="81" t="s">
        <v>3053</v>
      </c>
      <c r="H307" s="9" t="s">
        <v>12</v>
      </c>
      <c r="I307" s="102">
        <v>309000</v>
      </c>
      <c r="J307" s="102">
        <v>309000</v>
      </c>
      <c r="K307" s="102"/>
      <c r="L307" s="102">
        <f t="shared" si="98"/>
        <v>82335</v>
      </c>
      <c r="M307" s="102">
        <v>22335</v>
      </c>
      <c r="N307" s="102">
        <v>30000</v>
      </c>
      <c r="O307" s="102">
        <v>30000</v>
      </c>
      <c r="P307" s="102">
        <f t="shared" si="100"/>
        <v>82335</v>
      </c>
      <c r="Q307" s="102">
        <f t="shared" si="101"/>
        <v>26.645631067961169</v>
      </c>
      <c r="R307" s="35"/>
    </row>
    <row r="308" spans="1:18" x14ac:dyDescent="0.3">
      <c r="A308" s="40" t="s">
        <v>4</v>
      </c>
      <c r="B308" s="40" t="s">
        <v>239</v>
      </c>
      <c r="C308" s="40" t="s">
        <v>117</v>
      </c>
      <c r="D308" s="40" t="s">
        <v>240</v>
      </c>
      <c r="E308" s="88" t="s">
        <v>3016</v>
      </c>
      <c r="F308" s="40" t="s">
        <v>244</v>
      </c>
      <c r="G308" s="81" t="s">
        <v>3053</v>
      </c>
      <c r="H308" s="9" t="s">
        <v>10</v>
      </c>
      <c r="I308" s="102">
        <v>67000</v>
      </c>
      <c r="J308" s="102">
        <v>67000</v>
      </c>
      <c r="K308" s="102"/>
      <c r="L308" s="102">
        <f t="shared" si="98"/>
        <v>0</v>
      </c>
      <c r="M308" s="102">
        <v>0</v>
      </c>
      <c r="N308" s="102"/>
      <c r="O308" s="102"/>
      <c r="P308" s="102">
        <f t="shared" si="100"/>
        <v>0</v>
      </c>
      <c r="Q308" s="102">
        <f t="shared" si="101"/>
        <v>0</v>
      </c>
      <c r="R308" s="35"/>
    </row>
    <row r="309" spans="1:18" x14ac:dyDescent="0.3">
      <c r="A309" s="40" t="s">
        <v>4</v>
      </c>
      <c r="B309" s="40" t="s">
        <v>239</v>
      </c>
      <c r="C309" s="40" t="s">
        <v>117</v>
      </c>
      <c r="D309" s="40" t="s">
        <v>240</v>
      </c>
      <c r="E309" s="88" t="s">
        <v>3016</v>
      </c>
      <c r="F309" s="40" t="s">
        <v>245</v>
      </c>
      <c r="G309" s="81" t="s">
        <v>3053</v>
      </c>
      <c r="H309" s="9" t="s">
        <v>8</v>
      </c>
      <c r="I309" s="102">
        <v>45000</v>
      </c>
      <c r="J309" s="102">
        <v>45000</v>
      </c>
      <c r="K309" s="102"/>
      <c r="L309" s="102">
        <f t="shared" si="98"/>
        <v>0</v>
      </c>
      <c r="M309" s="102">
        <v>0</v>
      </c>
      <c r="N309" s="102">
        <v>0</v>
      </c>
      <c r="O309" s="102">
        <v>0</v>
      </c>
      <c r="P309" s="102">
        <f t="shared" si="100"/>
        <v>0</v>
      </c>
      <c r="Q309" s="102">
        <f t="shared" si="101"/>
        <v>0</v>
      </c>
      <c r="R309" s="35"/>
    </row>
    <row r="310" spans="1:18" x14ac:dyDescent="0.3">
      <c r="A310" s="40" t="s">
        <v>4</v>
      </c>
      <c r="B310" s="40" t="s">
        <v>239</v>
      </c>
      <c r="C310" s="40" t="s">
        <v>117</v>
      </c>
      <c r="D310" s="40" t="s">
        <v>240</v>
      </c>
      <c r="E310" s="88" t="s">
        <v>3016</v>
      </c>
      <c r="F310" s="40" t="s">
        <v>246</v>
      </c>
      <c r="G310" s="81" t="s">
        <v>3053</v>
      </c>
      <c r="H310" s="9" t="s">
        <v>11</v>
      </c>
      <c r="I310" s="102">
        <v>50000</v>
      </c>
      <c r="J310" s="102">
        <v>50000</v>
      </c>
      <c r="K310" s="102"/>
      <c r="L310" s="102">
        <f t="shared" si="98"/>
        <v>674</v>
      </c>
      <c r="M310" s="102">
        <v>337</v>
      </c>
      <c r="N310" s="102">
        <v>337</v>
      </c>
      <c r="O310" s="102">
        <v>0</v>
      </c>
      <c r="P310" s="102">
        <f t="shared" si="100"/>
        <v>674</v>
      </c>
      <c r="Q310" s="102">
        <f t="shared" si="101"/>
        <v>1.3480000000000001</v>
      </c>
      <c r="R310" s="35"/>
    </row>
    <row r="311" spans="1:18" x14ac:dyDescent="0.3">
      <c r="A311" s="40" t="s">
        <v>4</v>
      </c>
      <c r="B311" s="40" t="s">
        <v>239</v>
      </c>
      <c r="C311" s="40" t="s">
        <v>117</v>
      </c>
      <c r="D311" s="40" t="s">
        <v>240</v>
      </c>
      <c r="E311" s="52" t="s">
        <v>124</v>
      </c>
      <c r="F311" s="52" t="s">
        <v>0</v>
      </c>
      <c r="G311" s="52" t="s">
        <v>0</v>
      </c>
      <c r="H311" s="6" t="s">
        <v>14</v>
      </c>
      <c r="I311" s="104">
        <f t="shared" ref="I311:O311" si="115">SUM(I312)</f>
        <v>532000</v>
      </c>
      <c r="J311" s="104">
        <f t="shared" si="115"/>
        <v>532000</v>
      </c>
      <c r="K311" s="104">
        <f t="shared" si="115"/>
        <v>0</v>
      </c>
      <c r="L311" s="104">
        <f t="shared" si="98"/>
        <v>138576</v>
      </c>
      <c r="M311" s="104">
        <f t="shared" si="115"/>
        <v>43576</v>
      </c>
      <c r="N311" s="104">
        <f t="shared" si="115"/>
        <v>50000</v>
      </c>
      <c r="O311" s="104">
        <f t="shared" si="115"/>
        <v>45000</v>
      </c>
      <c r="P311" s="104">
        <f t="shared" si="100"/>
        <v>138576</v>
      </c>
      <c r="Q311" s="104">
        <f t="shared" si="101"/>
        <v>26.048120300751883</v>
      </c>
      <c r="R311" s="35"/>
    </row>
    <row r="312" spans="1:18" x14ac:dyDescent="0.3">
      <c r="A312" s="40" t="s">
        <v>4</v>
      </c>
      <c r="B312" s="40" t="s">
        <v>239</v>
      </c>
      <c r="C312" s="40" t="s">
        <v>117</v>
      </c>
      <c r="D312" s="40" t="s">
        <v>240</v>
      </c>
      <c r="E312" s="88" t="s">
        <v>3017</v>
      </c>
      <c r="F312" s="40"/>
      <c r="G312" s="81" t="s">
        <v>3053</v>
      </c>
      <c r="H312" s="9" t="s">
        <v>15</v>
      </c>
      <c r="I312" s="102">
        <v>532000</v>
      </c>
      <c r="J312" s="102">
        <v>532000</v>
      </c>
      <c r="K312" s="102"/>
      <c r="L312" s="102">
        <f t="shared" si="98"/>
        <v>138576</v>
      </c>
      <c r="M312" s="102">
        <v>43576</v>
      </c>
      <c r="N312" s="102">
        <v>50000</v>
      </c>
      <c r="O312" s="102">
        <v>45000</v>
      </c>
      <c r="P312" s="102">
        <f t="shared" si="100"/>
        <v>138576</v>
      </c>
      <c r="Q312" s="102">
        <f t="shared" si="101"/>
        <v>26.048120300751883</v>
      </c>
      <c r="R312" s="35"/>
    </row>
    <row r="313" spans="1:18" x14ac:dyDescent="0.3">
      <c r="A313" s="40" t="s">
        <v>4</v>
      </c>
      <c r="B313" s="40" t="s">
        <v>239</v>
      </c>
      <c r="C313" s="40" t="s">
        <v>117</v>
      </c>
      <c r="D313" s="40" t="s">
        <v>240</v>
      </c>
      <c r="E313" s="52" t="s">
        <v>125</v>
      </c>
      <c r="F313" s="52" t="s">
        <v>0</v>
      </c>
      <c r="G313" s="52" t="s">
        <v>0</v>
      </c>
      <c r="H313" s="6" t="s">
        <v>16</v>
      </c>
      <c r="I313" s="104">
        <f t="shared" ref="I313:O313" si="116">SUM(I314,I315,I316)</f>
        <v>84583</v>
      </c>
      <c r="J313" s="104">
        <f t="shared" si="116"/>
        <v>84583</v>
      </c>
      <c r="K313" s="104">
        <f t="shared" si="116"/>
        <v>0</v>
      </c>
      <c r="L313" s="104">
        <f t="shared" si="98"/>
        <v>19722</v>
      </c>
      <c r="M313" s="104">
        <f t="shared" si="116"/>
        <v>6322</v>
      </c>
      <c r="N313" s="104">
        <f t="shared" si="116"/>
        <v>7000</v>
      </c>
      <c r="O313" s="104">
        <f t="shared" si="116"/>
        <v>6400</v>
      </c>
      <c r="P313" s="104">
        <f t="shared" si="100"/>
        <v>19722</v>
      </c>
      <c r="Q313" s="104">
        <f t="shared" si="101"/>
        <v>23.316742134944374</v>
      </c>
      <c r="R313" s="35"/>
    </row>
    <row r="314" spans="1:18" x14ac:dyDescent="0.3">
      <c r="A314" s="40" t="s">
        <v>4</v>
      </c>
      <c r="B314" s="40" t="s">
        <v>239</v>
      </c>
      <c r="C314" s="40" t="s">
        <v>117</v>
      </c>
      <c r="D314" s="40" t="s">
        <v>240</v>
      </c>
      <c r="E314" s="88" t="s">
        <v>3018</v>
      </c>
      <c r="F314" s="40"/>
      <c r="G314" s="81" t="s">
        <v>3053</v>
      </c>
      <c r="H314" s="9" t="s">
        <v>17</v>
      </c>
      <c r="I314" s="102">
        <v>5000</v>
      </c>
      <c r="J314" s="102">
        <v>5000</v>
      </c>
      <c r="K314" s="102"/>
      <c r="L314" s="102">
        <f t="shared" si="98"/>
        <v>0</v>
      </c>
      <c r="M314" s="102">
        <v>0</v>
      </c>
      <c r="N314" s="102"/>
      <c r="O314" s="102"/>
      <c r="P314" s="102">
        <f t="shared" si="100"/>
        <v>0</v>
      </c>
      <c r="Q314" s="102">
        <f t="shared" si="101"/>
        <v>0</v>
      </c>
      <c r="R314" s="35"/>
    </row>
    <row r="315" spans="1:18" x14ac:dyDescent="0.3">
      <c r="A315" s="40" t="s">
        <v>4</v>
      </c>
      <c r="B315" s="40" t="s">
        <v>239</v>
      </c>
      <c r="C315" s="40" t="s">
        <v>117</v>
      </c>
      <c r="D315" s="40" t="s">
        <v>240</v>
      </c>
      <c r="E315" s="88" t="s">
        <v>3026</v>
      </c>
      <c r="F315" s="40"/>
      <c r="G315" s="81" t="s">
        <v>3053</v>
      </c>
      <c r="H315" s="9" t="s">
        <v>20</v>
      </c>
      <c r="I315" s="102">
        <v>16583</v>
      </c>
      <c r="J315" s="102">
        <v>16583</v>
      </c>
      <c r="K315" s="102"/>
      <c r="L315" s="102">
        <f t="shared" si="98"/>
        <v>3000</v>
      </c>
      <c r="M315" s="102">
        <v>0</v>
      </c>
      <c r="N315" s="102">
        <v>1500</v>
      </c>
      <c r="O315" s="102">
        <v>1500</v>
      </c>
      <c r="P315" s="102">
        <f t="shared" si="100"/>
        <v>3000</v>
      </c>
      <c r="Q315" s="102">
        <f t="shared" si="101"/>
        <v>18.090815895796901</v>
      </c>
      <c r="R315" s="35"/>
    </row>
    <row r="316" spans="1:18" x14ac:dyDescent="0.3">
      <c r="A316" s="41" t="s">
        <v>4</v>
      </c>
      <c r="B316" s="41" t="s">
        <v>239</v>
      </c>
      <c r="C316" s="41" t="s">
        <v>117</v>
      </c>
      <c r="D316" s="41" t="s">
        <v>240</v>
      </c>
      <c r="E316" s="41" t="s">
        <v>127</v>
      </c>
      <c r="F316" s="40" t="s">
        <v>0</v>
      </c>
      <c r="G316" s="81" t="s">
        <v>0</v>
      </c>
      <c r="H316" s="6" t="s">
        <v>25</v>
      </c>
      <c r="I316" s="104">
        <f t="shared" ref="I316:O316" si="117">SUM(I317:I319)</f>
        <v>63000</v>
      </c>
      <c r="J316" s="104">
        <f t="shared" si="117"/>
        <v>63000</v>
      </c>
      <c r="K316" s="104">
        <f t="shared" si="117"/>
        <v>0</v>
      </c>
      <c r="L316" s="104">
        <f t="shared" si="98"/>
        <v>16722</v>
      </c>
      <c r="M316" s="104">
        <f t="shared" si="117"/>
        <v>6322</v>
      </c>
      <c r="N316" s="104">
        <f t="shared" si="117"/>
        <v>5500</v>
      </c>
      <c r="O316" s="104">
        <f t="shared" si="117"/>
        <v>4900</v>
      </c>
      <c r="P316" s="104">
        <f t="shared" si="100"/>
        <v>16722</v>
      </c>
      <c r="Q316" s="104">
        <f t="shared" si="101"/>
        <v>26.542857142857141</v>
      </c>
      <c r="R316" s="35"/>
    </row>
    <row r="317" spans="1:18" x14ac:dyDescent="0.3">
      <c r="A317" s="40" t="s">
        <v>4</v>
      </c>
      <c r="B317" s="40" t="s">
        <v>239</v>
      </c>
      <c r="C317" s="40" t="s">
        <v>117</v>
      </c>
      <c r="D317" s="40" t="s">
        <v>240</v>
      </c>
      <c r="E317" s="88" t="s">
        <v>3019</v>
      </c>
      <c r="F317" s="40"/>
      <c r="G317" s="81" t="s">
        <v>3053</v>
      </c>
      <c r="H317" s="9" t="s">
        <v>25</v>
      </c>
      <c r="I317" s="102">
        <v>40000</v>
      </c>
      <c r="J317" s="102">
        <v>40000</v>
      </c>
      <c r="K317" s="102"/>
      <c r="L317" s="102">
        <f t="shared" si="98"/>
        <v>12000</v>
      </c>
      <c r="M317" s="102">
        <v>5000</v>
      </c>
      <c r="N317" s="102">
        <v>3500</v>
      </c>
      <c r="O317" s="102">
        <v>3500</v>
      </c>
      <c r="P317" s="102">
        <f t="shared" si="100"/>
        <v>12000</v>
      </c>
      <c r="Q317" s="102">
        <f t="shared" si="101"/>
        <v>30</v>
      </c>
      <c r="R317" s="35"/>
    </row>
    <row r="318" spans="1:18" x14ac:dyDescent="0.3">
      <c r="A318" s="40" t="s">
        <v>4</v>
      </c>
      <c r="B318" s="40" t="s">
        <v>239</v>
      </c>
      <c r="C318" s="40" t="s">
        <v>117</v>
      </c>
      <c r="D318" s="40" t="s">
        <v>240</v>
      </c>
      <c r="E318" s="88" t="s">
        <v>3019</v>
      </c>
      <c r="F318" s="40" t="s">
        <v>248</v>
      </c>
      <c r="G318" s="81" t="s">
        <v>3053</v>
      </c>
      <c r="H318" s="9" t="s">
        <v>135</v>
      </c>
      <c r="I318" s="102">
        <v>17000</v>
      </c>
      <c r="J318" s="102">
        <v>17000</v>
      </c>
      <c r="K318" s="102"/>
      <c r="L318" s="102">
        <f t="shared" si="98"/>
        <v>4722</v>
      </c>
      <c r="M318" s="102">
        <v>1322</v>
      </c>
      <c r="N318" s="102">
        <v>2000</v>
      </c>
      <c r="O318" s="102">
        <v>1400</v>
      </c>
      <c r="P318" s="102">
        <f t="shared" si="100"/>
        <v>4722</v>
      </c>
      <c r="Q318" s="102">
        <f t="shared" si="101"/>
        <v>27.776470588235291</v>
      </c>
      <c r="R318" s="35"/>
    </row>
    <row r="319" spans="1:18" ht="20.399999999999999" x14ac:dyDescent="0.3">
      <c r="A319" s="40" t="s">
        <v>4</v>
      </c>
      <c r="B319" s="40" t="s">
        <v>239</v>
      </c>
      <c r="C319" s="40" t="s">
        <v>117</v>
      </c>
      <c r="D319" s="40" t="s">
        <v>240</v>
      </c>
      <c r="E319" s="88" t="s">
        <v>3019</v>
      </c>
      <c r="F319" s="40" t="s">
        <v>249</v>
      </c>
      <c r="G319" s="81" t="s">
        <v>3053</v>
      </c>
      <c r="H319" s="9" t="s">
        <v>141</v>
      </c>
      <c r="I319" s="102">
        <v>6000</v>
      </c>
      <c r="J319" s="102">
        <v>6000</v>
      </c>
      <c r="K319" s="102"/>
      <c r="L319" s="102">
        <f t="shared" si="98"/>
        <v>0</v>
      </c>
      <c r="M319" s="102">
        <v>0</v>
      </c>
      <c r="N319" s="102">
        <v>0</v>
      </c>
      <c r="O319" s="102">
        <v>0</v>
      </c>
      <c r="P319" s="102">
        <f t="shared" si="100"/>
        <v>0</v>
      </c>
      <c r="Q319" s="102">
        <f t="shared" si="101"/>
        <v>0</v>
      </c>
      <c r="R319" s="35"/>
    </row>
    <row r="320" spans="1:18" s="34" customFormat="1" ht="20.399999999999999" x14ac:dyDescent="0.3">
      <c r="A320" s="43" t="s">
        <v>0</v>
      </c>
      <c r="B320" s="43" t="s">
        <v>0</v>
      </c>
      <c r="C320" s="43" t="s">
        <v>0</v>
      </c>
      <c r="D320" s="49" t="s">
        <v>0</v>
      </c>
      <c r="E320" s="49" t="s">
        <v>0</v>
      </c>
      <c r="F320" s="49" t="s">
        <v>0</v>
      </c>
      <c r="G320" s="49" t="s">
        <v>0</v>
      </c>
      <c r="H320" s="21" t="s">
        <v>35</v>
      </c>
      <c r="I320" s="112">
        <f t="shared" ref="I320:O321" si="118">SUM(I321)</f>
        <v>100</v>
      </c>
      <c r="J320" s="112">
        <f t="shared" si="118"/>
        <v>100</v>
      </c>
      <c r="K320" s="112">
        <f t="shared" si="118"/>
        <v>0</v>
      </c>
      <c r="L320" s="112">
        <f t="shared" si="98"/>
        <v>0</v>
      </c>
      <c r="M320" s="112">
        <f t="shared" si="118"/>
        <v>0</v>
      </c>
      <c r="N320" s="112">
        <f t="shared" si="118"/>
        <v>0</v>
      </c>
      <c r="O320" s="112">
        <f t="shared" si="118"/>
        <v>0</v>
      </c>
      <c r="P320" s="112">
        <f t="shared" si="100"/>
        <v>0</v>
      </c>
      <c r="Q320" s="112">
        <f t="shared" si="101"/>
        <v>0</v>
      </c>
      <c r="R320" s="35"/>
    </row>
    <row r="321" spans="1:18" x14ac:dyDescent="0.3">
      <c r="A321" s="40" t="s">
        <v>4</v>
      </c>
      <c r="B321" s="40" t="s">
        <v>239</v>
      </c>
      <c r="C321" s="40" t="s">
        <v>117</v>
      </c>
      <c r="D321" s="40" t="s">
        <v>240</v>
      </c>
      <c r="E321" s="52" t="s">
        <v>142</v>
      </c>
      <c r="F321" s="52" t="s">
        <v>0</v>
      </c>
      <c r="G321" s="52" t="s">
        <v>0</v>
      </c>
      <c r="H321" s="6" t="s">
        <v>27</v>
      </c>
      <c r="I321" s="104">
        <f t="shared" si="118"/>
        <v>100</v>
      </c>
      <c r="J321" s="104">
        <f t="shared" si="118"/>
        <v>100</v>
      </c>
      <c r="K321" s="104">
        <f t="shared" si="118"/>
        <v>0</v>
      </c>
      <c r="L321" s="104">
        <f t="shared" si="98"/>
        <v>0</v>
      </c>
      <c r="M321" s="104">
        <f t="shared" si="118"/>
        <v>0</v>
      </c>
      <c r="N321" s="104">
        <f t="shared" si="118"/>
        <v>0</v>
      </c>
      <c r="O321" s="104">
        <f t="shared" si="118"/>
        <v>0</v>
      </c>
      <c r="P321" s="104">
        <f t="shared" si="100"/>
        <v>0</v>
      </c>
      <c r="Q321" s="104">
        <f t="shared" si="101"/>
        <v>0</v>
      </c>
      <c r="R321" s="35"/>
    </row>
    <row r="322" spans="1:18" x14ac:dyDescent="0.3">
      <c r="A322" s="40" t="s">
        <v>4</v>
      </c>
      <c r="B322" s="40" t="s">
        <v>239</v>
      </c>
      <c r="C322" s="40" t="s">
        <v>117</v>
      </c>
      <c r="D322" s="40" t="s">
        <v>240</v>
      </c>
      <c r="E322" s="88" t="s">
        <v>3021</v>
      </c>
      <c r="F322" s="40"/>
      <c r="G322" s="81" t="s">
        <v>3053</v>
      </c>
      <c r="H322" s="9" t="s">
        <v>34</v>
      </c>
      <c r="I322" s="102">
        <v>100</v>
      </c>
      <c r="J322" s="102">
        <v>100</v>
      </c>
      <c r="K322" s="102"/>
      <c r="L322" s="102">
        <f t="shared" si="98"/>
        <v>0</v>
      </c>
      <c r="M322" s="102">
        <v>0</v>
      </c>
      <c r="N322" s="102"/>
      <c r="O322" s="102"/>
      <c r="P322" s="102">
        <f t="shared" si="100"/>
        <v>0</v>
      </c>
      <c r="Q322" s="102">
        <f t="shared" si="101"/>
        <v>0</v>
      </c>
      <c r="R322" s="35"/>
    </row>
    <row r="323" spans="1:18" s="34" customFormat="1" ht="20.399999999999999" x14ac:dyDescent="0.3">
      <c r="A323" s="43" t="s">
        <v>0</v>
      </c>
      <c r="B323" s="43" t="s">
        <v>0</v>
      </c>
      <c r="C323" s="43" t="s">
        <v>0</v>
      </c>
      <c r="D323" s="49" t="s">
        <v>0</v>
      </c>
      <c r="E323" s="49" t="s">
        <v>0</v>
      </c>
      <c r="F323" s="49" t="s">
        <v>0</v>
      </c>
      <c r="G323" s="49" t="s">
        <v>0</v>
      </c>
      <c r="H323" s="21" t="s">
        <v>53</v>
      </c>
      <c r="I323" s="112">
        <f t="shared" ref="I323:O323" si="119">SUM(I324)</f>
        <v>28000</v>
      </c>
      <c r="J323" s="112">
        <f t="shared" si="119"/>
        <v>28000</v>
      </c>
      <c r="K323" s="112">
        <f t="shared" si="119"/>
        <v>0</v>
      </c>
      <c r="L323" s="112">
        <f t="shared" si="98"/>
        <v>0</v>
      </c>
      <c r="M323" s="112">
        <f t="shared" si="119"/>
        <v>0</v>
      </c>
      <c r="N323" s="112">
        <f t="shared" si="119"/>
        <v>0</v>
      </c>
      <c r="O323" s="112">
        <f t="shared" si="119"/>
        <v>0</v>
      </c>
      <c r="P323" s="112">
        <f t="shared" si="100"/>
        <v>0</v>
      </c>
      <c r="Q323" s="112">
        <f t="shared" si="101"/>
        <v>0</v>
      </c>
      <c r="R323" s="35"/>
    </row>
    <row r="324" spans="1:18" x14ac:dyDescent="0.3">
      <c r="A324" s="40" t="s">
        <v>4</v>
      </c>
      <c r="B324" s="40" t="s">
        <v>239</v>
      </c>
      <c r="C324" s="40" t="s">
        <v>117</v>
      </c>
      <c r="D324" s="40" t="s">
        <v>240</v>
      </c>
      <c r="E324" s="52" t="s">
        <v>149</v>
      </c>
      <c r="F324" s="52" t="s">
        <v>0</v>
      </c>
      <c r="G324" s="52" t="s">
        <v>0</v>
      </c>
      <c r="H324" s="6" t="s">
        <v>46</v>
      </c>
      <c r="I324" s="104">
        <f>SUM(I325,I331)</f>
        <v>28000</v>
      </c>
      <c r="J324" s="104">
        <f>SUM(J325,J331)</f>
        <v>28000</v>
      </c>
      <c r="K324" s="104">
        <f>SUM(K325,K331)</f>
        <v>0</v>
      </c>
      <c r="L324" s="104">
        <f t="shared" si="98"/>
        <v>0</v>
      </c>
      <c r="M324" s="104">
        <f>SUM(M325,M331)</f>
        <v>0</v>
      </c>
      <c r="N324" s="104">
        <f t="shared" ref="N324:O324" si="120">SUM(N325,N331)</f>
        <v>0</v>
      </c>
      <c r="O324" s="104">
        <f t="shared" si="120"/>
        <v>0</v>
      </c>
      <c r="P324" s="104">
        <f t="shared" si="100"/>
        <v>0</v>
      </c>
      <c r="Q324" s="104">
        <f t="shared" si="101"/>
        <v>0</v>
      </c>
      <c r="R324" s="35"/>
    </row>
    <row r="325" spans="1:18" x14ac:dyDescent="0.3">
      <c r="A325" s="41" t="s">
        <v>4</v>
      </c>
      <c r="B325" s="41" t="s">
        <v>239</v>
      </c>
      <c r="C325" s="41" t="s">
        <v>117</v>
      </c>
      <c r="D325" s="41" t="s">
        <v>240</v>
      </c>
      <c r="E325" s="41" t="s">
        <v>150</v>
      </c>
      <c r="F325" s="40" t="s">
        <v>0</v>
      </c>
      <c r="G325" s="81" t="s">
        <v>0</v>
      </c>
      <c r="H325" s="6" t="s">
        <v>49</v>
      </c>
      <c r="I325" s="104">
        <f>SUM(I326:I330)</f>
        <v>23000</v>
      </c>
      <c r="J325" s="104">
        <f>SUM(J326:J330)</f>
        <v>23000</v>
      </c>
      <c r="K325" s="104">
        <f>SUM(K326:K330)</f>
        <v>0</v>
      </c>
      <c r="L325" s="104">
        <f t="shared" si="98"/>
        <v>0</v>
      </c>
      <c r="M325" s="104">
        <f>SUM(M326:M330)</f>
        <v>0</v>
      </c>
      <c r="N325" s="104">
        <f t="shared" ref="N325:O325" si="121">SUM(N326:N330)</f>
        <v>0</v>
      </c>
      <c r="O325" s="104">
        <f t="shared" si="121"/>
        <v>0</v>
      </c>
      <c r="P325" s="104">
        <f t="shared" si="100"/>
        <v>0</v>
      </c>
      <c r="Q325" s="104">
        <f t="shared" si="101"/>
        <v>0</v>
      </c>
      <c r="R325" s="35"/>
    </row>
    <row r="326" spans="1:18" x14ac:dyDescent="0.3">
      <c r="A326" s="40" t="s">
        <v>4</v>
      </c>
      <c r="B326" s="40" t="s">
        <v>239</v>
      </c>
      <c r="C326" s="40" t="s">
        <v>117</v>
      </c>
      <c r="D326" s="40" t="s">
        <v>240</v>
      </c>
      <c r="E326" s="88" t="s">
        <v>3022</v>
      </c>
      <c r="F326" s="40" t="s">
        <v>250</v>
      </c>
      <c r="G326" s="81" t="s">
        <v>3053</v>
      </c>
      <c r="H326" s="9" t="s">
        <v>251</v>
      </c>
      <c r="I326" s="102">
        <v>10000</v>
      </c>
      <c r="J326" s="102">
        <v>10000</v>
      </c>
      <c r="K326" s="102"/>
      <c r="L326" s="102">
        <f t="shared" si="98"/>
        <v>0</v>
      </c>
      <c r="M326" s="102">
        <v>0</v>
      </c>
      <c r="N326" s="102"/>
      <c r="O326" s="102"/>
      <c r="P326" s="102">
        <f t="shared" si="100"/>
        <v>0</v>
      </c>
      <c r="Q326" s="102">
        <f t="shared" si="101"/>
        <v>0</v>
      </c>
      <c r="R326" s="35"/>
    </row>
    <row r="327" spans="1:18" x14ac:dyDescent="0.3">
      <c r="A327" s="40" t="s">
        <v>4</v>
      </c>
      <c r="B327" s="40" t="s">
        <v>239</v>
      </c>
      <c r="C327" s="40" t="s">
        <v>117</v>
      </c>
      <c r="D327" s="40" t="s">
        <v>240</v>
      </c>
      <c r="E327" s="88" t="s">
        <v>3022</v>
      </c>
      <c r="F327" s="40" t="s">
        <v>252</v>
      </c>
      <c r="G327" s="81" t="s">
        <v>3053</v>
      </c>
      <c r="H327" s="9" t="s">
        <v>253</v>
      </c>
      <c r="I327" s="102">
        <v>0</v>
      </c>
      <c r="J327" s="102">
        <v>0</v>
      </c>
      <c r="K327" s="102"/>
      <c r="L327" s="102">
        <f t="shared" si="98"/>
        <v>0</v>
      </c>
      <c r="M327" s="102">
        <v>0</v>
      </c>
      <c r="N327" s="102"/>
      <c r="O327" s="102"/>
      <c r="P327" s="102">
        <f t="shared" si="100"/>
        <v>0</v>
      </c>
      <c r="Q327" s="102" t="str">
        <f t="shared" si="101"/>
        <v>-</v>
      </c>
      <c r="R327" s="35"/>
    </row>
    <row r="328" spans="1:18" x14ac:dyDescent="0.3">
      <c r="A328" s="40" t="s">
        <v>4</v>
      </c>
      <c r="B328" s="40" t="s">
        <v>239</v>
      </c>
      <c r="C328" s="40" t="s">
        <v>117</v>
      </c>
      <c r="D328" s="40" t="s">
        <v>240</v>
      </c>
      <c r="E328" s="88" t="s">
        <v>3022</v>
      </c>
      <c r="F328" s="40" t="s">
        <v>254</v>
      </c>
      <c r="G328" s="81" t="s">
        <v>3054</v>
      </c>
      <c r="H328" s="9" t="s">
        <v>255</v>
      </c>
      <c r="I328" s="102">
        <v>0</v>
      </c>
      <c r="J328" s="102">
        <v>0</v>
      </c>
      <c r="K328" s="102"/>
      <c r="L328" s="102">
        <f t="shared" si="98"/>
        <v>0</v>
      </c>
      <c r="M328" s="102">
        <v>0</v>
      </c>
      <c r="N328" s="102"/>
      <c r="O328" s="102"/>
      <c r="P328" s="102">
        <f t="shared" si="100"/>
        <v>0</v>
      </c>
      <c r="Q328" s="102" t="str">
        <f t="shared" si="101"/>
        <v>-</v>
      </c>
      <c r="R328" s="35"/>
    </row>
    <row r="329" spans="1:18" x14ac:dyDescent="0.3">
      <c r="A329" s="40" t="s">
        <v>4</v>
      </c>
      <c r="B329" s="40" t="s">
        <v>239</v>
      </c>
      <c r="C329" s="40" t="s">
        <v>117</v>
      </c>
      <c r="D329" s="40" t="s">
        <v>240</v>
      </c>
      <c r="E329" s="88" t="s">
        <v>3022</v>
      </c>
      <c r="F329" s="40" t="s">
        <v>256</v>
      </c>
      <c r="G329" s="81" t="s">
        <v>3053</v>
      </c>
      <c r="H329" s="9" t="s">
        <v>257</v>
      </c>
      <c r="I329" s="102">
        <v>13000</v>
      </c>
      <c r="J329" s="102">
        <v>13000</v>
      </c>
      <c r="K329" s="102"/>
      <c r="L329" s="102">
        <f t="shared" si="98"/>
        <v>0</v>
      </c>
      <c r="M329" s="102">
        <v>0</v>
      </c>
      <c r="N329" s="102"/>
      <c r="O329" s="102"/>
      <c r="P329" s="102">
        <f t="shared" si="100"/>
        <v>0</v>
      </c>
      <c r="Q329" s="102">
        <f t="shared" si="101"/>
        <v>0</v>
      </c>
      <c r="R329" s="35"/>
    </row>
    <row r="330" spans="1:18" x14ac:dyDescent="0.3">
      <c r="A330" s="40" t="s">
        <v>4</v>
      </c>
      <c r="B330" s="40" t="s">
        <v>239</v>
      </c>
      <c r="C330" s="40" t="s">
        <v>117</v>
      </c>
      <c r="D330" s="40" t="s">
        <v>240</v>
      </c>
      <c r="E330" s="88" t="s">
        <v>3022</v>
      </c>
      <c r="F330" s="40" t="s">
        <v>258</v>
      </c>
      <c r="G330" s="81" t="s">
        <v>3053</v>
      </c>
      <c r="H330" s="9" t="s">
        <v>259</v>
      </c>
      <c r="I330" s="102">
        <v>0</v>
      </c>
      <c r="J330" s="102">
        <v>0</v>
      </c>
      <c r="K330" s="102"/>
      <c r="L330" s="102">
        <f t="shared" si="98"/>
        <v>0</v>
      </c>
      <c r="M330" s="102">
        <v>0</v>
      </c>
      <c r="N330" s="102"/>
      <c r="O330" s="102"/>
      <c r="P330" s="102">
        <f t="shared" si="100"/>
        <v>0</v>
      </c>
      <c r="Q330" s="102" t="str">
        <f t="shared" si="101"/>
        <v>-</v>
      </c>
      <c r="R330" s="35"/>
    </row>
    <row r="331" spans="1:18" x14ac:dyDescent="0.3">
      <c r="A331" s="40" t="s">
        <v>4</v>
      </c>
      <c r="B331" s="40" t="s">
        <v>239</v>
      </c>
      <c r="C331" s="40" t="s">
        <v>117</v>
      </c>
      <c r="D331" s="40" t="s">
        <v>240</v>
      </c>
      <c r="E331" s="88" t="s">
        <v>3025</v>
      </c>
      <c r="F331" s="40"/>
      <c r="G331" s="81" t="s">
        <v>3053</v>
      </c>
      <c r="H331" s="9" t="s">
        <v>51</v>
      </c>
      <c r="I331" s="102">
        <v>5000</v>
      </c>
      <c r="J331" s="102">
        <v>5000</v>
      </c>
      <c r="K331" s="102"/>
      <c r="L331" s="102">
        <f t="shared" ref="L331:L394" si="122">SUM(M331:O331)</f>
        <v>0</v>
      </c>
      <c r="M331" s="102">
        <v>0</v>
      </c>
      <c r="N331" s="102">
        <v>0</v>
      </c>
      <c r="O331" s="102">
        <v>0</v>
      </c>
      <c r="P331" s="102">
        <f t="shared" ref="P331:P394" si="123">K331+L331</f>
        <v>0</v>
      </c>
      <c r="Q331" s="102">
        <f t="shared" ref="Q331:Q394" si="124">IF(J331=0,"-",P331/J331*100)</f>
        <v>0</v>
      </c>
      <c r="R331" s="35"/>
    </row>
    <row r="332" spans="1:18" s="34" customFormat="1" x14ac:dyDescent="0.3">
      <c r="A332" s="49" t="s">
        <v>0</v>
      </c>
      <c r="B332" s="49" t="s">
        <v>0</v>
      </c>
      <c r="C332" s="49" t="s">
        <v>0</v>
      </c>
      <c r="D332" s="49" t="s">
        <v>0</v>
      </c>
      <c r="E332" s="49" t="s">
        <v>0</v>
      </c>
      <c r="F332" s="49" t="s">
        <v>0</v>
      </c>
      <c r="G332" s="49" t="s">
        <v>0</v>
      </c>
      <c r="H332" s="21" t="s">
        <v>260</v>
      </c>
      <c r="I332" s="112">
        <f t="shared" ref="I332:O332" si="125">SUM(I302,I320,I323)</f>
        <v>6127683</v>
      </c>
      <c r="J332" s="112">
        <f t="shared" si="125"/>
        <v>6127683</v>
      </c>
      <c r="K332" s="112">
        <f t="shared" si="125"/>
        <v>0</v>
      </c>
      <c r="L332" s="112">
        <f t="shared" si="122"/>
        <v>1607484</v>
      </c>
      <c r="M332" s="112">
        <f t="shared" si="125"/>
        <v>496747</v>
      </c>
      <c r="N332" s="112">
        <f t="shared" si="125"/>
        <v>595837</v>
      </c>
      <c r="O332" s="112">
        <f t="shared" si="125"/>
        <v>514900</v>
      </c>
      <c r="P332" s="112">
        <f t="shared" si="123"/>
        <v>1607484</v>
      </c>
      <c r="Q332" s="112">
        <f t="shared" si="124"/>
        <v>26.233145546204007</v>
      </c>
      <c r="R332" s="35"/>
    </row>
    <row r="333" spans="1:18" ht="15" thickBot="1" x14ac:dyDescent="0.35">
      <c r="A333" s="81" t="s">
        <v>0</v>
      </c>
      <c r="B333" s="81" t="s">
        <v>0</v>
      </c>
      <c r="C333" s="81" t="s">
        <v>0</v>
      </c>
      <c r="D333" s="81" t="s">
        <v>0</v>
      </c>
      <c r="E333" s="81" t="s">
        <v>0</v>
      </c>
      <c r="F333" s="81" t="s">
        <v>0</v>
      </c>
      <c r="G333" s="81" t="s">
        <v>0</v>
      </c>
      <c r="H333" s="6" t="s">
        <v>152</v>
      </c>
      <c r="I333" s="104">
        <v>143</v>
      </c>
      <c r="J333" s="104">
        <v>143</v>
      </c>
      <c r="K333" s="104"/>
      <c r="L333" s="104"/>
      <c r="M333" s="104"/>
      <c r="N333" s="104"/>
      <c r="O333" s="104"/>
      <c r="P333" s="104"/>
      <c r="Q333" s="104"/>
      <c r="R333" s="35"/>
    </row>
    <row r="334" spans="1:18" s="34" customFormat="1" ht="31.2" thickBot="1" x14ac:dyDescent="0.35">
      <c r="A334" s="127" t="s">
        <v>0</v>
      </c>
      <c r="B334" s="127" t="s">
        <v>0</v>
      </c>
      <c r="C334" s="127" t="s">
        <v>0</v>
      </c>
      <c r="D334" s="127" t="s">
        <v>0</v>
      </c>
      <c r="E334" s="127" t="s">
        <v>0</v>
      </c>
      <c r="F334" s="127" t="s">
        <v>0</v>
      </c>
      <c r="G334" s="127" t="s">
        <v>0</v>
      </c>
      <c r="H334" s="29" t="s">
        <v>63</v>
      </c>
      <c r="I334" s="124" t="s">
        <v>3013</v>
      </c>
      <c r="J334" s="124" t="s">
        <v>2</v>
      </c>
      <c r="K334" s="124" t="s">
        <v>3097</v>
      </c>
      <c r="L334" s="124" t="s">
        <v>3097</v>
      </c>
      <c r="M334" s="124" t="s">
        <v>3098</v>
      </c>
      <c r="N334" s="124" t="s">
        <v>3099</v>
      </c>
      <c r="O334" s="124" t="s">
        <v>3100</v>
      </c>
      <c r="P334" s="124" t="s">
        <v>3097</v>
      </c>
      <c r="Q334" s="126" t="s">
        <v>3101</v>
      </c>
      <c r="R334" s="35"/>
    </row>
    <row r="335" spans="1:18" x14ac:dyDescent="0.3">
      <c r="A335" s="128"/>
      <c r="B335" s="128"/>
      <c r="C335" s="128"/>
      <c r="D335" s="128"/>
      <c r="E335" s="128"/>
      <c r="F335" s="128"/>
      <c r="G335" s="128"/>
      <c r="H335" s="10" t="s">
        <v>0</v>
      </c>
      <c r="I335" s="103">
        <v>1</v>
      </c>
      <c r="J335" s="103">
        <v>2</v>
      </c>
      <c r="K335" s="103">
        <v>3</v>
      </c>
      <c r="L335" s="103" t="s">
        <v>3</v>
      </c>
      <c r="M335" s="103">
        <v>5</v>
      </c>
      <c r="N335" s="103">
        <v>6</v>
      </c>
      <c r="O335" s="103">
        <v>7</v>
      </c>
      <c r="P335" s="103" t="s">
        <v>3102</v>
      </c>
      <c r="Q335" s="103">
        <v>9</v>
      </c>
      <c r="R335" s="35"/>
    </row>
    <row r="336" spans="1:18" x14ac:dyDescent="0.3">
      <c r="A336" s="128"/>
      <c r="B336" s="128"/>
      <c r="C336" s="128"/>
      <c r="D336" s="128"/>
      <c r="E336" s="128"/>
      <c r="F336" s="128"/>
      <c r="G336" s="128"/>
      <c r="H336" s="11" t="s">
        <v>65</v>
      </c>
      <c r="I336" s="105">
        <f>SUM(I304,I306,I307,I308,I309,I310,I312,I314,I315,I317,I318,I319,I322,I326,I327,I329,I330,I331)</f>
        <v>6127683</v>
      </c>
      <c r="J336" s="105">
        <f>SUM(J304,J306,J307,J308,J309,J310,J312,J314,J315,J317,J318,J319,J322,J326,J327,J329,J330,J331)</f>
        <v>6127683</v>
      </c>
      <c r="K336" s="105">
        <f>SUM(K304,K306,K307,K308,K309,K310,K312,K314,K315,K317,K318,K319,K322,K326,K327,K329,K330,K331)</f>
        <v>0</v>
      </c>
      <c r="L336" s="105">
        <f t="shared" si="122"/>
        <v>1607484</v>
      </c>
      <c r="M336" s="105">
        <f>SUM(M304,M306,M307,M308,M309,M310,M312,M314,M315,M317,M318,M319,M322,M326,M327,M329,M330,M331)</f>
        <v>496747</v>
      </c>
      <c r="N336" s="105">
        <f t="shared" ref="N336:O336" si="126">SUM(N304,N306,N307,N308,N309,N310,N312,N314,N315,N317,N318,N319,N322,N326,N327,N329,N330,N331)</f>
        <v>595837</v>
      </c>
      <c r="O336" s="105">
        <f t="shared" si="126"/>
        <v>514900</v>
      </c>
      <c r="P336" s="105">
        <f t="shared" si="123"/>
        <v>1607484</v>
      </c>
      <c r="Q336" s="105">
        <f t="shared" si="124"/>
        <v>26.233145546204007</v>
      </c>
      <c r="R336" s="35"/>
    </row>
    <row r="337" spans="1:18" x14ac:dyDescent="0.3">
      <c r="A337" s="128"/>
      <c r="B337" s="128"/>
      <c r="C337" s="128"/>
      <c r="D337" s="128"/>
      <c r="E337" s="128"/>
      <c r="F337" s="128"/>
      <c r="G337" s="128"/>
      <c r="H337" s="11" t="s">
        <v>73</v>
      </c>
      <c r="I337" s="105">
        <f>SUM(I328)</f>
        <v>0</v>
      </c>
      <c r="J337" s="105">
        <f>SUM(J328)</f>
        <v>0</v>
      </c>
      <c r="K337" s="105">
        <f>SUM(K328)</f>
        <v>0</v>
      </c>
      <c r="L337" s="105">
        <f t="shared" si="122"/>
        <v>0</v>
      </c>
      <c r="M337" s="105">
        <f>SUM(M328)</f>
        <v>0</v>
      </c>
      <c r="N337" s="105">
        <f t="shared" ref="N337:O337" si="127">SUM(N328)</f>
        <v>0</v>
      </c>
      <c r="O337" s="105">
        <f t="shared" si="127"/>
        <v>0</v>
      </c>
      <c r="P337" s="105">
        <f t="shared" si="123"/>
        <v>0</v>
      </c>
      <c r="Q337" s="105" t="str">
        <f t="shared" si="124"/>
        <v>-</v>
      </c>
      <c r="R337" s="35"/>
    </row>
    <row r="338" spans="1:18" x14ac:dyDescent="0.3">
      <c r="A338" s="128"/>
      <c r="B338" s="128"/>
      <c r="C338" s="128"/>
      <c r="D338" s="128"/>
      <c r="E338" s="128"/>
      <c r="F338" s="128"/>
      <c r="G338" s="128"/>
      <c r="H338" s="12" t="s">
        <v>62</v>
      </c>
      <c r="I338" s="105">
        <f>SUM(I336:I337)</f>
        <v>6127683</v>
      </c>
      <c r="J338" s="105">
        <f>SUM(J336:J337)</f>
        <v>6127683</v>
      </c>
      <c r="K338" s="105">
        <f>SUM(K336:K337)</f>
        <v>0</v>
      </c>
      <c r="L338" s="105">
        <f t="shared" si="122"/>
        <v>1607484</v>
      </c>
      <c r="M338" s="105">
        <f>SUM(M336:M337)</f>
        <v>496747</v>
      </c>
      <c r="N338" s="105">
        <f t="shared" ref="N338:O338" si="128">SUM(N336:N337)</f>
        <v>595837</v>
      </c>
      <c r="O338" s="105">
        <f t="shared" si="128"/>
        <v>514900</v>
      </c>
      <c r="P338" s="105">
        <f t="shared" si="123"/>
        <v>1607484</v>
      </c>
      <c r="Q338" s="105">
        <f t="shared" si="124"/>
        <v>26.233145546204007</v>
      </c>
      <c r="R338" s="35"/>
    </row>
    <row r="339" spans="1:18" x14ac:dyDescent="0.3">
      <c r="A339" s="129"/>
      <c r="B339" s="129"/>
      <c r="C339" s="129"/>
      <c r="D339" s="129"/>
      <c r="E339" s="129"/>
      <c r="F339" s="129"/>
      <c r="G339" s="129"/>
      <c r="R339" s="35"/>
    </row>
    <row r="340" spans="1:18" x14ac:dyDescent="0.3">
      <c r="A340" s="81" t="s">
        <v>0</v>
      </c>
      <c r="B340" s="81" t="s">
        <v>0</v>
      </c>
      <c r="C340" s="81" t="s">
        <v>0</v>
      </c>
      <c r="D340" s="81" t="s">
        <v>0</v>
      </c>
      <c r="E340" s="81" t="s">
        <v>0</v>
      </c>
      <c r="F340" s="81" t="s">
        <v>0</v>
      </c>
      <c r="G340" s="81" t="s">
        <v>0</v>
      </c>
      <c r="H340" s="13" t="s">
        <v>0</v>
      </c>
      <c r="I340" s="106"/>
      <c r="J340" s="106"/>
      <c r="K340" s="106"/>
      <c r="L340" s="106"/>
      <c r="M340" s="106"/>
      <c r="N340" s="106"/>
      <c r="O340" s="106"/>
      <c r="P340" s="106"/>
      <c r="Q340" s="106"/>
      <c r="R340" s="35"/>
    </row>
    <row r="341" spans="1:18" s="34" customFormat="1" x14ac:dyDescent="0.3">
      <c r="A341" s="49" t="s">
        <v>0</v>
      </c>
      <c r="B341" s="49" t="s">
        <v>0</v>
      </c>
      <c r="C341" s="49" t="s">
        <v>0</v>
      </c>
      <c r="D341" s="49" t="s">
        <v>0</v>
      </c>
      <c r="E341" s="49" t="s">
        <v>0</v>
      </c>
      <c r="F341" s="49" t="s">
        <v>0</v>
      </c>
      <c r="G341" s="49" t="s">
        <v>0</v>
      </c>
      <c r="H341" s="21" t="s">
        <v>261</v>
      </c>
      <c r="I341" s="112">
        <f>SUM(I332)</f>
        <v>6127683</v>
      </c>
      <c r="J341" s="112">
        <f>SUM(J332)</f>
        <v>6127683</v>
      </c>
      <c r="K341" s="112">
        <f>SUM(K332)</f>
        <v>0</v>
      </c>
      <c r="L341" s="112">
        <f t="shared" si="122"/>
        <v>1607484</v>
      </c>
      <c r="M341" s="112">
        <f>SUM(M332)</f>
        <v>496747</v>
      </c>
      <c r="N341" s="112">
        <f t="shared" ref="N341:O341" si="129">SUM(N332)</f>
        <v>595837</v>
      </c>
      <c r="O341" s="112">
        <f t="shared" si="129"/>
        <v>514900</v>
      </c>
      <c r="P341" s="112">
        <f t="shared" si="123"/>
        <v>1607484</v>
      </c>
      <c r="Q341" s="112">
        <f t="shared" si="124"/>
        <v>26.233145546204007</v>
      </c>
      <c r="R341" s="35"/>
    </row>
    <row r="342" spans="1:18" x14ac:dyDescent="0.3">
      <c r="A342" s="81" t="s">
        <v>0</v>
      </c>
      <c r="B342" s="81" t="s">
        <v>0</v>
      </c>
      <c r="C342" s="81" t="s">
        <v>0</v>
      </c>
      <c r="D342" s="81" t="s">
        <v>0</v>
      </c>
      <c r="E342" s="81" t="s">
        <v>0</v>
      </c>
      <c r="F342" s="81" t="s">
        <v>0</v>
      </c>
      <c r="G342" s="81" t="s">
        <v>0</v>
      </c>
      <c r="H342" s="6" t="s">
        <v>152</v>
      </c>
      <c r="I342" s="104">
        <f>I333</f>
        <v>143</v>
      </c>
      <c r="J342" s="104">
        <f>J333</f>
        <v>143</v>
      </c>
      <c r="K342" s="104"/>
      <c r="L342" s="104"/>
      <c r="M342" s="104"/>
      <c r="N342" s="104"/>
      <c r="O342" s="104"/>
      <c r="P342" s="104"/>
      <c r="Q342" s="104"/>
      <c r="R342" s="35"/>
    </row>
    <row r="343" spans="1:18" x14ac:dyDescent="0.3">
      <c r="A343" s="81" t="s">
        <v>0</v>
      </c>
      <c r="B343" s="81" t="s">
        <v>0</v>
      </c>
      <c r="C343" s="81" t="s">
        <v>0</v>
      </c>
      <c r="D343" s="81" t="s">
        <v>0</v>
      </c>
      <c r="E343" s="81" t="s">
        <v>0</v>
      </c>
      <c r="F343" s="81" t="s">
        <v>0</v>
      </c>
      <c r="G343" s="81" t="s">
        <v>0</v>
      </c>
      <c r="H343" s="14" t="s">
        <v>0</v>
      </c>
      <c r="I343" s="107"/>
      <c r="J343" s="107"/>
      <c r="K343" s="107"/>
      <c r="L343" s="107"/>
      <c r="M343" s="107"/>
      <c r="N343" s="107"/>
      <c r="O343" s="107"/>
      <c r="P343" s="107"/>
      <c r="Q343" s="107"/>
      <c r="R343" s="35"/>
    </row>
    <row r="344" spans="1:18" ht="15" thickBot="1" x14ac:dyDescent="0.35">
      <c r="A344" s="41" t="s">
        <v>4</v>
      </c>
      <c r="B344" s="41" t="s">
        <v>4</v>
      </c>
      <c r="C344" s="40" t="s">
        <v>0</v>
      </c>
      <c r="D344" s="40" t="s">
        <v>0</v>
      </c>
      <c r="E344" s="52" t="s">
        <v>0</v>
      </c>
      <c r="F344" s="52" t="s">
        <v>0</v>
      </c>
      <c r="G344" s="52" t="s">
        <v>0</v>
      </c>
      <c r="H344" s="6" t="s">
        <v>0</v>
      </c>
      <c r="I344" s="102"/>
      <c r="J344" s="102"/>
      <c r="K344" s="102"/>
      <c r="L344" s="102"/>
      <c r="M344" s="102"/>
      <c r="N344" s="102"/>
      <c r="O344" s="102"/>
      <c r="P344" s="102"/>
      <c r="Q344" s="102"/>
      <c r="R344" s="35"/>
    </row>
    <row r="345" spans="1:18" s="34" customFormat="1" ht="31.2" thickBot="1" x14ac:dyDescent="0.35">
      <c r="A345" s="45" t="s">
        <v>112</v>
      </c>
      <c r="B345" s="45" t="s">
        <v>113</v>
      </c>
      <c r="C345" s="45" t="s">
        <v>114</v>
      </c>
      <c r="D345" s="46" t="s">
        <v>0</v>
      </c>
      <c r="E345" s="45" t="s">
        <v>3014</v>
      </c>
      <c r="F345" s="45" t="s">
        <v>115</v>
      </c>
      <c r="G345" s="45" t="s">
        <v>116</v>
      </c>
      <c r="H345" s="29" t="s">
        <v>1</v>
      </c>
      <c r="I345" s="124" t="s">
        <v>3013</v>
      </c>
      <c r="J345" s="124" t="s">
        <v>2</v>
      </c>
      <c r="K345" s="124" t="s">
        <v>3097</v>
      </c>
      <c r="L345" s="124" t="s">
        <v>3097</v>
      </c>
      <c r="M345" s="124" t="s">
        <v>3098</v>
      </c>
      <c r="N345" s="124" t="s">
        <v>3099</v>
      </c>
      <c r="O345" s="124" t="s">
        <v>3100</v>
      </c>
      <c r="P345" s="124" t="s">
        <v>3097</v>
      </c>
      <c r="Q345" s="126" t="s">
        <v>3101</v>
      </c>
      <c r="R345" s="35"/>
    </row>
    <row r="346" spans="1:18" x14ac:dyDescent="0.3">
      <c r="A346" s="50" t="s">
        <v>0</v>
      </c>
      <c r="B346" s="50" t="s">
        <v>0</v>
      </c>
      <c r="C346" s="50" t="s">
        <v>0</v>
      </c>
      <c r="D346" s="51" t="s">
        <v>0</v>
      </c>
      <c r="E346" s="51" t="s">
        <v>0</v>
      </c>
      <c r="F346" s="86" t="s">
        <v>0</v>
      </c>
      <c r="G346" s="87" t="s">
        <v>0</v>
      </c>
      <c r="H346" s="8" t="s">
        <v>0</v>
      </c>
      <c r="I346" s="103">
        <v>1</v>
      </c>
      <c r="J346" s="103">
        <v>2</v>
      </c>
      <c r="K346" s="103">
        <v>3</v>
      </c>
      <c r="L346" s="103" t="s">
        <v>3</v>
      </c>
      <c r="M346" s="103">
        <v>5</v>
      </c>
      <c r="N346" s="103">
        <v>6</v>
      </c>
      <c r="O346" s="103">
        <v>7</v>
      </c>
      <c r="P346" s="103" t="s">
        <v>3102</v>
      </c>
      <c r="Q346" s="103">
        <v>9</v>
      </c>
      <c r="R346" s="35"/>
    </row>
    <row r="347" spans="1:18" x14ac:dyDescent="0.3">
      <c r="A347" s="41" t="s">
        <v>4</v>
      </c>
      <c r="B347" s="41" t="s">
        <v>4</v>
      </c>
      <c r="C347" s="40" t="s">
        <v>117</v>
      </c>
      <c r="D347" s="40" t="s">
        <v>262</v>
      </c>
      <c r="E347" s="52" t="s">
        <v>0</v>
      </c>
      <c r="F347" s="52" t="s">
        <v>0</v>
      </c>
      <c r="G347" s="52" t="s">
        <v>0</v>
      </c>
      <c r="H347" s="6" t="s">
        <v>263</v>
      </c>
      <c r="I347" s="102"/>
      <c r="J347" s="102"/>
      <c r="K347" s="102"/>
      <c r="L347" s="102">
        <f t="shared" si="122"/>
        <v>0</v>
      </c>
      <c r="M347" s="102">
        <v>0</v>
      </c>
      <c r="N347" s="102"/>
      <c r="O347" s="102"/>
      <c r="P347" s="102">
        <f t="shared" si="123"/>
        <v>0</v>
      </c>
      <c r="Q347" s="102" t="str">
        <f t="shared" si="124"/>
        <v>-</v>
      </c>
      <c r="R347" s="35"/>
    </row>
    <row r="348" spans="1:18" s="34" customFormat="1" ht="20.399999999999999" x14ac:dyDescent="0.3">
      <c r="A348" s="43" t="s">
        <v>0</v>
      </c>
      <c r="B348" s="43" t="s">
        <v>0</v>
      </c>
      <c r="C348" s="43" t="s">
        <v>0</v>
      </c>
      <c r="D348" s="49" t="s">
        <v>0</v>
      </c>
      <c r="E348" s="49" t="s">
        <v>0</v>
      </c>
      <c r="F348" s="49" t="s">
        <v>0</v>
      </c>
      <c r="G348" s="49" t="s">
        <v>0</v>
      </c>
      <c r="H348" s="21" t="s">
        <v>26</v>
      </c>
      <c r="I348" s="112">
        <f>SUM(I349,I356,I358)</f>
        <v>309116</v>
      </c>
      <c r="J348" s="112">
        <f>SUM(J349,J356,J358)</f>
        <v>309116</v>
      </c>
      <c r="K348" s="112">
        <f>SUM(K349,K356,K358)</f>
        <v>0</v>
      </c>
      <c r="L348" s="112">
        <f t="shared" si="122"/>
        <v>77653</v>
      </c>
      <c r="M348" s="112">
        <f>SUM(M349,M356,M358)</f>
        <v>22835</v>
      </c>
      <c r="N348" s="112">
        <f t="shared" ref="N348:O348" si="130">SUM(N349,N356,N358)</f>
        <v>27424</v>
      </c>
      <c r="O348" s="112">
        <f t="shared" si="130"/>
        <v>27394</v>
      </c>
      <c r="P348" s="112">
        <f t="shared" si="123"/>
        <v>77653</v>
      </c>
      <c r="Q348" s="112">
        <f t="shared" si="124"/>
        <v>25.120990178444337</v>
      </c>
      <c r="R348" s="35"/>
    </row>
    <row r="349" spans="1:18" x14ac:dyDescent="0.3">
      <c r="A349" s="40" t="s">
        <v>4</v>
      </c>
      <c r="B349" s="40" t="s">
        <v>4</v>
      </c>
      <c r="C349" s="40" t="s">
        <v>117</v>
      </c>
      <c r="D349" s="40" t="s">
        <v>262</v>
      </c>
      <c r="E349" s="52" t="s">
        <v>119</v>
      </c>
      <c r="F349" s="52" t="s">
        <v>0</v>
      </c>
      <c r="G349" s="52" t="s">
        <v>0</v>
      </c>
      <c r="H349" s="6" t="s">
        <v>5</v>
      </c>
      <c r="I349" s="104">
        <f>SUM(I350,I351)</f>
        <v>243292</v>
      </c>
      <c r="J349" s="104">
        <f>SUM(J350,J351)</f>
        <v>243292</v>
      </c>
      <c r="K349" s="104">
        <f>SUM(K350,K351)</f>
        <v>0</v>
      </c>
      <c r="L349" s="104">
        <f t="shared" si="122"/>
        <v>64577</v>
      </c>
      <c r="M349" s="104">
        <f>SUM(M350,M351)</f>
        <v>20329</v>
      </c>
      <c r="N349" s="104">
        <f t="shared" ref="N349:O349" si="131">SUM(N350,N351)</f>
        <v>22124</v>
      </c>
      <c r="O349" s="104">
        <f t="shared" si="131"/>
        <v>22124</v>
      </c>
      <c r="P349" s="104">
        <f t="shared" si="123"/>
        <v>64577</v>
      </c>
      <c r="Q349" s="104">
        <f t="shared" si="124"/>
        <v>26.543001824967526</v>
      </c>
      <c r="R349" s="35"/>
    </row>
    <row r="350" spans="1:18" x14ac:dyDescent="0.3">
      <c r="A350" s="40" t="s">
        <v>4</v>
      </c>
      <c r="B350" s="40" t="s">
        <v>4</v>
      </c>
      <c r="C350" s="40" t="s">
        <v>117</v>
      </c>
      <c r="D350" s="40" t="s">
        <v>262</v>
      </c>
      <c r="E350" s="88" t="s">
        <v>3015</v>
      </c>
      <c r="F350" s="40"/>
      <c r="G350" s="81" t="s">
        <v>3050</v>
      </c>
      <c r="H350" s="9" t="s">
        <v>6</v>
      </c>
      <c r="I350" s="102">
        <v>216239</v>
      </c>
      <c r="J350" s="102">
        <v>216239</v>
      </c>
      <c r="K350" s="102"/>
      <c r="L350" s="102">
        <f t="shared" si="122"/>
        <v>58522</v>
      </c>
      <c r="M350" s="102">
        <v>18522</v>
      </c>
      <c r="N350" s="102">
        <v>20000</v>
      </c>
      <c r="O350" s="102">
        <v>20000</v>
      </c>
      <c r="P350" s="102">
        <f t="shared" si="123"/>
        <v>58522</v>
      </c>
      <c r="Q350" s="102">
        <f t="shared" si="124"/>
        <v>27.063573175976579</v>
      </c>
      <c r="R350" s="35"/>
    </row>
    <row r="351" spans="1:18" x14ac:dyDescent="0.3">
      <c r="A351" s="41" t="s">
        <v>4</v>
      </c>
      <c r="B351" s="41" t="s">
        <v>4</v>
      </c>
      <c r="C351" s="41" t="s">
        <v>117</v>
      </c>
      <c r="D351" s="41" t="s">
        <v>262</v>
      </c>
      <c r="E351" s="41" t="s">
        <v>120</v>
      </c>
      <c r="F351" s="40" t="s">
        <v>0</v>
      </c>
      <c r="G351" s="81" t="s">
        <v>0</v>
      </c>
      <c r="H351" s="6" t="s">
        <v>7</v>
      </c>
      <c r="I351" s="104">
        <f>SUM(I352:I355)</f>
        <v>27053</v>
      </c>
      <c r="J351" s="104">
        <f>SUM(J352:J355)</f>
        <v>27053</v>
      </c>
      <c r="K351" s="104">
        <f>SUM(K352:K355)</f>
        <v>0</v>
      </c>
      <c r="L351" s="104">
        <f t="shared" si="122"/>
        <v>6055</v>
      </c>
      <c r="M351" s="104">
        <f>SUM(M352:M355)</f>
        <v>1807</v>
      </c>
      <c r="N351" s="104">
        <f t="shared" ref="N351:O351" si="132">SUM(N352:N355)</f>
        <v>2124</v>
      </c>
      <c r="O351" s="104">
        <f t="shared" si="132"/>
        <v>2124</v>
      </c>
      <c r="P351" s="104">
        <f t="shared" si="123"/>
        <v>6055</v>
      </c>
      <c r="Q351" s="104">
        <f t="shared" si="124"/>
        <v>22.381990906738626</v>
      </c>
      <c r="R351" s="35"/>
    </row>
    <row r="352" spans="1:18" x14ac:dyDescent="0.3">
      <c r="A352" s="40" t="s">
        <v>4</v>
      </c>
      <c r="B352" s="40" t="s">
        <v>4</v>
      </c>
      <c r="C352" s="40" t="s">
        <v>117</v>
      </c>
      <c r="D352" s="40" t="s">
        <v>262</v>
      </c>
      <c r="E352" s="88" t="s">
        <v>3016</v>
      </c>
      <c r="F352" s="40" t="s">
        <v>264</v>
      </c>
      <c r="G352" s="81" t="s">
        <v>3050</v>
      </c>
      <c r="H352" s="9" t="s">
        <v>9</v>
      </c>
      <c r="I352" s="102">
        <v>4366</v>
      </c>
      <c r="J352" s="102">
        <v>4366</v>
      </c>
      <c r="K352" s="102"/>
      <c r="L352" s="102">
        <f t="shared" si="122"/>
        <v>1273</v>
      </c>
      <c r="M352" s="102">
        <v>425</v>
      </c>
      <c r="N352" s="102">
        <v>424</v>
      </c>
      <c r="O352" s="102">
        <v>424</v>
      </c>
      <c r="P352" s="102">
        <f t="shared" si="123"/>
        <v>1273</v>
      </c>
      <c r="Q352" s="102">
        <f t="shared" si="124"/>
        <v>29.157123224919836</v>
      </c>
      <c r="R352" s="35"/>
    </row>
    <row r="353" spans="1:18" x14ac:dyDescent="0.3">
      <c r="A353" s="40" t="s">
        <v>4</v>
      </c>
      <c r="B353" s="40" t="s">
        <v>4</v>
      </c>
      <c r="C353" s="40" t="s">
        <v>117</v>
      </c>
      <c r="D353" s="40" t="s">
        <v>262</v>
      </c>
      <c r="E353" s="88" t="s">
        <v>3016</v>
      </c>
      <c r="F353" s="40" t="s">
        <v>265</v>
      </c>
      <c r="G353" s="81" t="s">
        <v>3050</v>
      </c>
      <c r="H353" s="9" t="s">
        <v>12</v>
      </c>
      <c r="I353" s="102">
        <v>15400</v>
      </c>
      <c r="J353" s="102">
        <v>15400</v>
      </c>
      <c r="K353" s="102"/>
      <c r="L353" s="102">
        <f t="shared" si="122"/>
        <v>4782</v>
      </c>
      <c r="M353" s="102">
        <v>1382</v>
      </c>
      <c r="N353" s="102">
        <v>1700</v>
      </c>
      <c r="O353" s="102">
        <v>1700</v>
      </c>
      <c r="P353" s="102">
        <f t="shared" si="123"/>
        <v>4782</v>
      </c>
      <c r="Q353" s="102">
        <f t="shared" si="124"/>
        <v>31.051948051948052</v>
      </c>
      <c r="R353" s="35"/>
    </row>
    <row r="354" spans="1:18" x14ac:dyDescent="0.3">
      <c r="A354" s="40" t="s">
        <v>4</v>
      </c>
      <c r="B354" s="40" t="s">
        <v>4</v>
      </c>
      <c r="C354" s="40" t="s">
        <v>117</v>
      </c>
      <c r="D354" s="40" t="s">
        <v>262</v>
      </c>
      <c r="E354" s="88" t="s">
        <v>3016</v>
      </c>
      <c r="F354" s="40" t="s">
        <v>266</v>
      </c>
      <c r="G354" s="81" t="s">
        <v>3050</v>
      </c>
      <c r="H354" s="9" t="s">
        <v>10</v>
      </c>
      <c r="I354" s="102">
        <v>3206</v>
      </c>
      <c r="J354" s="102">
        <v>3206</v>
      </c>
      <c r="K354" s="102"/>
      <c r="L354" s="102">
        <f t="shared" si="122"/>
        <v>0</v>
      </c>
      <c r="M354" s="102">
        <v>0</v>
      </c>
      <c r="N354" s="102"/>
      <c r="O354" s="102"/>
      <c r="P354" s="102">
        <f t="shared" si="123"/>
        <v>0</v>
      </c>
      <c r="Q354" s="102">
        <f t="shared" si="124"/>
        <v>0</v>
      </c>
      <c r="R354" s="35"/>
    </row>
    <row r="355" spans="1:18" x14ac:dyDescent="0.3">
      <c r="A355" s="40" t="s">
        <v>4</v>
      </c>
      <c r="B355" s="40" t="s">
        <v>4</v>
      </c>
      <c r="C355" s="40" t="s">
        <v>117</v>
      </c>
      <c r="D355" s="40" t="s">
        <v>262</v>
      </c>
      <c r="E355" s="88" t="s">
        <v>3016</v>
      </c>
      <c r="F355" s="40" t="s">
        <v>267</v>
      </c>
      <c r="G355" s="81" t="s">
        <v>3050</v>
      </c>
      <c r="H355" s="9" t="s">
        <v>11</v>
      </c>
      <c r="I355" s="102">
        <v>4081</v>
      </c>
      <c r="J355" s="102">
        <v>4081</v>
      </c>
      <c r="K355" s="102"/>
      <c r="L355" s="102">
        <f t="shared" si="122"/>
        <v>0</v>
      </c>
      <c r="M355" s="102">
        <v>0</v>
      </c>
      <c r="N355" s="102"/>
      <c r="O355" s="102"/>
      <c r="P355" s="102">
        <f t="shared" si="123"/>
        <v>0</v>
      </c>
      <c r="Q355" s="102">
        <f t="shared" si="124"/>
        <v>0</v>
      </c>
      <c r="R355" s="35"/>
    </row>
    <row r="356" spans="1:18" x14ac:dyDescent="0.3">
      <c r="A356" s="40" t="s">
        <v>4</v>
      </c>
      <c r="B356" s="40" t="s">
        <v>4</v>
      </c>
      <c r="C356" s="40" t="s">
        <v>117</v>
      </c>
      <c r="D356" s="40" t="s">
        <v>262</v>
      </c>
      <c r="E356" s="52" t="s">
        <v>124</v>
      </c>
      <c r="F356" s="52" t="s">
        <v>0</v>
      </c>
      <c r="G356" s="52" t="s">
        <v>0</v>
      </c>
      <c r="H356" s="6" t="s">
        <v>14</v>
      </c>
      <c r="I356" s="104">
        <f>SUM(I357)</f>
        <v>22705</v>
      </c>
      <c r="J356" s="104">
        <f>SUM(J357)</f>
        <v>22705</v>
      </c>
      <c r="K356" s="104">
        <f>SUM(K357)</f>
        <v>0</v>
      </c>
      <c r="L356" s="104">
        <f t="shared" si="122"/>
        <v>6346</v>
      </c>
      <c r="M356" s="104">
        <f>SUM(M357)</f>
        <v>1946</v>
      </c>
      <c r="N356" s="104">
        <f t="shared" ref="N356:O356" si="133">SUM(N357)</f>
        <v>2200</v>
      </c>
      <c r="O356" s="104">
        <f t="shared" si="133"/>
        <v>2200</v>
      </c>
      <c r="P356" s="104">
        <f t="shared" si="123"/>
        <v>6346</v>
      </c>
      <c r="Q356" s="104">
        <f t="shared" si="124"/>
        <v>27.94979079497908</v>
      </c>
      <c r="R356" s="35"/>
    </row>
    <row r="357" spans="1:18" x14ac:dyDescent="0.3">
      <c r="A357" s="40" t="s">
        <v>4</v>
      </c>
      <c r="B357" s="40" t="s">
        <v>4</v>
      </c>
      <c r="C357" s="40" t="s">
        <v>117</v>
      </c>
      <c r="D357" s="40" t="s">
        <v>262</v>
      </c>
      <c r="E357" s="88" t="s">
        <v>3017</v>
      </c>
      <c r="F357" s="40"/>
      <c r="G357" s="81" t="s">
        <v>3050</v>
      </c>
      <c r="H357" s="9" t="s">
        <v>15</v>
      </c>
      <c r="I357" s="102">
        <v>22705</v>
      </c>
      <c r="J357" s="102">
        <v>22705</v>
      </c>
      <c r="K357" s="102"/>
      <c r="L357" s="102">
        <f t="shared" si="122"/>
        <v>6346</v>
      </c>
      <c r="M357" s="102">
        <v>1946</v>
      </c>
      <c r="N357" s="102">
        <v>2200</v>
      </c>
      <c r="O357" s="102">
        <v>2200</v>
      </c>
      <c r="P357" s="102">
        <f t="shared" si="123"/>
        <v>6346</v>
      </c>
      <c r="Q357" s="102">
        <f t="shared" si="124"/>
        <v>27.94979079497908</v>
      </c>
      <c r="R357" s="35"/>
    </row>
    <row r="358" spans="1:18" x14ac:dyDescent="0.3">
      <c r="A358" s="40" t="s">
        <v>4</v>
      </c>
      <c r="B358" s="40" t="s">
        <v>4</v>
      </c>
      <c r="C358" s="40" t="s">
        <v>117</v>
      </c>
      <c r="D358" s="40" t="s">
        <v>262</v>
      </c>
      <c r="E358" s="52" t="s">
        <v>125</v>
      </c>
      <c r="F358" s="52" t="s">
        <v>0</v>
      </c>
      <c r="G358" s="52" t="s">
        <v>0</v>
      </c>
      <c r="H358" s="6" t="s">
        <v>16</v>
      </c>
      <c r="I358" s="104">
        <f>SUM(I359,I360)</f>
        <v>43119</v>
      </c>
      <c r="J358" s="104">
        <f>SUM(J359,J360)</f>
        <v>43119</v>
      </c>
      <c r="K358" s="104">
        <f>SUM(K359,K360)</f>
        <v>0</v>
      </c>
      <c r="L358" s="104">
        <f t="shared" si="122"/>
        <v>6730</v>
      </c>
      <c r="M358" s="104">
        <f>SUM(M359,M360)</f>
        <v>560</v>
      </c>
      <c r="N358" s="104">
        <f t="shared" ref="N358:O358" si="134">SUM(N359,N360)</f>
        <v>3100</v>
      </c>
      <c r="O358" s="104">
        <f t="shared" si="134"/>
        <v>3070</v>
      </c>
      <c r="P358" s="104">
        <f t="shared" si="123"/>
        <v>6730</v>
      </c>
      <c r="Q358" s="104">
        <f t="shared" si="124"/>
        <v>15.607968644912914</v>
      </c>
      <c r="R358" s="35"/>
    </row>
    <row r="359" spans="1:18" x14ac:dyDescent="0.3">
      <c r="A359" s="40" t="s">
        <v>4</v>
      </c>
      <c r="B359" s="40" t="s">
        <v>4</v>
      </c>
      <c r="C359" s="40" t="s">
        <v>117</v>
      </c>
      <c r="D359" s="40" t="s">
        <v>262</v>
      </c>
      <c r="E359" s="88" t="s">
        <v>3018</v>
      </c>
      <c r="F359" s="40"/>
      <c r="G359" s="81" t="s">
        <v>3050</v>
      </c>
      <c r="H359" s="9" t="s">
        <v>17</v>
      </c>
      <c r="I359" s="102">
        <v>500</v>
      </c>
      <c r="J359" s="102">
        <v>500</v>
      </c>
      <c r="K359" s="102"/>
      <c r="L359" s="102">
        <f t="shared" si="122"/>
        <v>0</v>
      </c>
      <c r="M359" s="102">
        <v>0</v>
      </c>
      <c r="N359" s="102"/>
      <c r="O359" s="102"/>
      <c r="P359" s="102">
        <f t="shared" si="123"/>
        <v>0</v>
      </c>
      <c r="Q359" s="102">
        <f t="shared" si="124"/>
        <v>0</v>
      </c>
      <c r="R359" s="35"/>
    </row>
    <row r="360" spans="1:18" x14ac:dyDescent="0.3">
      <c r="A360" s="41" t="s">
        <v>4</v>
      </c>
      <c r="B360" s="41" t="s">
        <v>4</v>
      </c>
      <c r="C360" s="41" t="s">
        <v>117</v>
      </c>
      <c r="D360" s="41" t="s">
        <v>262</v>
      </c>
      <c r="E360" s="41" t="s">
        <v>127</v>
      </c>
      <c r="F360" s="40" t="s">
        <v>0</v>
      </c>
      <c r="G360" s="81" t="s">
        <v>0</v>
      </c>
      <c r="H360" s="6" t="s">
        <v>25</v>
      </c>
      <c r="I360" s="104">
        <f>SUM(I361:I364)</f>
        <v>42619</v>
      </c>
      <c r="J360" s="104">
        <f>SUM(J361:J364)</f>
        <v>42619</v>
      </c>
      <c r="K360" s="104">
        <f>SUM(K361:K364)</f>
        <v>0</v>
      </c>
      <c r="L360" s="104">
        <f t="shared" si="122"/>
        <v>6730</v>
      </c>
      <c r="M360" s="104">
        <f>SUM(M361:M364)</f>
        <v>560</v>
      </c>
      <c r="N360" s="104">
        <f t="shared" ref="N360:O360" si="135">SUM(N361:N364)</f>
        <v>3100</v>
      </c>
      <c r="O360" s="104">
        <f t="shared" si="135"/>
        <v>3070</v>
      </c>
      <c r="P360" s="104">
        <f t="shared" si="123"/>
        <v>6730</v>
      </c>
      <c r="Q360" s="104">
        <f t="shared" si="124"/>
        <v>15.791079096177759</v>
      </c>
      <c r="R360" s="35"/>
    </row>
    <row r="361" spans="1:18" x14ac:dyDescent="0.3">
      <c r="A361" s="40" t="s">
        <v>4</v>
      </c>
      <c r="B361" s="40" t="s">
        <v>4</v>
      </c>
      <c r="C361" s="40" t="s">
        <v>117</v>
      </c>
      <c r="D361" s="40" t="s">
        <v>262</v>
      </c>
      <c r="E361" s="88" t="s">
        <v>3019</v>
      </c>
      <c r="F361" s="40" t="s">
        <v>0</v>
      </c>
      <c r="G361" s="81" t="s">
        <v>3050</v>
      </c>
      <c r="H361" s="9" t="s">
        <v>268</v>
      </c>
      <c r="I361" s="102">
        <v>30320</v>
      </c>
      <c r="J361" s="102">
        <v>30320</v>
      </c>
      <c r="K361" s="102"/>
      <c r="L361" s="102">
        <f t="shared" si="122"/>
        <v>6500</v>
      </c>
      <c r="M361" s="102">
        <v>500</v>
      </c>
      <c r="N361" s="102">
        <v>3000</v>
      </c>
      <c r="O361" s="102">
        <v>3000</v>
      </c>
      <c r="P361" s="102">
        <f t="shared" si="123"/>
        <v>6500</v>
      </c>
      <c r="Q361" s="102">
        <f t="shared" si="124"/>
        <v>21.437994722955146</v>
      </c>
      <c r="R361" s="35"/>
    </row>
    <row r="362" spans="1:18" x14ac:dyDescent="0.3">
      <c r="A362" s="40" t="s">
        <v>4</v>
      </c>
      <c r="B362" s="40" t="s">
        <v>4</v>
      </c>
      <c r="C362" s="40" t="s">
        <v>117</v>
      </c>
      <c r="D362" s="40" t="s">
        <v>262</v>
      </c>
      <c r="E362" s="88" t="s">
        <v>3019</v>
      </c>
      <c r="F362" s="40" t="s">
        <v>269</v>
      </c>
      <c r="G362" s="81" t="s">
        <v>3050</v>
      </c>
      <c r="H362" s="9" t="s">
        <v>135</v>
      </c>
      <c r="I362" s="102">
        <v>700</v>
      </c>
      <c r="J362" s="102">
        <v>700</v>
      </c>
      <c r="K362" s="102"/>
      <c r="L362" s="102">
        <f t="shared" si="122"/>
        <v>230</v>
      </c>
      <c r="M362" s="102">
        <v>60</v>
      </c>
      <c r="N362" s="102">
        <v>100</v>
      </c>
      <c r="O362" s="102">
        <v>70</v>
      </c>
      <c r="P362" s="102">
        <f t="shared" si="123"/>
        <v>230</v>
      </c>
      <c r="Q362" s="102">
        <f t="shared" si="124"/>
        <v>32.857142857142854</v>
      </c>
      <c r="R362" s="35"/>
    </row>
    <row r="363" spans="1:18" ht="20.399999999999999" x14ac:dyDescent="0.3">
      <c r="A363" s="40" t="s">
        <v>4</v>
      </c>
      <c r="B363" s="40" t="s">
        <v>4</v>
      </c>
      <c r="C363" s="40" t="s">
        <v>117</v>
      </c>
      <c r="D363" s="40" t="s">
        <v>262</v>
      </c>
      <c r="E363" s="88" t="s">
        <v>3019</v>
      </c>
      <c r="F363" s="40" t="s">
        <v>270</v>
      </c>
      <c r="G363" s="81" t="s">
        <v>3050</v>
      </c>
      <c r="H363" s="9" t="s">
        <v>141</v>
      </c>
      <c r="I363" s="102">
        <v>200</v>
      </c>
      <c r="J363" s="102">
        <v>200</v>
      </c>
      <c r="K363" s="102"/>
      <c r="L363" s="102">
        <f t="shared" si="122"/>
        <v>0</v>
      </c>
      <c r="M363" s="102">
        <v>0</v>
      </c>
      <c r="N363" s="102"/>
      <c r="O363" s="102"/>
      <c r="P363" s="102">
        <f t="shared" si="123"/>
        <v>0</v>
      </c>
      <c r="Q363" s="102">
        <f t="shared" si="124"/>
        <v>0</v>
      </c>
      <c r="R363" s="35"/>
    </row>
    <row r="364" spans="1:18" x14ac:dyDescent="0.3">
      <c r="A364" s="40" t="s">
        <v>4</v>
      </c>
      <c r="B364" s="40" t="s">
        <v>4</v>
      </c>
      <c r="C364" s="40" t="s">
        <v>117</v>
      </c>
      <c r="D364" s="40" t="s">
        <v>262</v>
      </c>
      <c r="E364" s="88" t="s">
        <v>3019</v>
      </c>
      <c r="F364" s="40" t="s">
        <v>271</v>
      </c>
      <c r="G364" s="81" t="s">
        <v>3050</v>
      </c>
      <c r="H364" s="9" t="s">
        <v>272</v>
      </c>
      <c r="I364" s="102">
        <v>11399</v>
      </c>
      <c r="J364" s="102">
        <v>11399</v>
      </c>
      <c r="K364" s="102"/>
      <c r="L364" s="102">
        <f t="shared" si="122"/>
        <v>0</v>
      </c>
      <c r="M364" s="102">
        <v>0</v>
      </c>
      <c r="N364" s="102"/>
      <c r="O364" s="102"/>
      <c r="P364" s="102">
        <f t="shared" si="123"/>
        <v>0</v>
      </c>
      <c r="Q364" s="102">
        <f t="shared" si="124"/>
        <v>0</v>
      </c>
      <c r="R364" s="35"/>
    </row>
    <row r="365" spans="1:18" s="34" customFormat="1" ht="20.399999999999999" x14ac:dyDescent="0.3">
      <c r="A365" s="43" t="s">
        <v>0</v>
      </c>
      <c r="B365" s="43" t="s">
        <v>0</v>
      </c>
      <c r="C365" s="43" t="s">
        <v>0</v>
      </c>
      <c r="D365" s="49" t="s">
        <v>0</v>
      </c>
      <c r="E365" s="49" t="s">
        <v>0</v>
      </c>
      <c r="F365" s="49" t="s">
        <v>0</v>
      </c>
      <c r="G365" s="49" t="s">
        <v>0</v>
      </c>
      <c r="H365" s="21" t="s">
        <v>35</v>
      </c>
      <c r="I365" s="112">
        <f t="shared" ref="I365:O366" si="136">SUM(I366)</f>
        <v>200</v>
      </c>
      <c r="J365" s="112">
        <f t="shared" si="136"/>
        <v>200</v>
      </c>
      <c r="K365" s="112">
        <f t="shared" si="136"/>
        <v>0</v>
      </c>
      <c r="L365" s="112">
        <f t="shared" si="122"/>
        <v>0</v>
      </c>
      <c r="M365" s="112">
        <f t="shared" si="136"/>
        <v>0</v>
      </c>
      <c r="N365" s="112">
        <f t="shared" si="136"/>
        <v>0</v>
      </c>
      <c r="O365" s="112">
        <f t="shared" si="136"/>
        <v>0</v>
      </c>
      <c r="P365" s="112">
        <f t="shared" si="123"/>
        <v>0</v>
      </c>
      <c r="Q365" s="112">
        <f t="shared" si="124"/>
        <v>0</v>
      </c>
      <c r="R365" s="35"/>
    </row>
    <row r="366" spans="1:18" x14ac:dyDescent="0.3">
      <c r="A366" s="40" t="s">
        <v>4</v>
      </c>
      <c r="B366" s="40" t="s">
        <v>4</v>
      </c>
      <c r="C366" s="40" t="s">
        <v>117</v>
      </c>
      <c r="D366" s="40" t="s">
        <v>262</v>
      </c>
      <c r="E366" s="52" t="s">
        <v>142</v>
      </c>
      <c r="F366" s="52" t="s">
        <v>0</v>
      </c>
      <c r="G366" s="52" t="s">
        <v>0</v>
      </c>
      <c r="H366" s="6" t="s">
        <v>27</v>
      </c>
      <c r="I366" s="104">
        <f t="shared" si="136"/>
        <v>200</v>
      </c>
      <c r="J366" s="104">
        <f t="shared" si="136"/>
        <v>200</v>
      </c>
      <c r="K366" s="104">
        <f t="shared" si="136"/>
        <v>0</v>
      </c>
      <c r="L366" s="104">
        <f t="shared" si="122"/>
        <v>0</v>
      </c>
      <c r="M366" s="104">
        <f t="shared" si="136"/>
        <v>0</v>
      </c>
      <c r="N366" s="104">
        <f t="shared" si="136"/>
        <v>0</v>
      </c>
      <c r="O366" s="104">
        <f t="shared" si="136"/>
        <v>0</v>
      </c>
      <c r="P366" s="104">
        <f t="shared" si="123"/>
        <v>0</v>
      </c>
      <c r="Q366" s="104">
        <f t="shared" si="124"/>
        <v>0</v>
      </c>
      <c r="R366" s="35"/>
    </row>
    <row r="367" spans="1:18" x14ac:dyDescent="0.3">
      <c r="A367" s="40" t="s">
        <v>4</v>
      </c>
      <c r="B367" s="40" t="s">
        <v>4</v>
      </c>
      <c r="C367" s="40" t="s">
        <v>117</v>
      </c>
      <c r="D367" s="40" t="s">
        <v>262</v>
      </c>
      <c r="E367" s="88" t="s">
        <v>3021</v>
      </c>
      <c r="F367" s="40"/>
      <c r="G367" s="81" t="s">
        <v>3050</v>
      </c>
      <c r="H367" s="9" t="s">
        <v>34</v>
      </c>
      <c r="I367" s="102">
        <v>200</v>
      </c>
      <c r="J367" s="102">
        <v>200</v>
      </c>
      <c r="K367" s="102"/>
      <c r="L367" s="102">
        <f t="shared" si="122"/>
        <v>0</v>
      </c>
      <c r="M367" s="102">
        <v>0</v>
      </c>
      <c r="N367" s="102"/>
      <c r="O367" s="102"/>
      <c r="P367" s="102">
        <f t="shared" si="123"/>
        <v>0</v>
      </c>
      <c r="Q367" s="102">
        <f t="shared" si="124"/>
        <v>0</v>
      </c>
      <c r="R367" s="35"/>
    </row>
    <row r="368" spans="1:18" s="34" customFormat="1" ht="20.399999999999999" x14ac:dyDescent="0.3">
      <c r="A368" s="43" t="s">
        <v>0</v>
      </c>
      <c r="B368" s="43" t="s">
        <v>0</v>
      </c>
      <c r="C368" s="43" t="s">
        <v>0</v>
      </c>
      <c r="D368" s="49" t="s">
        <v>0</v>
      </c>
      <c r="E368" s="49" t="s">
        <v>0</v>
      </c>
      <c r="F368" s="49" t="s">
        <v>0</v>
      </c>
      <c r="G368" s="49" t="s">
        <v>0</v>
      </c>
      <c r="H368" s="21" t="s">
        <v>53</v>
      </c>
      <c r="I368" s="112">
        <f t="shared" ref="I368:O369" si="137">SUM(I369)</f>
        <v>5000</v>
      </c>
      <c r="J368" s="112">
        <f t="shared" si="137"/>
        <v>5000</v>
      </c>
      <c r="K368" s="112">
        <f t="shared" si="137"/>
        <v>0</v>
      </c>
      <c r="L368" s="112">
        <f t="shared" si="122"/>
        <v>2400</v>
      </c>
      <c r="M368" s="112">
        <f t="shared" si="137"/>
        <v>400</v>
      </c>
      <c r="N368" s="112">
        <f t="shared" si="137"/>
        <v>1000</v>
      </c>
      <c r="O368" s="112">
        <f t="shared" si="137"/>
        <v>1000</v>
      </c>
      <c r="P368" s="112">
        <f t="shared" si="123"/>
        <v>2400</v>
      </c>
      <c r="Q368" s="112">
        <f t="shared" si="124"/>
        <v>48</v>
      </c>
      <c r="R368" s="35"/>
    </row>
    <row r="369" spans="1:18" x14ac:dyDescent="0.3">
      <c r="A369" s="40" t="s">
        <v>4</v>
      </c>
      <c r="B369" s="40" t="s">
        <v>4</v>
      </c>
      <c r="C369" s="40" t="s">
        <v>117</v>
      </c>
      <c r="D369" s="40" t="s">
        <v>262</v>
      </c>
      <c r="E369" s="52" t="s">
        <v>149</v>
      </c>
      <c r="F369" s="52" t="s">
        <v>0</v>
      </c>
      <c r="G369" s="52" t="s">
        <v>0</v>
      </c>
      <c r="H369" s="6" t="s">
        <v>46</v>
      </c>
      <c r="I369" s="104">
        <f t="shared" si="137"/>
        <v>5000</v>
      </c>
      <c r="J369" s="104">
        <f t="shared" si="137"/>
        <v>5000</v>
      </c>
      <c r="K369" s="104">
        <f t="shared" si="137"/>
        <v>0</v>
      </c>
      <c r="L369" s="104">
        <f t="shared" si="122"/>
        <v>2400</v>
      </c>
      <c r="M369" s="104">
        <f t="shared" si="137"/>
        <v>400</v>
      </c>
      <c r="N369" s="104">
        <f t="shared" si="137"/>
        <v>1000</v>
      </c>
      <c r="O369" s="104">
        <f t="shared" si="137"/>
        <v>1000</v>
      </c>
      <c r="P369" s="104">
        <f t="shared" si="123"/>
        <v>2400</v>
      </c>
      <c r="Q369" s="104">
        <f t="shared" si="124"/>
        <v>48</v>
      </c>
      <c r="R369" s="35"/>
    </row>
    <row r="370" spans="1:18" x14ac:dyDescent="0.3">
      <c r="A370" s="40" t="s">
        <v>4</v>
      </c>
      <c r="B370" s="40" t="s">
        <v>4</v>
      </c>
      <c r="C370" s="40" t="s">
        <v>117</v>
      </c>
      <c r="D370" s="40" t="s">
        <v>262</v>
      </c>
      <c r="E370" s="88" t="s">
        <v>3022</v>
      </c>
      <c r="F370" s="40"/>
      <c r="G370" s="81" t="s">
        <v>3050</v>
      </c>
      <c r="H370" s="9" t="s">
        <v>49</v>
      </c>
      <c r="I370" s="102">
        <v>5000</v>
      </c>
      <c r="J370" s="102">
        <v>5000</v>
      </c>
      <c r="K370" s="102"/>
      <c r="L370" s="102">
        <f t="shared" si="122"/>
        <v>2400</v>
      </c>
      <c r="M370" s="102">
        <v>400</v>
      </c>
      <c r="N370" s="102">
        <v>1000</v>
      </c>
      <c r="O370" s="102">
        <v>1000</v>
      </c>
      <c r="P370" s="102">
        <f t="shared" si="123"/>
        <v>2400</v>
      </c>
      <c r="Q370" s="102">
        <f t="shared" si="124"/>
        <v>48</v>
      </c>
      <c r="R370" s="35"/>
    </row>
    <row r="371" spans="1:18" s="34" customFormat="1" x14ac:dyDescent="0.3">
      <c r="A371" s="49" t="s">
        <v>0</v>
      </c>
      <c r="B371" s="49" t="s">
        <v>0</v>
      </c>
      <c r="C371" s="49" t="s">
        <v>0</v>
      </c>
      <c r="D371" s="49" t="s">
        <v>0</v>
      </c>
      <c r="E371" s="49" t="s">
        <v>0</v>
      </c>
      <c r="F371" s="49" t="s">
        <v>0</v>
      </c>
      <c r="G371" s="49" t="s">
        <v>0</v>
      </c>
      <c r="H371" s="21" t="s">
        <v>273</v>
      </c>
      <c r="I371" s="112">
        <f>SUM(I348,I365,I368)</f>
        <v>314316</v>
      </c>
      <c r="J371" s="112">
        <f>SUM(J348,J365,J368)</f>
        <v>314316</v>
      </c>
      <c r="K371" s="112">
        <f>SUM(K348,K365,K368)</f>
        <v>0</v>
      </c>
      <c r="L371" s="112">
        <f t="shared" si="122"/>
        <v>80053</v>
      </c>
      <c r="M371" s="112">
        <f>SUM(M348,M365,M368)</f>
        <v>23235</v>
      </c>
      <c r="N371" s="112">
        <f t="shared" ref="N371:O371" si="138">SUM(N348,N365,N368)</f>
        <v>28424</v>
      </c>
      <c r="O371" s="112">
        <f t="shared" si="138"/>
        <v>28394</v>
      </c>
      <c r="P371" s="112">
        <f t="shared" si="123"/>
        <v>80053</v>
      </c>
      <c r="Q371" s="112">
        <f t="shared" si="124"/>
        <v>25.468954809809237</v>
      </c>
      <c r="R371" s="35"/>
    </row>
    <row r="372" spans="1:18" ht="15" thickBot="1" x14ac:dyDescent="0.35">
      <c r="A372" s="81" t="s">
        <v>0</v>
      </c>
      <c r="B372" s="81" t="s">
        <v>0</v>
      </c>
      <c r="C372" s="81" t="s">
        <v>0</v>
      </c>
      <c r="D372" s="81" t="s">
        <v>0</v>
      </c>
      <c r="E372" s="81" t="s">
        <v>0</v>
      </c>
      <c r="F372" s="81" t="s">
        <v>0</v>
      </c>
      <c r="G372" s="81" t="s">
        <v>0</v>
      </c>
      <c r="H372" s="6" t="s">
        <v>152</v>
      </c>
      <c r="I372" s="104">
        <v>8</v>
      </c>
      <c r="J372" s="104">
        <v>8</v>
      </c>
      <c r="K372" s="104"/>
      <c r="L372" s="104"/>
      <c r="M372" s="104"/>
      <c r="N372" s="104"/>
      <c r="O372" s="104"/>
      <c r="P372" s="104"/>
      <c r="Q372" s="104"/>
      <c r="R372" s="35"/>
    </row>
    <row r="373" spans="1:18" s="34" customFormat="1" ht="31.2" thickBot="1" x14ac:dyDescent="0.35">
      <c r="A373" s="127" t="s">
        <v>0</v>
      </c>
      <c r="B373" s="127" t="s">
        <v>0</v>
      </c>
      <c r="C373" s="127" t="s">
        <v>0</v>
      </c>
      <c r="D373" s="127" t="s">
        <v>0</v>
      </c>
      <c r="E373" s="127" t="s">
        <v>0</v>
      </c>
      <c r="F373" s="127" t="s">
        <v>0</v>
      </c>
      <c r="G373" s="127" t="s">
        <v>0</v>
      </c>
      <c r="H373" s="29" t="s">
        <v>63</v>
      </c>
      <c r="I373" s="124" t="s">
        <v>3013</v>
      </c>
      <c r="J373" s="124" t="s">
        <v>2</v>
      </c>
      <c r="K373" s="124" t="s">
        <v>3097</v>
      </c>
      <c r="L373" s="124" t="s">
        <v>3097</v>
      </c>
      <c r="M373" s="124" t="s">
        <v>3098</v>
      </c>
      <c r="N373" s="124" t="s">
        <v>3099</v>
      </c>
      <c r="O373" s="124" t="s">
        <v>3100</v>
      </c>
      <c r="P373" s="124" t="s">
        <v>3097</v>
      </c>
      <c r="Q373" s="126" t="s">
        <v>3101</v>
      </c>
      <c r="R373" s="35"/>
    </row>
    <row r="374" spans="1:18" x14ac:dyDescent="0.3">
      <c r="A374" s="128"/>
      <c r="B374" s="128"/>
      <c r="C374" s="128"/>
      <c r="D374" s="128"/>
      <c r="E374" s="128"/>
      <c r="F374" s="128"/>
      <c r="G374" s="128"/>
      <c r="H374" s="10" t="s">
        <v>0</v>
      </c>
      <c r="I374" s="103">
        <v>1</v>
      </c>
      <c r="J374" s="103">
        <v>2</v>
      </c>
      <c r="K374" s="103">
        <v>3</v>
      </c>
      <c r="L374" s="103" t="s">
        <v>3</v>
      </c>
      <c r="M374" s="103">
        <v>5</v>
      </c>
      <c r="N374" s="103">
        <v>6</v>
      </c>
      <c r="O374" s="103">
        <v>7</v>
      </c>
      <c r="P374" s="103" t="s">
        <v>3102</v>
      </c>
      <c r="Q374" s="103">
        <v>9</v>
      </c>
      <c r="R374" s="35"/>
    </row>
    <row r="375" spans="1:18" x14ac:dyDescent="0.3">
      <c r="A375" s="128"/>
      <c r="B375" s="128"/>
      <c r="C375" s="128"/>
      <c r="D375" s="128"/>
      <c r="E375" s="128"/>
      <c r="F375" s="128"/>
      <c r="G375" s="128"/>
      <c r="H375" s="11" t="s">
        <v>64</v>
      </c>
      <c r="I375" s="105">
        <f>SUM(I371)</f>
        <v>314316</v>
      </c>
      <c r="J375" s="105">
        <f>SUM(J371)</f>
        <v>314316</v>
      </c>
      <c r="K375" s="105">
        <f>SUM(K371)</f>
        <v>0</v>
      </c>
      <c r="L375" s="105">
        <f t="shared" si="122"/>
        <v>80053</v>
      </c>
      <c r="M375" s="105">
        <f>SUM(M371)</f>
        <v>23235</v>
      </c>
      <c r="N375" s="105">
        <f t="shared" ref="N375:O375" si="139">SUM(N371)</f>
        <v>28424</v>
      </c>
      <c r="O375" s="105">
        <f t="shared" si="139"/>
        <v>28394</v>
      </c>
      <c r="P375" s="105">
        <f t="shared" si="123"/>
        <v>80053</v>
      </c>
      <c r="Q375" s="105">
        <f t="shared" si="124"/>
        <v>25.468954809809237</v>
      </c>
      <c r="R375" s="35"/>
    </row>
    <row r="376" spans="1:18" x14ac:dyDescent="0.3">
      <c r="A376" s="128"/>
      <c r="B376" s="128"/>
      <c r="C376" s="128"/>
      <c r="D376" s="128"/>
      <c r="E376" s="128"/>
      <c r="F376" s="128"/>
      <c r="G376" s="128"/>
      <c r="H376" s="12" t="s">
        <v>62</v>
      </c>
      <c r="I376" s="105">
        <f>SUM(I375)</f>
        <v>314316</v>
      </c>
      <c r="J376" s="105">
        <f>SUM(J375)</f>
        <v>314316</v>
      </c>
      <c r="K376" s="105">
        <f>SUM(K375)</f>
        <v>0</v>
      </c>
      <c r="L376" s="105">
        <f t="shared" si="122"/>
        <v>80053</v>
      </c>
      <c r="M376" s="105">
        <f>SUM(M375)</f>
        <v>23235</v>
      </c>
      <c r="N376" s="105">
        <f t="shared" ref="N376:O376" si="140">SUM(N375)</f>
        <v>28424</v>
      </c>
      <c r="O376" s="105">
        <f t="shared" si="140"/>
        <v>28394</v>
      </c>
      <c r="P376" s="105">
        <f t="shared" si="123"/>
        <v>80053</v>
      </c>
      <c r="Q376" s="105">
        <f t="shared" si="124"/>
        <v>25.468954809809237</v>
      </c>
      <c r="R376" s="35"/>
    </row>
    <row r="377" spans="1:18" x14ac:dyDescent="0.3">
      <c r="A377" s="129"/>
      <c r="B377" s="129"/>
      <c r="C377" s="129"/>
      <c r="D377" s="129"/>
      <c r="E377" s="129"/>
      <c r="F377" s="129"/>
      <c r="G377" s="129"/>
      <c r="R377" s="35"/>
    </row>
    <row r="378" spans="1:18" x14ac:dyDescent="0.3">
      <c r="A378" s="81" t="s">
        <v>0</v>
      </c>
      <c r="B378" s="81" t="s">
        <v>0</v>
      </c>
      <c r="C378" s="81" t="s">
        <v>0</v>
      </c>
      <c r="D378" s="81" t="s">
        <v>0</v>
      </c>
      <c r="E378" s="81" t="s">
        <v>0</v>
      </c>
      <c r="F378" s="81" t="s">
        <v>0</v>
      </c>
      <c r="G378" s="81" t="s">
        <v>0</v>
      </c>
      <c r="H378" s="13" t="s">
        <v>0</v>
      </c>
      <c r="I378" s="106"/>
      <c r="J378" s="106"/>
      <c r="K378" s="106"/>
      <c r="L378" s="106"/>
      <c r="M378" s="106"/>
      <c r="N378" s="106"/>
      <c r="O378" s="106"/>
      <c r="P378" s="106"/>
      <c r="Q378" s="106"/>
      <c r="R378" s="35"/>
    </row>
    <row r="379" spans="1:18" s="34" customFormat="1" x14ac:dyDescent="0.3">
      <c r="A379" s="49" t="s">
        <v>0</v>
      </c>
      <c r="B379" s="49" t="s">
        <v>0</v>
      </c>
      <c r="C379" s="49" t="s">
        <v>0</v>
      </c>
      <c r="D379" s="49" t="s">
        <v>0</v>
      </c>
      <c r="E379" s="49" t="s">
        <v>0</v>
      </c>
      <c r="F379" s="49" t="s">
        <v>0</v>
      </c>
      <c r="G379" s="49" t="s">
        <v>0</v>
      </c>
      <c r="H379" s="21" t="s">
        <v>274</v>
      </c>
      <c r="I379" s="112">
        <f>SUM(I371)</f>
        <v>314316</v>
      </c>
      <c r="J379" s="112">
        <f>SUM(J371)</f>
        <v>314316</v>
      </c>
      <c r="K379" s="112">
        <f>SUM(K371)</f>
        <v>0</v>
      </c>
      <c r="L379" s="112">
        <f t="shared" si="122"/>
        <v>80053</v>
      </c>
      <c r="M379" s="112">
        <f>SUM(M371)</f>
        <v>23235</v>
      </c>
      <c r="N379" s="112">
        <f t="shared" ref="N379:O379" si="141">SUM(N371)</f>
        <v>28424</v>
      </c>
      <c r="O379" s="112">
        <f t="shared" si="141"/>
        <v>28394</v>
      </c>
      <c r="P379" s="112">
        <f t="shared" si="123"/>
        <v>80053</v>
      </c>
      <c r="Q379" s="112">
        <f t="shared" si="124"/>
        <v>25.468954809809237</v>
      </c>
      <c r="R379" s="35"/>
    </row>
    <row r="380" spans="1:18" x14ac:dyDescent="0.3">
      <c r="A380" s="81" t="s">
        <v>0</v>
      </c>
      <c r="B380" s="81" t="s">
        <v>0</v>
      </c>
      <c r="C380" s="81" t="s">
        <v>0</v>
      </c>
      <c r="D380" s="81" t="s">
        <v>0</v>
      </c>
      <c r="E380" s="81" t="s">
        <v>0</v>
      </c>
      <c r="F380" s="81" t="s">
        <v>0</v>
      </c>
      <c r="G380" s="81" t="s">
        <v>0</v>
      </c>
      <c r="H380" s="6" t="s">
        <v>152</v>
      </c>
      <c r="I380" s="104">
        <f>I372</f>
        <v>8</v>
      </c>
      <c r="J380" s="104">
        <f>J372</f>
        <v>8</v>
      </c>
      <c r="K380" s="104"/>
      <c r="L380" s="104"/>
      <c r="M380" s="104"/>
      <c r="N380" s="104"/>
      <c r="O380" s="104"/>
      <c r="P380" s="104"/>
      <c r="Q380" s="104"/>
      <c r="R380" s="35"/>
    </row>
    <row r="381" spans="1:18" x14ac:dyDescent="0.3">
      <c r="A381" s="81" t="s">
        <v>0</v>
      </c>
      <c r="B381" s="81" t="s">
        <v>0</v>
      </c>
      <c r="C381" s="81" t="s">
        <v>0</v>
      </c>
      <c r="D381" s="81" t="s">
        <v>0</v>
      </c>
      <c r="E381" s="81" t="s">
        <v>0</v>
      </c>
      <c r="F381" s="81" t="s">
        <v>0</v>
      </c>
      <c r="G381" s="81" t="s">
        <v>0</v>
      </c>
      <c r="H381" s="14" t="s">
        <v>0</v>
      </c>
      <c r="I381" s="107"/>
      <c r="J381" s="107"/>
      <c r="K381" s="107"/>
      <c r="L381" s="107"/>
      <c r="M381" s="107"/>
      <c r="N381" s="107"/>
      <c r="O381" s="107"/>
      <c r="P381" s="107"/>
      <c r="Q381" s="107"/>
      <c r="R381" s="35"/>
    </row>
    <row r="382" spans="1:18" s="34" customFormat="1" x14ac:dyDescent="0.3">
      <c r="A382" s="49" t="s">
        <v>0</v>
      </c>
      <c r="B382" s="49" t="s">
        <v>0</v>
      </c>
      <c r="C382" s="49" t="s">
        <v>0</v>
      </c>
      <c r="D382" s="49" t="s">
        <v>0</v>
      </c>
      <c r="E382" s="49" t="s">
        <v>0</v>
      </c>
      <c r="F382" s="49" t="s">
        <v>0</v>
      </c>
      <c r="G382" s="49" t="s">
        <v>0</v>
      </c>
      <c r="H382" s="21" t="s">
        <v>275</v>
      </c>
      <c r="I382" s="112">
        <f>SUM(I379,I341,I295,I257,I224,I203,I165)</f>
        <v>8647904</v>
      </c>
      <c r="J382" s="112">
        <f>SUM(J379,J341,J295,J257,J224,J203,J165)</f>
        <v>8647904</v>
      </c>
      <c r="K382" s="112">
        <f>SUM(K379,K341,K295,K257,K224,K203,K165)</f>
        <v>0</v>
      </c>
      <c r="L382" s="112">
        <f t="shared" si="122"/>
        <v>2396454</v>
      </c>
      <c r="M382" s="112">
        <f>SUM(M379,M341,M295,M257,M224,M203,M165)</f>
        <v>618371</v>
      </c>
      <c r="N382" s="112">
        <f t="shared" ref="N382:O382" si="142">SUM(N379,N341,N295,N257,N224,N203,N165)</f>
        <v>789300</v>
      </c>
      <c r="O382" s="112">
        <f t="shared" si="142"/>
        <v>988783</v>
      </c>
      <c r="P382" s="112">
        <f t="shared" si="123"/>
        <v>2396454</v>
      </c>
      <c r="Q382" s="112">
        <f t="shared" si="124"/>
        <v>27.711385325276506</v>
      </c>
      <c r="R382" s="35"/>
    </row>
    <row r="383" spans="1:18" x14ac:dyDescent="0.3">
      <c r="A383" s="81" t="s">
        <v>0</v>
      </c>
      <c r="B383" s="81" t="s">
        <v>0</v>
      </c>
      <c r="C383" s="81" t="s">
        <v>0</v>
      </c>
      <c r="D383" s="81" t="s">
        <v>0</v>
      </c>
      <c r="E383" s="81" t="s">
        <v>0</v>
      </c>
      <c r="F383" s="81" t="s">
        <v>0</v>
      </c>
      <c r="G383" s="81" t="s">
        <v>0</v>
      </c>
      <c r="H383" s="6" t="s">
        <v>179</v>
      </c>
      <c r="I383" s="104">
        <f>I380+I342+I296+I258+I225+I204+I166</f>
        <v>195</v>
      </c>
      <c r="J383" s="104">
        <f>J380+J342+J296+J258+J225+J204+J166</f>
        <v>195</v>
      </c>
      <c r="K383" s="104"/>
      <c r="L383" s="104"/>
      <c r="M383" s="104"/>
      <c r="N383" s="104"/>
      <c r="O383" s="104"/>
      <c r="P383" s="104"/>
      <c r="Q383" s="104"/>
      <c r="R383" s="35"/>
    </row>
    <row r="384" spans="1:18" x14ac:dyDescent="0.3">
      <c r="A384" s="41" t="s">
        <v>276</v>
      </c>
      <c r="B384" s="52" t="s">
        <v>0</v>
      </c>
      <c r="C384" s="52" t="s">
        <v>0</v>
      </c>
      <c r="D384" s="52" t="s">
        <v>0</v>
      </c>
      <c r="E384" s="52" t="s">
        <v>0</v>
      </c>
      <c r="F384" s="52" t="s">
        <v>0</v>
      </c>
      <c r="G384" s="52" t="s">
        <v>0</v>
      </c>
      <c r="H384" s="6" t="s">
        <v>277</v>
      </c>
      <c r="I384" s="102"/>
      <c r="J384" s="102"/>
      <c r="K384" s="102"/>
      <c r="L384" s="102">
        <f t="shared" si="122"/>
        <v>0</v>
      </c>
      <c r="M384" s="102">
        <v>0</v>
      </c>
      <c r="N384" s="102"/>
      <c r="O384" s="102"/>
      <c r="P384" s="102">
        <f t="shared" si="123"/>
        <v>0</v>
      </c>
      <c r="Q384" s="102"/>
      <c r="R384" s="35"/>
    </row>
    <row r="385" spans="1:18" ht="15" thickBot="1" x14ac:dyDescent="0.35">
      <c r="A385" s="41" t="s">
        <v>276</v>
      </c>
      <c r="B385" s="41" t="s">
        <v>111</v>
      </c>
      <c r="C385" s="40" t="s">
        <v>0</v>
      </c>
      <c r="D385" s="40" t="s">
        <v>0</v>
      </c>
      <c r="E385" s="52" t="s">
        <v>0</v>
      </c>
      <c r="F385" s="52" t="s">
        <v>0</v>
      </c>
      <c r="G385" s="52" t="s">
        <v>0</v>
      </c>
      <c r="H385" s="6" t="s">
        <v>0</v>
      </c>
      <c r="I385" s="102"/>
      <c r="J385" s="102"/>
      <c r="K385" s="102"/>
      <c r="L385" s="102"/>
      <c r="M385" s="102"/>
      <c r="N385" s="102"/>
      <c r="O385" s="102"/>
      <c r="P385" s="102"/>
      <c r="Q385" s="102"/>
      <c r="R385" s="35"/>
    </row>
    <row r="386" spans="1:18" s="34" customFormat="1" ht="31.2" thickBot="1" x14ac:dyDescent="0.35">
      <c r="A386" s="45" t="s">
        <v>112</v>
      </c>
      <c r="B386" s="45" t="s">
        <v>113</v>
      </c>
      <c r="C386" s="45" t="s">
        <v>114</v>
      </c>
      <c r="D386" s="46" t="s">
        <v>0</v>
      </c>
      <c r="E386" s="45" t="s">
        <v>3014</v>
      </c>
      <c r="F386" s="45" t="s">
        <v>115</v>
      </c>
      <c r="G386" s="45" t="s">
        <v>116</v>
      </c>
      <c r="H386" s="29" t="s">
        <v>1</v>
      </c>
      <c r="I386" s="124" t="s">
        <v>3013</v>
      </c>
      <c r="J386" s="124" t="s">
        <v>2</v>
      </c>
      <c r="K386" s="124" t="s">
        <v>3097</v>
      </c>
      <c r="L386" s="124" t="s">
        <v>3097</v>
      </c>
      <c r="M386" s="124" t="s">
        <v>3098</v>
      </c>
      <c r="N386" s="124" t="s">
        <v>3099</v>
      </c>
      <c r="O386" s="124" t="s">
        <v>3100</v>
      </c>
      <c r="P386" s="124" t="s">
        <v>3097</v>
      </c>
      <c r="Q386" s="126" t="s">
        <v>3101</v>
      </c>
      <c r="R386" s="35"/>
    </row>
    <row r="387" spans="1:18" x14ac:dyDescent="0.3">
      <c r="A387" s="50" t="s">
        <v>0</v>
      </c>
      <c r="B387" s="50" t="s">
        <v>0</v>
      </c>
      <c r="C387" s="50" t="s">
        <v>0</v>
      </c>
      <c r="D387" s="51" t="s">
        <v>0</v>
      </c>
      <c r="E387" s="51" t="s">
        <v>0</v>
      </c>
      <c r="F387" s="86" t="s">
        <v>0</v>
      </c>
      <c r="G387" s="87" t="s">
        <v>0</v>
      </c>
      <c r="H387" s="8" t="s">
        <v>0</v>
      </c>
      <c r="I387" s="103">
        <v>1</v>
      </c>
      <c r="J387" s="103">
        <v>2</v>
      </c>
      <c r="K387" s="103">
        <v>3</v>
      </c>
      <c r="L387" s="103" t="s">
        <v>3</v>
      </c>
      <c r="M387" s="103">
        <v>5</v>
      </c>
      <c r="N387" s="103">
        <v>6</v>
      </c>
      <c r="O387" s="103">
        <v>7</v>
      </c>
      <c r="P387" s="103" t="s">
        <v>3102</v>
      </c>
      <c r="Q387" s="103">
        <v>9</v>
      </c>
      <c r="R387" s="35"/>
    </row>
    <row r="388" spans="1:18" x14ac:dyDescent="0.3">
      <c r="A388" s="41" t="s">
        <v>276</v>
      </c>
      <c r="B388" s="41" t="s">
        <v>111</v>
      </c>
      <c r="C388" s="40" t="s">
        <v>117</v>
      </c>
      <c r="D388" s="40" t="s">
        <v>278</v>
      </c>
      <c r="E388" s="52" t="s">
        <v>0</v>
      </c>
      <c r="F388" s="52" t="s">
        <v>0</v>
      </c>
      <c r="G388" s="52" t="s">
        <v>0</v>
      </c>
      <c r="H388" s="6" t="s">
        <v>277</v>
      </c>
      <c r="I388" s="102"/>
      <c r="J388" s="102"/>
      <c r="K388" s="102"/>
      <c r="L388" s="102">
        <f t="shared" si="122"/>
        <v>0</v>
      </c>
      <c r="M388" s="102">
        <v>0</v>
      </c>
      <c r="N388" s="102"/>
      <c r="O388" s="102"/>
      <c r="P388" s="102">
        <f t="shared" si="123"/>
        <v>0</v>
      </c>
      <c r="Q388" s="102" t="str">
        <f t="shared" si="124"/>
        <v>-</v>
      </c>
      <c r="R388" s="35"/>
    </row>
    <row r="389" spans="1:18" s="34" customFormat="1" ht="20.399999999999999" x14ac:dyDescent="0.3">
      <c r="A389" s="43" t="s">
        <v>0</v>
      </c>
      <c r="B389" s="43" t="s">
        <v>0</v>
      </c>
      <c r="C389" s="43" t="s">
        <v>0</v>
      </c>
      <c r="D389" s="49" t="s">
        <v>0</v>
      </c>
      <c r="E389" s="49" t="s">
        <v>0</v>
      </c>
      <c r="F389" s="49" t="s">
        <v>0</v>
      </c>
      <c r="G389" s="49" t="s">
        <v>0</v>
      </c>
      <c r="H389" s="21" t="s">
        <v>26</v>
      </c>
      <c r="I389" s="112">
        <f>SUM(I390,I398,I400)</f>
        <v>4001493</v>
      </c>
      <c r="J389" s="112">
        <f>SUM(J390,J398,J400)</f>
        <v>4001493</v>
      </c>
      <c r="K389" s="112">
        <f>SUM(K390,K398,K400)</f>
        <v>0</v>
      </c>
      <c r="L389" s="112">
        <f t="shared" si="122"/>
        <v>758037</v>
      </c>
      <c r="M389" s="112">
        <f>SUM(M390,M398,M400)</f>
        <v>83936</v>
      </c>
      <c r="N389" s="112">
        <f t="shared" ref="N389:O389" si="143">SUM(N390,N398,N400)</f>
        <v>337224</v>
      </c>
      <c r="O389" s="112">
        <f t="shared" si="143"/>
        <v>336877</v>
      </c>
      <c r="P389" s="112">
        <f t="shared" si="123"/>
        <v>758037</v>
      </c>
      <c r="Q389" s="112">
        <f t="shared" si="124"/>
        <v>18.943854206417456</v>
      </c>
      <c r="R389" s="35"/>
    </row>
    <row r="390" spans="1:18" x14ac:dyDescent="0.3">
      <c r="A390" s="40" t="s">
        <v>276</v>
      </c>
      <c r="B390" s="40" t="s">
        <v>111</v>
      </c>
      <c r="C390" s="40" t="s">
        <v>117</v>
      </c>
      <c r="D390" s="40" t="s">
        <v>278</v>
      </c>
      <c r="E390" s="52" t="s">
        <v>119</v>
      </c>
      <c r="F390" s="52" t="s">
        <v>0</v>
      </c>
      <c r="G390" s="52" t="s">
        <v>0</v>
      </c>
      <c r="H390" s="6" t="s">
        <v>5</v>
      </c>
      <c r="I390" s="104">
        <f>SUM(I391,I392)</f>
        <v>719556</v>
      </c>
      <c r="J390" s="104">
        <f>SUM(J391,J392)</f>
        <v>719556</v>
      </c>
      <c r="K390" s="104">
        <f>SUM(K391,K392)</f>
        <v>0</v>
      </c>
      <c r="L390" s="104">
        <f t="shared" si="122"/>
        <v>177624</v>
      </c>
      <c r="M390" s="104">
        <f>SUM(M391,M392)</f>
        <v>58081</v>
      </c>
      <c r="N390" s="104">
        <f t="shared" ref="N390:O390" si="144">SUM(N391,N392)</f>
        <v>59795</v>
      </c>
      <c r="O390" s="104">
        <f t="shared" si="144"/>
        <v>59748</v>
      </c>
      <c r="P390" s="104">
        <f t="shared" si="123"/>
        <v>177624</v>
      </c>
      <c r="Q390" s="104">
        <f t="shared" si="124"/>
        <v>24.685222553908243</v>
      </c>
      <c r="R390" s="35"/>
    </row>
    <row r="391" spans="1:18" x14ac:dyDescent="0.3">
      <c r="A391" s="40" t="s">
        <v>276</v>
      </c>
      <c r="B391" s="40" t="s">
        <v>111</v>
      </c>
      <c r="C391" s="40" t="s">
        <v>117</v>
      </c>
      <c r="D391" s="40" t="s">
        <v>278</v>
      </c>
      <c r="E391" s="88" t="s">
        <v>3015</v>
      </c>
      <c r="F391" s="40"/>
      <c r="G391" s="81" t="s">
        <v>3055</v>
      </c>
      <c r="H391" s="9" t="s">
        <v>6</v>
      </c>
      <c r="I391" s="102">
        <v>625618</v>
      </c>
      <c r="J391" s="102">
        <v>625618</v>
      </c>
      <c r="K391" s="102"/>
      <c r="L391" s="102">
        <f t="shared" si="122"/>
        <v>164111</v>
      </c>
      <c r="M391" s="102">
        <v>54111</v>
      </c>
      <c r="N391" s="102">
        <v>55000</v>
      </c>
      <c r="O391" s="102">
        <v>55000</v>
      </c>
      <c r="P391" s="102">
        <f t="shared" si="123"/>
        <v>164111</v>
      </c>
      <c r="Q391" s="102">
        <f t="shared" si="124"/>
        <v>26.231821974431679</v>
      </c>
      <c r="R391" s="35"/>
    </row>
    <row r="392" spans="1:18" x14ac:dyDescent="0.3">
      <c r="A392" s="41" t="s">
        <v>276</v>
      </c>
      <c r="B392" s="41" t="s">
        <v>111</v>
      </c>
      <c r="C392" s="41" t="s">
        <v>117</v>
      </c>
      <c r="D392" s="41" t="s">
        <v>278</v>
      </c>
      <c r="E392" s="41" t="s">
        <v>120</v>
      </c>
      <c r="F392" s="40" t="s">
        <v>0</v>
      </c>
      <c r="G392" s="81" t="s">
        <v>0</v>
      </c>
      <c r="H392" s="6" t="s">
        <v>7</v>
      </c>
      <c r="I392" s="104">
        <f>SUM(I393:I397)</f>
        <v>93938</v>
      </c>
      <c r="J392" s="104">
        <f>SUM(J393:J397)</f>
        <v>93938</v>
      </c>
      <c r="K392" s="104">
        <f>SUM(K393:K397)</f>
        <v>0</v>
      </c>
      <c r="L392" s="104">
        <f t="shared" si="122"/>
        <v>13513</v>
      </c>
      <c r="M392" s="104">
        <f>SUM(M393:M397)</f>
        <v>3970</v>
      </c>
      <c r="N392" s="104">
        <f t="shared" ref="N392:O392" si="145">SUM(N393:N397)</f>
        <v>4795</v>
      </c>
      <c r="O392" s="104">
        <f t="shared" si="145"/>
        <v>4748</v>
      </c>
      <c r="P392" s="104">
        <f t="shared" si="123"/>
        <v>13513</v>
      </c>
      <c r="Q392" s="104">
        <f t="shared" si="124"/>
        <v>14.385019906747004</v>
      </c>
      <c r="R392" s="35"/>
    </row>
    <row r="393" spans="1:18" x14ac:dyDescent="0.3">
      <c r="A393" s="40" t="s">
        <v>276</v>
      </c>
      <c r="B393" s="40" t="s">
        <v>111</v>
      </c>
      <c r="C393" s="40" t="s">
        <v>117</v>
      </c>
      <c r="D393" s="40" t="s">
        <v>278</v>
      </c>
      <c r="E393" s="88" t="s">
        <v>3016</v>
      </c>
      <c r="F393" s="40" t="s">
        <v>279</v>
      </c>
      <c r="G393" s="81" t="s">
        <v>3055</v>
      </c>
      <c r="H393" s="9" t="s">
        <v>9</v>
      </c>
      <c r="I393" s="102">
        <v>11448</v>
      </c>
      <c r="J393" s="102">
        <v>11448</v>
      </c>
      <c r="K393" s="102"/>
      <c r="L393" s="102">
        <f t="shared" si="122"/>
        <v>2492</v>
      </c>
      <c r="M393" s="102">
        <v>849</v>
      </c>
      <c r="N393" s="102">
        <v>795</v>
      </c>
      <c r="O393" s="102">
        <v>848</v>
      </c>
      <c r="P393" s="102">
        <f t="shared" si="123"/>
        <v>2492</v>
      </c>
      <c r="Q393" s="102">
        <f t="shared" si="124"/>
        <v>21.767994409503842</v>
      </c>
      <c r="R393" s="35"/>
    </row>
    <row r="394" spans="1:18" x14ac:dyDescent="0.3">
      <c r="A394" s="40" t="s">
        <v>276</v>
      </c>
      <c r="B394" s="40" t="s">
        <v>111</v>
      </c>
      <c r="C394" s="40" t="s">
        <v>117</v>
      </c>
      <c r="D394" s="40" t="s">
        <v>278</v>
      </c>
      <c r="E394" s="88" t="s">
        <v>3016</v>
      </c>
      <c r="F394" s="40" t="s">
        <v>280</v>
      </c>
      <c r="G394" s="81" t="s">
        <v>3055</v>
      </c>
      <c r="H394" s="9" t="s">
        <v>12</v>
      </c>
      <c r="I394" s="102">
        <v>46530</v>
      </c>
      <c r="J394" s="102">
        <v>46530</v>
      </c>
      <c r="K394" s="102"/>
      <c r="L394" s="102">
        <f t="shared" si="122"/>
        <v>11021</v>
      </c>
      <c r="M394" s="102">
        <v>3121</v>
      </c>
      <c r="N394" s="102">
        <v>4000</v>
      </c>
      <c r="O394" s="102">
        <v>3900</v>
      </c>
      <c r="P394" s="102">
        <f t="shared" si="123"/>
        <v>11021</v>
      </c>
      <c r="Q394" s="102">
        <f t="shared" si="124"/>
        <v>23.685794111326025</v>
      </c>
      <c r="R394" s="35"/>
    </row>
    <row r="395" spans="1:18" x14ac:dyDescent="0.3">
      <c r="A395" s="40" t="s">
        <v>276</v>
      </c>
      <c r="B395" s="40" t="s">
        <v>111</v>
      </c>
      <c r="C395" s="40" t="s">
        <v>117</v>
      </c>
      <c r="D395" s="40" t="s">
        <v>278</v>
      </c>
      <c r="E395" s="88" t="s">
        <v>3016</v>
      </c>
      <c r="F395" s="40" t="s">
        <v>281</v>
      </c>
      <c r="G395" s="81" t="s">
        <v>3055</v>
      </c>
      <c r="H395" s="9" t="s">
        <v>10</v>
      </c>
      <c r="I395" s="102">
        <v>9975</v>
      </c>
      <c r="J395" s="102">
        <v>9975</v>
      </c>
      <c r="K395" s="102"/>
      <c r="L395" s="102">
        <f t="shared" ref="L395:L458" si="146">SUM(M395:O395)</f>
        <v>0</v>
      </c>
      <c r="M395" s="102">
        <v>0</v>
      </c>
      <c r="N395" s="102"/>
      <c r="O395" s="102"/>
      <c r="P395" s="102">
        <f t="shared" ref="P395:P458" si="147">K395+L395</f>
        <v>0</v>
      </c>
      <c r="Q395" s="102">
        <f t="shared" ref="Q395:Q458" si="148">IF(J395=0,"-",P395/J395*100)</f>
        <v>0</v>
      </c>
      <c r="R395" s="35"/>
    </row>
    <row r="396" spans="1:18" s="53" customFormat="1" x14ac:dyDescent="0.3">
      <c r="A396" s="40" t="s">
        <v>276</v>
      </c>
      <c r="B396" s="40" t="s">
        <v>111</v>
      </c>
      <c r="C396" s="40" t="s">
        <v>117</v>
      </c>
      <c r="D396" s="40" t="s">
        <v>278</v>
      </c>
      <c r="E396" s="88" t="s">
        <v>3016</v>
      </c>
      <c r="F396" s="40" t="s">
        <v>2720</v>
      </c>
      <c r="G396" s="81" t="s">
        <v>3055</v>
      </c>
      <c r="H396" s="54" t="s">
        <v>8</v>
      </c>
      <c r="I396" s="102">
        <v>16265</v>
      </c>
      <c r="J396" s="102">
        <v>16265</v>
      </c>
      <c r="K396" s="102"/>
      <c r="L396" s="102">
        <f t="shared" si="146"/>
        <v>0</v>
      </c>
      <c r="M396" s="102">
        <v>0</v>
      </c>
      <c r="N396" s="102">
        <v>0</v>
      </c>
      <c r="O396" s="102">
        <v>0</v>
      </c>
      <c r="P396" s="102">
        <f t="shared" si="147"/>
        <v>0</v>
      </c>
      <c r="Q396" s="102">
        <f t="shared" si="148"/>
        <v>0</v>
      </c>
      <c r="R396" s="35"/>
    </row>
    <row r="397" spans="1:18" x14ac:dyDescent="0.3">
      <c r="A397" s="40" t="s">
        <v>276</v>
      </c>
      <c r="B397" s="40" t="s">
        <v>111</v>
      </c>
      <c r="C397" s="40" t="s">
        <v>117</v>
      </c>
      <c r="D397" s="40" t="s">
        <v>278</v>
      </c>
      <c r="E397" s="88" t="s">
        <v>3016</v>
      </c>
      <c r="F397" s="40" t="s">
        <v>282</v>
      </c>
      <c r="G397" s="81" t="s">
        <v>3055</v>
      </c>
      <c r="H397" s="9" t="s">
        <v>11</v>
      </c>
      <c r="I397" s="102">
        <v>9720</v>
      </c>
      <c r="J397" s="102">
        <v>9720</v>
      </c>
      <c r="K397" s="102"/>
      <c r="L397" s="102">
        <f t="shared" si="146"/>
        <v>0</v>
      </c>
      <c r="M397" s="102">
        <v>0</v>
      </c>
      <c r="N397" s="102"/>
      <c r="O397" s="102"/>
      <c r="P397" s="102">
        <f t="shared" si="147"/>
        <v>0</v>
      </c>
      <c r="Q397" s="102">
        <f t="shared" si="148"/>
        <v>0</v>
      </c>
      <c r="R397" s="35"/>
    </row>
    <row r="398" spans="1:18" x14ac:dyDescent="0.3">
      <c r="A398" s="40" t="s">
        <v>276</v>
      </c>
      <c r="B398" s="40" t="s">
        <v>111</v>
      </c>
      <c r="C398" s="40" t="s">
        <v>117</v>
      </c>
      <c r="D398" s="40" t="s">
        <v>278</v>
      </c>
      <c r="E398" s="52" t="s">
        <v>124</v>
      </c>
      <c r="F398" s="52" t="s">
        <v>0</v>
      </c>
      <c r="G398" s="52" t="s">
        <v>0</v>
      </c>
      <c r="H398" s="6" t="s">
        <v>14</v>
      </c>
      <c r="I398" s="104">
        <f>SUM(I399)</f>
        <v>70000</v>
      </c>
      <c r="J398" s="104">
        <f>SUM(J399)</f>
        <v>70000</v>
      </c>
      <c r="K398" s="104">
        <f>SUM(K399)</f>
        <v>0</v>
      </c>
      <c r="L398" s="104">
        <f t="shared" si="146"/>
        <v>17683</v>
      </c>
      <c r="M398" s="104">
        <f>SUM(M399)</f>
        <v>5683</v>
      </c>
      <c r="N398" s="104">
        <f t="shared" ref="N398:O398" si="149">SUM(N399)</f>
        <v>6000</v>
      </c>
      <c r="O398" s="104">
        <f t="shared" si="149"/>
        <v>6000</v>
      </c>
      <c r="P398" s="104">
        <f t="shared" si="147"/>
        <v>17683</v>
      </c>
      <c r="Q398" s="104">
        <f t="shared" si="148"/>
        <v>25.261428571428574</v>
      </c>
      <c r="R398" s="35"/>
    </row>
    <row r="399" spans="1:18" x14ac:dyDescent="0.3">
      <c r="A399" s="40" t="s">
        <v>276</v>
      </c>
      <c r="B399" s="40" t="s">
        <v>111</v>
      </c>
      <c r="C399" s="40" t="s">
        <v>117</v>
      </c>
      <c r="D399" s="40" t="s">
        <v>278</v>
      </c>
      <c r="E399" s="88" t="s">
        <v>3017</v>
      </c>
      <c r="F399" s="40"/>
      <c r="G399" s="81" t="s">
        <v>3055</v>
      </c>
      <c r="H399" s="9" t="s">
        <v>15</v>
      </c>
      <c r="I399" s="102">
        <v>70000</v>
      </c>
      <c r="J399" s="102">
        <v>70000</v>
      </c>
      <c r="K399" s="102"/>
      <c r="L399" s="102">
        <f t="shared" si="146"/>
        <v>17683</v>
      </c>
      <c r="M399" s="102">
        <v>5683</v>
      </c>
      <c r="N399" s="102">
        <v>6000</v>
      </c>
      <c r="O399" s="102">
        <v>6000</v>
      </c>
      <c r="P399" s="102">
        <f t="shared" si="147"/>
        <v>17683</v>
      </c>
      <c r="Q399" s="102">
        <f t="shared" si="148"/>
        <v>25.261428571428574</v>
      </c>
      <c r="R399" s="35"/>
    </row>
    <row r="400" spans="1:18" x14ac:dyDescent="0.3">
      <c r="A400" s="40" t="s">
        <v>276</v>
      </c>
      <c r="B400" s="40" t="s">
        <v>111</v>
      </c>
      <c r="C400" s="40" t="s">
        <v>117</v>
      </c>
      <c r="D400" s="40" t="s">
        <v>278</v>
      </c>
      <c r="E400" s="52" t="s">
        <v>125</v>
      </c>
      <c r="F400" s="52" t="s">
        <v>0</v>
      </c>
      <c r="G400" s="52" t="s">
        <v>0</v>
      </c>
      <c r="H400" s="6" t="s">
        <v>16</v>
      </c>
      <c r="I400" s="104">
        <f>SUM(I401,I402)</f>
        <v>3211937</v>
      </c>
      <c r="J400" s="104">
        <f>SUM(J401,J402)</f>
        <v>3211937</v>
      </c>
      <c r="K400" s="104">
        <f>SUM(K401,K402)</f>
        <v>0</v>
      </c>
      <c r="L400" s="104">
        <f t="shared" si="146"/>
        <v>562730</v>
      </c>
      <c r="M400" s="104">
        <f>SUM(M401,M402)</f>
        <v>20172</v>
      </c>
      <c r="N400" s="104">
        <f t="shared" ref="N400:O400" si="150">SUM(N401,N402)</f>
        <v>271429</v>
      </c>
      <c r="O400" s="104">
        <f t="shared" si="150"/>
        <v>271129</v>
      </c>
      <c r="P400" s="104">
        <f t="shared" si="147"/>
        <v>562730</v>
      </c>
      <c r="Q400" s="104">
        <f t="shared" si="148"/>
        <v>17.519957583227814</v>
      </c>
      <c r="R400" s="35"/>
    </row>
    <row r="401" spans="1:18" x14ac:dyDescent="0.3">
      <c r="A401" s="40" t="s">
        <v>276</v>
      </c>
      <c r="B401" s="40" t="s">
        <v>111</v>
      </c>
      <c r="C401" s="40" t="s">
        <v>117</v>
      </c>
      <c r="D401" s="40" t="s">
        <v>278</v>
      </c>
      <c r="E401" s="88" t="s">
        <v>3018</v>
      </c>
      <c r="F401" s="40"/>
      <c r="G401" s="81" t="s">
        <v>3055</v>
      </c>
      <c r="H401" s="9" t="s">
        <v>17</v>
      </c>
      <c r="I401" s="102">
        <v>1000</v>
      </c>
      <c r="J401" s="102">
        <v>1000</v>
      </c>
      <c r="K401" s="102"/>
      <c r="L401" s="102">
        <f t="shared" si="146"/>
        <v>250</v>
      </c>
      <c r="M401" s="102">
        <v>0</v>
      </c>
      <c r="N401" s="102">
        <v>250</v>
      </c>
      <c r="O401" s="102">
        <v>0</v>
      </c>
      <c r="P401" s="102">
        <f t="shared" si="147"/>
        <v>250</v>
      </c>
      <c r="Q401" s="102">
        <f t="shared" si="148"/>
        <v>25</v>
      </c>
      <c r="R401" s="35"/>
    </row>
    <row r="402" spans="1:18" x14ac:dyDescent="0.3">
      <c r="A402" s="41" t="s">
        <v>276</v>
      </c>
      <c r="B402" s="41" t="s">
        <v>111</v>
      </c>
      <c r="C402" s="41" t="s">
        <v>117</v>
      </c>
      <c r="D402" s="41" t="s">
        <v>278</v>
      </c>
      <c r="E402" s="41" t="s">
        <v>127</v>
      </c>
      <c r="F402" s="40" t="s">
        <v>0</v>
      </c>
      <c r="G402" s="81" t="s">
        <v>0</v>
      </c>
      <c r="H402" s="6" t="s">
        <v>25</v>
      </c>
      <c r="I402" s="104">
        <f>SUM(I403:I406)</f>
        <v>3210937</v>
      </c>
      <c r="J402" s="104">
        <f>SUM(J403:J406)</f>
        <v>3210937</v>
      </c>
      <c r="K402" s="104">
        <f>SUM(K403:K406)</f>
        <v>0</v>
      </c>
      <c r="L402" s="104">
        <f t="shared" si="146"/>
        <v>562480</v>
      </c>
      <c r="M402" s="104">
        <f>SUM(M403:M406)</f>
        <v>20172</v>
      </c>
      <c r="N402" s="104">
        <f t="shared" ref="N402:O402" si="151">SUM(N403:N406)</f>
        <v>271179</v>
      </c>
      <c r="O402" s="104">
        <f t="shared" si="151"/>
        <v>271129</v>
      </c>
      <c r="P402" s="104">
        <f t="shared" si="147"/>
        <v>562480</v>
      </c>
      <c r="Q402" s="104">
        <f t="shared" si="148"/>
        <v>17.517628031942078</v>
      </c>
      <c r="R402" s="35"/>
    </row>
    <row r="403" spans="1:18" x14ac:dyDescent="0.3">
      <c r="A403" s="40" t="s">
        <v>276</v>
      </c>
      <c r="B403" s="40" t="s">
        <v>111</v>
      </c>
      <c r="C403" s="40" t="s">
        <v>117</v>
      </c>
      <c r="D403" s="40" t="s">
        <v>278</v>
      </c>
      <c r="E403" s="88" t="s">
        <v>3019</v>
      </c>
      <c r="F403" s="40" t="s">
        <v>283</v>
      </c>
      <c r="G403" s="81" t="s">
        <v>3055</v>
      </c>
      <c r="H403" s="9" t="s">
        <v>135</v>
      </c>
      <c r="I403" s="102">
        <v>2274</v>
      </c>
      <c r="J403" s="102">
        <v>2274</v>
      </c>
      <c r="K403" s="102"/>
      <c r="L403" s="102">
        <f t="shared" si="146"/>
        <v>622</v>
      </c>
      <c r="M403" s="102">
        <v>172</v>
      </c>
      <c r="N403" s="102">
        <v>250</v>
      </c>
      <c r="O403" s="102">
        <v>200</v>
      </c>
      <c r="P403" s="102">
        <f t="shared" si="147"/>
        <v>622</v>
      </c>
      <c r="Q403" s="102">
        <f t="shared" si="148"/>
        <v>27.352682497801233</v>
      </c>
      <c r="R403" s="35"/>
    </row>
    <row r="404" spans="1:18" x14ac:dyDescent="0.3">
      <c r="A404" s="40" t="s">
        <v>276</v>
      </c>
      <c r="B404" s="40" t="s">
        <v>111</v>
      </c>
      <c r="C404" s="40" t="s">
        <v>117</v>
      </c>
      <c r="D404" s="40" t="s">
        <v>278</v>
      </c>
      <c r="E404" s="88" t="s">
        <v>3019</v>
      </c>
      <c r="F404" s="40" t="s">
        <v>284</v>
      </c>
      <c r="G404" s="81" t="s">
        <v>3056</v>
      </c>
      <c r="H404" s="9" t="s">
        <v>285</v>
      </c>
      <c r="I404" s="102">
        <v>3008006</v>
      </c>
      <c r="J404" s="102">
        <v>3008006</v>
      </c>
      <c r="K404" s="102"/>
      <c r="L404" s="102">
        <f t="shared" si="146"/>
        <v>501334</v>
      </c>
      <c r="M404" s="102">
        <v>0</v>
      </c>
      <c r="N404" s="102">
        <v>250667</v>
      </c>
      <c r="O404" s="102">
        <v>250667</v>
      </c>
      <c r="P404" s="102">
        <f t="shared" si="147"/>
        <v>501334</v>
      </c>
      <c r="Q404" s="102">
        <f t="shared" si="148"/>
        <v>16.666655585128488</v>
      </c>
      <c r="R404" s="35"/>
    </row>
    <row r="405" spans="1:18" x14ac:dyDescent="0.3">
      <c r="A405" s="40" t="s">
        <v>276</v>
      </c>
      <c r="B405" s="40" t="s">
        <v>111</v>
      </c>
      <c r="C405" s="40" t="s">
        <v>117</v>
      </c>
      <c r="D405" s="40" t="s">
        <v>278</v>
      </c>
      <c r="E405" s="88" t="s">
        <v>3019</v>
      </c>
      <c r="F405" s="40" t="s">
        <v>286</v>
      </c>
      <c r="G405" s="81" t="s">
        <v>3055</v>
      </c>
      <c r="H405" s="9" t="s">
        <v>287</v>
      </c>
      <c r="I405" s="102">
        <v>197507</v>
      </c>
      <c r="J405" s="102">
        <v>197507</v>
      </c>
      <c r="K405" s="102"/>
      <c r="L405" s="102">
        <f t="shared" si="146"/>
        <v>60000</v>
      </c>
      <c r="M405" s="102">
        <v>20000</v>
      </c>
      <c r="N405" s="102">
        <v>20000</v>
      </c>
      <c r="O405" s="102">
        <v>20000</v>
      </c>
      <c r="P405" s="102">
        <f t="shared" si="147"/>
        <v>60000</v>
      </c>
      <c r="Q405" s="102">
        <f t="shared" si="148"/>
        <v>30.378670123084245</v>
      </c>
      <c r="R405" s="35"/>
    </row>
    <row r="406" spans="1:18" ht="20.399999999999999" x14ac:dyDescent="0.3">
      <c r="A406" s="40" t="s">
        <v>276</v>
      </c>
      <c r="B406" s="40" t="s">
        <v>111</v>
      </c>
      <c r="C406" s="40" t="s">
        <v>117</v>
      </c>
      <c r="D406" s="40" t="s">
        <v>278</v>
      </c>
      <c r="E406" s="88" t="s">
        <v>3019</v>
      </c>
      <c r="F406" s="40" t="s">
        <v>288</v>
      </c>
      <c r="G406" s="81" t="s">
        <v>3055</v>
      </c>
      <c r="H406" s="9" t="s">
        <v>289</v>
      </c>
      <c r="I406" s="102">
        <v>3150</v>
      </c>
      <c r="J406" s="102">
        <v>3150</v>
      </c>
      <c r="K406" s="102"/>
      <c r="L406" s="102">
        <f t="shared" si="146"/>
        <v>524</v>
      </c>
      <c r="M406" s="102">
        <v>0</v>
      </c>
      <c r="N406" s="102">
        <v>262</v>
      </c>
      <c r="O406" s="102">
        <v>262</v>
      </c>
      <c r="P406" s="102">
        <f t="shared" si="147"/>
        <v>524</v>
      </c>
      <c r="Q406" s="102">
        <f t="shared" si="148"/>
        <v>16.634920634920636</v>
      </c>
      <c r="R406" s="35"/>
    </row>
    <row r="407" spans="1:18" s="34" customFormat="1" ht="20.399999999999999" x14ac:dyDescent="0.3">
      <c r="A407" s="43" t="s">
        <v>0</v>
      </c>
      <c r="B407" s="43" t="s">
        <v>0</v>
      </c>
      <c r="C407" s="43" t="s">
        <v>0</v>
      </c>
      <c r="D407" s="49" t="s">
        <v>0</v>
      </c>
      <c r="E407" s="49" t="s">
        <v>0</v>
      </c>
      <c r="F407" s="49" t="s">
        <v>0</v>
      </c>
      <c r="G407" s="49" t="s">
        <v>0</v>
      </c>
      <c r="H407" s="21" t="s">
        <v>35</v>
      </c>
      <c r="I407" s="112">
        <f>SUM(I408)</f>
        <v>3754419</v>
      </c>
      <c r="J407" s="112">
        <f>SUM(J408)</f>
        <v>3754419</v>
      </c>
      <c r="K407" s="112">
        <f>SUM(K408)</f>
        <v>0</v>
      </c>
      <c r="L407" s="112">
        <f t="shared" si="146"/>
        <v>916569</v>
      </c>
      <c r="M407" s="112">
        <f>SUM(M408)</f>
        <v>297500</v>
      </c>
      <c r="N407" s="112">
        <f t="shared" ref="N407:O407" si="152">SUM(N408)</f>
        <v>309534</v>
      </c>
      <c r="O407" s="112">
        <f t="shared" si="152"/>
        <v>309535</v>
      </c>
      <c r="P407" s="112">
        <f t="shared" si="147"/>
        <v>916569</v>
      </c>
      <c r="Q407" s="112">
        <f t="shared" si="148"/>
        <v>24.413071636383684</v>
      </c>
      <c r="R407" s="35"/>
    </row>
    <row r="408" spans="1:18" x14ac:dyDescent="0.3">
      <c r="A408" s="40" t="s">
        <v>276</v>
      </c>
      <c r="B408" s="40" t="s">
        <v>111</v>
      </c>
      <c r="C408" s="40" t="s">
        <v>117</v>
      </c>
      <c r="D408" s="40" t="s">
        <v>278</v>
      </c>
      <c r="E408" s="52" t="s">
        <v>142</v>
      </c>
      <c r="F408" s="52" t="s">
        <v>0</v>
      </c>
      <c r="G408" s="52" t="s">
        <v>0</v>
      </c>
      <c r="H408" s="6" t="s">
        <v>27</v>
      </c>
      <c r="I408" s="104">
        <f>SUM(I409,I411,I414,I417)</f>
        <v>3754419</v>
      </c>
      <c r="J408" s="104">
        <f>SUM(J409,J411,J414,J417)</f>
        <v>3754419</v>
      </c>
      <c r="K408" s="104">
        <f>SUM(K409,K411,K414,K417)</f>
        <v>0</v>
      </c>
      <c r="L408" s="104">
        <f t="shared" si="146"/>
        <v>916569</v>
      </c>
      <c r="M408" s="104">
        <f>SUM(M409,M411,M414,M417)</f>
        <v>297500</v>
      </c>
      <c r="N408" s="104">
        <f t="shared" ref="N408:O408" si="153">SUM(N409,N411,N414,N417)</f>
        <v>309534</v>
      </c>
      <c r="O408" s="104">
        <f t="shared" si="153"/>
        <v>309535</v>
      </c>
      <c r="P408" s="104">
        <f t="shared" si="147"/>
        <v>916569</v>
      </c>
      <c r="Q408" s="104">
        <f t="shared" si="148"/>
        <v>24.413071636383684</v>
      </c>
      <c r="R408" s="35"/>
    </row>
    <row r="409" spans="1:18" x14ac:dyDescent="0.3">
      <c r="A409" s="41" t="s">
        <v>276</v>
      </c>
      <c r="B409" s="41" t="s">
        <v>111</v>
      </c>
      <c r="C409" s="41" t="s">
        <v>117</v>
      </c>
      <c r="D409" s="41" t="s">
        <v>278</v>
      </c>
      <c r="E409" s="41" t="s">
        <v>290</v>
      </c>
      <c r="F409" s="40" t="s">
        <v>0</v>
      </c>
      <c r="G409" s="81" t="s">
        <v>0</v>
      </c>
      <c r="H409" s="6" t="s">
        <v>28</v>
      </c>
      <c r="I409" s="104">
        <f>SUM(I410)</f>
        <v>30000</v>
      </c>
      <c r="J409" s="104">
        <f>SUM(J410)</f>
        <v>30000</v>
      </c>
      <c r="K409" s="104">
        <f>SUM(K410)</f>
        <v>0</v>
      </c>
      <c r="L409" s="104">
        <f t="shared" si="146"/>
        <v>0</v>
      </c>
      <c r="M409" s="104">
        <f>SUM(M410)</f>
        <v>0</v>
      </c>
      <c r="N409" s="104">
        <f t="shared" ref="N409:O409" si="154">SUM(N410)</f>
        <v>0</v>
      </c>
      <c r="O409" s="104">
        <f t="shared" si="154"/>
        <v>0</v>
      </c>
      <c r="P409" s="104">
        <f t="shared" si="147"/>
        <v>0</v>
      </c>
      <c r="Q409" s="104">
        <f t="shared" si="148"/>
        <v>0</v>
      </c>
      <c r="R409" s="35"/>
    </row>
    <row r="410" spans="1:18" x14ac:dyDescent="0.3">
      <c r="A410" s="40" t="s">
        <v>276</v>
      </c>
      <c r="B410" s="40" t="s">
        <v>111</v>
      </c>
      <c r="C410" s="40" t="s">
        <v>117</v>
      </c>
      <c r="D410" s="40" t="s">
        <v>278</v>
      </c>
      <c r="E410" s="88" t="s">
        <v>3027</v>
      </c>
      <c r="F410" s="40" t="s">
        <v>291</v>
      </c>
      <c r="G410" s="81" t="s">
        <v>3055</v>
      </c>
      <c r="H410" s="9" t="s">
        <v>28</v>
      </c>
      <c r="I410" s="102">
        <v>30000</v>
      </c>
      <c r="J410" s="102">
        <v>30000</v>
      </c>
      <c r="K410" s="102"/>
      <c r="L410" s="102">
        <f t="shared" si="146"/>
        <v>0</v>
      </c>
      <c r="M410" s="102">
        <v>0</v>
      </c>
      <c r="N410" s="102">
        <v>0</v>
      </c>
      <c r="O410" s="102">
        <v>0</v>
      </c>
      <c r="P410" s="102">
        <f t="shared" si="147"/>
        <v>0</v>
      </c>
      <c r="Q410" s="102">
        <f t="shared" si="148"/>
        <v>0</v>
      </c>
      <c r="R410" s="35"/>
    </row>
    <row r="411" spans="1:18" x14ac:dyDescent="0.3">
      <c r="A411" s="41" t="s">
        <v>276</v>
      </c>
      <c r="B411" s="41" t="s">
        <v>111</v>
      </c>
      <c r="C411" s="41" t="s">
        <v>117</v>
      </c>
      <c r="D411" s="41" t="s">
        <v>278</v>
      </c>
      <c r="E411" s="41" t="s">
        <v>143</v>
      </c>
      <c r="F411" s="40" t="s">
        <v>0</v>
      </c>
      <c r="G411" s="81" t="s">
        <v>0</v>
      </c>
      <c r="H411" s="6" t="s">
        <v>30</v>
      </c>
      <c r="I411" s="104">
        <f>SUM(I412:I413)</f>
        <v>10000</v>
      </c>
      <c r="J411" s="104">
        <f>SUM(J412:J413)</f>
        <v>10000</v>
      </c>
      <c r="K411" s="104">
        <f>SUM(K412:K413)</f>
        <v>0</v>
      </c>
      <c r="L411" s="104">
        <f t="shared" si="146"/>
        <v>0</v>
      </c>
      <c r="M411" s="104">
        <f>SUM(M412:M413)</f>
        <v>0</v>
      </c>
      <c r="N411" s="104">
        <f t="shared" ref="N411:O411" si="155">SUM(N412:N413)</f>
        <v>0</v>
      </c>
      <c r="O411" s="104">
        <f t="shared" si="155"/>
        <v>0</v>
      </c>
      <c r="P411" s="104">
        <f t="shared" si="147"/>
        <v>0</v>
      </c>
      <c r="Q411" s="104">
        <f t="shared" si="148"/>
        <v>0</v>
      </c>
      <c r="R411" s="35"/>
    </row>
    <row r="412" spans="1:18" x14ac:dyDescent="0.3">
      <c r="A412" s="40" t="s">
        <v>276</v>
      </c>
      <c r="B412" s="40" t="s">
        <v>111</v>
      </c>
      <c r="C412" s="40" t="s">
        <v>117</v>
      </c>
      <c r="D412" s="40" t="s">
        <v>278</v>
      </c>
      <c r="E412" s="88" t="s">
        <v>3020</v>
      </c>
      <c r="F412" s="40" t="s">
        <v>292</v>
      </c>
      <c r="G412" s="81" t="s">
        <v>3055</v>
      </c>
      <c r="H412" s="9" t="s">
        <v>293</v>
      </c>
      <c r="I412" s="102">
        <v>0</v>
      </c>
      <c r="J412" s="102">
        <v>0</v>
      </c>
      <c r="K412" s="102"/>
      <c r="L412" s="102">
        <f t="shared" si="146"/>
        <v>0</v>
      </c>
      <c r="M412" s="102">
        <v>0</v>
      </c>
      <c r="N412" s="102"/>
      <c r="O412" s="102"/>
      <c r="P412" s="102">
        <f t="shared" si="147"/>
        <v>0</v>
      </c>
      <c r="Q412" s="102" t="str">
        <f t="shared" si="148"/>
        <v>-</v>
      </c>
      <c r="R412" s="35"/>
    </row>
    <row r="413" spans="1:18" x14ac:dyDescent="0.3">
      <c r="A413" s="40" t="s">
        <v>276</v>
      </c>
      <c r="B413" s="40" t="s">
        <v>111</v>
      </c>
      <c r="C413" s="40" t="s">
        <v>117</v>
      </c>
      <c r="D413" s="40" t="s">
        <v>278</v>
      </c>
      <c r="E413" s="88" t="s">
        <v>3020</v>
      </c>
      <c r="F413" s="40" t="s">
        <v>294</v>
      </c>
      <c r="G413" s="81" t="s">
        <v>3055</v>
      </c>
      <c r="H413" s="9" t="s">
        <v>295</v>
      </c>
      <c r="I413" s="102">
        <v>10000</v>
      </c>
      <c r="J413" s="102">
        <v>10000</v>
      </c>
      <c r="K413" s="102"/>
      <c r="L413" s="102">
        <f t="shared" si="146"/>
        <v>0</v>
      </c>
      <c r="M413" s="102">
        <v>0</v>
      </c>
      <c r="N413" s="102">
        <v>0</v>
      </c>
      <c r="O413" s="102">
        <v>0</v>
      </c>
      <c r="P413" s="102">
        <f t="shared" si="147"/>
        <v>0</v>
      </c>
      <c r="Q413" s="102">
        <f t="shared" si="148"/>
        <v>0</v>
      </c>
      <c r="R413" s="35"/>
    </row>
    <row r="414" spans="1:18" s="53" customFormat="1" x14ac:dyDescent="0.3">
      <c r="A414" s="41" t="s">
        <v>276</v>
      </c>
      <c r="B414" s="41" t="s">
        <v>111</v>
      </c>
      <c r="C414" s="41" t="s">
        <v>117</v>
      </c>
      <c r="D414" s="41" t="s">
        <v>278</v>
      </c>
      <c r="E414" s="41" t="s">
        <v>296</v>
      </c>
      <c r="F414" s="40" t="s">
        <v>0</v>
      </c>
      <c r="G414" s="81" t="s">
        <v>0</v>
      </c>
      <c r="H414" s="16" t="s">
        <v>31</v>
      </c>
      <c r="I414" s="104">
        <f>SUM(I415:I416)</f>
        <v>3450000</v>
      </c>
      <c r="J414" s="104">
        <f>SUM(J415:J416)</f>
        <v>3450000</v>
      </c>
      <c r="K414" s="104">
        <f>SUM(K415:K416)</f>
        <v>0</v>
      </c>
      <c r="L414" s="104">
        <f t="shared" si="146"/>
        <v>862501</v>
      </c>
      <c r="M414" s="104">
        <f>SUM(M415:M416)</f>
        <v>287500</v>
      </c>
      <c r="N414" s="104">
        <f t="shared" ref="N414:O414" si="156">SUM(N415:N416)</f>
        <v>287500</v>
      </c>
      <c r="O414" s="104">
        <f t="shared" si="156"/>
        <v>287501</v>
      </c>
      <c r="P414" s="104">
        <f t="shared" si="147"/>
        <v>862501</v>
      </c>
      <c r="Q414" s="104">
        <f t="shared" si="148"/>
        <v>25.000028985507246</v>
      </c>
      <c r="R414" s="35"/>
    </row>
    <row r="415" spans="1:18" s="53" customFormat="1" x14ac:dyDescent="0.3">
      <c r="A415" s="40" t="s">
        <v>276</v>
      </c>
      <c r="B415" s="40" t="s">
        <v>111</v>
      </c>
      <c r="C415" s="40" t="s">
        <v>117</v>
      </c>
      <c r="D415" s="40" t="s">
        <v>278</v>
      </c>
      <c r="E415" s="88" t="s">
        <v>3028</v>
      </c>
      <c r="F415" s="40" t="s">
        <v>2721</v>
      </c>
      <c r="G415" s="81" t="s">
        <v>3057</v>
      </c>
      <c r="H415" s="55" t="s">
        <v>2722</v>
      </c>
      <c r="I415" s="102">
        <v>0</v>
      </c>
      <c r="J415" s="102">
        <v>0</v>
      </c>
      <c r="K415" s="102"/>
      <c r="L415" s="102">
        <f t="shared" si="146"/>
        <v>0</v>
      </c>
      <c r="M415" s="102">
        <v>0</v>
      </c>
      <c r="N415" s="102"/>
      <c r="O415" s="102"/>
      <c r="P415" s="102">
        <f t="shared" si="147"/>
        <v>0</v>
      </c>
      <c r="Q415" s="102" t="str">
        <f t="shared" si="148"/>
        <v>-</v>
      </c>
      <c r="R415" s="35"/>
    </row>
    <row r="416" spans="1:18" x14ac:dyDescent="0.3">
      <c r="A416" s="40" t="s">
        <v>276</v>
      </c>
      <c r="B416" s="40" t="s">
        <v>111</v>
      </c>
      <c r="C416" s="40" t="s">
        <v>117</v>
      </c>
      <c r="D416" s="40" t="s">
        <v>278</v>
      </c>
      <c r="E416" s="88" t="s">
        <v>3028</v>
      </c>
      <c r="F416" s="40" t="s">
        <v>297</v>
      </c>
      <c r="G416" s="81" t="s">
        <v>3057</v>
      </c>
      <c r="H416" s="9" t="s">
        <v>298</v>
      </c>
      <c r="I416" s="102">
        <v>3450000</v>
      </c>
      <c r="J416" s="102">
        <v>3450000</v>
      </c>
      <c r="K416" s="102"/>
      <c r="L416" s="102">
        <f t="shared" si="146"/>
        <v>862501</v>
      </c>
      <c r="M416" s="102">
        <v>287500</v>
      </c>
      <c r="N416" s="102">
        <v>287500</v>
      </c>
      <c r="O416" s="102">
        <v>287501</v>
      </c>
      <c r="P416" s="102">
        <f t="shared" si="147"/>
        <v>862501</v>
      </c>
      <c r="Q416" s="102">
        <f t="shared" si="148"/>
        <v>25.000028985507246</v>
      </c>
      <c r="R416" s="35"/>
    </row>
    <row r="417" spans="1:18" x14ac:dyDescent="0.3">
      <c r="A417" s="41" t="s">
        <v>276</v>
      </c>
      <c r="B417" s="41" t="s">
        <v>111</v>
      </c>
      <c r="C417" s="41" t="s">
        <v>117</v>
      </c>
      <c r="D417" s="41" t="s">
        <v>278</v>
      </c>
      <c r="E417" s="41" t="s">
        <v>148</v>
      </c>
      <c r="F417" s="40" t="s">
        <v>0</v>
      </c>
      <c r="G417" s="81" t="s">
        <v>0</v>
      </c>
      <c r="H417" s="6" t="s">
        <v>34</v>
      </c>
      <c r="I417" s="104">
        <f>SUM(I418)</f>
        <v>264419</v>
      </c>
      <c r="J417" s="104">
        <f>SUM(J418)</f>
        <v>264419</v>
      </c>
      <c r="K417" s="104">
        <f>SUM(K418)</f>
        <v>0</v>
      </c>
      <c r="L417" s="104">
        <f t="shared" si="146"/>
        <v>54068</v>
      </c>
      <c r="M417" s="104">
        <f>SUM(M418)</f>
        <v>10000</v>
      </c>
      <c r="N417" s="104">
        <f t="shared" ref="N417:O417" si="157">SUM(N418)</f>
        <v>22034</v>
      </c>
      <c r="O417" s="104">
        <f t="shared" si="157"/>
        <v>22034</v>
      </c>
      <c r="P417" s="104">
        <f t="shared" si="147"/>
        <v>54068</v>
      </c>
      <c r="Q417" s="104">
        <f t="shared" si="148"/>
        <v>20.447849814120769</v>
      </c>
      <c r="R417" s="35"/>
    </row>
    <row r="418" spans="1:18" x14ac:dyDescent="0.3">
      <c r="A418" s="40" t="s">
        <v>276</v>
      </c>
      <c r="B418" s="40" t="s">
        <v>111</v>
      </c>
      <c r="C418" s="40" t="s">
        <v>117</v>
      </c>
      <c r="D418" s="40" t="s">
        <v>278</v>
      </c>
      <c r="E418" s="88" t="s">
        <v>3021</v>
      </c>
      <c r="F418" s="40" t="s">
        <v>299</v>
      </c>
      <c r="G418" s="81" t="s">
        <v>3055</v>
      </c>
      <c r="H418" s="9" t="s">
        <v>34</v>
      </c>
      <c r="I418" s="102">
        <v>264419</v>
      </c>
      <c r="J418" s="102">
        <v>264419</v>
      </c>
      <c r="K418" s="102"/>
      <c r="L418" s="102">
        <f t="shared" si="146"/>
        <v>54068</v>
      </c>
      <c r="M418" s="102">
        <v>10000</v>
      </c>
      <c r="N418" s="102">
        <v>22034</v>
      </c>
      <c r="O418" s="102">
        <v>22034</v>
      </c>
      <c r="P418" s="102">
        <f t="shared" si="147"/>
        <v>54068</v>
      </c>
      <c r="Q418" s="102">
        <f t="shared" si="148"/>
        <v>20.447849814120769</v>
      </c>
      <c r="R418" s="35"/>
    </row>
    <row r="419" spans="1:18" s="34" customFormat="1" ht="20.399999999999999" x14ac:dyDescent="0.3">
      <c r="A419" s="43" t="s">
        <v>0</v>
      </c>
      <c r="B419" s="43" t="s">
        <v>0</v>
      </c>
      <c r="C419" s="43" t="s">
        <v>0</v>
      </c>
      <c r="D419" s="49" t="s">
        <v>0</v>
      </c>
      <c r="E419" s="49" t="s">
        <v>0</v>
      </c>
      <c r="F419" s="49" t="s">
        <v>0</v>
      </c>
      <c r="G419" s="49" t="s">
        <v>0</v>
      </c>
      <c r="H419" s="21" t="s">
        <v>41</v>
      </c>
      <c r="I419" s="112">
        <f>SUM(I420)</f>
        <v>80200</v>
      </c>
      <c r="J419" s="112">
        <f>SUM(J420)</f>
        <v>80200</v>
      </c>
      <c r="K419" s="112">
        <f>SUM(K420)</f>
        <v>0</v>
      </c>
      <c r="L419" s="112">
        <f t="shared" si="146"/>
        <v>0</v>
      </c>
      <c r="M419" s="112">
        <f>SUM(M420)</f>
        <v>0</v>
      </c>
      <c r="N419" s="112">
        <f t="shared" ref="N419:O419" si="158">SUM(N420)</f>
        <v>0</v>
      </c>
      <c r="O419" s="112">
        <f t="shared" si="158"/>
        <v>0</v>
      </c>
      <c r="P419" s="112">
        <f t="shared" si="147"/>
        <v>0</v>
      </c>
      <c r="Q419" s="112">
        <f t="shared" si="148"/>
        <v>0</v>
      </c>
      <c r="R419" s="35"/>
    </row>
    <row r="420" spans="1:18" x14ac:dyDescent="0.3">
      <c r="A420" s="40" t="s">
        <v>276</v>
      </c>
      <c r="B420" s="40" t="s">
        <v>111</v>
      </c>
      <c r="C420" s="40" t="s">
        <v>117</v>
      </c>
      <c r="D420" s="40" t="s">
        <v>278</v>
      </c>
      <c r="E420" s="52" t="s">
        <v>192</v>
      </c>
      <c r="F420" s="52" t="s">
        <v>0</v>
      </c>
      <c r="G420" s="52" t="s">
        <v>0</v>
      </c>
      <c r="H420" s="6" t="s">
        <v>36</v>
      </c>
      <c r="I420" s="104">
        <f>SUM(I421,I423,I425)</f>
        <v>80200</v>
      </c>
      <c r="J420" s="104">
        <f>SUM(J421,J423,J425)</f>
        <v>80200</v>
      </c>
      <c r="K420" s="104">
        <f>SUM(K421,K423,K425)</f>
        <v>0</v>
      </c>
      <c r="L420" s="104">
        <f t="shared" si="146"/>
        <v>0</v>
      </c>
      <c r="M420" s="104">
        <f>SUM(M421,M423,M425)</f>
        <v>0</v>
      </c>
      <c r="N420" s="104">
        <f t="shared" ref="N420:O420" si="159">SUM(N421,N423,N425)</f>
        <v>0</v>
      </c>
      <c r="O420" s="104">
        <f t="shared" si="159"/>
        <v>0</v>
      </c>
      <c r="P420" s="104">
        <f t="shared" si="147"/>
        <v>0</v>
      </c>
      <c r="Q420" s="104">
        <f t="shared" si="148"/>
        <v>0</v>
      </c>
      <c r="R420" s="35"/>
    </row>
    <row r="421" spans="1:18" x14ac:dyDescent="0.3">
      <c r="A421" s="41" t="s">
        <v>276</v>
      </c>
      <c r="B421" s="41" t="s">
        <v>111</v>
      </c>
      <c r="C421" s="41" t="s">
        <v>117</v>
      </c>
      <c r="D421" s="41" t="s">
        <v>278</v>
      </c>
      <c r="E421" s="41" t="s">
        <v>193</v>
      </c>
      <c r="F421" s="40" t="s">
        <v>0</v>
      </c>
      <c r="G421" s="81" t="s">
        <v>0</v>
      </c>
      <c r="H421" s="6" t="s">
        <v>37</v>
      </c>
      <c r="I421" s="104">
        <f>SUM(I422)</f>
        <v>100</v>
      </c>
      <c r="J421" s="104">
        <f>SUM(J422)</f>
        <v>100</v>
      </c>
      <c r="K421" s="104">
        <f>SUM(K422)</f>
        <v>0</v>
      </c>
      <c r="L421" s="104">
        <f t="shared" si="146"/>
        <v>0</v>
      </c>
      <c r="M421" s="104">
        <f>SUM(M422)</f>
        <v>0</v>
      </c>
      <c r="N421" s="104">
        <f t="shared" ref="N421:O421" si="160">SUM(N422)</f>
        <v>0</v>
      </c>
      <c r="O421" s="104">
        <f t="shared" si="160"/>
        <v>0</v>
      </c>
      <c r="P421" s="104">
        <f t="shared" si="147"/>
        <v>0</v>
      </c>
      <c r="Q421" s="104">
        <f t="shared" si="148"/>
        <v>0</v>
      </c>
      <c r="R421" s="35"/>
    </row>
    <row r="422" spans="1:18" x14ac:dyDescent="0.3">
      <c r="A422" s="40" t="s">
        <v>276</v>
      </c>
      <c r="B422" s="40" t="s">
        <v>111</v>
      </c>
      <c r="C422" s="40" t="s">
        <v>117</v>
      </c>
      <c r="D422" s="40" t="s">
        <v>278</v>
      </c>
      <c r="E422" s="88" t="s">
        <v>3024</v>
      </c>
      <c r="F422" s="40" t="s">
        <v>300</v>
      </c>
      <c r="G422" s="81" t="s">
        <v>3055</v>
      </c>
      <c r="H422" s="9" t="s">
        <v>301</v>
      </c>
      <c r="I422" s="102">
        <v>100</v>
      </c>
      <c r="J422" s="102">
        <v>100</v>
      </c>
      <c r="K422" s="102"/>
      <c r="L422" s="102">
        <f t="shared" si="146"/>
        <v>0</v>
      </c>
      <c r="M422" s="102">
        <v>0</v>
      </c>
      <c r="N422" s="102">
        <v>0</v>
      </c>
      <c r="O422" s="102">
        <v>0</v>
      </c>
      <c r="P422" s="102">
        <f t="shared" si="147"/>
        <v>0</v>
      </c>
      <c r="Q422" s="102">
        <f t="shared" si="148"/>
        <v>0</v>
      </c>
      <c r="R422" s="35"/>
    </row>
    <row r="423" spans="1:18" x14ac:dyDescent="0.3">
      <c r="A423" s="41" t="s">
        <v>276</v>
      </c>
      <c r="B423" s="41" t="s">
        <v>111</v>
      </c>
      <c r="C423" s="41" t="s">
        <v>117</v>
      </c>
      <c r="D423" s="41" t="s">
        <v>278</v>
      </c>
      <c r="E423" s="41" t="s">
        <v>302</v>
      </c>
      <c r="F423" s="40" t="s">
        <v>0</v>
      </c>
      <c r="G423" s="81" t="s">
        <v>0</v>
      </c>
      <c r="H423" s="6" t="s">
        <v>39</v>
      </c>
      <c r="I423" s="104">
        <f>SUM(I424)</f>
        <v>100</v>
      </c>
      <c r="J423" s="104">
        <f>SUM(J424)</f>
        <v>100</v>
      </c>
      <c r="K423" s="104">
        <f>SUM(K424)</f>
        <v>0</v>
      </c>
      <c r="L423" s="104">
        <f t="shared" si="146"/>
        <v>0</v>
      </c>
      <c r="M423" s="104">
        <f>SUM(M424)</f>
        <v>0</v>
      </c>
      <c r="N423" s="104">
        <f t="shared" ref="N423:O423" si="161">SUM(N424)</f>
        <v>0</v>
      </c>
      <c r="O423" s="104">
        <f t="shared" si="161"/>
        <v>0</v>
      </c>
      <c r="P423" s="104">
        <f t="shared" si="147"/>
        <v>0</v>
      </c>
      <c r="Q423" s="104">
        <f t="shared" si="148"/>
        <v>0</v>
      </c>
      <c r="R423" s="35"/>
    </row>
    <row r="424" spans="1:18" x14ac:dyDescent="0.3">
      <c r="A424" s="40" t="s">
        <v>276</v>
      </c>
      <c r="B424" s="40" t="s">
        <v>111</v>
      </c>
      <c r="C424" s="40" t="s">
        <v>117</v>
      </c>
      <c r="D424" s="40" t="s">
        <v>278</v>
      </c>
      <c r="E424" s="88" t="s">
        <v>3029</v>
      </c>
      <c r="F424" s="40" t="s">
        <v>303</v>
      </c>
      <c r="G424" s="81" t="s">
        <v>3055</v>
      </c>
      <c r="H424" s="9" t="s">
        <v>304</v>
      </c>
      <c r="I424" s="102">
        <v>100</v>
      </c>
      <c r="J424" s="102">
        <v>100</v>
      </c>
      <c r="K424" s="102"/>
      <c r="L424" s="102">
        <f t="shared" si="146"/>
        <v>0</v>
      </c>
      <c r="M424" s="102">
        <v>0</v>
      </c>
      <c r="N424" s="102">
        <v>0</v>
      </c>
      <c r="O424" s="102">
        <v>0</v>
      </c>
      <c r="P424" s="102">
        <f t="shared" si="147"/>
        <v>0</v>
      </c>
      <c r="Q424" s="102">
        <f t="shared" si="148"/>
        <v>0</v>
      </c>
      <c r="R424" s="35"/>
    </row>
    <row r="425" spans="1:18" x14ac:dyDescent="0.3">
      <c r="A425" s="41" t="s">
        <v>276</v>
      </c>
      <c r="B425" s="41" t="s">
        <v>111</v>
      </c>
      <c r="C425" s="41" t="s">
        <v>117</v>
      </c>
      <c r="D425" s="41" t="s">
        <v>278</v>
      </c>
      <c r="E425" s="41" t="s">
        <v>305</v>
      </c>
      <c r="F425" s="40" t="s">
        <v>0</v>
      </c>
      <c r="G425" s="81" t="s">
        <v>0</v>
      </c>
      <c r="H425" s="6" t="s">
        <v>40</v>
      </c>
      <c r="I425" s="104">
        <f>SUM(I426)</f>
        <v>80000</v>
      </c>
      <c r="J425" s="104">
        <f>SUM(J426)</f>
        <v>80000</v>
      </c>
      <c r="K425" s="104">
        <f>SUM(K426)</f>
        <v>0</v>
      </c>
      <c r="L425" s="104">
        <f t="shared" si="146"/>
        <v>0</v>
      </c>
      <c r="M425" s="104">
        <f>SUM(M426)</f>
        <v>0</v>
      </c>
      <c r="N425" s="104">
        <f t="shared" ref="N425:O425" si="162">SUM(N426)</f>
        <v>0</v>
      </c>
      <c r="O425" s="104">
        <f t="shared" si="162"/>
        <v>0</v>
      </c>
      <c r="P425" s="104">
        <f t="shared" si="147"/>
        <v>0</v>
      </c>
      <c r="Q425" s="104">
        <f t="shared" si="148"/>
        <v>0</v>
      </c>
      <c r="R425" s="35"/>
    </row>
    <row r="426" spans="1:18" x14ac:dyDescent="0.3">
      <c r="A426" s="40" t="s">
        <v>276</v>
      </c>
      <c r="B426" s="40" t="s">
        <v>111</v>
      </c>
      <c r="C426" s="40" t="s">
        <v>117</v>
      </c>
      <c r="D426" s="40" t="s">
        <v>278</v>
      </c>
      <c r="E426" s="88" t="s">
        <v>3030</v>
      </c>
      <c r="F426" s="40" t="s">
        <v>306</v>
      </c>
      <c r="G426" s="81" t="s">
        <v>3057</v>
      </c>
      <c r="H426" s="9" t="s">
        <v>307</v>
      </c>
      <c r="I426" s="102">
        <v>80000</v>
      </c>
      <c r="J426" s="102">
        <v>80000</v>
      </c>
      <c r="K426" s="102"/>
      <c r="L426" s="102">
        <f t="shared" si="146"/>
        <v>0</v>
      </c>
      <c r="M426" s="102">
        <v>0</v>
      </c>
      <c r="N426" s="102">
        <v>0</v>
      </c>
      <c r="O426" s="102">
        <v>0</v>
      </c>
      <c r="P426" s="102">
        <f t="shared" si="147"/>
        <v>0</v>
      </c>
      <c r="Q426" s="102">
        <f t="shared" si="148"/>
        <v>0</v>
      </c>
      <c r="R426" s="35"/>
    </row>
    <row r="427" spans="1:18" s="34" customFormat="1" ht="20.399999999999999" x14ac:dyDescent="0.3">
      <c r="A427" s="43" t="s">
        <v>0</v>
      </c>
      <c r="B427" s="43" t="s">
        <v>0</v>
      </c>
      <c r="C427" s="43" t="s">
        <v>0</v>
      </c>
      <c r="D427" s="49" t="s">
        <v>0</v>
      </c>
      <c r="E427" s="49" t="s">
        <v>0</v>
      </c>
      <c r="F427" s="49" t="s">
        <v>0</v>
      </c>
      <c r="G427" s="49" t="s">
        <v>0</v>
      </c>
      <c r="H427" s="21" t="s">
        <v>53</v>
      </c>
      <c r="I427" s="112">
        <f t="shared" ref="I427:O428" si="163">SUM(I428)</f>
        <v>4766</v>
      </c>
      <c r="J427" s="112">
        <f t="shared" si="163"/>
        <v>4766</v>
      </c>
      <c r="K427" s="112">
        <f t="shared" si="163"/>
        <v>0</v>
      </c>
      <c r="L427" s="112">
        <f t="shared" si="146"/>
        <v>0</v>
      </c>
      <c r="M427" s="112">
        <f t="shared" si="163"/>
        <v>0</v>
      </c>
      <c r="N427" s="112">
        <f t="shared" si="163"/>
        <v>0</v>
      </c>
      <c r="O427" s="112">
        <f t="shared" si="163"/>
        <v>0</v>
      </c>
      <c r="P427" s="112">
        <f t="shared" si="147"/>
        <v>0</v>
      </c>
      <c r="Q427" s="112">
        <f t="shared" si="148"/>
        <v>0</v>
      </c>
      <c r="R427" s="35"/>
    </row>
    <row r="428" spans="1:18" x14ac:dyDescent="0.3">
      <c r="A428" s="40" t="s">
        <v>276</v>
      </c>
      <c r="B428" s="40" t="s">
        <v>111</v>
      </c>
      <c r="C428" s="40" t="s">
        <v>117</v>
      </c>
      <c r="D428" s="40" t="s">
        <v>278</v>
      </c>
      <c r="E428" s="52" t="s">
        <v>149</v>
      </c>
      <c r="F428" s="52" t="s">
        <v>0</v>
      </c>
      <c r="G428" s="52" t="s">
        <v>0</v>
      </c>
      <c r="H428" s="6" t="s">
        <v>46</v>
      </c>
      <c r="I428" s="104">
        <f t="shared" si="163"/>
        <v>4766</v>
      </c>
      <c r="J428" s="104">
        <f t="shared" si="163"/>
        <v>4766</v>
      </c>
      <c r="K428" s="104">
        <f t="shared" si="163"/>
        <v>0</v>
      </c>
      <c r="L428" s="104">
        <f t="shared" si="146"/>
        <v>0</v>
      </c>
      <c r="M428" s="104">
        <f t="shared" si="163"/>
        <v>0</v>
      </c>
      <c r="N428" s="104">
        <f t="shared" si="163"/>
        <v>0</v>
      </c>
      <c r="O428" s="104">
        <f t="shared" si="163"/>
        <v>0</v>
      </c>
      <c r="P428" s="104">
        <f t="shared" si="147"/>
        <v>0</v>
      </c>
      <c r="Q428" s="104">
        <f t="shared" si="148"/>
        <v>0</v>
      </c>
      <c r="R428" s="35"/>
    </row>
    <row r="429" spans="1:18" x14ac:dyDescent="0.3">
      <c r="A429" s="40" t="s">
        <v>276</v>
      </c>
      <c r="B429" s="40" t="s">
        <v>111</v>
      </c>
      <c r="C429" s="40" t="s">
        <v>117</v>
      </c>
      <c r="D429" s="40" t="s">
        <v>278</v>
      </c>
      <c r="E429" s="88" t="s">
        <v>3022</v>
      </c>
      <c r="F429" s="40"/>
      <c r="G429" s="81" t="s">
        <v>3055</v>
      </c>
      <c r="H429" s="9" t="s">
        <v>49</v>
      </c>
      <c r="I429" s="102">
        <v>4766</v>
      </c>
      <c r="J429" s="102">
        <v>4766</v>
      </c>
      <c r="K429" s="102"/>
      <c r="L429" s="102">
        <f t="shared" si="146"/>
        <v>0</v>
      </c>
      <c r="M429" s="102">
        <v>0</v>
      </c>
      <c r="N429" s="102"/>
      <c r="O429" s="102"/>
      <c r="P429" s="102">
        <f t="shared" si="147"/>
        <v>0</v>
      </c>
      <c r="Q429" s="102">
        <f t="shared" si="148"/>
        <v>0</v>
      </c>
      <c r="R429" s="35"/>
    </row>
    <row r="430" spans="1:18" s="34" customFormat="1" x14ac:dyDescent="0.3">
      <c r="A430" s="49" t="s">
        <v>0</v>
      </c>
      <c r="B430" s="49" t="s">
        <v>0</v>
      </c>
      <c r="C430" s="49" t="s">
        <v>0</v>
      </c>
      <c r="D430" s="49" t="s">
        <v>0</v>
      </c>
      <c r="E430" s="49" t="s">
        <v>0</v>
      </c>
      <c r="F430" s="49" t="s">
        <v>0</v>
      </c>
      <c r="G430" s="49" t="s">
        <v>0</v>
      </c>
      <c r="H430" s="21" t="s">
        <v>308</v>
      </c>
      <c r="I430" s="112">
        <f>SUM(I389,I407,I419,I427)</f>
        <v>7840878</v>
      </c>
      <c r="J430" s="112">
        <f>SUM(J389,J407,J419,J427)</f>
        <v>7840878</v>
      </c>
      <c r="K430" s="112">
        <f>SUM(K389,K407,K419,K427)</f>
        <v>0</v>
      </c>
      <c r="L430" s="112">
        <f t="shared" si="146"/>
        <v>1674606</v>
      </c>
      <c r="M430" s="112">
        <f>SUM(M389,M407,M419,M427)</f>
        <v>381436</v>
      </c>
      <c r="N430" s="112">
        <f t="shared" ref="N430:O430" si="164">SUM(N389,N407,N419,N427)</f>
        <v>646758</v>
      </c>
      <c r="O430" s="112">
        <f t="shared" si="164"/>
        <v>646412</v>
      </c>
      <c r="P430" s="112">
        <f t="shared" si="147"/>
        <v>1674606</v>
      </c>
      <c r="Q430" s="112">
        <f t="shared" si="148"/>
        <v>21.357378599692534</v>
      </c>
      <c r="R430" s="35"/>
    </row>
    <row r="431" spans="1:18" ht="15" thickBot="1" x14ac:dyDescent="0.35">
      <c r="A431" s="81" t="s">
        <v>0</v>
      </c>
      <c r="B431" s="81" t="s">
        <v>0</v>
      </c>
      <c r="C431" s="81" t="s">
        <v>0</v>
      </c>
      <c r="D431" s="81" t="s">
        <v>0</v>
      </c>
      <c r="E431" s="81" t="s">
        <v>0</v>
      </c>
      <c r="F431" s="81" t="s">
        <v>0</v>
      </c>
      <c r="G431" s="81" t="s">
        <v>0</v>
      </c>
      <c r="H431" s="6" t="s">
        <v>152</v>
      </c>
      <c r="I431" s="104">
        <v>18</v>
      </c>
      <c r="J431" s="104">
        <v>18</v>
      </c>
      <c r="K431" s="104"/>
      <c r="L431" s="104"/>
      <c r="M431" s="104"/>
      <c r="N431" s="104"/>
      <c r="O431" s="104"/>
      <c r="P431" s="104"/>
      <c r="Q431" s="104"/>
      <c r="R431" s="35"/>
    </row>
    <row r="432" spans="1:18" s="34" customFormat="1" ht="31.2" thickBot="1" x14ac:dyDescent="0.35">
      <c r="A432" s="127" t="s">
        <v>0</v>
      </c>
      <c r="B432" s="127" t="s">
        <v>0</v>
      </c>
      <c r="C432" s="127" t="s">
        <v>0</v>
      </c>
      <c r="D432" s="127" t="s">
        <v>0</v>
      </c>
      <c r="E432" s="127" t="s">
        <v>0</v>
      </c>
      <c r="F432" s="127" t="s">
        <v>0</v>
      </c>
      <c r="G432" s="127" t="s">
        <v>0</v>
      </c>
      <c r="H432" s="29" t="s">
        <v>63</v>
      </c>
      <c r="I432" s="124" t="s">
        <v>3013</v>
      </c>
      <c r="J432" s="124" t="s">
        <v>2</v>
      </c>
      <c r="K432" s="124" t="s">
        <v>3097</v>
      </c>
      <c r="L432" s="124" t="s">
        <v>3097</v>
      </c>
      <c r="M432" s="124" t="s">
        <v>3098</v>
      </c>
      <c r="N432" s="124" t="s">
        <v>3099</v>
      </c>
      <c r="O432" s="124" t="s">
        <v>3100</v>
      </c>
      <c r="P432" s="124" t="s">
        <v>3097</v>
      </c>
      <c r="Q432" s="126" t="s">
        <v>3101</v>
      </c>
      <c r="R432" s="35"/>
    </row>
    <row r="433" spans="1:18" x14ac:dyDescent="0.3">
      <c r="A433" s="128"/>
      <c r="B433" s="128"/>
      <c r="C433" s="128"/>
      <c r="D433" s="128"/>
      <c r="E433" s="128"/>
      <c r="F433" s="128"/>
      <c r="G433" s="128"/>
      <c r="H433" s="10" t="s">
        <v>0</v>
      </c>
      <c r="I433" s="103">
        <v>1</v>
      </c>
      <c r="J433" s="103">
        <v>2</v>
      </c>
      <c r="K433" s="103">
        <v>3</v>
      </c>
      <c r="L433" s="103" t="s">
        <v>3</v>
      </c>
      <c r="M433" s="103">
        <v>5</v>
      </c>
      <c r="N433" s="103">
        <v>6</v>
      </c>
      <c r="O433" s="103">
        <v>7</v>
      </c>
      <c r="P433" s="103" t="s">
        <v>3102</v>
      </c>
      <c r="Q433" s="103">
        <v>9</v>
      </c>
      <c r="R433" s="35"/>
    </row>
    <row r="434" spans="1:18" x14ac:dyDescent="0.3">
      <c r="A434" s="128"/>
      <c r="B434" s="128"/>
      <c r="C434" s="128"/>
      <c r="D434" s="128"/>
      <c r="E434" s="128"/>
      <c r="F434" s="128"/>
      <c r="G434" s="128"/>
      <c r="H434" s="11" t="s">
        <v>70</v>
      </c>
      <c r="I434" s="105">
        <f>SUM(I404)</f>
        <v>3008006</v>
      </c>
      <c r="J434" s="105">
        <f>SUM(J404)</f>
        <v>3008006</v>
      </c>
      <c r="K434" s="105">
        <f>SUM(K404)</f>
        <v>0</v>
      </c>
      <c r="L434" s="105">
        <f t="shared" si="146"/>
        <v>501334</v>
      </c>
      <c r="M434" s="105">
        <f>SUM(M404)</f>
        <v>0</v>
      </c>
      <c r="N434" s="105">
        <f t="shared" ref="N434:O434" si="165">SUM(N404)</f>
        <v>250667</v>
      </c>
      <c r="O434" s="105">
        <f t="shared" si="165"/>
        <v>250667</v>
      </c>
      <c r="P434" s="105">
        <f t="shared" si="147"/>
        <v>501334</v>
      </c>
      <c r="Q434" s="105">
        <f t="shared" si="148"/>
        <v>16.666655585128488</v>
      </c>
      <c r="R434" s="35"/>
    </row>
    <row r="435" spans="1:18" x14ac:dyDescent="0.3">
      <c r="A435" s="128"/>
      <c r="B435" s="128"/>
      <c r="C435" s="128"/>
      <c r="D435" s="128"/>
      <c r="E435" s="128"/>
      <c r="F435" s="128"/>
      <c r="G435" s="128"/>
      <c r="H435" s="11" t="s">
        <v>71</v>
      </c>
      <c r="I435" s="105">
        <f>SUM(I391,I393,I394,I395,I397,I399,I401,I403,I405,I406,I410,I412,I413,I418,I422,I424,I429,I396)</f>
        <v>1302872</v>
      </c>
      <c r="J435" s="105">
        <f>SUM(J391,J393,J394,J395,J397,J399,J401,J403,J405,J406,J410,J412,J413,J418,J422,J424,J429,J396)</f>
        <v>1302872</v>
      </c>
      <c r="K435" s="105">
        <f>SUM(K391,K393,K394,K395,K397,K399,K401,K403,K405,K406,K410,K412,K413,K418,K422,K424,K429,K396)</f>
        <v>0</v>
      </c>
      <c r="L435" s="105">
        <f t="shared" si="146"/>
        <v>310771</v>
      </c>
      <c r="M435" s="105">
        <f>SUM(M391,M393,M394,M395,M397,M399,M401,M403,M405,M406,M410,M412,M413,M418,M422,M424,M429,M396)</f>
        <v>93936</v>
      </c>
      <c r="N435" s="105">
        <f t="shared" ref="N435:O435" si="166">SUM(N391,N393,N394,N395,N397,N399,N401,N403,N405,N406,N410,N412,N413,N418,N422,N424,N429,N396)</f>
        <v>108591</v>
      </c>
      <c r="O435" s="105">
        <f t="shared" si="166"/>
        <v>108244</v>
      </c>
      <c r="P435" s="105">
        <f t="shared" si="147"/>
        <v>310771</v>
      </c>
      <c r="Q435" s="105">
        <f t="shared" si="148"/>
        <v>23.852765275483701</v>
      </c>
      <c r="R435" s="35"/>
    </row>
    <row r="436" spans="1:18" x14ac:dyDescent="0.3">
      <c r="A436" s="128"/>
      <c r="B436" s="128"/>
      <c r="C436" s="128"/>
      <c r="D436" s="128"/>
      <c r="E436" s="128"/>
      <c r="F436" s="128"/>
      <c r="G436" s="128"/>
      <c r="H436" s="11" t="s">
        <v>97</v>
      </c>
      <c r="I436" s="105">
        <f>SUM(I416,I426,I415)</f>
        <v>3530000</v>
      </c>
      <c r="J436" s="105">
        <f>SUM(J416,J426,J415)</f>
        <v>3530000</v>
      </c>
      <c r="K436" s="105">
        <f>SUM(K416,K426,K415)</f>
        <v>0</v>
      </c>
      <c r="L436" s="105">
        <f t="shared" si="146"/>
        <v>862501</v>
      </c>
      <c r="M436" s="105">
        <f>SUM(M416,M426,M415)</f>
        <v>287500</v>
      </c>
      <c r="N436" s="105">
        <f t="shared" ref="N436:O436" si="167">SUM(N416,N426,N415)</f>
        <v>287500</v>
      </c>
      <c r="O436" s="105">
        <f t="shared" si="167"/>
        <v>287501</v>
      </c>
      <c r="P436" s="105">
        <f t="shared" si="147"/>
        <v>862501</v>
      </c>
      <c r="Q436" s="105">
        <f t="shared" si="148"/>
        <v>24.433456090651561</v>
      </c>
      <c r="R436" s="35"/>
    </row>
    <row r="437" spans="1:18" x14ac:dyDescent="0.3">
      <c r="A437" s="129"/>
      <c r="B437" s="129"/>
      <c r="C437" s="129"/>
      <c r="D437" s="129"/>
      <c r="E437" s="129"/>
      <c r="F437" s="129"/>
      <c r="G437" s="129"/>
      <c r="H437" s="12" t="s">
        <v>62</v>
      </c>
      <c r="I437" s="105">
        <f>SUM(I434:I436)</f>
        <v>7840878</v>
      </c>
      <c r="J437" s="105">
        <f>SUM(J434:J436)</f>
        <v>7840878</v>
      </c>
      <c r="K437" s="105">
        <f>SUM(K434:K436)</f>
        <v>0</v>
      </c>
      <c r="L437" s="105">
        <f t="shared" si="146"/>
        <v>1674606</v>
      </c>
      <c r="M437" s="105">
        <f>SUM(M434:M436)</f>
        <v>381436</v>
      </c>
      <c r="N437" s="105">
        <f t="shared" ref="N437:O437" si="168">SUM(N434:N436)</f>
        <v>646758</v>
      </c>
      <c r="O437" s="105">
        <f t="shared" si="168"/>
        <v>646412</v>
      </c>
      <c r="P437" s="105">
        <f t="shared" si="147"/>
        <v>1674606</v>
      </c>
      <c r="Q437" s="105">
        <f t="shared" si="148"/>
        <v>21.357378599692534</v>
      </c>
      <c r="R437" s="35"/>
    </row>
    <row r="438" spans="1:18" x14ac:dyDescent="0.3">
      <c r="A438" s="81" t="s">
        <v>0</v>
      </c>
      <c r="B438" s="81" t="s">
        <v>0</v>
      </c>
      <c r="C438" s="81" t="s">
        <v>0</v>
      </c>
      <c r="D438" s="81" t="s">
        <v>0</v>
      </c>
      <c r="E438" s="81" t="s">
        <v>0</v>
      </c>
      <c r="F438" s="81" t="s">
        <v>0</v>
      </c>
      <c r="G438" s="81" t="s">
        <v>0</v>
      </c>
      <c r="H438" s="13" t="s">
        <v>0</v>
      </c>
      <c r="I438" s="106"/>
      <c r="J438" s="106"/>
      <c r="K438" s="106"/>
      <c r="L438" s="106"/>
      <c r="M438" s="106"/>
      <c r="N438" s="106"/>
      <c r="O438" s="106"/>
      <c r="P438" s="106"/>
      <c r="Q438" s="106"/>
      <c r="R438" s="35"/>
    </row>
    <row r="439" spans="1:18" s="34" customFormat="1" x14ac:dyDescent="0.3">
      <c r="A439" s="49" t="s">
        <v>0</v>
      </c>
      <c r="B439" s="49" t="s">
        <v>0</v>
      </c>
      <c r="C439" s="49" t="s">
        <v>0</v>
      </c>
      <c r="D439" s="49" t="s">
        <v>0</v>
      </c>
      <c r="E439" s="49" t="s">
        <v>0</v>
      </c>
      <c r="F439" s="49" t="s">
        <v>0</v>
      </c>
      <c r="G439" s="49" t="s">
        <v>0</v>
      </c>
      <c r="H439" s="21" t="s">
        <v>309</v>
      </c>
      <c r="I439" s="112">
        <f>SUM(I430)</f>
        <v>7840878</v>
      </c>
      <c r="J439" s="112">
        <f t="shared" ref="J439:O439" si="169">SUM(J430)</f>
        <v>7840878</v>
      </c>
      <c r="K439" s="112">
        <f t="shared" si="169"/>
        <v>0</v>
      </c>
      <c r="L439" s="112">
        <f t="shared" si="146"/>
        <v>1674606</v>
      </c>
      <c r="M439" s="112">
        <f t="shared" si="169"/>
        <v>381436</v>
      </c>
      <c r="N439" s="112">
        <f t="shared" si="169"/>
        <v>646758</v>
      </c>
      <c r="O439" s="112">
        <f t="shared" si="169"/>
        <v>646412</v>
      </c>
      <c r="P439" s="112">
        <f t="shared" si="147"/>
        <v>1674606</v>
      </c>
      <c r="Q439" s="112">
        <f t="shared" si="148"/>
        <v>21.357378599692534</v>
      </c>
      <c r="R439" s="35"/>
    </row>
    <row r="440" spans="1:18" x14ac:dyDescent="0.3">
      <c r="A440" s="81" t="s">
        <v>0</v>
      </c>
      <c r="B440" s="81" t="s">
        <v>0</v>
      </c>
      <c r="C440" s="81" t="s">
        <v>0</v>
      </c>
      <c r="D440" s="81" t="s">
        <v>0</v>
      </c>
      <c r="E440" s="81" t="s">
        <v>0</v>
      </c>
      <c r="F440" s="81" t="s">
        <v>0</v>
      </c>
      <c r="G440" s="81" t="s">
        <v>0</v>
      </c>
      <c r="H440" s="6" t="s">
        <v>152</v>
      </c>
      <c r="I440" s="104">
        <v>18</v>
      </c>
      <c r="J440" s="104">
        <v>18</v>
      </c>
      <c r="K440" s="104"/>
      <c r="L440" s="104"/>
      <c r="M440" s="104"/>
      <c r="N440" s="104"/>
      <c r="O440" s="104"/>
      <c r="P440" s="104"/>
      <c r="Q440" s="104"/>
      <c r="R440" s="35"/>
    </row>
    <row r="441" spans="1:18" x14ac:dyDescent="0.3">
      <c r="A441" s="81" t="s">
        <v>0</v>
      </c>
      <c r="B441" s="81" t="s">
        <v>0</v>
      </c>
      <c r="C441" s="81" t="s">
        <v>0</v>
      </c>
      <c r="D441" s="81" t="s">
        <v>0</v>
      </c>
      <c r="E441" s="81" t="s">
        <v>0</v>
      </c>
      <c r="F441" s="81" t="s">
        <v>0</v>
      </c>
      <c r="G441" s="81" t="s">
        <v>0</v>
      </c>
      <c r="H441" s="14" t="s">
        <v>0</v>
      </c>
      <c r="I441" s="107"/>
      <c r="J441" s="107"/>
      <c r="K441" s="107"/>
      <c r="L441" s="107"/>
      <c r="M441" s="107"/>
      <c r="N441" s="107"/>
      <c r="O441" s="107"/>
      <c r="P441" s="107"/>
      <c r="Q441" s="107"/>
      <c r="R441" s="35"/>
    </row>
    <row r="442" spans="1:18" ht="15" thickBot="1" x14ac:dyDescent="0.35">
      <c r="A442" s="41" t="s">
        <v>276</v>
      </c>
      <c r="B442" s="41" t="s">
        <v>154</v>
      </c>
      <c r="C442" s="40" t="s">
        <v>0</v>
      </c>
      <c r="D442" s="40" t="s">
        <v>0</v>
      </c>
      <c r="E442" s="52" t="s">
        <v>0</v>
      </c>
      <c r="F442" s="52" t="s">
        <v>0</v>
      </c>
      <c r="G442" s="52" t="s">
        <v>0</v>
      </c>
      <c r="H442" s="6" t="s">
        <v>0</v>
      </c>
      <c r="I442" s="102"/>
      <c r="J442" s="102"/>
      <c r="K442" s="102"/>
      <c r="L442" s="102"/>
      <c r="M442" s="102"/>
      <c r="N442" s="102"/>
      <c r="O442" s="102"/>
      <c r="P442" s="102"/>
      <c r="Q442" s="102"/>
      <c r="R442" s="35"/>
    </row>
    <row r="443" spans="1:18" s="34" customFormat="1" ht="31.2" thickBot="1" x14ac:dyDescent="0.35">
      <c r="A443" s="45" t="s">
        <v>112</v>
      </c>
      <c r="B443" s="45" t="s">
        <v>113</v>
      </c>
      <c r="C443" s="45" t="s">
        <v>114</v>
      </c>
      <c r="D443" s="46" t="s">
        <v>0</v>
      </c>
      <c r="E443" s="45" t="s">
        <v>3014</v>
      </c>
      <c r="F443" s="45" t="s">
        <v>115</v>
      </c>
      <c r="G443" s="45" t="s">
        <v>116</v>
      </c>
      <c r="H443" s="29" t="s">
        <v>1</v>
      </c>
      <c r="I443" s="124" t="s">
        <v>3013</v>
      </c>
      <c r="J443" s="124" t="s">
        <v>2</v>
      </c>
      <c r="K443" s="124" t="s">
        <v>3097</v>
      </c>
      <c r="L443" s="124" t="s">
        <v>3097</v>
      </c>
      <c r="M443" s="124" t="s">
        <v>3098</v>
      </c>
      <c r="N443" s="124" t="s">
        <v>3099</v>
      </c>
      <c r="O443" s="124" t="s">
        <v>3100</v>
      </c>
      <c r="P443" s="124" t="s">
        <v>3097</v>
      </c>
      <c r="Q443" s="126" t="s">
        <v>3101</v>
      </c>
      <c r="R443" s="35"/>
    </row>
    <row r="444" spans="1:18" x14ac:dyDescent="0.3">
      <c r="A444" s="50" t="s">
        <v>0</v>
      </c>
      <c r="B444" s="50" t="s">
        <v>0</v>
      </c>
      <c r="C444" s="50" t="s">
        <v>0</v>
      </c>
      <c r="D444" s="51" t="s">
        <v>0</v>
      </c>
      <c r="E444" s="51" t="s">
        <v>0</v>
      </c>
      <c r="F444" s="86" t="s">
        <v>0</v>
      </c>
      <c r="G444" s="87" t="s">
        <v>0</v>
      </c>
      <c r="H444" s="8" t="s">
        <v>0</v>
      </c>
      <c r="I444" s="103">
        <v>1</v>
      </c>
      <c r="J444" s="103">
        <v>2</v>
      </c>
      <c r="K444" s="103">
        <v>3</v>
      </c>
      <c r="L444" s="103" t="s">
        <v>3</v>
      </c>
      <c r="M444" s="103">
        <v>5</v>
      </c>
      <c r="N444" s="103">
        <v>6</v>
      </c>
      <c r="O444" s="103">
        <v>7</v>
      </c>
      <c r="P444" s="103" t="s">
        <v>3102</v>
      </c>
      <c r="Q444" s="103">
        <v>9</v>
      </c>
      <c r="R444" s="35"/>
    </row>
    <row r="445" spans="1:18" x14ac:dyDescent="0.3">
      <c r="A445" s="41" t="s">
        <v>276</v>
      </c>
      <c r="B445" s="41" t="s">
        <v>154</v>
      </c>
      <c r="C445" s="40" t="s">
        <v>117</v>
      </c>
      <c r="D445" s="40" t="s">
        <v>310</v>
      </c>
      <c r="E445" s="52" t="s">
        <v>0</v>
      </c>
      <c r="F445" s="52" t="s">
        <v>0</v>
      </c>
      <c r="G445" s="52" t="s">
        <v>0</v>
      </c>
      <c r="H445" s="6" t="s">
        <v>311</v>
      </c>
      <c r="I445" s="102"/>
      <c r="J445" s="102"/>
      <c r="K445" s="102"/>
      <c r="L445" s="102">
        <f t="shared" si="146"/>
        <v>0</v>
      </c>
      <c r="M445" s="102">
        <v>0</v>
      </c>
      <c r="N445" s="102"/>
      <c r="O445" s="102"/>
      <c r="P445" s="102">
        <f t="shared" si="147"/>
        <v>0</v>
      </c>
      <c r="Q445" s="102" t="str">
        <f t="shared" si="148"/>
        <v>-</v>
      </c>
      <c r="R445" s="35"/>
    </row>
    <row r="446" spans="1:18" s="34" customFormat="1" ht="20.399999999999999" x14ac:dyDescent="0.3">
      <c r="A446" s="43" t="s">
        <v>0</v>
      </c>
      <c r="B446" s="43" t="s">
        <v>0</v>
      </c>
      <c r="C446" s="43" t="s">
        <v>0</v>
      </c>
      <c r="D446" s="49" t="s">
        <v>0</v>
      </c>
      <c r="E446" s="49" t="s">
        <v>0</v>
      </c>
      <c r="F446" s="49" t="s">
        <v>0</v>
      </c>
      <c r="G446" s="49" t="s">
        <v>0</v>
      </c>
      <c r="H446" s="21" t="s">
        <v>26</v>
      </c>
      <c r="I446" s="112">
        <f>SUM(I447,I455,I457)</f>
        <v>7949389</v>
      </c>
      <c r="J446" s="112">
        <f>SUM(J447,J455,J457)</f>
        <v>7946389</v>
      </c>
      <c r="K446" s="112">
        <f>SUM(K447,K455,K457)</f>
        <v>0</v>
      </c>
      <c r="L446" s="112">
        <f t="shared" si="146"/>
        <v>2089561</v>
      </c>
      <c r="M446" s="112">
        <f>SUM(M447,M455,M457)</f>
        <v>659261</v>
      </c>
      <c r="N446" s="112">
        <f t="shared" ref="N446:O446" si="170">SUM(N447,N455,N457)</f>
        <v>716900</v>
      </c>
      <c r="O446" s="112">
        <f t="shared" si="170"/>
        <v>713400</v>
      </c>
      <c r="P446" s="112">
        <f t="shared" si="147"/>
        <v>2089561</v>
      </c>
      <c r="Q446" s="112">
        <f t="shared" si="148"/>
        <v>26.295730047950084</v>
      </c>
      <c r="R446" s="35"/>
    </row>
    <row r="447" spans="1:18" x14ac:dyDescent="0.3">
      <c r="A447" s="40" t="s">
        <v>276</v>
      </c>
      <c r="B447" s="40" t="s">
        <v>154</v>
      </c>
      <c r="C447" s="40" t="s">
        <v>117</v>
      </c>
      <c r="D447" s="40" t="s">
        <v>310</v>
      </c>
      <c r="E447" s="52" t="s">
        <v>119</v>
      </c>
      <c r="F447" s="52" t="s">
        <v>0</v>
      </c>
      <c r="G447" s="52" t="s">
        <v>0</v>
      </c>
      <c r="H447" s="6" t="s">
        <v>5</v>
      </c>
      <c r="I447" s="104">
        <f>SUM(I448,I449)</f>
        <v>6335289</v>
      </c>
      <c r="J447" s="104">
        <f>SUM(J448,J449)</f>
        <v>6335289</v>
      </c>
      <c r="K447" s="104">
        <f>SUM(K448,K449)</f>
        <v>0</v>
      </c>
      <c r="L447" s="104">
        <f t="shared" si="146"/>
        <v>1551865</v>
      </c>
      <c r="M447" s="104">
        <f>SUM(M448,M449)</f>
        <v>486665</v>
      </c>
      <c r="N447" s="104">
        <f t="shared" ref="N447:O447" si="171">SUM(N448,N449)</f>
        <v>535000</v>
      </c>
      <c r="O447" s="104">
        <f t="shared" si="171"/>
        <v>530200</v>
      </c>
      <c r="P447" s="104">
        <f t="shared" si="147"/>
        <v>1551865</v>
      </c>
      <c r="Q447" s="104">
        <f t="shared" si="148"/>
        <v>24.495567605518865</v>
      </c>
      <c r="R447" s="35"/>
    </row>
    <row r="448" spans="1:18" x14ac:dyDescent="0.3">
      <c r="A448" s="40" t="s">
        <v>276</v>
      </c>
      <c r="B448" s="40" t="s">
        <v>154</v>
      </c>
      <c r="C448" s="40" t="s">
        <v>117</v>
      </c>
      <c r="D448" s="40" t="s">
        <v>310</v>
      </c>
      <c r="E448" s="88" t="s">
        <v>3015</v>
      </c>
      <c r="F448" s="40"/>
      <c r="G448" s="81" t="s">
        <v>3058</v>
      </c>
      <c r="H448" s="9" t="s">
        <v>6</v>
      </c>
      <c r="I448" s="102">
        <v>5525689</v>
      </c>
      <c r="J448" s="102">
        <v>5525689</v>
      </c>
      <c r="K448" s="102"/>
      <c r="L448" s="102">
        <f t="shared" si="146"/>
        <v>1403696</v>
      </c>
      <c r="M448" s="102">
        <v>443696</v>
      </c>
      <c r="N448" s="102">
        <v>480000</v>
      </c>
      <c r="O448" s="102">
        <v>480000</v>
      </c>
      <c r="P448" s="102">
        <f t="shared" si="147"/>
        <v>1403696</v>
      </c>
      <c r="Q448" s="102">
        <f t="shared" si="148"/>
        <v>25.40309452812129</v>
      </c>
      <c r="R448" s="35"/>
    </row>
    <row r="449" spans="1:18" x14ac:dyDescent="0.3">
      <c r="A449" s="41" t="s">
        <v>276</v>
      </c>
      <c r="B449" s="41" t="s">
        <v>154</v>
      </c>
      <c r="C449" s="41" t="s">
        <v>117</v>
      </c>
      <c r="D449" s="41" t="s">
        <v>310</v>
      </c>
      <c r="E449" s="41" t="s">
        <v>120</v>
      </c>
      <c r="F449" s="40" t="s">
        <v>0</v>
      </c>
      <c r="G449" s="81" t="s">
        <v>0</v>
      </c>
      <c r="H449" s="6" t="s">
        <v>7</v>
      </c>
      <c r="I449" s="104">
        <f>SUM(I450:I454)</f>
        <v>809600</v>
      </c>
      <c r="J449" s="104">
        <f>SUM(J450:J454)</f>
        <v>809600</v>
      </c>
      <c r="K449" s="104">
        <f>SUM(K450:K454)</f>
        <v>0</v>
      </c>
      <c r="L449" s="104">
        <f t="shared" si="146"/>
        <v>148169</v>
      </c>
      <c r="M449" s="104">
        <f>SUM(M450:M454)</f>
        <v>42969</v>
      </c>
      <c r="N449" s="104">
        <f t="shared" ref="N449:O449" si="172">SUM(N450:N454)</f>
        <v>55000</v>
      </c>
      <c r="O449" s="104">
        <f t="shared" si="172"/>
        <v>50200</v>
      </c>
      <c r="P449" s="104">
        <f t="shared" si="147"/>
        <v>148169</v>
      </c>
      <c r="Q449" s="104">
        <f t="shared" si="148"/>
        <v>18.301506916996047</v>
      </c>
      <c r="R449" s="35"/>
    </row>
    <row r="450" spans="1:18" x14ac:dyDescent="0.3">
      <c r="A450" s="40" t="s">
        <v>276</v>
      </c>
      <c r="B450" s="40" t="s">
        <v>154</v>
      </c>
      <c r="C450" s="40" t="s">
        <v>117</v>
      </c>
      <c r="D450" s="40" t="s">
        <v>310</v>
      </c>
      <c r="E450" s="88" t="s">
        <v>3016</v>
      </c>
      <c r="F450" s="40" t="s">
        <v>312</v>
      </c>
      <c r="G450" s="81" t="s">
        <v>3058</v>
      </c>
      <c r="H450" s="9" t="s">
        <v>9</v>
      </c>
      <c r="I450" s="102">
        <v>152100</v>
      </c>
      <c r="J450" s="102">
        <v>152100</v>
      </c>
      <c r="K450" s="102"/>
      <c r="L450" s="102">
        <f t="shared" si="146"/>
        <v>33185</v>
      </c>
      <c r="M450" s="102">
        <v>9185</v>
      </c>
      <c r="N450" s="102">
        <v>12000</v>
      </c>
      <c r="O450" s="102">
        <v>12000</v>
      </c>
      <c r="P450" s="102">
        <f t="shared" si="147"/>
        <v>33185</v>
      </c>
      <c r="Q450" s="102">
        <f t="shared" si="148"/>
        <v>21.817882971729123</v>
      </c>
      <c r="R450" s="35"/>
    </row>
    <row r="451" spans="1:18" x14ac:dyDescent="0.3">
      <c r="A451" s="40" t="s">
        <v>276</v>
      </c>
      <c r="B451" s="40" t="s">
        <v>154</v>
      </c>
      <c r="C451" s="40" t="s">
        <v>117</v>
      </c>
      <c r="D451" s="40" t="s">
        <v>310</v>
      </c>
      <c r="E451" s="88" t="s">
        <v>3016</v>
      </c>
      <c r="F451" s="40" t="s">
        <v>313</v>
      </c>
      <c r="G451" s="81" t="s">
        <v>3058</v>
      </c>
      <c r="H451" s="9" t="s">
        <v>12</v>
      </c>
      <c r="I451" s="102">
        <v>429000</v>
      </c>
      <c r="J451" s="102">
        <v>429000</v>
      </c>
      <c r="K451" s="102"/>
      <c r="L451" s="102">
        <f t="shared" si="146"/>
        <v>93784</v>
      </c>
      <c r="M451" s="102">
        <v>23784</v>
      </c>
      <c r="N451" s="102">
        <v>40000</v>
      </c>
      <c r="O451" s="102">
        <v>30000</v>
      </c>
      <c r="P451" s="102">
        <f t="shared" si="147"/>
        <v>93784</v>
      </c>
      <c r="Q451" s="102">
        <f t="shared" si="148"/>
        <v>21.861072261072263</v>
      </c>
      <c r="R451" s="35"/>
    </row>
    <row r="452" spans="1:18" x14ac:dyDescent="0.3">
      <c r="A452" s="40" t="s">
        <v>276</v>
      </c>
      <c r="B452" s="40" t="s">
        <v>154</v>
      </c>
      <c r="C452" s="40" t="s">
        <v>117</v>
      </c>
      <c r="D452" s="40" t="s">
        <v>310</v>
      </c>
      <c r="E452" s="88" t="s">
        <v>3016</v>
      </c>
      <c r="F452" s="40" t="s">
        <v>314</v>
      </c>
      <c r="G452" s="81" t="s">
        <v>3058</v>
      </c>
      <c r="H452" s="9" t="s">
        <v>10</v>
      </c>
      <c r="I452" s="102">
        <v>141000</v>
      </c>
      <c r="J452" s="102">
        <v>141000</v>
      </c>
      <c r="K452" s="102"/>
      <c r="L452" s="102">
        <f t="shared" si="146"/>
        <v>0</v>
      </c>
      <c r="M452" s="102">
        <v>0</v>
      </c>
      <c r="N452" s="102"/>
      <c r="O452" s="102"/>
      <c r="P452" s="102">
        <f t="shared" si="147"/>
        <v>0</v>
      </c>
      <c r="Q452" s="102">
        <f t="shared" si="148"/>
        <v>0</v>
      </c>
      <c r="R452" s="35"/>
    </row>
    <row r="453" spans="1:18" x14ac:dyDescent="0.3">
      <c r="A453" s="40" t="s">
        <v>276</v>
      </c>
      <c r="B453" s="40" t="s">
        <v>154</v>
      </c>
      <c r="C453" s="40" t="s">
        <v>117</v>
      </c>
      <c r="D453" s="40" t="s">
        <v>310</v>
      </c>
      <c r="E453" s="88" t="s">
        <v>3016</v>
      </c>
      <c r="F453" s="40" t="s">
        <v>315</v>
      </c>
      <c r="G453" s="81" t="s">
        <v>3058</v>
      </c>
      <c r="H453" s="9" t="s">
        <v>8</v>
      </c>
      <c r="I453" s="102">
        <v>42500</v>
      </c>
      <c r="J453" s="102">
        <v>42500</v>
      </c>
      <c r="K453" s="102"/>
      <c r="L453" s="102">
        <f t="shared" si="146"/>
        <v>5200</v>
      </c>
      <c r="M453" s="102">
        <v>0</v>
      </c>
      <c r="N453" s="102">
        <v>0</v>
      </c>
      <c r="O453" s="102">
        <v>5200</v>
      </c>
      <c r="P453" s="102">
        <f t="shared" si="147"/>
        <v>5200</v>
      </c>
      <c r="Q453" s="102">
        <f t="shared" si="148"/>
        <v>12.23529411764706</v>
      </c>
      <c r="R453" s="35"/>
    </row>
    <row r="454" spans="1:18" x14ac:dyDescent="0.3">
      <c r="A454" s="40" t="s">
        <v>276</v>
      </c>
      <c r="B454" s="40" t="s">
        <v>154</v>
      </c>
      <c r="C454" s="40" t="s">
        <v>117</v>
      </c>
      <c r="D454" s="40" t="s">
        <v>310</v>
      </c>
      <c r="E454" s="88" t="s">
        <v>3016</v>
      </c>
      <c r="F454" s="40" t="s">
        <v>316</v>
      </c>
      <c r="G454" s="81" t="s">
        <v>3058</v>
      </c>
      <c r="H454" s="9" t="s">
        <v>11</v>
      </c>
      <c r="I454" s="102">
        <v>45000</v>
      </c>
      <c r="J454" s="102">
        <v>45000</v>
      </c>
      <c r="K454" s="102"/>
      <c r="L454" s="102">
        <f t="shared" si="146"/>
        <v>16000</v>
      </c>
      <c r="M454" s="102">
        <v>10000</v>
      </c>
      <c r="N454" s="102">
        <v>3000</v>
      </c>
      <c r="O454" s="102">
        <v>3000</v>
      </c>
      <c r="P454" s="102">
        <f t="shared" si="147"/>
        <v>16000</v>
      </c>
      <c r="Q454" s="102">
        <f t="shared" si="148"/>
        <v>35.555555555555557</v>
      </c>
      <c r="R454" s="35"/>
    </row>
    <row r="455" spans="1:18" x14ac:dyDescent="0.3">
      <c r="A455" s="40" t="s">
        <v>276</v>
      </c>
      <c r="B455" s="40" t="s">
        <v>154</v>
      </c>
      <c r="C455" s="40" t="s">
        <v>117</v>
      </c>
      <c r="D455" s="40" t="s">
        <v>310</v>
      </c>
      <c r="E455" s="52" t="s">
        <v>124</v>
      </c>
      <c r="F455" s="52" t="s">
        <v>0</v>
      </c>
      <c r="G455" s="52" t="s">
        <v>0</v>
      </c>
      <c r="H455" s="6" t="s">
        <v>14</v>
      </c>
      <c r="I455" s="104">
        <f>SUM(I456)</f>
        <v>581000</v>
      </c>
      <c r="J455" s="104">
        <f>SUM(J456)</f>
        <v>581000</v>
      </c>
      <c r="K455" s="104">
        <f>SUM(K456)</f>
        <v>0</v>
      </c>
      <c r="L455" s="104">
        <f t="shared" si="146"/>
        <v>151589</v>
      </c>
      <c r="M455" s="104">
        <f>SUM(M456)</f>
        <v>46589</v>
      </c>
      <c r="N455" s="104">
        <f t="shared" ref="N455:O455" si="173">SUM(N456)</f>
        <v>55000</v>
      </c>
      <c r="O455" s="104">
        <f t="shared" si="173"/>
        <v>50000</v>
      </c>
      <c r="P455" s="104">
        <f t="shared" si="147"/>
        <v>151589</v>
      </c>
      <c r="Q455" s="104">
        <f t="shared" si="148"/>
        <v>26.091049913941479</v>
      </c>
      <c r="R455" s="35"/>
    </row>
    <row r="456" spans="1:18" x14ac:dyDescent="0.3">
      <c r="A456" s="40" t="s">
        <v>276</v>
      </c>
      <c r="B456" s="40" t="s">
        <v>154</v>
      </c>
      <c r="C456" s="40" t="s">
        <v>117</v>
      </c>
      <c r="D456" s="40" t="s">
        <v>310</v>
      </c>
      <c r="E456" s="88" t="s">
        <v>3017</v>
      </c>
      <c r="F456" s="40"/>
      <c r="G456" s="81" t="s">
        <v>3058</v>
      </c>
      <c r="H456" s="9" t="s">
        <v>15</v>
      </c>
      <c r="I456" s="102">
        <v>581000</v>
      </c>
      <c r="J456" s="102">
        <v>581000</v>
      </c>
      <c r="K456" s="102"/>
      <c r="L456" s="102">
        <f t="shared" si="146"/>
        <v>151589</v>
      </c>
      <c r="M456" s="102">
        <v>46589</v>
      </c>
      <c r="N456" s="102">
        <v>55000</v>
      </c>
      <c r="O456" s="102">
        <v>50000</v>
      </c>
      <c r="P456" s="102">
        <f t="shared" si="147"/>
        <v>151589</v>
      </c>
      <c r="Q456" s="102">
        <f t="shared" si="148"/>
        <v>26.091049913941479</v>
      </c>
      <c r="R456" s="35"/>
    </row>
    <row r="457" spans="1:18" x14ac:dyDescent="0.3">
      <c r="A457" s="40" t="s">
        <v>276</v>
      </c>
      <c r="B457" s="40" t="s">
        <v>154</v>
      </c>
      <c r="C457" s="40" t="s">
        <v>117</v>
      </c>
      <c r="D457" s="40" t="s">
        <v>310</v>
      </c>
      <c r="E457" s="52" t="s">
        <v>125</v>
      </c>
      <c r="F457" s="52" t="s">
        <v>0</v>
      </c>
      <c r="G457" s="52" t="s">
        <v>0</v>
      </c>
      <c r="H457" s="6" t="s">
        <v>16</v>
      </c>
      <c r="I457" s="104">
        <f>SUM(I458:I466)</f>
        <v>1033100</v>
      </c>
      <c r="J457" s="104">
        <f>SUM(J458:J466)</f>
        <v>1030100</v>
      </c>
      <c r="K457" s="104">
        <f>SUM(K458:K466)</f>
        <v>0</v>
      </c>
      <c r="L457" s="104">
        <f t="shared" si="146"/>
        <v>386107</v>
      </c>
      <c r="M457" s="104">
        <f>SUM(M458:M466)</f>
        <v>126007</v>
      </c>
      <c r="N457" s="104">
        <f t="shared" ref="N457:O457" si="174">SUM(N458:N466)</f>
        <v>126900</v>
      </c>
      <c r="O457" s="104">
        <f t="shared" si="174"/>
        <v>133200</v>
      </c>
      <c r="P457" s="104">
        <f t="shared" si="147"/>
        <v>386107</v>
      </c>
      <c r="Q457" s="104">
        <f t="shared" si="148"/>
        <v>37.482477429375791</v>
      </c>
      <c r="R457" s="35"/>
    </row>
    <row r="458" spans="1:18" x14ac:dyDescent="0.3">
      <c r="A458" s="40" t="s">
        <v>276</v>
      </c>
      <c r="B458" s="40" t="s">
        <v>154</v>
      </c>
      <c r="C458" s="40" t="s">
        <v>117</v>
      </c>
      <c r="D458" s="40" t="s">
        <v>310</v>
      </c>
      <c r="E458" s="88" t="s">
        <v>3018</v>
      </c>
      <c r="F458" s="40"/>
      <c r="G458" s="81" t="s">
        <v>3058</v>
      </c>
      <c r="H458" s="9" t="s">
        <v>17</v>
      </c>
      <c r="I458" s="102">
        <v>3000</v>
      </c>
      <c r="J458" s="102">
        <v>3000</v>
      </c>
      <c r="K458" s="102"/>
      <c r="L458" s="102">
        <f t="shared" si="146"/>
        <v>0</v>
      </c>
      <c r="M458" s="102">
        <v>0</v>
      </c>
      <c r="N458" s="102"/>
      <c r="O458" s="102"/>
      <c r="P458" s="102">
        <f t="shared" si="147"/>
        <v>0</v>
      </c>
      <c r="Q458" s="102">
        <f t="shared" si="148"/>
        <v>0</v>
      </c>
      <c r="R458" s="35"/>
    </row>
    <row r="459" spans="1:18" x14ac:dyDescent="0.3">
      <c r="A459" s="40" t="s">
        <v>276</v>
      </c>
      <c r="B459" s="40" t="s">
        <v>154</v>
      </c>
      <c r="C459" s="40" t="s">
        <v>117</v>
      </c>
      <c r="D459" s="40" t="s">
        <v>310</v>
      </c>
      <c r="E459" s="88" t="s">
        <v>3031</v>
      </c>
      <c r="F459" s="40"/>
      <c r="G459" s="81" t="s">
        <v>3058</v>
      </c>
      <c r="H459" s="9" t="s">
        <v>18</v>
      </c>
      <c r="I459" s="102">
        <v>240000</v>
      </c>
      <c r="J459" s="102">
        <v>240000</v>
      </c>
      <c r="K459" s="102"/>
      <c r="L459" s="102">
        <f t="shared" ref="L459:L522" si="175">SUM(M459:O459)</f>
        <v>91000</v>
      </c>
      <c r="M459" s="102">
        <v>35000</v>
      </c>
      <c r="N459" s="102">
        <v>28000</v>
      </c>
      <c r="O459" s="102">
        <v>28000</v>
      </c>
      <c r="P459" s="102">
        <f t="shared" ref="P459:P522" si="176">K459+L459</f>
        <v>91000</v>
      </c>
      <c r="Q459" s="102">
        <f t="shared" ref="Q459:Q522" si="177">IF(J459=0,"-",P459/J459*100)</f>
        <v>37.916666666666664</v>
      </c>
      <c r="R459" s="35"/>
    </row>
    <row r="460" spans="1:18" x14ac:dyDescent="0.3">
      <c r="A460" s="40" t="s">
        <v>276</v>
      </c>
      <c r="B460" s="40" t="s">
        <v>154</v>
      </c>
      <c r="C460" s="40" t="s">
        <v>117</v>
      </c>
      <c r="D460" s="40" t="s">
        <v>310</v>
      </c>
      <c r="E460" s="88" t="s">
        <v>3032</v>
      </c>
      <c r="F460" s="40"/>
      <c r="G460" s="81" t="s">
        <v>3058</v>
      </c>
      <c r="H460" s="9" t="s">
        <v>19</v>
      </c>
      <c r="I460" s="102">
        <v>180000</v>
      </c>
      <c r="J460" s="102">
        <v>180000</v>
      </c>
      <c r="K460" s="102"/>
      <c r="L460" s="102">
        <f t="shared" si="175"/>
        <v>51000</v>
      </c>
      <c r="M460" s="102">
        <v>17000</v>
      </c>
      <c r="N460" s="102">
        <v>17000</v>
      </c>
      <c r="O460" s="102">
        <v>17000</v>
      </c>
      <c r="P460" s="102">
        <f t="shared" si="176"/>
        <v>51000</v>
      </c>
      <c r="Q460" s="102">
        <f t="shared" si="177"/>
        <v>28.333333333333332</v>
      </c>
      <c r="R460" s="35"/>
    </row>
    <row r="461" spans="1:18" x14ac:dyDescent="0.3">
      <c r="A461" s="40" t="s">
        <v>276</v>
      </c>
      <c r="B461" s="40" t="s">
        <v>154</v>
      </c>
      <c r="C461" s="40" t="s">
        <v>117</v>
      </c>
      <c r="D461" s="40" t="s">
        <v>310</v>
      </c>
      <c r="E461" s="88" t="s">
        <v>3026</v>
      </c>
      <c r="F461" s="40"/>
      <c r="G461" s="81" t="s">
        <v>3058</v>
      </c>
      <c r="H461" s="9" t="s">
        <v>20</v>
      </c>
      <c r="I461" s="102">
        <v>108000</v>
      </c>
      <c r="J461" s="102">
        <v>105000</v>
      </c>
      <c r="K461" s="102"/>
      <c r="L461" s="102">
        <f t="shared" si="175"/>
        <v>30000</v>
      </c>
      <c r="M461" s="102">
        <v>10000</v>
      </c>
      <c r="N461" s="102">
        <v>10000</v>
      </c>
      <c r="O461" s="102">
        <v>10000</v>
      </c>
      <c r="P461" s="102">
        <f t="shared" si="176"/>
        <v>30000</v>
      </c>
      <c r="Q461" s="102">
        <f t="shared" si="177"/>
        <v>28.571428571428569</v>
      </c>
      <c r="R461" s="35"/>
    </row>
    <row r="462" spans="1:18" x14ac:dyDescent="0.3">
      <c r="A462" s="40" t="s">
        <v>276</v>
      </c>
      <c r="B462" s="40" t="s">
        <v>154</v>
      </c>
      <c r="C462" s="40" t="s">
        <v>117</v>
      </c>
      <c r="D462" s="40" t="s">
        <v>310</v>
      </c>
      <c r="E462" s="88" t="s">
        <v>3033</v>
      </c>
      <c r="F462" s="40"/>
      <c r="G462" s="81" t="s">
        <v>3058</v>
      </c>
      <c r="H462" s="9" t="s">
        <v>21</v>
      </c>
      <c r="I462" s="102">
        <v>5000</v>
      </c>
      <c r="J462" s="102">
        <v>5000</v>
      </c>
      <c r="K462" s="102"/>
      <c r="L462" s="102">
        <f t="shared" si="175"/>
        <v>1400</v>
      </c>
      <c r="M462" s="102">
        <v>600</v>
      </c>
      <c r="N462" s="102">
        <v>400</v>
      </c>
      <c r="O462" s="102">
        <v>400</v>
      </c>
      <c r="P462" s="102">
        <f t="shared" si="176"/>
        <v>1400</v>
      </c>
      <c r="Q462" s="102">
        <f t="shared" si="177"/>
        <v>28.000000000000004</v>
      </c>
      <c r="R462" s="35"/>
    </row>
    <row r="463" spans="1:18" x14ac:dyDescent="0.3">
      <c r="A463" s="40" t="s">
        <v>276</v>
      </c>
      <c r="B463" s="40" t="s">
        <v>154</v>
      </c>
      <c r="C463" s="40" t="s">
        <v>117</v>
      </c>
      <c r="D463" s="40" t="s">
        <v>310</v>
      </c>
      <c r="E463" s="88" t="s">
        <v>3034</v>
      </c>
      <c r="F463" s="40"/>
      <c r="G463" s="81" t="s">
        <v>3058</v>
      </c>
      <c r="H463" s="9" t="s">
        <v>22</v>
      </c>
      <c r="I463" s="102">
        <v>100</v>
      </c>
      <c r="J463" s="102">
        <v>100</v>
      </c>
      <c r="K463" s="102"/>
      <c r="L463" s="102">
        <f t="shared" si="175"/>
        <v>0</v>
      </c>
      <c r="M463" s="102">
        <v>0</v>
      </c>
      <c r="N463" s="102">
        <v>0</v>
      </c>
      <c r="O463" s="102">
        <v>0</v>
      </c>
      <c r="P463" s="102">
        <f t="shared" si="176"/>
        <v>0</v>
      </c>
      <c r="Q463" s="102">
        <f t="shared" si="177"/>
        <v>0</v>
      </c>
      <c r="R463" s="35"/>
    </row>
    <row r="464" spans="1:18" x14ac:dyDescent="0.3">
      <c r="A464" s="40" t="s">
        <v>276</v>
      </c>
      <c r="B464" s="40" t="s">
        <v>154</v>
      </c>
      <c r="C464" s="40" t="s">
        <v>117</v>
      </c>
      <c r="D464" s="40" t="s">
        <v>310</v>
      </c>
      <c r="E464" s="88" t="s">
        <v>3035</v>
      </c>
      <c r="F464" s="40"/>
      <c r="G464" s="81" t="s">
        <v>3058</v>
      </c>
      <c r="H464" s="9" t="s">
        <v>23</v>
      </c>
      <c r="I464" s="102">
        <v>80000</v>
      </c>
      <c r="J464" s="102">
        <v>80000</v>
      </c>
      <c r="K464" s="102"/>
      <c r="L464" s="102">
        <f t="shared" si="175"/>
        <v>11000</v>
      </c>
      <c r="M464" s="102">
        <v>3000</v>
      </c>
      <c r="N464" s="102">
        <v>4000</v>
      </c>
      <c r="O464" s="102">
        <v>4000</v>
      </c>
      <c r="P464" s="102">
        <f t="shared" si="176"/>
        <v>11000</v>
      </c>
      <c r="Q464" s="102">
        <f t="shared" si="177"/>
        <v>13.750000000000002</v>
      </c>
      <c r="R464" s="35"/>
    </row>
    <row r="465" spans="1:18" x14ac:dyDescent="0.3">
      <c r="A465" s="40" t="s">
        <v>276</v>
      </c>
      <c r="B465" s="40" t="s">
        <v>154</v>
      </c>
      <c r="C465" s="40" t="s">
        <v>117</v>
      </c>
      <c r="D465" s="40" t="s">
        <v>310</v>
      </c>
      <c r="E465" s="88" t="s">
        <v>3036</v>
      </c>
      <c r="F465" s="40"/>
      <c r="G465" s="81" t="s">
        <v>3058</v>
      </c>
      <c r="H465" s="9" t="s">
        <v>24</v>
      </c>
      <c r="I465" s="102">
        <v>15000</v>
      </c>
      <c r="J465" s="102">
        <v>15000</v>
      </c>
      <c r="K465" s="102"/>
      <c r="L465" s="102">
        <f t="shared" si="175"/>
        <v>7300</v>
      </c>
      <c r="M465" s="102">
        <v>0</v>
      </c>
      <c r="N465" s="102"/>
      <c r="O465" s="102">
        <v>7300</v>
      </c>
      <c r="P465" s="102">
        <f t="shared" si="176"/>
        <v>7300</v>
      </c>
      <c r="Q465" s="102">
        <f t="shared" si="177"/>
        <v>48.666666666666671</v>
      </c>
      <c r="R465" s="35"/>
    </row>
    <row r="466" spans="1:18" x14ac:dyDescent="0.3">
      <c r="A466" s="41" t="s">
        <v>276</v>
      </c>
      <c r="B466" s="41" t="s">
        <v>154</v>
      </c>
      <c r="C466" s="41" t="s">
        <v>117</v>
      </c>
      <c r="D466" s="41" t="s">
        <v>310</v>
      </c>
      <c r="E466" s="41" t="s">
        <v>127</v>
      </c>
      <c r="F466" s="40" t="s">
        <v>0</v>
      </c>
      <c r="G466" s="81" t="s">
        <v>0</v>
      </c>
      <c r="H466" s="6" t="s">
        <v>25</v>
      </c>
      <c r="I466" s="104">
        <f>SUM(I467:I471)</f>
        <v>402000</v>
      </c>
      <c r="J466" s="104">
        <f>SUM(J467:J471)</f>
        <v>402000</v>
      </c>
      <c r="K466" s="104">
        <f>SUM(K467:K471)</f>
        <v>0</v>
      </c>
      <c r="L466" s="104">
        <f t="shared" si="175"/>
        <v>194407</v>
      </c>
      <c r="M466" s="104">
        <f>SUM(M467:M471)</f>
        <v>60407</v>
      </c>
      <c r="N466" s="104">
        <f t="shared" ref="N466:O466" si="178">SUM(N467:N471)</f>
        <v>67500</v>
      </c>
      <c r="O466" s="104">
        <f t="shared" si="178"/>
        <v>66500</v>
      </c>
      <c r="P466" s="104">
        <f t="shared" si="176"/>
        <v>194407</v>
      </c>
      <c r="Q466" s="104">
        <f t="shared" si="177"/>
        <v>48.359950248756221</v>
      </c>
      <c r="R466" s="35"/>
    </row>
    <row r="467" spans="1:18" x14ac:dyDescent="0.3">
      <c r="A467" s="40" t="s">
        <v>276</v>
      </c>
      <c r="B467" s="40" t="s">
        <v>154</v>
      </c>
      <c r="C467" s="40" t="s">
        <v>117</v>
      </c>
      <c r="D467" s="40" t="s">
        <v>310</v>
      </c>
      <c r="E467" s="88" t="s">
        <v>3019</v>
      </c>
      <c r="F467" s="40" t="s">
        <v>323</v>
      </c>
      <c r="G467" s="81" t="s">
        <v>3058</v>
      </c>
      <c r="H467" s="9" t="s">
        <v>324</v>
      </c>
      <c r="I467" s="102">
        <v>200000</v>
      </c>
      <c r="J467" s="102">
        <v>200000</v>
      </c>
      <c r="K467" s="102"/>
      <c r="L467" s="102">
        <f t="shared" si="175"/>
        <v>150000</v>
      </c>
      <c r="M467" s="102">
        <v>50000</v>
      </c>
      <c r="N467" s="102">
        <v>50000</v>
      </c>
      <c r="O467" s="102">
        <v>50000</v>
      </c>
      <c r="P467" s="102">
        <f t="shared" si="176"/>
        <v>150000</v>
      </c>
      <c r="Q467" s="102">
        <f t="shared" si="177"/>
        <v>75</v>
      </c>
      <c r="R467" s="35"/>
    </row>
    <row r="468" spans="1:18" x14ac:dyDescent="0.3">
      <c r="A468" s="40" t="s">
        <v>276</v>
      </c>
      <c r="B468" s="40" t="s">
        <v>154</v>
      </c>
      <c r="C468" s="40" t="s">
        <v>117</v>
      </c>
      <c r="D468" s="40" t="s">
        <v>310</v>
      </c>
      <c r="E468" s="88" t="s">
        <v>3019</v>
      </c>
      <c r="F468" s="40" t="s">
        <v>325</v>
      </c>
      <c r="G468" s="81" t="s">
        <v>3058</v>
      </c>
      <c r="H468" s="9" t="s">
        <v>326</v>
      </c>
      <c r="I468" s="102">
        <v>40000</v>
      </c>
      <c r="J468" s="102">
        <v>40000</v>
      </c>
      <c r="K468" s="102"/>
      <c r="L468" s="102">
        <f t="shared" si="175"/>
        <v>10000</v>
      </c>
      <c r="M468" s="102">
        <v>4000</v>
      </c>
      <c r="N468" s="102">
        <v>3000</v>
      </c>
      <c r="O468" s="102">
        <v>3000</v>
      </c>
      <c r="P468" s="102">
        <f t="shared" si="176"/>
        <v>10000</v>
      </c>
      <c r="Q468" s="102">
        <f t="shared" si="177"/>
        <v>25</v>
      </c>
      <c r="R468" s="35"/>
    </row>
    <row r="469" spans="1:18" x14ac:dyDescent="0.3">
      <c r="A469" s="40" t="s">
        <v>276</v>
      </c>
      <c r="B469" s="40" t="s">
        <v>154</v>
      </c>
      <c r="C469" s="40" t="s">
        <v>117</v>
      </c>
      <c r="D469" s="40" t="s">
        <v>310</v>
      </c>
      <c r="E469" s="88" t="s">
        <v>3019</v>
      </c>
      <c r="F469" s="40" t="s">
        <v>327</v>
      </c>
      <c r="G469" s="81" t="s">
        <v>3058</v>
      </c>
      <c r="H469" s="9" t="s">
        <v>328</v>
      </c>
      <c r="I469" s="102">
        <v>120000</v>
      </c>
      <c r="J469" s="102">
        <v>120000</v>
      </c>
      <c r="K469" s="102"/>
      <c r="L469" s="102">
        <f t="shared" si="175"/>
        <v>25000</v>
      </c>
      <c r="M469" s="102">
        <v>5000</v>
      </c>
      <c r="N469" s="102">
        <v>10000</v>
      </c>
      <c r="O469" s="102">
        <v>10000</v>
      </c>
      <c r="P469" s="102">
        <f t="shared" si="176"/>
        <v>25000</v>
      </c>
      <c r="Q469" s="102">
        <f t="shared" si="177"/>
        <v>20.833333333333336</v>
      </c>
      <c r="R469" s="35"/>
    </row>
    <row r="470" spans="1:18" x14ac:dyDescent="0.3">
      <c r="A470" s="40" t="s">
        <v>276</v>
      </c>
      <c r="B470" s="40" t="s">
        <v>154</v>
      </c>
      <c r="C470" s="40" t="s">
        <v>117</v>
      </c>
      <c r="D470" s="40" t="s">
        <v>310</v>
      </c>
      <c r="E470" s="88" t="s">
        <v>3019</v>
      </c>
      <c r="F470" s="40" t="s">
        <v>329</v>
      </c>
      <c r="G470" s="81" t="s">
        <v>3058</v>
      </c>
      <c r="H470" s="9" t="s">
        <v>330</v>
      </c>
      <c r="I470" s="102">
        <v>20000</v>
      </c>
      <c r="J470" s="102">
        <v>20000</v>
      </c>
      <c r="K470" s="102"/>
      <c r="L470" s="102">
        <f t="shared" si="175"/>
        <v>5407</v>
      </c>
      <c r="M470" s="102">
        <v>1407</v>
      </c>
      <c r="N470" s="102">
        <v>2500</v>
      </c>
      <c r="O470" s="102">
        <v>1500</v>
      </c>
      <c r="P470" s="102">
        <f t="shared" si="176"/>
        <v>5407</v>
      </c>
      <c r="Q470" s="102">
        <f t="shared" si="177"/>
        <v>27.034999999999997</v>
      </c>
      <c r="R470" s="35"/>
    </row>
    <row r="471" spans="1:18" ht="20.399999999999999" x14ac:dyDescent="0.3">
      <c r="A471" s="40" t="s">
        <v>276</v>
      </c>
      <c r="B471" s="40" t="s">
        <v>154</v>
      </c>
      <c r="C471" s="40" t="s">
        <v>117</v>
      </c>
      <c r="D471" s="40" t="s">
        <v>310</v>
      </c>
      <c r="E471" s="88" t="s">
        <v>3019</v>
      </c>
      <c r="F471" s="40" t="s">
        <v>331</v>
      </c>
      <c r="G471" s="81" t="s">
        <v>3058</v>
      </c>
      <c r="H471" s="9" t="s">
        <v>141</v>
      </c>
      <c r="I471" s="102">
        <v>22000</v>
      </c>
      <c r="J471" s="102">
        <v>22000</v>
      </c>
      <c r="K471" s="102"/>
      <c r="L471" s="102">
        <f t="shared" si="175"/>
        <v>4000</v>
      </c>
      <c r="M471" s="102">
        <v>0</v>
      </c>
      <c r="N471" s="102">
        <v>2000</v>
      </c>
      <c r="O471" s="102">
        <v>2000</v>
      </c>
      <c r="P471" s="102">
        <f t="shared" si="176"/>
        <v>4000</v>
      </c>
      <c r="Q471" s="102">
        <f t="shared" si="177"/>
        <v>18.181818181818183</v>
      </c>
      <c r="R471" s="35"/>
    </row>
    <row r="472" spans="1:18" s="34" customFormat="1" ht="20.399999999999999" x14ac:dyDescent="0.3">
      <c r="A472" s="43" t="s">
        <v>0</v>
      </c>
      <c r="B472" s="43" t="s">
        <v>0</v>
      </c>
      <c r="C472" s="43" t="s">
        <v>0</v>
      </c>
      <c r="D472" s="49" t="s">
        <v>0</v>
      </c>
      <c r="E472" s="49" t="s">
        <v>0</v>
      </c>
      <c r="F472" s="49" t="s">
        <v>0</v>
      </c>
      <c r="G472" s="49" t="s">
        <v>0</v>
      </c>
      <c r="H472" s="21" t="s">
        <v>35</v>
      </c>
      <c r="I472" s="112">
        <f t="shared" ref="I472:O473" si="179">SUM(I473)</f>
        <v>0</v>
      </c>
      <c r="J472" s="112">
        <f t="shared" si="179"/>
        <v>0</v>
      </c>
      <c r="K472" s="112">
        <f t="shared" si="179"/>
        <v>0</v>
      </c>
      <c r="L472" s="112">
        <f t="shared" si="175"/>
        <v>0</v>
      </c>
      <c r="M472" s="112">
        <f t="shared" si="179"/>
        <v>0</v>
      </c>
      <c r="N472" s="112">
        <f t="shared" si="179"/>
        <v>0</v>
      </c>
      <c r="O472" s="112">
        <f t="shared" si="179"/>
        <v>0</v>
      </c>
      <c r="P472" s="112">
        <f t="shared" si="176"/>
        <v>0</v>
      </c>
      <c r="Q472" s="112" t="str">
        <f t="shared" si="177"/>
        <v>-</v>
      </c>
      <c r="R472" s="35"/>
    </row>
    <row r="473" spans="1:18" x14ac:dyDescent="0.3">
      <c r="A473" s="40" t="s">
        <v>276</v>
      </c>
      <c r="B473" s="40" t="s">
        <v>154</v>
      </c>
      <c r="C473" s="40" t="s">
        <v>117</v>
      </c>
      <c r="D473" s="40" t="s">
        <v>310</v>
      </c>
      <c r="E473" s="52" t="s">
        <v>142</v>
      </c>
      <c r="F473" s="52" t="s">
        <v>0</v>
      </c>
      <c r="G473" s="52" t="s">
        <v>0</v>
      </c>
      <c r="H473" s="6" t="s">
        <v>27</v>
      </c>
      <c r="I473" s="104">
        <f t="shared" si="179"/>
        <v>0</v>
      </c>
      <c r="J473" s="104">
        <f t="shared" si="179"/>
        <v>0</v>
      </c>
      <c r="K473" s="104">
        <f t="shared" si="179"/>
        <v>0</v>
      </c>
      <c r="L473" s="104">
        <f t="shared" si="175"/>
        <v>0</v>
      </c>
      <c r="M473" s="104">
        <f t="shared" si="179"/>
        <v>0</v>
      </c>
      <c r="N473" s="104">
        <f t="shared" si="179"/>
        <v>0</v>
      </c>
      <c r="O473" s="104">
        <f t="shared" si="179"/>
        <v>0</v>
      </c>
      <c r="P473" s="104">
        <f t="shared" si="176"/>
        <v>0</v>
      </c>
      <c r="Q473" s="104" t="str">
        <f t="shared" si="177"/>
        <v>-</v>
      </c>
      <c r="R473" s="35"/>
    </row>
    <row r="474" spans="1:18" x14ac:dyDescent="0.3">
      <c r="A474" s="40" t="s">
        <v>276</v>
      </c>
      <c r="B474" s="40" t="s">
        <v>154</v>
      </c>
      <c r="C474" s="40" t="s">
        <v>117</v>
      </c>
      <c r="D474" s="40" t="s">
        <v>310</v>
      </c>
      <c r="E474" s="88" t="s">
        <v>3021</v>
      </c>
      <c r="F474" s="40"/>
      <c r="G474" s="81" t="s">
        <v>3058</v>
      </c>
      <c r="H474" s="9" t="s">
        <v>34</v>
      </c>
      <c r="I474" s="102">
        <v>0</v>
      </c>
      <c r="J474" s="102">
        <v>0</v>
      </c>
      <c r="K474" s="102"/>
      <c r="L474" s="102">
        <f t="shared" si="175"/>
        <v>0</v>
      </c>
      <c r="M474" s="102">
        <v>0</v>
      </c>
      <c r="N474" s="102"/>
      <c r="O474" s="102"/>
      <c r="P474" s="102">
        <f t="shared" si="176"/>
        <v>0</v>
      </c>
      <c r="Q474" s="102" t="str">
        <f t="shared" si="177"/>
        <v>-</v>
      </c>
      <c r="R474" s="35"/>
    </row>
    <row r="475" spans="1:18" s="34" customFormat="1" ht="20.399999999999999" x14ac:dyDescent="0.3">
      <c r="A475" s="43" t="s">
        <v>0</v>
      </c>
      <c r="B475" s="43" t="s">
        <v>0</v>
      </c>
      <c r="C475" s="43" t="s">
        <v>0</v>
      </c>
      <c r="D475" s="49" t="s">
        <v>0</v>
      </c>
      <c r="E475" s="49" t="s">
        <v>0</v>
      </c>
      <c r="F475" s="49" t="s">
        <v>0</v>
      </c>
      <c r="G475" s="49" t="s">
        <v>0</v>
      </c>
      <c r="H475" s="21" t="s">
        <v>53</v>
      </c>
      <c r="I475" s="112">
        <f>SUM(I476)</f>
        <v>42000</v>
      </c>
      <c r="J475" s="112">
        <f>SUM(J476)</f>
        <v>42000</v>
      </c>
      <c r="K475" s="112">
        <f>SUM(K476)</f>
        <v>0</v>
      </c>
      <c r="L475" s="112">
        <f t="shared" si="175"/>
        <v>0</v>
      </c>
      <c r="M475" s="112">
        <f>SUM(M476)</f>
        <v>0</v>
      </c>
      <c r="N475" s="112">
        <f t="shared" ref="N475:O475" si="180">SUM(N476)</f>
        <v>0</v>
      </c>
      <c r="O475" s="112">
        <f t="shared" si="180"/>
        <v>0</v>
      </c>
      <c r="P475" s="112">
        <f t="shared" si="176"/>
        <v>0</v>
      </c>
      <c r="Q475" s="112">
        <f t="shared" si="177"/>
        <v>0</v>
      </c>
      <c r="R475" s="35"/>
    </row>
    <row r="476" spans="1:18" x14ac:dyDescent="0.3">
      <c r="A476" s="40" t="s">
        <v>276</v>
      </c>
      <c r="B476" s="40" t="s">
        <v>154</v>
      </c>
      <c r="C476" s="40" t="s">
        <v>117</v>
      </c>
      <c r="D476" s="40" t="s">
        <v>310</v>
      </c>
      <c r="E476" s="52" t="s">
        <v>149</v>
      </c>
      <c r="F476" s="52" t="s">
        <v>0</v>
      </c>
      <c r="G476" s="52" t="s">
        <v>0</v>
      </c>
      <c r="H476" s="6" t="s">
        <v>46</v>
      </c>
      <c r="I476" s="104">
        <f>SUM(I477:I479)</f>
        <v>42000</v>
      </c>
      <c r="J476" s="104">
        <f>SUM(J477:J479)</f>
        <v>42000</v>
      </c>
      <c r="K476" s="104">
        <f>SUM(K477:K479)</f>
        <v>0</v>
      </c>
      <c r="L476" s="104">
        <f t="shared" si="175"/>
        <v>0</v>
      </c>
      <c r="M476" s="104">
        <f>SUM(M477:M479)</f>
        <v>0</v>
      </c>
      <c r="N476" s="104">
        <f t="shared" ref="N476:O476" si="181">SUM(N477:N479)</f>
        <v>0</v>
      </c>
      <c r="O476" s="104">
        <f t="shared" si="181"/>
        <v>0</v>
      </c>
      <c r="P476" s="104">
        <f t="shared" si="176"/>
        <v>0</v>
      </c>
      <c r="Q476" s="104">
        <f t="shared" si="177"/>
        <v>0</v>
      </c>
      <c r="R476" s="35"/>
    </row>
    <row r="477" spans="1:18" x14ac:dyDescent="0.3">
      <c r="A477" s="40" t="s">
        <v>276</v>
      </c>
      <c r="B477" s="40" t="s">
        <v>154</v>
      </c>
      <c r="C477" s="40" t="s">
        <v>117</v>
      </c>
      <c r="D477" s="40" t="s">
        <v>310</v>
      </c>
      <c r="E477" s="88" t="s">
        <v>3022</v>
      </c>
      <c r="F477" s="40"/>
      <c r="G477" s="81" t="s">
        <v>3058</v>
      </c>
      <c r="H477" s="9" t="s">
        <v>49</v>
      </c>
      <c r="I477" s="102">
        <v>40000</v>
      </c>
      <c r="J477" s="102">
        <v>40000</v>
      </c>
      <c r="K477" s="102"/>
      <c r="L477" s="102">
        <f t="shared" si="175"/>
        <v>0</v>
      </c>
      <c r="M477" s="102">
        <v>0</v>
      </c>
      <c r="N477" s="102"/>
      <c r="O477" s="102"/>
      <c r="P477" s="102">
        <f t="shared" si="176"/>
        <v>0</v>
      </c>
      <c r="Q477" s="102">
        <f t="shared" si="177"/>
        <v>0</v>
      </c>
      <c r="R477" s="35"/>
    </row>
    <row r="478" spans="1:18" x14ac:dyDescent="0.3">
      <c r="A478" s="40" t="s">
        <v>276</v>
      </c>
      <c r="B478" s="40" t="s">
        <v>154</v>
      </c>
      <c r="C478" s="40" t="s">
        <v>117</v>
      </c>
      <c r="D478" s="40" t="s">
        <v>310</v>
      </c>
      <c r="E478" s="88" t="s">
        <v>3025</v>
      </c>
      <c r="F478" s="40"/>
      <c r="G478" s="81" t="s">
        <v>3058</v>
      </c>
      <c r="H478" s="9" t="s">
        <v>51</v>
      </c>
      <c r="I478" s="102">
        <v>1000</v>
      </c>
      <c r="J478" s="102">
        <v>1000</v>
      </c>
      <c r="K478" s="102"/>
      <c r="L478" s="102">
        <f t="shared" si="175"/>
        <v>0</v>
      </c>
      <c r="M478" s="102">
        <v>0</v>
      </c>
      <c r="N478" s="102"/>
      <c r="O478" s="102"/>
      <c r="P478" s="102">
        <f t="shared" si="176"/>
        <v>0</v>
      </c>
      <c r="Q478" s="102">
        <f t="shared" si="177"/>
        <v>0</v>
      </c>
      <c r="R478" s="35"/>
    </row>
    <row r="479" spans="1:18" x14ac:dyDescent="0.3">
      <c r="A479" s="40" t="s">
        <v>276</v>
      </c>
      <c r="B479" s="40" t="s">
        <v>154</v>
      </c>
      <c r="C479" s="40" t="s">
        <v>117</v>
      </c>
      <c r="D479" s="40" t="s">
        <v>310</v>
      </c>
      <c r="E479" s="88" t="s">
        <v>3037</v>
      </c>
      <c r="F479" s="40"/>
      <c r="G479" s="81" t="s">
        <v>3058</v>
      </c>
      <c r="H479" s="9" t="s">
        <v>52</v>
      </c>
      <c r="I479" s="102">
        <v>1000</v>
      </c>
      <c r="J479" s="102">
        <v>1000</v>
      </c>
      <c r="K479" s="102"/>
      <c r="L479" s="102">
        <f t="shared" si="175"/>
        <v>0</v>
      </c>
      <c r="M479" s="102">
        <v>0</v>
      </c>
      <c r="N479" s="102"/>
      <c r="O479" s="102"/>
      <c r="P479" s="102">
        <f t="shared" si="176"/>
        <v>0</v>
      </c>
      <c r="Q479" s="102">
        <f t="shared" si="177"/>
        <v>0</v>
      </c>
      <c r="R479" s="35"/>
    </row>
    <row r="480" spans="1:18" s="34" customFormat="1" x14ac:dyDescent="0.3">
      <c r="A480" s="49" t="s">
        <v>0</v>
      </c>
      <c r="B480" s="49" t="s">
        <v>0</v>
      </c>
      <c r="C480" s="49" t="s">
        <v>0</v>
      </c>
      <c r="D480" s="49" t="s">
        <v>0</v>
      </c>
      <c r="E480" s="49" t="s">
        <v>0</v>
      </c>
      <c r="F480" s="49" t="s">
        <v>0</v>
      </c>
      <c r="G480" s="49" t="s">
        <v>0</v>
      </c>
      <c r="H480" s="21" t="s">
        <v>333</v>
      </c>
      <c r="I480" s="112">
        <f>SUM(I446,I472,I475)</f>
        <v>7991389</v>
      </c>
      <c r="J480" s="112">
        <f>SUM(J446,J472,J475)</f>
        <v>7988389</v>
      </c>
      <c r="K480" s="112">
        <f>SUM(K446,K472,K475)</f>
        <v>0</v>
      </c>
      <c r="L480" s="112">
        <f t="shared" si="175"/>
        <v>2089561</v>
      </c>
      <c r="M480" s="112">
        <f>SUM(M446,M472,M475)</f>
        <v>659261</v>
      </c>
      <c r="N480" s="112">
        <f t="shared" ref="N480:O480" si="182">SUM(N446,N472,N475)</f>
        <v>716900</v>
      </c>
      <c r="O480" s="112">
        <f t="shared" si="182"/>
        <v>713400</v>
      </c>
      <c r="P480" s="112">
        <f t="shared" si="176"/>
        <v>2089561</v>
      </c>
      <c r="Q480" s="112">
        <f t="shared" si="177"/>
        <v>26.157476807902068</v>
      </c>
      <c r="R480" s="35"/>
    </row>
    <row r="481" spans="1:18" ht="15" thickBot="1" x14ac:dyDescent="0.35">
      <c r="A481" s="81" t="s">
        <v>0</v>
      </c>
      <c r="B481" s="81" t="s">
        <v>0</v>
      </c>
      <c r="C481" s="81" t="s">
        <v>0</v>
      </c>
      <c r="D481" s="81" t="s">
        <v>0</v>
      </c>
      <c r="E481" s="81" t="s">
        <v>0</v>
      </c>
      <c r="F481" s="81" t="s">
        <v>0</v>
      </c>
      <c r="G481" s="81" t="s">
        <v>0</v>
      </c>
      <c r="H481" s="6" t="s">
        <v>152</v>
      </c>
      <c r="I481" s="104">
        <v>163</v>
      </c>
      <c r="J481" s="104">
        <v>163</v>
      </c>
      <c r="K481" s="104"/>
      <c r="L481" s="104"/>
      <c r="M481" s="104"/>
      <c r="N481" s="104"/>
      <c r="O481" s="104"/>
      <c r="P481" s="104"/>
      <c r="Q481" s="104"/>
      <c r="R481" s="35"/>
    </row>
    <row r="482" spans="1:18" s="34" customFormat="1" ht="31.2" thickBot="1" x14ac:dyDescent="0.35">
      <c r="A482" s="127" t="s">
        <v>0</v>
      </c>
      <c r="B482" s="127" t="s">
        <v>0</v>
      </c>
      <c r="C482" s="127" t="s">
        <v>0</v>
      </c>
      <c r="D482" s="127" t="s">
        <v>0</v>
      </c>
      <c r="E482" s="127" t="s">
        <v>0</v>
      </c>
      <c r="F482" s="127" t="s">
        <v>0</v>
      </c>
      <c r="G482" s="127" t="s">
        <v>0</v>
      </c>
      <c r="H482" s="29" t="s">
        <v>63</v>
      </c>
      <c r="I482" s="124" t="s">
        <v>3013</v>
      </c>
      <c r="J482" s="124" t="s">
        <v>2</v>
      </c>
      <c r="K482" s="124" t="s">
        <v>3097</v>
      </c>
      <c r="L482" s="124" t="s">
        <v>3097</v>
      </c>
      <c r="M482" s="124" t="s">
        <v>3098</v>
      </c>
      <c r="N482" s="124" t="s">
        <v>3099</v>
      </c>
      <c r="O482" s="124" t="s">
        <v>3100</v>
      </c>
      <c r="P482" s="124" t="s">
        <v>3097</v>
      </c>
      <c r="Q482" s="126" t="s">
        <v>3101</v>
      </c>
      <c r="R482" s="35"/>
    </row>
    <row r="483" spans="1:18" x14ac:dyDescent="0.3">
      <c r="A483" s="128"/>
      <c r="B483" s="128"/>
      <c r="C483" s="128"/>
      <c r="D483" s="128"/>
      <c r="E483" s="128"/>
      <c r="F483" s="128"/>
      <c r="G483" s="128"/>
      <c r="H483" s="10" t="s">
        <v>0</v>
      </c>
      <c r="I483" s="103">
        <v>1</v>
      </c>
      <c r="J483" s="103">
        <v>2</v>
      </c>
      <c r="K483" s="103">
        <v>3</v>
      </c>
      <c r="L483" s="103" t="s">
        <v>3</v>
      </c>
      <c r="M483" s="103">
        <v>5</v>
      </c>
      <c r="N483" s="103">
        <v>6</v>
      </c>
      <c r="O483" s="103">
        <v>7</v>
      </c>
      <c r="P483" s="103" t="s">
        <v>3102</v>
      </c>
      <c r="Q483" s="103">
        <v>9</v>
      </c>
      <c r="R483" s="35"/>
    </row>
    <row r="484" spans="1:18" x14ac:dyDescent="0.3">
      <c r="A484" s="128"/>
      <c r="B484" s="128"/>
      <c r="C484" s="128"/>
      <c r="D484" s="128"/>
      <c r="E484" s="128"/>
      <c r="F484" s="128"/>
      <c r="G484" s="128"/>
      <c r="H484" s="11" t="s">
        <v>69</v>
      </c>
      <c r="I484" s="105">
        <f>SUM(I480)</f>
        <v>7991389</v>
      </c>
      <c r="J484" s="105">
        <f>SUM(J480)</f>
        <v>7988389</v>
      </c>
      <c r="K484" s="105">
        <f>SUM(K480)</f>
        <v>0</v>
      </c>
      <c r="L484" s="105">
        <f t="shared" si="175"/>
        <v>2089561</v>
      </c>
      <c r="M484" s="105">
        <f>SUM(M480)</f>
        <v>659261</v>
      </c>
      <c r="N484" s="105">
        <f t="shared" ref="N484:O484" si="183">SUM(N480)</f>
        <v>716900</v>
      </c>
      <c r="O484" s="105">
        <f t="shared" si="183"/>
        <v>713400</v>
      </c>
      <c r="P484" s="105">
        <f t="shared" si="176"/>
        <v>2089561</v>
      </c>
      <c r="Q484" s="105">
        <f t="shared" si="177"/>
        <v>26.157476807902068</v>
      </c>
      <c r="R484" s="35"/>
    </row>
    <row r="485" spans="1:18" x14ac:dyDescent="0.3">
      <c r="A485" s="128"/>
      <c r="B485" s="128"/>
      <c r="C485" s="128"/>
      <c r="D485" s="128"/>
      <c r="E485" s="128"/>
      <c r="F485" s="128"/>
      <c r="G485" s="128"/>
      <c r="H485" s="12" t="s">
        <v>62</v>
      </c>
      <c r="I485" s="105">
        <f>SUM(I484)</f>
        <v>7991389</v>
      </c>
      <c r="J485" s="105">
        <f>SUM(J484)</f>
        <v>7988389</v>
      </c>
      <c r="K485" s="105">
        <f>SUM(K484)</f>
        <v>0</v>
      </c>
      <c r="L485" s="105">
        <f t="shared" si="175"/>
        <v>2089561</v>
      </c>
      <c r="M485" s="105">
        <f>SUM(M484)</f>
        <v>659261</v>
      </c>
      <c r="N485" s="105">
        <f t="shared" ref="N485:O485" si="184">SUM(N484)</f>
        <v>716900</v>
      </c>
      <c r="O485" s="105">
        <f t="shared" si="184"/>
        <v>713400</v>
      </c>
      <c r="P485" s="105">
        <f t="shared" si="176"/>
        <v>2089561</v>
      </c>
      <c r="Q485" s="105">
        <f t="shared" si="177"/>
        <v>26.157476807902068</v>
      </c>
      <c r="R485" s="35"/>
    </row>
    <row r="486" spans="1:18" x14ac:dyDescent="0.3">
      <c r="A486" s="129"/>
      <c r="B486" s="129"/>
      <c r="C486" s="129"/>
      <c r="D486" s="129"/>
      <c r="E486" s="129"/>
      <c r="F486" s="129"/>
      <c r="G486" s="129"/>
      <c r="R486" s="35"/>
    </row>
    <row r="487" spans="1:18" ht="15" thickBot="1" x14ac:dyDescent="0.35">
      <c r="A487" s="81" t="s">
        <v>0</v>
      </c>
      <c r="B487" s="81" t="s">
        <v>0</v>
      </c>
      <c r="C487" s="81" t="s">
        <v>0</v>
      </c>
      <c r="D487" s="81" t="s">
        <v>0</v>
      </c>
      <c r="E487" s="81" t="s">
        <v>0</v>
      </c>
      <c r="F487" s="81" t="s">
        <v>0</v>
      </c>
      <c r="G487" s="81" t="s">
        <v>0</v>
      </c>
      <c r="H487" s="13" t="s">
        <v>0</v>
      </c>
      <c r="I487" s="106"/>
      <c r="J487" s="106"/>
      <c r="K487" s="106"/>
      <c r="L487" s="106"/>
      <c r="M487" s="106"/>
      <c r="N487" s="106"/>
      <c r="O487" s="106"/>
      <c r="P487" s="106"/>
      <c r="Q487" s="106"/>
      <c r="R487" s="35"/>
    </row>
    <row r="488" spans="1:18" s="34" customFormat="1" ht="31.2" thickBot="1" x14ac:dyDescent="0.35">
      <c r="A488" s="45" t="s">
        <v>112</v>
      </c>
      <c r="B488" s="45" t="s">
        <v>113</v>
      </c>
      <c r="C488" s="45" t="s">
        <v>114</v>
      </c>
      <c r="D488" s="46" t="s">
        <v>0</v>
      </c>
      <c r="E488" s="45" t="s">
        <v>3014</v>
      </c>
      <c r="F488" s="45" t="s">
        <v>115</v>
      </c>
      <c r="G488" s="45" t="s">
        <v>116</v>
      </c>
      <c r="H488" s="29" t="s">
        <v>1</v>
      </c>
      <c r="I488" s="124" t="s">
        <v>3013</v>
      </c>
      <c r="J488" s="124" t="s">
        <v>2</v>
      </c>
      <c r="K488" s="124" t="s">
        <v>3097</v>
      </c>
      <c r="L488" s="124" t="s">
        <v>3097</v>
      </c>
      <c r="M488" s="124" t="s">
        <v>3098</v>
      </c>
      <c r="N488" s="124" t="s">
        <v>3099</v>
      </c>
      <c r="O488" s="124" t="s">
        <v>3100</v>
      </c>
      <c r="P488" s="124" t="s">
        <v>3097</v>
      </c>
      <c r="Q488" s="126" t="s">
        <v>3101</v>
      </c>
      <c r="R488" s="35"/>
    </row>
    <row r="489" spans="1:18" x14ac:dyDescent="0.3">
      <c r="A489" s="50" t="s">
        <v>0</v>
      </c>
      <c r="B489" s="50" t="s">
        <v>0</v>
      </c>
      <c r="C489" s="50" t="s">
        <v>0</v>
      </c>
      <c r="D489" s="51" t="s">
        <v>0</v>
      </c>
      <c r="E489" s="51" t="s">
        <v>0</v>
      </c>
      <c r="F489" s="86" t="s">
        <v>0</v>
      </c>
      <c r="G489" s="87" t="s">
        <v>0</v>
      </c>
      <c r="H489" s="8" t="s">
        <v>0</v>
      </c>
      <c r="I489" s="103">
        <v>1</v>
      </c>
      <c r="J489" s="103">
        <v>2</v>
      </c>
      <c r="K489" s="103">
        <v>3</v>
      </c>
      <c r="L489" s="103" t="s">
        <v>3</v>
      </c>
      <c r="M489" s="103">
        <v>5</v>
      </c>
      <c r="N489" s="103">
        <v>6</v>
      </c>
      <c r="O489" s="103">
        <v>7</v>
      </c>
      <c r="P489" s="103" t="s">
        <v>3102</v>
      </c>
      <c r="Q489" s="103">
        <v>9</v>
      </c>
      <c r="R489" s="35"/>
    </row>
    <row r="490" spans="1:18" x14ac:dyDescent="0.3">
      <c r="A490" s="41" t="s">
        <v>276</v>
      </c>
      <c r="B490" s="41" t="s">
        <v>154</v>
      </c>
      <c r="C490" s="40" t="s">
        <v>334</v>
      </c>
      <c r="D490" s="40" t="s">
        <v>335</v>
      </c>
      <c r="E490" s="52" t="s">
        <v>0</v>
      </c>
      <c r="F490" s="52" t="s">
        <v>0</v>
      </c>
      <c r="G490" s="52" t="s">
        <v>0</v>
      </c>
      <c r="H490" s="6" t="s">
        <v>336</v>
      </c>
      <c r="I490" s="102"/>
      <c r="J490" s="102"/>
      <c r="K490" s="102"/>
      <c r="L490" s="102">
        <f t="shared" si="175"/>
        <v>0</v>
      </c>
      <c r="M490" s="102">
        <v>0</v>
      </c>
      <c r="N490" s="102"/>
      <c r="O490" s="102"/>
      <c r="P490" s="102">
        <f t="shared" si="176"/>
        <v>0</v>
      </c>
      <c r="Q490" s="102" t="str">
        <f t="shared" si="177"/>
        <v>-</v>
      </c>
      <c r="R490" s="35"/>
    </row>
    <row r="491" spans="1:18" s="34" customFormat="1" ht="20.399999999999999" x14ac:dyDescent="0.3">
      <c r="A491" s="43" t="s">
        <v>0</v>
      </c>
      <c r="B491" s="43" t="s">
        <v>0</v>
      </c>
      <c r="C491" s="43" t="s">
        <v>0</v>
      </c>
      <c r="D491" s="49" t="s">
        <v>0</v>
      </c>
      <c r="E491" s="49" t="s">
        <v>0</v>
      </c>
      <c r="F491" s="49" t="s">
        <v>0</v>
      </c>
      <c r="G491" s="49" t="s">
        <v>0</v>
      </c>
      <c r="H491" s="21" t="s">
        <v>26</v>
      </c>
      <c r="I491" s="112">
        <f>SUM(I492,I500,I502)</f>
        <v>19824775</v>
      </c>
      <c r="J491" s="112">
        <f>SUM(J492,J500,J502)</f>
        <v>19821175</v>
      </c>
      <c r="K491" s="112">
        <f>SUM(K492,K500,K502)</f>
        <v>0</v>
      </c>
      <c r="L491" s="112">
        <f t="shared" si="175"/>
        <v>5120053</v>
      </c>
      <c r="M491" s="112">
        <f>SUM(M492,M500,M502)</f>
        <v>1696653</v>
      </c>
      <c r="N491" s="112">
        <f t="shared" ref="N491:O491" si="185">SUM(N492,N500,N502)</f>
        <v>1720100</v>
      </c>
      <c r="O491" s="112">
        <f t="shared" si="185"/>
        <v>1703300</v>
      </c>
      <c r="P491" s="112">
        <f t="shared" si="176"/>
        <v>5120053</v>
      </c>
      <c r="Q491" s="112">
        <f t="shared" si="177"/>
        <v>25.831228471571439</v>
      </c>
      <c r="R491" s="35"/>
    </row>
    <row r="492" spans="1:18" x14ac:dyDescent="0.3">
      <c r="A492" s="40" t="s">
        <v>276</v>
      </c>
      <c r="B492" s="40" t="s">
        <v>154</v>
      </c>
      <c r="C492" s="40" t="s">
        <v>334</v>
      </c>
      <c r="D492" s="40" t="s">
        <v>335</v>
      </c>
      <c r="E492" s="52" t="s">
        <v>119</v>
      </c>
      <c r="F492" s="52" t="s">
        <v>0</v>
      </c>
      <c r="G492" s="52" t="s">
        <v>0</v>
      </c>
      <c r="H492" s="6" t="s">
        <v>5</v>
      </c>
      <c r="I492" s="104">
        <f>SUM(I493,I494)</f>
        <v>15054932</v>
      </c>
      <c r="J492" s="104">
        <f>SUM(J493,J494)</f>
        <v>15054932</v>
      </c>
      <c r="K492" s="104">
        <f>SUM(K493,K494)</f>
        <v>0</v>
      </c>
      <c r="L492" s="104">
        <f t="shared" si="175"/>
        <v>3763949</v>
      </c>
      <c r="M492" s="104">
        <f>SUM(M493,M494)</f>
        <v>1243599</v>
      </c>
      <c r="N492" s="104">
        <f t="shared" ref="N492:O492" si="186">SUM(N493,N494)</f>
        <v>1265550</v>
      </c>
      <c r="O492" s="104">
        <f t="shared" si="186"/>
        <v>1254800</v>
      </c>
      <c r="P492" s="104">
        <f t="shared" si="176"/>
        <v>3763949</v>
      </c>
      <c r="Q492" s="104">
        <f t="shared" si="177"/>
        <v>25.001434745769689</v>
      </c>
      <c r="R492" s="35"/>
    </row>
    <row r="493" spans="1:18" x14ac:dyDescent="0.3">
      <c r="A493" s="40" t="s">
        <v>276</v>
      </c>
      <c r="B493" s="40" t="s">
        <v>154</v>
      </c>
      <c r="C493" s="40" t="s">
        <v>334</v>
      </c>
      <c r="D493" s="40" t="s">
        <v>335</v>
      </c>
      <c r="E493" s="88" t="s">
        <v>3015</v>
      </c>
      <c r="F493" s="40"/>
      <c r="G493" s="81" t="s">
        <v>3058</v>
      </c>
      <c r="H493" s="9" t="s">
        <v>6</v>
      </c>
      <c r="I493" s="102">
        <v>13092057</v>
      </c>
      <c r="J493" s="102">
        <v>13092057</v>
      </c>
      <c r="K493" s="102"/>
      <c r="L493" s="102">
        <f t="shared" si="175"/>
        <v>3370443</v>
      </c>
      <c r="M493" s="102">
        <v>1110443</v>
      </c>
      <c r="N493" s="102">
        <v>1130000</v>
      </c>
      <c r="O493" s="102">
        <v>1130000</v>
      </c>
      <c r="P493" s="102">
        <f t="shared" si="176"/>
        <v>3370443</v>
      </c>
      <c r="Q493" s="102">
        <f t="shared" si="177"/>
        <v>25.7441821403619</v>
      </c>
      <c r="R493" s="35"/>
    </row>
    <row r="494" spans="1:18" x14ac:dyDescent="0.3">
      <c r="A494" s="41" t="s">
        <v>276</v>
      </c>
      <c r="B494" s="41" t="s">
        <v>154</v>
      </c>
      <c r="C494" s="41" t="s">
        <v>334</v>
      </c>
      <c r="D494" s="41" t="s">
        <v>335</v>
      </c>
      <c r="E494" s="41" t="s">
        <v>120</v>
      </c>
      <c r="F494" s="40" t="s">
        <v>0</v>
      </c>
      <c r="G494" s="81" t="s">
        <v>0</v>
      </c>
      <c r="H494" s="6" t="s">
        <v>7</v>
      </c>
      <c r="I494" s="104">
        <f>SUM(I495:I499)</f>
        <v>1962875</v>
      </c>
      <c r="J494" s="104">
        <f>SUM(J495:J499)</f>
        <v>1962875</v>
      </c>
      <c r="K494" s="104">
        <f>SUM(K495:K499)</f>
        <v>0</v>
      </c>
      <c r="L494" s="104">
        <f t="shared" si="175"/>
        <v>393506</v>
      </c>
      <c r="M494" s="104">
        <f>SUM(M495:M499)</f>
        <v>133156</v>
      </c>
      <c r="N494" s="104">
        <f t="shared" ref="N494:O494" si="187">SUM(N495:N499)</f>
        <v>135550</v>
      </c>
      <c r="O494" s="104">
        <f t="shared" si="187"/>
        <v>124800</v>
      </c>
      <c r="P494" s="104">
        <f t="shared" si="176"/>
        <v>393506</v>
      </c>
      <c r="Q494" s="104">
        <f t="shared" si="177"/>
        <v>20.047430427306885</v>
      </c>
      <c r="R494" s="35"/>
    </row>
    <row r="495" spans="1:18" x14ac:dyDescent="0.3">
      <c r="A495" s="40" t="s">
        <v>276</v>
      </c>
      <c r="B495" s="40" t="s">
        <v>154</v>
      </c>
      <c r="C495" s="40" t="s">
        <v>334</v>
      </c>
      <c r="D495" s="40" t="s">
        <v>335</v>
      </c>
      <c r="E495" s="88" t="s">
        <v>3016</v>
      </c>
      <c r="F495" s="40" t="s">
        <v>337</v>
      </c>
      <c r="G495" s="81" t="s">
        <v>3058</v>
      </c>
      <c r="H495" s="9" t="s">
        <v>9</v>
      </c>
      <c r="I495" s="102">
        <v>390000</v>
      </c>
      <c r="J495" s="102">
        <v>390000</v>
      </c>
      <c r="K495" s="102"/>
      <c r="L495" s="102">
        <f t="shared" si="175"/>
        <v>101899</v>
      </c>
      <c r="M495" s="102">
        <v>33299</v>
      </c>
      <c r="N495" s="102">
        <v>33800</v>
      </c>
      <c r="O495" s="102">
        <v>34800</v>
      </c>
      <c r="P495" s="102">
        <f t="shared" si="176"/>
        <v>101899</v>
      </c>
      <c r="Q495" s="102">
        <f t="shared" si="177"/>
        <v>26.127948717948719</v>
      </c>
      <c r="R495" s="35"/>
    </row>
    <row r="496" spans="1:18" x14ac:dyDescent="0.3">
      <c r="A496" s="40" t="s">
        <v>276</v>
      </c>
      <c r="B496" s="40" t="s">
        <v>154</v>
      </c>
      <c r="C496" s="40" t="s">
        <v>334</v>
      </c>
      <c r="D496" s="40" t="s">
        <v>335</v>
      </c>
      <c r="E496" s="88" t="s">
        <v>3016</v>
      </c>
      <c r="F496" s="40" t="s">
        <v>338</v>
      </c>
      <c r="G496" s="81" t="s">
        <v>3058</v>
      </c>
      <c r="H496" s="9" t="s">
        <v>12</v>
      </c>
      <c r="I496" s="102">
        <v>990120</v>
      </c>
      <c r="J496" s="102">
        <v>990120</v>
      </c>
      <c r="K496" s="102"/>
      <c r="L496" s="102">
        <f t="shared" si="175"/>
        <v>250857</v>
      </c>
      <c r="M496" s="102">
        <v>79857</v>
      </c>
      <c r="N496" s="102">
        <v>81000</v>
      </c>
      <c r="O496" s="102">
        <v>90000</v>
      </c>
      <c r="P496" s="102">
        <f t="shared" si="176"/>
        <v>250857</v>
      </c>
      <c r="Q496" s="102">
        <f t="shared" si="177"/>
        <v>25.336019876378618</v>
      </c>
      <c r="R496" s="35"/>
    </row>
    <row r="497" spans="1:18" x14ac:dyDescent="0.3">
      <c r="A497" s="40" t="s">
        <v>276</v>
      </c>
      <c r="B497" s="40" t="s">
        <v>154</v>
      </c>
      <c r="C497" s="40" t="s">
        <v>334</v>
      </c>
      <c r="D497" s="40" t="s">
        <v>335</v>
      </c>
      <c r="E497" s="88" t="s">
        <v>3016</v>
      </c>
      <c r="F497" s="40" t="s">
        <v>339</v>
      </c>
      <c r="G497" s="81" t="s">
        <v>3058</v>
      </c>
      <c r="H497" s="9" t="s">
        <v>10</v>
      </c>
      <c r="I497" s="102">
        <v>353125</v>
      </c>
      <c r="J497" s="102">
        <v>353125</v>
      </c>
      <c r="K497" s="102"/>
      <c r="L497" s="102">
        <f t="shared" si="175"/>
        <v>0</v>
      </c>
      <c r="M497" s="102">
        <v>0</v>
      </c>
      <c r="N497" s="102"/>
      <c r="O497" s="102"/>
      <c r="P497" s="102">
        <f t="shared" si="176"/>
        <v>0</v>
      </c>
      <c r="Q497" s="102">
        <f t="shared" si="177"/>
        <v>0</v>
      </c>
      <c r="R497" s="35"/>
    </row>
    <row r="498" spans="1:18" x14ac:dyDescent="0.3">
      <c r="A498" s="40" t="s">
        <v>276</v>
      </c>
      <c r="B498" s="40" t="s">
        <v>154</v>
      </c>
      <c r="C498" s="40" t="s">
        <v>334</v>
      </c>
      <c r="D498" s="40" t="s">
        <v>335</v>
      </c>
      <c r="E498" s="88" t="s">
        <v>3016</v>
      </c>
      <c r="F498" s="40" t="s">
        <v>340</v>
      </c>
      <c r="G498" s="81" t="s">
        <v>3058</v>
      </c>
      <c r="H498" s="9" t="s">
        <v>8</v>
      </c>
      <c r="I498" s="102">
        <v>54930</v>
      </c>
      <c r="J498" s="102">
        <v>54930</v>
      </c>
      <c r="K498" s="102"/>
      <c r="L498" s="102">
        <f t="shared" si="175"/>
        <v>4250</v>
      </c>
      <c r="M498" s="102">
        <v>0</v>
      </c>
      <c r="N498" s="102">
        <v>4250</v>
      </c>
      <c r="O498" s="102">
        <v>0</v>
      </c>
      <c r="P498" s="102">
        <f t="shared" si="176"/>
        <v>4250</v>
      </c>
      <c r="Q498" s="102">
        <f t="shared" si="177"/>
        <v>7.7371199708720191</v>
      </c>
      <c r="R498" s="35"/>
    </row>
    <row r="499" spans="1:18" x14ac:dyDescent="0.3">
      <c r="A499" s="40" t="s">
        <v>276</v>
      </c>
      <c r="B499" s="40" t="s">
        <v>154</v>
      </c>
      <c r="C499" s="40" t="s">
        <v>334</v>
      </c>
      <c r="D499" s="40" t="s">
        <v>335</v>
      </c>
      <c r="E499" s="88" t="s">
        <v>3016</v>
      </c>
      <c r="F499" s="40" t="s">
        <v>341</v>
      </c>
      <c r="G499" s="81" t="s">
        <v>3058</v>
      </c>
      <c r="H499" s="9" t="s">
        <v>11</v>
      </c>
      <c r="I499" s="102">
        <v>174700</v>
      </c>
      <c r="J499" s="102">
        <v>174700</v>
      </c>
      <c r="K499" s="102"/>
      <c r="L499" s="102">
        <f t="shared" si="175"/>
        <v>36500</v>
      </c>
      <c r="M499" s="102">
        <v>20000</v>
      </c>
      <c r="N499" s="102">
        <v>16500</v>
      </c>
      <c r="O499" s="102">
        <v>0</v>
      </c>
      <c r="P499" s="102">
        <f t="shared" si="176"/>
        <v>36500</v>
      </c>
      <c r="Q499" s="102">
        <f t="shared" si="177"/>
        <v>20.892959358900974</v>
      </c>
      <c r="R499" s="35"/>
    </row>
    <row r="500" spans="1:18" x14ac:dyDescent="0.3">
      <c r="A500" s="40" t="s">
        <v>276</v>
      </c>
      <c r="B500" s="40" t="s">
        <v>154</v>
      </c>
      <c r="C500" s="40" t="s">
        <v>334</v>
      </c>
      <c r="D500" s="40" t="s">
        <v>335</v>
      </c>
      <c r="E500" s="52" t="s">
        <v>124</v>
      </c>
      <c r="F500" s="52" t="s">
        <v>0</v>
      </c>
      <c r="G500" s="52" t="s">
        <v>0</v>
      </c>
      <c r="H500" s="6" t="s">
        <v>14</v>
      </c>
      <c r="I500" s="104">
        <f>SUM(I501)</f>
        <v>1386216</v>
      </c>
      <c r="J500" s="104">
        <f>SUM(J501)</f>
        <v>1386216</v>
      </c>
      <c r="K500" s="104">
        <f>SUM(K501)</f>
        <v>0</v>
      </c>
      <c r="L500" s="104">
        <f t="shared" si="175"/>
        <v>350597</v>
      </c>
      <c r="M500" s="104">
        <f>SUM(M501)</f>
        <v>116597</v>
      </c>
      <c r="N500" s="104">
        <f t="shared" ref="N500:O500" si="188">SUM(N501)</f>
        <v>117000</v>
      </c>
      <c r="O500" s="104">
        <f t="shared" si="188"/>
        <v>117000</v>
      </c>
      <c r="P500" s="104">
        <f t="shared" si="176"/>
        <v>350597</v>
      </c>
      <c r="Q500" s="104">
        <f t="shared" si="177"/>
        <v>25.291657288618801</v>
      </c>
      <c r="R500" s="35"/>
    </row>
    <row r="501" spans="1:18" x14ac:dyDescent="0.3">
      <c r="A501" s="40" t="s">
        <v>276</v>
      </c>
      <c r="B501" s="40" t="s">
        <v>154</v>
      </c>
      <c r="C501" s="40" t="s">
        <v>334</v>
      </c>
      <c r="D501" s="40" t="s">
        <v>335</v>
      </c>
      <c r="E501" s="88" t="s">
        <v>3017</v>
      </c>
      <c r="F501" s="40"/>
      <c r="G501" s="81" t="s">
        <v>3058</v>
      </c>
      <c r="H501" s="9" t="s">
        <v>15</v>
      </c>
      <c r="I501" s="102">
        <v>1386216</v>
      </c>
      <c r="J501" s="102">
        <v>1386216</v>
      </c>
      <c r="K501" s="102"/>
      <c r="L501" s="102">
        <f t="shared" si="175"/>
        <v>350597</v>
      </c>
      <c r="M501" s="102">
        <v>116597</v>
      </c>
      <c r="N501" s="102">
        <v>117000</v>
      </c>
      <c r="O501" s="102">
        <v>117000</v>
      </c>
      <c r="P501" s="102">
        <f t="shared" si="176"/>
        <v>350597</v>
      </c>
      <c r="Q501" s="102">
        <f t="shared" si="177"/>
        <v>25.291657288618801</v>
      </c>
      <c r="R501" s="35"/>
    </row>
    <row r="502" spans="1:18" x14ac:dyDescent="0.3">
      <c r="A502" s="40" t="s">
        <v>276</v>
      </c>
      <c r="B502" s="40" t="s">
        <v>154</v>
      </c>
      <c r="C502" s="40" t="s">
        <v>334</v>
      </c>
      <c r="D502" s="40" t="s">
        <v>335</v>
      </c>
      <c r="E502" s="52" t="s">
        <v>125</v>
      </c>
      <c r="F502" s="52" t="s">
        <v>0</v>
      </c>
      <c r="G502" s="52" t="s">
        <v>0</v>
      </c>
      <c r="H502" s="6" t="s">
        <v>16</v>
      </c>
      <c r="I502" s="104">
        <f>SUM(I503:I511)</f>
        <v>3383627</v>
      </c>
      <c r="J502" s="104">
        <f>SUM(J503:J511)</f>
        <v>3380027</v>
      </c>
      <c r="K502" s="104">
        <f>SUM(K503:K511)</f>
        <v>0</v>
      </c>
      <c r="L502" s="104">
        <f t="shared" si="175"/>
        <v>1005507</v>
      </c>
      <c r="M502" s="104">
        <f>SUM(M503:M511)</f>
        <v>336457</v>
      </c>
      <c r="N502" s="104">
        <f t="shared" ref="N502:O502" si="189">SUM(N503:N511)</f>
        <v>337550</v>
      </c>
      <c r="O502" s="104">
        <f t="shared" si="189"/>
        <v>331500</v>
      </c>
      <c r="P502" s="104">
        <f t="shared" si="176"/>
        <v>1005507</v>
      </c>
      <c r="Q502" s="104">
        <f t="shared" si="177"/>
        <v>29.748490174782628</v>
      </c>
      <c r="R502" s="35"/>
    </row>
    <row r="503" spans="1:18" x14ac:dyDescent="0.3">
      <c r="A503" s="40" t="s">
        <v>276</v>
      </c>
      <c r="B503" s="40" t="s">
        <v>154</v>
      </c>
      <c r="C503" s="40" t="s">
        <v>334</v>
      </c>
      <c r="D503" s="40" t="s">
        <v>335</v>
      </c>
      <c r="E503" s="88" t="s">
        <v>3018</v>
      </c>
      <c r="F503" s="40"/>
      <c r="G503" s="81" t="s">
        <v>3058</v>
      </c>
      <c r="H503" s="9" t="s">
        <v>17</v>
      </c>
      <c r="I503" s="102">
        <v>1800</v>
      </c>
      <c r="J503" s="102">
        <v>400</v>
      </c>
      <c r="K503" s="102"/>
      <c r="L503" s="102">
        <f t="shared" si="175"/>
        <v>0</v>
      </c>
      <c r="M503" s="102">
        <v>0</v>
      </c>
      <c r="N503" s="102"/>
      <c r="O503" s="102"/>
      <c r="P503" s="102">
        <f t="shared" si="176"/>
        <v>0</v>
      </c>
      <c r="Q503" s="102">
        <f t="shared" si="177"/>
        <v>0</v>
      </c>
      <c r="R503" s="35"/>
    </row>
    <row r="504" spans="1:18" x14ac:dyDescent="0.3">
      <c r="A504" s="40" t="s">
        <v>276</v>
      </c>
      <c r="B504" s="40" t="s">
        <v>154</v>
      </c>
      <c r="C504" s="40" t="s">
        <v>334</v>
      </c>
      <c r="D504" s="40" t="s">
        <v>335</v>
      </c>
      <c r="E504" s="88" t="s">
        <v>3031</v>
      </c>
      <c r="F504" s="40"/>
      <c r="G504" s="81" t="s">
        <v>3058</v>
      </c>
      <c r="H504" s="9" t="s">
        <v>18</v>
      </c>
      <c r="I504" s="102">
        <v>327330</v>
      </c>
      <c r="J504" s="102">
        <v>327330</v>
      </c>
      <c r="K504" s="102"/>
      <c r="L504" s="102">
        <f t="shared" si="175"/>
        <v>132000</v>
      </c>
      <c r="M504" s="102">
        <v>46000</v>
      </c>
      <c r="N504" s="102">
        <v>46000</v>
      </c>
      <c r="O504" s="102">
        <v>40000</v>
      </c>
      <c r="P504" s="102">
        <f t="shared" si="176"/>
        <v>132000</v>
      </c>
      <c r="Q504" s="102">
        <f t="shared" si="177"/>
        <v>40.326276234992207</v>
      </c>
      <c r="R504" s="35"/>
    </row>
    <row r="505" spans="1:18" x14ac:dyDescent="0.3">
      <c r="A505" s="40" t="s">
        <v>276</v>
      </c>
      <c r="B505" s="40" t="s">
        <v>154</v>
      </c>
      <c r="C505" s="40" t="s">
        <v>334</v>
      </c>
      <c r="D505" s="40" t="s">
        <v>335</v>
      </c>
      <c r="E505" s="88" t="s">
        <v>3032</v>
      </c>
      <c r="F505" s="40"/>
      <c r="G505" s="81" t="s">
        <v>3058</v>
      </c>
      <c r="H505" s="9" t="s">
        <v>19</v>
      </c>
      <c r="I505" s="102">
        <v>1551800</v>
      </c>
      <c r="J505" s="102">
        <v>1551800</v>
      </c>
      <c r="K505" s="102"/>
      <c r="L505" s="102">
        <f t="shared" si="175"/>
        <v>387900</v>
      </c>
      <c r="M505" s="102">
        <v>129300</v>
      </c>
      <c r="N505" s="102">
        <v>129300</v>
      </c>
      <c r="O505" s="102">
        <v>129300</v>
      </c>
      <c r="P505" s="102">
        <f t="shared" si="176"/>
        <v>387900</v>
      </c>
      <c r="Q505" s="102">
        <f t="shared" si="177"/>
        <v>24.99677793530094</v>
      </c>
      <c r="R505" s="35"/>
    </row>
    <row r="506" spans="1:18" x14ac:dyDescent="0.3">
      <c r="A506" s="40" t="s">
        <v>276</v>
      </c>
      <c r="B506" s="40" t="s">
        <v>154</v>
      </c>
      <c r="C506" s="40" t="s">
        <v>334</v>
      </c>
      <c r="D506" s="40" t="s">
        <v>335</v>
      </c>
      <c r="E506" s="88" t="s">
        <v>3026</v>
      </c>
      <c r="F506" s="40"/>
      <c r="G506" s="81" t="s">
        <v>3058</v>
      </c>
      <c r="H506" s="9" t="s">
        <v>20</v>
      </c>
      <c r="I506" s="102">
        <v>495700</v>
      </c>
      <c r="J506" s="102">
        <v>495700</v>
      </c>
      <c r="K506" s="102"/>
      <c r="L506" s="102">
        <f t="shared" si="175"/>
        <v>123900</v>
      </c>
      <c r="M506" s="102">
        <v>41300</v>
      </c>
      <c r="N506" s="102">
        <v>41300</v>
      </c>
      <c r="O506" s="102">
        <v>41300</v>
      </c>
      <c r="P506" s="102">
        <f t="shared" si="176"/>
        <v>123900</v>
      </c>
      <c r="Q506" s="102">
        <f t="shared" si="177"/>
        <v>24.994956626992131</v>
      </c>
      <c r="R506" s="35"/>
    </row>
    <row r="507" spans="1:18" x14ac:dyDescent="0.3">
      <c r="A507" s="40" t="s">
        <v>276</v>
      </c>
      <c r="B507" s="40" t="s">
        <v>154</v>
      </c>
      <c r="C507" s="40" t="s">
        <v>334</v>
      </c>
      <c r="D507" s="40" t="s">
        <v>335</v>
      </c>
      <c r="E507" s="88" t="s">
        <v>3033</v>
      </c>
      <c r="F507" s="40"/>
      <c r="G507" s="81" t="s">
        <v>3058</v>
      </c>
      <c r="H507" s="9" t="s">
        <v>21</v>
      </c>
      <c r="I507" s="102">
        <v>12000</v>
      </c>
      <c r="J507" s="102">
        <v>12000</v>
      </c>
      <c r="K507" s="102"/>
      <c r="L507" s="102">
        <f t="shared" si="175"/>
        <v>3000</v>
      </c>
      <c r="M507" s="102">
        <v>1000</v>
      </c>
      <c r="N507" s="102">
        <v>1000</v>
      </c>
      <c r="O507" s="102">
        <v>1000</v>
      </c>
      <c r="P507" s="102">
        <f t="shared" si="176"/>
        <v>3000</v>
      </c>
      <c r="Q507" s="102">
        <f t="shared" si="177"/>
        <v>25</v>
      </c>
      <c r="R507" s="35"/>
    </row>
    <row r="508" spans="1:18" x14ac:dyDescent="0.3">
      <c r="A508" s="40" t="s">
        <v>276</v>
      </c>
      <c r="B508" s="40" t="s">
        <v>154</v>
      </c>
      <c r="C508" s="40" t="s">
        <v>334</v>
      </c>
      <c r="D508" s="40" t="s">
        <v>335</v>
      </c>
      <c r="E508" s="88" t="s">
        <v>3034</v>
      </c>
      <c r="F508" s="40"/>
      <c r="G508" s="81" t="s">
        <v>3058</v>
      </c>
      <c r="H508" s="9" t="s">
        <v>22</v>
      </c>
      <c r="I508" s="102">
        <v>60800</v>
      </c>
      <c r="J508" s="102">
        <v>60800</v>
      </c>
      <c r="K508" s="102"/>
      <c r="L508" s="102">
        <f t="shared" si="175"/>
        <v>15300</v>
      </c>
      <c r="M508" s="102">
        <v>5100</v>
      </c>
      <c r="N508" s="102">
        <v>5100</v>
      </c>
      <c r="O508" s="102">
        <v>5100</v>
      </c>
      <c r="P508" s="102">
        <f t="shared" si="176"/>
        <v>15300</v>
      </c>
      <c r="Q508" s="102">
        <f t="shared" si="177"/>
        <v>25.164473684210524</v>
      </c>
      <c r="R508" s="35"/>
    </row>
    <row r="509" spans="1:18" x14ac:dyDescent="0.3">
      <c r="A509" s="40" t="s">
        <v>276</v>
      </c>
      <c r="B509" s="40" t="s">
        <v>154</v>
      </c>
      <c r="C509" s="40" t="s">
        <v>334</v>
      </c>
      <c r="D509" s="40" t="s">
        <v>335</v>
      </c>
      <c r="E509" s="88" t="s">
        <v>3035</v>
      </c>
      <c r="F509" s="40"/>
      <c r="G509" s="81" t="s">
        <v>3058</v>
      </c>
      <c r="H509" s="9" t="s">
        <v>23</v>
      </c>
      <c r="I509" s="102">
        <v>32250</v>
      </c>
      <c r="J509" s="102">
        <v>30050</v>
      </c>
      <c r="K509" s="102"/>
      <c r="L509" s="102">
        <f t="shared" si="175"/>
        <v>7500</v>
      </c>
      <c r="M509" s="102">
        <v>2500</v>
      </c>
      <c r="N509" s="102">
        <v>2500</v>
      </c>
      <c r="O509" s="102">
        <v>2500</v>
      </c>
      <c r="P509" s="102">
        <f t="shared" si="176"/>
        <v>7500</v>
      </c>
      <c r="Q509" s="102">
        <f t="shared" si="177"/>
        <v>24.958402662229616</v>
      </c>
      <c r="R509" s="35"/>
    </row>
    <row r="510" spans="1:18" x14ac:dyDescent="0.3">
      <c r="A510" s="40" t="s">
        <v>276</v>
      </c>
      <c r="B510" s="40" t="s">
        <v>154</v>
      </c>
      <c r="C510" s="40" t="s">
        <v>334</v>
      </c>
      <c r="D510" s="40" t="s">
        <v>335</v>
      </c>
      <c r="E510" s="88" t="s">
        <v>3036</v>
      </c>
      <c r="F510" s="40"/>
      <c r="G510" s="81" t="s">
        <v>3058</v>
      </c>
      <c r="H510" s="9" t="s">
        <v>24</v>
      </c>
      <c r="I510" s="102">
        <v>31000</v>
      </c>
      <c r="J510" s="102">
        <v>31000</v>
      </c>
      <c r="K510" s="102"/>
      <c r="L510" s="102">
        <f t="shared" si="175"/>
        <v>8350</v>
      </c>
      <c r="M510" s="102">
        <v>3000</v>
      </c>
      <c r="N510" s="102">
        <v>2350</v>
      </c>
      <c r="O510" s="102">
        <v>3000</v>
      </c>
      <c r="P510" s="102">
        <f t="shared" si="176"/>
        <v>8350</v>
      </c>
      <c r="Q510" s="102">
        <f t="shared" si="177"/>
        <v>26.93548387096774</v>
      </c>
      <c r="R510" s="35"/>
    </row>
    <row r="511" spans="1:18" x14ac:dyDescent="0.3">
      <c r="A511" s="41" t="s">
        <v>276</v>
      </c>
      <c r="B511" s="41" t="s">
        <v>154</v>
      </c>
      <c r="C511" s="41" t="s">
        <v>334</v>
      </c>
      <c r="D511" s="41" t="s">
        <v>335</v>
      </c>
      <c r="E511" s="41" t="s">
        <v>127</v>
      </c>
      <c r="F511" s="40" t="s">
        <v>0</v>
      </c>
      <c r="G511" s="81" t="s">
        <v>0</v>
      </c>
      <c r="H511" s="6" t="s">
        <v>25</v>
      </c>
      <c r="I511" s="104">
        <f>SUM(I512:I516)</f>
        <v>870947</v>
      </c>
      <c r="J511" s="104">
        <f>SUM(J512:J516)</f>
        <v>870947</v>
      </c>
      <c r="K511" s="104">
        <f>SUM(K512:K516)</f>
        <v>0</v>
      </c>
      <c r="L511" s="104">
        <f t="shared" si="175"/>
        <v>327557</v>
      </c>
      <c r="M511" s="104">
        <f>SUM(M512:M516)</f>
        <v>108257</v>
      </c>
      <c r="N511" s="104">
        <f t="shared" ref="N511:O511" si="190">SUM(N512:N516)</f>
        <v>110000</v>
      </c>
      <c r="O511" s="104">
        <f t="shared" si="190"/>
        <v>109300</v>
      </c>
      <c r="P511" s="104">
        <f t="shared" si="176"/>
        <v>327557</v>
      </c>
      <c r="Q511" s="104">
        <f t="shared" si="177"/>
        <v>37.609291954619515</v>
      </c>
      <c r="R511" s="35"/>
    </row>
    <row r="512" spans="1:18" x14ac:dyDescent="0.3">
      <c r="A512" s="40" t="s">
        <v>276</v>
      </c>
      <c r="B512" s="40" t="s">
        <v>154</v>
      </c>
      <c r="C512" s="40" t="s">
        <v>334</v>
      </c>
      <c r="D512" s="40" t="s">
        <v>335</v>
      </c>
      <c r="E512" s="88" t="s">
        <v>3019</v>
      </c>
      <c r="F512" s="40" t="s">
        <v>342</v>
      </c>
      <c r="G512" s="81" t="s">
        <v>3058</v>
      </c>
      <c r="H512" s="9" t="s">
        <v>324</v>
      </c>
      <c r="I512" s="102">
        <v>544030</v>
      </c>
      <c r="J512" s="102">
        <v>544030</v>
      </c>
      <c r="K512" s="102"/>
      <c r="L512" s="102">
        <f t="shared" si="175"/>
        <v>242200</v>
      </c>
      <c r="M512" s="102">
        <v>82200</v>
      </c>
      <c r="N512" s="102">
        <v>80000</v>
      </c>
      <c r="O512" s="102">
        <v>80000</v>
      </c>
      <c r="P512" s="102">
        <f t="shared" si="176"/>
        <v>242200</v>
      </c>
      <c r="Q512" s="102">
        <f t="shared" si="177"/>
        <v>44.519603698325461</v>
      </c>
      <c r="R512" s="35"/>
    </row>
    <row r="513" spans="1:18" x14ac:dyDescent="0.3">
      <c r="A513" s="40" t="s">
        <v>276</v>
      </c>
      <c r="B513" s="40" t="s">
        <v>154</v>
      </c>
      <c r="C513" s="40" t="s">
        <v>334</v>
      </c>
      <c r="D513" s="40" t="s">
        <v>335</v>
      </c>
      <c r="E513" s="88" t="s">
        <v>3019</v>
      </c>
      <c r="F513" s="40" t="s">
        <v>343</v>
      </c>
      <c r="G513" s="81" t="s">
        <v>3058</v>
      </c>
      <c r="H513" s="9" t="s">
        <v>326</v>
      </c>
      <c r="I513" s="102">
        <v>80930</v>
      </c>
      <c r="J513" s="102">
        <v>80930</v>
      </c>
      <c r="K513" s="102"/>
      <c r="L513" s="102">
        <f t="shared" si="175"/>
        <v>22500</v>
      </c>
      <c r="M513" s="102">
        <v>7500</v>
      </c>
      <c r="N513" s="102">
        <v>7500</v>
      </c>
      <c r="O513" s="102">
        <v>7500</v>
      </c>
      <c r="P513" s="102">
        <f t="shared" si="176"/>
        <v>22500</v>
      </c>
      <c r="Q513" s="102">
        <f t="shared" si="177"/>
        <v>27.801804028172494</v>
      </c>
      <c r="R513" s="35"/>
    </row>
    <row r="514" spans="1:18" x14ac:dyDescent="0.3">
      <c r="A514" s="40" t="s">
        <v>276</v>
      </c>
      <c r="B514" s="40" t="s">
        <v>154</v>
      </c>
      <c r="C514" s="40" t="s">
        <v>334</v>
      </c>
      <c r="D514" s="40" t="s">
        <v>335</v>
      </c>
      <c r="E514" s="88" t="s">
        <v>3019</v>
      </c>
      <c r="F514" s="40" t="s">
        <v>344</v>
      </c>
      <c r="G514" s="81" t="s">
        <v>3058</v>
      </c>
      <c r="H514" s="9" t="s">
        <v>328</v>
      </c>
      <c r="I514" s="102">
        <v>169750</v>
      </c>
      <c r="J514" s="102">
        <v>169750</v>
      </c>
      <c r="K514" s="102"/>
      <c r="L514" s="102">
        <f t="shared" si="175"/>
        <v>45000</v>
      </c>
      <c r="M514" s="102">
        <v>15000</v>
      </c>
      <c r="N514" s="102">
        <v>15000</v>
      </c>
      <c r="O514" s="102">
        <v>15000</v>
      </c>
      <c r="P514" s="102">
        <f t="shared" si="176"/>
        <v>45000</v>
      </c>
      <c r="Q514" s="102">
        <f t="shared" si="177"/>
        <v>26.50957290132548</v>
      </c>
      <c r="R514" s="35"/>
    </row>
    <row r="515" spans="1:18" x14ac:dyDescent="0.3">
      <c r="A515" s="40" t="s">
        <v>276</v>
      </c>
      <c r="B515" s="40" t="s">
        <v>154</v>
      </c>
      <c r="C515" s="40" t="s">
        <v>334</v>
      </c>
      <c r="D515" s="40" t="s">
        <v>335</v>
      </c>
      <c r="E515" s="88" t="s">
        <v>3019</v>
      </c>
      <c r="F515" s="40" t="s">
        <v>345</v>
      </c>
      <c r="G515" s="81" t="s">
        <v>3058</v>
      </c>
      <c r="H515" s="9" t="s">
        <v>135</v>
      </c>
      <c r="I515" s="102">
        <v>44737</v>
      </c>
      <c r="J515" s="102">
        <v>44737</v>
      </c>
      <c r="K515" s="102"/>
      <c r="L515" s="102">
        <f t="shared" si="175"/>
        <v>12857</v>
      </c>
      <c r="M515" s="102">
        <v>3557</v>
      </c>
      <c r="N515" s="102">
        <v>5000</v>
      </c>
      <c r="O515" s="102">
        <v>4300</v>
      </c>
      <c r="P515" s="102">
        <f t="shared" si="176"/>
        <v>12857</v>
      </c>
      <c r="Q515" s="102">
        <f t="shared" si="177"/>
        <v>28.739075038558688</v>
      </c>
      <c r="R515" s="35"/>
    </row>
    <row r="516" spans="1:18" ht="20.399999999999999" x14ac:dyDescent="0.3">
      <c r="A516" s="40" t="s">
        <v>276</v>
      </c>
      <c r="B516" s="40" t="s">
        <v>154</v>
      </c>
      <c r="C516" s="40" t="s">
        <v>334</v>
      </c>
      <c r="D516" s="40" t="s">
        <v>335</v>
      </c>
      <c r="E516" s="88" t="s">
        <v>3019</v>
      </c>
      <c r="F516" s="40" t="s">
        <v>346</v>
      </c>
      <c r="G516" s="81" t="s">
        <v>3058</v>
      </c>
      <c r="H516" s="9" t="s">
        <v>141</v>
      </c>
      <c r="I516" s="102">
        <v>31500</v>
      </c>
      <c r="J516" s="102">
        <v>31500</v>
      </c>
      <c r="K516" s="102"/>
      <c r="L516" s="102">
        <f t="shared" si="175"/>
        <v>5000</v>
      </c>
      <c r="M516" s="102">
        <v>0</v>
      </c>
      <c r="N516" s="102">
        <v>2500</v>
      </c>
      <c r="O516" s="102">
        <v>2500</v>
      </c>
      <c r="P516" s="102">
        <f t="shared" si="176"/>
        <v>5000</v>
      </c>
      <c r="Q516" s="102">
        <f t="shared" si="177"/>
        <v>15.873015873015872</v>
      </c>
      <c r="R516" s="35"/>
    </row>
    <row r="517" spans="1:18" s="34" customFormat="1" ht="20.399999999999999" x14ac:dyDescent="0.3">
      <c r="A517" s="43" t="s">
        <v>0</v>
      </c>
      <c r="B517" s="43" t="s">
        <v>0</v>
      </c>
      <c r="C517" s="43" t="s">
        <v>0</v>
      </c>
      <c r="D517" s="49" t="s">
        <v>0</v>
      </c>
      <c r="E517" s="49" t="s">
        <v>0</v>
      </c>
      <c r="F517" s="49" t="s">
        <v>0</v>
      </c>
      <c r="G517" s="49" t="s">
        <v>0</v>
      </c>
      <c r="H517" s="21" t="s">
        <v>35</v>
      </c>
      <c r="I517" s="112">
        <f t="shared" ref="I517:O518" si="191">SUM(I518)</f>
        <v>100</v>
      </c>
      <c r="J517" s="112">
        <f t="shared" si="191"/>
        <v>100</v>
      </c>
      <c r="K517" s="112">
        <f t="shared" si="191"/>
        <v>0</v>
      </c>
      <c r="L517" s="112">
        <f t="shared" si="175"/>
        <v>0</v>
      </c>
      <c r="M517" s="112">
        <f t="shared" si="191"/>
        <v>0</v>
      </c>
      <c r="N517" s="112">
        <f t="shared" si="191"/>
        <v>0</v>
      </c>
      <c r="O517" s="112">
        <f t="shared" si="191"/>
        <v>0</v>
      </c>
      <c r="P517" s="112">
        <f t="shared" si="176"/>
        <v>0</v>
      </c>
      <c r="Q517" s="112">
        <f t="shared" si="177"/>
        <v>0</v>
      </c>
      <c r="R517" s="35"/>
    </row>
    <row r="518" spans="1:18" x14ac:dyDescent="0.3">
      <c r="A518" s="40" t="s">
        <v>276</v>
      </c>
      <c r="B518" s="40" t="s">
        <v>154</v>
      </c>
      <c r="C518" s="40" t="s">
        <v>334</v>
      </c>
      <c r="D518" s="40" t="s">
        <v>335</v>
      </c>
      <c r="E518" s="52" t="s">
        <v>142</v>
      </c>
      <c r="F518" s="52" t="s">
        <v>0</v>
      </c>
      <c r="G518" s="52" t="s">
        <v>0</v>
      </c>
      <c r="H518" s="6" t="s">
        <v>27</v>
      </c>
      <c r="I518" s="104">
        <f t="shared" si="191"/>
        <v>100</v>
      </c>
      <c r="J518" s="104">
        <f t="shared" si="191"/>
        <v>100</v>
      </c>
      <c r="K518" s="104">
        <f t="shared" si="191"/>
        <v>0</v>
      </c>
      <c r="L518" s="104">
        <f t="shared" si="175"/>
        <v>0</v>
      </c>
      <c r="M518" s="104">
        <f t="shared" si="191"/>
        <v>0</v>
      </c>
      <c r="N518" s="104">
        <f t="shared" si="191"/>
        <v>0</v>
      </c>
      <c r="O518" s="104">
        <f t="shared" si="191"/>
        <v>0</v>
      </c>
      <c r="P518" s="104">
        <f t="shared" si="176"/>
        <v>0</v>
      </c>
      <c r="Q518" s="104">
        <f t="shared" si="177"/>
        <v>0</v>
      </c>
      <c r="R518" s="35"/>
    </row>
    <row r="519" spans="1:18" x14ac:dyDescent="0.3">
      <c r="A519" s="40" t="s">
        <v>276</v>
      </c>
      <c r="B519" s="40" t="s">
        <v>154</v>
      </c>
      <c r="C519" s="40" t="s">
        <v>334</v>
      </c>
      <c r="D519" s="40" t="s">
        <v>335</v>
      </c>
      <c r="E519" s="88" t="s">
        <v>3021</v>
      </c>
      <c r="F519" s="40"/>
      <c r="G519" s="81" t="s">
        <v>3058</v>
      </c>
      <c r="H519" s="9" t="s">
        <v>34</v>
      </c>
      <c r="I519" s="102">
        <v>100</v>
      </c>
      <c r="J519" s="102">
        <v>100</v>
      </c>
      <c r="K519" s="102"/>
      <c r="L519" s="102">
        <f t="shared" si="175"/>
        <v>0</v>
      </c>
      <c r="M519" s="102">
        <v>0</v>
      </c>
      <c r="N519" s="102"/>
      <c r="O519" s="102"/>
      <c r="P519" s="102">
        <f t="shared" si="176"/>
        <v>0</v>
      </c>
      <c r="Q519" s="102">
        <f t="shared" si="177"/>
        <v>0</v>
      </c>
      <c r="R519" s="35"/>
    </row>
    <row r="520" spans="1:18" s="34" customFormat="1" ht="20.399999999999999" x14ac:dyDescent="0.3">
      <c r="A520" s="43" t="s">
        <v>0</v>
      </c>
      <c r="B520" s="43" t="s">
        <v>0</v>
      </c>
      <c r="C520" s="43" t="s">
        <v>0</v>
      </c>
      <c r="D520" s="49" t="s">
        <v>0</v>
      </c>
      <c r="E520" s="49" t="s">
        <v>0</v>
      </c>
      <c r="F520" s="49" t="s">
        <v>0</v>
      </c>
      <c r="G520" s="49" t="s">
        <v>0</v>
      </c>
      <c r="H520" s="21" t="s">
        <v>53</v>
      </c>
      <c r="I520" s="112">
        <f>SUM(I521)</f>
        <v>35000</v>
      </c>
      <c r="J520" s="112">
        <f>SUM(J521)</f>
        <v>35000</v>
      </c>
      <c r="K520" s="112">
        <f>SUM(K521)</f>
        <v>0</v>
      </c>
      <c r="L520" s="112">
        <f t="shared" si="175"/>
        <v>2000</v>
      </c>
      <c r="M520" s="112">
        <f>SUM(M521)</f>
        <v>0</v>
      </c>
      <c r="N520" s="112">
        <f t="shared" ref="N520:O520" si="192">SUM(N521)</f>
        <v>2000</v>
      </c>
      <c r="O520" s="112">
        <f t="shared" si="192"/>
        <v>0</v>
      </c>
      <c r="P520" s="112">
        <f t="shared" si="176"/>
        <v>2000</v>
      </c>
      <c r="Q520" s="112">
        <f t="shared" si="177"/>
        <v>5.7142857142857144</v>
      </c>
      <c r="R520" s="35"/>
    </row>
    <row r="521" spans="1:18" x14ac:dyDescent="0.3">
      <c r="A521" s="40" t="s">
        <v>276</v>
      </c>
      <c r="B521" s="40" t="s">
        <v>154</v>
      </c>
      <c r="C521" s="40" t="s">
        <v>334</v>
      </c>
      <c r="D521" s="40" t="s">
        <v>335</v>
      </c>
      <c r="E521" s="52" t="s">
        <v>149</v>
      </c>
      <c r="F521" s="52" t="s">
        <v>0</v>
      </c>
      <c r="G521" s="52" t="s">
        <v>0</v>
      </c>
      <c r="H521" s="6" t="s">
        <v>46</v>
      </c>
      <c r="I521" s="104">
        <f>SUM(I522:I523)</f>
        <v>35000</v>
      </c>
      <c r="J521" s="104">
        <f>SUM(J522:J523)</f>
        <v>35000</v>
      </c>
      <c r="K521" s="104">
        <f>SUM(K522:K523)</f>
        <v>0</v>
      </c>
      <c r="L521" s="104">
        <f t="shared" si="175"/>
        <v>2000</v>
      </c>
      <c r="M521" s="104">
        <f>SUM(M522:M523)</f>
        <v>0</v>
      </c>
      <c r="N521" s="104">
        <f t="shared" ref="N521:O521" si="193">SUM(N522:N523)</f>
        <v>2000</v>
      </c>
      <c r="O521" s="104">
        <f t="shared" si="193"/>
        <v>0</v>
      </c>
      <c r="P521" s="104">
        <f t="shared" si="176"/>
        <v>2000</v>
      </c>
      <c r="Q521" s="104">
        <f t="shared" si="177"/>
        <v>5.7142857142857144</v>
      </c>
      <c r="R521" s="35"/>
    </row>
    <row r="522" spans="1:18" x14ac:dyDescent="0.3">
      <c r="A522" s="40" t="s">
        <v>276</v>
      </c>
      <c r="B522" s="40" t="s">
        <v>154</v>
      </c>
      <c r="C522" s="40" t="s">
        <v>334</v>
      </c>
      <c r="D522" s="40" t="s">
        <v>335</v>
      </c>
      <c r="E522" s="88" t="s">
        <v>3022</v>
      </c>
      <c r="F522" s="40"/>
      <c r="G522" s="81" t="s">
        <v>3058</v>
      </c>
      <c r="H522" s="9" t="s">
        <v>49</v>
      </c>
      <c r="I522" s="102">
        <v>30000</v>
      </c>
      <c r="J522" s="102">
        <v>30000</v>
      </c>
      <c r="K522" s="102"/>
      <c r="L522" s="102">
        <f t="shared" si="175"/>
        <v>2000</v>
      </c>
      <c r="M522" s="102">
        <v>0</v>
      </c>
      <c r="N522" s="102">
        <v>2000</v>
      </c>
      <c r="O522" s="102">
        <v>0</v>
      </c>
      <c r="P522" s="102">
        <f t="shared" si="176"/>
        <v>2000</v>
      </c>
      <c r="Q522" s="102">
        <f t="shared" si="177"/>
        <v>6.666666666666667</v>
      </c>
      <c r="R522" s="35"/>
    </row>
    <row r="523" spans="1:18" x14ac:dyDescent="0.3">
      <c r="A523" s="40" t="s">
        <v>276</v>
      </c>
      <c r="B523" s="40" t="s">
        <v>154</v>
      </c>
      <c r="C523" s="40" t="s">
        <v>334</v>
      </c>
      <c r="D523" s="40" t="s">
        <v>335</v>
      </c>
      <c r="E523" s="88" t="s">
        <v>3025</v>
      </c>
      <c r="F523" s="40"/>
      <c r="G523" s="81" t="s">
        <v>3058</v>
      </c>
      <c r="H523" s="9" t="s">
        <v>51</v>
      </c>
      <c r="I523" s="102">
        <v>5000</v>
      </c>
      <c r="J523" s="102">
        <v>5000</v>
      </c>
      <c r="K523" s="102"/>
      <c r="L523" s="102">
        <f t="shared" ref="L523:L586" si="194">SUM(M523:O523)</f>
        <v>0</v>
      </c>
      <c r="M523" s="102">
        <v>0</v>
      </c>
      <c r="N523" s="102"/>
      <c r="O523" s="102"/>
      <c r="P523" s="102">
        <f t="shared" ref="P523:P586" si="195">K523+L523</f>
        <v>0</v>
      </c>
      <c r="Q523" s="102">
        <f t="shared" ref="Q523:Q586" si="196">IF(J523=0,"-",P523/J523*100)</f>
        <v>0</v>
      </c>
      <c r="R523" s="35"/>
    </row>
    <row r="524" spans="1:18" s="34" customFormat="1" x14ac:dyDescent="0.3">
      <c r="A524" s="49" t="s">
        <v>0</v>
      </c>
      <c r="B524" s="49" t="s">
        <v>0</v>
      </c>
      <c r="C524" s="49" t="s">
        <v>0</v>
      </c>
      <c r="D524" s="49" t="s">
        <v>0</v>
      </c>
      <c r="E524" s="49" t="s">
        <v>0</v>
      </c>
      <c r="F524" s="49" t="s">
        <v>0</v>
      </c>
      <c r="G524" s="49" t="s">
        <v>0</v>
      </c>
      <c r="H524" s="21" t="s">
        <v>347</v>
      </c>
      <c r="I524" s="112">
        <f>SUM(I491,I517,I520)</f>
        <v>19859875</v>
      </c>
      <c r="J524" s="112">
        <f>SUM(J491,J517,J520)</f>
        <v>19856275</v>
      </c>
      <c r="K524" s="112">
        <f>SUM(K491,K517,K520)</f>
        <v>0</v>
      </c>
      <c r="L524" s="112">
        <f t="shared" si="194"/>
        <v>5122053</v>
      </c>
      <c r="M524" s="112">
        <f>SUM(M491,M517,M520)</f>
        <v>1696653</v>
      </c>
      <c r="N524" s="112">
        <f t="shared" ref="N524:O524" si="197">SUM(N491,N517,N520)</f>
        <v>1722100</v>
      </c>
      <c r="O524" s="112">
        <f t="shared" si="197"/>
        <v>1703300</v>
      </c>
      <c r="P524" s="112">
        <f t="shared" si="195"/>
        <v>5122053</v>
      </c>
      <c r="Q524" s="112">
        <f t="shared" si="196"/>
        <v>25.795638910117834</v>
      </c>
      <c r="R524" s="35"/>
    </row>
    <row r="525" spans="1:18" ht="15" thickBot="1" x14ac:dyDescent="0.35">
      <c r="A525" s="81" t="s">
        <v>0</v>
      </c>
      <c r="B525" s="81" t="s">
        <v>0</v>
      </c>
      <c r="C525" s="81" t="s">
        <v>0</v>
      </c>
      <c r="D525" s="81" t="s">
        <v>0</v>
      </c>
      <c r="E525" s="81" t="s">
        <v>0</v>
      </c>
      <c r="F525" s="81" t="s">
        <v>0</v>
      </c>
      <c r="G525" s="81" t="s">
        <v>0</v>
      </c>
      <c r="H525" s="6" t="s">
        <v>152</v>
      </c>
      <c r="I525" s="104">
        <v>519</v>
      </c>
      <c r="J525" s="104">
        <v>519</v>
      </c>
      <c r="K525" s="104"/>
      <c r="L525" s="104"/>
      <c r="M525" s="104"/>
      <c r="N525" s="104"/>
      <c r="O525" s="104"/>
      <c r="P525" s="104"/>
      <c r="Q525" s="104"/>
      <c r="R525" s="35"/>
    </row>
    <row r="526" spans="1:18" s="34" customFormat="1" ht="31.2" thickBot="1" x14ac:dyDescent="0.35">
      <c r="A526" s="127" t="s">
        <v>0</v>
      </c>
      <c r="B526" s="127" t="s">
        <v>0</v>
      </c>
      <c r="C526" s="127" t="s">
        <v>0</v>
      </c>
      <c r="D526" s="127" t="s">
        <v>0</v>
      </c>
      <c r="E526" s="127" t="s">
        <v>0</v>
      </c>
      <c r="F526" s="127" t="s">
        <v>0</v>
      </c>
      <c r="G526" s="127" t="s">
        <v>0</v>
      </c>
      <c r="H526" s="29" t="s">
        <v>63</v>
      </c>
      <c r="I526" s="124" t="s">
        <v>3013</v>
      </c>
      <c r="J526" s="124" t="s">
        <v>2</v>
      </c>
      <c r="K526" s="124" t="s">
        <v>3097</v>
      </c>
      <c r="L526" s="124" t="s">
        <v>3097</v>
      </c>
      <c r="M526" s="124" t="s">
        <v>3098</v>
      </c>
      <c r="N526" s="124" t="s">
        <v>3099</v>
      </c>
      <c r="O526" s="124" t="s">
        <v>3100</v>
      </c>
      <c r="P526" s="124" t="s">
        <v>3097</v>
      </c>
      <c r="Q526" s="126" t="s">
        <v>3101</v>
      </c>
      <c r="R526" s="35"/>
    </row>
    <row r="527" spans="1:18" x14ac:dyDescent="0.3">
      <c r="A527" s="128"/>
      <c r="B527" s="128"/>
      <c r="C527" s="128"/>
      <c r="D527" s="128"/>
      <c r="E527" s="128"/>
      <c r="F527" s="128"/>
      <c r="G527" s="128"/>
      <c r="H527" s="10" t="s">
        <v>0</v>
      </c>
      <c r="I527" s="103">
        <v>1</v>
      </c>
      <c r="J527" s="103">
        <v>2</v>
      </c>
      <c r="K527" s="103">
        <v>3</v>
      </c>
      <c r="L527" s="103" t="s">
        <v>3</v>
      </c>
      <c r="M527" s="103">
        <v>5</v>
      </c>
      <c r="N527" s="103">
        <v>6</v>
      </c>
      <c r="O527" s="103">
        <v>7</v>
      </c>
      <c r="P527" s="103" t="s">
        <v>3102</v>
      </c>
      <c r="Q527" s="103">
        <v>9</v>
      </c>
      <c r="R527" s="35"/>
    </row>
    <row r="528" spans="1:18" x14ac:dyDescent="0.3">
      <c r="A528" s="128"/>
      <c r="B528" s="128"/>
      <c r="C528" s="128"/>
      <c r="D528" s="128"/>
      <c r="E528" s="128"/>
      <c r="F528" s="128"/>
      <c r="G528" s="128"/>
      <c r="H528" s="11" t="s">
        <v>69</v>
      </c>
      <c r="I528" s="105">
        <f>SUM(I524)</f>
        <v>19859875</v>
      </c>
      <c r="J528" s="105">
        <f>SUM(J524)</f>
        <v>19856275</v>
      </c>
      <c r="K528" s="105">
        <f>SUM(K524)</f>
        <v>0</v>
      </c>
      <c r="L528" s="105">
        <f t="shared" si="194"/>
        <v>5122053</v>
      </c>
      <c r="M528" s="105">
        <f>SUM(M524)</f>
        <v>1696653</v>
      </c>
      <c r="N528" s="105">
        <f t="shared" ref="N528:O528" si="198">SUM(N524)</f>
        <v>1722100</v>
      </c>
      <c r="O528" s="105">
        <f t="shared" si="198"/>
        <v>1703300</v>
      </c>
      <c r="P528" s="105">
        <f t="shared" si="195"/>
        <v>5122053</v>
      </c>
      <c r="Q528" s="105">
        <f t="shared" si="196"/>
        <v>25.795638910117834</v>
      </c>
      <c r="R528" s="35"/>
    </row>
    <row r="529" spans="1:18" x14ac:dyDescent="0.3">
      <c r="A529" s="128"/>
      <c r="B529" s="128"/>
      <c r="C529" s="128"/>
      <c r="D529" s="128"/>
      <c r="E529" s="128"/>
      <c r="F529" s="128"/>
      <c r="G529" s="128"/>
      <c r="H529" s="12" t="s">
        <v>62</v>
      </c>
      <c r="I529" s="105">
        <f>SUM(I528)</f>
        <v>19859875</v>
      </c>
      <c r="J529" s="105">
        <f>SUM(J528)</f>
        <v>19856275</v>
      </c>
      <c r="K529" s="105">
        <f>SUM(K528)</f>
        <v>0</v>
      </c>
      <c r="L529" s="105">
        <f t="shared" si="194"/>
        <v>5122053</v>
      </c>
      <c r="M529" s="105">
        <f>SUM(M528)</f>
        <v>1696653</v>
      </c>
      <c r="N529" s="105">
        <f t="shared" ref="N529:O529" si="199">SUM(N528)</f>
        <v>1722100</v>
      </c>
      <c r="O529" s="105">
        <f t="shared" si="199"/>
        <v>1703300</v>
      </c>
      <c r="P529" s="105">
        <f t="shared" si="195"/>
        <v>5122053</v>
      </c>
      <c r="Q529" s="105">
        <f t="shared" si="196"/>
        <v>25.795638910117834</v>
      </c>
      <c r="R529" s="35"/>
    </row>
    <row r="530" spans="1:18" x14ac:dyDescent="0.3">
      <c r="A530" s="129"/>
      <c r="B530" s="129"/>
      <c r="C530" s="129"/>
      <c r="D530" s="129"/>
      <c r="E530" s="129"/>
      <c r="F530" s="129"/>
      <c r="G530" s="129"/>
      <c r="R530" s="35"/>
    </row>
    <row r="531" spans="1:18" x14ac:dyDescent="0.3">
      <c r="A531" s="81" t="s">
        <v>0</v>
      </c>
      <c r="B531" s="81" t="s">
        <v>0</v>
      </c>
      <c r="C531" s="81" t="s">
        <v>0</v>
      </c>
      <c r="D531" s="81" t="s">
        <v>0</v>
      </c>
      <c r="E531" s="81" t="s">
        <v>0</v>
      </c>
      <c r="F531" s="81" t="s">
        <v>0</v>
      </c>
      <c r="G531" s="81" t="s">
        <v>0</v>
      </c>
      <c r="H531" s="13" t="s">
        <v>0</v>
      </c>
      <c r="I531" s="106"/>
      <c r="J531" s="106"/>
      <c r="K531" s="106"/>
      <c r="L531" s="106"/>
      <c r="M531" s="106"/>
      <c r="N531" s="106"/>
      <c r="O531" s="106"/>
      <c r="P531" s="106"/>
      <c r="Q531" s="106"/>
      <c r="R531" s="35"/>
    </row>
    <row r="532" spans="1:18" s="34" customFormat="1" x14ac:dyDescent="0.3">
      <c r="A532" s="49" t="s">
        <v>0</v>
      </c>
      <c r="B532" s="49" t="s">
        <v>0</v>
      </c>
      <c r="C532" s="49" t="s">
        <v>0</v>
      </c>
      <c r="D532" s="49" t="s">
        <v>0</v>
      </c>
      <c r="E532" s="49" t="s">
        <v>0</v>
      </c>
      <c r="F532" s="49" t="s">
        <v>0</v>
      </c>
      <c r="G532" s="49" t="s">
        <v>0</v>
      </c>
      <c r="H532" s="21" t="s">
        <v>348</v>
      </c>
      <c r="I532" s="112">
        <f>SUM(I524,I480)</f>
        <v>27851264</v>
      </c>
      <c r="J532" s="112">
        <f>SUM(J524,J480)</f>
        <v>27844664</v>
      </c>
      <c r="K532" s="112">
        <f>SUM(K524,K480)</f>
        <v>0</v>
      </c>
      <c r="L532" s="112">
        <f t="shared" si="194"/>
        <v>7211614</v>
      </c>
      <c r="M532" s="112">
        <f>SUM(M524,M480)</f>
        <v>2355914</v>
      </c>
      <c r="N532" s="112">
        <f t="shared" ref="N532:O532" si="200">SUM(N524,N480)</f>
        <v>2439000</v>
      </c>
      <c r="O532" s="112">
        <f t="shared" si="200"/>
        <v>2416700</v>
      </c>
      <c r="P532" s="112">
        <f t="shared" si="195"/>
        <v>7211614</v>
      </c>
      <c r="Q532" s="112">
        <f t="shared" si="196"/>
        <v>25.899447017927745</v>
      </c>
      <c r="R532" s="35"/>
    </row>
    <row r="533" spans="1:18" x14ac:dyDescent="0.3">
      <c r="A533" s="81" t="s">
        <v>0</v>
      </c>
      <c r="B533" s="81" t="s">
        <v>0</v>
      </c>
      <c r="C533" s="81" t="s">
        <v>0</v>
      </c>
      <c r="D533" s="81" t="s">
        <v>0</v>
      </c>
      <c r="E533" s="81" t="s">
        <v>0</v>
      </c>
      <c r="F533" s="81" t="s">
        <v>0</v>
      </c>
      <c r="G533" s="81" t="s">
        <v>0</v>
      </c>
      <c r="H533" s="6" t="s">
        <v>152</v>
      </c>
      <c r="I533" s="104">
        <f>I481+I525</f>
        <v>682</v>
      </c>
      <c r="J533" s="104">
        <f>J481+J525</f>
        <v>682</v>
      </c>
      <c r="K533" s="104"/>
      <c r="L533" s="104"/>
      <c r="M533" s="104"/>
      <c r="N533" s="104"/>
      <c r="O533" s="104"/>
      <c r="P533" s="104"/>
      <c r="Q533" s="104"/>
      <c r="R533" s="35"/>
    </row>
    <row r="534" spans="1:18" x14ac:dyDescent="0.3">
      <c r="A534" s="81" t="s">
        <v>0</v>
      </c>
      <c r="B534" s="81" t="s">
        <v>0</v>
      </c>
      <c r="C534" s="81" t="s">
        <v>0</v>
      </c>
      <c r="D534" s="81" t="s">
        <v>0</v>
      </c>
      <c r="E534" s="81" t="s">
        <v>0</v>
      </c>
      <c r="F534" s="81" t="s">
        <v>0</v>
      </c>
      <c r="G534" s="81" t="s">
        <v>0</v>
      </c>
      <c r="H534" s="14" t="s">
        <v>0</v>
      </c>
      <c r="I534" s="107"/>
      <c r="J534" s="107"/>
      <c r="K534" s="107"/>
      <c r="L534" s="107"/>
      <c r="M534" s="107"/>
      <c r="N534" s="107"/>
      <c r="O534" s="107"/>
      <c r="P534" s="107"/>
      <c r="Q534" s="107"/>
      <c r="R534" s="35"/>
    </row>
    <row r="535" spans="1:18" ht="15" thickBot="1" x14ac:dyDescent="0.35">
      <c r="A535" s="41" t="s">
        <v>276</v>
      </c>
      <c r="B535" s="41" t="s">
        <v>166</v>
      </c>
      <c r="C535" s="40" t="s">
        <v>0</v>
      </c>
      <c r="D535" s="40" t="s">
        <v>0</v>
      </c>
      <c r="E535" s="52" t="s">
        <v>0</v>
      </c>
      <c r="F535" s="52" t="s">
        <v>0</v>
      </c>
      <c r="G535" s="52" t="s">
        <v>0</v>
      </c>
      <c r="H535" s="6" t="s">
        <v>0</v>
      </c>
      <c r="I535" s="102"/>
      <c r="J535" s="102"/>
      <c r="K535" s="102"/>
      <c r="L535" s="102"/>
      <c r="M535" s="102"/>
      <c r="N535" s="102"/>
      <c r="O535" s="102"/>
      <c r="P535" s="102"/>
      <c r="Q535" s="102"/>
      <c r="R535" s="35"/>
    </row>
    <row r="536" spans="1:18" s="34" customFormat="1" ht="31.2" thickBot="1" x14ac:dyDescent="0.35">
      <c r="A536" s="45" t="s">
        <v>112</v>
      </c>
      <c r="B536" s="45" t="s">
        <v>113</v>
      </c>
      <c r="C536" s="45" t="s">
        <v>114</v>
      </c>
      <c r="D536" s="46" t="s">
        <v>0</v>
      </c>
      <c r="E536" s="45" t="s">
        <v>3014</v>
      </c>
      <c r="F536" s="45" t="s">
        <v>115</v>
      </c>
      <c r="G536" s="45" t="s">
        <v>116</v>
      </c>
      <c r="H536" s="29" t="s">
        <v>1</v>
      </c>
      <c r="I536" s="124" t="s">
        <v>3013</v>
      </c>
      <c r="J536" s="124" t="s">
        <v>2</v>
      </c>
      <c r="K536" s="124" t="s">
        <v>3097</v>
      </c>
      <c r="L536" s="124" t="s">
        <v>3097</v>
      </c>
      <c r="M536" s="124" t="s">
        <v>3098</v>
      </c>
      <c r="N536" s="124" t="s">
        <v>3099</v>
      </c>
      <c r="O536" s="124" t="s">
        <v>3100</v>
      </c>
      <c r="P536" s="124" t="s">
        <v>3097</v>
      </c>
      <c r="Q536" s="126" t="s">
        <v>3101</v>
      </c>
      <c r="R536" s="35"/>
    </row>
    <row r="537" spans="1:18" x14ac:dyDescent="0.3">
      <c r="A537" s="50" t="s">
        <v>0</v>
      </c>
      <c r="B537" s="50" t="s">
        <v>0</v>
      </c>
      <c r="C537" s="50" t="s">
        <v>0</v>
      </c>
      <c r="D537" s="51" t="s">
        <v>0</v>
      </c>
      <c r="E537" s="51" t="s">
        <v>0</v>
      </c>
      <c r="F537" s="86" t="s">
        <v>0</v>
      </c>
      <c r="G537" s="87" t="s">
        <v>0</v>
      </c>
      <c r="H537" s="8" t="s">
        <v>0</v>
      </c>
      <c r="I537" s="103">
        <v>1</v>
      </c>
      <c r="J537" s="103">
        <v>2</v>
      </c>
      <c r="K537" s="103">
        <v>3</v>
      </c>
      <c r="L537" s="103" t="s">
        <v>3</v>
      </c>
      <c r="M537" s="103">
        <v>5</v>
      </c>
      <c r="N537" s="103">
        <v>6</v>
      </c>
      <c r="O537" s="103">
        <v>7</v>
      </c>
      <c r="P537" s="103" t="s">
        <v>3102</v>
      </c>
      <c r="Q537" s="103">
        <v>9</v>
      </c>
      <c r="R537" s="35"/>
    </row>
    <row r="538" spans="1:18" x14ac:dyDescent="0.3">
      <c r="A538" s="41" t="s">
        <v>276</v>
      </c>
      <c r="B538" s="41" t="s">
        <v>166</v>
      </c>
      <c r="C538" s="40" t="s">
        <v>117</v>
      </c>
      <c r="D538" s="40" t="s">
        <v>349</v>
      </c>
      <c r="E538" s="52" t="s">
        <v>0</v>
      </c>
      <c r="F538" s="52" t="s">
        <v>0</v>
      </c>
      <c r="G538" s="52" t="s">
        <v>0</v>
      </c>
      <c r="H538" s="6" t="s">
        <v>350</v>
      </c>
      <c r="I538" s="102"/>
      <c r="J538" s="102"/>
      <c r="K538" s="102"/>
      <c r="L538" s="102">
        <f t="shared" si="194"/>
        <v>0</v>
      </c>
      <c r="M538" s="102">
        <v>0</v>
      </c>
      <c r="N538" s="102"/>
      <c r="O538" s="102"/>
      <c r="P538" s="102">
        <f t="shared" si="195"/>
        <v>0</v>
      </c>
      <c r="Q538" s="102"/>
      <c r="R538" s="35"/>
    </row>
    <row r="539" spans="1:18" s="34" customFormat="1" ht="20.399999999999999" x14ac:dyDescent="0.3">
      <c r="A539" s="43" t="s">
        <v>0</v>
      </c>
      <c r="B539" s="43" t="s">
        <v>0</v>
      </c>
      <c r="C539" s="43" t="s">
        <v>0</v>
      </c>
      <c r="D539" s="49" t="s">
        <v>0</v>
      </c>
      <c r="E539" s="49" t="s">
        <v>0</v>
      </c>
      <c r="F539" s="49" t="s">
        <v>0</v>
      </c>
      <c r="G539" s="49" t="s">
        <v>0</v>
      </c>
      <c r="H539" s="21" t="s">
        <v>26</v>
      </c>
      <c r="I539" s="112">
        <f>SUM(I540,I548,I550)</f>
        <v>7447233</v>
      </c>
      <c r="J539" s="112">
        <f>SUM(J540,J548,J550)</f>
        <v>7447233</v>
      </c>
      <c r="K539" s="112">
        <f>SUM(K540,K548,K550)</f>
        <v>0</v>
      </c>
      <c r="L539" s="112">
        <f t="shared" si="194"/>
        <v>1810922</v>
      </c>
      <c r="M539" s="112">
        <f>SUM(M540,M548,M550)</f>
        <v>592722</v>
      </c>
      <c r="N539" s="112">
        <f t="shared" ref="N539:O539" si="201">SUM(N540,N548,N550)</f>
        <v>619300</v>
      </c>
      <c r="O539" s="112">
        <f t="shared" si="201"/>
        <v>598900</v>
      </c>
      <c r="P539" s="112">
        <f t="shared" si="195"/>
        <v>1810922</v>
      </c>
      <c r="Q539" s="112">
        <f t="shared" si="196"/>
        <v>24.316709306664634</v>
      </c>
      <c r="R539" s="35"/>
    </row>
    <row r="540" spans="1:18" x14ac:dyDescent="0.3">
      <c r="A540" s="40" t="s">
        <v>276</v>
      </c>
      <c r="B540" s="40" t="s">
        <v>166</v>
      </c>
      <c r="C540" s="40" t="s">
        <v>117</v>
      </c>
      <c r="D540" s="40" t="s">
        <v>349</v>
      </c>
      <c r="E540" s="52" t="s">
        <v>119</v>
      </c>
      <c r="F540" s="52" t="s">
        <v>0</v>
      </c>
      <c r="G540" s="52" t="s">
        <v>0</v>
      </c>
      <c r="H540" s="6" t="s">
        <v>5</v>
      </c>
      <c r="I540" s="104">
        <f>SUM(I541,I542)</f>
        <v>6057849</v>
      </c>
      <c r="J540" s="104">
        <f>SUM(J541,J542)</f>
        <v>6057849</v>
      </c>
      <c r="K540" s="104">
        <f>SUM(K541,K542)</f>
        <v>0</v>
      </c>
      <c r="L540" s="104">
        <f t="shared" si="194"/>
        <v>1420679</v>
      </c>
      <c r="M540" s="104">
        <f>SUM(M541,M542)</f>
        <v>461879</v>
      </c>
      <c r="N540" s="104">
        <f t="shared" ref="N540:O540" si="202">SUM(N541,N542)</f>
        <v>491900</v>
      </c>
      <c r="O540" s="104">
        <f t="shared" si="202"/>
        <v>466900</v>
      </c>
      <c r="P540" s="104">
        <f t="shared" si="195"/>
        <v>1420679</v>
      </c>
      <c r="Q540" s="104">
        <f t="shared" si="196"/>
        <v>23.451872108400192</v>
      </c>
      <c r="R540" s="35"/>
    </row>
    <row r="541" spans="1:18" x14ac:dyDescent="0.3">
      <c r="A541" s="40" t="s">
        <v>276</v>
      </c>
      <c r="B541" s="40" t="s">
        <v>166</v>
      </c>
      <c r="C541" s="40" t="s">
        <v>117</v>
      </c>
      <c r="D541" s="40" t="s">
        <v>349</v>
      </c>
      <c r="E541" s="88" t="s">
        <v>3015</v>
      </c>
      <c r="F541" s="40"/>
      <c r="G541" s="81" t="s">
        <v>3058</v>
      </c>
      <c r="H541" s="9" t="s">
        <v>6</v>
      </c>
      <c r="I541" s="102">
        <v>5398617</v>
      </c>
      <c r="J541" s="102">
        <v>5398617</v>
      </c>
      <c r="K541" s="102"/>
      <c r="L541" s="102">
        <f t="shared" si="194"/>
        <v>1295032</v>
      </c>
      <c r="M541" s="102">
        <v>420032</v>
      </c>
      <c r="N541" s="102">
        <v>450000</v>
      </c>
      <c r="O541" s="102">
        <v>425000</v>
      </c>
      <c r="P541" s="102">
        <f t="shared" si="195"/>
        <v>1295032</v>
      </c>
      <c r="Q541" s="102">
        <f t="shared" si="196"/>
        <v>23.988217723168731</v>
      </c>
      <c r="R541" s="35"/>
    </row>
    <row r="542" spans="1:18" x14ac:dyDescent="0.3">
      <c r="A542" s="41" t="s">
        <v>276</v>
      </c>
      <c r="B542" s="41" t="s">
        <v>166</v>
      </c>
      <c r="C542" s="41" t="s">
        <v>117</v>
      </c>
      <c r="D542" s="41" t="s">
        <v>349</v>
      </c>
      <c r="E542" s="41" t="s">
        <v>120</v>
      </c>
      <c r="F542" s="40" t="s">
        <v>0</v>
      </c>
      <c r="G542" s="81" t="s">
        <v>0</v>
      </c>
      <c r="H542" s="6" t="s">
        <v>7</v>
      </c>
      <c r="I542" s="104">
        <f>SUM(I543:I547)</f>
        <v>659232</v>
      </c>
      <c r="J542" s="104">
        <f>SUM(J543:J547)</f>
        <v>659232</v>
      </c>
      <c r="K542" s="104">
        <f>SUM(K543:K547)</f>
        <v>0</v>
      </c>
      <c r="L542" s="104">
        <f t="shared" si="194"/>
        <v>125647</v>
      </c>
      <c r="M542" s="104">
        <f>SUM(M543:M547)</f>
        <v>41847</v>
      </c>
      <c r="N542" s="104">
        <f t="shared" ref="N542:O542" si="203">SUM(N543:N547)</f>
        <v>41900</v>
      </c>
      <c r="O542" s="104">
        <f t="shared" si="203"/>
        <v>41900</v>
      </c>
      <c r="P542" s="104">
        <f t="shared" si="195"/>
        <v>125647</v>
      </c>
      <c r="Q542" s="104">
        <f t="shared" si="196"/>
        <v>19.059602689189845</v>
      </c>
      <c r="R542" s="35"/>
    </row>
    <row r="543" spans="1:18" x14ac:dyDescent="0.3">
      <c r="A543" s="40" t="s">
        <v>276</v>
      </c>
      <c r="B543" s="40" t="s">
        <v>166</v>
      </c>
      <c r="C543" s="40" t="s">
        <v>117</v>
      </c>
      <c r="D543" s="40" t="s">
        <v>349</v>
      </c>
      <c r="E543" s="88" t="s">
        <v>3016</v>
      </c>
      <c r="F543" s="40" t="s">
        <v>351</v>
      </c>
      <c r="G543" s="81" t="s">
        <v>3058</v>
      </c>
      <c r="H543" s="9" t="s">
        <v>9</v>
      </c>
      <c r="I543" s="102">
        <v>132432</v>
      </c>
      <c r="J543" s="102">
        <v>132432</v>
      </c>
      <c r="K543" s="102"/>
      <c r="L543" s="102">
        <f t="shared" si="194"/>
        <v>25290</v>
      </c>
      <c r="M543" s="102">
        <v>7290</v>
      </c>
      <c r="N543" s="102">
        <v>9000</v>
      </c>
      <c r="O543" s="102">
        <v>9000</v>
      </c>
      <c r="P543" s="102">
        <f t="shared" si="195"/>
        <v>25290</v>
      </c>
      <c r="Q543" s="102">
        <f t="shared" si="196"/>
        <v>19.096592968466837</v>
      </c>
      <c r="R543" s="35"/>
    </row>
    <row r="544" spans="1:18" x14ac:dyDescent="0.3">
      <c r="A544" s="40" t="s">
        <v>276</v>
      </c>
      <c r="B544" s="40" t="s">
        <v>166</v>
      </c>
      <c r="C544" s="40" t="s">
        <v>117</v>
      </c>
      <c r="D544" s="40" t="s">
        <v>349</v>
      </c>
      <c r="E544" s="88" t="s">
        <v>3016</v>
      </c>
      <c r="F544" s="40" t="s">
        <v>352</v>
      </c>
      <c r="G544" s="81" t="s">
        <v>3058</v>
      </c>
      <c r="H544" s="9" t="s">
        <v>12</v>
      </c>
      <c r="I544" s="102">
        <v>356000</v>
      </c>
      <c r="J544" s="102">
        <v>356000</v>
      </c>
      <c r="K544" s="102"/>
      <c r="L544" s="102">
        <f t="shared" si="194"/>
        <v>84557</v>
      </c>
      <c r="M544" s="102">
        <v>24557</v>
      </c>
      <c r="N544" s="102">
        <v>30000</v>
      </c>
      <c r="O544" s="102">
        <v>30000</v>
      </c>
      <c r="P544" s="102">
        <f t="shared" si="195"/>
        <v>84557</v>
      </c>
      <c r="Q544" s="102">
        <f t="shared" si="196"/>
        <v>23.751966292134831</v>
      </c>
      <c r="R544" s="35"/>
    </row>
    <row r="545" spans="1:18" x14ac:dyDescent="0.3">
      <c r="A545" s="40" t="s">
        <v>276</v>
      </c>
      <c r="B545" s="40" t="s">
        <v>166</v>
      </c>
      <c r="C545" s="40" t="s">
        <v>117</v>
      </c>
      <c r="D545" s="40" t="s">
        <v>349</v>
      </c>
      <c r="E545" s="88" t="s">
        <v>3016</v>
      </c>
      <c r="F545" s="40" t="s">
        <v>353</v>
      </c>
      <c r="G545" s="81" t="s">
        <v>3058</v>
      </c>
      <c r="H545" s="9" t="s">
        <v>10</v>
      </c>
      <c r="I545" s="102">
        <v>134800</v>
      </c>
      <c r="J545" s="102">
        <v>134800</v>
      </c>
      <c r="K545" s="102"/>
      <c r="L545" s="102">
        <f t="shared" si="194"/>
        <v>0</v>
      </c>
      <c r="M545" s="102">
        <v>0</v>
      </c>
      <c r="N545" s="102"/>
      <c r="O545" s="102"/>
      <c r="P545" s="102">
        <f t="shared" si="195"/>
        <v>0</v>
      </c>
      <c r="Q545" s="102">
        <f t="shared" si="196"/>
        <v>0</v>
      </c>
      <c r="R545" s="35"/>
    </row>
    <row r="546" spans="1:18" x14ac:dyDescent="0.3">
      <c r="A546" s="40" t="s">
        <v>276</v>
      </c>
      <c r="B546" s="40" t="s">
        <v>166</v>
      </c>
      <c r="C546" s="40" t="s">
        <v>117</v>
      </c>
      <c r="D546" s="40" t="s">
        <v>349</v>
      </c>
      <c r="E546" s="88" t="s">
        <v>3016</v>
      </c>
      <c r="F546" s="40" t="s">
        <v>354</v>
      </c>
      <c r="G546" s="81" t="s">
        <v>3058</v>
      </c>
      <c r="H546" s="9" t="s">
        <v>8</v>
      </c>
      <c r="I546" s="102">
        <v>11000</v>
      </c>
      <c r="J546" s="102">
        <v>11000</v>
      </c>
      <c r="K546" s="102"/>
      <c r="L546" s="102">
        <f t="shared" si="194"/>
        <v>0</v>
      </c>
      <c r="M546" s="102">
        <v>0</v>
      </c>
      <c r="N546" s="102"/>
      <c r="O546" s="102"/>
      <c r="P546" s="102">
        <f t="shared" si="195"/>
        <v>0</v>
      </c>
      <c r="Q546" s="102">
        <f t="shared" si="196"/>
        <v>0</v>
      </c>
      <c r="R546" s="35"/>
    </row>
    <row r="547" spans="1:18" x14ac:dyDescent="0.3">
      <c r="A547" s="40" t="s">
        <v>276</v>
      </c>
      <c r="B547" s="40" t="s">
        <v>166</v>
      </c>
      <c r="C547" s="40" t="s">
        <v>117</v>
      </c>
      <c r="D547" s="40" t="s">
        <v>349</v>
      </c>
      <c r="E547" s="88" t="s">
        <v>3016</v>
      </c>
      <c r="F547" s="40" t="s">
        <v>355</v>
      </c>
      <c r="G547" s="81" t="s">
        <v>3058</v>
      </c>
      <c r="H547" s="9" t="s">
        <v>11</v>
      </c>
      <c r="I547" s="102">
        <v>25000</v>
      </c>
      <c r="J547" s="102">
        <v>25000</v>
      </c>
      <c r="K547" s="102"/>
      <c r="L547" s="102">
        <f t="shared" si="194"/>
        <v>15800</v>
      </c>
      <c r="M547" s="102">
        <v>10000</v>
      </c>
      <c r="N547" s="102">
        <v>2900</v>
      </c>
      <c r="O547" s="102">
        <v>2900</v>
      </c>
      <c r="P547" s="102">
        <f t="shared" si="195"/>
        <v>15800</v>
      </c>
      <c r="Q547" s="102">
        <f t="shared" si="196"/>
        <v>63.2</v>
      </c>
      <c r="R547" s="35"/>
    </row>
    <row r="548" spans="1:18" x14ac:dyDescent="0.3">
      <c r="A548" s="40" t="s">
        <v>276</v>
      </c>
      <c r="B548" s="40" t="s">
        <v>166</v>
      </c>
      <c r="C548" s="40" t="s">
        <v>117</v>
      </c>
      <c r="D548" s="40" t="s">
        <v>349</v>
      </c>
      <c r="E548" s="52" t="s">
        <v>124</v>
      </c>
      <c r="F548" s="52" t="s">
        <v>0</v>
      </c>
      <c r="G548" s="52" t="s">
        <v>0</v>
      </c>
      <c r="H548" s="6" t="s">
        <v>14</v>
      </c>
      <c r="I548" s="104">
        <f>SUM(I549)</f>
        <v>558000</v>
      </c>
      <c r="J548" s="104">
        <f>SUM(J549)</f>
        <v>558000</v>
      </c>
      <c r="K548" s="104">
        <f>SUM(K549)</f>
        <v>0</v>
      </c>
      <c r="L548" s="104">
        <f t="shared" si="194"/>
        <v>140104</v>
      </c>
      <c r="M548" s="104">
        <f>SUM(M549)</f>
        <v>44104</v>
      </c>
      <c r="N548" s="104">
        <f t="shared" ref="N548:O548" si="204">SUM(N549)</f>
        <v>48000</v>
      </c>
      <c r="O548" s="104">
        <f t="shared" si="204"/>
        <v>48000</v>
      </c>
      <c r="P548" s="104">
        <f t="shared" si="195"/>
        <v>140104</v>
      </c>
      <c r="Q548" s="104">
        <f t="shared" si="196"/>
        <v>25.108243727598566</v>
      </c>
      <c r="R548" s="35"/>
    </row>
    <row r="549" spans="1:18" x14ac:dyDescent="0.3">
      <c r="A549" s="40" t="s">
        <v>276</v>
      </c>
      <c r="B549" s="40" t="s">
        <v>166</v>
      </c>
      <c r="C549" s="40" t="s">
        <v>117</v>
      </c>
      <c r="D549" s="40" t="s">
        <v>349</v>
      </c>
      <c r="E549" s="88" t="s">
        <v>3017</v>
      </c>
      <c r="F549" s="40"/>
      <c r="G549" s="81" t="s">
        <v>3058</v>
      </c>
      <c r="H549" s="9" t="s">
        <v>15</v>
      </c>
      <c r="I549" s="102">
        <v>558000</v>
      </c>
      <c r="J549" s="102">
        <v>558000</v>
      </c>
      <c r="K549" s="102"/>
      <c r="L549" s="102">
        <f t="shared" si="194"/>
        <v>140104</v>
      </c>
      <c r="M549" s="102">
        <v>44104</v>
      </c>
      <c r="N549" s="102">
        <v>48000</v>
      </c>
      <c r="O549" s="102">
        <v>48000</v>
      </c>
      <c r="P549" s="102">
        <f t="shared" si="195"/>
        <v>140104</v>
      </c>
      <c r="Q549" s="102">
        <f t="shared" si="196"/>
        <v>25.108243727598566</v>
      </c>
      <c r="R549" s="35"/>
    </row>
    <row r="550" spans="1:18" x14ac:dyDescent="0.3">
      <c r="A550" s="40" t="s">
        <v>276</v>
      </c>
      <c r="B550" s="40" t="s">
        <v>166</v>
      </c>
      <c r="C550" s="40" t="s">
        <v>117</v>
      </c>
      <c r="D550" s="40" t="s">
        <v>349</v>
      </c>
      <c r="E550" s="52" t="s">
        <v>125</v>
      </c>
      <c r="F550" s="52" t="s">
        <v>0</v>
      </c>
      <c r="G550" s="52" t="s">
        <v>0</v>
      </c>
      <c r="H550" s="6" t="s">
        <v>16</v>
      </c>
      <c r="I550" s="104">
        <f>SUM(I551:I558)</f>
        <v>831384</v>
      </c>
      <c r="J550" s="104">
        <f>SUM(J551:J558)</f>
        <v>831384</v>
      </c>
      <c r="K550" s="104">
        <f>SUM(K551:K558)</f>
        <v>0</v>
      </c>
      <c r="L550" s="104">
        <f t="shared" si="194"/>
        <v>250139</v>
      </c>
      <c r="M550" s="104">
        <f>SUM(M551:M558)</f>
        <v>86739</v>
      </c>
      <c r="N550" s="104">
        <f t="shared" ref="N550:O550" si="205">SUM(N551:N558)</f>
        <v>79400</v>
      </c>
      <c r="O550" s="104">
        <f t="shared" si="205"/>
        <v>84000</v>
      </c>
      <c r="P550" s="104">
        <f t="shared" si="195"/>
        <v>250139</v>
      </c>
      <c r="Q550" s="104">
        <f t="shared" si="196"/>
        <v>30.087059649933124</v>
      </c>
      <c r="R550" s="35"/>
    </row>
    <row r="551" spans="1:18" x14ac:dyDescent="0.3">
      <c r="A551" s="40" t="s">
        <v>276</v>
      </c>
      <c r="B551" s="40" t="s">
        <v>166</v>
      </c>
      <c r="C551" s="40" t="s">
        <v>117</v>
      </c>
      <c r="D551" s="40" t="s">
        <v>349</v>
      </c>
      <c r="E551" s="88" t="s">
        <v>3018</v>
      </c>
      <c r="F551" s="40"/>
      <c r="G551" s="81" t="s">
        <v>3058</v>
      </c>
      <c r="H551" s="9" t="s">
        <v>17</v>
      </c>
      <c r="I551" s="102">
        <v>4000</v>
      </c>
      <c r="J551" s="102">
        <v>4000</v>
      </c>
      <c r="K551" s="102"/>
      <c r="L551" s="102">
        <f t="shared" si="194"/>
        <v>2000</v>
      </c>
      <c r="M551" s="102">
        <v>0</v>
      </c>
      <c r="N551" s="102">
        <v>1000</v>
      </c>
      <c r="O551" s="102">
        <v>1000</v>
      </c>
      <c r="P551" s="102">
        <f t="shared" si="195"/>
        <v>2000</v>
      </c>
      <c r="Q551" s="102">
        <f t="shared" si="196"/>
        <v>50</v>
      </c>
      <c r="R551" s="35"/>
    </row>
    <row r="552" spans="1:18" x14ac:dyDescent="0.3">
      <c r="A552" s="40" t="s">
        <v>276</v>
      </c>
      <c r="B552" s="40" t="s">
        <v>166</v>
      </c>
      <c r="C552" s="40" t="s">
        <v>117</v>
      </c>
      <c r="D552" s="40" t="s">
        <v>349</v>
      </c>
      <c r="E552" s="88" t="s">
        <v>3031</v>
      </c>
      <c r="F552" s="40"/>
      <c r="G552" s="81" t="s">
        <v>3058</v>
      </c>
      <c r="H552" s="9" t="s">
        <v>18</v>
      </c>
      <c r="I552" s="102">
        <v>80000</v>
      </c>
      <c r="J552" s="102">
        <v>80000</v>
      </c>
      <c r="K552" s="102"/>
      <c r="L552" s="102">
        <f t="shared" si="194"/>
        <v>32000</v>
      </c>
      <c r="M552" s="102">
        <v>11000</v>
      </c>
      <c r="N552" s="102">
        <v>11000</v>
      </c>
      <c r="O552" s="102">
        <v>10000</v>
      </c>
      <c r="P552" s="102">
        <f t="shared" si="195"/>
        <v>32000</v>
      </c>
      <c r="Q552" s="102">
        <f t="shared" si="196"/>
        <v>40</v>
      </c>
      <c r="R552" s="35"/>
    </row>
    <row r="553" spans="1:18" x14ac:dyDescent="0.3">
      <c r="A553" s="40" t="s">
        <v>276</v>
      </c>
      <c r="B553" s="40" t="s">
        <v>166</v>
      </c>
      <c r="C553" s="40" t="s">
        <v>117</v>
      </c>
      <c r="D553" s="40" t="s">
        <v>349</v>
      </c>
      <c r="E553" s="88" t="s">
        <v>3032</v>
      </c>
      <c r="F553" s="40"/>
      <c r="G553" s="81" t="s">
        <v>3058</v>
      </c>
      <c r="H553" s="9" t="s">
        <v>19</v>
      </c>
      <c r="I553" s="102">
        <v>160000</v>
      </c>
      <c r="J553" s="102">
        <v>160000</v>
      </c>
      <c r="K553" s="102"/>
      <c r="L553" s="102">
        <f t="shared" si="194"/>
        <v>48000</v>
      </c>
      <c r="M553" s="102">
        <v>16000</v>
      </c>
      <c r="N553" s="102">
        <v>16000</v>
      </c>
      <c r="O553" s="102">
        <v>16000</v>
      </c>
      <c r="P553" s="102">
        <f t="shared" si="195"/>
        <v>48000</v>
      </c>
      <c r="Q553" s="102">
        <f t="shared" si="196"/>
        <v>30</v>
      </c>
      <c r="R553" s="35"/>
    </row>
    <row r="554" spans="1:18" x14ac:dyDescent="0.3">
      <c r="A554" s="40" t="s">
        <v>276</v>
      </c>
      <c r="B554" s="40" t="s">
        <v>166</v>
      </c>
      <c r="C554" s="40" t="s">
        <v>117</v>
      </c>
      <c r="D554" s="40" t="s">
        <v>349</v>
      </c>
      <c r="E554" s="88" t="s">
        <v>3026</v>
      </c>
      <c r="F554" s="40"/>
      <c r="G554" s="81" t="s">
        <v>3058</v>
      </c>
      <c r="H554" s="9" t="s">
        <v>20</v>
      </c>
      <c r="I554" s="102">
        <v>70000</v>
      </c>
      <c r="J554" s="102">
        <v>70000</v>
      </c>
      <c r="K554" s="102"/>
      <c r="L554" s="102">
        <f t="shared" si="194"/>
        <v>17500</v>
      </c>
      <c r="M554" s="102">
        <v>5500</v>
      </c>
      <c r="N554" s="102">
        <v>6000</v>
      </c>
      <c r="O554" s="102">
        <v>6000</v>
      </c>
      <c r="P554" s="102">
        <f t="shared" si="195"/>
        <v>17500</v>
      </c>
      <c r="Q554" s="102">
        <f t="shared" si="196"/>
        <v>25</v>
      </c>
      <c r="R554" s="35"/>
    </row>
    <row r="555" spans="1:18" x14ac:dyDescent="0.3">
      <c r="A555" s="40" t="s">
        <v>276</v>
      </c>
      <c r="B555" s="40" t="s">
        <v>166</v>
      </c>
      <c r="C555" s="40" t="s">
        <v>117</v>
      </c>
      <c r="D555" s="40" t="s">
        <v>349</v>
      </c>
      <c r="E555" s="88" t="s">
        <v>3033</v>
      </c>
      <c r="F555" s="40"/>
      <c r="G555" s="81" t="s">
        <v>3058</v>
      </c>
      <c r="H555" s="9" t="s">
        <v>21</v>
      </c>
      <c r="I555" s="102">
        <v>4000</v>
      </c>
      <c r="J555" s="102">
        <v>4000</v>
      </c>
      <c r="K555" s="102"/>
      <c r="L555" s="102">
        <f t="shared" si="194"/>
        <v>1200</v>
      </c>
      <c r="M555" s="102">
        <v>400</v>
      </c>
      <c r="N555" s="102">
        <v>400</v>
      </c>
      <c r="O555" s="102">
        <v>400</v>
      </c>
      <c r="P555" s="102">
        <f t="shared" si="195"/>
        <v>1200</v>
      </c>
      <c r="Q555" s="102">
        <f t="shared" si="196"/>
        <v>30</v>
      </c>
      <c r="R555" s="35"/>
    </row>
    <row r="556" spans="1:18" x14ac:dyDescent="0.3">
      <c r="A556" s="40" t="s">
        <v>276</v>
      </c>
      <c r="B556" s="40" t="s">
        <v>166</v>
      </c>
      <c r="C556" s="40" t="s">
        <v>117</v>
      </c>
      <c r="D556" s="40" t="s">
        <v>349</v>
      </c>
      <c r="E556" s="88" t="s">
        <v>3035</v>
      </c>
      <c r="F556" s="40"/>
      <c r="G556" s="81" t="s">
        <v>3058</v>
      </c>
      <c r="H556" s="9" t="s">
        <v>23</v>
      </c>
      <c r="I556" s="102">
        <v>16000</v>
      </c>
      <c r="J556" s="102">
        <v>16000</v>
      </c>
      <c r="K556" s="102"/>
      <c r="L556" s="102">
        <f t="shared" si="194"/>
        <v>4500</v>
      </c>
      <c r="M556" s="102">
        <v>1500</v>
      </c>
      <c r="N556" s="102">
        <v>1500</v>
      </c>
      <c r="O556" s="102">
        <v>1500</v>
      </c>
      <c r="P556" s="102">
        <f t="shared" si="195"/>
        <v>4500</v>
      </c>
      <c r="Q556" s="102">
        <f t="shared" si="196"/>
        <v>28.125</v>
      </c>
      <c r="R556" s="35"/>
    </row>
    <row r="557" spans="1:18" x14ac:dyDescent="0.3">
      <c r="A557" s="40" t="s">
        <v>276</v>
      </c>
      <c r="B557" s="40" t="s">
        <v>166</v>
      </c>
      <c r="C557" s="40" t="s">
        <v>117</v>
      </c>
      <c r="D557" s="40" t="s">
        <v>349</v>
      </c>
      <c r="E557" s="88" t="s">
        <v>3036</v>
      </c>
      <c r="F557" s="40"/>
      <c r="G557" s="81" t="s">
        <v>3058</v>
      </c>
      <c r="H557" s="9" t="s">
        <v>24</v>
      </c>
      <c r="I557" s="102">
        <v>12000</v>
      </c>
      <c r="J557" s="102">
        <v>12000</v>
      </c>
      <c r="K557" s="102"/>
      <c r="L557" s="102">
        <f t="shared" si="194"/>
        <v>12000</v>
      </c>
      <c r="M557" s="102">
        <v>6000</v>
      </c>
      <c r="N557" s="102">
        <v>0</v>
      </c>
      <c r="O557" s="102">
        <v>6000</v>
      </c>
      <c r="P557" s="102">
        <f t="shared" si="195"/>
        <v>12000</v>
      </c>
      <c r="Q557" s="102">
        <f t="shared" si="196"/>
        <v>100</v>
      </c>
      <c r="R557" s="35"/>
    </row>
    <row r="558" spans="1:18" x14ac:dyDescent="0.3">
      <c r="A558" s="41" t="s">
        <v>276</v>
      </c>
      <c r="B558" s="41" t="s">
        <v>166</v>
      </c>
      <c r="C558" s="41" t="s">
        <v>117</v>
      </c>
      <c r="D558" s="41" t="s">
        <v>349</v>
      </c>
      <c r="E558" s="41" t="s">
        <v>127</v>
      </c>
      <c r="F558" s="40" t="s">
        <v>0</v>
      </c>
      <c r="G558" s="81" t="s">
        <v>0</v>
      </c>
      <c r="H558" s="6" t="s">
        <v>25</v>
      </c>
      <c r="I558" s="104">
        <f>SUM(I559:I561)</f>
        <v>485384</v>
      </c>
      <c r="J558" s="104">
        <f>SUM(J559:J561)</f>
        <v>485384</v>
      </c>
      <c r="K558" s="104">
        <f>SUM(K559:K561)</f>
        <v>0</v>
      </c>
      <c r="L558" s="104">
        <f t="shared" si="194"/>
        <v>132939</v>
      </c>
      <c r="M558" s="104">
        <f>SUM(M559:M561)</f>
        <v>46339</v>
      </c>
      <c r="N558" s="104">
        <f t="shared" ref="N558:O558" si="206">SUM(N559:N561)</f>
        <v>43500</v>
      </c>
      <c r="O558" s="104">
        <f t="shared" si="206"/>
        <v>43100</v>
      </c>
      <c r="P558" s="104">
        <f t="shared" si="195"/>
        <v>132939</v>
      </c>
      <c r="Q558" s="104">
        <f t="shared" si="196"/>
        <v>27.388418242051653</v>
      </c>
      <c r="R558" s="35"/>
    </row>
    <row r="559" spans="1:18" x14ac:dyDescent="0.3">
      <c r="A559" s="40" t="s">
        <v>276</v>
      </c>
      <c r="B559" s="40" t="s">
        <v>166</v>
      </c>
      <c r="C559" s="40" t="s">
        <v>117</v>
      </c>
      <c r="D559" s="40" t="s">
        <v>349</v>
      </c>
      <c r="E559" s="88" t="s">
        <v>3019</v>
      </c>
      <c r="F559" s="40"/>
      <c r="G559" s="81" t="s">
        <v>3058</v>
      </c>
      <c r="H559" s="9" t="s">
        <v>25</v>
      </c>
      <c r="I559" s="102">
        <v>450884</v>
      </c>
      <c r="J559" s="102">
        <v>450884</v>
      </c>
      <c r="K559" s="102"/>
      <c r="L559" s="102">
        <f t="shared" si="194"/>
        <v>125000</v>
      </c>
      <c r="M559" s="102">
        <v>45000</v>
      </c>
      <c r="N559" s="102">
        <v>40000</v>
      </c>
      <c r="O559" s="102">
        <v>40000</v>
      </c>
      <c r="P559" s="102">
        <f t="shared" si="195"/>
        <v>125000</v>
      </c>
      <c r="Q559" s="102">
        <f t="shared" si="196"/>
        <v>27.723316861986675</v>
      </c>
      <c r="R559" s="35"/>
    </row>
    <row r="560" spans="1:18" x14ac:dyDescent="0.3">
      <c r="A560" s="40" t="s">
        <v>276</v>
      </c>
      <c r="B560" s="40" t="s">
        <v>166</v>
      </c>
      <c r="C560" s="40" t="s">
        <v>117</v>
      </c>
      <c r="D560" s="40" t="s">
        <v>349</v>
      </c>
      <c r="E560" s="88" t="s">
        <v>3019</v>
      </c>
      <c r="F560" s="40" t="s">
        <v>356</v>
      </c>
      <c r="G560" s="81" t="s">
        <v>3058</v>
      </c>
      <c r="H560" s="9" t="s">
        <v>330</v>
      </c>
      <c r="I560" s="102">
        <v>18000</v>
      </c>
      <c r="J560" s="102">
        <v>18000</v>
      </c>
      <c r="K560" s="102"/>
      <c r="L560" s="102">
        <f t="shared" si="194"/>
        <v>4939</v>
      </c>
      <c r="M560" s="102">
        <v>1339</v>
      </c>
      <c r="N560" s="102">
        <v>2000</v>
      </c>
      <c r="O560" s="102">
        <v>1600</v>
      </c>
      <c r="P560" s="102">
        <f t="shared" si="195"/>
        <v>4939</v>
      </c>
      <c r="Q560" s="102">
        <f t="shared" si="196"/>
        <v>27.43888888888889</v>
      </c>
      <c r="R560" s="35"/>
    </row>
    <row r="561" spans="1:18" ht="20.399999999999999" x14ac:dyDescent="0.3">
      <c r="A561" s="40" t="s">
        <v>276</v>
      </c>
      <c r="B561" s="40" t="s">
        <v>166</v>
      </c>
      <c r="C561" s="40" t="s">
        <v>117</v>
      </c>
      <c r="D561" s="40" t="s">
        <v>349</v>
      </c>
      <c r="E561" s="88" t="s">
        <v>3019</v>
      </c>
      <c r="F561" s="40" t="s">
        <v>357</v>
      </c>
      <c r="G561" s="81" t="s">
        <v>3058</v>
      </c>
      <c r="H561" s="9" t="s">
        <v>141</v>
      </c>
      <c r="I561" s="102">
        <v>16500</v>
      </c>
      <c r="J561" s="102">
        <v>16500</v>
      </c>
      <c r="K561" s="102"/>
      <c r="L561" s="102">
        <f t="shared" si="194"/>
        <v>3000</v>
      </c>
      <c r="M561" s="102">
        <v>0</v>
      </c>
      <c r="N561" s="102">
        <v>1500</v>
      </c>
      <c r="O561" s="102">
        <v>1500</v>
      </c>
      <c r="P561" s="102">
        <f t="shared" si="195"/>
        <v>3000</v>
      </c>
      <c r="Q561" s="102">
        <f t="shared" si="196"/>
        <v>18.181818181818183</v>
      </c>
      <c r="R561" s="35"/>
    </row>
    <row r="562" spans="1:18" s="34" customFormat="1" ht="20.399999999999999" x14ac:dyDescent="0.3">
      <c r="A562" s="43" t="s">
        <v>0</v>
      </c>
      <c r="B562" s="43" t="s">
        <v>0</v>
      </c>
      <c r="C562" s="43" t="s">
        <v>0</v>
      </c>
      <c r="D562" s="49" t="s">
        <v>0</v>
      </c>
      <c r="E562" s="49" t="s">
        <v>0</v>
      </c>
      <c r="F562" s="49" t="s">
        <v>0</v>
      </c>
      <c r="G562" s="49" t="s">
        <v>0</v>
      </c>
      <c r="H562" s="21" t="s">
        <v>35</v>
      </c>
      <c r="I562" s="112">
        <f t="shared" ref="I562:O563" si="207">SUM(I563)</f>
        <v>0</v>
      </c>
      <c r="J562" s="112">
        <f t="shared" si="207"/>
        <v>0</v>
      </c>
      <c r="K562" s="112">
        <f t="shared" si="207"/>
        <v>0</v>
      </c>
      <c r="L562" s="112">
        <f t="shared" si="194"/>
        <v>0</v>
      </c>
      <c r="M562" s="112">
        <f t="shared" si="207"/>
        <v>0</v>
      </c>
      <c r="N562" s="112">
        <f t="shared" si="207"/>
        <v>0</v>
      </c>
      <c r="O562" s="112">
        <f t="shared" si="207"/>
        <v>0</v>
      </c>
      <c r="P562" s="112">
        <f t="shared" si="195"/>
        <v>0</v>
      </c>
      <c r="Q562" s="112" t="str">
        <f t="shared" si="196"/>
        <v>-</v>
      </c>
      <c r="R562" s="35"/>
    </row>
    <row r="563" spans="1:18" x14ac:dyDescent="0.3">
      <c r="A563" s="40" t="s">
        <v>276</v>
      </c>
      <c r="B563" s="40" t="s">
        <v>166</v>
      </c>
      <c r="C563" s="40" t="s">
        <v>117</v>
      </c>
      <c r="D563" s="40" t="s">
        <v>349</v>
      </c>
      <c r="E563" s="52" t="s">
        <v>142</v>
      </c>
      <c r="F563" s="52" t="s">
        <v>0</v>
      </c>
      <c r="G563" s="52" t="s">
        <v>0</v>
      </c>
      <c r="H563" s="6" t="s">
        <v>27</v>
      </c>
      <c r="I563" s="104">
        <f t="shared" si="207"/>
        <v>0</v>
      </c>
      <c r="J563" s="104">
        <f t="shared" si="207"/>
        <v>0</v>
      </c>
      <c r="K563" s="104">
        <f t="shared" si="207"/>
        <v>0</v>
      </c>
      <c r="L563" s="104">
        <f t="shared" si="194"/>
        <v>0</v>
      </c>
      <c r="M563" s="104">
        <f t="shared" si="207"/>
        <v>0</v>
      </c>
      <c r="N563" s="104">
        <f t="shared" si="207"/>
        <v>0</v>
      </c>
      <c r="O563" s="104">
        <f t="shared" si="207"/>
        <v>0</v>
      </c>
      <c r="P563" s="104">
        <f t="shared" si="195"/>
        <v>0</v>
      </c>
      <c r="Q563" s="104" t="str">
        <f t="shared" si="196"/>
        <v>-</v>
      </c>
      <c r="R563" s="35"/>
    </row>
    <row r="564" spans="1:18" x14ac:dyDescent="0.3">
      <c r="A564" s="40" t="s">
        <v>276</v>
      </c>
      <c r="B564" s="40" t="s">
        <v>166</v>
      </c>
      <c r="C564" s="40" t="s">
        <v>117</v>
      </c>
      <c r="D564" s="40" t="s">
        <v>349</v>
      </c>
      <c r="E564" s="88" t="s">
        <v>3021</v>
      </c>
      <c r="F564" s="40"/>
      <c r="G564" s="81" t="s">
        <v>3058</v>
      </c>
      <c r="H564" s="9" t="s">
        <v>34</v>
      </c>
      <c r="I564" s="102">
        <v>0</v>
      </c>
      <c r="J564" s="102">
        <v>0</v>
      </c>
      <c r="K564" s="102"/>
      <c r="L564" s="102">
        <f t="shared" si="194"/>
        <v>0</v>
      </c>
      <c r="M564" s="102">
        <v>0</v>
      </c>
      <c r="N564" s="102"/>
      <c r="O564" s="102"/>
      <c r="P564" s="102">
        <f t="shared" si="195"/>
        <v>0</v>
      </c>
      <c r="Q564" s="102" t="str">
        <f t="shared" si="196"/>
        <v>-</v>
      </c>
      <c r="R564" s="35"/>
    </row>
    <row r="565" spans="1:18" s="34" customFormat="1" ht="20.399999999999999" x14ac:dyDescent="0.3">
      <c r="A565" s="43" t="s">
        <v>0</v>
      </c>
      <c r="B565" s="43" t="s">
        <v>0</v>
      </c>
      <c r="C565" s="43" t="s">
        <v>0</v>
      </c>
      <c r="D565" s="49" t="s">
        <v>0</v>
      </c>
      <c r="E565" s="49" t="s">
        <v>0</v>
      </c>
      <c r="F565" s="49" t="s">
        <v>0</v>
      </c>
      <c r="G565" s="49" t="s">
        <v>0</v>
      </c>
      <c r="H565" s="21" t="s">
        <v>53</v>
      </c>
      <c r="I565" s="112">
        <f>SUM(I566)</f>
        <v>15000</v>
      </c>
      <c r="J565" s="112">
        <f>SUM(J566)</f>
        <v>15000</v>
      </c>
      <c r="K565" s="112">
        <f>SUM(K566)</f>
        <v>0</v>
      </c>
      <c r="L565" s="112">
        <f t="shared" si="194"/>
        <v>0</v>
      </c>
      <c r="M565" s="112">
        <f>SUM(M566)</f>
        <v>0</v>
      </c>
      <c r="N565" s="112">
        <f t="shared" ref="N565:O565" si="208">SUM(N566)</f>
        <v>0</v>
      </c>
      <c r="O565" s="112">
        <f t="shared" si="208"/>
        <v>0</v>
      </c>
      <c r="P565" s="112">
        <f t="shared" si="195"/>
        <v>0</v>
      </c>
      <c r="Q565" s="112">
        <f t="shared" si="196"/>
        <v>0</v>
      </c>
      <c r="R565" s="35"/>
    </row>
    <row r="566" spans="1:18" x14ac:dyDescent="0.3">
      <c r="A566" s="40" t="s">
        <v>276</v>
      </c>
      <c r="B566" s="40" t="s">
        <v>166</v>
      </c>
      <c r="C566" s="40" t="s">
        <v>117</v>
      </c>
      <c r="D566" s="40" t="s">
        <v>349</v>
      </c>
      <c r="E566" s="52" t="s">
        <v>149</v>
      </c>
      <c r="F566" s="52" t="s">
        <v>0</v>
      </c>
      <c r="G566" s="52" t="s">
        <v>0</v>
      </c>
      <c r="H566" s="6" t="s">
        <v>46</v>
      </c>
      <c r="I566" s="104">
        <f>SUM(I567:I569)</f>
        <v>15000</v>
      </c>
      <c r="J566" s="104">
        <f>SUM(J567:J569)</f>
        <v>15000</v>
      </c>
      <c r="K566" s="104">
        <f>SUM(K567:K569)</f>
        <v>0</v>
      </c>
      <c r="L566" s="104">
        <f t="shared" si="194"/>
        <v>0</v>
      </c>
      <c r="M566" s="104">
        <f>SUM(M567:M569)</f>
        <v>0</v>
      </c>
      <c r="N566" s="104">
        <f t="shared" ref="N566:O566" si="209">SUM(N567:N569)</f>
        <v>0</v>
      </c>
      <c r="O566" s="104">
        <f t="shared" si="209"/>
        <v>0</v>
      </c>
      <c r="P566" s="104">
        <f t="shared" si="195"/>
        <v>0</v>
      </c>
      <c r="Q566" s="104">
        <f t="shared" si="196"/>
        <v>0</v>
      </c>
      <c r="R566" s="35"/>
    </row>
    <row r="567" spans="1:18" x14ac:dyDescent="0.3">
      <c r="A567" s="40" t="s">
        <v>276</v>
      </c>
      <c r="B567" s="40" t="s">
        <v>166</v>
      </c>
      <c r="C567" s="40" t="s">
        <v>117</v>
      </c>
      <c r="D567" s="40" t="s">
        <v>349</v>
      </c>
      <c r="E567" s="88" t="s">
        <v>3022</v>
      </c>
      <c r="F567" s="40"/>
      <c r="G567" s="81" t="s">
        <v>3058</v>
      </c>
      <c r="H567" s="9" t="s">
        <v>49</v>
      </c>
      <c r="I567" s="102">
        <v>5000</v>
      </c>
      <c r="J567" s="102">
        <v>5000</v>
      </c>
      <c r="K567" s="102"/>
      <c r="L567" s="102">
        <f t="shared" si="194"/>
        <v>0</v>
      </c>
      <c r="M567" s="102">
        <v>0</v>
      </c>
      <c r="N567" s="102"/>
      <c r="O567" s="102"/>
      <c r="P567" s="102">
        <f t="shared" si="195"/>
        <v>0</v>
      </c>
      <c r="Q567" s="102">
        <f t="shared" si="196"/>
        <v>0</v>
      </c>
      <c r="R567" s="35"/>
    </row>
    <row r="568" spans="1:18" x14ac:dyDescent="0.3">
      <c r="A568" s="40" t="s">
        <v>276</v>
      </c>
      <c r="B568" s="40" t="s">
        <v>166</v>
      </c>
      <c r="C568" s="40" t="s">
        <v>117</v>
      </c>
      <c r="D568" s="40" t="s">
        <v>349</v>
      </c>
      <c r="E568" s="88" t="s">
        <v>3025</v>
      </c>
      <c r="F568" s="40"/>
      <c r="G568" s="81" t="s">
        <v>3058</v>
      </c>
      <c r="H568" s="9" t="s">
        <v>51</v>
      </c>
      <c r="I568" s="102">
        <v>10000</v>
      </c>
      <c r="J568" s="102">
        <v>10000</v>
      </c>
      <c r="K568" s="102"/>
      <c r="L568" s="102">
        <f t="shared" si="194"/>
        <v>0</v>
      </c>
      <c r="M568" s="102">
        <v>0</v>
      </c>
      <c r="N568" s="102"/>
      <c r="O568" s="102"/>
      <c r="P568" s="102">
        <f t="shared" si="195"/>
        <v>0</v>
      </c>
      <c r="Q568" s="102">
        <f t="shared" si="196"/>
        <v>0</v>
      </c>
      <c r="R568" s="35"/>
    </row>
    <row r="569" spans="1:18" x14ac:dyDescent="0.3">
      <c r="A569" s="40" t="s">
        <v>276</v>
      </c>
      <c r="B569" s="40" t="s">
        <v>166</v>
      </c>
      <c r="C569" s="40" t="s">
        <v>117</v>
      </c>
      <c r="D569" s="40" t="s">
        <v>349</v>
      </c>
      <c r="E569" s="88" t="s">
        <v>3037</v>
      </c>
      <c r="F569" s="40"/>
      <c r="G569" s="81" t="s">
        <v>3058</v>
      </c>
      <c r="H569" s="9" t="s">
        <v>52</v>
      </c>
      <c r="I569" s="102">
        <v>0</v>
      </c>
      <c r="J569" s="102">
        <v>0</v>
      </c>
      <c r="K569" s="102"/>
      <c r="L569" s="102">
        <f t="shared" si="194"/>
        <v>0</v>
      </c>
      <c r="M569" s="102">
        <v>0</v>
      </c>
      <c r="N569" s="102"/>
      <c r="O569" s="102"/>
      <c r="P569" s="102">
        <f t="shared" si="195"/>
        <v>0</v>
      </c>
      <c r="Q569" s="102" t="str">
        <f t="shared" si="196"/>
        <v>-</v>
      </c>
      <c r="R569" s="35"/>
    </row>
    <row r="570" spans="1:18" s="34" customFormat="1" x14ac:dyDescent="0.3">
      <c r="A570" s="49" t="s">
        <v>0</v>
      </c>
      <c r="B570" s="49" t="s">
        <v>0</v>
      </c>
      <c r="C570" s="49" t="s">
        <v>0</v>
      </c>
      <c r="D570" s="49" t="s">
        <v>0</v>
      </c>
      <c r="E570" s="49" t="s">
        <v>0</v>
      </c>
      <c r="F570" s="49" t="s">
        <v>0</v>
      </c>
      <c r="G570" s="49" t="s">
        <v>0</v>
      </c>
      <c r="H570" s="21" t="s">
        <v>358</v>
      </c>
      <c r="I570" s="112">
        <f>SUM(I539,I562,I565)</f>
        <v>7462233</v>
      </c>
      <c r="J570" s="112">
        <f>SUM(J539,J562,J565)</f>
        <v>7462233</v>
      </c>
      <c r="K570" s="112">
        <f>SUM(K539,K562,K565)</f>
        <v>0</v>
      </c>
      <c r="L570" s="112">
        <f t="shared" si="194"/>
        <v>1810922</v>
      </c>
      <c r="M570" s="112">
        <f>SUM(M539,M562,M565)</f>
        <v>592722</v>
      </c>
      <c r="N570" s="112">
        <f t="shared" ref="N570:O570" si="210">SUM(N539,N562,N565)</f>
        <v>619300</v>
      </c>
      <c r="O570" s="112">
        <f t="shared" si="210"/>
        <v>598900</v>
      </c>
      <c r="P570" s="112">
        <f t="shared" si="195"/>
        <v>1810922</v>
      </c>
      <c r="Q570" s="112">
        <f t="shared" si="196"/>
        <v>24.267829750156555</v>
      </c>
      <c r="R570" s="35"/>
    </row>
    <row r="571" spans="1:18" ht="15" thickBot="1" x14ac:dyDescent="0.35">
      <c r="A571" s="81" t="s">
        <v>0</v>
      </c>
      <c r="B571" s="81" t="s">
        <v>0</v>
      </c>
      <c r="C571" s="81" t="s">
        <v>0</v>
      </c>
      <c r="D571" s="81" t="s">
        <v>0</v>
      </c>
      <c r="E571" s="81" t="s">
        <v>0</v>
      </c>
      <c r="F571" s="81" t="s">
        <v>0</v>
      </c>
      <c r="G571" s="81" t="s">
        <v>0</v>
      </c>
      <c r="H571" s="6" t="s">
        <v>152</v>
      </c>
      <c r="I571" s="104">
        <v>177</v>
      </c>
      <c r="J571" s="104">
        <v>177</v>
      </c>
      <c r="K571" s="104"/>
      <c r="L571" s="104"/>
      <c r="M571" s="104"/>
      <c r="N571" s="104"/>
      <c r="O571" s="104"/>
      <c r="P571" s="104"/>
      <c r="Q571" s="104"/>
      <c r="R571" s="35"/>
    </row>
    <row r="572" spans="1:18" s="34" customFormat="1" ht="31.2" thickBot="1" x14ac:dyDescent="0.35">
      <c r="A572" s="127" t="s">
        <v>0</v>
      </c>
      <c r="B572" s="127" t="s">
        <v>0</v>
      </c>
      <c r="C572" s="127" t="s">
        <v>0</v>
      </c>
      <c r="D572" s="127" t="s">
        <v>0</v>
      </c>
      <c r="E572" s="127" t="s">
        <v>0</v>
      </c>
      <c r="F572" s="127" t="s">
        <v>0</v>
      </c>
      <c r="G572" s="127" t="s">
        <v>0</v>
      </c>
      <c r="H572" s="29" t="s">
        <v>63</v>
      </c>
      <c r="I572" s="124" t="s">
        <v>3013</v>
      </c>
      <c r="J572" s="124" t="s">
        <v>2</v>
      </c>
      <c r="K572" s="124" t="s">
        <v>3097</v>
      </c>
      <c r="L572" s="124" t="s">
        <v>3097</v>
      </c>
      <c r="M572" s="124" t="s">
        <v>3098</v>
      </c>
      <c r="N572" s="124" t="s">
        <v>3099</v>
      </c>
      <c r="O572" s="124" t="s">
        <v>3100</v>
      </c>
      <c r="P572" s="124" t="s">
        <v>3097</v>
      </c>
      <c r="Q572" s="126" t="s">
        <v>3101</v>
      </c>
      <c r="R572" s="35"/>
    </row>
    <row r="573" spans="1:18" x14ac:dyDescent="0.3">
      <c r="A573" s="128"/>
      <c r="B573" s="128"/>
      <c r="C573" s="128"/>
      <c r="D573" s="128"/>
      <c r="E573" s="128"/>
      <c r="F573" s="128"/>
      <c r="G573" s="128"/>
      <c r="H573" s="10" t="s">
        <v>0</v>
      </c>
      <c r="I573" s="103">
        <v>1</v>
      </c>
      <c r="J573" s="103">
        <v>2</v>
      </c>
      <c r="K573" s="103">
        <v>3</v>
      </c>
      <c r="L573" s="103" t="s">
        <v>3</v>
      </c>
      <c r="M573" s="103">
        <v>5</v>
      </c>
      <c r="N573" s="103">
        <v>6</v>
      </c>
      <c r="O573" s="103">
        <v>7</v>
      </c>
      <c r="P573" s="103" t="s">
        <v>3102</v>
      </c>
      <c r="Q573" s="103">
        <v>9</v>
      </c>
      <c r="R573" s="35"/>
    </row>
    <row r="574" spans="1:18" x14ac:dyDescent="0.3">
      <c r="A574" s="128"/>
      <c r="B574" s="128"/>
      <c r="C574" s="128"/>
      <c r="D574" s="128"/>
      <c r="E574" s="128"/>
      <c r="F574" s="128"/>
      <c r="G574" s="128"/>
      <c r="H574" s="11" t="s">
        <v>69</v>
      </c>
      <c r="I574" s="105">
        <f>SUM(I570)</f>
        <v>7462233</v>
      </c>
      <c r="J574" s="105">
        <f>SUM(J570)</f>
        <v>7462233</v>
      </c>
      <c r="K574" s="105">
        <f>SUM(K570)</f>
        <v>0</v>
      </c>
      <c r="L574" s="105">
        <f t="shared" si="194"/>
        <v>1810922</v>
      </c>
      <c r="M574" s="105">
        <f>SUM(M570)</f>
        <v>592722</v>
      </c>
      <c r="N574" s="105">
        <f t="shared" ref="N574:O574" si="211">SUM(N570)</f>
        <v>619300</v>
      </c>
      <c r="O574" s="105">
        <f t="shared" si="211"/>
        <v>598900</v>
      </c>
      <c r="P574" s="105">
        <f t="shared" si="195"/>
        <v>1810922</v>
      </c>
      <c r="Q574" s="105">
        <f t="shared" si="196"/>
        <v>24.267829750156555</v>
      </c>
      <c r="R574" s="35"/>
    </row>
    <row r="575" spans="1:18" x14ac:dyDescent="0.3">
      <c r="A575" s="128"/>
      <c r="B575" s="128"/>
      <c r="C575" s="128"/>
      <c r="D575" s="128"/>
      <c r="E575" s="128"/>
      <c r="F575" s="128"/>
      <c r="G575" s="128"/>
      <c r="H575" s="12" t="s">
        <v>62</v>
      </c>
      <c r="I575" s="105">
        <f>SUM(I574)</f>
        <v>7462233</v>
      </c>
      <c r="J575" s="105">
        <f>SUM(J574)</f>
        <v>7462233</v>
      </c>
      <c r="K575" s="105">
        <f>SUM(K574)</f>
        <v>0</v>
      </c>
      <c r="L575" s="105">
        <f t="shared" si="194"/>
        <v>1810922</v>
      </c>
      <c r="M575" s="105">
        <f>SUM(M574)</f>
        <v>592722</v>
      </c>
      <c r="N575" s="105">
        <f t="shared" ref="N575:O575" si="212">SUM(N574)</f>
        <v>619300</v>
      </c>
      <c r="O575" s="105">
        <f t="shared" si="212"/>
        <v>598900</v>
      </c>
      <c r="P575" s="105">
        <f t="shared" si="195"/>
        <v>1810922</v>
      </c>
      <c r="Q575" s="105">
        <f t="shared" si="196"/>
        <v>24.267829750156555</v>
      </c>
      <c r="R575" s="35"/>
    </row>
    <row r="576" spans="1:18" x14ac:dyDescent="0.3">
      <c r="A576" s="129"/>
      <c r="B576" s="129"/>
      <c r="C576" s="129"/>
      <c r="D576" s="129"/>
      <c r="E576" s="129"/>
      <c r="F576" s="129"/>
      <c r="G576" s="129"/>
      <c r="R576" s="35"/>
    </row>
    <row r="577" spans="1:18" x14ac:dyDescent="0.3">
      <c r="A577" s="81" t="s">
        <v>0</v>
      </c>
      <c r="B577" s="81" t="s">
        <v>0</v>
      </c>
      <c r="C577" s="81" t="s">
        <v>0</v>
      </c>
      <c r="D577" s="81" t="s">
        <v>0</v>
      </c>
      <c r="E577" s="81" t="s">
        <v>0</v>
      </c>
      <c r="F577" s="81" t="s">
        <v>0</v>
      </c>
      <c r="G577" s="81" t="s">
        <v>0</v>
      </c>
      <c r="H577" s="13" t="s">
        <v>0</v>
      </c>
      <c r="I577" s="106"/>
      <c r="J577" s="106"/>
      <c r="K577" s="106"/>
      <c r="L577" s="106"/>
      <c r="M577" s="106"/>
      <c r="N577" s="106"/>
      <c r="O577" s="106"/>
      <c r="P577" s="106"/>
      <c r="Q577" s="106"/>
      <c r="R577" s="35"/>
    </row>
    <row r="578" spans="1:18" s="34" customFormat="1" x14ac:dyDescent="0.3">
      <c r="A578" s="49" t="s">
        <v>0</v>
      </c>
      <c r="B578" s="49" t="s">
        <v>0</v>
      </c>
      <c r="C578" s="49" t="s">
        <v>0</v>
      </c>
      <c r="D578" s="49" t="s">
        <v>0</v>
      </c>
      <c r="E578" s="49" t="s">
        <v>0</v>
      </c>
      <c r="F578" s="49" t="s">
        <v>0</v>
      </c>
      <c r="G578" s="49" t="s">
        <v>0</v>
      </c>
      <c r="H578" s="21" t="s">
        <v>359</v>
      </c>
      <c r="I578" s="112">
        <f>SUM(I570)</f>
        <v>7462233</v>
      </c>
      <c r="J578" s="112">
        <f>SUM(J570)</f>
        <v>7462233</v>
      </c>
      <c r="K578" s="112">
        <f>SUM(K570)</f>
        <v>0</v>
      </c>
      <c r="L578" s="112">
        <f t="shared" si="194"/>
        <v>1810922</v>
      </c>
      <c r="M578" s="112">
        <f>SUM(M570)</f>
        <v>592722</v>
      </c>
      <c r="N578" s="112">
        <f t="shared" ref="N578:O578" si="213">SUM(N570)</f>
        <v>619300</v>
      </c>
      <c r="O578" s="112">
        <f t="shared" si="213"/>
        <v>598900</v>
      </c>
      <c r="P578" s="112">
        <f t="shared" si="195"/>
        <v>1810922</v>
      </c>
      <c r="Q578" s="112">
        <f t="shared" si="196"/>
        <v>24.267829750156555</v>
      </c>
      <c r="R578" s="35"/>
    </row>
    <row r="579" spans="1:18" x14ac:dyDescent="0.3">
      <c r="A579" s="81" t="s">
        <v>0</v>
      </c>
      <c r="B579" s="81" t="s">
        <v>0</v>
      </c>
      <c r="C579" s="81" t="s">
        <v>0</v>
      </c>
      <c r="D579" s="81" t="s">
        <v>0</v>
      </c>
      <c r="E579" s="81" t="s">
        <v>0</v>
      </c>
      <c r="F579" s="81" t="s">
        <v>0</v>
      </c>
      <c r="G579" s="81" t="s">
        <v>0</v>
      </c>
      <c r="H579" s="6" t="s">
        <v>152</v>
      </c>
      <c r="I579" s="104">
        <f>I571</f>
        <v>177</v>
      </c>
      <c r="J579" s="104">
        <f>J571</f>
        <v>177</v>
      </c>
      <c r="K579" s="104"/>
      <c r="L579" s="104"/>
      <c r="M579" s="104"/>
      <c r="N579" s="104"/>
      <c r="O579" s="104"/>
      <c r="P579" s="104"/>
      <c r="Q579" s="104"/>
      <c r="R579" s="35"/>
    </row>
    <row r="580" spans="1:18" x14ac:dyDescent="0.3">
      <c r="A580" s="81" t="s">
        <v>0</v>
      </c>
      <c r="B580" s="81" t="s">
        <v>0</v>
      </c>
      <c r="C580" s="81" t="s">
        <v>0</v>
      </c>
      <c r="D580" s="81" t="s">
        <v>0</v>
      </c>
      <c r="E580" s="81" t="s">
        <v>0</v>
      </c>
      <c r="F580" s="81" t="s">
        <v>0</v>
      </c>
      <c r="G580" s="81" t="s">
        <v>0</v>
      </c>
      <c r="H580" s="14" t="s">
        <v>0</v>
      </c>
      <c r="I580" s="107"/>
      <c r="J580" s="107"/>
      <c r="K580" s="107"/>
      <c r="L580" s="107"/>
      <c r="M580" s="107"/>
      <c r="N580" s="107"/>
      <c r="O580" s="107"/>
      <c r="P580" s="107"/>
      <c r="Q580" s="107"/>
      <c r="R580" s="35"/>
    </row>
    <row r="581" spans="1:18" ht="15" thickBot="1" x14ac:dyDescent="0.35">
      <c r="A581" s="41" t="s">
        <v>276</v>
      </c>
      <c r="B581" s="41" t="s">
        <v>216</v>
      </c>
      <c r="C581" s="40" t="s">
        <v>0</v>
      </c>
      <c r="D581" s="40" t="s">
        <v>0</v>
      </c>
      <c r="E581" s="52" t="s">
        <v>0</v>
      </c>
      <c r="F581" s="52" t="s">
        <v>0</v>
      </c>
      <c r="G581" s="52" t="s">
        <v>0</v>
      </c>
      <c r="H581" s="6" t="s">
        <v>0</v>
      </c>
      <c r="I581" s="102"/>
      <c r="J581" s="102"/>
      <c r="K581" s="102"/>
      <c r="L581" s="102"/>
      <c r="M581" s="102"/>
      <c r="N581" s="102"/>
      <c r="O581" s="102"/>
      <c r="P581" s="102"/>
      <c r="Q581" s="102"/>
      <c r="R581" s="35"/>
    </row>
    <row r="582" spans="1:18" s="34" customFormat="1" ht="31.2" thickBot="1" x14ac:dyDescent="0.35">
      <c r="A582" s="45" t="s">
        <v>112</v>
      </c>
      <c r="B582" s="45" t="s">
        <v>113</v>
      </c>
      <c r="C582" s="45" t="s">
        <v>114</v>
      </c>
      <c r="D582" s="46" t="s">
        <v>0</v>
      </c>
      <c r="E582" s="45" t="s">
        <v>3014</v>
      </c>
      <c r="F582" s="45" t="s">
        <v>115</v>
      </c>
      <c r="G582" s="45" t="s">
        <v>116</v>
      </c>
      <c r="H582" s="29" t="s">
        <v>1</v>
      </c>
      <c r="I582" s="124" t="s">
        <v>3013</v>
      </c>
      <c r="J582" s="124" t="s">
        <v>2</v>
      </c>
      <c r="K582" s="124" t="s">
        <v>3097</v>
      </c>
      <c r="L582" s="124" t="s">
        <v>3097</v>
      </c>
      <c r="M582" s="124" t="s">
        <v>3098</v>
      </c>
      <c r="N582" s="124" t="s">
        <v>3099</v>
      </c>
      <c r="O582" s="124" t="s">
        <v>3100</v>
      </c>
      <c r="P582" s="124" t="s">
        <v>3097</v>
      </c>
      <c r="Q582" s="126" t="s">
        <v>3101</v>
      </c>
      <c r="R582" s="35"/>
    </row>
    <row r="583" spans="1:18" x14ac:dyDescent="0.3">
      <c r="A583" s="50" t="s">
        <v>0</v>
      </c>
      <c r="B583" s="50" t="s">
        <v>0</v>
      </c>
      <c r="C583" s="50" t="s">
        <v>0</v>
      </c>
      <c r="D583" s="51" t="s">
        <v>0</v>
      </c>
      <c r="E583" s="51" t="s">
        <v>0</v>
      </c>
      <c r="F583" s="86" t="s">
        <v>0</v>
      </c>
      <c r="G583" s="87" t="s">
        <v>0</v>
      </c>
      <c r="H583" s="8" t="s">
        <v>0</v>
      </c>
      <c r="I583" s="103">
        <v>1</v>
      </c>
      <c r="J583" s="103">
        <v>2</v>
      </c>
      <c r="K583" s="103">
        <v>3</v>
      </c>
      <c r="L583" s="103" t="s">
        <v>3</v>
      </c>
      <c r="M583" s="103">
        <v>5</v>
      </c>
      <c r="N583" s="103">
        <v>6</v>
      </c>
      <c r="O583" s="103">
        <v>7</v>
      </c>
      <c r="P583" s="103" t="s">
        <v>3102</v>
      </c>
      <c r="Q583" s="103">
        <v>9</v>
      </c>
      <c r="R583" s="35"/>
    </row>
    <row r="584" spans="1:18" x14ac:dyDescent="0.3">
      <c r="A584" s="41" t="s">
        <v>276</v>
      </c>
      <c r="B584" s="41" t="s">
        <v>216</v>
      </c>
      <c r="C584" s="40" t="s">
        <v>117</v>
      </c>
      <c r="D584" s="40" t="s">
        <v>360</v>
      </c>
      <c r="E584" s="52" t="s">
        <v>0</v>
      </c>
      <c r="F584" s="52" t="s">
        <v>0</v>
      </c>
      <c r="G584" s="52" t="s">
        <v>0</v>
      </c>
      <c r="H584" s="6" t="s">
        <v>361</v>
      </c>
      <c r="I584" s="102"/>
      <c r="J584" s="102"/>
      <c r="K584" s="102"/>
      <c r="L584" s="102">
        <f t="shared" si="194"/>
        <v>0</v>
      </c>
      <c r="M584" s="102">
        <v>0</v>
      </c>
      <c r="N584" s="102"/>
      <c r="O584" s="102"/>
      <c r="P584" s="102">
        <f t="shared" si="195"/>
        <v>0</v>
      </c>
      <c r="Q584" s="102"/>
      <c r="R584" s="35"/>
    </row>
    <row r="585" spans="1:18" s="34" customFormat="1" ht="20.399999999999999" x14ac:dyDescent="0.3">
      <c r="A585" s="43" t="s">
        <v>0</v>
      </c>
      <c r="B585" s="43" t="s">
        <v>0</v>
      </c>
      <c r="C585" s="43" t="s">
        <v>0</v>
      </c>
      <c r="D585" s="49" t="s">
        <v>0</v>
      </c>
      <c r="E585" s="49" t="s">
        <v>0</v>
      </c>
      <c r="F585" s="49" t="s">
        <v>0</v>
      </c>
      <c r="G585" s="49" t="s">
        <v>0</v>
      </c>
      <c r="H585" s="21" t="s">
        <v>26</v>
      </c>
      <c r="I585" s="112">
        <f>SUM(I586,I594,I596)</f>
        <v>922577</v>
      </c>
      <c r="J585" s="112">
        <f>SUM(J586,J594,J596)</f>
        <v>898577</v>
      </c>
      <c r="K585" s="112">
        <f>SUM(K586,K594,K596)</f>
        <v>0</v>
      </c>
      <c r="L585" s="112">
        <f t="shared" si="194"/>
        <v>218877</v>
      </c>
      <c r="M585" s="112">
        <f>SUM(M586,M594,M596)</f>
        <v>61381</v>
      </c>
      <c r="N585" s="112">
        <f t="shared" ref="N585:O585" si="214">SUM(N586,N594,N596)</f>
        <v>78773</v>
      </c>
      <c r="O585" s="112">
        <f t="shared" si="214"/>
        <v>78723</v>
      </c>
      <c r="P585" s="112">
        <f t="shared" si="195"/>
        <v>218877</v>
      </c>
      <c r="Q585" s="112">
        <f t="shared" si="196"/>
        <v>24.358179655165891</v>
      </c>
      <c r="R585" s="35"/>
    </row>
    <row r="586" spans="1:18" x14ac:dyDescent="0.3">
      <c r="A586" s="40" t="s">
        <v>276</v>
      </c>
      <c r="B586" s="40" t="s">
        <v>216</v>
      </c>
      <c r="C586" s="40" t="s">
        <v>117</v>
      </c>
      <c r="D586" s="40" t="s">
        <v>360</v>
      </c>
      <c r="E586" s="52" t="s">
        <v>119</v>
      </c>
      <c r="F586" s="52" t="s">
        <v>0</v>
      </c>
      <c r="G586" s="52" t="s">
        <v>0</v>
      </c>
      <c r="H586" s="6" t="s">
        <v>5</v>
      </c>
      <c r="I586" s="104">
        <f>SUM(I587,I588)</f>
        <v>695323</v>
      </c>
      <c r="J586" s="104">
        <f>SUM(J587,J588)</f>
        <v>671323</v>
      </c>
      <c r="K586" s="104">
        <f>SUM(K587,K588)</f>
        <v>0</v>
      </c>
      <c r="L586" s="104">
        <f t="shared" si="194"/>
        <v>176461</v>
      </c>
      <c r="M586" s="104">
        <f>SUM(M587,M588)</f>
        <v>55653</v>
      </c>
      <c r="N586" s="104">
        <f t="shared" ref="N586:O586" si="215">SUM(N587,N588)</f>
        <v>60404</v>
      </c>
      <c r="O586" s="104">
        <f t="shared" si="215"/>
        <v>60404</v>
      </c>
      <c r="P586" s="104">
        <f t="shared" si="195"/>
        <v>176461</v>
      </c>
      <c r="Q586" s="104">
        <f t="shared" si="196"/>
        <v>26.285558516541219</v>
      </c>
      <c r="R586" s="35"/>
    </row>
    <row r="587" spans="1:18" x14ac:dyDescent="0.3">
      <c r="A587" s="40" t="s">
        <v>276</v>
      </c>
      <c r="B587" s="40" t="s">
        <v>216</v>
      </c>
      <c r="C587" s="40" t="s">
        <v>117</v>
      </c>
      <c r="D587" s="40" t="s">
        <v>360</v>
      </c>
      <c r="E587" s="88" t="s">
        <v>3015</v>
      </c>
      <c r="F587" s="40"/>
      <c r="G587" s="81" t="s">
        <v>3058</v>
      </c>
      <c r="H587" s="9" t="s">
        <v>6</v>
      </c>
      <c r="I587" s="102">
        <v>609123</v>
      </c>
      <c r="J587" s="102">
        <v>585123</v>
      </c>
      <c r="K587" s="102"/>
      <c r="L587" s="102">
        <f t="shared" ref="L587:L650" si="216">SUM(M587:O587)</f>
        <v>161087</v>
      </c>
      <c r="M587" s="102">
        <v>51087</v>
      </c>
      <c r="N587" s="102">
        <v>55000</v>
      </c>
      <c r="O587" s="102">
        <v>55000</v>
      </c>
      <c r="P587" s="102">
        <f t="shared" ref="P587:P650" si="217">K587+L587</f>
        <v>161087</v>
      </c>
      <c r="Q587" s="102">
        <f t="shared" ref="Q587:Q650" si="218">IF(J587=0,"-",P587/J587*100)</f>
        <v>27.530450862468232</v>
      </c>
      <c r="R587" s="35"/>
    </row>
    <row r="588" spans="1:18" x14ac:dyDescent="0.3">
      <c r="A588" s="41" t="s">
        <v>276</v>
      </c>
      <c r="B588" s="41" t="s">
        <v>216</v>
      </c>
      <c r="C588" s="41" t="s">
        <v>117</v>
      </c>
      <c r="D588" s="41" t="s">
        <v>360</v>
      </c>
      <c r="E588" s="41" t="s">
        <v>120</v>
      </c>
      <c r="F588" s="40" t="s">
        <v>0</v>
      </c>
      <c r="G588" s="81" t="s">
        <v>0</v>
      </c>
      <c r="H588" s="6" t="s">
        <v>7</v>
      </c>
      <c r="I588" s="104">
        <f>SUM(I589:I593)</f>
        <v>86200</v>
      </c>
      <c r="J588" s="104">
        <f>SUM(J589:J593)</f>
        <v>86200</v>
      </c>
      <c r="K588" s="104">
        <f>SUM(K589:K593)</f>
        <v>0</v>
      </c>
      <c r="L588" s="104">
        <f t="shared" si="216"/>
        <v>15374</v>
      </c>
      <c r="M588" s="104">
        <f>SUM(M589:M593)</f>
        <v>4566</v>
      </c>
      <c r="N588" s="104">
        <f t="shared" ref="N588:O588" si="219">SUM(N589:N593)</f>
        <v>5404</v>
      </c>
      <c r="O588" s="104">
        <f t="shared" si="219"/>
        <v>5404</v>
      </c>
      <c r="P588" s="104">
        <f t="shared" si="217"/>
        <v>15374</v>
      </c>
      <c r="Q588" s="104">
        <f t="shared" si="218"/>
        <v>17.835266821345709</v>
      </c>
      <c r="R588" s="35"/>
    </row>
    <row r="589" spans="1:18" x14ac:dyDescent="0.3">
      <c r="A589" s="40" t="s">
        <v>276</v>
      </c>
      <c r="B589" s="40" t="s">
        <v>216</v>
      </c>
      <c r="C589" s="40" t="s">
        <v>117</v>
      </c>
      <c r="D589" s="40" t="s">
        <v>360</v>
      </c>
      <c r="E589" s="88" t="s">
        <v>3016</v>
      </c>
      <c r="F589" s="40" t="s">
        <v>362</v>
      </c>
      <c r="G589" s="81" t="s">
        <v>3058</v>
      </c>
      <c r="H589" s="9" t="s">
        <v>9</v>
      </c>
      <c r="I589" s="102">
        <v>15200</v>
      </c>
      <c r="J589" s="102">
        <v>15200</v>
      </c>
      <c r="K589" s="102"/>
      <c r="L589" s="102">
        <f t="shared" si="216"/>
        <v>3463</v>
      </c>
      <c r="M589" s="102">
        <v>1155</v>
      </c>
      <c r="N589" s="102">
        <v>1154</v>
      </c>
      <c r="O589" s="102">
        <v>1154</v>
      </c>
      <c r="P589" s="102">
        <f t="shared" si="217"/>
        <v>3463</v>
      </c>
      <c r="Q589" s="102">
        <f t="shared" si="218"/>
        <v>22.782894736842106</v>
      </c>
      <c r="R589" s="35"/>
    </row>
    <row r="590" spans="1:18" x14ac:dyDescent="0.3">
      <c r="A590" s="40" t="s">
        <v>276</v>
      </c>
      <c r="B590" s="40" t="s">
        <v>216</v>
      </c>
      <c r="C590" s="40" t="s">
        <v>117</v>
      </c>
      <c r="D590" s="40" t="s">
        <v>360</v>
      </c>
      <c r="E590" s="88" t="s">
        <v>3016</v>
      </c>
      <c r="F590" s="40" t="s">
        <v>363</v>
      </c>
      <c r="G590" s="81" t="s">
        <v>3058</v>
      </c>
      <c r="H590" s="9" t="s">
        <v>12</v>
      </c>
      <c r="I590" s="102">
        <v>51000</v>
      </c>
      <c r="J590" s="102">
        <v>51000</v>
      </c>
      <c r="K590" s="102"/>
      <c r="L590" s="102">
        <f t="shared" si="216"/>
        <v>11911</v>
      </c>
      <c r="M590" s="102">
        <v>3411</v>
      </c>
      <c r="N590" s="102">
        <v>4250</v>
      </c>
      <c r="O590" s="102">
        <v>4250</v>
      </c>
      <c r="P590" s="102">
        <f t="shared" si="217"/>
        <v>11911</v>
      </c>
      <c r="Q590" s="102">
        <f t="shared" si="218"/>
        <v>23.354901960784314</v>
      </c>
      <c r="R590" s="35"/>
    </row>
    <row r="591" spans="1:18" x14ac:dyDescent="0.3">
      <c r="A591" s="40" t="s">
        <v>276</v>
      </c>
      <c r="B591" s="40" t="s">
        <v>216</v>
      </c>
      <c r="C591" s="40" t="s">
        <v>117</v>
      </c>
      <c r="D591" s="40" t="s">
        <v>360</v>
      </c>
      <c r="E591" s="88" t="s">
        <v>3016</v>
      </c>
      <c r="F591" s="40" t="s">
        <v>364</v>
      </c>
      <c r="G591" s="81" t="s">
        <v>3058</v>
      </c>
      <c r="H591" s="9" t="s">
        <v>10</v>
      </c>
      <c r="I591" s="102">
        <v>10100</v>
      </c>
      <c r="J591" s="102">
        <v>10100</v>
      </c>
      <c r="K591" s="102"/>
      <c r="L591" s="102">
        <f t="shared" si="216"/>
        <v>0</v>
      </c>
      <c r="M591" s="102">
        <v>0</v>
      </c>
      <c r="N591" s="102"/>
      <c r="O591" s="102"/>
      <c r="P591" s="102">
        <f t="shared" si="217"/>
        <v>0</v>
      </c>
      <c r="Q591" s="102">
        <f t="shared" si="218"/>
        <v>0</v>
      </c>
      <c r="R591" s="35"/>
    </row>
    <row r="592" spans="1:18" x14ac:dyDescent="0.3">
      <c r="A592" s="40" t="s">
        <v>276</v>
      </c>
      <c r="B592" s="40" t="s">
        <v>216</v>
      </c>
      <c r="C592" s="40" t="s">
        <v>117</v>
      </c>
      <c r="D592" s="40" t="s">
        <v>360</v>
      </c>
      <c r="E592" s="88" t="s">
        <v>3016</v>
      </c>
      <c r="F592" s="40" t="s">
        <v>365</v>
      </c>
      <c r="G592" s="81" t="s">
        <v>3058</v>
      </c>
      <c r="H592" s="9" t="s">
        <v>8</v>
      </c>
      <c r="I592" s="102">
        <v>7000</v>
      </c>
      <c r="J592" s="102">
        <v>7000</v>
      </c>
      <c r="K592" s="102"/>
      <c r="L592" s="102">
        <f t="shared" si="216"/>
        <v>0</v>
      </c>
      <c r="M592" s="102">
        <v>0</v>
      </c>
      <c r="N592" s="102">
        <v>0</v>
      </c>
      <c r="O592" s="102">
        <v>0</v>
      </c>
      <c r="P592" s="102">
        <f t="shared" si="217"/>
        <v>0</v>
      </c>
      <c r="Q592" s="102">
        <f t="shared" si="218"/>
        <v>0</v>
      </c>
      <c r="R592" s="35"/>
    </row>
    <row r="593" spans="1:18" x14ac:dyDescent="0.3">
      <c r="A593" s="40" t="s">
        <v>276</v>
      </c>
      <c r="B593" s="40" t="s">
        <v>216</v>
      </c>
      <c r="C593" s="40" t="s">
        <v>117</v>
      </c>
      <c r="D593" s="40" t="s">
        <v>360</v>
      </c>
      <c r="E593" s="88" t="s">
        <v>3016</v>
      </c>
      <c r="F593" s="40" t="s">
        <v>366</v>
      </c>
      <c r="G593" s="81" t="s">
        <v>3058</v>
      </c>
      <c r="H593" s="9" t="s">
        <v>11</v>
      </c>
      <c r="I593" s="102">
        <v>2900</v>
      </c>
      <c r="J593" s="102">
        <v>2900</v>
      </c>
      <c r="K593" s="102"/>
      <c r="L593" s="102">
        <f t="shared" si="216"/>
        <v>0</v>
      </c>
      <c r="M593" s="102">
        <v>0</v>
      </c>
      <c r="N593" s="102"/>
      <c r="O593" s="102"/>
      <c r="P593" s="102">
        <f t="shared" si="217"/>
        <v>0</v>
      </c>
      <c r="Q593" s="102">
        <f t="shared" si="218"/>
        <v>0</v>
      </c>
      <c r="R593" s="35"/>
    </row>
    <row r="594" spans="1:18" x14ac:dyDescent="0.3">
      <c r="A594" s="40" t="s">
        <v>276</v>
      </c>
      <c r="B594" s="40" t="s">
        <v>216</v>
      </c>
      <c r="C594" s="40" t="s">
        <v>117</v>
      </c>
      <c r="D594" s="40" t="s">
        <v>360</v>
      </c>
      <c r="E594" s="52" t="s">
        <v>124</v>
      </c>
      <c r="F594" s="52" t="s">
        <v>0</v>
      </c>
      <c r="G594" s="52" t="s">
        <v>0</v>
      </c>
      <c r="H594" s="6" t="s">
        <v>14</v>
      </c>
      <c r="I594" s="104">
        <f>SUM(I595)</f>
        <v>68400</v>
      </c>
      <c r="J594" s="104">
        <f>SUM(J595)</f>
        <v>68400</v>
      </c>
      <c r="K594" s="104">
        <f>SUM(K595)</f>
        <v>0</v>
      </c>
      <c r="L594" s="104">
        <f t="shared" si="216"/>
        <v>16765</v>
      </c>
      <c r="M594" s="104">
        <f>SUM(M595)</f>
        <v>5365</v>
      </c>
      <c r="N594" s="104">
        <f t="shared" ref="N594:O594" si="220">SUM(N595)</f>
        <v>5700</v>
      </c>
      <c r="O594" s="104">
        <f t="shared" si="220"/>
        <v>5700</v>
      </c>
      <c r="P594" s="104">
        <f t="shared" si="217"/>
        <v>16765</v>
      </c>
      <c r="Q594" s="104">
        <f t="shared" si="218"/>
        <v>24.510233918128655</v>
      </c>
      <c r="R594" s="35"/>
    </row>
    <row r="595" spans="1:18" x14ac:dyDescent="0.3">
      <c r="A595" s="40" t="s">
        <v>276</v>
      </c>
      <c r="B595" s="40" t="s">
        <v>216</v>
      </c>
      <c r="C595" s="40" t="s">
        <v>117</v>
      </c>
      <c r="D595" s="40" t="s">
        <v>360</v>
      </c>
      <c r="E595" s="88" t="s">
        <v>3017</v>
      </c>
      <c r="F595" s="40"/>
      <c r="G595" s="81" t="s">
        <v>3058</v>
      </c>
      <c r="H595" s="9" t="s">
        <v>15</v>
      </c>
      <c r="I595" s="102">
        <v>68400</v>
      </c>
      <c r="J595" s="102">
        <v>68400</v>
      </c>
      <c r="K595" s="102"/>
      <c r="L595" s="102">
        <f t="shared" si="216"/>
        <v>16765</v>
      </c>
      <c r="M595" s="102">
        <v>5365</v>
      </c>
      <c r="N595" s="102">
        <v>5700</v>
      </c>
      <c r="O595" s="102">
        <v>5700</v>
      </c>
      <c r="P595" s="102">
        <f t="shared" si="217"/>
        <v>16765</v>
      </c>
      <c r="Q595" s="102">
        <f t="shared" si="218"/>
        <v>24.510233918128655</v>
      </c>
      <c r="R595" s="35"/>
    </row>
    <row r="596" spans="1:18" x14ac:dyDescent="0.3">
      <c r="A596" s="40" t="s">
        <v>276</v>
      </c>
      <c r="B596" s="40" t="s">
        <v>216</v>
      </c>
      <c r="C596" s="40" t="s">
        <v>117</v>
      </c>
      <c r="D596" s="40" t="s">
        <v>360</v>
      </c>
      <c r="E596" s="52" t="s">
        <v>125</v>
      </c>
      <c r="F596" s="52" t="s">
        <v>0</v>
      </c>
      <c r="G596" s="52" t="s">
        <v>0</v>
      </c>
      <c r="H596" s="6" t="s">
        <v>16</v>
      </c>
      <c r="I596" s="104">
        <f>SUM(I597:I605)</f>
        <v>158854</v>
      </c>
      <c r="J596" s="104">
        <f>SUM(J597:J605)</f>
        <v>158854</v>
      </c>
      <c r="K596" s="104">
        <f>SUM(K597:K605)</f>
        <v>0</v>
      </c>
      <c r="L596" s="104">
        <f t="shared" si="216"/>
        <v>25651</v>
      </c>
      <c r="M596" s="104">
        <f>SUM(M597:M605)</f>
        <v>363</v>
      </c>
      <c r="N596" s="104">
        <f t="shared" ref="N596:O596" si="221">SUM(N597:N605)</f>
        <v>12669</v>
      </c>
      <c r="O596" s="104">
        <f t="shared" si="221"/>
        <v>12619</v>
      </c>
      <c r="P596" s="104">
        <f t="shared" si="217"/>
        <v>25651</v>
      </c>
      <c r="Q596" s="104">
        <f t="shared" si="218"/>
        <v>16.147531695770958</v>
      </c>
      <c r="R596" s="35"/>
    </row>
    <row r="597" spans="1:18" x14ac:dyDescent="0.3">
      <c r="A597" s="40" t="s">
        <v>276</v>
      </c>
      <c r="B597" s="40" t="s">
        <v>216</v>
      </c>
      <c r="C597" s="40" t="s">
        <v>117</v>
      </c>
      <c r="D597" s="40" t="s">
        <v>360</v>
      </c>
      <c r="E597" s="88" t="s">
        <v>3018</v>
      </c>
      <c r="F597" s="40"/>
      <c r="G597" s="81" t="s">
        <v>3058</v>
      </c>
      <c r="H597" s="9" t="s">
        <v>17</v>
      </c>
      <c r="I597" s="102">
        <v>1000</v>
      </c>
      <c r="J597" s="102">
        <v>1000</v>
      </c>
      <c r="K597" s="102"/>
      <c r="L597" s="102">
        <f t="shared" si="216"/>
        <v>0</v>
      </c>
      <c r="M597" s="102">
        <v>0</v>
      </c>
      <c r="N597" s="102"/>
      <c r="O597" s="102"/>
      <c r="P597" s="102">
        <f t="shared" si="217"/>
        <v>0</v>
      </c>
      <c r="Q597" s="102">
        <f t="shared" si="218"/>
        <v>0</v>
      </c>
      <c r="R597" s="35"/>
    </row>
    <row r="598" spans="1:18" x14ac:dyDescent="0.3">
      <c r="A598" s="40" t="s">
        <v>276</v>
      </c>
      <c r="B598" s="40" t="s">
        <v>216</v>
      </c>
      <c r="C598" s="40" t="s">
        <v>117</v>
      </c>
      <c r="D598" s="40" t="s">
        <v>360</v>
      </c>
      <c r="E598" s="88" t="s">
        <v>3031</v>
      </c>
      <c r="F598" s="40"/>
      <c r="G598" s="81" t="s">
        <v>3058</v>
      </c>
      <c r="H598" s="9" t="s">
        <v>18</v>
      </c>
      <c r="I598" s="102">
        <v>15300</v>
      </c>
      <c r="J598" s="102">
        <v>15300</v>
      </c>
      <c r="K598" s="102"/>
      <c r="L598" s="102">
        <f t="shared" si="216"/>
        <v>2550</v>
      </c>
      <c r="M598" s="102">
        <v>0</v>
      </c>
      <c r="N598" s="102">
        <v>1275</v>
      </c>
      <c r="O598" s="102">
        <v>1275</v>
      </c>
      <c r="P598" s="102">
        <f t="shared" si="217"/>
        <v>2550</v>
      </c>
      <c r="Q598" s="102">
        <f t="shared" si="218"/>
        <v>16.666666666666664</v>
      </c>
      <c r="R598" s="35"/>
    </row>
    <row r="599" spans="1:18" x14ac:dyDescent="0.3">
      <c r="A599" s="40" t="s">
        <v>276</v>
      </c>
      <c r="B599" s="40" t="s">
        <v>216</v>
      </c>
      <c r="C599" s="40" t="s">
        <v>117</v>
      </c>
      <c r="D599" s="40" t="s">
        <v>360</v>
      </c>
      <c r="E599" s="88" t="s">
        <v>3032</v>
      </c>
      <c r="F599" s="40"/>
      <c r="G599" s="81" t="s">
        <v>3058</v>
      </c>
      <c r="H599" s="9" t="s">
        <v>19</v>
      </c>
      <c r="I599" s="102">
        <v>24000</v>
      </c>
      <c r="J599" s="102">
        <v>24000</v>
      </c>
      <c r="K599" s="102"/>
      <c r="L599" s="102">
        <f t="shared" si="216"/>
        <v>4000</v>
      </c>
      <c r="M599" s="102">
        <v>0</v>
      </c>
      <c r="N599" s="102">
        <v>2000</v>
      </c>
      <c r="O599" s="102">
        <v>2000</v>
      </c>
      <c r="P599" s="102">
        <f t="shared" si="217"/>
        <v>4000</v>
      </c>
      <c r="Q599" s="102">
        <f t="shared" si="218"/>
        <v>16.666666666666664</v>
      </c>
      <c r="R599" s="35"/>
    </row>
    <row r="600" spans="1:18" x14ac:dyDescent="0.3">
      <c r="A600" s="40" t="s">
        <v>276</v>
      </c>
      <c r="B600" s="40" t="s">
        <v>216</v>
      </c>
      <c r="C600" s="40" t="s">
        <v>117</v>
      </c>
      <c r="D600" s="40" t="s">
        <v>360</v>
      </c>
      <c r="E600" s="88" t="s">
        <v>3026</v>
      </c>
      <c r="F600" s="40"/>
      <c r="G600" s="81" t="s">
        <v>3058</v>
      </c>
      <c r="H600" s="9" t="s">
        <v>20</v>
      </c>
      <c r="I600" s="102">
        <v>10000</v>
      </c>
      <c r="J600" s="102">
        <v>10000</v>
      </c>
      <c r="K600" s="102"/>
      <c r="L600" s="102">
        <f t="shared" si="216"/>
        <v>1660</v>
      </c>
      <c r="M600" s="102">
        <v>0</v>
      </c>
      <c r="N600" s="102">
        <v>830</v>
      </c>
      <c r="O600" s="102">
        <v>830</v>
      </c>
      <c r="P600" s="102">
        <f t="shared" si="217"/>
        <v>1660</v>
      </c>
      <c r="Q600" s="102">
        <f t="shared" si="218"/>
        <v>16.600000000000001</v>
      </c>
      <c r="R600" s="35"/>
    </row>
    <row r="601" spans="1:18" x14ac:dyDescent="0.3">
      <c r="A601" s="40" t="s">
        <v>276</v>
      </c>
      <c r="B601" s="40" t="s">
        <v>216</v>
      </c>
      <c r="C601" s="40" t="s">
        <v>117</v>
      </c>
      <c r="D601" s="40" t="s">
        <v>360</v>
      </c>
      <c r="E601" s="88" t="s">
        <v>3033</v>
      </c>
      <c r="F601" s="40"/>
      <c r="G601" s="81" t="s">
        <v>3058</v>
      </c>
      <c r="H601" s="9" t="s">
        <v>21</v>
      </c>
      <c r="I601" s="102">
        <v>4400</v>
      </c>
      <c r="J601" s="102">
        <v>4400</v>
      </c>
      <c r="K601" s="102"/>
      <c r="L601" s="102">
        <f t="shared" si="216"/>
        <v>720</v>
      </c>
      <c r="M601" s="102">
        <v>0</v>
      </c>
      <c r="N601" s="102">
        <v>360</v>
      </c>
      <c r="O601" s="102">
        <v>360</v>
      </c>
      <c r="P601" s="102">
        <f t="shared" si="217"/>
        <v>720</v>
      </c>
      <c r="Q601" s="102">
        <f t="shared" si="218"/>
        <v>16.363636363636363</v>
      </c>
      <c r="R601" s="35"/>
    </row>
    <row r="602" spans="1:18" x14ac:dyDescent="0.3">
      <c r="A602" s="40" t="s">
        <v>276</v>
      </c>
      <c r="B602" s="40" t="s">
        <v>216</v>
      </c>
      <c r="C602" s="40" t="s">
        <v>117</v>
      </c>
      <c r="D602" s="40" t="s">
        <v>360</v>
      </c>
      <c r="E602" s="88" t="s">
        <v>3034</v>
      </c>
      <c r="F602" s="40"/>
      <c r="G602" s="81" t="s">
        <v>3058</v>
      </c>
      <c r="H602" s="9" t="s">
        <v>22</v>
      </c>
      <c r="I602" s="102">
        <v>88121</v>
      </c>
      <c r="J602" s="102">
        <v>88121</v>
      </c>
      <c r="K602" s="102"/>
      <c r="L602" s="102">
        <f t="shared" si="216"/>
        <v>14688</v>
      </c>
      <c r="M602" s="102">
        <v>0</v>
      </c>
      <c r="N602" s="102">
        <v>7344</v>
      </c>
      <c r="O602" s="102">
        <v>7344</v>
      </c>
      <c r="P602" s="102">
        <f t="shared" si="217"/>
        <v>14688</v>
      </c>
      <c r="Q602" s="102">
        <f t="shared" si="218"/>
        <v>16.667990603828827</v>
      </c>
      <c r="R602" s="35"/>
    </row>
    <row r="603" spans="1:18" x14ac:dyDescent="0.3">
      <c r="A603" s="40" t="s">
        <v>276</v>
      </c>
      <c r="B603" s="40" t="s">
        <v>216</v>
      </c>
      <c r="C603" s="40" t="s">
        <v>117</v>
      </c>
      <c r="D603" s="40" t="s">
        <v>360</v>
      </c>
      <c r="E603" s="88" t="s">
        <v>3035</v>
      </c>
      <c r="F603" s="40"/>
      <c r="G603" s="81" t="s">
        <v>3058</v>
      </c>
      <c r="H603" s="9" t="s">
        <v>23</v>
      </c>
      <c r="I603" s="102">
        <v>5000</v>
      </c>
      <c r="J603" s="102">
        <v>5000</v>
      </c>
      <c r="K603" s="102"/>
      <c r="L603" s="102">
        <f t="shared" si="216"/>
        <v>0</v>
      </c>
      <c r="M603" s="102">
        <v>0</v>
      </c>
      <c r="N603" s="102">
        <v>0</v>
      </c>
      <c r="O603" s="102">
        <v>0</v>
      </c>
      <c r="P603" s="102">
        <f t="shared" si="217"/>
        <v>0</v>
      </c>
      <c r="Q603" s="102">
        <f t="shared" si="218"/>
        <v>0</v>
      </c>
      <c r="R603" s="35"/>
    </row>
    <row r="604" spans="1:18" x14ac:dyDescent="0.3">
      <c r="A604" s="40" t="s">
        <v>276</v>
      </c>
      <c r="B604" s="40" t="s">
        <v>216</v>
      </c>
      <c r="C604" s="40" t="s">
        <v>117</v>
      </c>
      <c r="D604" s="40" t="s">
        <v>360</v>
      </c>
      <c r="E604" s="88" t="s">
        <v>3036</v>
      </c>
      <c r="F604" s="40"/>
      <c r="G604" s="81" t="s">
        <v>3058</v>
      </c>
      <c r="H604" s="9" t="s">
        <v>24</v>
      </c>
      <c r="I604" s="102">
        <v>1600</v>
      </c>
      <c r="J604" s="102">
        <v>1600</v>
      </c>
      <c r="K604" s="102"/>
      <c r="L604" s="102">
        <f t="shared" si="216"/>
        <v>0</v>
      </c>
      <c r="M604" s="102">
        <v>0</v>
      </c>
      <c r="N604" s="102"/>
      <c r="O604" s="102"/>
      <c r="P604" s="102">
        <f t="shared" si="217"/>
        <v>0</v>
      </c>
      <c r="Q604" s="102">
        <f t="shared" si="218"/>
        <v>0</v>
      </c>
      <c r="R604" s="35"/>
    </row>
    <row r="605" spans="1:18" x14ac:dyDescent="0.3">
      <c r="A605" s="41" t="s">
        <v>276</v>
      </c>
      <c r="B605" s="41" t="s">
        <v>216</v>
      </c>
      <c r="C605" s="41" t="s">
        <v>117</v>
      </c>
      <c r="D605" s="41" t="s">
        <v>360</v>
      </c>
      <c r="E605" s="41" t="s">
        <v>127</v>
      </c>
      <c r="F605" s="40" t="s">
        <v>0</v>
      </c>
      <c r="G605" s="81" t="s">
        <v>0</v>
      </c>
      <c r="H605" s="6" t="s">
        <v>25</v>
      </c>
      <c r="I605" s="104">
        <f>SUM(I606:I608)</f>
        <v>9433</v>
      </c>
      <c r="J605" s="104">
        <f>SUM(J606:J608)</f>
        <v>9433</v>
      </c>
      <c r="K605" s="104">
        <f>SUM(K606:K608)</f>
        <v>0</v>
      </c>
      <c r="L605" s="104">
        <f t="shared" si="216"/>
        <v>2033</v>
      </c>
      <c r="M605" s="104">
        <f>SUM(M606:M608)</f>
        <v>363</v>
      </c>
      <c r="N605" s="104">
        <f t="shared" ref="N605:O605" si="222">SUM(N606:N608)</f>
        <v>860</v>
      </c>
      <c r="O605" s="104">
        <f t="shared" si="222"/>
        <v>810</v>
      </c>
      <c r="P605" s="104">
        <f t="shared" si="217"/>
        <v>2033</v>
      </c>
      <c r="Q605" s="104">
        <f t="shared" si="218"/>
        <v>21.551998303826991</v>
      </c>
      <c r="R605" s="35"/>
    </row>
    <row r="606" spans="1:18" x14ac:dyDescent="0.3">
      <c r="A606" s="40" t="s">
        <v>276</v>
      </c>
      <c r="B606" s="40" t="s">
        <v>216</v>
      </c>
      <c r="C606" s="40" t="s">
        <v>117</v>
      </c>
      <c r="D606" s="40" t="s">
        <v>360</v>
      </c>
      <c r="E606" s="88" t="s">
        <v>3019</v>
      </c>
      <c r="F606" s="40"/>
      <c r="G606" s="81" t="s">
        <v>3058</v>
      </c>
      <c r="H606" s="9" t="s">
        <v>25</v>
      </c>
      <c r="I606" s="102">
        <v>7342</v>
      </c>
      <c r="J606" s="102">
        <v>7342</v>
      </c>
      <c r="K606" s="102"/>
      <c r="L606" s="102">
        <f t="shared" si="216"/>
        <v>1420</v>
      </c>
      <c r="M606" s="102">
        <v>200</v>
      </c>
      <c r="N606" s="102">
        <v>610</v>
      </c>
      <c r="O606" s="102">
        <v>610</v>
      </c>
      <c r="P606" s="102">
        <f t="shared" si="217"/>
        <v>1420</v>
      </c>
      <c r="Q606" s="102">
        <f t="shared" si="218"/>
        <v>19.340779079269954</v>
      </c>
      <c r="R606" s="35"/>
    </row>
    <row r="607" spans="1:18" x14ac:dyDescent="0.3">
      <c r="A607" s="40" t="s">
        <v>276</v>
      </c>
      <c r="B607" s="40" t="s">
        <v>216</v>
      </c>
      <c r="C607" s="40" t="s">
        <v>117</v>
      </c>
      <c r="D607" s="40" t="s">
        <v>360</v>
      </c>
      <c r="E607" s="88" t="s">
        <v>3019</v>
      </c>
      <c r="F607" s="40" t="s">
        <v>367</v>
      </c>
      <c r="G607" s="81" t="s">
        <v>3058</v>
      </c>
      <c r="H607" s="9" t="s">
        <v>135</v>
      </c>
      <c r="I607" s="102">
        <v>1991</v>
      </c>
      <c r="J607" s="102">
        <v>1991</v>
      </c>
      <c r="K607" s="102"/>
      <c r="L607" s="102">
        <f t="shared" si="216"/>
        <v>613</v>
      </c>
      <c r="M607" s="102">
        <v>163</v>
      </c>
      <c r="N607" s="102">
        <v>250</v>
      </c>
      <c r="O607" s="102">
        <v>200</v>
      </c>
      <c r="P607" s="102">
        <f t="shared" si="217"/>
        <v>613</v>
      </c>
      <c r="Q607" s="102">
        <f t="shared" si="218"/>
        <v>30.78854846810648</v>
      </c>
      <c r="R607" s="35"/>
    </row>
    <row r="608" spans="1:18" ht="20.399999999999999" x14ac:dyDescent="0.3">
      <c r="A608" s="40" t="s">
        <v>276</v>
      </c>
      <c r="B608" s="40" t="s">
        <v>216</v>
      </c>
      <c r="C608" s="40" t="s">
        <v>117</v>
      </c>
      <c r="D608" s="40" t="s">
        <v>360</v>
      </c>
      <c r="E608" s="88" t="s">
        <v>3019</v>
      </c>
      <c r="F608" s="40" t="s">
        <v>368</v>
      </c>
      <c r="G608" s="81" t="s">
        <v>3058</v>
      </c>
      <c r="H608" s="9" t="s">
        <v>141</v>
      </c>
      <c r="I608" s="102">
        <v>100</v>
      </c>
      <c r="J608" s="102">
        <v>100</v>
      </c>
      <c r="K608" s="102"/>
      <c r="L608" s="102">
        <f t="shared" si="216"/>
        <v>0</v>
      </c>
      <c r="M608" s="102">
        <v>0</v>
      </c>
      <c r="N608" s="102">
        <v>0</v>
      </c>
      <c r="O608" s="102">
        <v>0</v>
      </c>
      <c r="P608" s="102">
        <f t="shared" si="217"/>
        <v>0</v>
      </c>
      <c r="Q608" s="102">
        <f t="shared" si="218"/>
        <v>0</v>
      </c>
      <c r="R608" s="35"/>
    </row>
    <row r="609" spans="1:18" s="34" customFormat="1" ht="20.399999999999999" x14ac:dyDescent="0.3">
      <c r="A609" s="43" t="s">
        <v>0</v>
      </c>
      <c r="B609" s="43" t="s">
        <v>0</v>
      </c>
      <c r="C609" s="43" t="s">
        <v>0</v>
      </c>
      <c r="D609" s="49" t="s">
        <v>0</v>
      </c>
      <c r="E609" s="49" t="s">
        <v>0</v>
      </c>
      <c r="F609" s="49" t="s">
        <v>0</v>
      </c>
      <c r="G609" s="49" t="s">
        <v>0</v>
      </c>
      <c r="H609" s="21" t="s">
        <v>35</v>
      </c>
      <c r="I609" s="112">
        <f t="shared" ref="I609:O610" si="223">SUM(I610)</f>
        <v>100</v>
      </c>
      <c r="J609" s="112">
        <f t="shared" si="223"/>
        <v>100</v>
      </c>
      <c r="K609" s="112">
        <f t="shared" si="223"/>
        <v>0</v>
      </c>
      <c r="L609" s="112">
        <f t="shared" si="216"/>
        <v>0</v>
      </c>
      <c r="M609" s="112">
        <f t="shared" si="223"/>
        <v>0</v>
      </c>
      <c r="N609" s="112">
        <f t="shared" si="223"/>
        <v>0</v>
      </c>
      <c r="O609" s="112">
        <f t="shared" si="223"/>
        <v>0</v>
      </c>
      <c r="P609" s="112">
        <f t="shared" si="217"/>
        <v>0</v>
      </c>
      <c r="Q609" s="112">
        <f t="shared" si="218"/>
        <v>0</v>
      </c>
      <c r="R609" s="35"/>
    </row>
    <row r="610" spans="1:18" x14ac:dyDescent="0.3">
      <c r="A610" s="40" t="s">
        <v>276</v>
      </c>
      <c r="B610" s="40" t="s">
        <v>216</v>
      </c>
      <c r="C610" s="40" t="s">
        <v>117</v>
      </c>
      <c r="D610" s="40" t="s">
        <v>360</v>
      </c>
      <c r="E610" s="52" t="s">
        <v>142</v>
      </c>
      <c r="F610" s="52" t="s">
        <v>0</v>
      </c>
      <c r="G610" s="52" t="s">
        <v>0</v>
      </c>
      <c r="H610" s="6" t="s">
        <v>27</v>
      </c>
      <c r="I610" s="104">
        <f t="shared" si="223"/>
        <v>100</v>
      </c>
      <c r="J610" s="104">
        <f t="shared" si="223"/>
        <v>100</v>
      </c>
      <c r="K610" s="104">
        <f t="shared" si="223"/>
        <v>0</v>
      </c>
      <c r="L610" s="104">
        <f t="shared" si="216"/>
        <v>0</v>
      </c>
      <c r="M610" s="104">
        <f t="shared" si="223"/>
        <v>0</v>
      </c>
      <c r="N610" s="104">
        <f t="shared" si="223"/>
        <v>0</v>
      </c>
      <c r="O610" s="104">
        <f t="shared" si="223"/>
        <v>0</v>
      </c>
      <c r="P610" s="104">
        <f t="shared" si="217"/>
        <v>0</v>
      </c>
      <c r="Q610" s="104">
        <f t="shared" si="218"/>
        <v>0</v>
      </c>
      <c r="R610" s="35"/>
    </row>
    <row r="611" spans="1:18" x14ac:dyDescent="0.3">
      <c r="A611" s="40" t="s">
        <v>276</v>
      </c>
      <c r="B611" s="40" t="s">
        <v>216</v>
      </c>
      <c r="C611" s="40" t="s">
        <v>117</v>
      </c>
      <c r="D611" s="40" t="s">
        <v>360</v>
      </c>
      <c r="E611" s="88" t="s">
        <v>3021</v>
      </c>
      <c r="F611" s="40"/>
      <c r="G611" s="81" t="s">
        <v>3058</v>
      </c>
      <c r="H611" s="9" t="s">
        <v>34</v>
      </c>
      <c r="I611" s="102">
        <v>100</v>
      </c>
      <c r="J611" s="102">
        <v>100</v>
      </c>
      <c r="K611" s="102"/>
      <c r="L611" s="102">
        <f t="shared" si="216"/>
        <v>0</v>
      </c>
      <c r="M611" s="102">
        <v>0</v>
      </c>
      <c r="N611" s="102"/>
      <c r="O611" s="102"/>
      <c r="P611" s="102">
        <f t="shared" si="217"/>
        <v>0</v>
      </c>
      <c r="Q611" s="102">
        <f t="shared" si="218"/>
        <v>0</v>
      </c>
      <c r="R611" s="35"/>
    </row>
    <row r="612" spans="1:18" s="34" customFormat="1" ht="20.399999999999999" x14ac:dyDescent="0.3">
      <c r="A612" s="43" t="s">
        <v>0</v>
      </c>
      <c r="B612" s="43" t="s">
        <v>0</v>
      </c>
      <c r="C612" s="43" t="s">
        <v>0</v>
      </c>
      <c r="D612" s="49" t="s">
        <v>0</v>
      </c>
      <c r="E612" s="49" t="s">
        <v>0</v>
      </c>
      <c r="F612" s="49" t="s">
        <v>0</v>
      </c>
      <c r="G612" s="49" t="s">
        <v>0</v>
      </c>
      <c r="H612" s="21" t="s">
        <v>53</v>
      </c>
      <c r="I612" s="112">
        <f t="shared" ref="I612:O613" si="224">SUM(I613)</f>
        <v>6000</v>
      </c>
      <c r="J612" s="112">
        <f t="shared" si="224"/>
        <v>6000</v>
      </c>
      <c r="K612" s="112">
        <f t="shared" si="224"/>
        <v>0</v>
      </c>
      <c r="L612" s="112">
        <f t="shared" si="216"/>
        <v>2000</v>
      </c>
      <c r="M612" s="112">
        <f t="shared" si="224"/>
        <v>0</v>
      </c>
      <c r="N612" s="112">
        <f t="shared" si="224"/>
        <v>0</v>
      </c>
      <c r="O612" s="112">
        <f t="shared" si="224"/>
        <v>2000</v>
      </c>
      <c r="P612" s="112">
        <f t="shared" si="217"/>
        <v>2000</v>
      </c>
      <c r="Q612" s="112">
        <f t="shared" si="218"/>
        <v>33.333333333333329</v>
      </c>
      <c r="R612" s="35"/>
    </row>
    <row r="613" spans="1:18" x14ac:dyDescent="0.3">
      <c r="A613" s="40" t="s">
        <v>276</v>
      </c>
      <c r="B613" s="40" t="s">
        <v>216</v>
      </c>
      <c r="C613" s="40" t="s">
        <v>117</v>
      </c>
      <c r="D613" s="40" t="s">
        <v>360</v>
      </c>
      <c r="E613" s="52" t="s">
        <v>149</v>
      </c>
      <c r="F613" s="52" t="s">
        <v>0</v>
      </c>
      <c r="G613" s="52" t="s">
        <v>0</v>
      </c>
      <c r="H613" s="6" t="s">
        <v>46</v>
      </c>
      <c r="I613" s="104">
        <f t="shared" si="224"/>
        <v>6000</v>
      </c>
      <c r="J613" s="104">
        <f t="shared" si="224"/>
        <v>6000</v>
      </c>
      <c r="K613" s="104">
        <f t="shared" si="224"/>
        <v>0</v>
      </c>
      <c r="L613" s="104">
        <f t="shared" si="216"/>
        <v>2000</v>
      </c>
      <c r="M613" s="104">
        <f t="shared" si="224"/>
        <v>0</v>
      </c>
      <c r="N613" s="104">
        <f t="shared" si="224"/>
        <v>0</v>
      </c>
      <c r="O613" s="104">
        <f t="shared" si="224"/>
        <v>2000</v>
      </c>
      <c r="P613" s="104">
        <f t="shared" si="217"/>
        <v>2000</v>
      </c>
      <c r="Q613" s="104">
        <f t="shared" si="218"/>
        <v>33.333333333333329</v>
      </c>
      <c r="R613" s="35"/>
    </row>
    <row r="614" spans="1:18" x14ac:dyDescent="0.3">
      <c r="A614" s="40" t="s">
        <v>276</v>
      </c>
      <c r="B614" s="40" t="s">
        <v>216</v>
      </c>
      <c r="C614" s="40" t="s">
        <v>117</v>
      </c>
      <c r="D614" s="40" t="s">
        <v>360</v>
      </c>
      <c r="E614" s="88" t="s">
        <v>3022</v>
      </c>
      <c r="F614" s="40"/>
      <c r="G614" s="81" t="s">
        <v>3058</v>
      </c>
      <c r="H614" s="9" t="s">
        <v>49</v>
      </c>
      <c r="I614" s="102">
        <v>6000</v>
      </c>
      <c r="J614" s="102">
        <v>6000</v>
      </c>
      <c r="K614" s="102"/>
      <c r="L614" s="102">
        <f t="shared" si="216"/>
        <v>2000</v>
      </c>
      <c r="M614" s="102">
        <v>0</v>
      </c>
      <c r="N614" s="102"/>
      <c r="O614" s="102">
        <v>2000</v>
      </c>
      <c r="P614" s="102">
        <f t="shared" si="217"/>
        <v>2000</v>
      </c>
      <c r="Q614" s="102">
        <f t="shared" si="218"/>
        <v>33.333333333333329</v>
      </c>
      <c r="R614" s="35"/>
    </row>
    <row r="615" spans="1:18" s="34" customFormat="1" x14ac:dyDescent="0.3">
      <c r="A615" s="49" t="s">
        <v>0</v>
      </c>
      <c r="B615" s="49" t="s">
        <v>0</v>
      </c>
      <c r="C615" s="49" t="s">
        <v>0</v>
      </c>
      <c r="D615" s="49" t="s">
        <v>0</v>
      </c>
      <c r="E615" s="49" t="s">
        <v>0</v>
      </c>
      <c r="F615" s="49" t="s">
        <v>0</v>
      </c>
      <c r="G615" s="49" t="s">
        <v>0</v>
      </c>
      <c r="H615" s="21" t="s">
        <v>369</v>
      </c>
      <c r="I615" s="112">
        <f>SUM(I585,I609,I612)</f>
        <v>928677</v>
      </c>
      <c r="J615" s="112">
        <f>SUM(J585,J609,J612)</f>
        <v>904677</v>
      </c>
      <c r="K615" s="112">
        <f>SUM(K585,K609,K612)</f>
        <v>0</v>
      </c>
      <c r="L615" s="112">
        <f t="shared" si="216"/>
        <v>220877</v>
      </c>
      <c r="M615" s="112">
        <f>SUM(M585,M609,M612)</f>
        <v>61381</v>
      </c>
      <c r="N615" s="112">
        <f t="shared" ref="N615:O615" si="225">SUM(N585,N609,N612)</f>
        <v>78773</v>
      </c>
      <c r="O615" s="112">
        <f t="shared" si="225"/>
        <v>80723</v>
      </c>
      <c r="P615" s="112">
        <f t="shared" si="217"/>
        <v>220877</v>
      </c>
      <c r="Q615" s="112">
        <f t="shared" si="218"/>
        <v>24.415012208777277</v>
      </c>
      <c r="R615" s="35"/>
    </row>
    <row r="616" spans="1:18" ht="15" thickBot="1" x14ac:dyDescent="0.35">
      <c r="A616" s="81" t="s">
        <v>0</v>
      </c>
      <c r="B616" s="81" t="s">
        <v>0</v>
      </c>
      <c r="C616" s="81" t="s">
        <v>0</v>
      </c>
      <c r="D616" s="81" t="s">
        <v>0</v>
      </c>
      <c r="E616" s="81" t="s">
        <v>0</v>
      </c>
      <c r="F616" s="81" t="s">
        <v>0</v>
      </c>
      <c r="G616" s="81" t="s">
        <v>0</v>
      </c>
      <c r="H616" s="6" t="s">
        <v>152</v>
      </c>
      <c r="I616" s="104">
        <v>23</v>
      </c>
      <c r="J616" s="104">
        <v>23</v>
      </c>
      <c r="K616" s="104"/>
      <c r="L616" s="104"/>
      <c r="M616" s="104"/>
      <c r="N616" s="104"/>
      <c r="O616" s="104"/>
      <c r="P616" s="104"/>
      <c r="Q616" s="104"/>
      <c r="R616" s="35"/>
    </row>
    <row r="617" spans="1:18" s="34" customFormat="1" ht="31.2" thickBot="1" x14ac:dyDescent="0.35">
      <c r="A617" s="127" t="s">
        <v>0</v>
      </c>
      <c r="B617" s="127" t="s">
        <v>0</v>
      </c>
      <c r="C617" s="127" t="s">
        <v>0</v>
      </c>
      <c r="D617" s="127" t="s">
        <v>0</v>
      </c>
      <c r="E617" s="127" t="s">
        <v>0</v>
      </c>
      <c r="F617" s="127" t="s">
        <v>0</v>
      </c>
      <c r="G617" s="127" t="s">
        <v>0</v>
      </c>
      <c r="H617" s="29" t="s">
        <v>63</v>
      </c>
      <c r="I617" s="124" t="s">
        <v>3013</v>
      </c>
      <c r="J617" s="124" t="s">
        <v>2</v>
      </c>
      <c r="K617" s="124" t="s">
        <v>3097</v>
      </c>
      <c r="L617" s="124" t="s">
        <v>3097</v>
      </c>
      <c r="M617" s="124" t="s">
        <v>3098</v>
      </c>
      <c r="N617" s="124" t="s">
        <v>3099</v>
      </c>
      <c r="O617" s="124" t="s">
        <v>3100</v>
      </c>
      <c r="P617" s="124" t="s">
        <v>3097</v>
      </c>
      <c r="Q617" s="126" t="s">
        <v>3101</v>
      </c>
      <c r="R617" s="35"/>
    </row>
    <row r="618" spans="1:18" x14ac:dyDescent="0.3">
      <c r="A618" s="128"/>
      <c r="B618" s="128"/>
      <c r="C618" s="128"/>
      <c r="D618" s="128"/>
      <c r="E618" s="128"/>
      <c r="F618" s="128"/>
      <c r="G618" s="128"/>
      <c r="H618" s="10" t="s">
        <v>0</v>
      </c>
      <c r="I618" s="103">
        <v>1</v>
      </c>
      <c r="J618" s="103">
        <v>2</v>
      </c>
      <c r="K618" s="103">
        <v>3</v>
      </c>
      <c r="L618" s="103" t="s">
        <v>3</v>
      </c>
      <c r="M618" s="103">
        <v>5</v>
      </c>
      <c r="N618" s="103">
        <v>6</v>
      </c>
      <c r="O618" s="103">
        <v>7</v>
      </c>
      <c r="P618" s="103" t="s">
        <v>3102</v>
      </c>
      <c r="Q618" s="103">
        <v>9</v>
      </c>
      <c r="R618" s="35"/>
    </row>
    <row r="619" spans="1:18" x14ac:dyDescent="0.3">
      <c r="A619" s="128"/>
      <c r="B619" s="128"/>
      <c r="C619" s="128"/>
      <c r="D619" s="128"/>
      <c r="E619" s="128"/>
      <c r="F619" s="128"/>
      <c r="G619" s="128"/>
      <c r="H619" s="11" t="s">
        <v>69</v>
      </c>
      <c r="I619" s="105">
        <f>SUM(I615)</f>
        <v>928677</v>
      </c>
      <c r="J619" s="105">
        <f>SUM(J615)</f>
        <v>904677</v>
      </c>
      <c r="K619" s="105">
        <f>SUM(K615)</f>
        <v>0</v>
      </c>
      <c r="L619" s="105">
        <f t="shared" si="216"/>
        <v>220877</v>
      </c>
      <c r="M619" s="105">
        <f>SUM(M615)</f>
        <v>61381</v>
      </c>
      <c r="N619" s="105">
        <f t="shared" ref="N619:O619" si="226">SUM(N615)</f>
        <v>78773</v>
      </c>
      <c r="O619" s="105">
        <f t="shared" si="226"/>
        <v>80723</v>
      </c>
      <c r="P619" s="105">
        <f t="shared" si="217"/>
        <v>220877</v>
      </c>
      <c r="Q619" s="105">
        <f t="shared" si="218"/>
        <v>24.415012208777277</v>
      </c>
      <c r="R619" s="35"/>
    </row>
    <row r="620" spans="1:18" x14ac:dyDescent="0.3">
      <c r="A620" s="128"/>
      <c r="B620" s="128"/>
      <c r="C620" s="128"/>
      <c r="D620" s="128"/>
      <c r="E620" s="128"/>
      <c r="F620" s="128"/>
      <c r="G620" s="128"/>
      <c r="H620" s="12" t="s">
        <v>62</v>
      </c>
      <c r="I620" s="105">
        <f>SUM(I619)</f>
        <v>928677</v>
      </c>
      <c r="J620" s="105">
        <f>SUM(J619)</f>
        <v>904677</v>
      </c>
      <c r="K620" s="105">
        <f>SUM(K619)</f>
        <v>0</v>
      </c>
      <c r="L620" s="105">
        <f t="shared" si="216"/>
        <v>220877</v>
      </c>
      <c r="M620" s="105">
        <f>SUM(M619)</f>
        <v>61381</v>
      </c>
      <c r="N620" s="105">
        <f t="shared" ref="N620:O620" si="227">SUM(N619)</f>
        <v>78773</v>
      </c>
      <c r="O620" s="105">
        <f t="shared" si="227"/>
        <v>80723</v>
      </c>
      <c r="P620" s="105">
        <f t="shared" si="217"/>
        <v>220877</v>
      </c>
      <c r="Q620" s="105">
        <f t="shared" si="218"/>
        <v>24.415012208777277</v>
      </c>
      <c r="R620" s="35"/>
    </row>
    <row r="621" spans="1:18" x14ac:dyDescent="0.3">
      <c r="A621" s="129"/>
      <c r="B621" s="129"/>
      <c r="C621" s="129"/>
      <c r="D621" s="129"/>
      <c r="E621" s="129"/>
      <c r="F621" s="129"/>
      <c r="G621" s="129"/>
      <c r="R621" s="35"/>
    </row>
    <row r="622" spans="1:18" x14ac:dyDescent="0.3">
      <c r="A622" s="81" t="s">
        <v>0</v>
      </c>
      <c r="B622" s="81" t="s">
        <v>0</v>
      </c>
      <c r="C622" s="81" t="s">
        <v>0</v>
      </c>
      <c r="D622" s="81" t="s">
        <v>0</v>
      </c>
      <c r="E622" s="81" t="s">
        <v>0</v>
      </c>
      <c r="F622" s="81" t="s">
        <v>0</v>
      </c>
      <c r="G622" s="81" t="s">
        <v>0</v>
      </c>
      <c r="H622" s="13" t="s">
        <v>0</v>
      </c>
      <c r="I622" s="106"/>
      <c r="J622" s="106"/>
      <c r="K622" s="106"/>
      <c r="L622" s="106"/>
      <c r="M622" s="106"/>
      <c r="N622" s="106"/>
      <c r="O622" s="106"/>
      <c r="P622" s="106"/>
      <c r="Q622" s="106"/>
      <c r="R622" s="35"/>
    </row>
    <row r="623" spans="1:18" s="34" customFormat="1" x14ac:dyDescent="0.3">
      <c r="A623" s="49" t="s">
        <v>0</v>
      </c>
      <c r="B623" s="49" t="s">
        <v>0</v>
      </c>
      <c r="C623" s="49" t="s">
        <v>0</v>
      </c>
      <c r="D623" s="49" t="s">
        <v>0</v>
      </c>
      <c r="E623" s="49" t="s">
        <v>0</v>
      </c>
      <c r="F623" s="49" t="s">
        <v>0</v>
      </c>
      <c r="G623" s="49" t="s">
        <v>0</v>
      </c>
      <c r="H623" s="21" t="s">
        <v>370</v>
      </c>
      <c r="I623" s="112">
        <f>SUM(I615)</f>
        <v>928677</v>
      </c>
      <c r="J623" s="112">
        <f>SUM(J615)</f>
        <v>904677</v>
      </c>
      <c r="K623" s="112">
        <f>SUM(K615)</f>
        <v>0</v>
      </c>
      <c r="L623" s="112">
        <f t="shared" si="216"/>
        <v>220877</v>
      </c>
      <c r="M623" s="112">
        <f>SUM(M615)</f>
        <v>61381</v>
      </c>
      <c r="N623" s="112">
        <f t="shared" ref="N623:O623" si="228">SUM(N615)</f>
        <v>78773</v>
      </c>
      <c r="O623" s="112">
        <f t="shared" si="228"/>
        <v>80723</v>
      </c>
      <c r="P623" s="112">
        <f t="shared" si="217"/>
        <v>220877</v>
      </c>
      <c r="Q623" s="112">
        <f t="shared" si="218"/>
        <v>24.415012208777277</v>
      </c>
      <c r="R623" s="35"/>
    </row>
    <row r="624" spans="1:18" x14ac:dyDescent="0.3">
      <c r="A624" s="81" t="s">
        <v>0</v>
      </c>
      <c r="B624" s="81" t="s">
        <v>0</v>
      </c>
      <c r="C624" s="81" t="s">
        <v>0</v>
      </c>
      <c r="D624" s="81" t="s">
        <v>0</v>
      </c>
      <c r="E624" s="81" t="s">
        <v>0</v>
      </c>
      <c r="F624" s="81" t="s">
        <v>0</v>
      </c>
      <c r="G624" s="81" t="s">
        <v>0</v>
      </c>
      <c r="H624" s="6" t="s">
        <v>152</v>
      </c>
      <c r="I624" s="104">
        <f>I616</f>
        <v>23</v>
      </c>
      <c r="J624" s="104">
        <f>J616</f>
        <v>23</v>
      </c>
      <c r="K624" s="104"/>
      <c r="L624" s="104"/>
      <c r="M624" s="104"/>
      <c r="N624" s="104"/>
      <c r="O624" s="104"/>
      <c r="P624" s="104"/>
      <c r="Q624" s="104"/>
      <c r="R624" s="35"/>
    </row>
    <row r="625" spans="1:18" x14ac:dyDescent="0.3">
      <c r="A625" s="81" t="s">
        <v>0</v>
      </c>
      <c r="B625" s="81" t="s">
        <v>0</v>
      </c>
      <c r="C625" s="81" t="s">
        <v>0</v>
      </c>
      <c r="D625" s="81" t="s">
        <v>0</v>
      </c>
      <c r="E625" s="81" t="s">
        <v>0</v>
      </c>
      <c r="F625" s="81" t="s">
        <v>0</v>
      </c>
      <c r="G625" s="81" t="s">
        <v>0</v>
      </c>
      <c r="H625" s="14" t="s">
        <v>0</v>
      </c>
      <c r="I625" s="107"/>
      <c r="J625" s="107"/>
      <c r="K625" s="107"/>
      <c r="L625" s="107"/>
      <c r="M625" s="107"/>
      <c r="N625" s="107"/>
      <c r="O625" s="107"/>
      <c r="P625" s="107"/>
      <c r="Q625" s="107"/>
      <c r="R625" s="35"/>
    </row>
    <row r="626" spans="1:18" s="34" customFormat="1" x14ac:dyDescent="0.3">
      <c r="A626" s="49" t="s">
        <v>0</v>
      </c>
      <c r="B626" s="49" t="s">
        <v>0</v>
      </c>
      <c r="C626" s="49" t="s">
        <v>0</v>
      </c>
      <c r="D626" s="49" t="s">
        <v>0</v>
      </c>
      <c r="E626" s="49" t="s">
        <v>0</v>
      </c>
      <c r="F626" s="49" t="s">
        <v>0</v>
      </c>
      <c r="G626" s="49" t="s">
        <v>0</v>
      </c>
      <c r="H626" s="21" t="s">
        <v>371</v>
      </c>
      <c r="I626" s="112">
        <f>SUM(I623,I578,I532,I439)</f>
        <v>44083052</v>
      </c>
      <c r="J626" s="112">
        <f>SUM(J623,J578,J532,J439)</f>
        <v>44052452</v>
      </c>
      <c r="K626" s="112">
        <f>SUM(K623,K578,K532,K439)</f>
        <v>0</v>
      </c>
      <c r="L626" s="112">
        <f t="shared" si="216"/>
        <v>10918019</v>
      </c>
      <c r="M626" s="112">
        <f>SUM(M623,M578,M532,M439)</f>
        <v>3391453</v>
      </c>
      <c r="N626" s="112">
        <f t="shared" ref="N626:O626" si="229">SUM(N623,N578,N532,N439)</f>
        <v>3783831</v>
      </c>
      <c r="O626" s="112">
        <f t="shared" si="229"/>
        <v>3742735</v>
      </c>
      <c r="P626" s="112">
        <f t="shared" si="217"/>
        <v>10918019</v>
      </c>
      <c r="Q626" s="112">
        <f t="shared" si="218"/>
        <v>24.784134603903546</v>
      </c>
      <c r="R626" s="35"/>
    </row>
    <row r="627" spans="1:18" x14ac:dyDescent="0.3">
      <c r="A627" s="81" t="s">
        <v>0</v>
      </c>
      <c r="B627" s="81" t="s">
        <v>0</v>
      </c>
      <c r="C627" s="81" t="s">
        <v>0</v>
      </c>
      <c r="D627" s="81" t="s">
        <v>0</v>
      </c>
      <c r="E627" s="81" t="s">
        <v>0</v>
      </c>
      <c r="F627" s="81" t="s">
        <v>0</v>
      </c>
      <c r="G627" s="81" t="s">
        <v>0</v>
      </c>
      <c r="H627" s="6" t="s">
        <v>179</v>
      </c>
      <c r="I627" s="104">
        <f>I440+I533+I579+I624</f>
        <v>900</v>
      </c>
      <c r="J627" s="104">
        <f>J440+J533+J579+J624</f>
        <v>900</v>
      </c>
      <c r="K627" s="104"/>
      <c r="L627" s="104"/>
      <c r="M627" s="104"/>
      <c r="N627" s="104"/>
      <c r="O627" s="104"/>
      <c r="P627" s="104"/>
      <c r="Q627" s="104"/>
      <c r="R627" s="35"/>
    </row>
    <row r="628" spans="1:18" x14ac:dyDescent="0.3">
      <c r="A628" s="41" t="s">
        <v>372</v>
      </c>
      <c r="B628" s="52" t="s">
        <v>0</v>
      </c>
      <c r="C628" s="52" t="s">
        <v>0</v>
      </c>
      <c r="D628" s="52" t="s">
        <v>0</v>
      </c>
      <c r="E628" s="52" t="s">
        <v>0</v>
      </c>
      <c r="F628" s="52" t="s">
        <v>0</v>
      </c>
      <c r="G628" s="52" t="s">
        <v>0</v>
      </c>
      <c r="H628" s="6" t="s">
        <v>373</v>
      </c>
      <c r="I628" s="102"/>
      <c r="J628" s="102"/>
      <c r="K628" s="102"/>
      <c r="L628" s="102">
        <f t="shared" si="216"/>
        <v>0</v>
      </c>
      <c r="M628" s="102">
        <v>0</v>
      </c>
      <c r="N628" s="102"/>
      <c r="O628" s="102"/>
      <c r="P628" s="102">
        <f t="shared" si="217"/>
        <v>0</v>
      </c>
      <c r="Q628" s="102"/>
      <c r="R628" s="35"/>
    </row>
    <row r="629" spans="1:18" ht="15" thickBot="1" x14ac:dyDescent="0.35">
      <c r="A629" s="41" t="s">
        <v>372</v>
      </c>
      <c r="B629" s="41" t="s">
        <v>111</v>
      </c>
      <c r="C629" s="40" t="s">
        <v>0</v>
      </c>
      <c r="D629" s="40" t="s">
        <v>0</v>
      </c>
      <c r="E629" s="52" t="s">
        <v>0</v>
      </c>
      <c r="F629" s="52" t="s">
        <v>0</v>
      </c>
      <c r="G629" s="52" t="s">
        <v>0</v>
      </c>
      <c r="H629" s="6" t="s">
        <v>0</v>
      </c>
      <c r="I629" s="102"/>
      <c r="J629" s="102"/>
      <c r="K629" s="102"/>
      <c r="L629" s="102"/>
      <c r="M629" s="102"/>
      <c r="N629" s="102"/>
      <c r="O629" s="102"/>
      <c r="P629" s="102"/>
      <c r="Q629" s="102"/>
      <c r="R629" s="35"/>
    </row>
    <row r="630" spans="1:18" s="34" customFormat="1" ht="31.2" thickBot="1" x14ac:dyDescent="0.35">
      <c r="A630" s="45" t="s">
        <v>112</v>
      </c>
      <c r="B630" s="45" t="s">
        <v>113</v>
      </c>
      <c r="C630" s="45" t="s">
        <v>114</v>
      </c>
      <c r="D630" s="46" t="s">
        <v>0</v>
      </c>
      <c r="E630" s="45" t="s">
        <v>3014</v>
      </c>
      <c r="F630" s="45" t="s">
        <v>115</v>
      </c>
      <c r="G630" s="45" t="s">
        <v>116</v>
      </c>
      <c r="H630" s="29" t="s">
        <v>1</v>
      </c>
      <c r="I630" s="124" t="s">
        <v>3013</v>
      </c>
      <c r="J630" s="124" t="s">
        <v>2</v>
      </c>
      <c r="K630" s="124" t="s">
        <v>3097</v>
      </c>
      <c r="L630" s="124" t="s">
        <v>3097</v>
      </c>
      <c r="M630" s="124" t="s">
        <v>3098</v>
      </c>
      <c r="N630" s="124" t="s">
        <v>3099</v>
      </c>
      <c r="O630" s="124" t="s">
        <v>3100</v>
      </c>
      <c r="P630" s="124" t="s">
        <v>3097</v>
      </c>
      <c r="Q630" s="126" t="s">
        <v>3101</v>
      </c>
      <c r="R630" s="35"/>
    </row>
    <row r="631" spans="1:18" x14ac:dyDescent="0.3">
      <c r="A631" s="50" t="s">
        <v>0</v>
      </c>
      <c r="B631" s="50" t="s">
        <v>0</v>
      </c>
      <c r="C631" s="50" t="s">
        <v>0</v>
      </c>
      <c r="D631" s="51" t="s">
        <v>0</v>
      </c>
      <c r="E631" s="51" t="s">
        <v>0</v>
      </c>
      <c r="F631" s="86" t="s">
        <v>0</v>
      </c>
      <c r="G631" s="87" t="s">
        <v>0</v>
      </c>
      <c r="H631" s="8" t="s">
        <v>0</v>
      </c>
      <c r="I631" s="103">
        <v>1</v>
      </c>
      <c r="J631" s="103">
        <v>2</v>
      </c>
      <c r="K631" s="103">
        <v>3</v>
      </c>
      <c r="L631" s="103" t="s">
        <v>3</v>
      </c>
      <c r="M631" s="103">
        <v>5</v>
      </c>
      <c r="N631" s="103">
        <v>6</v>
      </c>
      <c r="O631" s="103">
        <v>7</v>
      </c>
      <c r="P631" s="103" t="s">
        <v>3102</v>
      </c>
      <c r="Q631" s="103">
        <v>9</v>
      </c>
      <c r="R631" s="35"/>
    </row>
    <row r="632" spans="1:18" x14ac:dyDescent="0.3">
      <c r="A632" s="41" t="s">
        <v>372</v>
      </c>
      <c r="B632" s="41" t="s">
        <v>111</v>
      </c>
      <c r="C632" s="40" t="s">
        <v>117</v>
      </c>
      <c r="D632" s="40" t="s">
        <v>374</v>
      </c>
      <c r="E632" s="52" t="s">
        <v>0</v>
      </c>
      <c r="F632" s="52" t="s">
        <v>0</v>
      </c>
      <c r="G632" s="52" t="s">
        <v>0</v>
      </c>
      <c r="H632" s="6" t="s">
        <v>373</v>
      </c>
      <c r="I632" s="102"/>
      <c r="J632" s="102"/>
      <c r="K632" s="102"/>
      <c r="L632" s="102">
        <f t="shared" si="216"/>
        <v>0</v>
      </c>
      <c r="M632" s="102">
        <v>0</v>
      </c>
      <c r="N632" s="102"/>
      <c r="O632" s="102"/>
      <c r="P632" s="102">
        <f t="shared" si="217"/>
        <v>0</v>
      </c>
      <c r="Q632" s="102" t="str">
        <f t="shared" si="218"/>
        <v>-</v>
      </c>
      <c r="R632" s="35"/>
    </row>
    <row r="633" spans="1:18" s="34" customFormat="1" ht="20.399999999999999" x14ac:dyDescent="0.3">
      <c r="A633" s="43" t="s">
        <v>0</v>
      </c>
      <c r="B633" s="43" t="s">
        <v>0</v>
      </c>
      <c r="C633" s="43" t="s">
        <v>0</v>
      </c>
      <c r="D633" s="49" t="s">
        <v>0</v>
      </c>
      <c r="E633" s="49" t="s">
        <v>0</v>
      </c>
      <c r="F633" s="49" t="s">
        <v>0</v>
      </c>
      <c r="G633" s="49" t="s">
        <v>0</v>
      </c>
      <c r="H633" s="21" t="s">
        <v>26</v>
      </c>
      <c r="I633" s="112">
        <f>SUM(I634,I642,I644)</f>
        <v>952859</v>
      </c>
      <c r="J633" s="112">
        <f>SUM(J634,J642,J644)</f>
        <v>952859</v>
      </c>
      <c r="K633" s="112">
        <f>SUM(K634,K642,K644)</f>
        <v>0</v>
      </c>
      <c r="L633" s="112">
        <f t="shared" si="216"/>
        <v>236030</v>
      </c>
      <c r="M633" s="112">
        <f>SUM(M634,M642,M644)</f>
        <v>76130</v>
      </c>
      <c r="N633" s="112">
        <f t="shared" ref="N633:O633" si="230">SUM(N634,N642,N644)</f>
        <v>74950</v>
      </c>
      <c r="O633" s="112">
        <f t="shared" si="230"/>
        <v>84950</v>
      </c>
      <c r="P633" s="112">
        <f t="shared" si="217"/>
        <v>236030</v>
      </c>
      <c r="Q633" s="112">
        <f t="shared" si="218"/>
        <v>24.770716338933671</v>
      </c>
      <c r="R633" s="35"/>
    </row>
    <row r="634" spans="1:18" x14ac:dyDescent="0.3">
      <c r="A634" s="40" t="s">
        <v>372</v>
      </c>
      <c r="B634" s="40" t="s">
        <v>111</v>
      </c>
      <c r="C634" s="40" t="s">
        <v>117</v>
      </c>
      <c r="D634" s="40" t="s">
        <v>374</v>
      </c>
      <c r="E634" s="52" t="s">
        <v>119</v>
      </c>
      <c r="F634" s="52" t="s">
        <v>0</v>
      </c>
      <c r="G634" s="52" t="s">
        <v>0</v>
      </c>
      <c r="H634" s="6" t="s">
        <v>5</v>
      </c>
      <c r="I634" s="104">
        <f>SUM(I635,I636)</f>
        <v>631974</v>
      </c>
      <c r="J634" s="104">
        <f>SUM(J635,J636)</f>
        <v>631974</v>
      </c>
      <c r="K634" s="104">
        <f>SUM(K635,K636)</f>
        <v>0</v>
      </c>
      <c r="L634" s="104">
        <f t="shared" si="216"/>
        <v>160399</v>
      </c>
      <c r="M634" s="104">
        <f>SUM(M635,M636)</f>
        <v>60599</v>
      </c>
      <c r="N634" s="104">
        <f t="shared" ref="N634:O634" si="231">SUM(N635,N636)</f>
        <v>49900</v>
      </c>
      <c r="O634" s="104">
        <f t="shared" si="231"/>
        <v>49900</v>
      </c>
      <c r="P634" s="104">
        <f t="shared" si="217"/>
        <v>160399</v>
      </c>
      <c r="Q634" s="104">
        <f t="shared" si="218"/>
        <v>25.380632747549743</v>
      </c>
      <c r="R634" s="35"/>
    </row>
    <row r="635" spans="1:18" x14ac:dyDescent="0.3">
      <c r="A635" s="40" t="s">
        <v>372</v>
      </c>
      <c r="B635" s="40" t="s">
        <v>111</v>
      </c>
      <c r="C635" s="40" t="s">
        <v>117</v>
      </c>
      <c r="D635" s="40" t="s">
        <v>374</v>
      </c>
      <c r="E635" s="88" t="s">
        <v>3015</v>
      </c>
      <c r="F635" s="40"/>
      <c r="G635" s="81" t="s">
        <v>3050</v>
      </c>
      <c r="H635" s="9" t="s">
        <v>6</v>
      </c>
      <c r="I635" s="102">
        <v>550389</v>
      </c>
      <c r="J635" s="102">
        <v>550389</v>
      </c>
      <c r="K635" s="102"/>
      <c r="L635" s="102">
        <f t="shared" si="216"/>
        <v>142688</v>
      </c>
      <c r="M635" s="102">
        <v>51088</v>
      </c>
      <c r="N635" s="102">
        <v>45800</v>
      </c>
      <c r="O635" s="102">
        <v>45800</v>
      </c>
      <c r="P635" s="102">
        <f t="shared" si="217"/>
        <v>142688</v>
      </c>
      <c r="Q635" s="102">
        <f t="shared" si="218"/>
        <v>25.924936726569754</v>
      </c>
      <c r="R635" s="35"/>
    </row>
    <row r="636" spans="1:18" x14ac:dyDescent="0.3">
      <c r="A636" s="41" t="s">
        <v>372</v>
      </c>
      <c r="B636" s="41" t="s">
        <v>111</v>
      </c>
      <c r="C636" s="41" t="s">
        <v>117</v>
      </c>
      <c r="D636" s="41" t="s">
        <v>374</v>
      </c>
      <c r="E636" s="41" t="s">
        <v>120</v>
      </c>
      <c r="F636" s="40" t="s">
        <v>0</v>
      </c>
      <c r="G636" s="81" t="s">
        <v>0</v>
      </c>
      <c r="H636" s="6" t="s">
        <v>7</v>
      </c>
      <c r="I636" s="104">
        <f>SUM(I637:I641)</f>
        <v>81585</v>
      </c>
      <c r="J636" s="104">
        <f>SUM(J637:J641)</f>
        <v>81585</v>
      </c>
      <c r="K636" s="104">
        <f>SUM(K637:K641)</f>
        <v>0</v>
      </c>
      <c r="L636" s="104">
        <f t="shared" si="216"/>
        <v>17711</v>
      </c>
      <c r="M636" s="104">
        <f>SUM(M637:M641)</f>
        <v>9511</v>
      </c>
      <c r="N636" s="104">
        <f t="shared" ref="N636:O636" si="232">SUM(N637:N641)</f>
        <v>4100</v>
      </c>
      <c r="O636" s="104">
        <f t="shared" si="232"/>
        <v>4100</v>
      </c>
      <c r="P636" s="104">
        <f t="shared" si="217"/>
        <v>17711</v>
      </c>
      <c r="Q636" s="104">
        <f t="shared" si="218"/>
        <v>21.708647422933137</v>
      </c>
      <c r="R636" s="35"/>
    </row>
    <row r="637" spans="1:18" x14ac:dyDescent="0.3">
      <c r="A637" s="40" t="s">
        <v>372</v>
      </c>
      <c r="B637" s="40" t="s">
        <v>111</v>
      </c>
      <c r="C637" s="40" t="s">
        <v>117</v>
      </c>
      <c r="D637" s="40" t="s">
        <v>374</v>
      </c>
      <c r="E637" s="88" t="s">
        <v>3016</v>
      </c>
      <c r="F637" s="40" t="s">
        <v>375</v>
      </c>
      <c r="G637" s="81" t="s">
        <v>3050</v>
      </c>
      <c r="H637" s="9" t="s">
        <v>9</v>
      </c>
      <c r="I637" s="102">
        <v>13356</v>
      </c>
      <c r="J637" s="102">
        <v>13356</v>
      </c>
      <c r="K637" s="102"/>
      <c r="L637" s="102">
        <f t="shared" si="216"/>
        <v>3102</v>
      </c>
      <c r="M637" s="102">
        <v>902</v>
      </c>
      <c r="N637" s="102">
        <v>1100</v>
      </c>
      <c r="O637" s="102">
        <v>1100</v>
      </c>
      <c r="P637" s="102">
        <f t="shared" si="217"/>
        <v>3102</v>
      </c>
      <c r="Q637" s="102">
        <f t="shared" si="218"/>
        <v>23.225516621743036</v>
      </c>
      <c r="R637" s="35"/>
    </row>
    <row r="638" spans="1:18" x14ac:dyDescent="0.3">
      <c r="A638" s="40" t="s">
        <v>372</v>
      </c>
      <c r="B638" s="40" t="s">
        <v>111</v>
      </c>
      <c r="C638" s="40" t="s">
        <v>117</v>
      </c>
      <c r="D638" s="40" t="s">
        <v>374</v>
      </c>
      <c r="E638" s="88" t="s">
        <v>3016</v>
      </c>
      <c r="F638" s="40" t="s">
        <v>376</v>
      </c>
      <c r="G638" s="81" t="s">
        <v>3050</v>
      </c>
      <c r="H638" s="9" t="s">
        <v>12</v>
      </c>
      <c r="I638" s="102">
        <v>48279</v>
      </c>
      <c r="J638" s="102">
        <v>48279</v>
      </c>
      <c r="K638" s="102"/>
      <c r="L638" s="102">
        <f t="shared" si="216"/>
        <v>8609</v>
      </c>
      <c r="M638" s="102">
        <v>2609</v>
      </c>
      <c r="N638" s="102">
        <v>3000</v>
      </c>
      <c r="O638" s="102">
        <v>3000</v>
      </c>
      <c r="P638" s="102">
        <f t="shared" si="217"/>
        <v>8609</v>
      </c>
      <c r="Q638" s="102">
        <f t="shared" si="218"/>
        <v>17.831769506410655</v>
      </c>
      <c r="R638" s="35"/>
    </row>
    <row r="639" spans="1:18" x14ac:dyDescent="0.3">
      <c r="A639" s="40" t="s">
        <v>372</v>
      </c>
      <c r="B639" s="40" t="s">
        <v>111</v>
      </c>
      <c r="C639" s="40" t="s">
        <v>117</v>
      </c>
      <c r="D639" s="40" t="s">
        <v>374</v>
      </c>
      <c r="E639" s="88" t="s">
        <v>3016</v>
      </c>
      <c r="F639" s="40" t="s">
        <v>377</v>
      </c>
      <c r="G639" s="81" t="s">
        <v>3050</v>
      </c>
      <c r="H639" s="9" t="s">
        <v>10</v>
      </c>
      <c r="I639" s="102">
        <v>10450</v>
      </c>
      <c r="J639" s="102">
        <v>10450</v>
      </c>
      <c r="K639" s="102"/>
      <c r="L639" s="102">
        <f t="shared" si="216"/>
        <v>0</v>
      </c>
      <c r="M639" s="102">
        <v>0</v>
      </c>
      <c r="N639" s="102"/>
      <c r="O639" s="102"/>
      <c r="P639" s="102">
        <f t="shared" si="217"/>
        <v>0</v>
      </c>
      <c r="Q639" s="102">
        <f t="shared" si="218"/>
        <v>0</v>
      </c>
      <c r="R639" s="35"/>
    </row>
    <row r="640" spans="1:18" x14ac:dyDescent="0.3">
      <c r="A640" s="40" t="s">
        <v>372</v>
      </c>
      <c r="B640" s="40" t="s">
        <v>111</v>
      </c>
      <c r="C640" s="40" t="s">
        <v>117</v>
      </c>
      <c r="D640" s="40" t="s">
        <v>374</v>
      </c>
      <c r="E640" s="88" t="s">
        <v>3016</v>
      </c>
      <c r="F640" s="40" t="s">
        <v>378</v>
      </c>
      <c r="G640" s="81" t="s">
        <v>3050</v>
      </c>
      <c r="H640" s="9" t="s">
        <v>8</v>
      </c>
      <c r="I640" s="102">
        <v>0</v>
      </c>
      <c r="J640" s="102">
        <v>0</v>
      </c>
      <c r="K640" s="102"/>
      <c r="L640" s="102">
        <f t="shared" si="216"/>
        <v>0</v>
      </c>
      <c r="M640" s="102">
        <v>0</v>
      </c>
      <c r="N640" s="102">
        <v>0</v>
      </c>
      <c r="O640" s="102">
        <v>0</v>
      </c>
      <c r="P640" s="102">
        <f t="shared" si="217"/>
        <v>0</v>
      </c>
      <c r="Q640" s="102" t="str">
        <f t="shared" si="218"/>
        <v>-</v>
      </c>
      <c r="R640" s="35"/>
    </row>
    <row r="641" spans="1:18" x14ac:dyDescent="0.3">
      <c r="A641" s="40" t="s">
        <v>372</v>
      </c>
      <c r="B641" s="40" t="s">
        <v>111</v>
      </c>
      <c r="C641" s="40" t="s">
        <v>117</v>
      </c>
      <c r="D641" s="40" t="s">
        <v>374</v>
      </c>
      <c r="E641" s="88" t="s">
        <v>3016</v>
      </c>
      <c r="F641" s="40" t="s">
        <v>379</v>
      </c>
      <c r="G641" s="81" t="s">
        <v>3050</v>
      </c>
      <c r="H641" s="9" t="s">
        <v>11</v>
      </c>
      <c r="I641" s="102">
        <v>9500</v>
      </c>
      <c r="J641" s="102">
        <v>9500</v>
      </c>
      <c r="K641" s="102"/>
      <c r="L641" s="102">
        <f t="shared" si="216"/>
        <v>6000</v>
      </c>
      <c r="M641" s="102">
        <v>6000</v>
      </c>
      <c r="N641" s="102"/>
      <c r="O641" s="102"/>
      <c r="P641" s="102">
        <f t="shared" si="217"/>
        <v>6000</v>
      </c>
      <c r="Q641" s="102">
        <f t="shared" si="218"/>
        <v>63.157894736842103</v>
      </c>
      <c r="R641" s="35"/>
    </row>
    <row r="642" spans="1:18" x14ac:dyDescent="0.3">
      <c r="A642" s="40" t="s">
        <v>372</v>
      </c>
      <c r="B642" s="40" t="s">
        <v>111</v>
      </c>
      <c r="C642" s="40" t="s">
        <v>117</v>
      </c>
      <c r="D642" s="40" t="s">
        <v>374</v>
      </c>
      <c r="E642" s="52" t="s">
        <v>124</v>
      </c>
      <c r="F642" s="52" t="s">
        <v>0</v>
      </c>
      <c r="G642" s="52" t="s">
        <v>0</v>
      </c>
      <c r="H642" s="6" t="s">
        <v>14</v>
      </c>
      <c r="I642" s="104">
        <f>SUM(I643)</f>
        <v>63041</v>
      </c>
      <c r="J642" s="104">
        <f>SUM(J643)</f>
        <v>63041</v>
      </c>
      <c r="K642" s="104">
        <f>SUM(K643)</f>
        <v>0</v>
      </c>
      <c r="L642" s="104">
        <f t="shared" si="216"/>
        <v>14966</v>
      </c>
      <c r="M642" s="104">
        <f>SUM(M643)</f>
        <v>5366</v>
      </c>
      <c r="N642" s="104">
        <f t="shared" ref="N642:O642" si="233">SUM(N643)</f>
        <v>4800</v>
      </c>
      <c r="O642" s="104">
        <f t="shared" si="233"/>
        <v>4800</v>
      </c>
      <c r="P642" s="104">
        <f t="shared" si="217"/>
        <v>14966</v>
      </c>
      <c r="Q642" s="104">
        <f t="shared" si="218"/>
        <v>23.740105645532271</v>
      </c>
      <c r="R642" s="35"/>
    </row>
    <row r="643" spans="1:18" x14ac:dyDescent="0.3">
      <c r="A643" s="40" t="s">
        <v>372</v>
      </c>
      <c r="B643" s="40" t="s">
        <v>111</v>
      </c>
      <c r="C643" s="40" t="s">
        <v>117</v>
      </c>
      <c r="D643" s="40" t="s">
        <v>374</v>
      </c>
      <c r="E643" s="88" t="s">
        <v>3017</v>
      </c>
      <c r="F643" s="40"/>
      <c r="G643" s="81" t="s">
        <v>3050</v>
      </c>
      <c r="H643" s="9" t="s">
        <v>15</v>
      </c>
      <c r="I643" s="102">
        <v>63041</v>
      </c>
      <c r="J643" s="102">
        <v>63041</v>
      </c>
      <c r="K643" s="102"/>
      <c r="L643" s="102">
        <f t="shared" si="216"/>
        <v>14966</v>
      </c>
      <c r="M643" s="102">
        <v>5366</v>
      </c>
      <c r="N643" s="102">
        <v>4800</v>
      </c>
      <c r="O643" s="102">
        <v>4800</v>
      </c>
      <c r="P643" s="102">
        <f t="shared" si="217"/>
        <v>14966</v>
      </c>
      <c r="Q643" s="102">
        <f t="shared" si="218"/>
        <v>23.740105645532271</v>
      </c>
      <c r="R643" s="35"/>
    </row>
    <row r="644" spans="1:18" x14ac:dyDescent="0.3">
      <c r="A644" s="40" t="s">
        <v>372</v>
      </c>
      <c r="B644" s="40" t="s">
        <v>111</v>
      </c>
      <c r="C644" s="40" t="s">
        <v>117</v>
      </c>
      <c r="D644" s="40" t="s">
        <v>374</v>
      </c>
      <c r="E644" s="52" t="s">
        <v>125</v>
      </c>
      <c r="F644" s="52" t="s">
        <v>0</v>
      </c>
      <c r="G644" s="52" t="s">
        <v>0</v>
      </c>
      <c r="H644" s="6" t="s">
        <v>16</v>
      </c>
      <c r="I644" s="104">
        <f>SUM(I645:I653)</f>
        <v>257844</v>
      </c>
      <c r="J644" s="104">
        <f>SUM(J645:J653)</f>
        <v>257844</v>
      </c>
      <c r="K644" s="104">
        <f>SUM(K645:K653)</f>
        <v>0</v>
      </c>
      <c r="L644" s="104">
        <f t="shared" si="216"/>
        <v>60665</v>
      </c>
      <c r="M644" s="104">
        <f>SUM(M645:M653)</f>
        <v>10165</v>
      </c>
      <c r="N644" s="104">
        <f t="shared" ref="N644:O644" si="234">SUM(N645:N653)</f>
        <v>20250</v>
      </c>
      <c r="O644" s="104">
        <f t="shared" si="234"/>
        <v>30250</v>
      </c>
      <c r="P644" s="104">
        <f t="shared" si="217"/>
        <v>60665</v>
      </c>
      <c r="Q644" s="104">
        <f t="shared" si="218"/>
        <v>23.527791998262515</v>
      </c>
      <c r="R644" s="35"/>
    </row>
    <row r="645" spans="1:18" x14ac:dyDescent="0.3">
      <c r="A645" s="40" t="s">
        <v>372</v>
      </c>
      <c r="B645" s="40" t="s">
        <v>111</v>
      </c>
      <c r="C645" s="40" t="s">
        <v>117</v>
      </c>
      <c r="D645" s="40" t="s">
        <v>374</v>
      </c>
      <c r="E645" s="88" t="s">
        <v>3018</v>
      </c>
      <c r="F645" s="40"/>
      <c r="G645" s="81" t="s">
        <v>3050</v>
      </c>
      <c r="H645" s="9" t="s">
        <v>17</v>
      </c>
      <c r="I645" s="102">
        <v>5000</v>
      </c>
      <c r="J645" s="102">
        <v>5000</v>
      </c>
      <c r="K645" s="102"/>
      <c r="L645" s="102">
        <f t="shared" si="216"/>
        <v>0</v>
      </c>
      <c r="M645" s="102">
        <v>0</v>
      </c>
      <c r="N645" s="102"/>
      <c r="O645" s="102"/>
      <c r="P645" s="102">
        <f t="shared" si="217"/>
        <v>0</v>
      </c>
      <c r="Q645" s="102">
        <f t="shared" si="218"/>
        <v>0</v>
      </c>
      <c r="R645" s="35"/>
    </row>
    <row r="646" spans="1:18" x14ac:dyDescent="0.3">
      <c r="A646" s="40" t="s">
        <v>372</v>
      </c>
      <c r="B646" s="40" t="s">
        <v>111</v>
      </c>
      <c r="C646" s="40" t="s">
        <v>117</v>
      </c>
      <c r="D646" s="40" t="s">
        <v>374</v>
      </c>
      <c r="E646" s="88" t="s">
        <v>3031</v>
      </c>
      <c r="F646" s="40"/>
      <c r="G646" s="81" t="s">
        <v>3050</v>
      </c>
      <c r="H646" s="9" t="s">
        <v>18</v>
      </c>
      <c r="I646" s="102">
        <v>0</v>
      </c>
      <c r="J646" s="102">
        <v>0</v>
      </c>
      <c r="K646" s="102"/>
      <c r="L646" s="102">
        <f t="shared" si="216"/>
        <v>0</v>
      </c>
      <c r="M646" s="102">
        <v>0</v>
      </c>
      <c r="N646" s="102">
        <v>0</v>
      </c>
      <c r="O646" s="102">
        <v>0</v>
      </c>
      <c r="P646" s="102">
        <f t="shared" si="217"/>
        <v>0</v>
      </c>
      <c r="Q646" s="102" t="str">
        <f t="shared" si="218"/>
        <v>-</v>
      </c>
      <c r="R646" s="35"/>
    </row>
    <row r="647" spans="1:18" x14ac:dyDescent="0.3">
      <c r="A647" s="40" t="s">
        <v>372</v>
      </c>
      <c r="B647" s="40" t="s">
        <v>111</v>
      </c>
      <c r="C647" s="40" t="s">
        <v>117</v>
      </c>
      <c r="D647" s="40" t="s">
        <v>374</v>
      </c>
      <c r="E647" s="88" t="s">
        <v>3032</v>
      </c>
      <c r="F647" s="40"/>
      <c r="G647" s="81" t="s">
        <v>3050</v>
      </c>
      <c r="H647" s="9" t="s">
        <v>19</v>
      </c>
      <c r="I647" s="102">
        <v>0</v>
      </c>
      <c r="J647" s="102">
        <v>0</v>
      </c>
      <c r="K647" s="102"/>
      <c r="L647" s="102">
        <f t="shared" si="216"/>
        <v>0</v>
      </c>
      <c r="M647" s="102">
        <v>0</v>
      </c>
      <c r="N647" s="102">
        <v>0</v>
      </c>
      <c r="O647" s="102">
        <v>0</v>
      </c>
      <c r="P647" s="102">
        <f t="shared" si="217"/>
        <v>0</v>
      </c>
      <c r="Q647" s="102" t="str">
        <f t="shared" si="218"/>
        <v>-</v>
      </c>
      <c r="R647" s="35"/>
    </row>
    <row r="648" spans="1:18" x14ac:dyDescent="0.3">
      <c r="A648" s="40" t="s">
        <v>372</v>
      </c>
      <c r="B648" s="40" t="s">
        <v>111</v>
      </c>
      <c r="C648" s="40" t="s">
        <v>117</v>
      </c>
      <c r="D648" s="40" t="s">
        <v>374</v>
      </c>
      <c r="E648" s="88" t="s">
        <v>3026</v>
      </c>
      <c r="F648" s="40"/>
      <c r="G648" s="81" t="s">
        <v>3050</v>
      </c>
      <c r="H648" s="9" t="s">
        <v>20</v>
      </c>
      <c r="I648" s="102">
        <v>0</v>
      </c>
      <c r="J648" s="102">
        <v>0</v>
      </c>
      <c r="K648" s="102"/>
      <c r="L648" s="102">
        <f t="shared" si="216"/>
        <v>0</v>
      </c>
      <c r="M648" s="102">
        <v>0</v>
      </c>
      <c r="N648" s="102">
        <v>0</v>
      </c>
      <c r="O648" s="102">
        <v>0</v>
      </c>
      <c r="P648" s="102">
        <f t="shared" si="217"/>
        <v>0</v>
      </c>
      <c r="Q648" s="102" t="str">
        <f t="shared" si="218"/>
        <v>-</v>
      </c>
      <c r="R648" s="35"/>
    </row>
    <row r="649" spans="1:18" x14ac:dyDescent="0.3">
      <c r="A649" s="40" t="s">
        <v>372</v>
      </c>
      <c r="B649" s="40" t="s">
        <v>111</v>
      </c>
      <c r="C649" s="40" t="s">
        <v>117</v>
      </c>
      <c r="D649" s="40" t="s">
        <v>374</v>
      </c>
      <c r="E649" s="88" t="s">
        <v>3033</v>
      </c>
      <c r="F649" s="40"/>
      <c r="G649" s="81" t="s">
        <v>3050</v>
      </c>
      <c r="H649" s="9" t="s">
        <v>21</v>
      </c>
      <c r="I649" s="102">
        <v>0</v>
      </c>
      <c r="J649" s="102">
        <v>0</v>
      </c>
      <c r="K649" s="102"/>
      <c r="L649" s="102">
        <f t="shared" si="216"/>
        <v>0</v>
      </c>
      <c r="M649" s="102">
        <v>0</v>
      </c>
      <c r="N649" s="102">
        <v>0</v>
      </c>
      <c r="O649" s="102">
        <v>0</v>
      </c>
      <c r="P649" s="102">
        <f t="shared" si="217"/>
        <v>0</v>
      </c>
      <c r="Q649" s="102" t="str">
        <f t="shared" si="218"/>
        <v>-</v>
      </c>
      <c r="R649" s="35"/>
    </row>
    <row r="650" spans="1:18" x14ac:dyDescent="0.3">
      <c r="A650" s="40" t="s">
        <v>372</v>
      </c>
      <c r="B650" s="40" t="s">
        <v>111</v>
      </c>
      <c r="C650" s="40" t="s">
        <v>117</v>
      </c>
      <c r="D650" s="40" t="s">
        <v>374</v>
      </c>
      <c r="E650" s="88" t="s">
        <v>3034</v>
      </c>
      <c r="F650" s="40"/>
      <c r="G650" s="81" t="s">
        <v>3050</v>
      </c>
      <c r="H650" s="9" t="s">
        <v>22</v>
      </c>
      <c r="I650" s="102">
        <v>0</v>
      </c>
      <c r="J650" s="102">
        <v>0</v>
      </c>
      <c r="K650" s="102"/>
      <c r="L650" s="102">
        <f t="shared" si="216"/>
        <v>0</v>
      </c>
      <c r="M650" s="102">
        <v>0</v>
      </c>
      <c r="N650" s="102">
        <v>0</v>
      </c>
      <c r="O650" s="102">
        <v>0</v>
      </c>
      <c r="P650" s="102">
        <f t="shared" si="217"/>
        <v>0</v>
      </c>
      <c r="Q650" s="102" t="str">
        <f t="shared" si="218"/>
        <v>-</v>
      </c>
      <c r="R650" s="35"/>
    </row>
    <row r="651" spans="1:18" x14ac:dyDescent="0.3">
      <c r="A651" s="40" t="s">
        <v>372</v>
      </c>
      <c r="B651" s="40" t="s">
        <v>111</v>
      </c>
      <c r="C651" s="40" t="s">
        <v>117</v>
      </c>
      <c r="D651" s="40" t="s">
        <v>374</v>
      </c>
      <c r="E651" s="88" t="s">
        <v>3035</v>
      </c>
      <c r="F651" s="40"/>
      <c r="G651" s="81" t="s">
        <v>3050</v>
      </c>
      <c r="H651" s="9" t="s">
        <v>23</v>
      </c>
      <c r="I651" s="102">
        <v>0</v>
      </c>
      <c r="J651" s="102">
        <v>0</v>
      </c>
      <c r="K651" s="102"/>
      <c r="L651" s="102">
        <f t="shared" ref="L651:L714" si="235">SUM(M651:O651)</f>
        <v>0</v>
      </c>
      <c r="M651" s="102">
        <v>0</v>
      </c>
      <c r="N651" s="102">
        <v>0</v>
      </c>
      <c r="O651" s="102">
        <v>0</v>
      </c>
      <c r="P651" s="102">
        <f t="shared" ref="P651:P714" si="236">K651+L651</f>
        <v>0</v>
      </c>
      <c r="Q651" s="102" t="str">
        <f t="shared" ref="Q651:Q714" si="237">IF(J651=0,"-",P651/J651*100)</f>
        <v>-</v>
      </c>
      <c r="R651" s="35"/>
    </row>
    <row r="652" spans="1:18" x14ac:dyDescent="0.3">
      <c r="A652" s="40" t="s">
        <v>372</v>
      </c>
      <c r="B652" s="40" t="s">
        <v>111</v>
      </c>
      <c r="C652" s="40" t="s">
        <v>117</v>
      </c>
      <c r="D652" s="40" t="s">
        <v>374</v>
      </c>
      <c r="E652" s="88" t="s">
        <v>3036</v>
      </c>
      <c r="F652" s="40"/>
      <c r="G652" s="81" t="s">
        <v>3050</v>
      </c>
      <c r="H652" s="9" t="s">
        <v>24</v>
      </c>
      <c r="I652" s="102">
        <v>120000</v>
      </c>
      <c r="J652" s="102">
        <v>120000</v>
      </c>
      <c r="K652" s="102"/>
      <c r="L652" s="102">
        <f t="shared" si="235"/>
        <v>30000</v>
      </c>
      <c r="M652" s="102">
        <v>0</v>
      </c>
      <c r="N652" s="102">
        <v>10000</v>
      </c>
      <c r="O652" s="102">
        <v>20000</v>
      </c>
      <c r="P652" s="102">
        <f t="shared" si="236"/>
        <v>30000</v>
      </c>
      <c r="Q652" s="102">
        <f t="shared" si="237"/>
        <v>25</v>
      </c>
      <c r="R652" s="35"/>
    </row>
    <row r="653" spans="1:18" x14ac:dyDescent="0.3">
      <c r="A653" s="41" t="s">
        <v>372</v>
      </c>
      <c r="B653" s="41" t="s">
        <v>111</v>
      </c>
      <c r="C653" s="41" t="s">
        <v>117</v>
      </c>
      <c r="D653" s="41" t="s">
        <v>374</v>
      </c>
      <c r="E653" s="41" t="s">
        <v>127</v>
      </c>
      <c r="F653" s="40" t="s">
        <v>0</v>
      </c>
      <c r="G653" s="81" t="s">
        <v>0</v>
      </c>
      <c r="H653" s="6" t="s">
        <v>25</v>
      </c>
      <c r="I653" s="104">
        <f>SUM(I654:I656)</f>
        <v>132844</v>
      </c>
      <c r="J653" s="104">
        <f>SUM(J654:J656)</f>
        <v>132844</v>
      </c>
      <c r="K653" s="104">
        <f>SUM(K654:K656)</f>
        <v>0</v>
      </c>
      <c r="L653" s="104">
        <f t="shared" si="235"/>
        <v>30665</v>
      </c>
      <c r="M653" s="104">
        <f>SUM(M654:M656)</f>
        <v>10165</v>
      </c>
      <c r="N653" s="104">
        <f t="shared" ref="N653:O653" si="238">SUM(N654:N656)</f>
        <v>10250</v>
      </c>
      <c r="O653" s="104">
        <f t="shared" si="238"/>
        <v>10250</v>
      </c>
      <c r="P653" s="104">
        <f t="shared" si="236"/>
        <v>30665</v>
      </c>
      <c r="Q653" s="104">
        <f t="shared" si="237"/>
        <v>23.083466321399538</v>
      </c>
      <c r="R653" s="35"/>
    </row>
    <row r="654" spans="1:18" x14ac:dyDescent="0.3">
      <c r="A654" s="40" t="s">
        <v>372</v>
      </c>
      <c r="B654" s="40" t="s">
        <v>111</v>
      </c>
      <c r="C654" s="40" t="s">
        <v>117</v>
      </c>
      <c r="D654" s="40" t="s">
        <v>374</v>
      </c>
      <c r="E654" s="88" t="s">
        <v>3019</v>
      </c>
      <c r="F654" s="40"/>
      <c r="G654" s="81" t="s">
        <v>3050</v>
      </c>
      <c r="H654" s="9" t="s">
        <v>25</v>
      </c>
      <c r="I654" s="102">
        <v>130644</v>
      </c>
      <c r="J654" s="102">
        <v>130644</v>
      </c>
      <c r="K654" s="102"/>
      <c r="L654" s="102">
        <f t="shared" si="235"/>
        <v>30000</v>
      </c>
      <c r="M654" s="102">
        <v>10000</v>
      </c>
      <c r="N654" s="102">
        <v>10000</v>
      </c>
      <c r="O654" s="102">
        <v>10000</v>
      </c>
      <c r="P654" s="102">
        <f t="shared" si="236"/>
        <v>30000</v>
      </c>
      <c r="Q654" s="102">
        <f t="shared" si="237"/>
        <v>22.963167080003675</v>
      </c>
      <c r="R654" s="35"/>
    </row>
    <row r="655" spans="1:18" x14ac:dyDescent="0.3">
      <c r="A655" s="40" t="s">
        <v>372</v>
      </c>
      <c r="B655" s="40" t="s">
        <v>111</v>
      </c>
      <c r="C655" s="40" t="s">
        <v>117</v>
      </c>
      <c r="D655" s="40" t="s">
        <v>374</v>
      </c>
      <c r="E655" s="88" t="s">
        <v>3019</v>
      </c>
      <c r="F655" s="40" t="s">
        <v>380</v>
      </c>
      <c r="G655" s="81" t="s">
        <v>3050</v>
      </c>
      <c r="H655" s="9" t="s">
        <v>135</v>
      </c>
      <c r="I655" s="102">
        <v>2100</v>
      </c>
      <c r="J655" s="102">
        <v>2100</v>
      </c>
      <c r="K655" s="102"/>
      <c r="L655" s="102">
        <f t="shared" si="235"/>
        <v>665</v>
      </c>
      <c r="M655" s="102">
        <v>165</v>
      </c>
      <c r="N655" s="102">
        <v>250</v>
      </c>
      <c r="O655" s="102">
        <v>250</v>
      </c>
      <c r="P655" s="102">
        <f t="shared" si="236"/>
        <v>665</v>
      </c>
      <c r="Q655" s="102">
        <f t="shared" si="237"/>
        <v>31.666666666666664</v>
      </c>
      <c r="R655" s="35"/>
    </row>
    <row r="656" spans="1:18" ht="20.399999999999999" x14ac:dyDescent="0.3">
      <c r="A656" s="40" t="s">
        <v>372</v>
      </c>
      <c r="B656" s="40" t="s">
        <v>111</v>
      </c>
      <c r="C656" s="40" t="s">
        <v>117</v>
      </c>
      <c r="D656" s="40" t="s">
        <v>374</v>
      </c>
      <c r="E656" s="88" t="s">
        <v>3019</v>
      </c>
      <c r="F656" s="40" t="s">
        <v>381</v>
      </c>
      <c r="G656" s="81" t="s">
        <v>3050</v>
      </c>
      <c r="H656" s="9" t="s">
        <v>141</v>
      </c>
      <c r="I656" s="102">
        <v>100</v>
      </c>
      <c r="J656" s="102">
        <v>100</v>
      </c>
      <c r="K656" s="102"/>
      <c r="L656" s="102">
        <f t="shared" si="235"/>
        <v>0</v>
      </c>
      <c r="M656" s="102">
        <v>0</v>
      </c>
      <c r="N656" s="102">
        <v>0</v>
      </c>
      <c r="O656" s="102">
        <v>0</v>
      </c>
      <c r="P656" s="102">
        <f t="shared" si="236"/>
        <v>0</v>
      </c>
      <c r="Q656" s="102">
        <f t="shared" si="237"/>
        <v>0</v>
      </c>
      <c r="R656" s="35"/>
    </row>
    <row r="657" spans="1:18" s="34" customFormat="1" ht="20.399999999999999" x14ac:dyDescent="0.3">
      <c r="A657" s="43" t="s">
        <v>0</v>
      </c>
      <c r="B657" s="43" t="s">
        <v>0</v>
      </c>
      <c r="C657" s="43" t="s">
        <v>0</v>
      </c>
      <c r="D657" s="49" t="s">
        <v>0</v>
      </c>
      <c r="E657" s="49" t="s">
        <v>0</v>
      </c>
      <c r="F657" s="49" t="s">
        <v>0</v>
      </c>
      <c r="G657" s="49" t="s">
        <v>0</v>
      </c>
      <c r="H657" s="21" t="s">
        <v>35</v>
      </c>
      <c r="I657" s="112">
        <f>SUM(I658)</f>
        <v>22849200</v>
      </c>
      <c r="J657" s="112">
        <f>SUM(J658)</f>
        <v>22549200</v>
      </c>
      <c r="K657" s="112">
        <f>SUM(K658)</f>
        <v>0</v>
      </c>
      <c r="L657" s="112">
        <f t="shared" si="235"/>
        <v>5711000</v>
      </c>
      <c r="M657" s="112">
        <f>SUM(M658)</f>
        <v>2260000</v>
      </c>
      <c r="N657" s="112">
        <f t="shared" ref="N657:O657" si="239">SUM(N658)</f>
        <v>1710500</v>
      </c>
      <c r="O657" s="112">
        <f t="shared" si="239"/>
        <v>1740500</v>
      </c>
      <c r="P657" s="112">
        <f t="shared" si="236"/>
        <v>5711000</v>
      </c>
      <c r="Q657" s="112">
        <f t="shared" si="237"/>
        <v>25.32684086353396</v>
      </c>
      <c r="R657" s="35"/>
    </row>
    <row r="658" spans="1:18" x14ac:dyDescent="0.3">
      <c r="A658" s="40" t="s">
        <v>372</v>
      </c>
      <c r="B658" s="40" t="s">
        <v>111</v>
      </c>
      <c r="C658" s="40" t="s">
        <v>117</v>
      </c>
      <c r="D658" s="40" t="s">
        <v>374</v>
      </c>
      <c r="E658" s="52" t="s">
        <v>142</v>
      </c>
      <c r="F658" s="52" t="s">
        <v>0</v>
      </c>
      <c r="G658" s="52" t="s">
        <v>0</v>
      </c>
      <c r="H658" s="6" t="s">
        <v>27</v>
      </c>
      <c r="I658" s="104">
        <f>SUM(I659,I661,I668,I673)</f>
        <v>22849200</v>
      </c>
      <c r="J658" s="104">
        <f>SUM(J659,J661,J668,J673)</f>
        <v>22549200</v>
      </c>
      <c r="K658" s="104">
        <f>SUM(K659,K661,K668,K673)</f>
        <v>0</v>
      </c>
      <c r="L658" s="104">
        <f t="shared" si="235"/>
        <v>5711000</v>
      </c>
      <c r="M658" s="104">
        <f>SUM(M659,M661,M668,M673)</f>
        <v>2260000</v>
      </c>
      <c r="N658" s="104">
        <f t="shared" ref="N658:O658" si="240">SUM(N659,N661,N668,N673)</f>
        <v>1710500</v>
      </c>
      <c r="O658" s="104">
        <f t="shared" si="240"/>
        <v>1740500</v>
      </c>
      <c r="P658" s="104">
        <f t="shared" si="236"/>
        <v>5711000</v>
      </c>
      <c r="Q658" s="104">
        <f t="shared" si="237"/>
        <v>25.32684086353396</v>
      </c>
      <c r="R658" s="35"/>
    </row>
    <row r="659" spans="1:18" x14ac:dyDescent="0.3">
      <c r="A659" s="41" t="s">
        <v>372</v>
      </c>
      <c r="B659" s="41" t="s">
        <v>111</v>
      </c>
      <c r="C659" s="41" t="s">
        <v>117</v>
      </c>
      <c r="D659" s="41" t="s">
        <v>374</v>
      </c>
      <c r="E659" s="41" t="s">
        <v>290</v>
      </c>
      <c r="F659" s="40" t="s">
        <v>0</v>
      </c>
      <c r="G659" s="81" t="s">
        <v>0</v>
      </c>
      <c r="H659" s="6" t="s">
        <v>28</v>
      </c>
      <c r="I659" s="104">
        <f>SUM(I660)</f>
        <v>100</v>
      </c>
      <c r="J659" s="104">
        <f>SUM(J660)</f>
        <v>100</v>
      </c>
      <c r="K659" s="104">
        <f>SUM(K660)</f>
        <v>0</v>
      </c>
      <c r="L659" s="104">
        <f t="shared" si="235"/>
        <v>0</v>
      </c>
      <c r="M659" s="104">
        <f>SUM(M660)</f>
        <v>0</v>
      </c>
      <c r="N659" s="104">
        <f t="shared" ref="N659:O659" si="241">SUM(N660)</f>
        <v>0</v>
      </c>
      <c r="O659" s="104">
        <f t="shared" si="241"/>
        <v>0</v>
      </c>
      <c r="P659" s="104">
        <f t="shared" si="236"/>
        <v>0</v>
      </c>
      <c r="Q659" s="104">
        <f t="shared" si="237"/>
        <v>0</v>
      </c>
      <c r="R659" s="35"/>
    </row>
    <row r="660" spans="1:18" x14ac:dyDescent="0.3">
      <c r="A660" s="40" t="s">
        <v>372</v>
      </c>
      <c r="B660" s="40" t="s">
        <v>111</v>
      </c>
      <c r="C660" s="40" t="s">
        <v>117</v>
      </c>
      <c r="D660" s="40" t="s">
        <v>374</v>
      </c>
      <c r="E660" s="88" t="s">
        <v>3027</v>
      </c>
      <c r="F660" s="40" t="s">
        <v>382</v>
      </c>
      <c r="G660" s="81" t="s">
        <v>3059</v>
      </c>
      <c r="H660" s="9" t="s">
        <v>383</v>
      </c>
      <c r="I660" s="102">
        <v>100</v>
      </c>
      <c r="J660" s="102">
        <v>100</v>
      </c>
      <c r="K660" s="102"/>
      <c r="L660" s="102">
        <f t="shared" si="235"/>
        <v>0</v>
      </c>
      <c r="M660" s="102">
        <v>0</v>
      </c>
      <c r="N660" s="102"/>
      <c r="O660" s="102"/>
      <c r="P660" s="102">
        <f t="shared" si="236"/>
        <v>0</v>
      </c>
      <c r="Q660" s="102">
        <f t="shared" si="237"/>
        <v>0</v>
      </c>
      <c r="R660" s="35"/>
    </row>
    <row r="661" spans="1:18" x14ac:dyDescent="0.3">
      <c r="A661" s="41" t="s">
        <v>372</v>
      </c>
      <c r="B661" s="41" t="s">
        <v>111</v>
      </c>
      <c r="C661" s="41" t="s">
        <v>117</v>
      </c>
      <c r="D661" s="41" t="s">
        <v>374</v>
      </c>
      <c r="E661" s="41" t="s">
        <v>175</v>
      </c>
      <c r="F661" s="40" t="s">
        <v>0</v>
      </c>
      <c r="G661" s="81" t="s">
        <v>0</v>
      </c>
      <c r="H661" s="6" t="s">
        <v>29</v>
      </c>
      <c r="I661" s="104">
        <f>SUM(I662:I667)</f>
        <v>20267000</v>
      </c>
      <c r="J661" s="104">
        <f>SUM(J662:J667)</f>
        <v>19967000</v>
      </c>
      <c r="K661" s="104">
        <f>SUM(K662:K667)</f>
        <v>0</v>
      </c>
      <c r="L661" s="104">
        <f t="shared" si="235"/>
        <v>5266000</v>
      </c>
      <c r="M661" s="104">
        <f>SUM(M662:M667)</f>
        <v>2250000</v>
      </c>
      <c r="N661" s="104">
        <f t="shared" ref="N661:O661" si="242">SUM(N662:N667)</f>
        <v>1493000</v>
      </c>
      <c r="O661" s="104">
        <f t="shared" si="242"/>
        <v>1523000</v>
      </c>
      <c r="P661" s="104">
        <f t="shared" si="236"/>
        <v>5266000</v>
      </c>
      <c r="Q661" s="104">
        <f t="shared" si="237"/>
        <v>26.373516301898132</v>
      </c>
      <c r="R661" s="35"/>
    </row>
    <row r="662" spans="1:18" x14ac:dyDescent="0.3">
      <c r="A662" s="40" t="s">
        <v>372</v>
      </c>
      <c r="B662" s="40" t="s">
        <v>111</v>
      </c>
      <c r="C662" s="40" t="s">
        <v>117</v>
      </c>
      <c r="D662" s="40" t="s">
        <v>374</v>
      </c>
      <c r="E662" s="88" t="s">
        <v>3023</v>
      </c>
      <c r="F662" s="40" t="s">
        <v>384</v>
      </c>
      <c r="G662" s="81" t="s">
        <v>3059</v>
      </c>
      <c r="H662" s="9" t="s">
        <v>385</v>
      </c>
      <c r="I662" s="102">
        <v>1737000</v>
      </c>
      <c r="J662" s="102">
        <v>1737000</v>
      </c>
      <c r="K662" s="102"/>
      <c r="L662" s="102">
        <f t="shared" si="235"/>
        <v>386000</v>
      </c>
      <c r="M662" s="102">
        <v>0</v>
      </c>
      <c r="N662" s="102">
        <v>193000</v>
      </c>
      <c r="O662" s="102">
        <v>193000</v>
      </c>
      <c r="P662" s="102">
        <f t="shared" si="236"/>
        <v>386000</v>
      </c>
      <c r="Q662" s="102">
        <f t="shared" si="237"/>
        <v>22.222222222222221</v>
      </c>
      <c r="R662" s="35"/>
    </row>
    <row r="663" spans="1:18" x14ac:dyDescent="0.3">
      <c r="A663" s="40" t="s">
        <v>372</v>
      </c>
      <c r="B663" s="40" t="s">
        <v>111</v>
      </c>
      <c r="C663" s="40" t="s">
        <v>117</v>
      </c>
      <c r="D663" s="40" t="s">
        <v>374</v>
      </c>
      <c r="E663" s="88" t="s">
        <v>3023</v>
      </c>
      <c r="F663" s="40" t="s">
        <v>386</v>
      </c>
      <c r="G663" s="81" t="s">
        <v>3059</v>
      </c>
      <c r="H663" s="9" t="s">
        <v>387</v>
      </c>
      <c r="I663" s="102">
        <v>500000</v>
      </c>
      <c r="J663" s="102">
        <v>200000</v>
      </c>
      <c r="K663" s="102"/>
      <c r="L663" s="102">
        <f t="shared" si="235"/>
        <v>0</v>
      </c>
      <c r="M663" s="102">
        <v>0</v>
      </c>
      <c r="N663" s="102">
        <v>0</v>
      </c>
      <c r="O663" s="102">
        <v>0</v>
      </c>
      <c r="P663" s="102">
        <f t="shared" si="236"/>
        <v>0</v>
      </c>
      <c r="Q663" s="102">
        <f t="shared" si="237"/>
        <v>0</v>
      </c>
      <c r="R663" s="35"/>
    </row>
    <row r="664" spans="1:18" x14ac:dyDescent="0.3">
      <c r="A664" s="40" t="s">
        <v>372</v>
      </c>
      <c r="B664" s="40" t="s">
        <v>111</v>
      </c>
      <c r="C664" s="40" t="s">
        <v>117</v>
      </c>
      <c r="D664" s="40" t="s">
        <v>374</v>
      </c>
      <c r="E664" s="88" t="s">
        <v>3023</v>
      </c>
      <c r="F664" s="40" t="s">
        <v>388</v>
      </c>
      <c r="G664" s="81" t="s">
        <v>3059</v>
      </c>
      <c r="H664" s="9" t="s">
        <v>389</v>
      </c>
      <c r="I664" s="102">
        <v>7580000</v>
      </c>
      <c r="J664" s="102">
        <v>7580000</v>
      </c>
      <c r="K664" s="102"/>
      <c r="L664" s="102">
        <f t="shared" si="235"/>
        <v>2250000</v>
      </c>
      <c r="M664" s="102">
        <v>750000</v>
      </c>
      <c r="N664" s="102">
        <v>750000</v>
      </c>
      <c r="O664" s="102">
        <v>750000</v>
      </c>
      <c r="P664" s="102">
        <f t="shared" si="236"/>
        <v>2250000</v>
      </c>
      <c r="Q664" s="102">
        <f t="shared" si="237"/>
        <v>29.683377308707126</v>
      </c>
      <c r="R664" s="35"/>
    </row>
    <row r="665" spans="1:18" x14ac:dyDescent="0.3">
      <c r="A665" s="40" t="s">
        <v>372</v>
      </c>
      <c r="B665" s="40" t="s">
        <v>111</v>
      </c>
      <c r="C665" s="40" t="s">
        <v>117</v>
      </c>
      <c r="D665" s="40" t="s">
        <v>374</v>
      </c>
      <c r="E665" s="88" t="s">
        <v>3023</v>
      </c>
      <c r="F665" s="40" t="s">
        <v>390</v>
      </c>
      <c r="G665" s="81" t="s">
        <v>3059</v>
      </c>
      <c r="H665" s="9" t="s">
        <v>391</v>
      </c>
      <c r="I665" s="102">
        <v>5830000</v>
      </c>
      <c r="J665" s="102">
        <v>5830000</v>
      </c>
      <c r="K665" s="102"/>
      <c r="L665" s="102">
        <f t="shared" si="235"/>
        <v>1500000</v>
      </c>
      <c r="M665" s="102">
        <v>900000</v>
      </c>
      <c r="N665" s="102">
        <v>300000</v>
      </c>
      <c r="O665" s="102">
        <v>300000</v>
      </c>
      <c r="P665" s="102">
        <f t="shared" si="236"/>
        <v>1500000</v>
      </c>
      <c r="Q665" s="102">
        <f t="shared" si="237"/>
        <v>25.728987993138936</v>
      </c>
      <c r="R665" s="35"/>
    </row>
    <row r="666" spans="1:18" x14ac:dyDescent="0.3">
      <c r="A666" s="40" t="s">
        <v>372</v>
      </c>
      <c r="B666" s="40" t="s">
        <v>111</v>
      </c>
      <c r="C666" s="40" t="s">
        <v>117</v>
      </c>
      <c r="D666" s="40" t="s">
        <v>374</v>
      </c>
      <c r="E666" s="88" t="s">
        <v>3023</v>
      </c>
      <c r="F666" s="40" t="s">
        <v>392</v>
      </c>
      <c r="G666" s="81" t="s">
        <v>3059</v>
      </c>
      <c r="H666" s="9" t="s">
        <v>393</v>
      </c>
      <c r="I666" s="102">
        <v>3500000</v>
      </c>
      <c r="J666" s="102">
        <v>3500000</v>
      </c>
      <c r="K666" s="102"/>
      <c r="L666" s="102">
        <f t="shared" si="235"/>
        <v>1000000</v>
      </c>
      <c r="M666" s="102">
        <v>500000</v>
      </c>
      <c r="N666" s="102">
        <v>250000</v>
      </c>
      <c r="O666" s="102">
        <v>250000</v>
      </c>
      <c r="P666" s="102">
        <f t="shared" si="236"/>
        <v>1000000</v>
      </c>
      <c r="Q666" s="102">
        <f t="shared" si="237"/>
        <v>28.571428571428569</v>
      </c>
      <c r="R666" s="35"/>
    </row>
    <row r="667" spans="1:18" x14ac:dyDescent="0.3">
      <c r="A667" s="40" t="s">
        <v>372</v>
      </c>
      <c r="B667" s="40" t="s">
        <v>111</v>
      </c>
      <c r="C667" s="40" t="s">
        <v>117</v>
      </c>
      <c r="D667" s="40" t="s">
        <v>374</v>
      </c>
      <c r="E667" s="88" t="s">
        <v>3023</v>
      </c>
      <c r="F667" s="40" t="s">
        <v>394</v>
      </c>
      <c r="G667" s="81" t="s">
        <v>3059</v>
      </c>
      <c r="H667" s="9" t="s">
        <v>395</v>
      </c>
      <c r="I667" s="102">
        <v>1120000</v>
      </c>
      <c r="J667" s="102">
        <v>1120000</v>
      </c>
      <c r="K667" s="102"/>
      <c r="L667" s="102">
        <f t="shared" si="235"/>
        <v>130000</v>
      </c>
      <c r="M667" s="102">
        <v>100000</v>
      </c>
      <c r="N667" s="102"/>
      <c r="O667" s="102">
        <v>30000</v>
      </c>
      <c r="P667" s="102">
        <f t="shared" si="236"/>
        <v>130000</v>
      </c>
      <c r="Q667" s="102">
        <f t="shared" si="237"/>
        <v>11.607142857142858</v>
      </c>
      <c r="R667" s="35"/>
    </row>
    <row r="668" spans="1:18" x14ac:dyDescent="0.3">
      <c r="A668" s="41" t="s">
        <v>372</v>
      </c>
      <c r="B668" s="41" t="s">
        <v>111</v>
      </c>
      <c r="C668" s="41" t="s">
        <v>117</v>
      </c>
      <c r="D668" s="41" t="s">
        <v>374</v>
      </c>
      <c r="E668" s="41" t="s">
        <v>143</v>
      </c>
      <c r="F668" s="40" t="s">
        <v>0</v>
      </c>
      <c r="G668" s="81" t="s">
        <v>0</v>
      </c>
      <c r="H668" s="6" t="s">
        <v>30</v>
      </c>
      <c r="I668" s="104">
        <f>SUM(I669:I672)</f>
        <v>2580000</v>
      </c>
      <c r="J668" s="104">
        <f>SUM(J669:J672)</f>
        <v>2580000</v>
      </c>
      <c r="K668" s="104">
        <f>SUM(K669:K672)</f>
        <v>0</v>
      </c>
      <c r="L668" s="104">
        <f t="shared" si="235"/>
        <v>445000</v>
      </c>
      <c r="M668" s="104">
        <f>SUM(M669:M672)</f>
        <v>10000</v>
      </c>
      <c r="N668" s="104">
        <f t="shared" ref="N668:O668" si="243">SUM(N669:N672)</f>
        <v>217500</v>
      </c>
      <c r="O668" s="104">
        <f t="shared" si="243"/>
        <v>217500</v>
      </c>
      <c r="P668" s="104">
        <f t="shared" si="236"/>
        <v>445000</v>
      </c>
      <c r="Q668" s="104">
        <f t="shared" si="237"/>
        <v>17.248062015503876</v>
      </c>
      <c r="R668" s="35"/>
    </row>
    <row r="669" spans="1:18" x14ac:dyDescent="0.3">
      <c r="A669" s="40" t="s">
        <v>372</v>
      </c>
      <c r="B669" s="40" t="s">
        <v>111</v>
      </c>
      <c r="C669" s="40" t="s">
        <v>117</v>
      </c>
      <c r="D669" s="40" t="s">
        <v>374</v>
      </c>
      <c r="E669" s="88" t="s">
        <v>3020</v>
      </c>
      <c r="F669" s="40" t="s">
        <v>396</v>
      </c>
      <c r="G669" s="81" t="s">
        <v>3059</v>
      </c>
      <c r="H669" s="9" t="s">
        <v>397</v>
      </c>
      <c r="I669" s="102">
        <v>630000</v>
      </c>
      <c r="J669" s="102">
        <v>630000</v>
      </c>
      <c r="K669" s="102"/>
      <c r="L669" s="102">
        <f t="shared" si="235"/>
        <v>105000</v>
      </c>
      <c r="M669" s="102">
        <v>0</v>
      </c>
      <c r="N669" s="102">
        <v>52500</v>
      </c>
      <c r="O669" s="102">
        <v>52500</v>
      </c>
      <c r="P669" s="102">
        <f t="shared" si="236"/>
        <v>105000</v>
      </c>
      <c r="Q669" s="102">
        <f t="shared" si="237"/>
        <v>16.666666666666664</v>
      </c>
      <c r="R669" s="35"/>
    </row>
    <row r="670" spans="1:18" x14ac:dyDescent="0.3">
      <c r="A670" s="40" t="s">
        <v>372</v>
      </c>
      <c r="B670" s="40" t="s">
        <v>111</v>
      </c>
      <c r="C670" s="40" t="s">
        <v>117</v>
      </c>
      <c r="D670" s="40" t="s">
        <v>374</v>
      </c>
      <c r="E670" s="88" t="s">
        <v>3020</v>
      </c>
      <c r="F670" s="40" t="s">
        <v>398</v>
      </c>
      <c r="G670" s="81" t="s">
        <v>3059</v>
      </c>
      <c r="H670" s="9" t="s">
        <v>399</v>
      </c>
      <c r="I670" s="102">
        <v>850000</v>
      </c>
      <c r="J670" s="102">
        <v>850000</v>
      </c>
      <c r="K670" s="102"/>
      <c r="L670" s="102">
        <f t="shared" si="235"/>
        <v>150000</v>
      </c>
      <c r="M670" s="102">
        <v>0</v>
      </c>
      <c r="N670" s="102">
        <v>75000</v>
      </c>
      <c r="O670" s="102">
        <v>75000</v>
      </c>
      <c r="P670" s="102">
        <f t="shared" si="236"/>
        <v>150000</v>
      </c>
      <c r="Q670" s="102">
        <f t="shared" si="237"/>
        <v>17.647058823529413</v>
      </c>
      <c r="R670" s="35"/>
    </row>
    <row r="671" spans="1:18" x14ac:dyDescent="0.3">
      <c r="A671" s="40" t="s">
        <v>372</v>
      </c>
      <c r="B671" s="40" t="s">
        <v>111</v>
      </c>
      <c r="C671" s="40" t="s">
        <v>117</v>
      </c>
      <c r="D671" s="40" t="s">
        <v>374</v>
      </c>
      <c r="E671" s="88" t="s">
        <v>3020</v>
      </c>
      <c r="F671" s="40" t="s">
        <v>400</v>
      </c>
      <c r="G671" s="81" t="s">
        <v>3051</v>
      </c>
      <c r="H671" s="9" t="s">
        <v>401</v>
      </c>
      <c r="I671" s="102">
        <v>130000</v>
      </c>
      <c r="J671" s="102">
        <v>130000</v>
      </c>
      <c r="K671" s="102"/>
      <c r="L671" s="102">
        <f t="shared" si="235"/>
        <v>30000</v>
      </c>
      <c r="M671" s="102">
        <v>10000</v>
      </c>
      <c r="N671" s="102">
        <v>10000</v>
      </c>
      <c r="O671" s="102">
        <v>10000</v>
      </c>
      <c r="P671" s="102">
        <f t="shared" si="236"/>
        <v>30000</v>
      </c>
      <c r="Q671" s="102">
        <f t="shared" si="237"/>
        <v>23.076923076923077</v>
      </c>
      <c r="R671" s="35"/>
    </row>
    <row r="672" spans="1:18" ht="20.399999999999999" x14ac:dyDescent="0.3">
      <c r="A672" s="40" t="s">
        <v>372</v>
      </c>
      <c r="B672" s="40" t="s">
        <v>111</v>
      </c>
      <c r="C672" s="40" t="s">
        <v>117</v>
      </c>
      <c r="D672" s="40" t="s">
        <v>374</v>
      </c>
      <c r="E672" s="88" t="s">
        <v>3020</v>
      </c>
      <c r="F672" s="40" t="s">
        <v>402</v>
      </c>
      <c r="G672" s="81" t="s">
        <v>3059</v>
      </c>
      <c r="H672" s="9" t="s">
        <v>403</v>
      </c>
      <c r="I672" s="102">
        <v>970000</v>
      </c>
      <c r="J672" s="102">
        <v>970000</v>
      </c>
      <c r="K672" s="102"/>
      <c r="L672" s="102">
        <f t="shared" si="235"/>
        <v>160000</v>
      </c>
      <c r="M672" s="102">
        <v>0</v>
      </c>
      <c r="N672" s="102">
        <v>80000</v>
      </c>
      <c r="O672" s="102">
        <v>80000</v>
      </c>
      <c r="P672" s="102">
        <f t="shared" si="236"/>
        <v>160000</v>
      </c>
      <c r="Q672" s="102">
        <f t="shared" si="237"/>
        <v>16.494845360824741</v>
      </c>
      <c r="R672" s="35"/>
    </row>
    <row r="673" spans="1:18" x14ac:dyDescent="0.3">
      <c r="A673" s="41" t="s">
        <v>372</v>
      </c>
      <c r="B673" s="41" t="s">
        <v>111</v>
      </c>
      <c r="C673" s="41" t="s">
        <v>117</v>
      </c>
      <c r="D673" s="41" t="s">
        <v>374</v>
      </c>
      <c r="E673" s="41" t="s">
        <v>148</v>
      </c>
      <c r="F673" s="40" t="s">
        <v>0</v>
      </c>
      <c r="G673" s="81" t="s">
        <v>0</v>
      </c>
      <c r="H673" s="6" t="s">
        <v>34</v>
      </c>
      <c r="I673" s="104">
        <f>SUM(I674:I675)</f>
        <v>2100</v>
      </c>
      <c r="J673" s="104">
        <f>SUM(J674:J675)</f>
        <v>2100</v>
      </c>
      <c r="K673" s="104">
        <f>SUM(K674:K675)</f>
        <v>0</v>
      </c>
      <c r="L673" s="104">
        <f t="shared" si="235"/>
        <v>0</v>
      </c>
      <c r="M673" s="104">
        <f>SUM(M674:M675)</f>
        <v>0</v>
      </c>
      <c r="N673" s="104">
        <f t="shared" ref="N673:O673" si="244">SUM(N674:N675)</f>
        <v>0</v>
      </c>
      <c r="O673" s="104">
        <f t="shared" si="244"/>
        <v>0</v>
      </c>
      <c r="P673" s="104">
        <f t="shared" si="236"/>
        <v>0</v>
      </c>
      <c r="Q673" s="104">
        <f t="shared" si="237"/>
        <v>0</v>
      </c>
      <c r="R673" s="35"/>
    </row>
    <row r="674" spans="1:18" x14ac:dyDescent="0.3">
      <c r="A674" s="40" t="s">
        <v>372</v>
      </c>
      <c r="B674" s="40" t="s">
        <v>111</v>
      </c>
      <c r="C674" s="40" t="s">
        <v>117</v>
      </c>
      <c r="D674" s="40" t="s">
        <v>374</v>
      </c>
      <c r="E674" s="88" t="s">
        <v>3021</v>
      </c>
      <c r="F674" s="40"/>
      <c r="G674" s="81" t="s">
        <v>3050</v>
      </c>
      <c r="H674" s="9" t="s">
        <v>34</v>
      </c>
      <c r="I674" s="102">
        <v>2000</v>
      </c>
      <c r="J674" s="102">
        <v>2000</v>
      </c>
      <c r="K674" s="102"/>
      <c r="L674" s="102">
        <f t="shared" si="235"/>
        <v>0</v>
      </c>
      <c r="M674" s="102">
        <v>0</v>
      </c>
      <c r="N674" s="102"/>
      <c r="O674" s="102"/>
      <c r="P674" s="102">
        <f t="shared" si="236"/>
        <v>0</v>
      </c>
      <c r="Q674" s="102">
        <f t="shared" si="237"/>
        <v>0</v>
      </c>
      <c r="R674" s="35"/>
    </row>
    <row r="675" spans="1:18" x14ac:dyDescent="0.3">
      <c r="A675" s="40" t="s">
        <v>372</v>
      </c>
      <c r="B675" s="40" t="s">
        <v>111</v>
      </c>
      <c r="C675" s="40" t="s">
        <v>117</v>
      </c>
      <c r="D675" s="40" t="s">
        <v>374</v>
      </c>
      <c r="E675" s="88" t="s">
        <v>3021</v>
      </c>
      <c r="F675" s="40" t="s">
        <v>404</v>
      </c>
      <c r="G675" s="81" t="s">
        <v>3050</v>
      </c>
      <c r="H675" s="9" t="s">
        <v>405</v>
      </c>
      <c r="I675" s="102">
        <v>100</v>
      </c>
      <c r="J675" s="102">
        <v>100</v>
      </c>
      <c r="K675" s="102"/>
      <c r="L675" s="102">
        <f t="shared" si="235"/>
        <v>0</v>
      </c>
      <c r="M675" s="102">
        <v>0</v>
      </c>
      <c r="N675" s="102"/>
      <c r="O675" s="102"/>
      <c r="P675" s="102">
        <f t="shared" si="236"/>
        <v>0</v>
      </c>
      <c r="Q675" s="102">
        <f t="shared" si="237"/>
        <v>0</v>
      </c>
      <c r="R675" s="35"/>
    </row>
    <row r="676" spans="1:18" s="34" customFormat="1" ht="20.399999999999999" x14ac:dyDescent="0.3">
      <c r="A676" s="43" t="s">
        <v>0</v>
      </c>
      <c r="B676" s="43" t="s">
        <v>0</v>
      </c>
      <c r="C676" s="43" t="s">
        <v>0</v>
      </c>
      <c r="D676" s="49" t="s">
        <v>0</v>
      </c>
      <c r="E676" s="49" t="s">
        <v>0</v>
      </c>
      <c r="F676" s="49" t="s">
        <v>0</v>
      </c>
      <c r="G676" s="49" t="s">
        <v>0</v>
      </c>
      <c r="H676" s="21" t="s">
        <v>41</v>
      </c>
      <c r="I676" s="112">
        <f>SUM(I677)</f>
        <v>8300300</v>
      </c>
      <c r="J676" s="112">
        <f>SUM(J677)</f>
        <v>200300</v>
      </c>
      <c r="K676" s="112">
        <f>SUM(K677)</f>
        <v>0</v>
      </c>
      <c r="L676" s="112">
        <f t="shared" si="235"/>
        <v>0</v>
      </c>
      <c r="M676" s="112">
        <f>SUM(M677)</f>
        <v>0</v>
      </c>
      <c r="N676" s="112">
        <f t="shared" ref="N676:O676" si="245">SUM(N677)</f>
        <v>0</v>
      </c>
      <c r="O676" s="112">
        <f t="shared" si="245"/>
        <v>0</v>
      </c>
      <c r="P676" s="112">
        <f t="shared" si="236"/>
        <v>0</v>
      </c>
      <c r="Q676" s="112">
        <f t="shared" si="237"/>
        <v>0</v>
      </c>
      <c r="R676" s="35"/>
    </row>
    <row r="677" spans="1:18" x14ac:dyDescent="0.3">
      <c r="A677" s="40" t="s">
        <v>372</v>
      </c>
      <c r="B677" s="40" t="s">
        <v>111</v>
      </c>
      <c r="C677" s="40" t="s">
        <v>117</v>
      </c>
      <c r="D677" s="40" t="s">
        <v>374</v>
      </c>
      <c r="E677" s="52" t="s">
        <v>192</v>
      </c>
      <c r="F677" s="52" t="s">
        <v>0</v>
      </c>
      <c r="G677" s="52" t="s">
        <v>0</v>
      </c>
      <c r="H677" s="6" t="s">
        <v>36</v>
      </c>
      <c r="I677" s="104">
        <f>SUM(I678,I680,I683)</f>
        <v>8300300</v>
      </c>
      <c r="J677" s="104">
        <f>SUM(J678,J680,J683)</f>
        <v>200300</v>
      </c>
      <c r="K677" s="104">
        <f>SUM(K678,K680,K683)</f>
        <v>0</v>
      </c>
      <c r="L677" s="104">
        <f t="shared" si="235"/>
        <v>0</v>
      </c>
      <c r="M677" s="104">
        <f>SUM(M678,M680,M683)</f>
        <v>0</v>
      </c>
      <c r="N677" s="104">
        <f t="shared" ref="N677:O677" si="246">SUM(N678,N680,N683)</f>
        <v>0</v>
      </c>
      <c r="O677" s="104">
        <f t="shared" si="246"/>
        <v>0</v>
      </c>
      <c r="P677" s="104">
        <f t="shared" si="236"/>
        <v>0</v>
      </c>
      <c r="Q677" s="104">
        <f t="shared" si="237"/>
        <v>0</v>
      </c>
      <c r="R677" s="35"/>
    </row>
    <row r="678" spans="1:18" x14ac:dyDescent="0.3">
      <c r="A678" s="41" t="s">
        <v>372</v>
      </c>
      <c r="B678" s="41" t="s">
        <v>111</v>
      </c>
      <c r="C678" s="41" t="s">
        <v>117</v>
      </c>
      <c r="D678" s="41" t="s">
        <v>374</v>
      </c>
      <c r="E678" s="41" t="s">
        <v>193</v>
      </c>
      <c r="F678" s="40" t="s">
        <v>0</v>
      </c>
      <c r="G678" s="81" t="s">
        <v>0</v>
      </c>
      <c r="H678" s="6" t="s">
        <v>37</v>
      </c>
      <c r="I678" s="104">
        <f>SUM(I679)</f>
        <v>200200</v>
      </c>
      <c r="J678" s="104">
        <f>SUM(J679)</f>
        <v>200200</v>
      </c>
      <c r="K678" s="104">
        <f>SUM(K679)</f>
        <v>0</v>
      </c>
      <c r="L678" s="104">
        <f t="shared" si="235"/>
        <v>0</v>
      </c>
      <c r="M678" s="104">
        <f>SUM(M679)</f>
        <v>0</v>
      </c>
      <c r="N678" s="104">
        <f t="shared" ref="N678:O678" si="247">SUM(N679)</f>
        <v>0</v>
      </c>
      <c r="O678" s="104">
        <f t="shared" si="247"/>
        <v>0</v>
      </c>
      <c r="P678" s="104">
        <f t="shared" si="236"/>
        <v>0</v>
      </c>
      <c r="Q678" s="104">
        <f t="shared" si="237"/>
        <v>0</v>
      </c>
      <c r="R678" s="35"/>
    </row>
    <row r="679" spans="1:18" x14ac:dyDescent="0.3">
      <c r="A679" s="40" t="s">
        <v>372</v>
      </c>
      <c r="B679" s="40" t="s">
        <v>111</v>
      </c>
      <c r="C679" s="40" t="s">
        <v>117</v>
      </c>
      <c r="D679" s="40" t="s">
        <v>374</v>
      </c>
      <c r="E679" s="88" t="s">
        <v>3024</v>
      </c>
      <c r="F679" s="40" t="s">
        <v>406</v>
      </c>
      <c r="G679" s="81" t="s">
        <v>3051</v>
      </c>
      <c r="H679" s="9" t="s">
        <v>407</v>
      </c>
      <c r="I679" s="102">
        <v>200200</v>
      </c>
      <c r="J679" s="102">
        <v>200200</v>
      </c>
      <c r="K679" s="102"/>
      <c r="L679" s="102">
        <f t="shared" si="235"/>
        <v>0</v>
      </c>
      <c r="M679" s="102">
        <v>0</v>
      </c>
      <c r="N679" s="102">
        <v>0</v>
      </c>
      <c r="O679" s="102">
        <v>0</v>
      </c>
      <c r="P679" s="102">
        <f t="shared" si="236"/>
        <v>0</v>
      </c>
      <c r="Q679" s="102">
        <f t="shared" si="237"/>
        <v>0</v>
      </c>
      <c r="R679" s="35"/>
    </row>
    <row r="680" spans="1:18" x14ac:dyDescent="0.3">
      <c r="A680" s="41" t="s">
        <v>372</v>
      </c>
      <c r="B680" s="41" t="s">
        <v>111</v>
      </c>
      <c r="C680" s="41" t="s">
        <v>117</v>
      </c>
      <c r="D680" s="41" t="s">
        <v>374</v>
      </c>
      <c r="E680" s="41" t="s">
        <v>408</v>
      </c>
      <c r="F680" s="40" t="s">
        <v>0</v>
      </c>
      <c r="G680" s="81" t="s">
        <v>0</v>
      </c>
      <c r="H680" s="6" t="s">
        <v>38</v>
      </c>
      <c r="I680" s="104">
        <f>SUM(I681:I682)</f>
        <v>8100000</v>
      </c>
      <c r="J680" s="104">
        <f>SUM(J681:J682)</f>
        <v>0</v>
      </c>
      <c r="K680" s="104">
        <f>SUM(K681:K682)</f>
        <v>0</v>
      </c>
      <c r="L680" s="104">
        <f t="shared" si="235"/>
        <v>0</v>
      </c>
      <c r="M680" s="104">
        <f>SUM(M681:M682)</f>
        <v>0</v>
      </c>
      <c r="N680" s="104">
        <f t="shared" ref="N680:O680" si="248">SUM(N681:N682)</f>
        <v>0</v>
      </c>
      <c r="O680" s="104">
        <f t="shared" si="248"/>
        <v>0</v>
      </c>
      <c r="P680" s="104">
        <f t="shared" si="236"/>
        <v>0</v>
      </c>
      <c r="Q680" s="104" t="str">
        <f t="shared" si="237"/>
        <v>-</v>
      </c>
      <c r="R680" s="35"/>
    </row>
    <row r="681" spans="1:18" x14ac:dyDescent="0.3">
      <c r="A681" s="40" t="s">
        <v>372</v>
      </c>
      <c r="B681" s="40" t="s">
        <v>111</v>
      </c>
      <c r="C681" s="40" t="s">
        <v>117</v>
      </c>
      <c r="D681" s="40" t="s">
        <v>374</v>
      </c>
      <c r="E681" s="88" t="s">
        <v>3038</v>
      </c>
      <c r="F681" s="40" t="s">
        <v>409</v>
      </c>
      <c r="G681" s="81" t="s">
        <v>3059</v>
      </c>
      <c r="H681" s="9" t="s">
        <v>410</v>
      </c>
      <c r="I681" s="102">
        <v>7000000</v>
      </c>
      <c r="J681" s="102">
        <v>0</v>
      </c>
      <c r="K681" s="102"/>
      <c r="L681" s="102">
        <f t="shared" si="235"/>
        <v>0</v>
      </c>
      <c r="M681" s="102">
        <v>0</v>
      </c>
      <c r="N681" s="102">
        <v>0</v>
      </c>
      <c r="O681" s="102">
        <v>0</v>
      </c>
      <c r="P681" s="102">
        <f t="shared" si="236"/>
        <v>0</v>
      </c>
      <c r="Q681" s="102" t="str">
        <f t="shared" si="237"/>
        <v>-</v>
      </c>
      <c r="R681" s="35"/>
    </row>
    <row r="682" spans="1:18" x14ac:dyDescent="0.3">
      <c r="A682" s="40" t="s">
        <v>372</v>
      </c>
      <c r="B682" s="40" t="s">
        <v>111</v>
      </c>
      <c r="C682" s="40" t="s">
        <v>117</v>
      </c>
      <c r="D682" s="40" t="s">
        <v>374</v>
      </c>
      <c r="E682" s="88" t="s">
        <v>3038</v>
      </c>
      <c r="F682" s="40" t="s">
        <v>411</v>
      </c>
      <c r="G682" s="81" t="s">
        <v>3059</v>
      </c>
      <c r="H682" s="9" t="s">
        <v>412</v>
      </c>
      <c r="I682" s="102">
        <v>1100000</v>
      </c>
      <c r="J682" s="102">
        <v>0</v>
      </c>
      <c r="K682" s="102"/>
      <c r="L682" s="102">
        <f t="shared" si="235"/>
        <v>0</v>
      </c>
      <c r="M682" s="102">
        <v>0</v>
      </c>
      <c r="N682" s="102">
        <v>0</v>
      </c>
      <c r="O682" s="102">
        <v>0</v>
      </c>
      <c r="P682" s="102">
        <f t="shared" si="236"/>
        <v>0</v>
      </c>
      <c r="Q682" s="102" t="str">
        <f t="shared" si="237"/>
        <v>-</v>
      </c>
      <c r="R682" s="35"/>
    </row>
    <row r="683" spans="1:18" x14ac:dyDescent="0.3">
      <c r="A683" s="41" t="s">
        <v>372</v>
      </c>
      <c r="B683" s="41" t="s">
        <v>111</v>
      </c>
      <c r="C683" s="41" t="s">
        <v>117</v>
      </c>
      <c r="D683" s="41" t="s">
        <v>374</v>
      </c>
      <c r="E683" s="41" t="s">
        <v>305</v>
      </c>
      <c r="F683" s="40" t="s">
        <v>0</v>
      </c>
      <c r="G683" s="81" t="s">
        <v>0</v>
      </c>
      <c r="H683" s="6" t="s">
        <v>40</v>
      </c>
      <c r="I683" s="104">
        <f>SUM(I684)</f>
        <v>100</v>
      </c>
      <c r="J683" s="104">
        <f>SUM(J684)</f>
        <v>100</v>
      </c>
      <c r="K683" s="104">
        <f>SUM(K684)</f>
        <v>0</v>
      </c>
      <c r="L683" s="104">
        <f t="shared" si="235"/>
        <v>0</v>
      </c>
      <c r="M683" s="104">
        <f>SUM(M684)</f>
        <v>0</v>
      </c>
      <c r="N683" s="104">
        <f t="shared" ref="N683:O683" si="249">SUM(N684)</f>
        <v>0</v>
      </c>
      <c r="O683" s="104">
        <f t="shared" si="249"/>
        <v>0</v>
      </c>
      <c r="P683" s="104">
        <f t="shared" si="236"/>
        <v>0</v>
      </c>
      <c r="Q683" s="104">
        <f t="shared" si="237"/>
        <v>0</v>
      </c>
      <c r="R683" s="35"/>
    </row>
    <row r="684" spans="1:18" ht="20.399999999999999" x14ac:dyDescent="0.3">
      <c r="A684" s="40" t="s">
        <v>372</v>
      </c>
      <c r="B684" s="40" t="s">
        <v>111</v>
      </c>
      <c r="C684" s="40" t="s">
        <v>117</v>
      </c>
      <c r="D684" s="40" t="s">
        <v>374</v>
      </c>
      <c r="E684" s="88" t="s">
        <v>3030</v>
      </c>
      <c r="F684" s="40" t="s">
        <v>413</v>
      </c>
      <c r="G684" s="81" t="s">
        <v>3059</v>
      </c>
      <c r="H684" s="9" t="s">
        <v>414</v>
      </c>
      <c r="I684" s="102">
        <v>100</v>
      </c>
      <c r="J684" s="102">
        <v>100</v>
      </c>
      <c r="K684" s="102"/>
      <c r="L684" s="102">
        <f t="shared" si="235"/>
        <v>0</v>
      </c>
      <c r="M684" s="102">
        <v>0</v>
      </c>
      <c r="N684" s="102">
        <v>0</v>
      </c>
      <c r="O684" s="102">
        <v>0</v>
      </c>
      <c r="P684" s="102">
        <f t="shared" si="236"/>
        <v>0</v>
      </c>
      <c r="Q684" s="102">
        <f t="shared" si="237"/>
        <v>0</v>
      </c>
      <c r="R684" s="35"/>
    </row>
    <row r="685" spans="1:18" s="34" customFormat="1" ht="20.399999999999999" x14ac:dyDescent="0.3">
      <c r="A685" s="43" t="s">
        <v>0</v>
      </c>
      <c r="B685" s="43" t="s">
        <v>0</v>
      </c>
      <c r="C685" s="43" t="s">
        <v>0</v>
      </c>
      <c r="D685" s="49" t="s">
        <v>0</v>
      </c>
      <c r="E685" s="49" t="s">
        <v>0</v>
      </c>
      <c r="F685" s="49" t="s">
        <v>0</v>
      </c>
      <c r="G685" s="49" t="s">
        <v>0</v>
      </c>
      <c r="H685" s="21" t="s">
        <v>53</v>
      </c>
      <c r="I685" s="112">
        <f>SUM(I686)</f>
        <v>100000</v>
      </c>
      <c r="J685" s="112">
        <f>SUM(J686)</f>
        <v>100000</v>
      </c>
      <c r="K685" s="112">
        <f>SUM(K686)</f>
        <v>0</v>
      </c>
      <c r="L685" s="112">
        <f t="shared" si="235"/>
        <v>0</v>
      </c>
      <c r="M685" s="112">
        <f>SUM(M686)</f>
        <v>0</v>
      </c>
      <c r="N685" s="112">
        <f t="shared" ref="N685:O685" si="250">SUM(N686)</f>
        <v>0</v>
      </c>
      <c r="O685" s="112">
        <f t="shared" si="250"/>
        <v>0</v>
      </c>
      <c r="P685" s="112">
        <f t="shared" si="236"/>
        <v>0</v>
      </c>
      <c r="Q685" s="112">
        <f t="shared" si="237"/>
        <v>0</v>
      </c>
      <c r="R685" s="35"/>
    </row>
    <row r="686" spans="1:18" x14ac:dyDescent="0.3">
      <c r="A686" s="40" t="s">
        <v>372</v>
      </c>
      <c r="B686" s="40" t="s">
        <v>111</v>
      </c>
      <c r="C686" s="40" t="s">
        <v>117</v>
      </c>
      <c r="D686" s="40" t="s">
        <v>374</v>
      </c>
      <c r="E686" s="52" t="s">
        <v>149</v>
      </c>
      <c r="F686" s="52" t="s">
        <v>0</v>
      </c>
      <c r="G686" s="52" t="s">
        <v>0</v>
      </c>
      <c r="H686" s="6" t="s">
        <v>46</v>
      </c>
      <c r="I686" s="104">
        <f>SUM(I687,I688)</f>
        <v>100000</v>
      </c>
      <c r="J686" s="104">
        <f>SUM(J687,J688)</f>
        <v>100000</v>
      </c>
      <c r="K686" s="104">
        <f>SUM(K687,K688)</f>
        <v>0</v>
      </c>
      <c r="L686" s="104">
        <f t="shared" si="235"/>
        <v>0</v>
      </c>
      <c r="M686" s="104">
        <f>SUM(M687,M688)</f>
        <v>0</v>
      </c>
      <c r="N686" s="104">
        <f t="shared" ref="N686:O686" si="251">SUM(N687,N688)</f>
        <v>0</v>
      </c>
      <c r="O686" s="104">
        <f t="shared" si="251"/>
        <v>0</v>
      </c>
      <c r="P686" s="104">
        <f t="shared" si="236"/>
        <v>0</v>
      </c>
      <c r="Q686" s="104">
        <f t="shared" si="237"/>
        <v>0</v>
      </c>
      <c r="R686" s="35"/>
    </row>
    <row r="687" spans="1:18" x14ac:dyDescent="0.3">
      <c r="A687" s="40" t="s">
        <v>372</v>
      </c>
      <c r="B687" s="40" t="s">
        <v>111</v>
      </c>
      <c r="C687" s="40" t="s">
        <v>117</v>
      </c>
      <c r="D687" s="40" t="s">
        <v>374</v>
      </c>
      <c r="E687" s="88" t="s">
        <v>3039</v>
      </c>
      <c r="F687" s="40"/>
      <c r="G687" s="81" t="s">
        <v>3059</v>
      </c>
      <c r="H687" s="9" t="s">
        <v>48</v>
      </c>
      <c r="I687" s="102">
        <v>100000</v>
      </c>
      <c r="J687" s="102">
        <v>100000</v>
      </c>
      <c r="K687" s="102"/>
      <c r="L687" s="102">
        <f t="shared" si="235"/>
        <v>0</v>
      </c>
      <c r="M687" s="102">
        <v>0</v>
      </c>
      <c r="N687" s="102">
        <v>0</v>
      </c>
      <c r="O687" s="102">
        <v>0</v>
      </c>
      <c r="P687" s="102">
        <f t="shared" si="236"/>
        <v>0</v>
      </c>
      <c r="Q687" s="102">
        <f t="shared" si="237"/>
        <v>0</v>
      </c>
      <c r="R687" s="35"/>
    </row>
    <row r="688" spans="1:18" x14ac:dyDescent="0.3">
      <c r="A688" s="41" t="s">
        <v>372</v>
      </c>
      <c r="B688" s="41" t="s">
        <v>111</v>
      </c>
      <c r="C688" s="41" t="s">
        <v>117</v>
      </c>
      <c r="D688" s="41" t="s">
        <v>374</v>
      </c>
      <c r="E688" s="41" t="s">
        <v>150</v>
      </c>
      <c r="F688" s="40" t="s">
        <v>0</v>
      </c>
      <c r="G688" s="81" t="s">
        <v>0</v>
      </c>
      <c r="H688" s="6" t="s">
        <v>49</v>
      </c>
      <c r="I688" s="104">
        <f>SUM(I689)</f>
        <v>0</v>
      </c>
      <c r="J688" s="104">
        <f>SUM(J689)</f>
        <v>0</v>
      </c>
      <c r="K688" s="104">
        <f>SUM(K689)</f>
        <v>0</v>
      </c>
      <c r="L688" s="104">
        <f t="shared" si="235"/>
        <v>0</v>
      </c>
      <c r="M688" s="104">
        <f>SUM(M689)</f>
        <v>0</v>
      </c>
      <c r="N688" s="104">
        <f t="shared" ref="N688:O688" si="252">SUM(N689)</f>
        <v>0</v>
      </c>
      <c r="O688" s="104">
        <f t="shared" si="252"/>
        <v>0</v>
      </c>
      <c r="P688" s="104">
        <f t="shared" si="236"/>
        <v>0</v>
      </c>
      <c r="Q688" s="104" t="str">
        <f t="shared" si="237"/>
        <v>-</v>
      </c>
      <c r="R688" s="35"/>
    </row>
    <row r="689" spans="1:18" x14ac:dyDescent="0.3">
      <c r="A689" s="40" t="s">
        <v>372</v>
      </c>
      <c r="B689" s="40" t="s">
        <v>111</v>
      </c>
      <c r="C689" s="40" t="s">
        <v>117</v>
      </c>
      <c r="D689" s="40" t="s">
        <v>374</v>
      </c>
      <c r="E689" s="88" t="s">
        <v>3022</v>
      </c>
      <c r="F689" s="40" t="s">
        <v>416</v>
      </c>
      <c r="G689" s="81" t="s">
        <v>3050</v>
      </c>
      <c r="H689" s="9" t="s">
        <v>417</v>
      </c>
      <c r="I689" s="102">
        <v>0</v>
      </c>
      <c r="J689" s="102">
        <v>0</v>
      </c>
      <c r="K689" s="102"/>
      <c r="L689" s="102">
        <f t="shared" si="235"/>
        <v>0</v>
      </c>
      <c r="M689" s="102">
        <v>0</v>
      </c>
      <c r="N689" s="102"/>
      <c r="O689" s="102"/>
      <c r="P689" s="102">
        <f t="shared" si="236"/>
        <v>0</v>
      </c>
      <c r="Q689" s="102" t="str">
        <f t="shared" si="237"/>
        <v>-</v>
      </c>
      <c r="R689" s="35"/>
    </row>
    <row r="690" spans="1:18" s="34" customFormat="1" ht="20.399999999999999" x14ac:dyDescent="0.3">
      <c r="A690" s="43" t="s">
        <v>0</v>
      </c>
      <c r="B690" s="43" t="s">
        <v>0</v>
      </c>
      <c r="C690" s="43" t="s">
        <v>0</v>
      </c>
      <c r="D690" s="49" t="s">
        <v>0</v>
      </c>
      <c r="E690" s="49" t="s">
        <v>0</v>
      </c>
      <c r="F690" s="49" t="s">
        <v>0</v>
      </c>
      <c r="G690" s="49" t="s">
        <v>0</v>
      </c>
      <c r="H690" s="21" t="s">
        <v>57</v>
      </c>
      <c r="I690" s="112">
        <f>SUM(I691)</f>
        <v>0</v>
      </c>
      <c r="J690" s="112">
        <f>SUM(J691)</f>
        <v>0</v>
      </c>
      <c r="K690" s="112">
        <f>SUM(K691)</f>
        <v>0</v>
      </c>
      <c r="L690" s="112">
        <f t="shared" si="235"/>
        <v>0</v>
      </c>
      <c r="M690" s="112">
        <f>SUM(M691)</f>
        <v>0</v>
      </c>
      <c r="N690" s="112">
        <f t="shared" ref="N690:O690" si="253">SUM(N691)</f>
        <v>0</v>
      </c>
      <c r="O690" s="112">
        <f t="shared" si="253"/>
        <v>0</v>
      </c>
      <c r="P690" s="112">
        <f t="shared" si="236"/>
        <v>0</v>
      </c>
      <c r="Q690" s="112" t="str">
        <f t="shared" si="237"/>
        <v>-</v>
      </c>
      <c r="R690" s="35"/>
    </row>
    <row r="691" spans="1:18" x14ac:dyDescent="0.3">
      <c r="A691" s="40" t="s">
        <v>372</v>
      </c>
      <c r="B691" s="40" t="s">
        <v>111</v>
      </c>
      <c r="C691" s="40" t="s">
        <v>117</v>
      </c>
      <c r="D691" s="40" t="s">
        <v>374</v>
      </c>
      <c r="E691" s="52" t="s">
        <v>418</v>
      </c>
      <c r="F691" s="52" t="s">
        <v>0</v>
      </c>
      <c r="G691" s="52" t="s">
        <v>0</v>
      </c>
      <c r="H691" s="6" t="s">
        <v>54</v>
      </c>
      <c r="I691" s="104">
        <f>SUM(I692,I694)</f>
        <v>0</v>
      </c>
      <c r="J691" s="104">
        <f>SUM(J692,J694)</f>
        <v>0</v>
      </c>
      <c r="K691" s="104">
        <f>SUM(K692,K694)</f>
        <v>0</v>
      </c>
      <c r="L691" s="104">
        <f t="shared" si="235"/>
        <v>0</v>
      </c>
      <c r="M691" s="104">
        <f>SUM(M692,M694)</f>
        <v>0</v>
      </c>
      <c r="N691" s="104">
        <f t="shared" ref="N691:O691" si="254">SUM(N692,N694)</f>
        <v>0</v>
      </c>
      <c r="O691" s="104">
        <f t="shared" si="254"/>
        <v>0</v>
      </c>
      <c r="P691" s="104">
        <f t="shared" si="236"/>
        <v>0</v>
      </c>
      <c r="Q691" s="104" t="str">
        <f t="shared" si="237"/>
        <v>-</v>
      </c>
      <c r="R691" s="35"/>
    </row>
    <row r="692" spans="1:18" ht="20.399999999999999" x14ac:dyDescent="0.3">
      <c r="A692" s="41" t="s">
        <v>372</v>
      </c>
      <c r="B692" s="41" t="s">
        <v>111</v>
      </c>
      <c r="C692" s="41" t="s">
        <v>117</v>
      </c>
      <c r="D692" s="41" t="s">
        <v>374</v>
      </c>
      <c r="E692" s="41" t="s">
        <v>419</v>
      </c>
      <c r="F692" s="40" t="s">
        <v>0</v>
      </c>
      <c r="G692" s="81" t="s">
        <v>0</v>
      </c>
      <c r="H692" s="6" t="s">
        <v>55</v>
      </c>
      <c r="I692" s="104">
        <f>SUM(I693)</f>
        <v>0</v>
      </c>
      <c r="J692" s="104">
        <f>SUM(J693)</f>
        <v>0</v>
      </c>
      <c r="K692" s="104">
        <f>SUM(K693)</f>
        <v>0</v>
      </c>
      <c r="L692" s="104">
        <f t="shared" si="235"/>
        <v>0</v>
      </c>
      <c r="M692" s="104">
        <f>SUM(M693)</f>
        <v>0</v>
      </c>
      <c r="N692" s="104">
        <f t="shared" ref="N692:O692" si="255">SUM(N693)</f>
        <v>0</v>
      </c>
      <c r="O692" s="104">
        <f t="shared" si="255"/>
        <v>0</v>
      </c>
      <c r="P692" s="104">
        <f t="shared" si="236"/>
        <v>0</v>
      </c>
      <c r="Q692" s="104" t="str">
        <f t="shared" si="237"/>
        <v>-</v>
      </c>
      <c r="R692" s="35"/>
    </row>
    <row r="693" spans="1:18" x14ac:dyDescent="0.3">
      <c r="A693" s="40" t="s">
        <v>372</v>
      </c>
      <c r="B693" s="40" t="s">
        <v>111</v>
      </c>
      <c r="C693" s="40" t="s">
        <v>117</v>
      </c>
      <c r="D693" s="40" t="s">
        <v>374</v>
      </c>
      <c r="E693" s="88" t="s">
        <v>3040</v>
      </c>
      <c r="F693" s="40" t="s">
        <v>420</v>
      </c>
      <c r="G693" s="81" t="s">
        <v>3059</v>
      </c>
      <c r="H693" s="9" t="s">
        <v>421</v>
      </c>
      <c r="I693" s="102">
        <v>0</v>
      </c>
      <c r="J693" s="102">
        <v>0</v>
      </c>
      <c r="K693" s="102"/>
      <c r="L693" s="102">
        <f t="shared" si="235"/>
        <v>0</v>
      </c>
      <c r="M693" s="102">
        <v>0</v>
      </c>
      <c r="N693" s="102">
        <v>0</v>
      </c>
      <c r="O693" s="102">
        <v>0</v>
      </c>
      <c r="P693" s="102">
        <f t="shared" si="236"/>
        <v>0</v>
      </c>
      <c r="Q693" s="102" t="str">
        <f t="shared" si="237"/>
        <v>-</v>
      </c>
      <c r="R693" s="35"/>
    </row>
    <row r="694" spans="1:18" x14ac:dyDescent="0.3">
      <c r="A694" s="41" t="s">
        <v>372</v>
      </c>
      <c r="B694" s="41" t="s">
        <v>111</v>
      </c>
      <c r="C694" s="41" t="s">
        <v>117</v>
      </c>
      <c r="D694" s="41" t="s">
        <v>374</v>
      </c>
      <c r="E694" s="41" t="s">
        <v>422</v>
      </c>
      <c r="F694" s="40" t="s">
        <v>0</v>
      </c>
      <c r="G694" s="81" t="s">
        <v>0</v>
      </c>
      <c r="H694" s="6" t="s">
        <v>56</v>
      </c>
      <c r="I694" s="104">
        <f>SUM(I695)</f>
        <v>0</v>
      </c>
      <c r="J694" s="104">
        <f>SUM(J695)</f>
        <v>0</v>
      </c>
      <c r="K694" s="104">
        <f>SUM(K695)</f>
        <v>0</v>
      </c>
      <c r="L694" s="104">
        <f t="shared" si="235"/>
        <v>0</v>
      </c>
      <c r="M694" s="104">
        <f>SUM(M695)</f>
        <v>0</v>
      </c>
      <c r="N694" s="104">
        <f t="shared" ref="N694:O694" si="256">SUM(N695)</f>
        <v>0</v>
      </c>
      <c r="O694" s="104">
        <f t="shared" si="256"/>
        <v>0</v>
      </c>
      <c r="P694" s="104">
        <f t="shared" si="236"/>
        <v>0</v>
      </c>
      <c r="Q694" s="104" t="str">
        <f t="shared" si="237"/>
        <v>-</v>
      </c>
      <c r="R694" s="35"/>
    </row>
    <row r="695" spans="1:18" ht="20.399999999999999" x14ac:dyDescent="0.3">
      <c r="A695" s="40" t="s">
        <v>372</v>
      </c>
      <c r="B695" s="40" t="s">
        <v>111</v>
      </c>
      <c r="C695" s="40" t="s">
        <v>117</v>
      </c>
      <c r="D695" s="40" t="s">
        <v>374</v>
      </c>
      <c r="E695" s="88" t="s">
        <v>3041</v>
      </c>
      <c r="F695" s="40" t="s">
        <v>423</v>
      </c>
      <c r="G695" s="81" t="s">
        <v>3059</v>
      </c>
      <c r="H695" s="9" t="s">
        <v>424</v>
      </c>
      <c r="I695" s="102">
        <v>0</v>
      </c>
      <c r="J695" s="102">
        <v>0</v>
      </c>
      <c r="K695" s="102"/>
      <c r="L695" s="102">
        <f t="shared" si="235"/>
        <v>0</v>
      </c>
      <c r="M695" s="102">
        <v>0</v>
      </c>
      <c r="N695" s="102">
        <v>0</v>
      </c>
      <c r="O695" s="102">
        <v>0</v>
      </c>
      <c r="P695" s="102">
        <f t="shared" si="236"/>
        <v>0</v>
      </c>
      <c r="Q695" s="102" t="str">
        <f t="shared" si="237"/>
        <v>-</v>
      </c>
      <c r="R695" s="35"/>
    </row>
    <row r="696" spans="1:18" s="34" customFormat="1" x14ac:dyDescent="0.3">
      <c r="A696" s="49" t="s">
        <v>0</v>
      </c>
      <c r="B696" s="49" t="s">
        <v>0</v>
      </c>
      <c r="C696" s="49" t="s">
        <v>0</v>
      </c>
      <c r="D696" s="49" t="s">
        <v>0</v>
      </c>
      <c r="E696" s="49" t="s">
        <v>0</v>
      </c>
      <c r="F696" s="49" t="s">
        <v>0</v>
      </c>
      <c r="G696" s="49" t="s">
        <v>0</v>
      </c>
      <c r="H696" s="21" t="s">
        <v>425</v>
      </c>
      <c r="I696" s="112">
        <f>SUM(I633,I657,I676,I685,I690)</f>
        <v>32202359</v>
      </c>
      <c r="J696" s="112">
        <f>SUM(J633,J657,J676,J685,J690)</f>
        <v>23802359</v>
      </c>
      <c r="K696" s="112">
        <f>SUM(K633,K657,K676,K685,K690)</f>
        <v>0</v>
      </c>
      <c r="L696" s="112">
        <f t="shared" si="235"/>
        <v>5947030</v>
      </c>
      <c r="M696" s="112">
        <f>SUM(M633,M657,M676,M685,M690)</f>
        <v>2336130</v>
      </c>
      <c r="N696" s="112">
        <f t="shared" ref="N696:O696" si="257">SUM(N633,N657,N676,N685,N690)</f>
        <v>1785450</v>
      </c>
      <c r="O696" s="112">
        <f t="shared" si="257"/>
        <v>1825450</v>
      </c>
      <c r="P696" s="112">
        <f t="shared" si="236"/>
        <v>5947030</v>
      </c>
      <c r="Q696" s="112">
        <f t="shared" si="237"/>
        <v>24.985044549575946</v>
      </c>
      <c r="R696" s="35"/>
    </row>
    <row r="697" spans="1:18" ht="15" thickBot="1" x14ac:dyDescent="0.35">
      <c r="A697" s="81" t="s">
        <v>0</v>
      </c>
      <c r="B697" s="81" t="s">
        <v>0</v>
      </c>
      <c r="C697" s="81" t="s">
        <v>0</v>
      </c>
      <c r="D697" s="81" t="s">
        <v>0</v>
      </c>
      <c r="E697" s="81" t="s">
        <v>0</v>
      </c>
      <c r="F697" s="81" t="s">
        <v>0</v>
      </c>
      <c r="G697" s="81" t="s">
        <v>0</v>
      </c>
      <c r="H697" s="6" t="s">
        <v>152</v>
      </c>
      <c r="I697" s="104">
        <v>18</v>
      </c>
      <c r="J697" s="104">
        <v>18</v>
      </c>
      <c r="K697" s="104"/>
      <c r="L697" s="104"/>
      <c r="M697" s="104"/>
      <c r="N697" s="104"/>
      <c r="O697" s="104"/>
      <c r="P697" s="104"/>
      <c r="Q697" s="104"/>
      <c r="R697" s="35"/>
    </row>
    <row r="698" spans="1:18" s="34" customFormat="1" ht="31.2" thickBot="1" x14ac:dyDescent="0.35">
      <c r="A698" s="127" t="s">
        <v>0</v>
      </c>
      <c r="B698" s="127" t="s">
        <v>0</v>
      </c>
      <c r="C698" s="127" t="s">
        <v>0</v>
      </c>
      <c r="D698" s="127" t="s">
        <v>0</v>
      </c>
      <c r="E698" s="127" t="s">
        <v>0</v>
      </c>
      <c r="F698" s="127" t="s">
        <v>0</v>
      </c>
      <c r="G698" s="127" t="s">
        <v>0</v>
      </c>
      <c r="H698" s="29" t="s">
        <v>63</v>
      </c>
      <c r="I698" s="124" t="s">
        <v>3013</v>
      </c>
      <c r="J698" s="124" t="s">
        <v>2</v>
      </c>
      <c r="K698" s="124" t="s">
        <v>3097</v>
      </c>
      <c r="L698" s="124" t="s">
        <v>3097</v>
      </c>
      <c r="M698" s="124" t="s">
        <v>3098</v>
      </c>
      <c r="N698" s="124" t="s">
        <v>3099</v>
      </c>
      <c r="O698" s="124" t="s">
        <v>3100</v>
      </c>
      <c r="P698" s="124" t="s">
        <v>3097</v>
      </c>
      <c r="Q698" s="126" t="s">
        <v>3101</v>
      </c>
      <c r="R698" s="35"/>
    </row>
    <row r="699" spans="1:18" x14ac:dyDescent="0.3">
      <c r="A699" s="128"/>
      <c r="B699" s="128"/>
      <c r="C699" s="128"/>
      <c r="D699" s="128"/>
      <c r="E699" s="128"/>
      <c r="F699" s="128"/>
      <c r="G699" s="128"/>
      <c r="H699" s="10" t="s">
        <v>0</v>
      </c>
      <c r="I699" s="103">
        <v>1</v>
      </c>
      <c r="J699" s="103">
        <v>2</v>
      </c>
      <c r="K699" s="103">
        <v>3</v>
      </c>
      <c r="L699" s="103" t="s">
        <v>3</v>
      </c>
      <c r="M699" s="103">
        <v>5</v>
      </c>
      <c r="N699" s="103">
        <v>6</v>
      </c>
      <c r="O699" s="103">
        <v>7</v>
      </c>
      <c r="P699" s="103" t="s">
        <v>3102</v>
      </c>
      <c r="Q699" s="103">
        <v>9</v>
      </c>
      <c r="R699" s="35"/>
    </row>
    <row r="700" spans="1:18" x14ac:dyDescent="0.3">
      <c r="A700" s="128"/>
      <c r="B700" s="128"/>
      <c r="C700" s="128"/>
      <c r="D700" s="128"/>
      <c r="E700" s="128"/>
      <c r="F700" s="128"/>
      <c r="G700" s="128"/>
      <c r="H700" s="11" t="s">
        <v>64</v>
      </c>
      <c r="I700" s="105">
        <f>SUM(I635,I637,I638,I639,I640,I641,I643,I645,I646,I647,I648,I649,I650,I651,I652,I654,I655,I656,I674,I675,I689)</f>
        <v>954959</v>
      </c>
      <c r="J700" s="105">
        <f>SUM(J635,J637,J638,J639,J640,J641,J643,J645,J646,J647,J648,J649,J650,J651,J652,J654,J655,J656,J674,J675,J689)</f>
        <v>954959</v>
      </c>
      <c r="K700" s="105">
        <f>SUM(K635,K637,K638,K639,K640,K641,K643,K645,K646,K647,K648,K649,K650,K651,K652,K654,K655,K656,K674,K675,K689)</f>
        <v>0</v>
      </c>
      <c r="L700" s="105">
        <f t="shared" si="235"/>
        <v>236030</v>
      </c>
      <c r="M700" s="105">
        <f>SUM(M635,M637,M638,M639,M640,M641,M643,M645,M646,M647,M648,M649,M650,M651,M652,M654,M655,M656,M674,M675,M689)</f>
        <v>76130</v>
      </c>
      <c r="N700" s="105">
        <f t="shared" ref="N700:O700" si="258">SUM(N635,N637,N638,N639,N640,N641,N643,N645,N646,N647,N648,N649,N650,N651,N652,N654,N655,N656,N674,N675,N689)</f>
        <v>74950</v>
      </c>
      <c r="O700" s="105">
        <f t="shared" si="258"/>
        <v>84950</v>
      </c>
      <c r="P700" s="105">
        <f t="shared" si="236"/>
        <v>236030</v>
      </c>
      <c r="Q700" s="105">
        <f t="shared" si="237"/>
        <v>24.716244362323408</v>
      </c>
      <c r="R700" s="35"/>
    </row>
    <row r="701" spans="1:18" x14ac:dyDescent="0.3">
      <c r="A701" s="128"/>
      <c r="B701" s="128"/>
      <c r="C701" s="128"/>
      <c r="D701" s="128"/>
      <c r="E701" s="128"/>
      <c r="F701" s="128"/>
      <c r="G701" s="128"/>
      <c r="H701" s="11" t="s">
        <v>96</v>
      </c>
      <c r="I701" s="105">
        <f>SUM(I671,I679)</f>
        <v>330200</v>
      </c>
      <c r="J701" s="105">
        <f>SUM(J671,J679)</f>
        <v>330200</v>
      </c>
      <c r="K701" s="105">
        <f>SUM(K671,K679)</f>
        <v>0</v>
      </c>
      <c r="L701" s="105">
        <f t="shared" si="235"/>
        <v>30000</v>
      </c>
      <c r="M701" s="105">
        <f>SUM(M671,M679)</f>
        <v>10000</v>
      </c>
      <c r="N701" s="105">
        <f t="shared" ref="N701:O701" si="259">SUM(N671,N679)</f>
        <v>10000</v>
      </c>
      <c r="O701" s="105">
        <f t="shared" si="259"/>
        <v>10000</v>
      </c>
      <c r="P701" s="105">
        <f t="shared" si="236"/>
        <v>30000</v>
      </c>
      <c r="Q701" s="105">
        <f t="shared" si="237"/>
        <v>9.0854027861901869</v>
      </c>
      <c r="R701" s="35"/>
    </row>
    <row r="702" spans="1:18" x14ac:dyDescent="0.3">
      <c r="A702" s="128"/>
      <c r="B702" s="128"/>
      <c r="C702" s="128"/>
      <c r="D702" s="128"/>
      <c r="E702" s="128"/>
      <c r="F702" s="128"/>
      <c r="G702" s="128"/>
      <c r="H702" s="11" t="s">
        <v>107</v>
      </c>
      <c r="I702" s="105">
        <f>SUM(I660,I662,I663,I664,I665,I666,I667,I669,I670,I672,I681,I682,I684,I687,I693,I695)</f>
        <v>30917200</v>
      </c>
      <c r="J702" s="105">
        <f>SUM(J660,J662,J663,J664,J665,J666,J667,J669,J670,J672,J681,J682,J684,J687,J693,J695)</f>
        <v>22517200</v>
      </c>
      <c r="K702" s="105">
        <f>SUM(K660,K662,K663,K664,K665,K666,K667,K669,K670,K672,K681,K682,K684,K687,K693,K695)</f>
        <v>0</v>
      </c>
      <c r="L702" s="105">
        <f t="shared" si="235"/>
        <v>5681000</v>
      </c>
      <c r="M702" s="105">
        <f>SUM(M660,M662,M663,M664,M665,M666,M667,M669,M670,M672,M681,M682,M684,M687,M693,M695)</f>
        <v>2250000</v>
      </c>
      <c r="N702" s="105">
        <f t="shared" ref="N702:O702" si="260">SUM(N660,N662,N663,N664,N665,N666,N667,N669,N670,N672,N681,N682,N684,N687,N693,N695)</f>
        <v>1700500</v>
      </c>
      <c r="O702" s="105">
        <f t="shared" si="260"/>
        <v>1730500</v>
      </c>
      <c r="P702" s="105">
        <f t="shared" si="236"/>
        <v>5681000</v>
      </c>
      <c r="Q702" s="105">
        <f t="shared" si="237"/>
        <v>25.229602259605986</v>
      </c>
      <c r="R702" s="35"/>
    </row>
    <row r="703" spans="1:18" x14ac:dyDescent="0.3">
      <c r="A703" s="129"/>
      <c r="B703" s="129"/>
      <c r="C703" s="129"/>
      <c r="D703" s="129"/>
      <c r="E703" s="129"/>
      <c r="F703" s="129"/>
      <c r="G703" s="129"/>
      <c r="H703" s="12" t="s">
        <v>62</v>
      </c>
      <c r="I703" s="105">
        <f>SUM(I700:I702)</f>
        <v>32202359</v>
      </c>
      <c r="J703" s="105">
        <f>SUM(J700:J702)</f>
        <v>23802359</v>
      </c>
      <c r="K703" s="105">
        <f>SUM(K700:K702)</f>
        <v>0</v>
      </c>
      <c r="L703" s="105">
        <f t="shared" si="235"/>
        <v>5947030</v>
      </c>
      <c r="M703" s="105">
        <f>SUM(M700:M702)</f>
        <v>2336130</v>
      </c>
      <c r="N703" s="105">
        <f t="shared" ref="N703:O703" si="261">SUM(N700:N702)</f>
        <v>1785450</v>
      </c>
      <c r="O703" s="105">
        <f t="shared" si="261"/>
        <v>1825450</v>
      </c>
      <c r="P703" s="105">
        <f t="shared" si="236"/>
        <v>5947030</v>
      </c>
      <c r="Q703" s="105">
        <f t="shared" si="237"/>
        <v>24.985044549575946</v>
      </c>
      <c r="R703" s="35"/>
    </row>
    <row r="704" spans="1:18" x14ac:dyDescent="0.3">
      <c r="A704" s="81" t="s">
        <v>0</v>
      </c>
      <c r="B704" s="81" t="s">
        <v>0</v>
      </c>
      <c r="C704" s="81" t="s">
        <v>0</v>
      </c>
      <c r="D704" s="81" t="s">
        <v>0</v>
      </c>
      <c r="E704" s="81" t="s">
        <v>0</v>
      </c>
      <c r="F704" s="81" t="s">
        <v>0</v>
      </c>
      <c r="G704" s="81" t="s">
        <v>0</v>
      </c>
      <c r="H704" s="13" t="s">
        <v>0</v>
      </c>
      <c r="I704" s="106"/>
      <c r="J704" s="106"/>
      <c r="K704" s="106"/>
      <c r="L704" s="106"/>
      <c r="M704" s="106"/>
      <c r="N704" s="106"/>
      <c r="O704" s="106"/>
      <c r="P704" s="106"/>
      <c r="Q704" s="106"/>
      <c r="R704" s="35"/>
    </row>
    <row r="705" spans="1:18" s="34" customFormat="1" x14ac:dyDescent="0.3">
      <c r="A705" s="49" t="s">
        <v>0</v>
      </c>
      <c r="B705" s="49" t="s">
        <v>0</v>
      </c>
      <c r="C705" s="49" t="s">
        <v>0</v>
      </c>
      <c r="D705" s="49" t="s">
        <v>0</v>
      </c>
      <c r="E705" s="49" t="s">
        <v>0</v>
      </c>
      <c r="F705" s="49" t="s">
        <v>0</v>
      </c>
      <c r="G705" s="49" t="s">
        <v>0</v>
      </c>
      <c r="H705" s="21" t="s">
        <v>426</v>
      </c>
      <c r="I705" s="112">
        <f>SUM(I696)</f>
        <v>32202359</v>
      </c>
      <c r="J705" s="112">
        <f>SUM(J696)</f>
        <v>23802359</v>
      </c>
      <c r="K705" s="112">
        <f>SUM(K696)</f>
        <v>0</v>
      </c>
      <c r="L705" s="112">
        <f t="shared" si="235"/>
        <v>5947030</v>
      </c>
      <c r="M705" s="112">
        <f>SUM(M696)</f>
        <v>2336130</v>
      </c>
      <c r="N705" s="112">
        <f t="shared" ref="N705:O705" si="262">SUM(N696)</f>
        <v>1785450</v>
      </c>
      <c r="O705" s="112">
        <f t="shared" si="262"/>
        <v>1825450</v>
      </c>
      <c r="P705" s="112">
        <f t="shared" si="236"/>
        <v>5947030</v>
      </c>
      <c r="Q705" s="112">
        <f t="shared" si="237"/>
        <v>24.985044549575946</v>
      </c>
      <c r="R705" s="35"/>
    </row>
    <row r="706" spans="1:18" x14ac:dyDescent="0.3">
      <c r="A706" s="81" t="s">
        <v>0</v>
      </c>
      <c r="B706" s="81" t="s">
        <v>0</v>
      </c>
      <c r="C706" s="81" t="s">
        <v>0</v>
      </c>
      <c r="D706" s="81" t="s">
        <v>0</v>
      </c>
      <c r="E706" s="81" t="s">
        <v>0</v>
      </c>
      <c r="F706" s="81" t="s">
        <v>0</v>
      </c>
      <c r="G706" s="81" t="s">
        <v>0</v>
      </c>
      <c r="H706" s="6" t="s">
        <v>152</v>
      </c>
      <c r="I706" s="104">
        <f>I697</f>
        <v>18</v>
      </c>
      <c r="J706" s="104">
        <f>J697</f>
        <v>18</v>
      </c>
      <c r="K706" s="104"/>
      <c r="L706" s="104"/>
      <c r="M706" s="104"/>
      <c r="N706" s="104"/>
      <c r="O706" s="104"/>
      <c r="P706" s="104"/>
      <c r="Q706" s="104"/>
      <c r="R706" s="35"/>
    </row>
    <row r="707" spans="1:18" x14ac:dyDescent="0.3">
      <c r="A707" s="81" t="s">
        <v>0</v>
      </c>
      <c r="B707" s="81" t="s">
        <v>0</v>
      </c>
      <c r="C707" s="81" t="s">
        <v>0</v>
      </c>
      <c r="D707" s="81" t="s">
        <v>0</v>
      </c>
      <c r="E707" s="81" t="s">
        <v>0</v>
      </c>
      <c r="F707" s="81" t="s">
        <v>0</v>
      </c>
      <c r="G707" s="81" t="s">
        <v>0</v>
      </c>
      <c r="H707" s="14" t="s">
        <v>0</v>
      </c>
      <c r="I707" s="107"/>
      <c r="J707" s="107"/>
      <c r="K707" s="107"/>
      <c r="L707" s="107"/>
      <c r="M707" s="107"/>
      <c r="N707" s="107"/>
      <c r="O707" s="107"/>
      <c r="P707" s="107"/>
      <c r="Q707" s="107"/>
      <c r="R707" s="35"/>
    </row>
    <row r="708" spans="1:18" ht="15" thickBot="1" x14ac:dyDescent="0.35">
      <c r="A708" s="41" t="s">
        <v>372</v>
      </c>
      <c r="B708" s="41" t="s">
        <v>154</v>
      </c>
      <c r="C708" s="40" t="s">
        <v>0</v>
      </c>
      <c r="D708" s="40" t="s">
        <v>0</v>
      </c>
      <c r="E708" s="52" t="s">
        <v>0</v>
      </c>
      <c r="F708" s="52" t="s">
        <v>0</v>
      </c>
      <c r="G708" s="52" t="s">
        <v>0</v>
      </c>
      <c r="H708" s="6" t="s">
        <v>0</v>
      </c>
      <c r="I708" s="102"/>
      <c r="J708" s="102"/>
      <c r="K708" s="102"/>
      <c r="L708" s="102"/>
      <c r="M708" s="102"/>
      <c r="N708" s="102"/>
      <c r="O708" s="102"/>
      <c r="P708" s="102"/>
      <c r="Q708" s="102"/>
      <c r="R708" s="35"/>
    </row>
    <row r="709" spans="1:18" s="34" customFormat="1" ht="31.2" thickBot="1" x14ac:dyDescent="0.35">
      <c r="A709" s="45" t="s">
        <v>112</v>
      </c>
      <c r="B709" s="45" t="s">
        <v>113</v>
      </c>
      <c r="C709" s="45" t="s">
        <v>114</v>
      </c>
      <c r="D709" s="46" t="s">
        <v>0</v>
      </c>
      <c r="E709" s="45" t="s">
        <v>3014</v>
      </c>
      <c r="F709" s="45" t="s">
        <v>115</v>
      </c>
      <c r="G709" s="45" t="s">
        <v>116</v>
      </c>
      <c r="H709" s="29" t="s">
        <v>1</v>
      </c>
      <c r="I709" s="124" t="s">
        <v>3013</v>
      </c>
      <c r="J709" s="124" t="s">
        <v>2</v>
      </c>
      <c r="K709" s="124" t="s">
        <v>3097</v>
      </c>
      <c r="L709" s="124" t="s">
        <v>3097</v>
      </c>
      <c r="M709" s="124" t="s">
        <v>3098</v>
      </c>
      <c r="N709" s="124" t="s">
        <v>3099</v>
      </c>
      <c r="O709" s="124" t="s">
        <v>3100</v>
      </c>
      <c r="P709" s="124" t="s">
        <v>3097</v>
      </c>
      <c r="Q709" s="126" t="s">
        <v>3101</v>
      </c>
      <c r="R709" s="35"/>
    </row>
    <row r="710" spans="1:18" x14ac:dyDescent="0.3">
      <c r="A710" s="50" t="s">
        <v>0</v>
      </c>
      <c r="B710" s="50" t="s">
        <v>0</v>
      </c>
      <c r="C710" s="50" t="s">
        <v>0</v>
      </c>
      <c r="D710" s="51" t="s">
        <v>0</v>
      </c>
      <c r="E710" s="51" t="s">
        <v>0</v>
      </c>
      <c r="F710" s="86" t="s">
        <v>0</v>
      </c>
      <c r="G710" s="87" t="s">
        <v>0</v>
      </c>
      <c r="H710" s="8" t="s">
        <v>0</v>
      </c>
      <c r="I710" s="103">
        <v>1</v>
      </c>
      <c r="J710" s="103">
        <v>2</v>
      </c>
      <c r="K710" s="103">
        <v>3</v>
      </c>
      <c r="L710" s="103" t="s">
        <v>3</v>
      </c>
      <c r="M710" s="103">
        <v>5</v>
      </c>
      <c r="N710" s="103">
        <v>6</v>
      </c>
      <c r="O710" s="103">
        <v>7</v>
      </c>
      <c r="P710" s="103" t="s">
        <v>3102</v>
      </c>
      <c r="Q710" s="103">
        <v>9</v>
      </c>
      <c r="R710" s="35"/>
    </row>
    <row r="711" spans="1:18" x14ac:dyDescent="0.3">
      <c r="A711" s="41" t="s">
        <v>372</v>
      </c>
      <c r="B711" s="41" t="s">
        <v>154</v>
      </c>
      <c r="C711" s="40" t="s">
        <v>117</v>
      </c>
      <c r="D711" s="40" t="s">
        <v>427</v>
      </c>
      <c r="E711" s="52" t="s">
        <v>0</v>
      </c>
      <c r="F711" s="52" t="s">
        <v>0</v>
      </c>
      <c r="G711" s="52" t="s">
        <v>0</v>
      </c>
      <c r="H711" s="6" t="s">
        <v>428</v>
      </c>
      <c r="I711" s="102"/>
      <c r="J711" s="102"/>
      <c r="K711" s="102"/>
      <c r="L711" s="102">
        <f t="shared" si="235"/>
        <v>0</v>
      </c>
      <c r="M711" s="102">
        <v>0</v>
      </c>
      <c r="N711" s="102"/>
      <c r="O711" s="102"/>
      <c r="P711" s="102">
        <f t="shared" si="236"/>
        <v>0</v>
      </c>
      <c r="Q711" s="102" t="str">
        <f t="shared" si="237"/>
        <v>-</v>
      </c>
      <c r="R711" s="35"/>
    </row>
    <row r="712" spans="1:18" s="34" customFormat="1" ht="20.399999999999999" x14ac:dyDescent="0.3">
      <c r="A712" s="43" t="s">
        <v>0</v>
      </c>
      <c r="B712" s="43" t="s">
        <v>0</v>
      </c>
      <c r="C712" s="43" t="s">
        <v>0</v>
      </c>
      <c r="D712" s="49" t="s">
        <v>0</v>
      </c>
      <c r="E712" s="49" t="s">
        <v>0</v>
      </c>
      <c r="F712" s="49" t="s">
        <v>0</v>
      </c>
      <c r="G712" s="49" t="s">
        <v>0</v>
      </c>
      <c r="H712" s="21" t="s">
        <v>26</v>
      </c>
      <c r="I712" s="112">
        <f>SUM(I713,I721,I723)</f>
        <v>2661087</v>
      </c>
      <c r="J712" s="112">
        <f>SUM(J713,J721,J723)</f>
        <v>2455087</v>
      </c>
      <c r="K712" s="112">
        <f>SUM(K713,K721,K723)</f>
        <v>0</v>
      </c>
      <c r="L712" s="112">
        <f t="shared" si="235"/>
        <v>631722</v>
      </c>
      <c r="M712" s="112">
        <f>SUM(M713,M721,M723)</f>
        <v>182669</v>
      </c>
      <c r="N712" s="112">
        <f t="shared" ref="N712:O712" si="263">SUM(N713,N721,N723)</f>
        <v>220853</v>
      </c>
      <c r="O712" s="112">
        <f t="shared" si="263"/>
        <v>228200</v>
      </c>
      <c r="P712" s="112">
        <f t="shared" si="236"/>
        <v>631722</v>
      </c>
      <c r="Q712" s="112">
        <f t="shared" si="237"/>
        <v>25.731145169193599</v>
      </c>
      <c r="R712" s="35"/>
    </row>
    <row r="713" spans="1:18" x14ac:dyDescent="0.3">
      <c r="A713" s="40" t="s">
        <v>372</v>
      </c>
      <c r="B713" s="40" t="s">
        <v>154</v>
      </c>
      <c r="C713" s="40" t="s">
        <v>117</v>
      </c>
      <c r="D713" s="40" t="s">
        <v>427</v>
      </c>
      <c r="E713" s="52" t="s">
        <v>119</v>
      </c>
      <c r="F713" s="52" t="s">
        <v>0</v>
      </c>
      <c r="G713" s="52" t="s">
        <v>0</v>
      </c>
      <c r="H713" s="6" t="s">
        <v>5</v>
      </c>
      <c r="I713" s="104">
        <f>SUM(I714,I715)</f>
        <v>2095923</v>
      </c>
      <c r="J713" s="104">
        <f>SUM(J714,J715)</f>
        <v>2095923</v>
      </c>
      <c r="K713" s="104">
        <f>SUM(K714,K715)</f>
        <v>0</v>
      </c>
      <c r="L713" s="104">
        <f t="shared" si="235"/>
        <v>526136</v>
      </c>
      <c r="M713" s="104">
        <f>SUM(M714,M715)</f>
        <v>166733</v>
      </c>
      <c r="N713" s="104">
        <f t="shared" ref="N713:O713" si="264">SUM(N714,N715)</f>
        <v>182503</v>
      </c>
      <c r="O713" s="104">
        <f t="shared" si="264"/>
        <v>176900</v>
      </c>
      <c r="P713" s="104">
        <f t="shared" si="236"/>
        <v>526136</v>
      </c>
      <c r="Q713" s="104">
        <f t="shared" si="237"/>
        <v>25.102830590627612</v>
      </c>
      <c r="R713" s="35"/>
    </row>
    <row r="714" spans="1:18" x14ac:dyDescent="0.3">
      <c r="A714" s="40" t="s">
        <v>372</v>
      </c>
      <c r="B714" s="40" t="s">
        <v>154</v>
      </c>
      <c r="C714" s="40" t="s">
        <v>117</v>
      </c>
      <c r="D714" s="40" t="s">
        <v>427</v>
      </c>
      <c r="E714" s="88" t="s">
        <v>3015</v>
      </c>
      <c r="F714" s="40"/>
      <c r="G714" s="81" t="s">
        <v>3051</v>
      </c>
      <c r="H714" s="9" t="s">
        <v>6</v>
      </c>
      <c r="I714" s="102">
        <v>1816800</v>
      </c>
      <c r="J714" s="102">
        <v>1816800</v>
      </c>
      <c r="K714" s="102"/>
      <c r="L714" s="102">
        <f t="shared" si="235"/>
        <v>455203</v>
      </c>
      <c r="M714" s="102">
        <v>147203</v>
      </c>
      <c r="N714" s="102">
        <v>154000</v>
      </c>
      <c r="O714" s="102">
        <v>154000</v>
      </c>
      <c r="P714" s="102">
        <f t="shared" si="236"/>
        <v>455203</v>
      </c>
      <c r="Q714" s="102">
        <f t="shared" si="237"/>
        <v>25.055206957287542</v>
      </c>
      <c r="R714" s="35"/>
    </row>
    <row r="715" spans="1:18" x14ac:dyDescent="0.3">
      <c r="A715" s="41" t="s">
        <v>372</v>
      </c>
      <c r="B715" s="41" t="s">
        <v>154</v>
      </c>
      <c r="C715" s="41" t="s">
        <v>117</v>
      </c>
      <c r="D715" s="41" t="s">
        <v>427</v>
      </c>
      <c r="E715" s="41" t="s">
        <v>120</v>
      </c>
      <c r="F715" s="40" t="s">
        <v>0</v>
      </c>
      <c r="G715" s="81" t="s">
        <v>0</v>
      </c>
      <c r="H715" s="6" t="s">
        <v>7</v>
      </c>
      <c r="I715" s="104">
        <f>SUM(I716:I720)</f>
        <v>279123</v>
      </c>
      <c r="J715" s="104">
        <f>SUM(J716:J720)</f>
        <v>279123</v>
      </c>
      <c r="K715" s="104">
        <f>SUM(K716:K720)</f>
        <v>0</v>
      </c>
      <c r="L715" s="104">
        <f t="shared" ref="L715:L778" si="265">SUM(M715:O715)</f>
        <v>70933</v>
      </c>
      <c r="M715" s="104">
        <f>SUM(M716:M720)</f>
        <v>19530</v>
      </c>
      <c r="N715" s="104">
        <f t="shared" ref="N715:O715" si="266">SUM(N716:N720)</f>
        <v>28503</v>
      </c>
      <c r="O715" s="104">
        <f t="shared" si="266"/>
        <v>22900</v>
      </c>
      <c r="P715" s="104">
        <f t="shared" ref="P715:P778" si="267">K715+L715</f>
        <v>70933</v>
      </c>
      <c r="Q715" s="104">
        <f t="shared" ref="Q715:Q778" si="268">IF(J715=0,"-",P715/J715*100)</f>
        <v>25.412810839665667</v>
      </c>
      <c r="R715" s="35"/>
    </row>
    <row r="716" spans="1:18" x14ac:dyDescent="0.3">
      <c r="A716" s="40" t="s">
        <v>372</v>
      </c>
      <c r="B716" s="40" t="s">
        <v>154</v>
      </c>
      <c r="C716" s="40" t="s">
        <v>117</v>
      </c>
      <c r="D716" s="40" t="s">
        <v>427</v>
      </c>
      <c r="E716" s="88" t="s">
        <v>3016</v>
      </c>
      <c r="F716" s="40" t="s">
        <v>429</v>
      </c>
      <c r="G716" s="81" t="s">
        <v>3051</v>
      </c>
      <c r="H716" s="9" t="s">
        <v>9</v>
      </c>
      <c r="I716" s="102">
        <v>55188</v>
      </c>
      <c r="J716" s="102">
        <v>55188</v>
      </c>
      <c r="K716" s="102"/>
      <c r="L716" s="102">
        <f t="shared" si="265"/>
        <v>14459</v>
      </c>
      <c r="M716" s="102">
        <v>4759</v>
      </c>
      <c r="N716" s="102">
        <v>4800</v>
      </c>
      <c r="O716" s="102">
        <v>4900</v>
      </c>
      <c r="P716" s="102">
        <f t="shared" si="267"/>
        <v>14459</v>
      </c>
      <c r="Q716" s="102">
        <f t="shared" si="268"/>
        <v>26.199536131042983</v>
      </c>
      <c r="R716" s="35"/>
    </row>
    <row r="717" spans="1:18" x14ac:dyDescent="0.3">
      <c r="A717" s="40" t="s">
        <v>372</v>
      </c>
      <c r="B717" s="40" t="s">
        <v>154</v>
      </c>
      <c r="C717" s="40" t="s">
        <v>117</v>
      </c>
      <c r="D717" s="40" t="s">
        <v>427</v>
      </c>
      <c r="E717" s="88" t="s">
        <v>3016</v>
      </c>
      <c r="F717" s="40" t="s">
        <v>430</v>
      </c>
      <c r="G717" s="81" t="s">
        <v>3051</v>
      </c>
      <c r="H717" s="9" t="s">
        <v>12</v>
      </c>
      <c r="I717" s="102">
        <v>168000</v>
      </c>
      <c r="J717" s="102">
        <v>168000</v>
      </c>
      <c r="K717" s="102"/>
      <c r="L717" s="102">
        <f t="shared" si="265"/>
        <v>50771</v>
      </c>
      <c r="M717" s="102">
        <v>14771</v>
      </c>
      <c r="N717" s="102">
        <v>18000</v>
      </c>
      <c r="O717" s="102">
        <v>18000</v>
      </c>
      <c r="P717" s="102">
        <f t="shared" si="267"/>
        <v>50771</v>
      </c>
      <c r="Q717" s="102">
        <f t="shared" si="268"/>
        <v>30.220833333333335</v>
      </c>
      <c r="R717" s="35"/>
    </row>
    <row r="718" spans="1:18" x14ac:dyDescent="0.3">
      <c r="A718" s="40" t="s">
        <v>372</v>
      </c>
      <c r="B718" s="40" t="s">
        <v>154</v>
      </c>
      <c r="C718" s="40" t="s">
        <v>117</v>
      </c>
      <c r="D718" s="40" t="s">
        <v>427</v>
      </c>
      <c r="E718" s="88" t="s">
        <v>3016</v>
      </c>
      <c r="F718" s="40" t="s">
        <v>431</v>
      </c>
      <c r="G718" s="81" t="s">
        <v>3051</v>
      </c>
      <c r="H718" s="9" t="s">
        <v>10</v>
      </c>
      <c r="I718" s="102">
        <v>38232</v>
      </c>
      <c r="J718" s="102">
        <v>38232</v>
      </c>
      <c r="K718" s="102"/>
      <c r="L718" s="102">
        <f t="shared" si="265"/>
        <v>0</v>
      </c>
      <c r="M718" s="102">
        <v>0</v>
      </c>
      <c r="N718" s="102"/>
      <c r="O718" s="102"/>
      <c r="P718" s="102">
        <f t="shared" si="267"/>
        <v>0</v>
      </c>
      <c r="Q718" s="102">
        <f t="shared" si="268"/>
        <v>0</v>
      </c>
      <c r="R718" s="35"/>
    </row>
    <row r="719" spans="1:18" x14ac:dyDescent="0.3">
      <c r="A719" s="40" t="s">
        <v>372</v>
      </c>
      <c r="B719" s="40" t="s">
        <v>154</v>
      </c>
      <c r="C719" s="40" t="s">
        <v>117</v>
      </c>
      <c r="D719" s="40" t="s">
        <v>427</v>
      </c>
      <c r="E719" s="88" t="s">
        <v>3016</v>
      </c>
      <c r="F719" s="40" t="s">
        <v>432</v>
      </c>
      <c r="G719" s="81" t="s">
        <v>3051</v>
      </c>
      <c r="H719" s="9" t="s">
        <v>8</v>
      </c>
      <c r="I719" s="102">
        <v>5703</v>
      </c>
      <c r="J719" s="102">
        <v>5703</v>
      </c>
      <c r="K719" s="102"/>
      <c r="L719" s="102">
        <f t="shared" si="265"/>
        <v>5703</v>
      </c>
      <c r="M719" s="102">
        <v>0</v>
      </c>
      <c r="N719" s="102">
        <v>5703</v>
      </c>
      <c r="O719" s="102">
        <v>0</v>
      </c>
      <c r="P719" s="102">
        <f t="shared" si="267"/>
        <v>5703</v>
      </c>
      <c r="Q719" s="102">
        <f t="shared" si="268"/>
        <v>100</v>
      </c>
      <c r="R719" s="35"/>
    </row>
    <row r="720" spans="1:18" x14ac:dyDescent="0.3">
      <c r="A720" s="40" t="s">
        <v>372</v>
      </c>
      <c r="B720" s="40" t="s">
        <v>154</v>
      </c>
      <c r="C720" s="40" t="s">
        <v>117</v>
      </c>
      <c r="D720" s="40" t="s">
        <v>427</v>
      </c>
      <c r="E720" s="88" t="s">
        <v>3016</v>
      </c>
      <c r="F720" s="40" t="s">
        <v>433</v>
      </c>
      <c r="G720" s="81" t="s">
        <v>3051</v>
      </c>
      <c r="H720" s="9" t="s">
        <v>11</v>
      </c>
      <c r="I720" s="102">
        <v>12000</v>
      </c>
      <c r="J720" s="102">
        <v>12000</v>
      </c>
      <c r="K720" s="102"/>
      <c r="L720" s="102">
        <f t="shared" si="265"/>
        <v>0</v>
      </c>
      <c r="M720" s="102">
        <v>0</v>
      </c>
      <c r="N720" s="102"/>
      <c r="O720" s="102"/>
      <c r="P720" s="102">
        <f t="shared" si="267"/>
        <v>0</v>
      </c>
      <c r="Q720" s="102">
        <f t="shared" si="268"/>
        <v>0</v>
      </c>
      <c r="R720" s="35"/>
    </row>
    <row r="721" spans="1:18" x14ac:dyDescent="0.3">
      <c r="A721" s="40" t="s">
        <v>372</v>
      </c>
      <c r="B721" s="40" t="s">
        <v>154</v>
      </c>
      <c r="C721" s="40" t="s">
        <v>117</v>
      </c>
      <c r="D721" s="40" t="s">
        <v>427</v>
      </c>
      <c r="E721" s="52" t="s">
        <v>124</v>
      </c>
      <c r="F721" s="52" t="s">
        <v>0</v>
      </c>
      <c r="G721" s="52" t="s">
        <v>0</v>
      </c>
      <c r="H721" s="6" t="s">
        <v>14</v>
      </c>
      <c r="I721" s="104">
        <f>SUM(I722)</f>
        <v>186064</v>
      </c>
      <c r="J721" s="104">
        <f>SUM(J722)</f>
        <v>186064</v>
      </c>
      <c r="K721" s="104">
        <f>SUM(K722)</f>
        <v>0</v>
      </c>
      <c r="L721" s="104">
        <f t="shared" si="265"/>
        <v>47857</v>
      </c>
      <c r="M721" s="104">
        <f>SUM(M722)</f>
        <v>15457</v>
      </c>
      <c r="N721" s="104">
        <f t="shared" ref="N721:O721" si="269">SUM(N722)</f>
        <v>16200</v>
      </c>
      <c r="O721" s="104">
        <f t="shared" si="269"/>
        <v>16200</v>
      </c>
      <c r="P721" s="104">
        <f t="shared" si="267"/>
        <v>47857</v>
      </c>
      <c r="Q721" s="104">
        <f t="shared" si="268"/>
        <v>25.720719752343278</v>
      </c>
      <c r="R721" s="35"/>
    </row>
    <row r="722" spans="1:18" x14ac:dyDescent="0.3">
      <c r="A722" s="40" t="s">
        <v>372</v>
      </c>
      <c r="B722" s="40" t="s">
        <v>154</v>
      </c>
      <c r="C722" s="40" t="s">
        <v>117</v>
      </c>
      <c r="D722" s="40" t="s">
        <v>427</v>
      </c>
      <c r="E722" s="88" t="s">
        <v>3017</v>
      </c>
      <c r="F722" s="40"/>
      <c r="G722" s="81" t="s">
        <v>3051</v>
      </c>
      <c r="H722" s="9" t="s">
        <v>15</v>
      </c>
      <c r="I722" s="102">
        <v>186064</v>
      </c>
      <c r="J722" s="102">
        <v>186064</v>
      </c>
      <c r="K722" s="102"/>
      <c r="L722" s="102">
        <f t="shared" si="265"/>
        <v>47857</v>
      </c>
      <c r="M722" s="102">
        <v>15457</v>
      </c>
      <c r="N722" s="102">
        <v>16200</v>
      </c>
      <c r="O722" s="102">
        <v>16200</v>
      </c>
      <c r="P722" s="102">
        <f t="shared" si="267"/>
        <v>47857</v>
      </c>
      <c r="Q722" s="102">
        <f t="shared" si="268"/>
        <v>25.720719752343278</v>
      </c>
      <c r="R722" s="35"/>
    </row>
    <row r="723" spans="1:18" x14ac:dyDescent="0.3">
      <c r="A723" s="40" t="s">
        <v>372</v>
      </c>
      <c r="B723" s="40" t="s">
        <v>154</v>
      </c>
      <c r="C723" s="40" t="s">
        <v>117</v>
      </c>
      <c r="D723" s="40" t="s">
        <v>427</v>
      </c>
      <c r="E723" s="52" t="s">
        <v>125</v>
      </c>
      <c r="F723" s="52" t="s">
        <v>0</v>
      </c>
      <c r="G723" s="52" t="s">
        <v>0</v>
      </c>
      <c r="H723" s="6" t="s">
        <v>16</v>
      </c>
      <c r="I723" s="104">
        <f>SUM(I724,I725,I726,I730,I734,I735,I739,I740,I733)</f>
        <v>379100</v>
      </c>
      <c r="J723" s="104">
        <f>SUM(J724,J725,J726,J730,J734,J735,J739,J740,J733)</f>
        <v>173100</v>
      </c>
      <c r="K723" s="104">
        <f>SUM(K724,K725,K726,K730,K734,K735,K739,K740,K733)</f>
        <v>0</v>
      </c>
      <c r="L723" s="104">
        <f t="shared" si="265"/>
        <v>57729</v>
      </c>
      <c r="M723" s="104">
        <f>SUM(M724,M725,M726,M730,M734,M735,M739,M740,M733)</f>
        <v>479</v>
      </c>
      <c r="N723" s="104">
        <f t="shared" ref="N723:O723" si="270">SUM(N724,N725,N726,N730,N734,N735,N739,N740,N733)</f>
        <v>22150</v>
      </c>
      <c r="O723" s="104">
        <f t="shared" si="270"/>
        <v>35100</v>
      </c>
      <c r="P723" s="104">
        <f t="shared" si="267"/>
        <v>57729</v>
      </c>
      <c r="Q723" s="104">
        <f t="shared" si="268"/>
        <v>33.350086655112655</v>
      </c>
      <c r="R723" s="35"/>
    </row>
    <row r="724" spans="1:18" x14ac:dyDescent="0.3">
      <c r="A724" s="40" t="s">
        <v>372</v>
      </c>
      <c r="B724" s="40" t="s">
        <v>154</v>
      </c>
      <c r="C724" s="40" t="s">
        <v>117</v>
      </c>
      <c r="D724" s="40" t="s">
        <v>427</v>
      </c>
      <c r="E724" s="88" t="s">
        <v>3018</v>
      </c>
      <c r="F724" s="40"/>
      <c r="G724" s="81" t="s">
        <v>3051</v>
      </c>
      <c r="H724" s="9" t="s">
        <v>17</v>
      </c>
      <c r="I724" s="102">
        <v>1000</v>
      </c>
      <c r="J724" s="102">
        <v>1000</v>
      </c>
      <c r="K724" s="102"/>
      <c r="L724" s="102">
        <f t="shared" si="265"/>
        <v>200</v>
      </c>
      <c r="M724" s="102">
        <v>0</v>
      </c>
      <c r="N724" s="102"/>
      <c r="O724" s="102">
        <v>200</v>
      </c>
      <c r="P724" s="102">
        <f t="shared" si="267"/>
        <v>200</v>
      </c>
      <c r="Q724" s="102">
        <f t="shared" si="268"/>
        <v>20</v>
      </c>
      <c r="R724" s="35"/>
    </row>
    <row r="725" spans="1:18" x14ac:dyDescent="0.3">
      <c r="A725" s="40" t="s">
        <v>372</v>
      </c>
      <c r="B725" s="40" t="s">
        <v>154</v>
      </c>
      <c r="C725" s="40" t="s">
        <v>117</v>
      </c>
      <c r="D725" s="40" t="s">
        <v>427</v>
      </c>
      <c r="E725" s="88" t="s">
        <v>3031</v>
      </c>
      <c r="F725" s="40"/>
      <c r="G725" s="81" t="s">
        <v>3051</v>
      </c>
      <c r="H725" s="9" t="s">
        <v>18</v>
      </c>
      <c r="I725" s="102">
        <v>28000</v>
      </c>
      <c r="J725" s="102">
        <v>18000</v>
      </c>
      <c r="K725" s="102"/>
      <c r="L725" s="102">
        <f t="shared" si="265"/>
        <v>8900</v>
      </c>
      <c r="M725" s="102">
        <v>0</v>
      </c>
      <c r="N725" s="102">
        <v>4600</v>
      </c>
      <c r="O725" s="102">
        <v>4300</v>
      </c>
      <c r="P725" s="102">
        <f t="shared" si="267"/>
        <v>8900</v>
      </c>
      <c r="Q725" s="102">
        <f t="shared" si="268"/>
        <v>49.444444444444443</v>
      </c>
      <c r="R725" s="35"/>
    </row>
    <row r="726" spans="1:18" x14ac:dyDescent="0.3">
      <c r="A726" s="41" t="s">
        <v>372</v>
      </c>
      <c r="B726" s="41" t="s">
        <v>154</v>
      </c>
      <c r="C726" s="41" t="s">
        <v>117</v>
      </c>
      <c r="D726" s="41" t="s">
        <v>427</v>
      </c>
      <c r="E726" s="41" t="s">
        <v>318</v>
      </c>
      <c r="F726" s="40" t="s">
        <v>0</v>
      </c>
      <c r="G726" s="81" t="s">
        <v>0</v>
      </c>
      <c r="H726" s="6" t="s">
        <v>19</v>
      </c>
      <c r="I726" s="104">
        <f>SUM(I727:I729)</f>
        <v>29300</v>
      </c>
      <c r="J726" s="104">
        <f>SUM(J727:J729)</f>
        <v>24300</v>
      </c>
      <c r="K726" s="104">
        <f>SUM(K727:K729)</f>
        <v>0</v>
      </c>
      <c r="L726" s="104">
        <f t="shared" si="265"/>
        <v>5200</v>
      </c>
      <c r="M726" s="104">
        <f>SUM(M727:M729)</f>
        <v>0</v>
      </c>
      <c r="N726" s="104">
        <f t="shared" ref="N726:O726" si="271">SUM(N727:N729)</f>
        <v>2600</v>
      </c>
      <c r="O726" s="104">
        <f t="shared" si="271"/>
        <v>2600</v>
      </c>
      <c r="P726" s="104">
        <f t="shared" si="267"/>
        <v>5200</v>
      </c>
      <c r="Q726" s="104">
        <f t="shared" si="268"/>
        <v>21.399176954732511</v>
      </c>
      <c r="R726" s="35"/>
    </row>
    <row r="727" spans="1:18" x14ac:dyDescent="0.3">
      <c r="A727" s="40" t="s">
        <v>372</v>
      </c>
      <c r="B727" s="40" t="s">
        <v>154</v>
      </c>
      <c r="C727" s="40" t="s">
        <v>117</v>
      </c>
      <c r="D727" s="40" t="s">
        <v>427</v>
      </c>
      <c r="E727" s="88" t="s">
        <v>3032</v>
      </c>
      <c r="F727" s="40" t="s">
        <v>434</v>
      </c>
      <c r="G727" s="81" t="s">
        <v>3051</v>
      </c>
      <c r="H727" s="9" t="s">
        <v>435</v>
      </c>
      <c r="I727" s="102">
        <v>22000</v>
      </c>
      <c r="J727" s="102">
        <v>17000</v>
      </c>
      <c r="K727" s="102"/>
      <c r="L727" s="102">
        <f t="shared" si="265"/>
        <v>4000</v>
      </c>
      <c r="M727" s="102">
        <v>0</v>
      </c>
      <c r="N727" s="102">
        <v>2000</v>
      </c>
      <c r="O727" s="102">
        <v>2000</v>
      </c>
      <c r="P727" s="102">
        <f t="shared" si="267"/>
        <v>4000</v>
      </c>
      <c r="Q727" s="102">
        <f t="shared" si="268"/>
        <v>23.52941176470588</v>
      </c>
      <c r="R727" s="35"/>
    </row>
    <row r="728" spans="1:18" x14ac:dyDescent="0.3">
      <c r="A728" s="40" t="s">
        <v>372</v>
      </c>
      <c r="B728" s="40" t="s">
        <v>154</v>
      </c>
      <c r="C728" s="40" t="s">
        <v>117</v>
      </c>
      <c r="D728" s="40" t="s">
        <v>427</v>
      </c>
      <c r="E728" s="88" t="s">
        <v>3032</v>
      </c>
      <c r="F728" s="40" t="s">
        <v>436</v>
      </c>
      <c r="G728" s="81" t="s">
        <v>3051</v>
      </c>
      <c r="H728" s="9" t="s">
        <v>437</v>
      </c>
      <c r="I728" s="102">
        <v>100</v>
      </c>
      <c r="J728" s="102">
        <v>100</v>
      </c>
      <c r="K728" s="102"/>
      <c r="L728" s="102">
        <f t="shared" si="265"/>
        <v>0</v>
      </c>
      <c r="M728" s="102">
        <v>0</v>
      </c>
      <c r="N728" s="102">
        <v>0</v>
      </c>
      <c r="O728" s="102">
        <v>0</v>
      </c>
      <c r="P728" s="102">
        <f t="shared" si="267"/>
        <v>0</v>
      </c>
      <c r="Q728" s="102">
        <f t="shared" si="268"/>
        <v>0</v>
      </c>
      <c r="R728" s="35"/>
    </row>
    <row r="729" spans="1:18" x14ac:dyDescent="0.3">
      <c r="A729" s="40" t="s">
        <v>372</v>
      </c>
      <c r="B729" s="40" t="s">
        <v>154</v>
      </c>
      <c r="C729" s="40" t="s">
        <v>117</v>
      </c>
      <c r="D729" s="40" t="s">
        <v>427</v>
      </c>
      <c r="E729" s="88" t="s">
        <v>3032</v>
      </c>
      <c r="F729" s="40" t="s">
        <v>438</v>
      </c>
      <c r="G729" s="81" t="s">
        <v>3051</v>
      </c>
      <c r="H729" s="9" t="s">
        <v>439</v>
      </c>
      <c r="I729" s="102">
        <v>7200</v>
      </c>
      <c r="J729" s="102">
        <v>7200</v>
      </c>
      <c r="K729" s="102"/>
      <c r="L729" s="102">
        <f t="shared" si="265"/>
        <v>1200</v>
      </c>
      <c r="M729" s="102">
        <v>0</v>
      </c>
      <c r="N729" s="102">
        <v>600</v>
      </c>
      <c r="O729" s="102">
        <v>600</v>
      </c>
      <c r="P729" s="102">
        <f t="shared" si="267"/>
        <v>1200</v>
      </c>
      <c r="Q729" s="102">
        <f t="shared" si="268"/>
        <v>16.666666666666664</v>
      </c>
      <c r="R729" s="35"/>
    </row>
    <row r="730" spans="1:18" x14ac:dyDescent="0.3">
      <c r="A730" s="41" t="s">
        <v>372</v>
      </c>
      <c r="B730" s="41" t="s">
        <v>154</v>
      </c>
      <c r="C730" s="41" t="s">
        <v>117</v>
      </c>
      <c r="D730" s="41" t="s">
        <v>427</v>
      </c>
      <c r="E730" s="41" t="s">
        <v>247</v>
      </c>
      <c r="F730" s="40" t="s">
        <v>0</v>
      </c>
      <c r="G730" s="81" t="s">
        <v>0</v>
      </c>
      <c r="H730" s="6" t="s">
        <v>20</v>
      </c>
      <c r="I730" s="104">
        <f>SUM(I731:I732)</f>
        <v>29000</v>
      </c>
      <c r="J730" s="104">
        <f>SUM(J731:J732)</f>
        <v>15000</v>
      </c>
      <c r="K730" s="104">
        <f>SUM(K731:K732)</f>
        <v>0</v>
      </c>
      <c r="L730" s="104">
        <f t="shared" si="265"/>
        <v>3000</v>
      </c>
      <c r="M730" s="104">
        <f>SUM(M731:M732)</f>
        <v>0</v>
      </c>
      <c r="N730" s="104">
        <f t="shared" ref="N730:O730" si="272">SUM(N731:N732)</f>
        <v>1500</v>
      </c>
      <c r="O730" s="104">
        <f t="shared" si="272"/>
        <v>1500</v>
      </c>
      <c r="P730" s="104">
        <f t="shared" si="267"/>
        <v>3000</v>
      </c>
      <c r="Q730" s="104">
        <f t="shared" si="268"/>
        <v>20</v>
      </c>
      <c r="R730" s="35"/>
    </row>
    <row r="731" spans="1:18" x14ac:dyDescent="0.3">
      <c r="A731" s="40" t="s">
        <v>372</v>
      </c>
      <c r="B731" s="40" t="s">
        <v>154</v>
      </c>
      <c r="C731" s="40" t="s">
        <v>117</v>
      </c>
      <c r="D731" s="40" t="s">
        <v>427</v>
      </c>
      <c r="E731" s="88" t="s">
        <v>3026</v>
      </c>
      <c r="F731" s="40" t="s">
        <v>440</v>
      </c>
      <c r="G731" s="81" t="s">
        <v>3051</v>
      </c>
      <c r="H731" s="9" t="s">
        <v>441</v>
      </c>
      <c r="I731" s="102">
        <v>24000</v>
      </c>
      <c r="J731" s="102">
        <v>10000</v>
      </c>
      <c r="K731" s="102"/>
      <c r="L731" s="102">
        <f t="shared" si="265"/>
        <v>3000</v>
      </c>
      <c r="M731" s="102">
        <v>0</v>
      </c>
      <c r="N731" s="102">
        <v>1500</v>
      </c>
      <c r="O731" s="102">
        <v>1500</v>
      </c>
      <c r="P731" s="102">
        <f t="shared" si="267"/>
        <v>3000</v>
      </c>
      <c r="Q731" s="102">
        <f t="shared" si="268"/>
        <v>30</v>
      </c>
      <c r="R731" s="35"/>
    </row>
    <row r="732" spans="1:18" x14ac:dyDescent="0.3">
      <c r="A732" s="40" t="s">
        <v>372</v>
      </c>
      <c r="B732" s="40" t="s">
        <v>154</v>
      </c>
      <c r="C732" s="40" t="s">
        <v>117</v>
      </c>
      <c r="D732" s="40" t="s">
        <v>427</v>
      </c>
      <c r="E732" s="88" t="s">
        <v>3026</v>
      </c>
      <c r="F732" s="40" t="s">
        <v>442</v>
      </c>
      <c r="G732" s="81" t="s">
        <v>3051</v>
      </c>
      <c r="H732" s="9" t="s">
        <v>443</v>
      </c>
      <c r="I732" s="102">
        <v>5000</v>
      </c>
      <c r="J732" s="102">
        <v>5000</v>
      </c>
      <c r="K732" s="102"/>
      <c r="L732" s="102">
        <f t="shared" si="265"/>
        <v>0</v>
      </c>
      <c r="M732" s="102">
        <v>0</v>
      </c>
      <c r="N732" s="102">
        <v>0</v>
      </c>
      <c r="O732" s="102">
        <v>0</v>
      </c>
      <c r="P732" s="102">
        <f t="shared" si="267"/>
        <v>0</v>
      </c>
      <c r="Q732" s="102">
        <f t="shared" si="268"/>
        <v>0</v>
      </c>
      <c r="R732" s="35"/>
    </row>
    <row r="733" spans="1:18" x14ac:dyDescent="0.3">
      <c r="A733" s="40" t="s">
        <v>372</v>
      </c>
      <c r="B733" s="40" t="s">
        <v>154</v>
      </c>
      <c r="C733" s="40" t="s">
        <v>117</v>
      </c>
      <c r="D733" s="40" t="s">
        <v>427</v>
      </c>
      <c r="E733" s="88" t="s">
        <v>3033</v>
      </c>
      <c r="F733" s="40"/>
      <c r="G733" s="81" t="s">
        <v>3051</v>
      </c>
      <c r="H733" s="9" t="s">
        <v>21</v>
      </c>
      <c r="I733" s="102">
        <v>15000</v>
      </c>
      <c r="J733" s="102">
        <v>9000</v>
      </c>
      <c r="K733" s="102"/>
      <c r="L733" s="102">
        <f t="shared" si="265"/>
        <v>3000</v>
      </c>
      <c r="M733" s="102">
        <v>0</v>
      </c>
      <c r="N733" s="102">
        <v>1500</v>
      </c>
      <c r="O733" s="102">
        <v>1500</v>
      </c>
      <c r="P733" s="102">
        <f t="shared" si="267"/>
        <v>3000</v>
      </c>
      <c r="Q733" s="102">
        <f t="shared" si="268"/>
        <v>33.333333333333329</v>
      </c>
      <c r="R733" s="35"/>
    </row>
    <row r="734" spans="1:18" x14ac:dyDescent="0.3">
      <c r="A734" s="40" t="s">
        <v>372</v>
      </c>
      <c r="B734" s="40" t="s">
        <v>154</v>
      </c>
      <c r="C734" s="40" t="s">
        <v>117</v>
      </c>
      <c r="D734" s="40" t="s">
        <v>427</v>
      </c>
      <c r="E734" s="88" t="s">
        <v>3034</v>
      </c>
      <c r="F734" s="40"/>
      <c r="G734" s="81" t="s">
        <v>3051</v>
      </c>
      <c r="H734" s="9" t="s">
        <v>22</v>
      </c>
      <c r="I734" s="102">
        <v>1000</v>
      </c>
      <c r="J734" s="102">
        <v>1000</v>
      </c>
      <c r="K734" s="102"/>
      <c r="L734" s="102">
        <f t="shared" si="265"/>
        <v>300</v>
      </c>
      <c r="M734" s="102">
        <v>0</v>
      </c>
      <c r="N734" s="102">
        <v>0</v>
      </c>
      <c r="O734" s="102">
        <v>300</v>
      </c>
      <c r="P734" s="102">
        <f t="shared" si="267"/>
        <v>300</v>
      </c>
      <c r="Q734" s="102">
        <f t="shared" si="268"/>
        <v>30</v>
      </c>
      <c r="R734" s="35"/>
    </row>
    <row r="735" spans="1:18" x14ac:dyDescent="0.3">
      <c r="A735" s="41" t="s">
        <v>372</v>
      </c>
      <c r="B735" s="41" t="s">
        <v>154</v>
      </c>
      <c r="C735" s="41" t="s">
        <v>117</v>
      </c>
      <c r="D735" s="41" t="s">
        <v>427</v>
      </c>
      <c r="E735" s="41" t="s">
        <v>321</v>
      </c>
      <c r="F735" s="40" t="s">
        <v>0</v>
      </c>
      <c r="G735" s="81" t="s">
        <v>0</v>
      </c>
      <c r="H735" s="6" t="s">
        <v>23</v>
      </c>
      <c r="I735" s="104">
        <f>SUM(I736:I738)</f>
        <v>74000</v>
      </c>
      <c r="J735" s="104">
        <f>SUM(J736:J738)</f>
        <v>37000</v>
      </c>
      <c r="K735" s="104">
        <f>SUM(K736:K738)</f>
        <v>0</v>
      </c>
      <c r="L735" s="104">
        <f t="shared" si="265"/>
        <v>7000</v>
      </c>
      <c r="M735" s="104">
        <f>SUM(M736:M738)</f>
        <v>0</v>
      </c>
      <c r="N735" s="104">
        <f t="shared" ref="N735:O735" si="273">SUM(N736:N738)</f>
        <v>3500</v>
      </c>
      <c r="O735" s="104">
        <f t="shared" si="273"/>
        <v>3500</v>
      </c>
      <c r="P735" s="104">
        <f t="shared" si="267"/>
        <v>7000</v>
      </c>
      <c r="Q735" s="104">
        <f t="shared" si="268"/>
        <v>18.918918918918919</v>
      </c>
      <c r="R735" s="35"/>
    </row>
    <row r="736" spans="1:18" x14ac:dyDescent="0.3">
      <c r="A736" s="40" t="s">
        <v>372</v>
      </c>
      <c r="B736" s="40" t="s">
        <v>154</v>
      </c>
      <c r="C736" s="40" t="s">
        <v>117</v>
      </c>
      <c r="D736" s="40" t="s">
        <v>427</v>
      </c>
      <c r="E736" s="88" t="s">
        <v>3035</v>
      </c>
      <c r="F736" s="40" t="s">
        <v>444</v>
      </c>
      <c r="G736" s="81" t="s">
        <v>3051</v>
      </c>
      <c r="H736" s="9" t="s">
        <v>445</v>
      </c>
      <c r="I736" s="102">
        <v>15000</v>
      </c>
      <c r="J736" s="102">
        <v>10000</v>
      </c>
      <c r="K736" s="102"/>
      <c r="L736" s="102">
        <f t="shared" si="265"/>
        <v>3000</v>
      </c>
      <c r="M736" s="102">
        <v>0</v>
      </c>
      <c r="N736" s="102">
        <v>1500</v>
      </c>
      <c r="O736" s="102">
        <v>1500</v>
      </c>
      <c r="P736" s="102">
        <f t="shared" si="267"/>
        <v>3000</v>
      </c>
      <c r="Q736" s="102">
        <f t="shared" si="268"/>
        <v>30</v>
      </c>
      <c r="R736" s="35"/>
    </row>
    <row r="737" spans="1:18" ht="20.399999999999999" x14ac:dyDescent="0.3">
      <c r="A737" s="40" t="s">
        <v>372</v>
      </c>
      <c r="B737" s="40" t="s">
        <v>154</v>
      </c>
      <c r="C737" s="40" t="s">
        <v>117</v>
      </c>
      <c r="D737" s="40" t="s">
        <v>427</v>
      </c>
      <c r="E737" s="88" t="s">
        <v>3035</v>
      </c>
      <c r="F737" s="40" t="s">
        <v>446</v>
      </c>
      <c r="G737" s="81" t="s">
        <v>3051</v>
      </c>
      <c r="H737" s="9" t="s">
        <v>447</v>
      </c>
      <c r="I737" s="102">
        <v>54000</v>
      </c>
      <c r="J737" s="102">
        <v>22000</v>
      </c>
      <c r="K737" s="102"/>
      <c r="L737" s="102">
        <f t="shared" si="265"/>
        <v>4000</v>
      </c>
      <c r="M737" s="102">
        <v>0</v>
      </c>
      <c r="N737" s="102">
        <v>2000</v>
      </c>
      <c r="O737" s="102">
        <v>2000</v>
      </c>
      <c r="P737" s="102">
        <f t="shared" si="267"/>
        <v>4000</v>
      </c>
      <c r="Q737" s="102">
        <f t="shared" si="268"/>
        <v>18.181818181818183</v>
      </c>
      <c r="R737" s="35"/>
    </row>
    <row r="738" spans="1:18" x14ac:dyDescent="0.3">
      <c r="A738" s="40" t="s">
        <v>372</v>
      </c>
      <c r="B738" s="40" t="s">
        <v>154</v>
      </c>
      <c r="C738" s="40" t="s">
        <v>117</v>
      </c>
      <c r="D738" s="40" t="s">
        <v>427</v>
      </c>
      <c r="E738" s="88" t="s">
        <v>3035</v>
      </c>
      <c r="F738" s="40" t="s">
        <v>448</v>
      </c>
      <c r="G738" s="81" t="s">
        <v>3051</v>
      </c>
      <c r="H738" s="9" t="s">
        <v>449</v>
      </c>
      <c r="I738" s="102">
        <v>5000</v>
      </c>
      <c r="J738" s="102">
        <v>5000</v>
      </c>
      <c r="K738" s="102"/>
      <c r="L738" s="102">
        <f t="shared" si="265"/>
        <v>0</v>
      </c>
      <c r="M738" s="102">
        <v>0</v>
      </c>
      <c r="N738" s="102">
        <v>0</v>
      </c>
      <c r="O738" s="102">
        <v>0</v>
      </c>
      <c r="P738" s="102">
        <f t="shared" si="267"/>
        <v>0</v>
      </c>
      <c r="Q738" s="102">
        <f t="shared" si="268"/>
        <v>0</v>
      </c>
      <c r="R738" s="35"/>
    </row>
    <row r="739" spans="1:18" x14ac:dyDescent="0.3">
      <c r="A739" s="40" t="s">
        <v>372</v>
      </c>
      <c r="B739" s="40" t="s">
        <v>154</v>
      </c>
      <c r="C739" s="40" t="s">
        <v>117</v>
      </c>
      <c r="D739" s="40" t="s">
        <v>427</v>
      </c>
      <c r="E739" s="88" t="s">
        <v>3036</v>
      </c>
      <c r="F739" s="40"/>
      <c r="G739" s="81" t="s">
        <v>3051</v>
      </c>
      <c r="H739" s="9" t="s">
        <v>24</v>
      </c>
      <c r="I739" s="102">
        <v>10000</v>
      </c>
      <c r="J739" s="102">
        <v>6000</v>
      </c>
      <c r="K739" s="102"/>
      <c r="L739" s="102">
        <f t="shared" si="265"/>
        <v>2600</v>
      </c>
      <c r="M739" s="102">
        <v>0</v>
      </c>
      <c r="N739" s="102">
        <v>800</v>
      </c>
      <c r="O739" s="102">
        <v>1800</v>
      </c>
      <c r="P739" s="102">
        <f t="shared" si="267"/>
        <v>2600</v>
      </c>
      <c r="Q739" s="102">
        <f t="shared" si="268"/>
        <v>43.333333333333336</v>
      </c>
      <c r="R739" s="35"/>
    </row>
    <row r="740" spans="1:18" x14ac:dyDescent="0.3">
      <c r="A740" s="41" t="s">
        <v>372</v>
      </c>
      <c r="B740" s="41" t="s">
        <v>154</v>
      </c>
      <c r="C740" s="41" t="s">
        <v>117</v>
      </c>
      <c r="D740" s="41" t="s">
        <v>427</v>
      </c>
      <c r="E740" s="41" t="s">
        <v>127</v>
      </c>
      <c r="F740" s="40" t="s">
        <v>0</v>
      </c>
      <c r="G740" s="81" t="s">
        <v>0</v>
      </c>
      <c r="H740" s="6" t="s">
        <v>25</v>
      </c>
      <c r="I740" s="104">
        <f>SUM(I741:I745)</f>
        <v>191800</v>
      </c>
      <c r="J740" s="104">
        <f>SUM(J741:J745)</f>
        <v>61800</v>
      </c>
      <c r="K740" s="104">
        <f>SUM(K741:K745)</f>
        <v>0</v>
      </c>
      <c r="L740" s="104">
        <f t="shared" si="265"/>
        <v>27529</v>
      </c>
      <c r="M740" s="104">
        <f>SUM(M741:M745)</f>
        <v>479</v>
      </c>
      <c r="N740" s="104">
        <f t="shared" ref="N740:O740" si="274">SUM(N741:N745)</f>
        <v>7650</v>
      </c>
      <c r="O740" s="104">
        <f t="shared" si="274"/>
        <v>19400</v>
      </c>
      <c r="P740" s="104">
        <f t="shared" si="267"/>
        <v>27529</v>
      </c>
      <c r="Q740" s="104">
        <f t="shared" si="268"/>
        <v>44.545307443365694</v>
      </c>
      <c r="R740" s="35"/>
    </row>
    <row r="741" spans="1:18" x14ac:dyDescent="0.3">
      <c r="A741" s="40" t="s">
        <v>372</v>
      </c>
      <c r="B741" s="40" t="s">
        <v>154</v>
      </c>
      <c r="C741" s="40" t="s">
        <v>117</v>
      </c>
      <c r="D741" s="40" t="s">
        <v>427</v>
      </c>
      <c r="E741" s="88" t="s">
        <v>3019</v>
      </c>
      <c r="F741" s="40" t="s">
        <v>450</v>
      </c>
      <c r="G741" s="81" t="s">
        <v>3051</v>
      </c>
      <c r="H741" s="9" t="s">
        <v>451</v>
      </c>
      <c r="I741" s="102">
        <v>85000</v>
      </c>
      <c r="J741" s="102">
        <v>20000</v>
      </c>
      <c r="K741" s="102"/>
      <c r="L741" s="102">
        <f t="shared" si="265"/>
        <v>10000</v>
      </c>
      <c r="M741" s="102">
        <v>0</v>
      </c>
      <c r="N741" s="102">
        <v>5000</v>
      </c>
      <c r="O741" s="102">
        <v>5000</v>
      </c>
      <c r="P741" s="102">
        <f t="shared" si="267"/>
        <v>10000</v>
      </c>
      <c r="Q741" s="102">
        <f t="shared" si="268"/>
        <v>50</v>
      </c>
      <c r="R741" s="35"/>
    </row>
    <row r="742" spans="1:18" ht="20.399999999999999" x14ac:dyDescent="0.3">
      <c r="A742" s="40" t="s">
        <v>372</v>
      </c>
      <c r="B742" s="40" t="s">
        <v>154</v>
      </c>
      <c r="C742" s="40" t="s">
        <v>117</v>
      </c>
      <c r="D742" s="40" t="s">
        <v>427</v>
      </c>
      <c r="E742" s="88" t="s">
        <v>3019</v>
      </c>
      <c r="F742" s="40" t="s">
        <v>452</v>
      </c>
      <c r="G742" s="81" t="s">
        <v>3051</v>
      </c>
      <c r="H742" s="9" t="s">
        <v>453</v>
      </c>
      <c r="I742" s="102">
        <v>30000</v>
      </c>
      <c r="J742" s="102">
        <v>5000</v>
      </c>
      <c r="K742" s="102"/>
      <c r="L742" s="102">
        <f t="shared" si="265"/>
        <v>5000</v>
      </c>
      <c r="M742" s="102">
        <v>0</v>
      </c>
      <c r="N742" s="102">
        <v>0</v>
      </c>
      <c r="O742" s="102">
        <v>5000</v>
      </c>
      <c r="P742" s="102">
        <f t="shared" si="267"/>
        <v>5000</v>
      </c>
      <c r="Q742" s="102">
        <f t="shared" si="268"/>
        <v>100</v>
      </c>
      <c r="R742" s="35"/>
    </row>
    <row r="743" spans="1:18" x14ac:dyDescent="0.3">
      <c r="A743" s="40" t="s">
        <v>372</v>
      </c>
      <c r="B743" s="40" t="s">
        <v>154</v>
      </c>
      <c r="C743" s="40" t="s">
        <v>117</v>
      </c>
      <c r="D743" s="40" t="s">
        <v>427</v>
      </c>
      <c r="E743" s="88" t="s">
        <v>3019</v>
      </c>
      <c r="F743" s="40" t="s">
        <v>454</v>
      </c>
      <c r="G743" s="81" t="s">
        <v>3051</v>
      </c>
      <c r="H743" s="9" t="s">
        <v>455</v>
      </c>
      <c r="I743" s="102">
        <v>60000</v>
      </c>
      <c r="J743" s="102">
        <v>20000</v>
      </c>
      <c r="K743" s="102"/>
      <c r="L743" s="102">
        <f t="shared" si="265"/>
        <v>8000</v>
      </c>
      <c r="M743" s="102">
        <v>0</v>
      </c>
      <c r="N743" s="102">
        <v>2000</v>
      </c>
      <c r="O743" s="102">
        <v>6000</v>
      </c>
      <c r="P743" s="102">
        <f t="shared" si="267"/>
        <v>8000</v>
      </c>
      <c r="Q743" s="102">
        <f t="shared" si="268"/>
        <v>40</v>
      </c>
      <c r="R743" s="35"/>
    </row>
    <row r="744" spans="1:18" x14ac:dyDescent="0.3">
      <c r="A744" s="40" t="s">
        <v>372</v>
      </c>
      <c r="B744" s="40" t="s">
        <v>154</v>
      </c>
      <c r="C744" s="40" t="s">
        <v>117</v>
      </c>
      <c r="D744" s="40" t="s">
        <v>427</v>
      </c>
      <c r="E744" s="88" t="s">
        <v>3019</v>
      </c>
      <c r="F744" s="40" t="s">
        <v>456</v>
      </c>
      <c r="G744" s="81" t="s">
        <v>3051</v>
      </c>
      <c r="H744" s="9" t="s">
        <v>135</v>
      </c>
      <c r="I744" s="102">
        <v>5800</v>
      </c>
      <c r="J744" s="102">
        <v>5800</v>
      </c>
      <c r="K744" s="102"/>
      <c r="L744" s="102">
        <f t="shared" si="265"/>
        <v>1779</v>
      </c>
      <c r="M744" s="102">
        <v>479</v>
      </c>
      <c r="N744" s="102">
        <v>650</v>
      </c>
      <c r="O744" s="102">
        <v>650</v>
      </c>
      <c r="P744" s="102">
        <f t="shared" si="267"/>
        <v>1779</v>
      </c>
      <c r="Q744" s="102">
        <f t="shared" si="268"/>
        <v>30.672413793103448</v>
      </c>
      <c r="R744" s="35"/>
    </row>
    <row r="745" spans="1:18" ht="20.399999999999999" x14ac:dyDescent="0.3">
      <c r="A745" s="40" t="s">
        <v>372</v>
      </c>
      <c r="B745" s="40" t="s">
        <v>154</v>
      </c>
      <c r="C745" s="40" t="s">
        <v>117</v>
      </c>
      <c r="D745" s="40" t="s">
        <v>427</v>
      </c>
      <c r="E745" s="88" t="s">
        <v>3019</v>
      </c>
      <c r="F745" s="40" t="s">
        <v>457</v>
      </c>
      <c r="G745" s="81" t="s">
        <v>3051</v>
      </c>
      <c r="H745" s="9" t="s">
        <v>141</v>
      </c>
      <c r="I745" s="102">
        <v>11000</v>
      </c>
      <c r="J745" s="102">
        <v>11000</v>
      </c>
      <c r="K745" s="102"/>
      <c r="L745" s="102">
        <f t="shared" si="265"/>
        <v>2750</v>
      </c>
      <c r="M745" s="102">
        <v>0</v>
      </c>
      <c r="N745" s="102">
        <v>0</v>
      </c>
      <c r="O745" s="102">
        <v>2750</v>
      </c>
      <c r="P745" s="102">
        <f t="shared" si="267"/>
        <v>2750</v>
      </c>
      <c r="Q745" s="102">
        <f t="shared" si="268"/>
        <v>25</v>
      </c>
      <c r="R745" s="35"/>
    </row>
    <row r="746" spans="1:18" s="34" customFormat="1" ht="20.399999999999999" x14ac:dyDescent="0.3">
      <c r="A746" s="43" t="s">
        <v>0</v>
      </c>
      <c r="B746" s="43" t="s">
        <v>0</v>
      </c>
      <c r="C746" s="43" t="s">
        <v>0</v>
      </c>
      <c r="D746" s="49" t="s">
        <v>0</v>
      </c>
      <c r="E746" s="49" t="s">
        <v>0</v>
      </c>
      <c r="F746" s="49" t="s">
        <v>0</v>
      </c>
      <c r="G746" s="49" t="s">
        <v>0</v>
      </c>
      <c r="H746" s="21" t="s">
        <v>35</v>
      </c>
      <c r="I746" s="112">
        <f>SUM(I747)</f>
        <v>50100</v>
      </c>
      <c r="J746" s="112">
        <f>SUM(J747)</f>
        <v>20100</v>
      </c>
      <c r="K746" s="112">
        <f>SUM(K747)</f>
        <v>0</v>
      </c>
      <c r="L746" s="112">
        <f t="shared" si="265"/>
        <v>0</v>
      </c>
      <c r="M746" s="112">
        <f>SUM(M747)</f>
        <v>0</v>
      </c>
      <c r="N746" s="112">
        <f t="shared" ref="N746:O746" si="275">SUM(N747)</f>
        <v>0</v>
      </c>
      <c r="O746" s="112">
        <f t="shared" si="275"/>
        <v>0</v>
      </c>
      <c r="P746" s="112">
        <f t="shared" si="267"/>
        <v>0</v>
      </c>
      <c r="Q746" s="112">
        <f t="shared" si="268"/>
        <v>0</v>
      </c>
      <c r="R746" s="35"/>
    </row>
    <row r="747" spans="1:18" x14ac:dyDescent="0.3">
      <c r="A747" s="40" t="s">
        <v>372</v>
      </c>
      <c r="B747" s="40" t="s">
        <v>154</v>
      </c>
      <c r="C747" s="40" t="s">
        <v>117</v>
      </c>
      <c r="D747" s="40" t="s">
        <v>427</v>
      </c>
      <c r="E747" s="52" t="s">
        <v>142</v>
      </c>
      <c r="F747" s="52" t="s">
        <v>0</v>
      </c>
      <c r="G747" s="52" t="s">
        <v>0</v>
      </c>
      <c r="H747" s="6" t="s">
        <v>27</v>
      </c>
      <c r="I747" s="104">
        <f>SUM(I748,I750)</f>
        <v>50100</v>
      </c>
      <c r="J747" s="104">
        <f>SUM(J748,J750)</f>
        <v>20100</v>
      </c>
      <c r="K747" s="104">
        <f>SUM(K748,K750)</f>
        <v>0</v>
      </c>
      <c r="L747" s="104">
        <f t="shared" si="265"/>
        <v>0</v>
      </c>
      <c r="M747" s="104">
        <f>SUM(M748,M750)</f>
        <v>0</v>
      </c>
      <c r="N747" s="104">
        <f t="shared" ref="N747:O747" si="276">SUM(N748,N750)</f>
        <v>0</v>
      </c>
      <c r="O747" s="104">
        <f t="shared" si="276"/>
        <v>0</v>
      </c>
      <c r="P747" s="104">
        <f t="shared" si="267"/>
        <v>0</v>
      </c>
      <c r="Q747" s="104">
        <f t="shared" si="268"/>
        <v>0</v>
      </c>
      <c r="R747" s="35"/>
    </row>
    <row r="748" spans="1:18" x14ac:dyDescent="0.3">
      <c r="A748" s="41" t="s">
        <v>372</v>
      </c>
      <c r="B748" s="41" t="s">
        <v>154</v>
      </c>
      <c r="C748" s="41" t="s">
        <v>117</v>
      </c>
      <c r="D748" s="41" t="s">
        <v>427</v>
      </c>
      <c r="E748" s="41" t="s">
        <v>143</v>
      </c>
      <c r="F748" s="40" t="s">
        <v>0</v>
      </c>
      <c r="G748" s="81" t="s">
        <v>0</v>
      </c>
      <c r="H748" s="6" t="s">
        <v>30</v>
      </c>
      <c r="I748" s="104">
        <f>SUM(I749)</f>
        <v>50000</v>
      </c>
      <c r="J748" s="104">
        <f>SUM(J749)</f>
        <v>20000</v>
      </c>
      <c r="K748" s="104">
        <f>SUM(K749)</f>
        <v>0</v>
      </c>
      <c r="L748" s="104">
        <f t="shared" si="265"/>
        <v>0</v>
      </c>
      <c r="M748" s="104">
        <f>SUM(M749)</f>
        <v>0</v>
      </c>
      <c r="N748" s="104">
        <f t="shared" ref="N748:O748" si="277">SUM(N749)</f>
        <v>0</v>
      </c>
      <c r="O748" s="104">
        <f t="shared" si="277"/>
        <v>0</v>
      </c>
      <c r="P748" s="104">
        <f t="shared" si="267"/>
        <v>0</v>
      </c>
      <c r="Q748" s="104">
        <f t="shared" si="268"/>
        <v>0</v>
      </c>
      <c r="R748" s="35"/>
    </row>
    <row r="749" spans="1:18" x14ac:dyDescent="0.3">
      <c r="A749" s="40" t="s">
        <v>372</v>
      </c>
      <c r="B749" s="40" t="s">
        <v>154</v>
      </c>
      <c r="C749" s="40" t="s">
        <v>117</v>
      </c>
      <c r="D749" s="40" t="s">
        <v>427</v>
      </c>
      <c r="E749" s="88" t="s">
        <v>3020</v>
      </c>
      <c r="F749" s="40" t="s">
        <v>458</v>
      </c>
      <c r="G749" s="81" t="s">
        <v>3051</v>
      </c>
      <c r="H749" s="9" t="s">
        <v>459</v>
      </c>
      <c r="I749" s="102">
        <v>50000</v>
      </c>
      <c r="J749" s="102">
        <v>20000</v>
      </c>
      <c r="K749" s="102"/>
      <c r="L749" s="102">
        <f t="shared" si="265"/>
        <v>0</v>
      </c>
      <c r="M749" s="102">
        <v>0</v>
      </c>
      <c r="N749" s="102">
        <v>0</v>
      </c>
      <c r="O749" s="102">
        <v>0</v>
      </c>
      <c r="P749" s="102">
        <f t="shared" si="267"/>
        <v>0</v>
      </c>
      <c r="Q749" s="102">
        <f t="shared" si="268"/>
        <v>0</v>
      </c>
      <c r="R749" s="35"/>
    </row>
    <row r="750" spans="1:18" x14ac:dyDescent="0.3">
      <c r="A750" s="41" t="s">
        <v>372</v>
      </c>
      <c r="B750" s="41" t="s">
        <v>154</v>
      </c>
      <c r="C750" s="41" t="s">
        <v>117</v>
      </c>
      <c r="D750" s="41" t="s">
        <v>427</v>
      </c>
      <c r="E750" s="41" t="s">
        <v>148</v>
      </c>
      <c r="F750" s="40" t="s">
        <v>0</v>
      </c>
      <c r="G750" s="81" t="s">
        <v>0</v>
      </c>
      <c r="H750" s="6" t="s">
        <v>34</v>
      </c>
      <c r="I750" s="104">
        <f>SUM(I751)</f>
        <v>100</v>
      </c>
      <c r="J750" s="104">
        <f>SUM(J751)</f>
        <v>100</v>
      </c>
      <c r="K750" s="104">
        <f>SUM(K751)</f>
        <v>0</v>
      </c>
      <c r="L750" s="104">
        <f t="shared" si="265"/>
        <v>0</v>
      </c>
      <c r="M750" s="104">
        <f>SUM(M751)</f>
        <v>0</v>
      </c>
      <c r="N750" s="104">
        <f t="shared" ref="N750:O750" si="278">SUM(N751)</f>
        <v>0</v>
      </c>
      <c r="O750" s="104">
        <f t="shared" si="278"/>
        <v>0</v>
      </c>
      <c r="P750" s="104">
        <f t="shared" si="267"/>
        <v>0</v>
      </c>
      <c r="Q750" s="104">
        <f t="shared" si="268"/>
        <v>0</v>
      </c>
      <c r="R750" s="35"/>
    </row>
    <row r="751" spans="1:18" x14ac:dyDescent="0.3">
      <c r="A751" s="40" t="s">
        <v>372</v>
      </c>
      <c r="B751" s="40" t="s">
        <v>154</v>
      </c>
      <c r="C751" s="40" t="s">
        <v>117</v>
      </c>
      <c r="D751" s="40" t="s">
        <v>427</v>
      </c>
      <c r="E751" s="88" t="s">
        <v>3021</v>
      </c>
      <c r="F751" s="40" t="s">
        <v>460</v>
      </c>
      <c r="G751" s="81" t="s">
        <v>3051</v>
      </c>
      <c r="H751" s="9" t="s">
        <v>405</v>
      </c>
      <c r="I751" s="102">
        <v>100</v>
      </c>
      <c r="J751" s="102">
        <v>100</v>
      </c>
      <c r="K751" s="102"/>
      <c r="L751" s="102">
        <f t="shared" si="265"/>
        <v>0</v>
      </c>
      <c r="M751" s="102">
        <v>0</v>
      </c>
      <c r="N751" s="102"/>
      <c r="O751" s="102"/>
      <c r="P751" s="102">
        <f t="shared" si="267"/>
        <v>0</v>
      </c>
      <c r="Q751" s="102">
        <f t="shared" si="268"/>
        <v>0</v>
      </c>
      <c r="R751" s="35"/>
    </row>
    <row r="752" spans="1:18" s="34" customFormat="1" ht="20.399999999999999" x14ac:dyDescent="0.3">
      <c r="A752" s="43" t="s">
        <v>0</v>
      </c>
      <c r="B752" s="43" t="s">
        <v>0</v>
      </c>
      <c r="C752" s="43" t="s">
        <v>0</v>
      </c>
      <c r="D752" s="49" t="s">
        <v>0</v>
      </c>
      <c r="E752" s="49" t="s">
        <v>0</v>
      </c>
      <c r="F752" s="49" t="s">
        <v>0</v>
      </c>
      <c r="G752" s="49" t="s">
        <v>0</v>
      </c>
      <c r="H752" s="21" t="s">
        <v>41</v>
      </c>
      <c r="I752" s="112">
        <f t="shared" ref="I752:O754" si="279">SUM(I753)</f>
        <v>852000</v>
      </c>
      <c r="J752" s="112">
        <f t="shared" si="279"/>
        <v>105000</v>
      </c>
      <c r="K752" s="112">
        <f t="shared" si="279"/>
        <v>0</v>
      </c>
      <c r="L752" s="112">
        <f t="shared" si="265"/>
        <v>0</v>
      </c>
      <c r="M752" s="112">
        <f t="shared" si="279"/>
        <v>0</v>
      </c>
      <c r="N752" s="112">
        <f t="shared" si="279"/>
        <v>0</v>
      </c>
      <c r="O752" s="112">
        <f t="shared" si="279"/>
        <v>0</v>
      </c>
      <c r="P752" s="112">
        <f t="shared" si="267"/>
        <v>0</v>
      </c>
      <c r="Q752" s="112">
        <f t="shared" si="268"/>
        <v>0</v>
      </c>
      <c r="R752" s="35"/>
    </row>
    <row r="753" spans="1:18" x14ac:dyDescent="0.3">
      <c r="A753" s="40" t="s">
        <v>372</v>
      </c>
      <c r="B753" s="40" t="s">
        <v>154</v>
      </c>
      <c r="C753" s="40" t="s">
        <v>117</v>
      </c>
      <c r="D753" s="40" t="s">
        <v>427</v>
      </c>
      <c r="E753" s="52" t="s">
        <v>192</v>
      </c>
      <c r="F753" s="52" t="s">
        <v>0</v>
      </c>
      <c r="G753" s="52" t="s">
        <v>0</v>
      </c>
      <c r="H753" s="6" t="s">
        <v>36</v>
      </c>
      <c r="I753" s="104">
        <f t="shared" si="279"/>
        <v>852000</v>
      </c>
      <c r="J753" s="104">
        <f t="shared" si="279"/>
        <v>105000</v>
      </c>
      <c r="K753" s="104">
        <f t="shared" si="279"/>
        <v>0</v>
      </c>
      <c r="L753" s="104">
        <f t="shared" si="265"/>
        <v>0</v>
      </c>
      <c r="M753" s="104">
        <f t="shared" si="279"/>
        <v>0</v>
      </c>
      <c r="N753" s="104">
        <f t="shared" si="279"/>
        <v>0</v>
      </c>
      <c r="O753" s="104">
        <f t="shared" si="279"/>
        <v>0</v>
      </c>
      <c r="P753" s="104">
        <f t="shared" si="267"/>
        <v>0</v>
      </c>
      <c r="Q753" s="104">
        <f t="shared" si="268"/>
        <v>0</v>
      </c>
      <c r="R753" s="35"/>
    </row>
    <row r="754" spans="1:18" x14ac:dyDescent="0.3">
      <c r="A754" s="41" t="s">
        <v>372</v>
      </c>
      <c r="B754" s="41" t="s">
        <v>154</v>
      </c>
      <c r="C754" s="41" t="s">
        <v>117</v>
      </c>
      <c r="D754" s="41" t="s">
        <v>427</v>
      </c>
      <c r="E754" s="41" t="s">
        <v>408</v>
      </c>
      <c r="F754" s="40" t="s">
        <v>0</v>
      </c>
      <c r="G754" s="81" t="s">
        <v>0</v>
      </c>
      <c r="H754" s="6" t="s">
        <v>38</v>
      </c>
      <c r="I754" s="104">
        <f t="shared" si="279"/>
        <v>852000</v>
      </c>
      <c r="J754" s="104">
        <f t="shared" si="279"/>
        <v>105000</v>
      </c>
      <c r="K754" s="104">
        <f t="shared" si="279"/>
        <v>0</v>
      </c>
      <c r="L754" s="104">
        <f t="shared" si="265"/>
        <v>0</v>
      </c>
      <c r="M754" s="104">
        <f t="shared" si="279"/>
        <v>0</v>
      </c>
      <c r="N754" s="104">
        <f t="shared" si="279"/>
        <v>0</v>
      </c>
      <c r="O754" s="104">
        <f t="shared" si="279"/>
        <v>0</v>
      </c>
      <c r="P754" s="104">
        <f t="shared" si="267"/>
        <v>0</v>
      </c>
      <c r="Q754" s="104">
        <f t="shared" si="268"/>
        <v>0</v>
      </c>
      <c r="R754" s="35"/>
    </row>
    <row r="755" spans="1:18" x14ac:dyDescent="0.3">
      <c r="A755" s="40" t="s">
        <v>372</v>
      </c>
      <c r="B755" s="40" t="s">
        <v>154</v>
      </c>
      <c r="C755" s="40" t="s">
        <v>117</v>
      </c>
      <c r="D755" s="40" t="s">
        <v>427</v>
      </c>
      <c r="E755" s="88" t="s">
        <v>3038</v>
      </c>
      <c r="F755" s="40" t="s">
        <v>461</v>
      </c>
      <c r="G755" s="81" t="s">
        <v>3051</v>
      </c>
      <c r="H755" s="9" t="s">
        <v>462</v>
      </c>
      <c r="I755" s="102">
        <v>852000</v>
      </c>
      <c r="J755" s="102">
        <v>105000</v>
      </c>
      <c r="K755" s="102"/>
      <c r="L755" s="102">
        <f t="shared" si="265"/>
        <v>0</v>
      </c>
      <c r="M755" s="102">
        <v>0</v>
      </c>
      <c r="N755" s="102">
        <v>0</v>
      </c>
      <c r="O755" s="102">
        <v>0</v>
      </c>
      <c r="P755" s="102">
        <f t="shared" si="267"/>
        <v>0</v>
      </c>
      <c r="Q755" s="102">
        <f t="shared" si="268"/>
        <v>0</v>
      </c>
      <c r="R755" s="35"/>
    </row>
    <row r="756" spans="1:18" s="34" customFormat="1" ht="20.399999999999999" x14ac:dyDescent="0.3">
      <c r="A756" s="43" t="s">
        <v>0</v>
      </c>
      <c r="B756" s="43" t="s">
        <v>0</v>
      </c>
      <c r="C756" s="43" t="s">
        <v>0</v>
      </c>
      <c r="D756" s="49" t="s">
        <v>0</v>
      </c>
      <c r="E756" s="49" t="s">
        <v>0</v>
      </c>
      <c r="F756" s="49" t="s">
        <v>0</v>
      </c>
      <c r="G756" s="49" t="s">
        <v>0</v>
      </c>
      <c r="H756" s="21" t="s">
        <v>53</v>
      </c>
      <c r="I756" s="112">
        <f>SUM(I757)</f>
        <v>295200</v>
      </c>
      <c r="J756" s="112">
        <f>SUM(J757)</f>
        <v>21200</v>
      </c>
      <c r="K756" s="112">
        <f>SUM(K757)</f>
        <v>0</v>
      </c>
      <c r="L756" s="112">
        <f t="shared" si="265"/>
        <v>10000</v>
      </c>
      <c r="M756" s="112">
        <f>SUM(M757)</f>
        <v>0</v>
      </c>
      <c r="N756" s="112">
        <f t="shared" ref="N756:O756" si="280">SUM(N757)</f>
        <v>0</v>
      </c>
      <c r="O756" s="112">
        <f t="shared" si="280"/>
        <v>10000</v>
      </c>
      <c r="P756" s="112">
        <f t="shared" si="267"/>
        <v>10000</v>
      </c>
      <c r="Q756" s="112">
        <f t="shared" si="268"/>
        <v>47.169811320754718</v>
      </c>
      <c r="R756" s="35"/>
    </row>
    <row r="757" spans="1:18" x14ac:dyDescent="0.3">
      <c r="A757" s="40" t="s">
        <v>372</v>
      </c>
      <c r="B757" s="40" t="s">
        <v>154</v>
      </c>
      <c r="C757" s="40" t="s">
        <v>117</v>
      </c>
      <c r="D757" s="40" t="s">
        <v>427</v>
      </c>
      <c r="E757" s="52" t="s">
        <v>149</v>
      </c>
      <c r="F757" s="52" t="s">
        <v>0</v>
      </c>
      <c r="G757" s="52" t="s">
        <v>0</v>
      </c>
      <c r="H757" s="6" t="s">
        <v>46</v>
      </c>
      <c r="I757" s="104">
        <f>SUM(I758,I760,I762,I764,I765)</f>
        <v>295200</v>
      </c>
      <c r="J757" s="104">
        <f>SUM(J758,J760,J762,J764,J765)</f>
        <v>21200</v>
      </c>
      <c r="K757" s="104">
        <f>SUM(K758,K760,K762,K764,K765)</f>
        <v>0</v>
      </c>
      <c r="L757" s="104">
        <f t="shared" si="265"/>
        <v>10000</v>
      </c>
      <c r="M757" s="104">
        <f>SUM(M758,M760,M762,M764,M765)</f>
        <v>0</v>
      </c>
      <c r="N757" s="104">
        <f t="shared" ref="N757:O757" si="281">SUM(N758,N760,N762,N764,N765)</f>
        <v>0</v>
      </c>
      <c r="O757" s="104">
        <f t="shared" si="281"/>
        <v>10000</v>
      </c>
      <c r="P757" s="104">
        <f t="shared" si="267"/>
        <v>10000</v>
      </c>
      <c r="Q757" s="104">
        <f t="shared" si="268"/>
        <v>47.169811320754718</v>
      </c>
      <c r="R757" s="35"/>
    </row>
    <row r="758" spans="1:18" x14ac:dyDescent="0.3">
      <c r="A758" s="41" t="s">
        <v>372</v>
      </c>
      <c r="B758" s="41" t="s">
        <v>154</v>
      </c>
      <c r="C758" s="41" t="s">
        <v>117</v>
      </c>
      <c r="D758" s="41" t="s">
        <v>427</v>
      </c>
      <c r="E758" s="41" t="s">
        <v>463</v>
      </c>
      <c r="F758" s="40" t="s">
        <v>0</v>
      </c>
      <c r="G758" s="81" t="s">
        <v>0</v>
      </c>
      <c r="H758" s="6" t="s">
        <v>47</v>
      </c>
      <c r="I758" s="104">
        <f>SUM(I759)</f>
        <v>100</v>
      </c>
      <c r="J758" s="104">
        <f>SUM(J759)</f>
        <v>100</v>
      </c>
      <c r="K758" s="104">
        <f>SUM(K759)</f>
        <v>0</v>
      </c>
      <c r="L758" s="104">
        <f t="shared" si="265"/>
        <v>0</v>
      </c>
      <c r="M758" s="104">
        <f>SUM(M759)</f>
        <v>0</v>
      </c>
      <c r="N758" s="104">
        <f t="shared" ref="N758:O758" si="282">SUM(N759)</f>
        <v>0</v>
      </c>
      <c r="O758" s="104">
        <f t="shared" si="282"/>
        <v>0</v>
      </c>
      <c r="P758" s="104">
        <f t="shared" si="267"/>
        <v>0</v>
      </c>
      <c r="Q758" s="104">
        <f t="shared" si="268"/>
        <v>0</v>
      </c>
      <c r="R758" s="35"/>
    </row>
    <row r="759" spans="1:18" x14ac:dyDescent="0.3">
      <c r="A759" s="40" t="s">
        <v>372</v>
      </c>
      <c r="B759" s="40" t="s">
        <v>154</v>
      </c>
      <c r="C759" s="40" t="s">
        <v>117</v>
      </c>
      <c r="D759" s="40" t="s">
        <v>427</v>
      </c>
      <c r="E759" s="88" t="s">
        <v>3042</v>
      </c>
      <c r="F759" s="40" t="s">
        <v>464</v>
      </c>
      <c r="G759" s="81" t="s">
        <v>3051</v>
      </c>
      <c r="H759" s="9" t="s">
        <v>465</v>
      </c>
      <c r="I759" s="102">
        <v>100</v>
      </c>
      <c r="J759" s="102">
        <v>100</v>
      </c>
      <c r="K759" s="102"/>
      <c r="L759" s="102">
        <f t="shared" si="265"/>
        <v>0</v>
      </c>
      <c r="M759" s="102">
        <v>0</v>
      </c>
      <c r="N759" s="102">
        <v>0</v>
      </c>
      <c r="O759" s="102">
        <v>0</v>
      </c>
      <c r="P759" s="102">
        <f t="shared" si="267"/>
        <v>0</v>
      </c>
      <c r="Q759" s="102">
        <f t="shared" si="268"/>
        <v>0</v>
      </c>
      <c r="R759" s="35"/>
    </row>
    <row r="760" spans="1:18" x14ac:dyDescent="0.3">
      <c r="A760" s="41" t="s">
        <v>372</v>
      </c>
      <c r="B760" s="41" t="s">
        <v>154</v>
      </c>
      <c r="C760" s="41" t="s">
        <v>117</v>
      </c>
      <c r="D760" s="41" t="s">
        <v>427</v>
      </c>
      <c r="E760" s="41" t="s">
        <v>415</v>
      </c>
      <c r="F760" s="40" t="s">
        <v>0</v>
      </c>
      <c r="G760" s="81" t="s">
        <v>0</v>
      </c>
      <c r="H760" s="6" t="s">
        <v>48</v>
      </c>
      <c r="I760" s="104">
        <f>SUM(I761)</f>
        <v>70100</v>
      </c>
      <c r="J760" s="104">
        <f>SUM(J761)</f>
        <v>100</v>
      </c>
      <c r="K760" s="104">
        <f>SUM(K761)</f>
        <v>0</v>
      </c>
      <c r="L760" s="104">
        <f t="shared" si="265"/>
        <v>0</v>
      </c>
      <c r="M760" s="104">
        <f>SUM(M761)</f>
        <v>0</v>
      </c>
      <c r="N760" s="104">
        <f t="shared" ref="N760:O760" si="283">SUM(N761)</f>
        <v>0</v>
      </c>
      <c r="O760" s="104">
        <f t="shared" si="283"/>
        <v>0</v>
      </c>
      <c r="P760" s="104">
        <f t="shared" si="267"/>
        <v>0</v>
      </c>
      <c r="Q760" s="104">
        <f t="shared" si="268"/>
        <v>0</v>
      </c>
      <c r="R760" s="35"/>
    </row>
    <row r="761" spans="1:18" x14ac:dyDescent="0.3">
      <c r="A761" s="40" t="s">
        <v>372</v>
      </c>
      <c r="B761" s="40" t="s">
        <v>154</v>
      </c>
      <c r="C761" s="40" t="s">
        <v>117</v>
      </c>
      <c r="D761" s="40" t="s">
        <v>427</v>
      </c>
      <c r="E761" s="88" t="s">
        <v>3039</v>
      </c>
      <c r="F761" s="40" t="s">
        <v>466</v>
      </c>
      <c r="G761" s="81" t="s">
        <v>3051</v>
      </c>
      <c r="H761" s="9" t="s">
        <v>467</v>
      </c>
      <c r="I761" s="102">
        <v>70100</v>
      </c>
      <c r="J761" s="102">
        <v>100</v>
      </c>
      <c r="K761" s="102"/>
      <c r="L761" s="102">
        <f t="shared" si="265"/>
        <v>0</v>
      </c>
      <c r="M761" s="102">
        <v>0</v>
      </c>
      <c r="N761" s="102">
        <v>0</v>
      </c>
      <c r="O761" s="102">
        <v>0</v>
      </c>
      <c r="P761" s="102">
        <f t="shared" si="267"/>
        <v>0</v>
      </c>
      <c r="Q761" s="102">
        <f t="shared" si="268"/>
        <v>0</v>
      </c>
      <c r="R761" s="35"/>
    </row>
    <row r="762" spans="1:18" x14ac:dyDescent="0.3">
      <c r="A762" s="41" t="s">
        <v>372</v>
      </c>
      <c r="B762" s="41" t="s">
        <v>154</v>
      </c>
      <c r="C762" s="41" t="s">
        <v>117</v>
      </c>
      <c r="D762" s="41" t="s">
        <v>427</v>
      </c>
      <c r="E762" s="41" t="s">
        <v>150</v>
      </c>
      <c r="F762" s="40" t="s">
        <v>0</v>
      </c>
      <c r="G762" s="81" t="s">
        <v>0</v>
      </c>
      <c r="H762" s="6" t="s">
        <v>49</v>
      </c>
      <c r="I762" s="104">
        <f>SUM(I763)</f>
        <v>55000</v>
      </c>
      <c r="J762" s="104">
        <f>SUM(J763)</f>
        <v>1000</v>
      </c>
      <c r="K762" s="104">
        <f>SUM(K763)</f>
        <v>0</v>
      </c>
      <c r="L762" s="104">
        <f t="shared" si="265"/>
        <v>0</v>
      </c>
      <c r="M762" s="104">
        <f>SUM(M763)</f>
        <v>0</v>
      </c>
      <c r="N762" s="104">
        <f t="shared" ref="N762:O762" si="284">SUM(N763)</f>
        <v>0</v>
      </c>
      <c r="O762" s="104">
        <f t="shared" si="284"/>
        <v>0</v>
      </c>
      <c r="P762" s="104">
        <f t="shared" si="267"/>
        <v>0</v>
      </c>
      <c r="Q762" s="104">
        <f t="shared" si="268"/>
        <v>0</v>
      </c>
      <c r="R762" s="35"/>
    </row>
    <row r="763" spans="1:18" x14ac:dyDescent="0.3">
      <c r="A763" s="40" t="s">
        <v>372</v>
      </c>
      <c r="B763" s="40" t="s">
        <v>154</v>
      </c>
      <c r="C763" s="40" t="s">
        <v>117</v>
      </c>
      <c r="D763" s="40" t="s">
        <v>427</v>
      </c>
      <c r="E763" s="88" t="s">
        <v>3022</v>
      </c>
      <c r="F763" s="40" t="s">
        <v>468</v>
      </c>
      <c r="G763" s="81" t="s">
        <v>3051</v>
      </c>
      <c r="H763" s="9" t="s">
        <v>469</v>
      </c>
      <c r="I763" s="102">
        <v>55000</v>
      </c>
      <c r="J763" s="102">
        <v>1000</v>
      </c>
      <c r="K763" s="102"/>
      <c r="L763" s="102">
        <f t="shared" si="265"/>
        <v>0</v>
      </c>
      <c r="M763" s="102">
        <v>0</v>
      </c>
      <c r="N763" s="102"/>
      <c r="O763" s="102"/>
      <c r="P763" s="102">
        <f t="shared" si="267"/>
        <v>0</v>
      </c>
      <c r="Q763" s="102">
        <f t="shared" si="268"/>
        <v>0</v>
      </c>
      <c r="R763" s="35"/>
    </row>
    <row r="764" spans="1:18" x14ac:dyDescent="0.3">
      <c r="A764" s="40" t="s">
        <v>372</v>
      </c>
      <c r="B764" s="40" t="s">
        <v>154</v>
      </c>
      <c r="C764" s="40" t="s">
        <v>117</v>
      </c>
      <c r="D764" s="40" t="s">
        <v>427</v>
      </c>
      <c r="E764" s="88" t="s">
        <v>3025</v>
      </c>
      <c r="F764" s="40"/>
      <c r="G764" s="81" t="s">
        <v>3051</v>
      </c>
      <c r="H764" s="9" t="s">
        <v>51</v>
      </c>
      <c r="I764" s="102">
        <v>40000</v>
      </c>
      <c r="J764" s="102">
        <v>10000</v>
      </c>
      <c r="K764" s="102"/>
      <c r="L764" s="102">
        <f t="shared" si="265"/>
        <v>0</v>
      </c>
      <c r="M764" s="102">
        <v>0</v>
      </c>
      <c r="N764" s="102">
        <v>0</v>
      </c>
      <c r="O764" s="102">
        <v>0</v>
      </c>
      <c r="P764" s="102">
        <f t="shared" si="267"/>
        <v>0</v>
      </c>
      <c r="Q764" s="102">
        <f t="shared" si="268"/>
        <v>0</v>
      </c>
      <c r="R764" s="35"/>
    </row>
    <row r="765" spans="1:18" x14ac:dyDescent="0.3">
      <c r="A765" s="41" t="s">
        <v>372</v>
      </c>
      <c r="B765" s="41" t="s">
        <v>154</v>
      </c>
      <c r="C765" s="41" t="s">
        <v>117</v>
      </c>
      <c r="D765" s="41" t="s">
        <v>427</v>
      </c>
      <c r="E765" s="41" t="s">
        <v>332</v>
      </c>
      <c r="F765" s="40" t="s">
        <v>0</v>
      </c>
      <c r="G765" s="81" t="s">
        <v>0</v>
      </c>
      <c r="H765" s="6" t="s">
        <v>52</v>
      </c>
      <c r="I765" s="104">
        <f>SUM(I766)</f>
        <v>130000</v>
      </c>
      <c r="J765" s="104">
        <f>SUM(J766)</f>
        <v>10000</v>
      </c>
      <c r="K765" s="104">
        <f>SUM(K766)</f>
        <v>0</v>
      </c>
      <c r="L765" s="104">
        <f t="shared" si="265"/>
        <v>10000</v>
      </c>
      <c r="M765" s="104">
        <f>SUM(M766)</f>
        <v>0</v>
      </c>
      <c r="N765" s="104">
        <f t="shared" ref="N765:O765" si="285">SUM(N766)</f>
        <v>0</v>
      </c>
      <c r="O765" s="104">
        <f t="shared" si="285"/>
        <v>10000</v>
      </c>
      <c r="P765" s="104">
        <f t="shared" si="267"/>
        <v>10000</v>
      </c>
      <c r="Q765" s="104">
        <f t="shared" si="268"/>
        <v>100</v>
      </c>
      <c r="R765" s="35"/>
    </row>
    <row r="766" spans="1:18" x14ac:dyDescent="0.3">
      <c r="A766" s="40" t="s">
        <v>372</v>
      </c>
      <c r="B766" s="40" t="s">
        <v>154</v>
      </c>
      <c r="C766" s="40" t="s">
        <v>117</v>
      </c>
      <c r="D766" s="40" t="s">
        <v>427</v>
      </c>
      <c r="E766" s="88" t="s">
        <v>3037</v>
      </c>
      <c r="F766" s="40" t="s">
        <v>470</v>
      </c>
      <c r="G766" s="81" t="s">
        <v>3051</v>
      </c>
      <c r="H766" s="9" t="s">
        <v>471</v>
      </c>
      <c r="I766" s="102">
        <v>130000</v>
      </c>
      <c r="J766" s="102">
        <v>10000</v>
      </c>
      <c r="K766" s="102"/>
      <c r="L766" s="102">
        <f t="shared" si="265"/>
        <v>10000</v>
      </c>
      <c r="M766" s="102">
        <v>0</v>
      </c>
      <c r="N766" s="102">
        <v>0</v>
      </c>
      <c r="O766" s="102">
        <v>10000</v>
      </c>
      <c r="P766" s="102">
        <f t="shared" si="267"/>
        <v>10000</v>
      </c>
      <c r="Q766" s="102">
        <f t="shared" si="268"/>
        <v>100</v>
      </c>
      <c r="R766" s="35"/>
    </row>
    <row r="767" spans="1:18" s="34" customFormat="1" x14ac:dyDescent="0.3">
      <c r="A767" s="49" t="s">
        <v>0</v>
      </c>
      <c r="B767" s="49" t="s">
        <v>0</v>
      </c>
      <c r="C767" s="49" t="s">
        <v>0</v>
      </c>
      <c r="D767" s="49" t="s">
        <v>0</v>
      </c>
      <c r="E767" s="49" t="s">
        <v>0</v>
      </c>
      <c r="F767" s="49" t="s">
        <v>0</v>
      </c>
      <c r="G767" s="49" t="s">
        <v>0</v>
      </c>
      <c r="H767" s="21" t="s">
        <v>472</v>
      </c>
      <c r="I767" s="112">
        <f>SUM(I712,I746,I752,I756)</f>
        <v>3858387</v>
      </c>
      <c r="J767" s="112">
        <f>SUM(J712,J746,J752,J756)</f>
        <v>2601387</v>
      </c>
      <c r="K767" s="112">
        <f>SUM(K712,K746,K752,K756)</f>
        <v>0</v>
      </c>
      <c r="L767" s="112">
        <f t="shared" si="265"/>
        <v>641722</v>
      </c>
      <c r="M767" s="112">
        <f>SUM(M712,M746,M752,M756)</f>
        <v>182669</v>
      </c>
      <c r="N767" s="112">
        <f t="shared" ref="N767:O767" si="286">SUM(N712,N746,N752,N756)</f>
        <v>220853</v>
      </c>
      <c r="O767" s="112">
        <f t="shared" si="286"/>
        <v>238200</v>
      </c>
      <c r="P767" s="112">
        <f t="shared" si="267"/>
        <v>641722</v>
      </c>
      <c r="Q767" s="112">
        <f t="shared" si="268"/>
        <v>24.668455712279641</v>
      </c>
      <c r="R767" s="35"/>
    </row>
    <row r="768" spans="1:18" ht="15" thickBot="1" x14ac:dyDescent="0.35">
      <c r="A768" s="81" t="s">
        <v>0</v>
      </c>
      <c r="B768" s="81" t="s">
        <v>0</v>
      </c>
      <c r="C768" s="81" t="s">
        <v>0</v>
      </c>
      <c r="D768" s="81" t="s">
        <v>0</v>
      </c>
      <c r="E768" s="81" t="s">
        <v>0</v>
      </c>
      <c r="F768" s="81" t="s">
        <v>0</v>
      </c>
      <c r="G768" s="81" t="s">
        <v>0</v>
      </c>
      <c r="H768" s="6" t="s">
        <v>152</v>
      </c>
      <c r="I768" s="104">
        <v>80</v>
      </c>
      <c r="J768" s="104">
        <v>80</v>
      </c>
      <c r="K768" s="104"/>
      <c r="L768" s="104"/>
      <c r="M768" s="104"/>
      <c r="N768" s="104"/>
      <c r="O768" s="104"/>
      <c r="P768" s="104"/>
      <c r="Q768" s="104"/>
      <c r="R768" s="35"/>
    </row>
    <row r="769" spans="1:18" s="34" customFormat="1" ht="31.2" thickBot="1" x14ac:dyDescent="0.35">
      <c r="A769" s="127" t="s">
        <v>0</v>
      </c>
      <c r="B769" s="127" t="s">
        <v>0</v>
      </c>
      <c r="C769" s="127" t="s">
        <v>0</v>
      </c>
      <c r="D769" s="127" t="s">
        <v>0</v>
      </c>
      <c r="E769" s="127" t="s">
        <v>0</v>
      </c>
      <c r="F769" s="127" t="s">
        <v>0</v>
      </c>
      <c r="G769" s="127" t="s">
        <v>0</v>
      </c>
      <c r="H769" s="29" t="s">
        <v>63</v>
      </c>
      <c r="I769" s="124" t="s">
        <v>3013</v>
      </c>
      <c r="J769" s="124" t="s">
        <v>2</v>
      </c>
      <c r="K769" s="124" t="s">
        <v>3097</v>
      </c>
      <c r="L769" s="124" t="s">
        <v>3097</v>
      </c>
      <c r="M769" s="124" t="s">
        <v>3098</v>
      </c>
      <c r="N769" s="124" t="s">
        <v>3099</v>
      </c>
      <c r="O769" s="124" t="s">
        <v>3100</v>
      </c>
      <c r="P769" s="124" t="s">
        <v>3097</v>
      </c>
      <c r="Q769" s="126" t="s">
        <v>3101</v>
      </c>
      <c r="R769" s="35"/>
    </row>
    <row r="770" spans="1:18" x14ac:dyDescent="0.3">
      <c r="A770" s="128"/>
      <c r="B770" s="128"/>
      <c r="C770" s="128"/>
      <c r="D770" s="128"/>
      <c r="E770" s="128"/>
      <c r="F770" s="128"/>
      <c r="G770" s="128"/>
      <c r="H770" s="10" t="s">
        <v>0</v>
      </c>
      <c r="I770" s="103">
        <v>1</v>
      </c>
      <c r="J770" s="103">
        <v>2</v>
      </c>
      <c r="K770" s="103">
        <v>3</v>
      </c>
      <c r="L770" s="103" t="s">
        <v>3</v>
      </c>
      <c r="M770" s="103">
        <v>5</v>
      </c>
      <c r="N770" s="103">
        <v>6</v>
      </c>
      <c r="O770" s="103">
        <v>7</v>
      </c>
      <c r="P770" s="103" t="s">
        <v>3102</v>
      </c>
      <c r="Q770" s="103">
        <v>9</v>
      </c>
      <c r="R770" s="35"/>
    </row>
    <row r="771" spans="1:18" x14ac:dyDescent="0.3">
      <c r="A771" s="128"/>
      <c r="B771" s="128"/>
      <c r="C771" s="128"/>
      <c r="D771" s="128"/>
      <c r="E771" s="128"/>
      <c r="F771" s="128"/>
      <c r="G771" s="128"/>
      <c r="H771" s="11" t="s">
        <v>96</v>
      </c>
      <c r="I771" s="105">
        <f>SUM(I767)</f>
        <v>3858387</v>
      </c>
      <c r="J771" s="105">
        <f>SUM(J767)</f>
        <v>2601387</v>
      </c>
      <c r="K771" s="105">
        <f>SUM(K767)</f>
        <v>0</v>
      </c>
      <c r="L771" s="105">
        <f t="shared" si="265"/>
        <v>641722</v>
      </c>
      <c r="M771" s="105">
        <f>SUM(M767)</f>
        <v>182669</v>
      </c>
      <c r="N771" s="105">
        <f t="shared" ref="N771:O771" si="287">SUM(N767)</f>
        <v>220853</v>
      </c>
      <c r="O771" s="105">
        <f t="shared" si="287"/>
        <v>238200</v>
      </c>
      <c r="P771" s="105">
        <f t="shared" si="267"/>
        <v>641722</v>
      </c>
      <c r="Q771" s="105">
        <f t="shared" si="268"/>
        <v>24.668455712279641</v>
      </c>
      <c r="R771" s="35"/>
    </row>
    <row r="772" spans="1:18" x14ac:dyDescent="0.3">
      <c r="A772" s="128"/>
      <c r="B772" s="128"/>
      <c r="C772" s="128"/>
      <c r="D772" s="128"/>
      <c r="E772" s="128"/>
      <c r="F772" s="128"/>
      <c r="G772" s="128"/>
      <c r="H772" s="12" t="s">
        <v>62</v>
      </c>
      <c r="I772" s="105">
        <f>SUM(I771)</f>
        <v>3858387</v>
      </c>
      <c r="J772" s="105">
        <f>SUM(J771)</f>
        <v>2601387</v>
      </c>
      <c r="K772" s="105">
        <f>SUM(K771)</f>
        <v>0</v>
      </c>
      <c r="L772" s="105">
        <f t="shared" si="265"/>
        <v>641722</v>
      </c>
      <c r="M772" s="105">
        <f>SUM(M771)</f>
        <v>182669</v>
      </c>
      <c r="N772" s="105">
        <f t="shared" ref="N772:O772" si="288">SUM(N771)</f>
        <v>220853</v>
      </c>
      <c r="O772" s="105">
        <f t="shared" si="288"/>
        <v>238200</v>
      </c>
      <c r="P772" s="105">
        <f t="shared" si="267"/>
        <v>641722</v>
      </c>
      <c r="Q772" s="105">
        <f t="shared" si="268"/>
        <v>24.668455712279641</v>
      </c>
      <c r="R772" s="35"/>
    </row>
    <row r="773" spans="1:18" x14ac:dyDescent="0.3">
      <c r="A773" s="129"/>
      <c r="B773" s="129"/>
      <c r="C773" s="129"/>
      <c r="D773" s="129"/>
      <c r="E773" s="129"/>
      <c r="F773" s="129"/>
      <c r="G773" s="129"/>
      <c r="R773" s="35"/>
    </row>
    <row r="774" spans="1:18" x14ac:dyDescent="0.3">
      <c r="A774" s="81" t="s">
        <v>0</v>
      </c>
      <c r="B774" s="81" t="s">
        <v>0</v>
      </c>
      <c r="C774" s="81" t="s">
        <v>0</v>
      </c>
      <c r="D774" s="81" t="s">
        <v>0</v>
      </c>
      <c r="E774" s="81" t="s">
        <v>0</v>
      </c>
      <c r="F774" s="81" t="s">
        <v>0</v>
      </c>
      <c r="G774" s="81" t="s">
        <v>0</v>
      </c>
      <c r="H774" s="13" t="s">
        <v>0</v>
      </c>
      <c r="I774" s="106"/>
      <c r="J774" s="106"/>
      <c r="K774" s="106"/>
      <c r="L774" s="106"/>
      <c r="M774" s="106"/>
      <c r="N774" s="106"/>
      <c r="O774" s="106"/>
      <c r="P774" s="106"/>
      <c r="Q774" s="106"/>
      <c r="R774" s="35"/>
    </row>
    <row r="775" spans="1:18" s="34" customFormat="1" x14ac:dyDescent="0.3">
      <c r="A775" s="49" t="s">
        <v>0</v>
      </c>
      <c r="B775" s="49" t="s">
        <v>0</v>
      </c>
      <c r="C775" s="49" t="s">
        <v>0</v>
      </c>
      <c r="D775" s="49" t="s">
        <v>0</v>
      </c>
      <c r="E775" s="49" t="s">
        <v>0</v>
      </c>
      <c r="F775" s="49" t="s">
        <v>0</v>
      </c>
      <c r="G775" s="49" t="s">
        <v>0</v>
      </c>
      <c r="H775" s="21" t="s">
        <v>473</v>
      </c>
      <c r="I775" s="112">
        <f>SUM(I767)</f>
        <v>3858387</v>
      </c>
      <c r="J775" s="112">
        <f>SUM(J767)</f>
        <v>2601387</v>
      </c>
      <c r="K775" s="112">
        <f>SUM(K767)</f>
        <v>0</v>
      </c>
      <c r="L775" s="112">
        <f t="shared" si="265"/>
        <v>641722</v>
      </c>
      <c r="M775" s="112">
        <f>SUM(M767)</f>
        <v>182669</v>
      </c>
      <c r="N775" s="112">
        <f t="shared" ref="N775:O775" si="289">SUM(N767)</f>
        <v>220853</v>
      </c>
      <c r="O775" s="112">
        <f t="shared" si="289"/>
        <v>238200</v>
      </c>
      <c r="P775" s="112">
        <f t="shared" si="267"/>
        <v>641722</v>
      </c>
      <c r="Q775" s="112">
        <f t="shared" si="268"/>
        <v>24.668455712279641</v>
      </c>
      <c r="R775" s="35"/>
    </row>
    <row r="776" spans="1:18" x14ac:dyDescent="0.3">
      <c r="A776" s="81" t="s">
        <v>0</v>
      </c>
      <c r="B776" s="81" t="s">
        <v>0</v>
      </c>
      <c r="C776" s="81" t="s">
        <v>0</v>
      </c>
      <c r="D776" s="81" t="s">
        <v>0</v>
      </c>
      <c r="E776" s="81" t="s">
        <v>0</v>
      </c>
      <c r="F776" s="81" t="s">
        <v>0</v>
      </c>
      <c r="G776" s="81" t="s">
        <v>0</v>
      </c>
      <c r="H776" s="6" t="s">
        <v>152</v>
      </c>
      <c r="I776" s="104">
        <f>I768</f>
        <v>80</v>
      </c>
      <c r="J776" s="104">
        <f>J768</f>
        <v>80</v>
      </c>
      <c r="K776" s="104"/>
      <c r="L776" s="104"/>
      <c r="M776" s="104"/>
      <c r="N776" s="104"/>
      <c r="O776" s="104"/>
      <c r="P776" s="104"/>
      <c r="Q776" s="104"/>
      <c r="R776" s="35"/>
    </row>
    <row r="777" spans="1:18" x14ac:dyDescent="0.3">
      <c r="A777" s="81" t="s">
        <v>0</v>
      </c>
      <c r="B777" s="81" t="s">
        <v>0</v>
      </c>
      <c r="C777" s="81" t="s">
        <v>0</v>
      </c>
      <c r="D777" s="81" t="s">
        <v>0</v>
      </c>
      <c r="E777" s="81" t="s">
        <v>0</v>
      </c>
      <c r="F777" s="81" t="s">
        <v>0</v>
      </c>
      <c r="G777" s="81" t="s">
        <v>0</v>
      </c>
      <c r="H777" s="14" t="s">
        <v>0</v>
      </c>
      <c r="I777" s="107"/>
      <c r="J777" s="107"/>
      <c r="K777" s="107"/>
      <c r="L777" s="107"/>
      <c r="M777" s="107"/>
      <c r="N777" s="107"/>
      <c r="O777" s="107"/>
      <c r="P777" s="107"/>
      <c r="Q777" s="107"/>
      <c r="R777" s="35"/>
    </row>
    <row r="778" spans="1:18" s="34" customFormat="1" x14ac:dyDescent="0.3">
      <c r="A778" s="49" t="s">
        <v>0</v>
      </c>
      <c r="B778" s="49" t="s">
        <v>0</v>
      </c>
      <c r="C778" s="49" t="s">
        <v>0</v>
      </c>
      <c r="D778" s="49" t="s">
        <v>0</v>
      </c>
      <c r="E778" s="49" t="s">
        <v>0</v>
      </c>
      <c r="F778" s="49" t="s">
        <v>0</v>
      </c>
      <c r="G778" s="49" t="s">
        <v>0</v>
      </c>
      <c r="H778" s="21" t="s">
        <v>474</v>
      </c>
      <c r="I778" s="112">
        <f>SUM(I775,I705)</f>
        <v>36060746</v>
      </c>
      <c r="J778" s="112">
        <f>SUM(J775,J705)</f>
        <v>26403746</v>
      </c>
      <c r="K778" s="112">
        <f>SUM(K775,K705)</f>
        <v>0</v>
      </c>
      <c r="L778" s="112">
        <f t="shared" si="265"/>
        <v>6588752</v>
      </c>
      <c r="M778" s="112">
        <f>SUM(M775,M705)</f>
        <v>2518799</v>
      </c>
      <c r="N778" s="112">
        <f t="shared" ref="N778:O778" si="290">SUM(N775,N705)</f>
        <v>2006303</v>
      </c>
      <c r="O778" s="112">
        <f t="shared" si="290"/>
        <v>2063650</v>
      </c>
      <c r="P778" s="112">
        <f t="shared" si="267"/>
        <v>6588752</v>
      </c>
      <c r="Q778" s="112">
        <f t="shared" si="268"/>
        <v>24.953853138869007</v>
      </c>
      <c r="R778" s="35"/>
    </row>
    <row r="779" spans="1:18" x14ac:dyDescent="0.3">
      <c r="A779" s="81" t="s">
        <v>0</v>
      </c>
      <c r="B779" s="81" t="s">
        <v>0</v>
      </c>
      <c r="C779" s="81" t="s">
        <v>0</v>
      </c>
      <c r="D779" s="81" t="s">
        <v>0</v>
      </c>
      <c r="E779" s="81" t="s">
        <v>0</v>
      </c>
      <c r="F779" s="81" t="s">
        <v>0</v>
      </c>
      <c r="G779" s="81" t="s">
        <v>0</v>
      </c>
      <c r="H779" s="6" t="s">
        <v>179</v>
      </c>
      <c r="I779" s="104">
        <f>I706+I776</f>
        <v>98</v>
      </c>
      <c r="J779" s="104">
        <f>J706+J776</f>
        <v>98</v>
      </c>
      <c r="K779" s="104"/>
      <c r="L779" s="104"/>
      <c r="M779" s="104"/>
      <c r="N779" s="104"/>
      <c r="O779" s="104"/>
      <c r="P779" s="104"/>
      <c r="Q779" s="104"/>
      <c r="R779" s="35"/>
    </row>
    <row r="780" spans="1:18" x14ac:dyDescent="0.3">
      <c r="A780" s="41" t="s">
        <v>475</v>
      </c>
      <c r="B780" s="52" t="s">
        <v>0</v>
      </c>
      <c r="C780" s="52" t="s">
        <v>0</v>
      </c>
      <c r="D780" s="52" t="s">
        <v>0</v>
      </c>
      <c r="E780" s="52" t="s">
        <v>0</v>
      </c>
      <c r="F780" s="52" t="s">
        <v>0</v>
      </c>
      <c r="G780" s="52" t="s">
        <v>0</v>
      </c>
      <c r="H780" s="6" t="s">
        <v>476</v>
      </c>
      <c r="I780" s="102"/>
      <c r="J780" s="102"/>
      <c r="K780" s="102"/>
      <c r="L780" s="102">
        <f t="shared" ref="L780:L842" si="291">SUM(M780:O780)</f>
        <v>0</v>
      </c>
      <c r="M780" s="102">
        <v>0</v>
      </c>
      <c r="N780" s="102"/>
      <c r="O780" s="102"/>
      <c r="P780" s="102">
        <f t="shared" ref="P780:P843" si="292">K780+L780</f>
        <v>0</v>
      </c>
      <c r="Q780" s="102"/>
      <c r="R780" s="35"/>
    </row>
    <row r="781" spans="1:18" ht="15" thickBot="1" x14ac:dyDescent="0.35">
      <c r="A781" s="41" t="s">
        <v>475</v>
      </c>
      <c r="B781" s="41" t="s">
        <v>111</v>
      </c>
      <c r="C781" s="40" t="s">
        <v>0</v>
      </c>
      <c r="D781" s="40" t="s">
        <v>0</v>
      </c>
      <c r="E781" s="52" t="s">
        <v>0</v>
      </c>
      <c r="F781" s="52" t="s">
        <v>0</v>
      </c>
      <c r="G781" s="52" t="s">
        <v>0</v>
      </c>
      <c r="H781" s="6" t="s">
        <v>0</v>
      </c>
      <c r="I781" s="102"/>
      <c r="J781" s="102"/>
      <c r="K781" s="102"/>
      <c r="L781" s="102"/>
      <c r="M781" s="102"/>
      <c r="N781" s="102"/>
      <c r="O781" s="102"/>
      <c r="P781" s="102"/>
      <c r="Q781" s="102"/>
      <c r="R781" s="35"/>
    </row>
    <row r="782" spans="1:18" s="34" customFormat="1" ht="31.2" thickBot="1" x14ac:dyDescent="0.35">
      <c r="A782" s="45" t="s">
        <v>112</v>
      </c>
      <c r="B782" s="45" t="s">
        <v>113</v>
      </c>
      <c r="C782" s="45" t="s">
        <v>114</v>
      </c>
      <c r="D782" s="46" t="s">
        <v>0</v>
      </c>
      <c r="E782" s="45" t="s">
        <v>3014</v>
      </c>
      <c r="F782" s="45" t="s">
        <v>115</v>
      </c>
      <c r="G782" s="45" t="s">
        <v>116</v>
      </c>
      <c r="H782" s="29" t="s">
        <v>1</v>
      </c>
      <c r="I782" s="124" t="s">
        <v>3013</v>
      </c>
      <c r="J782" s="124" t="s">
        <v>2</v>
      </c>
      <c r="K782" s="124" t="s">
        <v>3097</v>
      </c>
      <c r="L782" s="124" t="s">
        <v>3097</v>
      </c>
      <c r="M782" s="124" t="s">
        <v>3098</v>
      </c>
      <c r="N782" s="124" t="s">
        <v>3099</v>
      </c>
      <c r="O782" s="124" t="s">
        <v>3100</v>
      </c>
      <c r="P782" s="124" t="s">
        <v>3097</v>
      </c>
      <c r="Q782" s="126" t="s">
        <v>3101</v>
      </c>
      <c r="R782" s="35"/>
    </row>
    <row r="783" spans="1:18" x14ac:dyDescent="0.3">
      <c r="A783" s="50" t="s">
        <v>0</v>
      </c>
      <c r="B783" s="50" t="s">
        <v>0</v>
      </c>
      <c r="C783" s="50" t="s">
        <v>0</v>
      </c>
      <c r="D783" s="51" t="s">
        <v>0</v>
      </c>
      <c r="E783" s="51" t="s">
        <v>0</v>
      </c>
      <c r="F783" s="86" t="s">
        <v>0</v>
      </c>
      <c r="G783" s="87" t="s">
        <v>0</v>
      </c>
      <c r="H783" s="8" t="s">
        <v>0</v>
      </c>
      <c r="I783" s="103">
        <v>1</v>
      </c>
      <c r="J783" s="103">
        <v>2</v>
      </c>
      <c r="K783" s="103">
        <v>3</v>
      </c>
      <c r="L783" s="103" t="s">
        <v>3</v>
      </c>
      <c r="M783" s="103">
        <v>5</v>
      </c>
      <c r="N783" s="103">
        <v>6</v>
      </c>
      <c r="O783" s="103">
        <v>7</v>
      </c>
      <c r="P783" s="103" t="s">
        <v>3102</v>
      </c>
      <c r="Q783" s="103">
        <v>9</v>
      </c>
      <c r="R783" s="35"/>
    </row>
    <row r="784" spans="1:18" x14ac:dyDescent="0.3">
      <c r="A784" s="41" t="s">
        <v>475</v>
      </c>
      <c r="B784" s="41" t="s">
        <v>111</v>
      </c>
      <c r="C784" s="40" t="s">
        <v>117</v>
      </c>
      <c r="D784" s="40" t="s">
        <v>477</v>
      </c>
      <c r="E784" s="52" t="s">
        <v>0</v>
      </c>
      <c r="F784" s="52" t="s">
        <v>0</v>
      </c>
      <c r="G784" s="52" t="s">
        <v>0</v>
      </c>
      <c r="H784" s="6" t="s">
        <v>476</v>
      </c>
      <c r="I784" s="102"/>
      <c r="J784" s="102"/>
      <c r="K784" s="102"/>
      <c r="L784" s="102">
        <f t="shared" si="291"/>
        <v>0</v>
      </c>
      <c r="M784" s="102">
        <v>0</v>
      </c>
      <c r="N784" s="102"/>
      <c r="O784" s="102"/>
      <c r="P784" s="102">
        <f t="shared" si="292"/>
        <v>0</v>
      </c>
      <c r="Q784" s="102" t="str">
        <f t="shared" ref="Q784:Q847" si="293">IF(J784=0,"-",P784/J784*100)</f>
        <v>-</v>
      </c>
      <c r="R784" s="35"/>
    </row>
    <row r="785" spans="1:18" s="34" customFormat="1" ht="20.399999999999999" x14ac:dyDescent="0.3">
      <c r="A785" s="43" t="s">
        <v>0</v>
      </c>
      <c r="B785" s="43" t="s">
        <v>0</v>
      </c>
      <c r="C785" s="43" t="s">
        <v>0</v>
      </c>
      <c r="D785" s="49" t="s">
        <v>0</v>
      </c>
      <c r="E785" s="49" t="s">
        <v>0</v>
      </c>
      <c r="F785" s="49" t="s">
        <v>0</v>
      </c>
      <c r="G785" s="49" t="s">
        <v>0</v>
      </c>
      <c r="H785" s="21" t="s">
        <v>26</v>
      </c>
      <c r="I785" s="112">
        <f>SUM(I786,I794,I796)</f>
        <v>1669679</v>
      </c>
      <c r="J785" s="112">
        <f>SUM(J786,J794,J796)</f>
        <v>1359679</v>
      </c>
      <c r="K785" s="112">
        <f>SUM(K786,K794,K796)</f>
        <v>0</v>
      </c>
      <c r="L785" s="112">
        <f t="shared" si="291"/>
        <v>348691</v>
      </c>
      <c r="M785" s="112">
        <f>SUM(M786,M794,M796)</f>
        <v>98015</v>
      </c>
      <c r="N785" s="112">
        <f t="shared" ref="N785:O785" si="294">SUM(N786,N794,N796)</f>
        <v>153828</v>
      </c>
      <c r="O785" s="112">
        <f t="shared" si="294"/>
        <v>96848</v>
      </c>
      <c r="P785" s="112">
        <f t="shared" si="292"/>
        <v>348691</v>
      </c>
      <c r="Q785" s="112">
        <f t="shared" si="293"/>
        <v>25.645097114833721</v>
      </c>
      <c r="R785" s="35"/>
    </row>
    <row r="786" spans="1:18" x14ac:dyDescent="0.3">
      <c r="A786" s="40" t="s">
        <v>475</v>
      </c>
      <c r="B786" s="40" t="s">
        <v>111</v>
      </c>
      <c r="C786" s="40" t="s">
        <v>117</v>
      </c>
      <c r="D786" s="40" t="s">
        <v>477</v>
      </c>
      <c r="E786" s="52" t="s">
        <v>119</v>
      </c>
      <c r="F786" s="52" t="s">
        <v>0</v>
      </c>
      <c r="G786" s="52" t="s">
        <v>0</v>
      </c>
      <c r="H786" s="6" t="s">
        <v>5</v>
      </c>
      <c r="I786" s="104">
        <f>SUM(I787,I788)</f>
        <v>747750</v>
      </c>
      <c r="J786" s="104">
        <f>SUM(J787,J788)</f>
        <v>747750</v>
      </c>
      <c r="K786" s="104">
        <f>SUM(K787,K788)</f>
        <v>0</v>
      </c>
      <c r="L786" s="104">
        <f t="shared" si="291"/>
        <v>198143</v>
      </c>
      <c r="M786" s="104">
        <f>SUM(M787,M788)</f>
        <v>73587</v>
      </c>
      <c r="N786" s="104">
        <f t="shared" ref="N786:O786" si="295">SUM(N787,N788)</f>
        <v>62278</v>
      </c>
      <c r="O786" s="104">
        <f t="shared" si="295"/>
        <v>62278</v>
      </c>
      <c r="P786" s="104">
        <f t="shared" si="292"/>
        <v>198143</v>
      </c>
      <c r="Q786" s="104">
        <f t="shared" si="293"/>
        <v>26.498562353727849</v>
      </c>
      <c r="R786" s="35"/>
    </row>
    <row r="787" spans="1:18" x14ac:dyDescent="0.3">
      <c r="A787" s="40" t="s">
        <v>475</v>
      </c>
      <c r="B787" s="40" t="s">
        <v>111</v>
      </c>
      <c r="C787" s="40" t="s">
        <v>117</v>
      </c>
      <c r="D787" s="40" t="s">
        <v>477</v>
      </c>
      <c r="E787" s="88" t="s">
        <v>3015</v>
      </c>
      <c r="F787" s="40"/>
      <c r="G787" s="81" t="s">
        <v>3060</v>
      </c>
      <c r="H787" s="9" t="s">
        <v>6</v>
      </c>
      <c r="I787" s="102">
        <v>630100</v>
      </c>
      <c r="J787" s="102">
        <v>630100</v>
      </c>
      <c r="K787" s="102"/>
      <c r="L787" s="102">
        <f t="shared" si="291"/>
        <v>170651</v>
      </c>
      <c r="M787" s="102">
        <v>58651</v>
      </c>
      <c r="N787" s="102">
        <v>56000</v>
      </c>
      <c r="O787" s="102">
        <v>56000</v>
      </c>
      <c r="P787" s="102">
        <f t="shared" si="292"/>
        <v>170651</v>
      </c>
      <c r="Q787" s="102">
        <f t="shared" si="293"/>
        <v>27.083161402951912</v>
      </c>
      <c r="R787" s="35"/>
    </row>
    <row r="788" spans="1:18" x14ac:dyDescent="0.3">
      <c r="A788" s="41" t="s">
        <v>475</v>
      </c>
      <c r="B788" s="41" t="s">
        <v>111</v>
      </c>
      <c r="C788" s="41" t="s">
        <v>117</v>
      </c>
      <c r="D788" s="41" t="s">
        <v>477</v>
      </c>
      <c r="E788" s="41" t="s">
        <v>120</v>
      </c>
      <c r="F788" s="40" t="s">
        <v>0</v>
      </c>
      <c r="G788" s="81" t="s">
        <v>0</v>
      </c>
      <c r="H788" s="6" t="s">
        <v>7</v>
      </c>
      <c r="I788" s="104">
        <f>SUM(I789:I793)</f>
        <v>117650</v>
      </c>
      <c r="J788" s="104">
        <f t="shared" ref="J788:O788" si="296">SUM(J789:J793)</f>
        <v>117650</v>
      </c>
      <c r="K788" s="104">
        <f t="shared" si="296"/>
        <v>0</v>
      </c>
      <c r="L788" s="104">
        <f t="shared" si="291"/>
        <v>27492</v>
      </c>
      <c r="M788" s="104">
        <f t="shared" si="296"/>
        <v>14936</v>
      </c>
      <c r="N788" s="104">
        <f t="shared" si="296"/>
        <v>6278</v>
      </c>
      <c r="O788" s="104">
        <f t="shared" si="296"/>
        <v>6278</v>
      </c>
      <c r="P788" s="104">
        <f t="shared" si="292"/>
        <v>27492</v>
      </c>
      <c r="Q788" s="104">
        <f t="shared" si="293"/>
        <v>23.367615809604761</v>
      </c>
      <c r="R788" s="35"/>
    </row>
    <row r="789" spans="1:18" x14ac:dyDescent="0.3">
      <c r="A789" s="40" t="s">
        <v>475</v>
      </c>
      <c r="B789" s="40" t="s">
        <v>111</v>
      </c>
      <c r="C789" s="40" t="s">
        <v>117</v>
      </c>
      <c r="D789" s="40" t="s">
        <v>477</v>
      </c>
      <c r="E789" s="88" t="s">
        <v>3016</v>
      </c>
      <c r="F789" s="40" t="s">
        <v>478</v>
      </c>
      <c r="G789" s="81" t="s">
        <v>3060</v>
      </c>
      <c r="H789" s="9" t="s">
        <v>9</v>
      </c>
      <c r="I789" s="102">
        <v>19000</v>
      </c>
      <c r="J789" s="102">
        <v>19000</v>
      </c>
      <c r="K789" s="102"/>
      <c r="L789" s="102">
        <f t="shared" si="291"/>
        <v>2688</v>
      </c>
      <c r="M789" s="102">
        <v>932</v>
      </c>
      <c r="N789" s="102">
        <v>878</v>
      </c>
      <c r="O789" s="102">
        <v>878</v>
      </c>
      <c r="P789" s="102">
        <f t="shared" si="292"/>
        <v>2688</v>
      </c>
      <c r="Q789" s="102">
        <f t="shared" si="293"/>
        <v>14.147368421052631</v>
      </c>
      <c r="R789" s="35"/>
    </row>
    <row r="790" spans="1:18" x14ac:dyDescent="0.3">
      <c r="A790" s="40" t="s">
        <v>475</v>
      </c>
      <c r="B790" s="40" t="s">
        <v>111</v>
      </c>
      <c r="C790" s="40" t="s">
        <v>117</v>
      </c>
      <c r="D790" s="40" t="s">
        <v>477</v>
      </c>
      <c r="E790" s="88" t="s">
        <v>3016</v>
      </c>
      <c r="F790" s="40" t="s">
        <v>479</v>
      </c>
      <c r="G790" s="81" t="s">
        <v>3060</v>
      </c>
      <c r="H790" s="9" t="s">
        <v>12</v>
      </c>
      <c r="I790" s="102">
        <v>65000</v>
      </c>
      <c r="J790" s="102">
        <v>65000</v>
      </c>
      <c r="K790" s="102"/>
      <c r="L790" s="102">
        <f t="shared" si="291"/>
        <v>14704</v>
      </c>
      <c r="M790" s="102">
        <v>3904</v>
      </c>
      <c r="N790" s="102">
        <v>5400</v>
      </c>
      <c r="O790" s="102">
        <v>5400</v>
      </c>
      <c r="P790" s="102">
        <f t="shared" si="292"/>
        <v>14704</v>
      </c>
      <c r="Q790" s="102">
        <f t="shared" si="293"/>
        <v>22.621538461538464</v>
      </c>
      <c r="R790" s="35"/>
    </row>
    <row r="791" spans="1:18" x14ac:dyDescent="0.3">
      <c r="A791" s="40" t="s">
        <v>475</v>
      </c>
      <c r="B791" s="40" t="s">
        <v>111</v>
      </c>
      <c r="C791" s="40" t="s">
        <v>117</v>
      </c>
      <c r="D791" s="40" t="s">
        <v>477</v>
      </c>
      <c r="E791" s="88" t="s">
        <v>3016</v>
      </c>
      <c r="F791" s="40" t="s">
        <v>480</v>
      </c>
      <c r="G791" s="81" t="s">
        <v>3060</v>
      </c>
      <c r="H791" s="9" t="s">
        <v>10</v>
      </c>
      <c r="I791" s="102">
        <v>11250</v>
      </c>
      <c r="J791" s="102">
        <v>11250</v>
      </c>
      <c r="K791" s="102"/>
      <c r="L791" s="102">
        <f t="shared" si="291"/>
        <v>0</v>
      </c>
      <c r="M791" s="102">
        <v>0</v>
      </c>
      <c r="N791" s="102"/>
      <c r="O791" s="102"/>
      <c r="P791" s="102">
        <f t="shared" si="292"/>
        <v>0</v>
      </c>
      <c r="Q791" s="102">
        <f t="shared" si="293"/>
        <v>0</v>
      </c>
      <c r="R791" s="35"/>
    </row>
    <row r="792" spans="1:18" x14ac:dyDescent="0.3">
      <c r="A792" s="40" t="s">
        <v>475</v>
      </c>
      <c r="B792" s="40" t="s">
        <v>111</v>
      </c>
      <c r="C792" s="40" t="s">
        <v>117</v>
      </c>
      <c r="D792" s="40" t="s">
        <v>477</v>
      </c>
      <c r="E792" s="88" t="s">
        <v>3016</v>
      </c>
      <c r="F792" s="40" t="s">
        <v>481</v>
      </c>
      <c r="G792" s="81" t="s">
        <v>3060</v>
      </c>
      <c r="H792" s="9" t="s">
        <v>8</v>
      </c>
      <c r="I792" s="102">
        <v>12500</v>
      </c>
      <c r="J792" s="102">
        <v>12500</v>
      </c>
      <c r="K792" s="102"/>
      <c r="L792" s="102">
        <f t="shared" si="291"/>
        <v>10100</v>
      </c>
      <c r="M792" s="102">
        <v>10100</v>
      </c>
      <c r="N792" s="102"/>
      <c r="O792" s="102"/>
      <c r="P792" s="102">
        <f t="shared" si="292"/>
        <v>10100</v>
      </c>
      <c r="Q792" s="102">
        <f t="shared" si="293"/>
        <v>80.800000000000011</v>
      </c>
      <c r="R792" s="35"/>
    </row>
    <row r="793" spans="1:18" x14ac:dyDescent="0.3">
      <c r="A793" s="40" t="s">
        <v>475</v>
      </c>
      <c r="B793" s="40" t="s">
        <v>111</v>
      </c>
      <c r="C793" s="40" t="s">
        <v>117</v>
      </c>
      <c r="D793" s="40" t="s">
        <v>477</v>
      </c>
      <c r="E793" s="88" t="s">
        <v>3016</v>
      </c>
      <c r="F793" s="40" t="s">
        <v>482</v>
      </c>
      <c r="G793" s="81" t="s">
        <v>3060</v>
      </c>
      <c r="H793" s="9" t="s">
        <v>11</v>
      </c>
      <c r="I793" s="102">
        <v>9900</v>
      </c>
      <c r="J793" s="102">
        <v>9900</v>
      </c>
      <c r="K793" s="102"/>
      <c r="L793" s="102">
        <f t="shared" si="291"/>
        <v>0</v>
      </c>
      <c r="M793" s="102">
        <v>0</v>
      </c>
      <c r="N793" s="102"/>
      <c r="O793" s="102"/>
      <c r="P793" s="102">
        <f t="shared" si="292"/>
        <v>0</v>
      </c>
      <c r="Q793" s="102">
        <f t="shared" si="293"/>
        <v>0</v>
      </c>
      <c r="R793" s="35"/>
    </row>
    <row r="794" spans="1:18" x14ac:dyDescent="0.3">
      <c r="A794" s="40" t="s">
        <v>475</v>
      </c>
      <c r="B794" s="40" t="s">
        <v>111</v>
      </c>
      <c r="C794" s="40" t="s">
        <v>117</v>
      </c>
      <c r="D794" s="40" t="s">
        <v>477</v>
      </c>
      <c r="E794" s="52" t="s">
        <v>124</v>
      </c>
      <c r="F794" s="52" t="s">
        <v>0</v>
      </c>
      <c r="G794" s="52" t="s">
        <v>0</v>
      </c>
      <c r="H794" s="6" t="s">
        <v>14</v>
      </c>
      <c r="I794" s="104">
        <f t="shared" ref="I794:O794" si="297">SUM(I795)</f>
        <v>67386</v>
      </c>
      <c r="J794" s="104">
        <f t="shared" si="297"/>
        <v>67386</v>
      </c>
      <c r="K794" s="104">
        <f t="shared" si="297"/>
        <v>0</v>
      </c>
      <c r="L794" s="104">
        <f t="shared" si="291"/>
        <v>17759</v>
      </c>
      <c r="M794" s="104">
        <f t="shared" si="297"/>
        <v>6159</v>
      </c>
      <c r="N794" s="104">
        <f t="shared" si="297"/>
        <v>5800</v>
      </c>
      <c r="O794" s="104">
        <f t="shared" si="297"/>
        <v>5800</v>
      </c>
      <c r="P794" s="104">
        <f t="shared" si="292"/>
        <v>17759</v>
      </c>
      <c r="Q794" s="104">
        <f t="shared" si="293"/>
        <v>26.354138841895942</v>
      </c>
      <c r="R794" s="35"/>
    </row>
    <row r="795" spans="1:18" x14ac:dyDescent="0.3">
      <c r="A795" s="40" t="s">
        <v>475</v>
      </c>
      <c r="B795" s="40" t="s">
        <v>111</v>
      </c>
      <c r="C795" s="40" t="s">
        <v>117</v>
      </c>
      <c r="D795" s="40" t="s">
        <v>477</v>
      </c>
      <c r="E795" s="88" t="s">
        <v>3017</v>
      </c>
      <c r="F795" s="40"/>
      <c r="G795" s="81" t="s">
        <v>3060</v>
      </c>
      <c r="H795" s="9" t="s">
        <v>15</v>
      </c>
      <c r="I795" s="102">
        <v>67386</v>
      </c>
      <c r="J795" s="102">
        <v>67386</v>
      </c>
      <c r="K795" s="102"/>
      <c r="L795" s="102">
        <f t="shared" si="291"/>
        <v>17759</v>
      </c>
      <c r="M795" s="102">
        <v>6159</v>
      </c>
      <c r="N795" s="102">
        <v>5800</v>
      </c>
      <c r="O795" s="102">
        <v>5800</v>
      </c>
      <c r="P795" s="102">
        <f t="shared" si="292"/>
        <v>17759</v>
      </c>
      <c r="Q795" s="102">
        <f t="shared" si="293"/>
        <v>26.354138841895942</v>
      </c>
      <c r="R795" s="35"/>
    </row>
    <row r="796" spans="1:18" x14ac:dyDescent="0.3">
      <c r="A796" s="40" t="s">
        <v>475</v>
      </c>
      <c r="B796" s="40" t="s">
        <v>111</v>
      </c>
      <c r="C796" s="40" t="s">
        <v>117</v>
      </c>
      <c r="D796" s="40" t="s">
        <v>477</v>
      </c>
      <c r="E796" s="52" t="s">
        <v>125</v>
      </c>
      <c r="F796" s="52" t="s">
        <v>0</v>
      </c>
      <c r="G796" s="52" t="s">
        <v>0</v>
      </c>
      <c r="H796" s="6" t="s">
        <v>16</v>
      </c>
      <c r="I796" s="104">
        <f t="shared" ref="I796:O796" si="298">SUM(I797,I798,I801,I802,I803,I804,I805,I808,I809)</f>
        <v>854543</v>
      </c>
      <c r="J796" s="104">
        <f t="shared" si="298"/>
        <v>544543</v>
      </c>
      <c r="K796" s="104">
        <f t="shared" si="298"/>
        <v>0</v>
      </c>
      <c r="L796" s="104">
        <f t="shared" si="291"/>
        <v>132789</v>
      </c>
      <c r="M796" s="104">
        <f t="shared" si="298"/>
        <v>18269</v>
      </c>
      <c r="N796" s="104">
        <f t="shared" si="298"/>
        <v>85750</v>
      </c>
      <c r="O796" s="104">
        <f t="shared" si="298"/>
        <v>28770</v>
      </c>
      <c r="P796" s="104">
        <f t="shared" si="292"/>
        <v>132789</v>
      </c>
      <c r="Q796" s="104">
        <f t="shared" si="293"/>
        <v>24.385402071094479</v>
      </c>
      <c r="R796" s="35"/>
    </row>
    <row r="797" spans="1:18" x14ac:dyDescent="0.3">
      <c r="A797" s="40" t="s">
        <v>475</v>
      </c>
      <c r="B797" s="40" t="s">
        <v>111</v>
      </c>
      <c r="C797" s="40" t="s">
        <v>117</v>
      </c>
      <c r="D797" s="40" t="s">
        <v>477</v>
      </c>
      <c r="E797" s="88" t="s">
        <v>3018</v>
      </c>
      <c r="F797" s="40"/>
      <c r="G797" s="81" t="s">
        <v>3060</v>
      </c>
      <c r="H797" s="9" t="s">
        <v>17</v>
      </c>
      <c r="I797" s="102">
        <v>22180</v>
      </c>
      <c r="J797" s="102">
        <v>12180</v>
      </c>
      <c r="K797" s="102"/>
      <c r="L797" s="102">
        <f t="shared" si="291"/>
        <v>3045</v>
      </c>
      <c r="M797" s="102">
        <v>0</v>
      </c>
      <c r="N797" s="102"/>
      <c r="O797" s="102">
        <v>3045</v>
      </c>
      <c r="P797" s="102">
        <f t="shared" si="292"/>
        <v>3045</v>
      </c>
      <c r="Q797" s="102">
        <f t="shared" si="293"/>
        <v>25</v>
      </c>
      <c r="R797" s="35"/>
    </row>
    <row r="798" spans="1:18" x14ac:dyDescent="0.3">
      <c r="A798" s="41" t="s">
        <v>475</v>
      </c>
      <c r="B798" s="41" t="s">
        <v>111</v>
      </c>
      <c r="C798" s="41" t="s">
        <v>117</v>
      </c>
      <c r="D798" s="41" t="s">
        <v>477</v>
      </c>
      <c r="E798" s="41" t="s">
        <v>317</v>
      </c>
      <c r="F798" s="40" t="s">
        <v>0</v>
      </c>
      <c r="G798" s="81" t="s">
        <v>0</v>
      </c>
      <c r="H798" s="6" t="s">
        <v>18</v>
      </c>
      <c r="I798" s="104">
        <f t="shared" ref="I798:O798" si="299">SUM(I799:I800)</f>
        <v>175000</v>
      </c>
      <c r="J798" s="104">
        <f t="shared" si="299"/>
        <v>175000</v>
      </c>
      <c r="K798" s="104">
        <f t="shared" si="299"/>
        <v>0</v>
      </c>
      <c r="L798" s="104">
        <f t="shared" si="291"/>
        <v>44000</v>
      </c>
      <c r="M798" s="104">
        <f t="shared" si="299"/>
        <v>15000</v>
      </c>
      <c r="N798" s="104">
        <f t="shared" si="299"/>
        <v>14500</v>
      </c>
      <c r="O798" s="104">
        <f t="shared" si="299"/>
        <v>14500</v>
      </c>
      <c r="P798" s="104">
        <f t="shared" si="292"/>
        <v>44000</v>
      </c>
      <c r="Q798" s="104">
        <f t="shared" si="293"/>
        <v>25.142857142857146</v>
      </c>
      <c r="R798" s="35"/>
    </row>
    <row r="799" spans="1:18" x14ac:dyDescent="0.3">
      <c r="A799" s="40" t="s">
        <v>475</v>
      </c>
      <c r="B799" s="40" t="s">
        <v>111</v>
      </c>
      <c r="C799" s="40" t="s">
        <v>117</v>
      </c>
      <c r="D799" s="40" t="s">
        <v>477</v>
      </c>
      <c r="E799" s="88" t="s">
        <v>3031</v>
      </c>
      <c r="F799" s="40"/>
      <c r="G799" s="81" t="s">
        <v>3060</v>
      </c>
      <c r="H799" s="9" t="s">
        <v>18</v>
      </c>
      <c r="I799" s="102">
        <v>0</v>
      </c>
      <c r="J799" s="102">
        <v>0</v>
      </c>
      <c r="K799" s="102"/>
      <c r="L799" s="102">
        <f t="shared" si="291"/>
        <v>0</v>
      </c>
      <c r="M799" s="102">
        <v>0</v>
      </c>
      <c r="N799" s="102"/>
      <c r="O799" s="102"/>
      <c r="P799" s="102">
        <f t="shared" si="292"/>
        <v>0</v>
      </c>
      <c r="Q799" s="102" t="str">
        <f t="shared" si="293"/>
        <v>-</v>
      </c>
      <c r="R799" s="35"/>
    </row>
    <row r="800" spans="1:18" x14ac:dyDescent="0.3">
      <c r="A800" s="40" t="s">
        <v>475</v>
      </c>
      <c r="B800" s="40" t="s">
        <v>111</v>
      </c>
      <c r="C800" s="40" t="s">
        <v>117</v>
      </c>
      <c r="D800" s="40" t="s">
        <v>477</v>
      </c>
      <c r="E800" s="88" t="s">
        <v>3031</v>
      </c>
      <c r="F800" s="40" t="s">
        <v>483</v>
      </c>
      <c r="G800" s="81" t="s">
        <v>3060</v>
      </c>
      <c r="H800" s="9" t="s">
        <v>484</v>
      </c>
      <c r="I800" s="102">
        <v>175000</v>
      </c>
      <c r="J800" s="102">
        <v>175000</v>
      </c>
      <c r="K800" s="102"/>
      <c r="L800" s="102">
        <f t="shared" si="291"/>
        <v>44000</v>
      </c>
      <c r="M800" s="102">
        <v>15000</v>
      </c>
      <c r="N800" s="102">
        <v>14500</v>
      </c>
      <c r="O800" s="102">
        <v>14500</v>
      </c>
      <c r="P800" s="102">
        <f t="shared" si="292"/>
        <v>44000</v>
      </c>
      <c r="Q800" s="102">
        <f t="shared" si="293"/>
        <v>25.142857142857146</v>
      </c>
      <c r="R800" s="35"/>
    </row>
    <row r="801" spans="1:18" x14ac:dyDescent="0.3">
      <c r="A801" s="40" t="s">
        <v>475</v>
      </c>
      <c r="B801" s="40" t="s">
        <v>111</v>
      </c>
      <c r="C801" s="40" t="s">
        <v>117</v>
      </c>
      <c r="D801" s="40" t="s">
        <v>477</v>
      </c>
      <c r="E801" s="88" t="s">
        <v>3032</v>
      </c>
      <c r="F801" s="40"/>
      <c r="G801" s="81" t="s">
        <v>3060</v>
      </c>
      <c r="H801" s="9" t="s">
        <v>19</v>
      </c>
      <c r="I801" s="102">
        <v>0</v>
      </c>
      <c r="J801" s="102">
        <v>0</v>
      </c>
      <c r="K801" s="102"/>
      <c r="L801" s="102">
        <f t="shared" si="291"/>
        <v>0</v>
      </c>
      <c r="M801" s="102">
        <v>0</v>
      </c>
      <c r="N801" s="102"/>
      <c r="O801" s="102"/>
      <c r="P801" s="102">
        <f t="shared" si="292"/>
        <v>0</v>
      </c>
      <c r="Q801" s="102" t="str">
        <f t="shared" si="293"/>
        <v>-</v>
      </c>
      <c r="R801" s="35"/>
    </row>
    <row r="802" spans="1:18" x14ac:dyDescent="0.3">
      <c r="A802" s="40" t="s">
        <v>475</v>
      </c>
      <c r="B802" s="40" t="s">
        <v>111</v>
      </c>
      <c r="C802" s="40" t="s">
        <v>117</v>
      </c>
      <c r="D802" s="40" t="s">
        <v>477</v>
      </c>
      <c r="E802" s="88" t="s">
        <v>3026</v>
      </c>
      <c r="F802" s="40"/>
      <c r="G802" s="81" t="s">
        <v>3060</v>
      </c>
      <c r="H802" s="9" t="s">
        <v>20</v>
      </c>
      <c r="I802" s="102">
        <v>0</v>
      </c>
      <c r="J802" s="102">
        <v>0</v>
      </c>
      <c r="K802" s="102"/>
      <c r="L802" s="102">
        <f t="shared" si="291"/>
        <v>0</v>
      </c>
      <c r="M802" s="102">
        <v>0</v>
      </c>
      <c r="N802" s="102"/>
      <c r="O802" s="102"/>
      <c r="P802" s="102">
        <f t="shared" si="292"/>
        <v>0</v>
      </c>
      <c r="Q802" s="102" t="str">
        <f t="shared" si="293"/>
        <v>-</v>
      </c>
      <c r="R802" s="35"/>
    </row>
    <row r="803" spans="1:18" x14ac:dyDescent="0.3">
      <c r="A803" s="40" t="s">
        <v>475</v>
      </c>
      <c r="B803" s="40" t="s">
        <v>111</v>
      </c>
      <c r="C803" s="40" t="s">
        <v>117</v>
      </c>
      <c r="D803" s="40" t="s">
        <v>477</v>
      </c>
      <c r="E803" s="88" t="s">
        <v>3033</v>
      </c>
      <c r="F803" s="40"/>
      <c r="G803" s="81" t="s">
        <v>3060</v>
      </c>
      <c r="H803" s="9" t="s">
        <v>21</v>
      </c>
      <c r="I803" s="102">
        <v>0</v>
      </c>
      <c r="J803" s="102">
        <v>0</v>
      </c>
      <c r="K803" s="102"/>
      <c r="L803" s="102">
        <f t="shared" si="291"/>
        <v>0</v>
      </c>
      <c r="M803" s="102">
        <v>0</v>
      </c>
      <c r="N803" s="102"/>
      <c r="O803" s="102"/>
      <c r="P803" s="102">
        <f t="shared" si="292"/>
        <v>0</v>
      </c>
      <c r="Q803" s="102" t="str">
        <f t="shared" si="293"/>
        <v>-</v>
      </c>
      <c r="R803" s="35"/>
    </row>
    <row r="804" spans="1:18" x14ac:dyDescent="0.3">
      <c r="A804" s="40" t="s">
        <v>475</v>
      </c>
      <c r="B804" s="40" t="s">
        <v>111</v>
      </c>
      <c r="C804" s="40" t="s">
        <v>117</v>
      </c>
      <c r="D804" s="40" t="s">
        <v>477</v>
      </c>
      <c r="E804" s="88" t="s">
        <v>3034</v>
      </c>
      <c r="F804" s="40"/>
      <c r="G804" s="81" t="s">
        <v>3060</v>
      </c>
      <c r="H804" s="9" t="s">
        <v>22</v>
      </c>
      <c r="I804" s="102">
        <v>0</v>
      </c>
      <c r="J804" s="102">
        <v>0</v>
      </c>
      <c r="K804" s="102"/>
      <c r="L804" s="102">
        <f t="shared" si="291"/>
        <v>0</v>
      </c>
      <c r="M804" s="102">
        <v>0</v>
      </c>
      <c r="N804" s="102"/>
      <c r="O804" s="102"/>
      <c r="P804" s="102">
        <f t="shared" si="292"/>
        <v>0</v>
      </c>
      <c r="Q804" s="102" t="str">
        <f t="shared" si="293"/>
        <v>-</v>
      </c>
      <c r="R804" s="35"/>
    </row>
    <row r="805" spans="1:18" x14ac:dyDescent="0.3">
      <c r="A805" s="41" t="s">
        <v>475</v>
      </c>
      <c r="B805" s="41" t="s">
        <v>111</v>
      </c>
      <c r="C805" s="41" t="s">
        <v>117</v>
      </c>
      <c r="D805" s="41" t="s">
        <v>477</v>
      </c>
      <c r="E805" s="41" t="s">
        <v>321</v>
      </c>
      <c r="F805" s="40" t="s">
        <v>0</v>
      </c>
      <c r="G805" s="81" t="s">
        <v>0</v>
      </c>
      <c r="H805" s="6" t="s">
        <v>23</v>
      </c>
      <c r="I805" s="104">
        <f t="shared" ref="I805:O805" si="300">SUM(I806:I807)</f>
        <v>505000</v>
      </c>
      <c r="J805" s="104">
        <f t="shared" si="300"/>
        <v>225000</v>
      </c>
      <c r="K805" s="104">
        <f t="shared" si="300"/>
        <v>0</v>
      </c>
      <c r="L805" s="104">
        <f t="shared" si="291"/>
        <v>60000</v>
      </c>
      <c r="M805" s="104">
        <f t="shared" si="300"/>
        <v>0</v>
      </c>
      <c r="N805" s="104">
        <f t="shared" si="300"/>
        <v>60000</v>
      </c>
      <c r="O805" s="104">
        <f t="shared" si="300"/>
        <v>0</v>
      </c>
      <c r="P805" s="104">
        <f t="shared" si="292"/>
        <v>60000</v>
      </c>
      <c r="Q805" s="104">
        <f t="shared" si="293"/>
        <v>26.666666666666668</v>
      </c>
      <c r="R805" s="35"/>
    </row>
    <row r="806" spans="1:18" x14ac:dyDescent="0.3">
      <c r="A806" s="40" t="s">
        <v>475</v>
      </c>
      <c r="B806" s="40" t="s">
        <v>111</v>
      </c>
      <c r="C806" s="40" t="s">
        <v>117</v>
      </c>
      <c r="D806" s="40" t="s">
        <v>477</v>
      </c>
      <c r="E806" s="88" t="s">
        <v>3035</v>
      </c>
      <c r="F806" s="40"/>
      <c r="G806" s="81" t="s">
        <v>3060</v>
      </c>
      <c r="H806" s="9" t="s">
        <v>23</v>
      </c>
      <c r="I806" s="102">
        <v>280000</v>
      </c>
      <c r="J806" s="102">
        <v>0</v>
      </c>
      <c r="K806" s="102"/>
      <c r="L806" s="102">
        <f t="shared" si="291"/>
        <v>0</v>
      </c>
      <c r="M806" s="102">
        <v>0</v>
      </c>
      <c r="N806" s="102">
        <v>0</v>
      </c>
      <c r="O806" s="102">
        <v>0</v>
      </c>
      <c r="P806" s="102">
        <f t="shared" si="292"/>
        <v>0</v>
      </c>
      <c r="Q806" s="102" t="str">
        <f t="shared" si="293"/>
        <v>-</v>
      </c>
      <c r="R806" s="35"/>
    </row>
    <row r="807" spans="1:18" x14ac:dyDescent="0.3">
      <c r="A807" s="40" t="s">
        <v>475</v>
      </c>
      <c r="B807" s="40" t="s">
        <v>111</v>
      </c>
      <c r="C807" s="40" t="s">
        <v>117</v>
      </c>
      <c r="D807" s="40" t="s">
        <v>477</v>
      </c>
      <c r="E807" s="88" t="s">
        <v>3035</v>
      </c>
      <c r="F807" s="40" t="s">
        <v>485</v>
      </c>
      <c r="G807" s="81" t="s">
        <v>3060</v>
      </c>
      <c r="H807" s="9" t="s">
        <v>486</v>
      </c>
      <c r="I807" s="102">
        <v>225000</v>
      </c>
      <c r="J807" s="102">
        <v>225000</v>
      </c>
      <c r="K807" s="102"/>
      <c r="L807" s="102">
        <f t="shared" si="291"/>
        <v>60000</v>
      </c>
      <c r="M807" s="102">
        <v>0</v>
      </c>
      <c r="N807" s="102">
        <v>60000</v>
      </c>
      <c r="O807" s="102"/>
      <c r="P807" s="102">
        <f t="shared" si="292"/>
        <v>60000</v>
      </c>
      <c r="Q807" s="102">
        <f t="shared" si="293"/>
        <v>26.666666666666668</v>
      </c>
      <c r="R807" s="35"/>
    </row>
    <row r="808" spans="1:18" x14ac:dyDescent="0.3">
      <c r="A808" s="40" t="s">
        <v>475</v>
      </c>
      <c r="B808" s="40" t="s">
        <v>111</v>
      </c>
      <c r="C808" s="40" t="s">
        <v>117</v>
      </c>
      <c r="D808" s="40" t="s">
        <v>477</v>
      </c>
      <c r="E808" s="88" t="s">
        <v>3036</v>
      </c>
      <c r="F808" s="40"/>
      <c r="G808" s="81" t="s">
        <v>3060</v>
      </c>
      <c r="H808" s="9" t="s">
        <v>24</v>
      </c>
      <c r="I808" s="102">
        <v>100</v>
      </c>
      <c r="J808" s="102">
        <v>100</v>
      </c>
      <c r="K808" s="102"/>
      <c r="L808" s="102">
        <f t="shared" si="291"/>
        <v>0</v>
      </c>
      <c r="M808" s="102">
        <v>0</v>
      </c>
      <c r="N808" s="102"/>
      <c r="O808" s="102"/>
      <c r="P808" s="102">
        <f t="shared" si="292"/>
        <v>0</v>
      </c>
      <c r="Q808" s="102">
        <f t="shared" si="293"/>
        <v>0</v>
      </c>
      <c r="R808" s="35"/>
    </row>
    <row r="809" spans="1:18" x14ac:dyDescent="0.3">
      <c r="A809" s="41" t="s">
        <v>475</v>
      </c>
      <c r="B809" s="41" t="s">
        <v>111</v>
      </c>
      <c r="C809" s="41" t="s">
        <v>117</v>
      </c>
      <c r="D809" s="41" t="s">
        <v>477</v>
      </c>
      <c r="E809" s="41" t="s">
        <v>127</v>
      </c>
      <c r="F809" s="40" t="s">
        <v>0</v>
      </c>
      <c r="G809" s="81" t="s">
        <v>0</v>
      </c>
      <c r="H809" s="6" t="s">
        <v>25</v>
      </c>
      <c r="I809" s="104">
        <f t="shared" ref="I809:O809" si="301">SUM(I810:I815)</f>
        <v>152263</v>
      </c>
      <c r="J809" s="104">
        <f t="shared" si="301"/>
        <v>132263</v>
      </c>
      <c r="K809" s="104">
        <f t="shared" si="301"/>
        <v>0</v>
      </c>
      <c r="L809" s="104">
        <f t="shared" si="291"/>
        <v>25744</v>
      </c>
      <c r="M809" s="104">
        <f t="shared" si="301"/>
        <v>3269</v>
      </c>
      <c r="N809" s="104">
        <f t="shared" si="301"/>
        <v>11250</v>
      </c>
      <c r="O809" s="104">
        <f t="shared" si="301"/>
        <v>11225</v>
      </c>
      <c r="P809" s="104">
        <f t="shared" si="292"/>
        <v>25744</v>
      </c>
      <c r="Q809" s="104">
        <f t="shared" si="293"/>
        <v>19.464249260942211</v>
      </c>
      <c r="R809" s="35"/>
    </row>
    <row r="810" spans="1:18" x14ac:dyDescent="0.3">
      <c r="A810" s="40" t="s">
        <v>475</v>
      </c>
      <c r="B810" s="40" t="s">
        <v>111</v>
      </c>
      <c r="C810" s="40" t="s">
        <v>117</v>
      </c>
      <c r="D810" s="40" t="s">
        <v>477</v>
      </c>
      <c r="E810" s="88" t="s">
        <v>3019</v>
      </c>
      <c r="F810" s="40" t="s">
        <v>487</v>
      </c>
      <c r="G810" s="81" t="s">
        <v>3060</v>
      </c>
      <c r="H810" s="9" t="s">
        <v>488</v>
      </c>
      <c r="I810" s="102">
        <v>125563</v>
      </c>
      <c r="J810" s="102">
        <v>125563</v>
      </c>
      <c r="K810" s="102"/>
      <c r="L810" s="102">
        <f t="shared" si="291"/>
        <v>25080</v>
      </c>
      <c r="M810" s="102">
        <v>3080</v>
      </c>
      <c r="N810" s="102">
        <v>11000</v>
      </c>
      <c r="O810" s="102">
        <v>11000</v>
      </c>
      <c r="P810" s="102">
        <f t="shared" si="292"/>
        <v>25080</v>
      </c>
      <c r="Q810" s="102">
        <f t="shared" si="293"/>
        <v>19.974036937632903</v>
      </c>
      <c r="R810" s="35"/>
    </row>
    <row r="811" spans="1:18" x14ac:dyDescent="0.3">
      <c r="A811" s="40" t="s">
        <v>475</v>
      </c>
      <c r="B811" s="40" t="s">
        <v>111</v>
      </c>
      <c r="C811" s="40" t="s">
        <v>117</v>
      </c>
      <c r="D811" s="40" t="s">
        <v>477</v>
      </c>
      <c r="E811" s="88" t="s">
        <v>3019</v>
      </c>
      <c r="F811" s="40" t="s">
        <v>489</v>
      </c>
      <c r="G811" s="81" t="s">
        <v>3060</v>
      </c>
      <c r="H811" s="9" t="s">
        <v>330</v>
      </c>
      <c r="I811" s="102">
        <v>1600</v>
      </c>
      <c r="J811" s="102">
        <v>1600</v>
      </c>
      <c r="K811" s="102"/>
      <c r="L811" s="102">
        <f t="shared" si="291"/>
        <v>639</v>
      </c>
      <c r="M811" s="102">
        <v>189</v>
      </c>
      <c r="N811" s="102">
        <v>250</v>
      </c>
      <c r="O811" s="102">
        <v>200</v>
      </c>
      <c r="P811" s="102">
        <f t="shared" si="292"/>
        <v>639</v>
      </c>
      <c r="Q811" s="102">
        <f t="shared" si="293"/>
        <v>39.9375</v>
      </c>
      <c r="R811" s="35"/>
    </row>
    <row r="812" spans="1:18" x14ac:dyDescent="0.3">
      <c r="A812" s="40" t="s">
        <v>475</v>
      </c>
      <c r="B812" s="40" t="s">
        <v>111</v>
      </c>
      <c r="C812" s="40" t="s">
        <v>117</v>
      </c>
      <c r="D812" s="40" t="s">
        <v>477</v>
      </c>
      <c r="E812" s="88" t="s">
        <v>3019</v>
      </c>
      <c r="F812" s="40" t="s">
        <v>490</v>
      </c>
      <c r="G812" s="81" t="s">
        <v>3060</v>
      </c>
      <c r="H812" s="9" t="s">
        <v>491</v>
      </c>
      <c r="I812" s="102">
        <v>20000</v>
      </c>
      <c r="J812" s="102">
        <v>0</v>
      </c>
      <c r="K812" s="102"/>
      <c r="L812" s="102">
        <f t="shared" si="291"/>
        <v>0</v>
      </c>
      <c r="M812" s="102">
        <v>0</v>
      </c>
      <c r="N812" s="102"/>
      <c r="O812" s="102"/>
      <c r="P812" s="102">
        <f t="shared" si="292"/>
        <v>0</v>
      </c>
      <c r="Q812" s="102" t="str">
        <f t="shared" si="293"/>
        <v>-</v>
      </c>
      <c r="R812" s="35"/>
    </row>
    <row r="813" spans="1:18" ht="20.399999999999999" x14ac:dyDescent="0.3">
      <c r="A813" s="40" t="s">
        <v>475</v>
      </c>
      <c r="B813" s="40" t="s">
        <v>111</v>
      </c>
      <c r="C813" s="40" t="s">
        <v>117</v>
      </c>
      <c r="D813" s="40" t="s">
        <v>477</v>
      </c>
      <c r="E813" s="88" t="s">
        <v>3019</v>
      </c>
      <c r="F813" s="40" t="s">
        <v>492</v>
      </c>
      <c r="G813" s="81" t="s">
        <v>3060</v>
      </c>
      <c r="H813" s="9" t="s">
        <v>141</v>
      </c>
      <c r="I813" s="102">
        <v>100</v>
      </c>
      <c r="J813" s="102">
        <v>100</v>
      </c>
      <c r="K813" s="102"/>
      <c r="L813" s="102">
        <f t="shared" si="291"/>
        <v>25</v>
      </c>
      <c r="M813" s="102">
        <v>0</v>
      </c>
      <c r="N813" s="102"/>
      <c r="O813" s="102">
        <v>25</v>
      </c>
      <c r="P813" s="102">
        <f t="shared" si="292"/>
        <v>25</v>
      </c>
      <c r="Q813" s="102">
        <f t="shared" si="293"/>
        <v>25</v>
      </c>
      <c r="R813" s="35"/>
    </row>
    <row r="814" spans="1:18" x14ac:dyDescent="0.3">
      <c r="A814" s="40" t="s">
        <v>475</v>
      </c>
      <c r="B814" s="40" t="s">
        <v>111</v>
      </c>
      <c r="C814" s="40" t="s">
        <v>117</v>
      </c>
      <c r="D814" s="40" t="s">
        <v>477</v>
      </c>
      <c r="E814" s="88" t="s">
        <v>3019</v>
      </c>
      <c r="F814" s="40" t="s">
        <v>493</v>
      </c>
      <c r="G814" s="81" t="s">
        <v>3060</v>
      </c>
      <c r="H814" s="9" t="s">
        <v>494</v>
      </c>
      <c r="I814" s="102">
        <v>5000</v>
      </c>
      <c r="J814" s="102">
        <v>5000</v>
      </c>
      <c r="K814" s="102"/>
      <c r="L814" s="102">
        <f t="shared" si="291"/>
        <v>0</v>
      </c>
      <c r="M814" s="102">
        <v>0</v>
      </c>
      <c r="N814" s="102"/>
      <c r="O814" s="102"/>
      <c r="P814" s="102">
        <f t="shared" si="292"/>
        <v>0</v>
      </c>
      <c r="Q814" s="102">
        <f t="shared" si="293"/>
        <v>0</v>
      </c>
      <c r="R814" s="35"/>
    </row>
    <row r="815" spans="1:18" x14ac:dyDescent="0.3">
      <c r="A815" s="40" t="s">
        <v>475</v>
      </c>
      <c r="B815" s="40" t="s">
        <v>111</v>
      </c>
      <c r="C815" s="40" t="s">
        <v>117</v>
      </c>
      <c r="D815" s="40" t="s">
        <v>477</v>
      </c>
      <c r="E815" s="88" t="s">
        <v>3019</v>
      </c>
      <c r="F815" s="40" t="s">
        <v>495</v>
      </c>
      <c r="G815" s="81" t="s">
        <v>3060</v>
      </c>
      <c r="H815" s="9" t="s">
        <v>496</v>
      </c>
      <c r="I815" s="102">
        <v>0</v>
      </c>
      <c r="J815" s="102">
        <v>0</v>
      </c>
      <c r="K815" s="102"/>
      <c r="L815" s="102">
        <f t="shared" si="291"/>
        <v>0</v>
      </c>
      <c r="M815" s="102">
        <v>0</v>
      </c>
      <c r="N815" s="102"/>
      <c r="O815" s="102"/>
      <c r="P815" s="102">
        <f t="shared" si="292"/>
        <v>0</v>
      </c>
      <c r="Q815" s="102" t="str">
        <f t="shared" si="293"/>
        <v>-</v>
      </c>
      <c r="R815" s="35"/>
    </row>
    <row r="816" spans="1:18" s="34" customFormat="1" ht="20.399999999999999" x14ac:dyDescent="0.3">
      <c r="A816" s="43" t="s">
        <v>0</v>
      </c>
      <c r="B816" s="43" t="s">
        <v>0</v>
      </c>
      <c r="C816" s="43" t="s">
        <v>0</v>
      </c>
      <c r="D816" s="49" t="s">
        <v>0</v>
      </c>
      <c r="E816" s="49" t="s">
        <v>0</v>
      </c>
      <c r="F816" s="49" t="s">
        <v>0</v>
      </c>
      <c r="G816" s="49" t="s">
        <v>0</v>
      </c>
      <c r="H816" s="21" t="s">
        <v>35</v>
      </c>
      <c r="I816" s="112">
        <f t="shared" ref="I816:O816" si="302">SUM(I817)</f>
        <v>44201200</v>
      </c>
      <c r="J816" s="112">
        <f t="shared" si="302"/>
        <v>44001200</v>
      </c>
      <c r="K816" s="112">
        <f t="shared" si="302"/>
        <v>0</v>
      </c>
      <c r="L816" s="112">
        <f t="shared" si="291"/>
        <v>12060000</v>
      </c>
      <c r="M816" s="112">
        <f t="shared" si="302"/>
        <v>4960000</v>
      </c>
      <c r="N816" s="112">
        <f t="shared" si="302"/>
        <v>3050000</v>
      </c>
      <c r="O816" s="112">
        <f t="shared" si="302"/>
        <v>4050000</v>
      </c>
      <c r="P816" s="112">
        <f t="shared" si="292"/>
        <v>12060000</v>
      </c>
      <c r="Q816" s="112">
        <f t="shared" si="293"/>
        <v>27.408343408816123</v>
      </c>
      <c r="R816" s="35"/>
    </row>
    <row r="817" spans="1:18" x14ac:dyDescent="0.3">
      <c r="A817" s="40" t="s">
        <v>475</v>
      </c>
      <c r="B817" s="40" t="s">
        <v>111</v>
      </c>
      <c r="C817" s="40" t="s">
        <v>117</v>
      </c>
      <c r="D817" s="40" t="s">
        <v>477</v>
      </c>
      <c r="E817" s="52" t="s">
        <v>142</v>
      </c>
      <c r="F817" s="52" t="s">
        <v>0</v>
      </c>
      <c r="G817" s="52" t="s">
        <v>0</v>
      </c>
      <c r="H817" s="6" t="s">
        <v>27</v>
      </c>
      <c r="I817" s="104">
        <f>SUM(I818,I821,I823,I824,I828)</f>
        <v>44201200</v>
      </c>
      <c r="J817" s="104">
        <f>SUM(J818,J821,J823,J824,J828)</f>
        <v>44001200</v>
      </c>
      <c r="K817" s="104">
        <f>SUM(K818,K821,K823,K824,K828)</f>
        <v>0</v>
      </c>
      <c r="L817" s="104">
        <f t="shared" si="291"/>
        <v>12060000</v>
      </c>
      <c r="M817" s="104">
        <f>SUM(M818,M821,M823,M824,M828)</f>
        <v>4960000</v>
      </c>
      <c r="N817" s="104">
        <f t="shared" ref="N817:O817" si="303">SUM(N818,N821,N823,N824,N828)</f>
        <v>3050000</v>
      </c>
      <c r="O817" s="104">
        <f t="shared" si="303"/>
        <v>4050000</v>
      </c>
      <c r="P817" s="104">
        <f t="shared" si="292"/>
        <v>12060000</v>
      </c>
      <c r="Q817" s="104">
        <f t="shared" si="293"/>
        <v>27.408343408816123</v>
      </c>
      <c r="R817" s="35"/>
    </row>
    <row r="818" spans="1:18" x14ac:dyDescent="0.3">
      <c r="A818" s="41" t="s">
        <v>475</v>
      </c>
      <c r="B818" s="41" t="s">
        <v>111</v>
      </c>
      <c r="C818" s="41" t="s">
        <v>117</v>
      </c>
      <c r="D818" s="41" t="s">
        <v>477</v>
      </c>
      <c r="E818" s="41" t="s">
        <v>290</v>
      </c>
      <c r="F818" s="40" t="s">
        <v>0</v>
      </c>
      <c r="G818" s="81" t="s">
        <v>0</v>
      </c>
      <c r="H818" s="6" t="s">
        <v>28</v>
      </c>
      <c r="I818" s="104">
        <f>SUM(I819:I820)</f>
        <v>201100</v>
      </c>
      <c r="J818" s="104">
        <f>SUM(J819:J820)</f>
        <v>1100</v>
      </c>
      <c r="K818" s="104">
        <f>SUM(K819:K820)</f>
        <v>0</v>
      </c>
      <c r="L818" s="104">
        <f t="shared" si="291"/>
        <v>0</v>
      </c>
      <c r="M818" s="104">
        <f>SUM(M819:M820)</f>
        <v>0</v>
      </c>
      <c r="N818" s="104">
        <f t="shared" ref="N818:O818" si="304">SUM(N819:N820)</f>
        <v>0</v>
      </c>
      <c r="O818" s="104">
        <f t="shared" si="304"/>
        <v>0</v>
      </c>
      <c r="P818" s="104">
        <f t="shared" si="292"/>
        <v>0</v>
      </c>
      <c r="Q818" s="104">
        <f t="shared" si="293"/>
        <v>0</v>
      </c>
      <c r="R818" s="35"/>
    </row>
    <row r="819" spans="1:18" x14ac:dyDescent="0.3">
      <c r="A819" s="40" t="s">
        <v>475</v>
      </c>
      <c r="B819" s="40" t="s">
        <v>111</v>
      </c>
      <c r="C819" s="40" t="s">
        <v>117</v>
      </c>
      <c r="D819" s="40" t="s">
        <v>477</v>
      </c>
      <c r="E819" s="88" t="s">
        <v>3027</v>
      </c>
      <c r="F819" s="40" t="s">
        <v>497</v>
      </c>
      <c r="G819" s="81" t="s">
        <v>3061</v>
      </c>
      <c r="H819" s="9" t="s">
        <v>383</v>
      </c>
      <c r="I819" s="102">
        <v>200000</v>
      </c>
      <c r="J819" s="102">
        <v>0</v>
      </c>
      <c r="K819" s="102"/>
      <c r="L819" s="102">
        <f t="shared" si="291"/>
        <v>0</v>
      </c>
      <c r="M819" s="102">
        <v>0</v>
      </c>
      <c r="N819" s="102"/>
      <c r="O819" s="102"/>
      <c r="P819" s="102">
        <f t="shared" si="292"/>
        <v>0</v>
      </c>
      <c r="Q819" s="102" t="str">
        <f t="shared" si="293"/>
        <v>-</v>
      </c>
      <c r="R819" s="35"/>
    </row>
    <row r="820" spans="1:18" x14ac:dyDescent="0.3">
      <c r="A820" s="40" t="s">
        <v>475</v>
      </c>
      <c r="B820" s="40" t="s">
        <v>111</v>
      </c>
      <c r="C820" s="40" t="s">
        <v>117</v>
      </c>
      <c r="D820" s="40" t="s">
        <v>477</v>
      </c>
      <c r="E820" s="88" t="s">
        <v>3027</v>
      </c>
      <c r="F820" s="40" t="s">
        <v>498</v>
      </c>
      <c r="G820" s="81" t="s">
        <v>3061</v>
      </c>
      <c r="H820" s="9" t="s">
        <v>28</v>
      </c>
      <c r="I820" s="102">
        <v>1100</v>
      </c>
      <c r="J820" s="102">
        <v>1100</v>
      </c>
      <c r="K820" s="102"/>
      <c r="L820" s="102">
        <f t="shared" si="291"/>
        <v>0</v>
      </c>
      <c r="M820" s="102">
        <v>0</v>
      </c>
      <c r="N820" s="102"/>
      <c r="O820" s="102"/>
      <c r="P820" s="102">
        <f t="shared" si="292"/>
        <v>0</v>
      </c>
      <c r="Q820" s="102">
        <f t="shared" si="293"/>
        <v>0</v>
      </c>
      <c r="R820" s="35"/>
    </row>
    <row r="821" spans="1:18" x14ac:dyDescent="0.3">
      <c r="A821" s="41" t="s">
        <v>475</v>
      </c>
      <c r="B821" s="41" t="s">
        <v>111</v>
      </c>
      <c r="C821" s="41" t="s">
        <v>117</v>
      </c>
      <c r="D821" s="41" t="s">
        <v>477</v>
      </c>
      <c r="E821" s="41" t="s">
        <v>175</v>
      </c>
      <c r="F821" s="40" t="s">
        <v>0</v>
      </c>
      <c r="G821" s="81" t="s">
        <v>0</v>
      </c>
      <c r="H821" s="6" t="s">
        <v>29</v>
      </c>
      <c r="I821" s="104">
        <f t="shared" ref="I821:O821" si="305">SUM(I822)</f>
        <v>0</v>
      </c>
      <c r="J821" s="104">
        <f t="shared" si="305"/>
        <v>0</v>
      </c>
      <c r="K821" s="104">
        <f t="shared" si="305"/>
        <v>0</v>
      </c>
      <c r="L821" s="104">
        <f t="shared" si="291"/>
        <v>0</v>
      </c>
      <c r="M821" s="104">
        <f t="shared" si="305"/>
        <v>0</v>
      </c>
      <c r="N821" s="104">
        <f t="shared" si="305"/>
        <v>0</v>
      </c>
      <c r="O821" s="104">
        <f t="shared" si="305"/>
        <v>0</v>
      </c>
      <c r="P821" s="104">
        <f t="shared" si="292"/>
        <v>0</v>
      </c>
      <c r="Q821" s="104" t="str">
        <f t="shared" si="293"/>
        <v>-</v>
      </c>
      <c r="R821" s="35"/>
    </row>
    <row r="822" spans="1:18" x14ac:dyDescent="0.3">
      <c r="A822" s="40" t="s">
        <v>475</v>
      </c>
      <c r="B822" s="40" t="s">
        <v>111</v>
      </c>
      <c r="C822" s="40" t="s">
        <v>117</v>
      </c>
      <c r="D822" s="40" t="s">
        <v>477</v>
      </c>
      <c r="E822" s="88" t="s">
        <v>3023</v>
      </c>
      <c r="F822" s="40" t="s">
        <v>499</v>
      </c>
      <c r="G822" s="81" t="s">
        <v>3060</v>
      </c>
      <c r="H822" s="9" t="s">
        <v>500</v>
      </c>
      <c r="I822" s="102">
        <v>0</v>
      </c>
      <c r="J822" s="102">
        <v>0</v>
      </c>
      <c r="K822" s="102"/>
      <c r="L822" s="102">
        <f t="shared" si="291"/>
        <v>0</v>
      </c>
      <c r="M822" s="102">
        <v>0</v>
      </c>
      <c r="N822" s="102"/>
      <c r="O822" s="102"/>
      <c r="P822" s="102">
        <f t="shared" si="292"/>
        <v>0</v>
      </c>
      <c r="Q822" s="102" t="str">
        <f t="shared" si="293"/>
        <v>-</v>
      </c>
      <c r="R822" s="35"/>
    </row>
    <row r="823" spans="1:18" x14ac:dyDescent="0.3">
      <c r="A823" s="40" t="s">
        <v>475</v>
      </c>
      <c r="B823" s="40" t="s">
        <v>111</v>
      </c>
      <c r="C823" s="40" t="s">
        <v>117</v>
      </c>
      <c r="D823" s="40" t="s">
        <v>477</v>
      </c>
      <c r="E823" s="88" t="s">
        <v>3020</v>
      </c>
      <c r="F823" s="40"/>
      <c r="G823" s="81" t="s">
        <v>3061</v>
      </c>
      <c r="H823" s="9" t="s">
        <v>30</v>
      </c>
      <c r="I823" s="102">
        <v>0</v>
      </c>
      <c r="J823" s="102">
        <v>0</v>
      </c>
      <c r="K823" s="102"/>
      <c r="L823" s="102">
        <f t="shared" si="291"/>
        <v>0</v>
      </c>
      <c r="M823" s="102">
        <v>0</v>
      </c>
      <c r="N823" s="102"/>
      <c r="O823" s="102"/>
      <c r="P823" s="102">
        <f t="shared" si="292"/>
        <v>0</v>
      </c>
      <c r="Q823" s="102" t="str">
        <f t="shared" si="293"/>
        <v>-</v>
      </c>
      <c r="R823" s="35"/>
    </row>
    <row r="824" spans="1:18" x14ac:dyDescent="0.3">
      <c r="A824" s="41" t="s">
        <v>475</v>
      </c>
      <c r="B824" s="41" t="s">
        <v>111</v>
      </c>
      <c r="C824" s="41" t="s">
        <v>117</v>
      </c>
      <c r="D824" s="41" t="s">
        <v>477</v>
      </c>
      <c r="E824" s="41" t="s">
        <v>296</v>
      </c>
      <c r="F824" s="40" t="s">
        <v>0</v>
      </c>
      <c r="G824" s="81" t="s">
        <v>0</v>
      </c>
      <c r="H824" s="6" t="s">
        <v>31</v>
      </c>
      <c r="I824" s="104">
        <f>SUM(I825:I827)</f>
        <v>44000000</v>
      </c>
      <c r="J824" s="104">
        <f>SUM(J825:J827)</f>
        <v>44000000</v>
      </c>
      <c r="K824" s="104">
        <f>SUM(K825:K827)</f>
        <v>0</v>
      </c>
      <c r="L824" s="104">
        <f t="shared" si="291"/>
        <v>12060000</v>
      </c>
      <c r="M824" s="104">
        <f>SUM(M825:M827)</f>
        <v>4960000</v>
      </c>
      <c r="N824" s="104">
        <f t="shared" ref="N824:O824" si="306">SUM(N825:N827)</f>
        <v>3050000</v>
      </c>
      <c r="O824" s="104">
        <f t="shared" si="306"/>
        <v>4050000</v>
      </c>
      <c r="P824" s="104">
        <f t="shared" si="292"/>
        <v>12060000</v>
      </c>
      <c r="Q824" s="104">
        <f t="shared" si="293"/>
        <v>27.40909090909091</v>
      </c>
      <c r="R824" s="35"/>
    </row>
    <row r="825" spans="1:18" x14ac:dyDescent="0.3">
      <c r="A825" s="40" t="s">
        <v>475</v>
      </c>
      <c r="B825" s="40" t="s">
        <v>111</v>
      </c>
      <c r="C825" s="40" t="s">
        <v>117</v>
      </c>
      <c r="D825" s="40" t="s">
        <v>477</v>
      </c>
      <c r="E825" s="88" t="s">
        <v>3028</v>
      </c>
      <c r="F825" s="40" t="s">
        <v>501</v>
      </c>
      <c r="G825" s="81" t="s">
        <v>3059</v>
      </c>
      <c r="H825" s="9" t="s">
        <v>502</v>
      </c>
      <c r="I825" s="102">
        <v>9000000</v>
      </c>
      <c r="J825" s="102">
        <v>9000000</v>
      </c>
      <c r="K825" s="102"/>
      <c r="L825" s="102">
        <f t="shared" si="291"/>
        <v>3750000</v>
      </c>
      <c r="M825" s="102">
        <v>1250000</v>
      </c>
      <c r="N825" s="102">
        <v>1250000</v>
      </c>
      <c r="O825" s="102">
        <v>1250000</v>
      </c>
      <c r="P825" s="102">
        <f t="shared" si="292"/>
        <v>3750000</v>
      </c>
      <c r="Q825" s="102">
        <f t="shared" si="293"/>
        <v>41.666666666666671</v>
      </c>
      <c r="R825" s="35"/>
    </row>
    <row r="826" spans="1:18" x14ac:dyDescent="0.3">
      <c r="A826" s="40" t="s">
        <v>475</v>
      </c>
      <c r="B826" s="40" t="s">
        <v>111</v>
      </c>
      <c r="C826" s="40" t="s">
        <v>117</v>
      </c>
      <c r="D826" s="40" t="s">
        <v>477</v>
      </c>
      <c r="E826" s="88" t="s">
        <v>3028</v>
      </c>
      <c r="F826" s="40" t="s">
        <v>503</v>
      </c>
      <c r="G826" s="81" t="s">
        <v>3059</v>
      </c>
      <c r="H826" s="9" t="s">
        <v>504</v>
      </c>
      <c r="I826" s="102">
        <v>21000000</v>
      </c>
      <c r="J826" s="102">
        <v>21000000</v>
      </c>
      <c r="K826" s="102"/>
      <c r="L826" s="102">
        <f t="shared" si="291"/>
        <v>5310000</v>
      </c>
      <c r="M826" s="102">
        <v>1710000</v>
      </c>
      <c r="N826" s="102">
        <v>1800000</v>
      </c>
      <c r="O826" s="102">
        <v>1800000</v>
      </c>
      <c r="P826" s="102">
        <f t="shared" si="292"/>
        <v>5310000</v>
      </c>
      <c r="Q826" s="102">
        <f t="shared" si="293"/>
        <v>25.285714285714285</v>
      </c>
      <c r="R826" s="35"/>
    </row>
    <row r="827" spans="1:18" s="76" customFormat="1" ht="20.399999999999999" x14ac:dyDescent="0.3">
      <c r="A827" s="40" t="s">
        <v>475</v>
      </c>
      <c r="B827" s="40" t="s">
        <v>111</v>
      </c>
      <c r="C827" s="40" t="s">
        <v>117</v>
      </c>
      <c r="D827" s="40" t="s">
        <v>477</v>
      </c>
      <c r="E827" s="88" t="s">
        <v>3028</v>
      </c>
      <c r="F827" s="40" t="s">
        <v>2742</v>
      </c>
      <c r="G827" s="81" t="s">
        <v>3059</v>
      </c>
      <c r="H827" s="75" t="s">
        <v>2725</v>
      </c>
      <c r="I827" s="102">
        <v>14000000</v>
      </c>
      <c r="J827" s="102">
        <v>14000000</v>
      </c>
      <c r="K827" s="102"/>
      <c r="L827" s="102">
        <f t="shared" si="291"/>
        <v>3000000</v>
      </c>
      <c r="M827" s="102">
        <v>2000000</v>
      </c>
      <c r="N827" s="102"/>
      <c r="O827" s="102">
        <v>1000000</v>
      </c>
      <c r="P827" s="102">
        <f t="shared" si="292"/>
        <v>3000000</v>
      </c>
      <c r="Q827" s="102">
        <f t="shared" si="293"/>
        <v>21.428571428571427</v>
      </c>
      <c r="R827" s="35"/>
    </row>
    <row r="828" spans="1:18" x14ac:dyDescent="0.3">
      <c r="A828" s="40" t="s">
        <v>475</v>
      </c>
      <c r="B828" s="40" t="s">
        <v>111</v>
      </c>
      <c r="C828" s="40" t="s">
        <v>117</v>
      </c>
      <c r="D828" s="40" t="s">
        <v>477</v>
      </c>
      <c r="E828" s="88" t="s">
        <v>3021</v>
      </c>
      <c r="F828" s="40"/>
      <c r="G828" s="81" t="s">
        <v>3060</v>
      </c>
      <c r="H828" s="9" t="s">
        <v>34</v>
      </c>
      <c r="I828" s="102">
        <v>100</v>
      </c>
      <c r="J828" s="102">
        <v>100</v>
      </c>
      <c r="K828" s="102"/>
      <c r="L828" s="102">
        <f t="shared" si="291"/>
        <v>0</v>
      </c>
      <c r="M828" s="102">
        <v>0</v>
      </c>
      <c r="N828" s="102"/>
      <c r="O828" s="102"/>
      <c r="P828" s="102">
        <f t="shared" si="292"/>
        <v>0</v>
      </c>
      <c r="Q828" s="102">
        <f t="shared" si="293"/>
        <v>0</v>
      </c>
      <c r="R828" s="35"/>
    </row>
    <row r="829" spans="1:18" s="34" customFormat="1" ht="20.399999999999999" x14ac:dyDescent="0.3">
      <c r="A829" s="43" t="s">
        <v>0</v>
      </c>
      <c r="B829" s="43" t="s">
        <v>0</v>
      </c>
      <c r="C829" s="43" t="s">
        <v>0</v>
      </c>
      <c r="D829" s="49" t="s">
        <v>0</v>
      </c>
      <c r="E829" s="49" t="s">
        <v>0</v>
      </c>
      <c r="F829" s="49" t="s">
        <v>0</v>
      </c>
      <c r="G829" s="49" t="s">
        <v>0</v>
      </c>
      <c r="H829" s="21" t="s">
        <v>41</v>
      </c>
      <c r="I829" s="112">
        <f>SUM(I830)</f>
        <v>7401100</v>
      </c>
      <c r="J829" s="112">
        <f t="shared" ref="J829:O829" si="307">SUM(J830)</f>
        <v>2151100</v>
      </c>
      <c r="K829" s="112">
        <f t="shared" si="307"/>
        <v>0</v>
      </c>
      <c r="L829" s="112">
        <f t="shared" si="291"/>
        <v>2150000</v>
      </c>
      <c r="M829" s="112">
        <f t="shared" si="307"/>
        <v>0</v>
      </c>
      <c r="N829" s="112">
        <f t="shared" si="307"/>
        <v>1000000</v>
      </c>
      <c r="O829" s="112">
        <f t="shared" si="307"/>
        <v>1150000</v>
      </c>
      <c r="P829" s="112">
        <f t="shared" si="292"/>
        <v>2150000</v>
      </c>
      <c r="Q829" s="112">
        <f t="shared" si="293"/>
        <v>99.948863372228161</v>
      </c>
      <c r="R829" s="35"/>
    </row>
    <row r="830" spans="1:18" x14ac:dyDescent="0.3">
      <c r="A830" s="40" t="s">
        <v>475</v>
      </c>
      <c r="B830" s="40" t="s">
        <v>111</v>
      </c>
      <c r="C830" s="40" t="s">
        <v>117</v>
      </c>
      <c r="D830" s="40" t="s">
        <v>477</v>
      </c>
      <c r="E830" s="52" t="s">
        <v>192</v>
      </c>
      <c r="F830" s="52" t="s">
        <v>0</v>
      </c>
      <c r="G830" s="52" t="s">
        <v>0</v>
      </c>
      <c r="H830" s="6" t="s">
        <v>36</v>
      </c>
      <c r="I830" s="104">
        <f>SUM(I831,I833,I840)</f>
        <v>7401100</v>
      </c>
      <c r="J830" s="104">
        <f>SUM(J831,J833,J840)</f>
        <v>2151100</v>
      </c>
      <c r="K830" s="104">
        <f>SUM(K831,K833,K840)</f>
        <v>0</v>
      </c>
      <c r="L830" s="104">
        <f t="shared" si="291"/>
        <v>2150000</v>
      </c>
      <c r="M830" s="104">
        <f>SUM(M831,M833,M840)</f>
        <v>0</v>
      </c>
      <c r="N830" s="104">
        <f t="shared" ref="N830:O830" si="308">SUM(N831,N833,N840)</f>
        <v>1000000</v>
      </c>
      <c r="O830" s="104">
        <f t="shared" si="308"/>
        <v>1150000</v>
      </c>
      <c r="P830" s="104">
        <f t="shared" si="292"/>
        <v>2150000</v>
      </c>
      <c r="Q830" s="104">
        <f t="shared" si="293"/>
        <v>99.948863372228161</v>
      </c>
      <c r="R830" s="35"/>
    </row>
    <row r="831" spans="1:18" x14ac:dyDescent="0.3">
      <c r="A831" s="41" t="s">
        <v>475</v>
      </c>
      <c r="B831" s="41" t="s">
        <v>111</v>
      </c>
      <c r="C831" s="41" t="s">
        <v>117</v>
      </c>
      <c r="D831" s="41" t="s">
        <v>477</v>
      </c>
      <c r="E831" s="41" t="s">
        <v>193</v>
      </c>
      <c r="F831" s="40" t="s">
        <v>0</v>
      </c>
      <c r="G831" s="81" t="s">
        <v>0</v>
      </c>
      <c r="H831" s="6" t="s">
        <v>37</v>
      </c>
      <c r="I831" s="104">
        <f t="shared" ref="I831:O831" si="309">SUM(I832)</f>
        <v>100</v>
      </c>
      <c r="J831" s="104">
        <f t="shared" si="309"/>
        <v>100</v>
      </c>
      <c r="K831" s="104">
        <f t="shared" si="309"/>
        <v>0</v>
      </c>
      <c r="L831" s="104">
        <f t="shared" si="291"/>
        <v>0</v>
      </c>
      <c r="M831" s="104">
        <f t="shared" si="309"/>
        <v>0</v>
      </c>
      <c r="N831" s="104">
        <f t="shared" si="309"/>
        <v>0</v>
      </c>
      <c r="O831" s="104">
        <f t="shared" si="309"/>
        <v>0</v>
      </c>
      <c r="P831" s="104">
        <f t="shared" si="292"/>
        <v>0</v>
      </c>
      <c r="Q831" s="104">
        <f t="shared" si="293"/>
        <v>0</v>
      </c>
      <c r="R831" s="35"/>
    </row>
    <row r="832" spans="1:18" x14ac:dyDescent="0.3">
      <c r="A832" s="40" t="s">
        <v>475</v>
      </c>
      <c r="B832" s="40" t="s">
        <v>111</v>
      </c>
      <c r="C832" s="40" t="s">
        <v>117</v>
      </c>
      <c r="D832" s="40" t="s">
        <v>477</v>
      </c>
      <c r="E832" s="88" t="s">
        <v>3024</v>
      </c>
      <c r="F832" s="40" t="s">
        <v>505</v>
      </c>
      <c r="G832" s="81" t="s">
        <v>3061</v>
      </c>
      <c r="H832" s="9" t="s">
        <v>301</v>
      </c>
      <c r="I832" s="102">
        <v>100</v>
      </c>
      <c r="J832" s="102">
        <v>100</v>
      </c>
      <c r="K832" s="102"/>
      <c r="L832" s="102">
        <f t="shared" si="291"/>
        <v>0</v>
      </c>
      <c r="M832" s="102">
        <v>0</v>
      </c>
      <c r="N832" s="102"/>
      <c r="O832" s="102"/>
      <c r="P832" s="102">
        <f t="shared" si="292"/>
        <v>0</v>
      </c>
      <c r="Q832" s="102">
        <f t="shared" si="293"/>
        <v>0</v>
      </c>
      <c r="R832" s="35"/>
    </row>
    <row r="833" spans="1:18" x14ac:dyDescent="0.3">
      <c r="A833" s="41" t="s">
        <v>475</v>
      </c>
      <c r="B833" s="41" t="s">
        <v>111</v>
      </c>
      <c r="C833" s="41" t="s">
        <v>117</v>
      </c>
      <c r="D833" s="41" t="s">
        <v>477</v>
      </c>
      <c r="E833" s="41" t="s">
        <v>302</v>
      </c>
      <c r="F833" s="40" t="s">
        <v>0</v>
      </c>
      <c r="G833" s="81" t="s">
        <v>0</v>
      </c>
      <c r="H833" s="6" t="s">
        <v>39</v>
      </c>
      <c r="I833" s="104">
        <f>SUM(I834:I839)</f>
        <v>7251000</v>
      </c>
      <c r="J833" s="104">
        <f>SUM(J834:J839)</f>
        <v>2001000</v>
      </c>
      <c r="K833" s="104">
        <f>SUM(K834:K839)</f>
        <v>0</v>
      </c>
      <c r="L833" s="104">
        <f t="shared" si="291"/>
        <v>2000000</v>
      </c>
      <c r="M833" s="104">
        <f>SUM(M834:M839)</f>
        <v>0</v>
      </c>
      <c r="N833" s="104">
        <f t="shared" ref="N833:O833" si="310">SUM(N834:N839)</f>
        <v>1000000</v>
      </c>
      <c r="O833" s="104">
        <f t="shared" si="310"/>
        <v>1000000</v>
      </c>
      <c r="P833" s="104">
        <f t="shared" si="292"/>
        <v>2000000</v>
      </c>
      <c r="Q833" s="104">
        <f t="shared" si="293"/>
        <v>99.950024987506254</v>
      </c>
      <c r="R833" s="35"/>
    </row>
    <row r="834" spans="1:18" x14ac:dyDescent="0.3">
      <c r="A834" s="40" t="s">
        <v>475</v>
      </c>
      <c r="B834" s="40" t="s">
        <v>111</v>
      </c>
      <c r="C834" s="40" t="s">
        <v>117</v>
      </c>
      <c r="D834" s="40" t="s">
        <v>477</v>
      </c>
      <c r="E834" s="88" t="s">
        <v>3029</v>
      </c>
      <c r="F834" s="40" t="s">
        <v>506</v>
      </c>
      <c r="G834" s="81" t="s">
        <v>3061</v>
      </c>
      <c r="H834" s="9" t="s">
        <v>507</v>
      </c>
      <c r="I834" s="102">
        <v>250000</v>
      </c>
      <c r="J834" s="102">
        <v>0</v>
      </c>
      <c r="K834" s="102"/>
      <c r="L834" s="102">
        <f t="shared" si="291"/>
        <v>0</v>
      </c>
      <c r="M834" s="102">
        <v>0</v>
      </c>
      <c r="N834" s="102"/>
      <c r="O834" s="102"/>
      <c r="P834" s="102">
        <f t="shared" si="292"/>
        <v>0</v>
      </c>
      <c r="Q834" s="102" t="str">
        <f t="shared" si="293"/>
        <v>-</v>
      </c>
      <c r="R834" s="35"/>
    </row>
    <row r="835" spans="1:18" ht="20.399999999999999" x14ac:dyDescent="0.3">
      <c r="A835" s="40" t="s">
        <v>475</v>
      </c>
      <c r="B835" s="40" t="s">
        <v>111</v>
      </c>
      <c r="C835" s="40" t="s">
        <v>117</v>
      </c>
      <c r="D835" s="40" t="s">
        <v>477</v>
      </c>
      <c r="E835" s="88" t="s">
        <v>3029</v>
      </c>
      <c r="F835" s="40" t="s">
        <v>508</v>
      </c>
      <c r="G835" s="81" t="s">
        <v>3061</v>
      </c>
      <c r="H835" s="9" t="s">
        <v>509</v>
      </c>
      <c r="I835" s="102">
        <v>0</v>
      </c>
      <c r="J835" s="102">
        <v>0</v>
      </c>
      <c r="K835" s="102"/>
      <c r="L835" s="102">
        <f t="shared" si="291"/>
        <v>0</v>
      </c>
      <c r="M835" s="102">
        <v>0</v>
      </c>
      <c r="N835" s="102"/>
      <c r="O835" s="102"/>
      <c r="P835" s="102">
        <f t="shared" si="292"/>
        <v>0</v>
      </c>
      <c r="Q835" s="102" t="str">
        <f t="shared" si="293"/>
        <v>-</v>
      </c>
      <c r="R835" s="35"/>
    </row>
    <row r="836" spans="1:18" x14ac:dyDescent="0.3">
      <c r="A836" s="40" t="s">
        <v>475</v>
      </c>
      <c r="B836" s="40" t="s">
        <v>111</v>
      </c>
      <c r="C836" s="40" t="s">
        <v>117</v>
      </c>
      <c r="D836" s="40" t="s">
        <v>477</v>
      </c>
      <c r="E836" s="88" t="s">
        <v>3029</v>
      </c>
      <c r="F836" s="40" t="s">
        <v>510</v>
      </c>
      <c r="G836" s="81" t="s">
        <v>3061</v>
      </c>
      <c r="H836" s="9" t="s">
        <v>511</v>
      </c>
      <c r="I836" s="102">
        <v>0</v>
      </c>
      <c r="J836" s="102">
        <v>0</v>
      </c>
      <c r="K836" s="102"/>
      <c r="L836" s="102">
        <f t="shared" si="291"/>
        <v>0</v>
      </c>
      <c r="M836" s="102">
        <v>0</v>
      </c>
      <c r="N836" s="102"/>
      <c r="O836" s="102"/>
      <c r="P836" s="102">
        <f t="shared" si="292"/>
        <v>0</v>
      </c>
      <c r="Q836" s="102" t="str">
        <f t="shared" si="293"/>
        <v>-</v>
      </c>
      <c r="R836" s="35"/>
    </row>
    <row r="837" spans="1:18" x14ac:dyDescent="0.3">
      <c r="A837" s="40" t="s">
        <v>475</v>
      </c>
      <c r="B837" s="40" t="s">
        <v>111</v>
      </c>
      <c r="C837" s="40" t="s">
        <v>117</v>
      </c>
      <c r="D837" s="40" t="s">
        <v>477</v>
      </c>
      <c r="E837" s="88" t="s">
        <v>3029</v>
      </c>
      <c r="F837" s="40" t="s">
        <v>512</v>
      </c>
      <c r="G837" s="81" t="s">
        <v>3061</v>
      </c>
      <c r="H837" s="9" t="s">
        <v>513</v>
      </c>
      <c r="I837" s="102">
        <v>5000000</v>
      </c>
      <c r="J837" s="102">
        <v>0</v>
      </c>
      <c r="K837" s="102"/>
      <c r="L837" s="102">
        <f t="shared" si="291"/>
        <v>0</v>
      </c>
      <c r="M837" s="102">
        <v>0</v>
      </c>
      <c r="N837" s="102"/>
      <c r="O837" s="102"/>
      <c r="P837" s="102">
        <f t="shared" si="292"/>
        <v>0</v>
      </c>
      <c r="Q837" s="102" t="str">
        <f t="shared" si="293"/>
        <v>-</v>
      </c>
      <c r="R837" s="35"/>
    </row>
    <row r="838" spans="1:18" x14ac:dyDescent="0.3">
      <c r="A838" s="40" t="s">
        <v>475</v>
      </c>
      <c r="B838" s="40" t="s">
        <v>111</v>
      </c>
      <c r="C838" s="40" t="s">
        <v>117</v>
      </c>
      <c r="D838" s="40" t="s">
        <v>477</v>
      </c>
      <c r="E838" s="88" t="s">
        <v>3029</v>
      </c>
      <c r="F838" s="40" t="s">
        <v>514</v>
      </c>
      <c r="G838" s="81" t="s">
        <v>3061</v>
      </c>
      <c r="H838" s="9" t="s">
        <v>515</v>
      </c>
      <c r="I838" s="102">
        <v>0</v>
      </c>
      <c r="J838" s="102">
        <v>0</v>
      </c>
      <c r="K838" s="102"/>
      <c r="L838" s="102">
        <f t="shared" si="291"/>
        <v>0</v>
      </c>
      <c r="M838" s="102">
        <v>0</v>
      </c>
      <c r="N838" s="102"/>
      <c r="O838" s="102"/>
      <c r="P838" s="102">
        <f t="shared" si="292"/>
        <v>0</v>
      </c>
      <c r="Q838" s="102" t="str">
        <f t="shared" si="293"/>
        <v>-</v>
      </c>
      <c r="R838" s="35"/>
    </row>
    <row r="839" spans="1:18" x14ac:dyDescent="0.3">
      <c r="A839" s="40" t="s">
        <v>475</v>
      </c>
      <c r="B839" s="40" t="s">
        <v>111</v>
      </c>
      <c r="C839" s="40" t="s">
        <v>117</v>
      </c>
      <c r="D839" s="40" t="s">
        <v>477</v>
      </c>
      <c r="E839" s="88" t="s">
        <v>3029</v>
      </c>
      <c r="F839" s="40" t="s">
        <v>516</v>
      </c>
      <c r="G839" s="81" t="s">
        <v>3061</v>
      </c>
      <c r="H839" s="9" t="s">
        <v>2729</v>
      </c>
      <c r="I839" s="102">
        <v>2001000</v>
      </c>
      <c r="J839" s="102">
        <v>2001000</v>
      </c>
      <c r="K839" s="102"/>
      <c r="L839" s="102">
        <f t="shared" si="291"/>
        <v>2000000</v>
      </c>
      <c r="M839" s="102">
        <v>0</v>
      </c>
      <c r="N839" s="102">
        <v>1000000</v>
      </c>
      <c r="O839" s="102">
        <v>1000000</v>
      </c>
      <c r="P839" s="102">
        <f t="shared" si="292"/>
        <v>2000000</v>
      </c>
      <c r="Q839" s="102">
        <f t="shared" si="293"/>
        <v>99.950024987506254</v>
      </c>
      <c r="R839" s="35"/>
    </row>
    <row r="840" spans="1:18" x14ac:dyDescent="0.3">
      <c r="A840" s="41" t="s">
        <v>475</v>
      </c>
      <c r="B840" s="41" t="s">
        <v>111</v>
      </c>
      <c r="C840" s="41" t="s">
        <v>117</v>
      </c>
      <c r="D840" s="41" t="s">
        <v>477</v>
      </c>
      <c r="E840" s="41" t="s">
        <v>305</v>
      </c>
      <c r="F840" s="40" t="s">
        <v>0</v>
      </c>
      <c r="G840" s="81" t="s">
        <v>0</v>
      </c>
      <c r="H840" s="6" t="s">
        <v>40</v>
      </c>
      <c r="I840" s="104">
        <f>SUM(I841:I844)</f>
        <v>150000</v>
      </c>
      <c r="J840" s="104">
        <f>SUM(J841:J844)</f>
        <v>150000</v>
      </c>
      <c r="K840" s="104">
        <f>SUM(K841:K844)</f>
        <v>0</v>
      </c>
      <c r="L840" s="104">
        <f t="shared" si="291"/>
        <v>150000</v>
      </c>
      <c r="M840" s="104">
        <f>SUM(M841:M844)</f>
        <v>0</v>
      </c>
      <c r="N840" s="104">
        <f t="shared" ref="N840:O840" si="311">SUM(N841:N844)</f>
        <v>0</v>
      </c>
      <c r="O840" s="104">
        <f t="shared" si="311"/>
        <v>150000</v>
      </c>
      <c r="P840" s="104">
        <f t="shared" si="292"/>
        <v>150000</v>
      </c>
      <c r="Q840" s="104">
        <f t="shared" si="293"/>
        <v>100</v>
      </c>
      <c r="R840" s="35"/>
    </row>
    <row r="841" spans="1:18" x14ac:dyDescent="0.3">
      <c r="A841" s="40" t="s">
        <v>475</v>
      </c>
      <c r="B841" s="40" t="s">
        <v>111</v>
      </c>
      <c r="C841" s="40" t="s">
        <v>117</v>
      </c>
      <c r="D841" s="40" t="s">
        <v>477</v>
      </c>
      <c r="E841" s="88" t="s">
        <v>3030</v>
      </c>
      <c r="F841" s="40" t="s">
        <v>517</v>
      </c>
      <c r="G841" s="81" t="s">
        <v>3061</v>
      </c>
      <c r="H841" s="9" t="s">
        <v>518</v>
      </c>
      <c r="I841" s="102">
        <v>0</v>
      </c>
      <c r="J841" s="102">
        <v>0</v>
      </c>
      <c r="K841" s="102"/>
      <c r="L841" s="102">
        <f t="shared" si="291"/>
        <v>0</v>
      </c>
      <c r="M841" s="102">
        <v>0</v>
      </c>
      <c r="N841" s="102"/>
      <c r="O841" s="102"/>
      <c r="P841" s="102">
        <f t="shared" si="292"/>
        <v>0</v>
      </c>
      <c r="Q841" s="102" t="str">
        <f t="shared" si="293"/>
        <v>-</v>
      </c>
      <c r="R841" s="35"/>
    </row>
    <row r="842" spans="1:18" ht="20.399999999999999" x14ac:dyDescent="0.3">
      <c r="A842" s="40" t="s">
        <v>475</v>
      </c>
      <c r="B842" s="40" t="s">
        <v>111</v>
      </c>
      <c r="C842" s="40" t="s">
        <v>117</v>
      </c>
      <c r="D842" s="40" t="s">
        <v>477</v>
      </c>
      <c r="E842" s="88" t="s">
        <v>3030</v>
      </c>
      <c r="F842" s="40" t="s">
        <v>519</v>
      </c>
      <c r="G842" s="81" t="s">
        <v>3061</v>
      </c>
      <c r="H842" s="9" t="s">
        <v>520</v>
      </c>
      <c r="I842" s="102">
        <v>0</v>
      </c>
      <c r="J842" s="102">
        <v>0</v>
      </c>
      <c r="K842" s="102"/>
      <c r="L842" s="102">
        <f t="shared" si="291"/>
        <v>0</v>
      </c>
      <c r="M842" s="102">
        <v>0</v>
      </c>
      <c r="N842" s="102"/>
      <c r="O842" s="102"/>
      <c r="P842" s="102">
        <f t="shared" si="292"/>
        <v>0</v>
      </c>
      <c r="Q842" s="102" t="str">
        <f t="shared" si="293"/>
        <v>-</v>
      </c>
      <c r="R842" s="35"/>
    </row>
    <row r="843" spans="1:18" ht="20.399999999999999" x14ac:dyDescent="0.3">
      <c r="A843" s="40" t="s">
        <v>475</v>
      </c>
      <c r="B843" s="40" t="s">
        <v>111</v>
      </c>
      <c r="C843" s="40" t="s">
        <v>117</v>
      </c>
      <c r="D843" s="40" t="s">
        <v>477</v>
      </c>
      <c r="E843" s="88" t="s">
        <v>3030</v>
      </c>
      <c r="F843" s="40" t="s">
        <v>521</v>
      </c>
      <c r="G843" s="81" t="s">
        <v>3061</v>
      </c>
      <c r="H843" s="9" t="s">
        <v>522</v>
      </c>
      <c r="I843" s="102">
        <v>150000</v>
      </c>
      <c r="J843" s="102">
        <v>150000</v>
      </c>
      <c r="K843" s="102"/>
      <c r="L843" s="102">
        <f t="shared" ref="L843:L906" si="312">SUM(M843:O843)</f>
        <v>150000</v>
      </c>
      <c r="M843" s="102">
        <v>0</v>
      </c>
      <c r="N843" s="102"/>
      <c r="O843" s="102">
        <v>150000</v>
      </c>
      <c r="P843" s="102">
        <f t="shared" si="292"/>
        <v>150000</v>
      </c>
      <c r="Q843" s="102">
        <f t="shared" si="293"/>
        <v>100</v>
      </c>
      <c r="R843" s="35"/>
    </row>
    <row r="844" spans="1:18" x14ac:dyDescent="0.3">
      <c r="A844" s="40" t="s">
        <v>475</v>
      </c>
      <c r="B844" s="40" t="s">
        <v>111</v>
      </c>
      <c r="C844" s="40" t="s">
        <v>117</v>
      </c>
      <c r="D844" s="40" t="s">
        <v>477</v>
      </c>
      <c r="E844" s="88" t="s">
        <v>3030</v>
      </c>
      <c r="F844" s="40" t="s">
        <v>523</v>
      </c>
      <c r="G844" s="81" t="s">
        <v>3061</v>
      </c>
      <c r="H844" s="9" t="s">
        <v>524</v>
      </c>
      <c r="I844" s="102">
        <v>0</v>
      </c>
      <c r="J844" s="102">
        <v>0</v>
      </c>
      <c r="K844" s="102"/>
      <c r="L844" s="102">
        <f t="shared" si="312"/>
        <v>0</v>
      </c>
      <c r="M844" s="102">
        <v>0</v>
      </c>
      <c r="N844" s="102"/>
      <c r="O844" s="102"/>
      <c r="P844" s="102">
        <f t="shared" ref="P844:P907" si="313">K844+L844</f>
        <v>0</v>
      </c>
      <c r="Q844" s="102" t="str">
        <f t="shared" si="293"/>
        <v>-</v>
      </c>
      <c r="R844" s="35"/>
    </row>
    <row r="845" spans="1:18" s="34" customFormat="1" ht="20.399999999999999" x14ac:dyDescent="0.3">
      <c r="A845" s="43" t="s">
        <v>0</v>
      </c>
      <c r="B845" s="43" t="s">
        <v>0</v>
      </c>
      <c r="C845" s="43" t="s">
        <v>0</v>
      </c>
      <c r="D845" s="49" t="s">
        <v>0</v>
      </c>
      <c r="E845" s="49" t="s">
        <v>0</v>
      </c>
      <c r="F845" s="49" t="s">
        <v>0</v>
      </c>
      <c r="G845" s="49" t="s">
        <v>0</v>
      </c>
      <c r="H845" s="21" t="s">
        <v>53</v>
      </c>
      <c r="I845" s="112">
        <f>SUM(I846)</f>
        <v>29895000</v>
      </c>
      <c r="J845" s="112">
        <f t="shared" ref="J845:O845" si="314">SUM(J846)</f>
        <v>645000</v>
      </c>
      <c r="K845" s="112">
        <f t="shared" si="314"/>
        <v>0</v>
      </c>
      <c r="L845" s="112">
        <f t="shared" si="312"/>
        <v>175000</v>
      </c>
      <c r="M845" s="112">
        <f t="shared" si="314"/>
        <v>0</v>
      </c>
      <c r="N845" s="112">
        <f t="shared" si="314"/>
        <v>170000</v>
      </c>
      <c r="O845" s="112">
        <f t="shared" si="314"/>
        <v>5000</v>
      </c>
      <c r="P845" s="112">
        <f t="shared" si="313"/>
        <v>175000</v>
      </c>
      <c r="Q845" s="112">
        <f t="shared" si="293"/>
        <v>27.131782945736433</v>
      </c>
      <c r="R845" s="35"/>
    </row>
    <row r="846" spans="1:18" x14ac:dyDescent="0.3">
      <c r="A846" s="40" t="s">
        <v>475</v>
      </c>
      <c r="B846" s="40" t="s">
        <v>111</v>
      </c>
      <c r="C846" s="40" t="s">
        <v>117</v>
      </c>
      <c r="D846" s="40" t="s">
        <v>477</v>
      </c>
      <c r="E846" s="52" t="s">
        <v>149</v>
      </c>
      <c r="F846" s="52" t="s">
        <v>0</v>
      </c>
      <c r="G846" s="52" t="s">
        <v>0</v>
      </c>
      <c r="H846" s="6" t="s">
        <v>46</v>
      </c>
      <c r="I846" s="104">
        <f>SUM(I847,I850,I853,I856)</f>
        <v>29895000</v>
      </c>
      <c r="J846" s="104">
        <f>SUM(J847,J850,J853,J856)</f>
        <v>645000</v>
      </c>
      <c r="K846" s="104">
        <f>SUM(K847,K850,K853,K856)</f>
        <v>0</v>
      </c>
      <c r="L846" s="104">
        <f t="shared" si="312"/>
        <v>175000</v>
      </c>
      <c r="M846" s="104">
        <f>SUM(M847,M850,M853,M856)</f>
        <v>0</v>
      </c>
      <c r="N846" s="104">
        <f t="shared" ref="N846:O846" si="315">SUM(N847,N850,N853,N856)</f>
        <v>170000</v>
      </c>
      <c r="O846" s="104">
        <f t="shared" si="315"/>
        <v>5000</v>
      </c>
      <c r="P846" s="104">
        <f t="shared" si="313"/>
        <v>175000</v>
      </c>
      <c r="Q846" s="104">
        <f t="shared" si="293"/>
        <v>27.131782945736433</v>
      </c>
      <c r="R846" s="35"/>
    </row>
    <row r="847" spans="1:18" s="17" customFormat="1" x14ac:dyDescent="0.3">
      <c r="A847" s="41" t="s">
        <v>475</v>
      </c>
      <c r="B847" s="41" t="s">
        <v>111</v>
      </c>
      <c r="C847" s="41" t="s">
        <v>117</v>
      </c>
      <c r="D847" s="41" t="s">
        <v>477</v>
      </c>
      <c r="E847" s="41">
        <v>821200</v>
      </c>
      <c r="F847" s="52"/>
      <c r="G847" s="52"/>
      <c r="H847" s="16" t="s">
        <v>48</v>
      </c>
      <c r="I847" s="104">
        <f>SUM(I848:I849)</f>
        <v>28000000</v>
      </c>
      <c r="J847" s="104">
        <f>SUM(J848:J849)</f>
        <v>0</v>
      </c>
      <c r="K847" s="104">
        <f>SUM(K848:K849)</f>
        <v>0</v>
      </c>
      <c r="L847" s="104">
        <f t="shared" si="312"/>
        <v>0</v>
      </c>
      <c r="M847" s="104">
        <f>SUM(M848:M849)</f>
        <v>0</v>
      </c>
      <c r="N847" s="104">
        <f t="shared" ref="N847:O847" si="316">SUM(N848:N849)</f>
        <v>0</v>
      </c>
      <c r="O847" s="104">
        <f t="shared" si="316"/>
        <v>0</v>
      </c>
      <c r="P847" s="104">
        <f t="shared" si="313"/>
        <v>0</v>
      </c>
      <c r="Q847" s="104" t="str">
        <f t="shared" si="293"/>
        <v>-</v>
      </c>
      <c r="R847" s="35"/>
    </row>
    <row r="848" spans="1:18" s="59" customFormat="1" ht="15" customHeight="1" x14ac:dyDescent="0.3">
      <c r="A848" s="40" t="s">
        <v>475</v>
      </c>
      <c r="B848" s="40" t="s">
        <v>111</v>
      </c>
      <c r="C848" s="40" t="s">
        <v>117</v>
      </c>
      <c r="D848" s="40" t="s">
        <v>477</v>
      </c>
      <c r="E848" s="88" t="s">
        <v>3039</v>
      </c>
      <c r="F848" s="40" t="s">
        <v>2743</v>
      </c>
      <c r="G848" s="81" t="s">
        <v>3061</v>
      </c>
      <c r="H848" s="58" t="s">
        <v>511</v>
      </c>
      <c r="I848" s="102">
        <v>15000000</v>
      </c>
      <c r="J848" s="102"/>
      <c r="K848" s="102"/>
      <c r="L848" s="102">
        <f t="shared" si="312"/>
        <v>0</v>
      </c>
      <c r="M848" s="102">
        <v>0</v>
      </c>
      <c r="N848" s="102"/>
      <c r="O848" s="102"/>
      <c r="P848" s="102">
        <f t="shared" si="313"/>
        <v>0</v>
      </c>
      <c r="Q848" s="102" t="str">
        <f t="shared" ref="Q848:Q911" si="317">IF(J848=0,"-",P848/J848*100)</f>
        <v>-</v>
      </c>
      <c r="R848" s="35"/>
    </row>
    <row r="849" spans="1:18" s="59" customFormat="1" ht="15" customHeight="1" x14ac:dyDescent="0.3">
      <c r="A849" s="40" t="s">
        <v>475</v>
      </c>
      <c r="B849" s="40" t="s">
        <v>111</v>
      </c>
      <c r="C849" s="40" t="s">
        <v>117</v>
      </c>
      <c r="D849" s="40" t="s">
        <v>477</v>
      </c>
      <c r="E849" s="88" t="s">
        <v>3039</v>
      </c>
      <c r="F849" s="40" t="s">
        <v>2744</v>
      </c>
      <c r="G849" s="81" t="s">
        <v>3061</v>
      </c>
      <c r="H849" s="58" t="s">
        <v>515</v>
      </c>
      <c r="I849" s="102">
        <v>13000000</v>
      </c>
      <c r="J849" s="102"/>
      <c r="K849" s="102"/>
      <c r="L849" s="102">
        <f t="shared" si="312"/>
        <v>0</v>
      </c>
      <c r="M849" s="102">
        <v>0</v>
      </c>
      <c r="N849" s="102"/>
      <c r="O849" s="102"/>
      <c r="P849" s="102">
        <f t="shared" si="313"/>
        <v>0</v>
      </c>
      <c r="Q849" s="102" t="str">
        <f t="shared" si="317"/>
        <v>-</v>
      </c>
      <c r="R849" s="35"/>
    </row>
    <row r="850" spans="1:18" x14ac:dyDescent="0.3">
      <c r="A850" s="41" t="s">
        <v>475</v>
      </c>
      <c r="B850" s="41" t="s">
        <v>111</v>
      </c>
      <c r="C850" s="41" t="s">
        <v>117</v>
      </c>
      <c r="D850" s="41" t="s">
        <v>477</v>
      </c>
      <c r="E850" s="41" t="s">
        <v>150</v>
      </c>
      <c r="F850" s="40" t="s">
        <v>0</v>
      </c>
      <c r="G850" s="81" t="s">
        <v>0</v>
      </c>
      <c r="H850" s="6" t="s">
        <v>49</v>
      </c>
      <c r="I850" s="104">
        <f>SUM(I851:I852)</f>
        <v>165000</v>
      </c>
      <c r="J850" s="104">
        <f>SUM(J851:J852)</f>
        <v>15000</v>
      </c>
      <c r="K850" s="104">
        <f>SUM(K851:K852)</f>
        <v>0</v>
      </c>
      <c r="L850" s="104">
        <f t="shared" si="312"/>
        <v>5000</v>
      </c>
      <c r="M850" s="104">
        <f>SUM(M851:M852)</f>
        <v>0</v>
      </c>
      <c r="N850" s="104">
        <f t="shared" ref="N850:O850" si="318">SUM(N851:N852)</f>
        <v>0</v>
      </c>
      <c r="O850" s="104">
        <f t="shared" si="318"/>
        <v>5000</v>
      </c>
      <c r="P850" s="104">
        <f t="shared" si="313"/>
        <v>5000</v>
      </c>
      <c r="Q850" s="104">
        <f t="shared" si="317"/>
        <v>33.333333333333329</v>
      </c>
      <c r="R850" s="35"/>
    </row>
    <row r="851" spans="1:18" x14ac:dyDescent="0.3">
      <c r="A851" s="40" t="s">
        <v>475</v>
      </c>
      <c r="B851" s="40" t="s">
        <v>111</v>
      </c>
      <c r="C851" s="40" t="s">
        <v>117</v>
      </c>
      <c r="D851" s="40" t="s">
        <v>477</v>
      </c>
      <c r="E851" s="88" t="s">
        <v>3022</v>
      </c>
      <c r="F851" s="40" t="s">
        <v>525</v>
      </c>
      <c r="G851" s="81" t="s">
        <v>3060</v>
      </c>
      <c r="H851" s="9" t="s">
        <v>49</v>
      </c>
      <c r="I851" s="102">
        <v>15000</v>
      </c>
      <c r="J851" s="102">
        <v>15000</v>
      </c>
      <c r="K851" s="102"/>
      <c r="L851" s="102">
        <f t="shared" si="312"/>
        <v>5000</v>
      </c>
      <c r="M851" s="102">
        <v>0</v>
      </c>
      <c r="N851" s="102"/>
      <c r="O851" s="102">
        <v>5000</v>
      </c>
      <c r="P851" s="102">
        <f t="shared" si="313"/>
        <v>5000</v>
      </c>
      <c r="Q851" s="102">
        <f t="shared" si="317"/>
        <v>33.333333333333329</v>
      </c>
      <c r="R851" s="35"/>
    </row>
    <row r="852" spans="1:18" x14ac:dyDescent="0.3">
      <c r="A852" s="40" t="s">
        <v>475</v>
      </c>
      <c r="B852" s="40" t="s">
        <v>111</v>
      </c>
      <c r="C852" s="40" t="s">
        <v>117</v>
      </c>
      <c r="D852" s="40" t="s">
        <v>477</v>
      </c>
      <c r="E852" s="88" t="s">
        <v>3022</v>
      </c>
      <c r="F852" s="40" t="s">
        <v>526</v>
      </c>
      <c r="G852" s="81" t="s">
        <v>3061</v>
      </c>
      <c r="H852" s="9" t="s">
        <v>527</v>
      </c>
      <c r="I852" s="102">
        <v>150000</v>
      </c>
      <c r="J852" s="102">
        <v>0</v>
      </c>
      <c r="K852" s="102"/>
      <c r="L852" s="102">
        <f t="shared" si="312"/>
        <v>0</v>
      </c>
      <c r="M852" s="102">
        <v>0</v>
      </c>
      <c r="N852" s="102"/>
      <c r="O852" s="102"/>
      <c r="P852" s="102">
        <f t="shared" si="313"/>
        <v>0</v>
      </c>
      <c r="Q852" s="102" t="str">
        <f t="shared" si="317"/>
        <v>-</v>
      </c>
      <c r="R852" s="35"/>
    </row>
    <row r="853" spans="1:18" x14ac:dyDescent="0.3">
      <c r="A853" s="41" t="s">
        <v>475</v>
      </c>
      <c r="B853" s="41" t="s">
        <v>111</v>
      </c>
      <c r="C853" s="41" t="s">
        <v>117</v>
      </c>
      <c r="D853" s="41" t="s">
        <v>477</v>
      </c>
      <c r="E853" s="41" t="s">
        <v>236</v>
      </c>
      <c r="F853" s="40" t="s">
        <v>0</v>
      </c>
      <c r="G853" s="81" t="s">
        <v>0</v>
      </c>
      <c r="H853" s="6" t="s">
        <v>51</v>
      </c>
      <c r="I853" s="104">
        <f>SUM(I854:I855)</f>
        <v>1580000</v>
      </c>
      <c r="J853" s="104">
        <f>SUM(J854:J855)</f>
        <v>480000</v>
      </c>
      <c r="K853" s="104">
        <f>SUM(K854:K855)</f>
        <v>0</v>
      </c>
      <c r="L853" s="104">
        <f t="shared" si="312"/>
        <v>120000</v>
      </c>
      <c r="M853" s="104">
        <f>SUM(M854:M855)</f>
        <v>0</v>
      </c>
      <c r="N853" s="104">
        <f t="shared" ref="N853:O853" si="319">SUM(N854:N855)</f>
        <v>120000</v>
      </c>
      <c r="O853" s="104">
        <f t="shared" si="319"/>
        <v>0</v>
      </c>
      <c r="P853" s="104">
        <f t="shared" si="313"/>
        <v>120000</v>
      </c>
      <c r="Q853" s="104">
        <f t="shared" si="317"/>
        <v>25</v>
      </c>
      <c r="R853" s="35"/>
    </row>
    <row r="854" spans="1:18" x14ac:dyDescent="0.3">
      <c r="A854" s="40" t="s">
        <v>475</v>
      </c>
      <c r="B854" s="40" t="s">
        <v>111</v>
      </c>
      <c r="C854" s="40" t="s">
        <v>117</v>
      </c>
      <c r="D854" s="40" t="s">
        <v>477</v>
      </c>
      <c r="E854" s="88" t="s">
        <v>3025</v>
      </c>
      <c r="F854" s="40" t="s">
        <v>528</v>
      </c>
      <c r="G854" s="81" t="s">
        <v>3061</v>
      </c>
      <c r="H854" s="9" t="s">
        <v>2730</v>
      </c>
      <c r="I854" s="102">
        <v>100000</v>
      </c>
      <c r="J854" s="102">
        <v>0</v>
      </c>
      <c r="K854" s="102"/>
      <c r="L854" s="102">
        <f t="shared" si="312"/>
        <v>0</v>
      </c>
      <c r="M854" s="102">
        <v>0</v>
      </c>
      <c r="N854" s="102"/>
      <c r="O854" s="102"/>
      <c r="P854" s="102">
        <f t="shared" si="313"/>
        <v>0</v>
      </c>
      <c r="Q854" s="102" t="str">
        <f t="shared" si="317"/>
        <v>-</v>
      </c>
      <c r="R854" s="35"/>
    </row>
    <row r="855" spans="1:18" x14ac:dyDescent="0.3">
      <c r="A855" s="40" t="s">
        <v>475</v>
      </c>
      <c r="B855" s="40" t="s">
        <v>111</v>
      </c>
      <c r="C855" s="40" t="s">
        <v>117</v>
      </c>
      <c r="D855" s="40" t="s">
        <v>477</v>
      </c>
      <c r="E855" s="88" t="s">
        <v>3025</v>
      </c>
      <c r="F855" s="40" t="s">
        <v>529</v>
      </c>
      <c r="G855" s="81" t="s">
        <v>3061</v>
      </c>
      <c r="H855" s="9" t="s">
        <v>530</v>
      </c>
      <c r="I855" s="102">
        <v>1480000</v>
      </c>
      <c r="J855" s="102">
        <v>480000</v>
      </c>
      <c r="K855" s="102"/>
      <c r="L855" s="102">
        <f t="shared" si="312"/>
        <v>120000</v>
      </c>
      <c r="M855" s="102">
        <v>0</v>
      </c>
      <c r="N855" s="102">
        <v>120000</v>
      </c>
      <c r="O855" s="102"/>
      <c r="P855" s="102">
        <f t="shared" si="313"/>
        <v>120000</v>
      </c>
      <c r="Q855" s="102">
        <f t="shared" si="317"/>
        <v>25</v>
      </c>
      <c r="R855" s="35"/>
    </row>
    <row r="856" spans="1:18" x14ac:dyDescent="0.3">
      <c r="A856" s="41" t="s">
        <v>475</v>
      </c>
      <c r="B856" s="41" t="s">
        <v>111</v>
      </c>
      <c r="C856" s="41" t="s">
        <v>117</v>
      </c>
      <c r="D856" s="41" t="s">
        <v>477</v>
      </c>
      <c r="E856" s="41" t="s">
        <v>332</v>
      </c>
      <c r="F856" s="40" t="s">
        <v>0</v>
      </c>
      <c r="G856" s="81" t="s">
        <v>0</v>
      </c>
      <c r="H856" s="6" t="s">
        <v>52</v>
      </c>
      <c r="I856" s="104">
        <f t="shared" ref="I856:O856" si="320">SUM(I857:I858)</f>
        <v>150000</v>
      </c>
      <c r="J856" s="104">
        <f t="shared" si="320"/>
        <v>150000</v>
      </c>
      <c r="K856" s="104">
        <f t="shared" si="320"/>
        <v>0</v>
      </c>
      <c r="L856" s="104">
        <f t="shared" si="312"/>
        <v>50000</v>
      </c>
      <c r="M856" s="104">
        <f t="shared" si="320"/>
        <v>0</v>
      </c>
      <c r="N856" s="104">
        <f t="shared" si="320"/>
        <v>50000</v>
      </c>
      <c r="O856" s="104">
        <f t="shared" si="320"/>
        <v>0</v>
      </c>
      <c r="P856" s="104">
        <f t="shared" si="313"/>
        <v>50000</v>
      </c>
      <c r="Q856" s="104">
        <f t="shared" si="317"/>
        <v>33.333333333333329</v>
      </c>
      <c r="R856" s="35"/>
    </row>
    <row r="857" spans="1:18" x14ac:dyDescent="0.3">
      <c r="A857" s="40" t="s">
        <v>475</v>
      </c>
      <c r="B857" s="40" t="s">
        <v>111</v>
      </c>
      <c r="C857" s="40" t="s">
        <v>117</v>
      </c>
      <c r="D857" s="40" t="s">
        <v>477</v>
      </c>
      <c r="E857" s="88" t="s">
        <v>3037</v>
      </c>
      <c r="F857" s="40" t="s">
        <v>531</v>
      </c>
      <c r="G857" s="81" t="s">
        <v>3061</v>
      </c>
      <c r="H857" s="9" t="s">
        <v>532</v>
      </c>
      <c r="I857" s="102">
        <v>100000</v>
      </c>
      <c r="J857" s="102">
        <v>100000</v>
      </c>
      <c r="K857" s="102"/>
      <c r="L857" s="102">
        <f t="shared" si="312"/>
        <v>0</v>
      </c>
      <c r="M857" s="102">
        <v>0</v>
      </c>
      <c r="N857" s="102"/>
      <c r="O857" s="102"/>
      <c r="P857" s="102">
        <f t="shared" si="313"/>
        <v>0</v>
      </c>
      <c r="Q857" s="102">
        <f t="shared" si="317"/>
        <v>0</v>
      </c>
      <c r="R857" s="35"/>
    </row>
    <row r="858" spans="1:18" x14ac:dyDescent="0.3">
      <c r="A858" s="40" t="s">
        <v>475</v>
      </c>
      <c r="B858" s="40" t="s">
        <v>111</v>
      </c>
      <c r="C858" s="40" t="s">
        <v>117</v>
      </c>
      <c r="D858" s="40" t="s">
        <v>477</v>
      </c>
      <c r="E858" s="88" t="s">
        <v>3037</v>
      </c>
      <c r="F858" s="40" t="s">
        <v>533</v>
      </c>
      <c r="G858" s="81" t="s">
        <v>3061</v>
      </c>
      <c r="H858" s="9" t="s">
        <v>534</v>
      </c>
      <c r="I858" s="102">
        <v>50000</v>
      </c>
      <c r="J858" s="102">
        <v>50000</v>
      </c>
      <c r="K858" s="102"/>
      <c r="L858" s="102">
        <f t="shared" si="312"/>
        <v>50000</v>
      </c>
      <c r="M858" s="102">
        <v>0</v>
      </c>
      <c r="N858" s="102">
        <v>50000</v>
      </c>
      <c r="O858" s="102"/>
      <c r="P858" s="102">
        <f t="shared" si="313"/>
        <v>50000</v>
      </c>
      <c r="Q858" s="102">
        <f t="shared" si="317"/>
        <v>100</v>
      </c>
      <c r="R858" s="35"/>
    </row>
    <row r="859" spans="1:18" s="34" customFormat="1" x14ac:dyDescent="0.3">
      <c r="A859" s="49" t="s">
        <v>0</v>
      </c>
      <c r="B859" s="49" t="s">
        <v>0</v>
      </c>
      <c r="C859" s="49" t="s">
        <v>0</v>
      </c>
      <c r="D859" s="49" t="s">
        <v>0</v>
      </c>
      <c r="E859" s="49" t="s">
        <v>0</v>
      </c>
      <c r="F859" s="49" t="s">
        <v>0</v>
      </c>
      <c r="G859" s="49" t="s">
        <v>0</v>
      </c>
      <c r="H859" s="21" t="s">
        <v>535</v>
      </c>
      <c r="I859" s="112">
        <f>SUM(I785,I816,I829,I845)</f>
        <v>83166979</v>
      </c>
      <c r="J859" s="112">
        <f>SUM(J785,J816,J829,J845)</f>
        <v>48156979</v>
      </c>
      <c r="K859" s="112">
        <f>SUM(K785,K816,K829,K845)</f>
        <v>0</v>
      </c>
      <c r="L859" s="112">
        <f t="shared" si="312"/>
        <v>14733691</v>
      </c>
      <c r="M859" s="112">
        <f>SUM(M785,M816,M829,M845)</f>
        <v>5058015</v>
      </c>
      <c r="N859" s="112">
        <f t="shared" ref="N859:O859" si="321">SUM(N785,N816,N829,N845)</f>
        <v>4373828</v>
      </c>
      <c r="O859" s="112">
        <f t="shared" si="321"/>
        <v>5301848</v>
      </c>
      <c r="P859" s="112">
        <f t="shared" si="313"/>
        <v>14733691</v>
      </c>
      <c r="Q859" s="112">
        <f t="shared" si="317"/>
        <v>30.595131393105035</v>
      </c>
      <c r="R859" s="35"/>
    </row>
    <row r="860" spans="1:18" ht="15" thickBot="1" x14ac:dyDescent="0.35">
      <c r="A860" s="81" t="s">
        <v>0</v>
      </c>
      <c r="B860" s="81" t="s">
        <v>0</v>
      </c>
      <c r="C860" s="81" t="s">
        <v>0</v>
      </c>
      <c r="D860" s="81" t="s">
        <v>0</v>
      </c>
      <c r="E860" s="81" t="s">
        <v>0</v>
      </c>
      <c r="F860" s="81" t="s">
        <v>0</v>
      </c>
      <c r="G860" s="81" t="s">
        <v>0</v>
      </c>
      <c r="H860" s="6" t="s">
        <v>152</v>
      </c>
      <c r="I860" s="104">
        <v>25</v>
      </c>
      <c r="J860" s="104">
        <v>25</v>
      </c>
      <c r="K860" s="104"/>
      <c r="L860" s="104"/>
      <c r="M860" s="104"/>
      <c r="N860" s="104"/>
      <c r="O860" s="104"/>
      <c r="P860" s="104"/>
      <c r="Q860" s="104"/>
      <c r="R860" s="35"/>
    </row>
    <row r="861" spans="1:18" s="34" customFormat="1" ht="31.2" thickBot="1" x14ac:dyDescent="0.35">
      <c r="A861" s="127" t="s">
        <v>0</v>
      </c>
      <c r="B861" s="127" t="s">
        <v>0</v>
      </c>
      <c r="C861" s="127" t="s">
        <v>0</v>
      </c>
      <c r="D861" s="127" t="s">
        <v>0</v>
      </c>
      <c r="E861" s="127" t="s">
        <v>0</v>
      </c>
      <c r="F861" s="127" t="s">
        <v>0</v>
      </c>
      <c r="G861" s="127" t="s">
        <v>0</v>
      </c>
      <c r="H861" s="29" t="s">
        <v>63</v>
      </c>
      <c r="I861" s="124" t="s">
        <v>3013</v>
      </c>
      <c r="J861" s="124" t="s">
        <v>2</v>
      </c>
      <c r="K861" s="124" t="s">
        <v>3097</v>
      </c>
      <c r="L861" s="124" t="s">
        <v>3097</v>
      </c>
      <c r="M861" s="124" t="s">
        <v>3098</v>
      </c>
      <c r="N861" s="124" t="s">
        <v>3099</v>
      </c>
      <c r="O861" s="124" t="s">
        <v>3100</v>
      </c>
      <c r="P861" s="124" t="s">
        <v>3097</v>
      </c>
      <c r="Q861" s="126" t="s">
        <v>3101</v>
      </c>
      <c r="R861" s="35"/>
    </row>
    <row r="862" spans="1:18" x14ac:dyDescent="0.3">
      <c r="A862" s="128"/>
      <c r="B862" s="128"/>
      <c r="C862" s="128"/>
      <c r="D862" s="128"/>
      <c r="E862" s="128"/>
      <c r="F862" s="128"/>
      <c r="G862" s="128"/>
      <c r="H862" s="10" t="s">
        <v>0</v>
      </c>
      <c r="I862" s="103">
        <v>1</v>
      </c>
      <c r="J862" s="103">
        <v>2</v>
      </c>
      <c r="K862" s="103">
        <v>3</v>
      </c>
      <c r="L862" s="103" t="s">
        <v>3</v>
      </c>
      <c r="M862" s="103">
        <v>5</v>
      </c>
      <c r="N862" s="103">
        <v>6</v>
      </c>
      <c r="O862" s="103">
        <v>7</v>
      </c>
      <c r="P862" s="103" t="s">
        <v>3102</v>
      </c>
      <c r="Q862" s="103">
        <v>9</v>
      </c>
      <c r="R862" s="35"/>
    </row>
    <row r="863" spans="1:18" x14ac:dyDescent="0.3">
      <c r="A863" s="128"/>
      <c r="B863" s="128"/>
      <c r="C863" s="128"/>
      <c r="D863" s="128"/>
      <c r="E863" s="128"/>
      <c r="F863" s="128"/>
      <c r="G863" s="128"/>
      <c r="H863" s="11" t="s">
        <v>76</v>
      </c>
      <c r="I863" s="105">
        <f>SUM(I819,I820,I823,I832,I834,I835,I836,I837,I838,I839,I841,I842,I843,I844,I848,I849,I852,I854,I855,I857,I858)</f>
        <v>37482200</v>
      </c>
      <c r="J863" s="105">
        <f>SUM(J819,J820,J823,J832,J834,J835,J836,J837,J838,J839,J841,J842,J843,J844,J848,J849,J852,J854,J855,J857,J858)</f>
        <v>2782200</v>
      </c>
      <c r="K863" s="105">
        <f>SUM(K819,K820,K823,K832,K834,K835,K836,K837,K838,K839,K841,K842,K843,K844,K848,K849,K852,K854,K855,K857,K858)</f>
        <v>0</v>
      </c>
      <c r="L863" s="105">
        <f t="shared" si="312"/>
        <v>2320000</v>
      </c>
      <c r="M863" s="105">
        <f>SUM(M819,M820,M823,M832,M834,M835,M836,M837,M838,M839,M841,M842,M843,M844,M848,M849,M852,M854,M855,M857,M858)</f>
        <v>0</v>
      </c>
      <c r="N863" s="105">
        <f t="shared" ref="N863:O863" si="322">SUM(N819,N820,N823,N832,N834,N835,N836,N837,N838,N839,N841,N842,N843,N844,N848,N849,N852,N854,N855,N857,N858)</f>
        <v>1170000</v>
      </c>
      <c r="O863" s="105">
        <f t="shared" si="322"/>
        <v>1150000</v>
      </c>
      <c r="P863" s="105">
        <f t="shared" si="313"/>
        <v>2320000</v>
      </c>
      <c r="Q863" s="105">
        <f t="shared" si="317"/>
        <v>83.387247501976859</v>
      </c>
      <c r="R863" s="35"/>
    </row>
    <row r="864" spans="1:18" x14ac:dyDescent="0.3">
      <c r="A864" s="128"/>
      <c r="B864" s="128"/>
      <c r="C864" s="128"/>
      <c r="D864" s="128"/>
      <c r="E864" s="128"/>
      <c r="F864" s="128"/>
      <c r="G864" s="128"/>
      <c r="H864" s="11" t="s">
        <v>78</v>
      </c>
      <c r="I864" s="105">
        <f>SUM(I787,I789,I790,I791,I792,I793,I795,I797,I799,I800,I801,I802,I803,I804,I806,I807,I808,I810,I811,I812,I813,I814,I815,I822,I828,I851)</f>
        <v>1684779</v>
      </c>
      <c r="J864" s="105">
        <f>SUM(J787,J789,J790,J791,J792,J793,J795,J797,J799,J800,J801,J802,J803,J804,J806,J807,J808,J810,J811,J812,J813,J814,J815,J822,J828,J851)</f>
        <v>1374779</v>
      </c>
      <c r="K864" s="105">
        <f>SUM(K787,K789,K790,K791,K792,K793,K795,K797,K799,K800,K801,K802,K803,K804,K806,K807,K808,K810,K811,K812,K813,K814,K815,K822,K828,K851)</f>
        <v>0</v>
      </c>
      <c r="L864" s="105">
        <f t="shared" si="312"/>
        <v>353691</v>
      </c>
      <c r="M864" s="105">
        <f>SUM(M787,M789,M790,M791,M792,M793,M795,M797,M799,M800,M801,M802,M803,M804,M806,M807,M808,M810,M811,M812,M813,M814,M815,M822,M828,M851)</f>
        <v>98015</v>
      </c>
      <c r="N864" s="105">
        <f t="shared" ref="N864:O864" si="323">SUM(N787,N789,N790,N791,N792,N793,N795,N797,N799,N800,N801,N802,N803,N804,N806,N807,N808,N810,N811,N812,N813,N814,N815,N822,N828,N851)</f>
        <v>153828</v>
      </c>
      <c r="O864" s="105">
        <f t="shared" si="323"/>
        <v>101848</v>
      </c>
      <c r="P864" s="105">
        <f t="shared" si="313"/>
        <v>353691</v>
      </c>
      <c r="Q864" s="105">
        <f t="shared" si="317"/>
        <v>25.727116867511068</v>
      </c>
      <c r="R864" s="35"/>
    </row>
    <row r="865" spans="1:18" x14ac:dyDescent="0.3">
      <c r="A865" s="128"/>
      <c r="B865" s="128"/>
      <c r="C865" s="128"/>
      <c r="D865" s="128"/>
      <c r="E865" s="128"/>
      <c r="F865" s="128"/>
      <c r="G865" s="128"/>
      <c r="H865" s="11" t="s">
        <v>107</v>
      </c>
      <c r="I865" s="105">
        <f>SUM(I825,I826,I827)</f>
        <v>44000000</v>
      </c>
      <c r="J865" s="105">
        <f>SUM(J825,J826,J827)</f>
        <v>44000000</v>
      </c>
      <c r="K865" s="105">
        <f>SUM(K825,K826,K827)</f>
        <v>0</v>
      </c>
      <c r="L865" s="105">
        <f t="shared" si="312"/>
        <v>12060000</v>
      </c>
      <c r="M865" s="105">
        <f>SUM(M825,M826,M827)</f>
        <v>4960000</v>
      </c>
      <c r="N865" s="105">
        <f t="shared" ref="N865:O865" si="324">SUM(N825,N826,N827)</f>
        <v>3050000</v>
      </c>
      <c r="O865" s="105">
        <f t="shared" si="324"/>
        <v>4050000</v>
      </c>
      <c r="P865" s="105">
        <f t="shared" si="313"/>
        <v>12060000</v>
      </c>
      <c r="Q865" s="105">
        <f t="shared" si="317"/>
        <v>27.40909090909091</v>
      </c>
      <c r="R865" s="35"/>
    </row>
    <row r="866" spans="1:18" x14ac:dyDescent="0.3">
      <c r="A866" s="129"/>
      <c r="B866" s="129"/>
      <c r="C866" s="129"/>
      <c r="D866" s="129"/>
      <c r="E866" s="129"/>
      <c r="F866" s="129"/>
      <c r="G866" s="129"/>
      <c r="H866" s="12" t="s">
        <v>62</v>
      </c>
      <c r="I866" s="105">
        <f>SUM(I863:I865)</f>
        <v>83166979</v>
      </c>
      <c r="J866" s="105">
        <f>SUM(J863:J865)</f>
        <v>48156979</v>
      </c>
      <c r="K866" s="105">
        <f>SUM(K863:K865)</f>
        <v>0</v>
      </c>
      <c r="L866" s="105">
        <f t="shared" si="312"/>
        <v>14733691</v>
      </c>
      <c r="M866" s="105">
        <f>SUM(M863:M865)</f>
        <v>5058015</v>
      </c>
      <c r="N866" s="105">
        <f t="shared" ref="N866:O866" si="325">SUM(N863:N865)</f>
        <v>4373828</v>
      </c>
      <c r="O866" s="105">
        <f t="shared" si="325"/>
        <v>5301848</v>
      </c>
      <c r="P866" s="105">
        <f t="shared" si="313"/>
        <v>14733691</v>
      </c>
      <c r="Q866" s="105">
        <f t="shared" si="317"/>
        <v>30.595131393105035</v>
      </c>
      <c r="R866" s="35"/>
    </row>
    <row r="867" spans="1:18" x14ac:dyDescent="0.3">
      <c r="A867" s="81" t="s">
        <v>0</v>
      </c>
      <c r="B867" s="81" t="s">
        <v>0</v>
      </c>
      <c r="C867" s="81" t="s">
        <v>0</v>
      </c>
      <c r="D867" s="81" t="s">
        <v>0</v>
      </c>
      <c r="E867" s="81" t="s">
        <v>0</v>
      </c>
      <c r="F867" s="81" t="s">
        <v>0</v>
      </c>
      <c r="G867" s="81" t="s">
        <v>0</v>
      </c>
      <c r="H867" s="13" t="s">
        <v>0</v>
      </c>
      <c r="I867" s="106"/>
      <c r="J867" s="106"/>
      <c r="K867" s="106"/>
      <c r="L867" s="106"/>
      <c r="M867" s="106"/>
      <c r="N867" s="106"/>
      <c r="O867" s="106"/>
      <c r="P867" s="106"/>
      <c r="Q867" s="106"/>
      <c r="R867" s="35"/>
    </row>
    <row r="868" spans="1:18" s="34" customFormat="1" x14ac:dyDescent="0.3">
      <c r="A868" s="49" t="s">
        <v>0</v>
      </c>
      <c r="B868" s="49" t="s">
        <v>0</v>
      </c>
      <c r="C868" s="49" t="s">
        <v>0</v>
      </c>
      <c r="D868" s="49" t="s">
        <v>0</v>
      </c>
      <c r="E868" s="49" t="s">
        <v>0</v>
      </c>
      <c r="F868" s="49" t="s">
        <v>0</v>
      </c>
      <c r="G868" s="49" t="s">
        <v>0</v>
      </c>
      <c r="H868" s="21" t="s">
        <v>536</v>
      </c>
      <c r="I868" s="112">
        <f>SUM(I859)</f>
        <v>83166979</v>
      </c>
      <c r="J868" s="112">
        <f>SUM(J859)</f>
        <v>48156979</v>
      </c>
      <c r="K868" s="112">
        <f>SUM(K859)</f>
        <v>0</v>
      </c>
      <c r="L868" s="112">
        <f t="shared" si="312"/>
        <v>14733691</v>
      </c>
      <c r="M868" s="112">
        <f>SUM(M859)</f>
        <v>5058015</v>
      </c>
      <c r="N868" s="112">
        <f t="shared" ref="N868:O868" si="326">SUM(N859)</f>
        <v>4373828</v>
      </c>
      <c r="O868" s="112">
        <f t="shared" si="326"/>
        <v>5301848</v>
      </c>
      <c r="P868" s="112">
        <f t="shared" si="313"/>
        <v>14733691</v>
      </c>
      <c r="Q868" s="112">
        <f t="shared" si="317"/>
        <v>30.595131393105035</v>
      </c>
      <c r="R868" s="35"/>
    </row>
    <row r="869" spans="1:18" x14ac:dyDescent="0.3">
      <c r="A869" s="81" t="s">
        <v>0</v>
      </c>
      <c r="B869" s="81" t="s">
        <v>0</v>
      </c>
      <c r="C869" s="81" t="s">
        <v>0</v>
      </c>
      <c r="D869" s="81" t="s">
        <v>0</v>
      </c>
      <c r="E869" s="81" t="s">
        <v>0</v>
      </c>
      <c r="F869" s="81" t="s">
        <v>0</v>
      </c>
      <c r="G869" s="81" t="s">
        <v>0</v>
      </c>
      <c r="H869" s="6" t="s">
        <v>152</v>
      </c>
      <c r="I869" s="104">
        <f>I860</f>
        <v>25</v>
      </c>
      <c r="J869" s="104">
        <f>J860</f>
        <v>25</v>
      </c>
      <c r="K869" s="104"/>
      <c r="L869" s="104"/>
      <c r="M869" s="104"/>
      <c r="N869" s="104"/>
      <c r="O869" s="104"/>
      <c r="P869" s="104"/>
      <c r="Q869" s="104"/>
      <c r="R869" s="35"/>
    </row>
    <row r="870" spans="1:18" x14ac:dyDescent="0.3">
      <c r="A870" s="81" t="s">
        <v>0</v>
      </c>
      <c r="B870" s="81" t="s">
        <v>0</v>
      </c>
      <c r="C870" s="81" t="s">
        <v>0</v>
      </c>
      <c r="D870" s="81" t="s">
        <v>0</v>
      </c>
      <c r="E870" s="81" t="s">
        <v>0</v>
      </c>
      <c r="F870" s="81" t="s">
        <v>0</v>
      </c>
      <c r="G870" s="81" t="s">
        <v>0</v>
      </c>
      <c r="H870" s="14" t="s">
        <v>0</v>
      </c>
      <c r="I870" s="107"/>
      <c r="J870" s="107"/>
      <c r="K870" s="107"/>
      <c r="L870" s="107"/>
      <c r="M870" s="107"/>
      <c r="N870" s="107"/>
      <c r="O870" s="107"/>
      <c r="P870" s="107"/>
      <c r="Q870" s="107"/>
      <c r="R870" s="35"/>
    </row>
    <row r="871" spans="1:18" ht="15" thickBot="1" x14ac:dyDescent="0.35">
      <c r="A871" s="41" t="s">
        <v>475</v>
      </c>
      <c r="B871" s="41" t="s">
        <v>154</v>
      </c>
      <c r="C871" s="40" t="s">
        <v>0</v>
      </c>
      <c r="D871" s="40" t="s">
        <v>0</v>
      </c>
      <c r="E871" s="52" t="s">
        <v>0</v>
      </c>
      <c r="F871" s="52" t="s">
        <v>0</v>
      </c>
      <c r="G871" s="52" t="s">
        <v>0</v>
      </c>
      <c r="H871" s="6" t="s">
        <v>0</v>
      </c>
      <c r="I871" s="102"/>
      <c r="J871" s="102"/>
      <c r="K871" s="102"/>
      <c r="L871" s="102"/>
      <c r="M871" s="102"/>
      <c r="N871" s="102"/>
      <c r="O871" s="102"/>
      <c r="P871" s="102"/>
      <c r="Q871" s="102"/>
      <c r="R871" s="35"/>
    </row>
    <row r="872" spans="1:18" s="34" customFormat="1" ht="31.2" thickBot="1" x14ac:dyDescent="0.35">
      <c r="A872" s="45" t="s">
        <v>112</v>
      </c>
      <c r="B872" s="45" t="s">
        <v>113</v>
      </c>
      <c r="C872" s="45" t="s">
        <v>114</v>
      </c>
      <c r="D872" s="46" t="s">
        <v>0</v>
      </c>
      <c r="E872" s="45" t="s">
        <v>3014</v>
      </c>
      <c r="F872" s="45" t="s">
        <v>115</v>
      </c>
      <c r="G872" s="45" t="s">
        <v>116</v>
      </c>
      <c r="H872" s="29" t="s">
        <v>1</v>
      </c>
      <c r="I872" s="124" t="s">
        <v>3013</v>
      </c>
      <c r="J872" s="124" t="s">
        <v>2</v>
      </c>
      <c r="K872" s="124" t="s">
        <v>3097</v>
      </c>
      <c r="L872" s="124" t="s">
        <v>3097</v>
      </c>
      <c r="M872" s="124" t="s">
        <v>3098</v>
      </c>
      <c r="N872" s="124" t="s">
        <v>3099</v>
      </c>
      <c r="O872" s="124" t="s">
        <v>3100</v>
      </c>
      <c r="P872" s="124" t="s">
        <v>3097</v>
      </c>
      <c r="Q872" s="126" t="s">
        <v>3101</v>
      </c>
      <c r="R872" s="35"/>
    </row>
    <row r="873" spans="1:18" x14ac:dyDescent="0.3">
      <c r="A873" s="50" t="s">
        <v>0</v>
      </c>
      <c r="B873" s="50" t="s">
        <v>0</v>
      </c>
      <c r="C873" s="50" t="s">
        <v>0</v>
      </c>
      <c r="D873" s="51" t="s">
        <v>0</v>
      </c>
      <c r="E873" s="51" t="s">
        <v>0</v>
      </c>
      <c r="F873" s="86" t="s">
        <v>0</v>
      </c>
      <c r="G873" s="87" t="s">
        <v>0</v>
      </c>
      <c r="H873" s="8" t="s">
        <v>0</v>
      </c>
      <c r="I873" s="103">
        <v>1</v>
      </c>
      <c r="J873" s="103">
        <v>2</v>
      </c>
      <c r="K873" s="103">
        <v>3</v>
      </c>
      <c r="L873" s="103" t="s">
        <v>3</v>
      </c>
      <c r="M873" s="103">
        <v>5</v>
      </c>
      <c r="N873" s="103">
        <v>6</v>
      </c>
      <c r="O873" s="103">
        <v>7</v>
      </c>
      <c r="P873" s="103" t="s">
        <v>3102</v>
      </c>
      <c r="Q873" s="103">
        <v>9</v>
      </c>
      <c r="R873" s="35"/>
    </row>
    <row r="874" spans="1:18" x14ac:dyDescent="0.3">
      <c r="A874" s="41" t="s">
        <v>475</v>
      </c>
      <c r="B874" s="41" t="s">
        <v>154</v>
      </c>
      <c r="C874" s="40" t="s">
        <v>117</v>
      </c>
      <c r="D874" s="40" t="s">
        <v>537</v>
      </c>
      <c r="E874" s="52" t="s">
        <v>0</v>
      </c>
      <c r="F874" s="52" t="s">
        <v>0</v>
      </c>
      <c r="G874" s="52" t="s">
        <v>0</v>
      </c>
      <c r="H874" s="6" t="s">
        <v>538</v>
      </c>
      <c r="I874" s="102"/>
      <c r="J874" s="102"/>
      <c r="K874" s="102"/>
      <c r="L874" s="102">
        <f t="shared" si="312"/>
        <v>0</v>
      </c>
      <c r="M874" s="102">
        <v>0</v>
      </c>
      <c r="N874" s="102"/>
      <c r="O874" s="102"/>
      <c r="P874" s="102">
        <f t="shared" si="313"/>
        <v>0</v>
      </c>
      <c r="Q874" s="102" t="str">
        <f t="shared" si="317"/>
        <v>-</v>
      </c>
      <c r="R874" s="35"/>
    </row>
    <row r="875" spans="1:18" s="34" customFormat="1" ht="20.399999999999999" x14ac:dyDescent="0.3">
      <c r="A875" s="43" t="s">
        <v>0</v>
      </c>
      <c r="B875" s="43" t="s">
        <v>0</v>
      </c>
      <c r="C875" s="43" t="s">
        <v>0</v>
      </c>
      <c r="D875" s="49" t="s">
        <v>0</v>
      </c>
      <c r="E875" s="49" t="s">
        <v>0</v>
      </c>
      <c r="F875" s="49" t="s">
        <v>0</v>
      </c>
      <c r="G875" s="49" t="s">
        <v>0</v>
      </c>
      <c r="H875" s="21" t="s">
        <v>26</v>
      </c>
      <c r="I875" s="112">
        <f>SUM(I876,I883,I885)</f>
        <v>4685631</v>
      </c>
      <c r="J875" s="112">
        <f>SUM(J876,J883,J885)</f>
        <v>0</v>
      </c>
      <c r="K875" s="112">
        <f>SUM(K876,K883,K885)</f>
        <v>0</v>
      </c>
      <c r="L875" s="112">
        <f t="shared" si="312"/>
        <v>2055715</v>
      </c>
      <c r="M875" s="112">
        <f>SUM(M876,M883,M885)</f>
        <v>490015</v>
      </c>
      <c r="N875" s="112">
        <f t="shared" ref="N875:O875" si="327">SUM(N876,N883,N885)</f>
        <v>839850</v>
      </c>
      <c r="O875" s="112">
        <f t="shared" si="327"/>
        <v>725850</v>
      </c>
      <c r="P875" s="112">
        <f t="shared" si="313"/>
        <v>2055715</v>
      </c>
      <c r="Q875" s="112" t="str">
        <f t="shared" si="317"/>
        <v>-</v>
      </c>
      <c r="R875" s="35"/>
    </row>
    <row r="876" spans="1:18" x14ac:dyDescent="0.3">
      <c r="A876" s="40" t="s">
        <v>475</v>
      </c>
      <c r="B876" s="40" t="s">
        <v>154</v>
      </c>
      <c r="C876" s="40" t="s">
        <v>117</v>
      </c>
      <c r="D876" s="40" t="s">
        <v>537</v>
      </c>
      <c r="E876" s="52" t="s">
        <v>119</v>
      </c>
      <c r="F876" s="52" t="s">
        <v>0</v>
      </c>
      <c r="G876" s="52" t="s">
        <v>0</v>
      </c>
      <c r="H876" s="6" t="s">
        <v>5</v>
      </c>
      <c r="I876" s="104">
        <f>SUM(I877,I878)</f>
        <v>493531</v>
      </c>
      <c r="J876" s="104">
        <f>SUM(J877,J878)</f>
        <v>0</v>
      </c>
      <c r="K876" s="104">
        <f>SUM(K877,K878)</f>
        <v>0</v>
      </c>
      <c r="L876" s="104">
        <f t="shared" si="312"/>
        <v>126538</v>
      </c>
      <c r="M876" s="104">
        <f>SUM(M877,M878)</f>
        <v>41438</v>
      </c>
      <c r="N876" s="104">
        <f t="shared" ref="N876:O876" si="328">SUM(N877,N878)</f>
        <v>39550</v>
      </c>
      <c r="O876" s="104">
        <f t="shared" si="328"/>
        <v>45550</v>
      </c>
      <c r="P876" s="104">
        <f t="shared" si="313"/>
        <v>126538</v>
      </c>
      <c r="Q876" s="104" t="str">
        <f t="shared" si="317"/>
        <v>-</v>
      </c>
      <c r="R876" s="35"/>
    </row>
    <row r="877" spans="1:18" x14ac:dyDescent="0.3">
      <c r="A877" s="40" t="s">
        <v>475</v>
      </c>
      <c r="B877" s="40" t="s">
        <v>154</v>
      </c>
      <c r="C877" s="40" t="s">
        <v>117</v>
      </c>
      <c r="D877" s="40" t="s">
        <v>537</v>
      </c>
      <c r="E877" s="88" t="s">
        <v>3015</v>
      </c>
      <c r="F877" s="40"/>
      <c r="G877" s="81" t="s">
        <v>3061</v>
      </c>
      <c r="H877" s="9" t="s">
        <v>6</v>
      </c>
      <c r="I877" s="102">
        <v>409531</v>
      </c>
      <c r="J877" s="102">
        <v>0</v>
      </c>
      <c r="K877" s="102"/>
      <c r="L877" s="102">
        <f t="shared" si="312"/>
        <v>97419</v>
      </c>
      <c r="M877" s="102">
        <v>28419</v>
      </c>
      <c r="N877" s="102">
        <v>34500</v>
      </c>
      <c r="O877" s="102">
        <v>34500</v>
      </c>
      <c r="P877" s="102">
        <f t="shared" si="313"/>
        <v>97419</v>
      </c>
      <c r="Q877" s="102" t="str">
        <f t="shared" si="317"/>
        <v>-</v>
      </c>
      <c r="R877" s="35"/>
    </row>
    <row r="878" spans="1:18" x14ac:dyDescent="0.3">
      <c r="A878" s="41" t="s">
        <v>475</v>
      </c>
      <c r="B878" s="41" t="s">
        <v>154</v>
      </c>
      <c r="C878" s="41" t="s">
        <v>117</v>
      </c>
      <c r="D878" s="41" t="s">
        <v>537</v>
      </c>
      <c r="E878" s="41" t="s">
        <v>120</v>
      </c>
      <c r="F878" s="40" t="s">
        <v>0</v>
      </c>
      <c r="G878" s="81" t="s">
        <v>0</v>
      </c>
      <c r="H878" s="6" t="s">
        <v>7</v>
      </c>
      <c r="I878" s="104">
        <f>SUM(I879:I882)</f>
        <v>84000</v>
      </c>
      <c r="J878" s="104">
        <f>SUM(J879:J882)</f>
        <v>0</v>
      </c>
      <c r="K878" s="104">
        <f>SUM(K879:K882)</f>
        <v>0</v>
      </c>
      <c r="L878" s="104">
        <f t="shared" si="312"/>
        <v>29119</v>
      </c>
      <c r="M878" s="104">
        <f>SUM(M879:M882)</f>
        <v>13019</v>
      </c>
      <c r="N878" s="104">
        <f t="shared" ref="N878:O878" si="329">SUM(N879:N882)</f>
        <v>5050</v>
      </c>
      <c r="O878" s="104">
        <f t="shared" si="329"/>
        <v>11050</v>
      </c>
      <c r="P878" s="104">
        <f t="shared" si="313"/>
        <v>29119</v>
      </c>
      <c r="Q878" s="104" t="str">
        <f t="shared" si="317"/>
        <v>-</v>
      </c>
      <c r="R878" s="35"/>
    </row>
    <row r="879" spans="1:18" x14ac:dyDescent="0.3">
      <c r="A879" s="40" t="s">
        <v>475</v>
      </c>
      <c r="B879" s="40" t="s">
        <v>154</v>
      </c>
      <c r="C879" s="40" t="s">
        <v>117</v>
      </c>
      <c r="D879" s="40" t="s">
        <v>537</v>
      </c>
      <c r="E879" s="88" t="s">
        <v>3016</v>
      </c>
      <c r="F879" s="40" t="s">
        <v>539</v>
      </c>
      <c r="G879" s="81" t="s">
        <v>3061</v>
      </c>
      <c r="H879" s="9" t="s">
        <v>9</v>
      </c>
      <c r="I879" s="102">
        <v>10000</v>
      </c>
      <c r="J879" s="102">
        <v>0</v>
      </c>
      <c r="K879" s="102"/>
      <c r="L879" s="102">
        <f t="shared" si="312"/>
        <v>2390</v>
      </c>
      <c r="M879" s="102">
        <v>690</v>
      </c>
      <c r="N879" s="102">
        <v>850</v>
      </c>
      <c r="O879" s="102">
        <v>850</v>
      </c>
      <c r="P879" s="102">
        <f t="shared" si="313"/>
        <v>2390</v>
      </c>
      <c r="Q879" s="102" t="str">
        <f t="shared" si="317"/>
        <v>-</v>
      </c>
      <c r="R879" s="35"/>
    </row>
    <row r="880" spans="1:18" x14ac:dyDescent="0.3">
      <c r="A880" s="40" t="s">
        <v>475</v>
      </c>
      <c r="B880" s="40" t="s">
        <v>154</v>
      </c>
      <c r="C880" s="40" t="s">
        <v>117</v>
      </c>
      <c r="D880" s="40" t="s">
        <v>537</v>
      </c>
      <c r="E880" s="88" t="s">
        <v>3016</v>
      </c>
      <c r="F880" s="40" t="s">
        <v>540</v>
      </c>
      <c r="G880" s="81" t="s">
        <v>3061</v>
      </c>
      <c r="H880" s="9" t="s">
        <v>12</v>
      </c>
      <c r="I880" s="102">
        <v>50000</v>
      </c>
      <c r="J880" s="102">
        <v>0</v>
      </c>
      <c r="K880" s="102"/>
      <c r="L880" s="102">
        <f t="shared" si="312"/>
        <v>10729</v>
      </c>
      <c r="M880" s="102">
        <v>2329</v>
      </c>
      <c r="N880" s="102">
        <v>4200</v>
      </c>
      <c r="O880" s="102">
        <v>4200</v>
      </c>
      <c r="P880" s="102">
        <f t="shared" si="313"/>
        <v>10729</v>
      </c>
      <c r="Q880" s="102" t="str">
        <f t="shared" si="317"/>
        <v>-</v>
      </c>
      <c r="R880" s="35"/>
    </row>
    <row r="881" spans="1:18" x14ac:dyDescent="0.3">
      <c r="A881" s="40" t="s">
        <v>475</v>
      </c>
      <c r="B881" s="40" t="s">
        <v>154</v>
      </c>
      <c r="C881" s="40" t="s">
        <v>117</v>
      </c>
      <c r="D881" s="40" t="s">
        <v>537</v>
      </c>
      <c r="E881" s="88" t="s">
        <v>3016</v>
      </c>
      <c r="F881" s="40" t="s">
        <v>541</v>
      </c>
      <c r="G881" s="81" t="s">
        <v>3061</v>
      </c>
      <c r="H881" s="9" t="s">
        <v>10</v>
      </c>
      <c r="I881" s="102">
        <v>9000</v>
      </c>
      <c r="J881" s="102">
        <v>0</v>
      </c>
      <c r="K881" s="102"/>
      <c r="L881" s="102">
        <f t="shared" si="312"/>
        <v>0</v>
      </c>
      <c r="M881" s="102">
        <v>0</v>
      </c>
      <c r="N881" s="102"/>
      <c r="O881" s="102"/>
      <c r="P881" s="102">
        <f t="shared" si="313"/>
        <v>0</v>
      </c>
      <c r="Q881" s="102" t="str">
        <f t="shared" si="317"/>
        <v>-</v>
      </c>
      <c r="R881" s="35"/>
    </row>
    <row r="882" spans="1:18" x14ac:dyDescent="0.3">
      <c r="A882" s="40" t="s">
        <v>475</v>
      </c>
      <c r="B882" s="40" t="s">
        <v>154</v>
      </c>
      <c r="C882" s="40" t="s">
        <v>117</v>
      </c>
      <c r="D882" s="40" t="s">
        <v>537</v>
      </c>
      <c r="E882" s="88" t="s">
        <v>3016</v>
      </c>
      <c r="F882" s="40" t="s">
        <v>542</v>
      </c>
      <c r="G882" s="81" t="s">
        <v>3061</v>
      </c>
      <c r="H882" s="9" t="s">
        <v>11</v>
      </c>
      <c r="I882" s="102">
        <v>15000</v>
      </c>
      <c r="J882" s="102">
        <v>0</v>
      </c>
      <c r="K882" s="102"/>
      <c r="L882" s="102">
        <f t="shared" si="312"/>
        <v>16000</v>
      </c>
      <c r="M882" s="102">
        <v>10000</v>
      </c>
      <c r="N882" s="102"/>
      <c r="O882" s="102">
        <v>6000</v>
      </c>
      <c r="P882" s="102">
        <f t="shared" si="313"/>
        <v>16000</v>
      </c>
      <c r="Q882" s="102" t="str">
        <f t="shared" si="317"/>
        <v>-</v>
      </c>
      <c r="R882" s="35"/>
    </row>
    <row r="883" spans="1:18" x14ac:dyDescent="0.3">
      <c r="A883" s="40" t="s">
        <v>475</v>
      </c>
      <c r="B883" s="40" t="s">
        <v>154</v>
      </c>
      <c r="C883" s="40" t="s">
        <v>117</v>
      </c>
      <c r="D883" s="40" t="s">
        <v>537</v>
      </c>
      <c r="E883" s="52" t="s">
        <v>124</v>
      </c>
      <c r="F883" s="52" t="s">
        <v>0</v>
      </c>
      <c r="G883" s="52" t="s">
        <v>0</v>
      </c>
      <c r="H883" s="6" t="s">
        <v>14</v>
      </c>
      <c r="I883" s="104">
        <f>SUM(I884)</f>
        <v>43000</v>
      </c>
      <c r="J883" s="104">
        <f>SUM(J884)</f>
        <v>0</v>
      </c>
      <c r="K883" s="104">
        <f>SUM(K884)</f>
        <v>0</v>
      </c>
      <c r="L883" s="104">
        <f t="shared" si="312"/>
        <v>10185</v>
      </c>
      <c r="M883" s="104">
        <f>SUM(M884)</f>
        <v>2985</v>
      </c>
      <c r="N883" s="104">
        <f t="shared" ref="N883:O883" si="330">SUM(N884)</f>
        <v>3600</v>
      </c>
      <c r="O883" s="104">
        <f t="shared" si="330"/>
        <v>3600</v>
      </c>
      <c r="P883" s="104">
        <f t="shared" si="313"/>
        <v>10185</v>
      </c>
      <c r="Q883" s="104" t="str">
        <f t="shared" si="317"/>
        <v>-</v>
      </c>
      <c r="R883" s="35"/>
    </row>
    <row r="884" spans="1:18" x14ac:dyDescent="0.3">
      <c r="A884" s="40" t="s">
        <v>475</v>
      </c>
      <c r="B884" s="40" t="s">
        <v>154</v>
      </c>
      <c r="C884" s="40" t="s">
        <v>117</v>
      </c>
      <c r="D884" s="40" t="s">
        <v>537</v>
      </c>
      <c r="E884" s="88" t="s">
        <v>3017</v>
      </c>
      <c r="F884" s="40"/>
      <c r="G884" s="81" t="s">
        <v>3061</v>
      </c>
      <c r="H884" s="9" t="s">
        <v>15</v>
      </c>
      <c r="I884" s="102">
        <v>43000</v>
      </c>
      <c r="J884" s="102">
        <v>0</v>
      </c>
      <c r="K884" s="102"/>
      <c r="L884" s="102">
        <f t="shared" si="312"/>
        <v>10185</v>
      </c>
      <c r="M884" s="102">
        <v>2985</v>
      </c>
      <c r="N884" s="102">
        <v>3600</v>
      </c>
      <c r="O884" s="102">
        <v>3600</v>
      </c>
      <c r="P884" s="102">
        <f t="shared" si="313"/>
        <v>10185</v>
      </c>
      <c r="Q884" s="102" t="str">
        <f t="shared" si="317"/>
        <v>-</v>
      </c>
      <c r="R884" s="35"/>
    </row>
    <row r="885" spans="1:18" x14ac:dyDescent="0.3">
      <c r="A885" s="40" t="s">
        <v>475</v>
      </c>
      <c r="B885" s="40" t="s">
        <v>154</v>
      </c>
      <c r="C885" s="40" t="s">
        <v>117</v>
      </c>
      <c r="D885" s="40" t="s">
        <v>537</v>
      </c>
      <c r="E885" s="52" t="s">
        <v>125</v>
      </c>
      <c r="F885" s="52" t="s">
        <v>0</v>
      </c>
      <c r="G885" s="52" t="s">
        <v>0</v>
      </c>
      <c r="H885" s="6" t="s">
        <v>16</v>
      </c>
      <c r="I885" s="104">
        <f>SUM(I886:I891,I898,I899)</f>
        <v>4149100</v>
      </c>
      <c r="J885" s="104">
        <f>SUM(J886:J891,J898,J899)</f>
        <v>0</v>
      </c>
      <c r="K885" s="104">
        <f>SUM(K886:K891,K898,K899)</f>
        <v>0</v>
      </c>
      <c r="L885" s="104">
        <f t="shared" si="312"/>
        <v>1918992</v>
      </c>
      <c r="M885" s="104">
        <f>SUM(M886:M891,M898,M899)</f>
        <v>445592</v>
      </c>
      <c r="N885" s="104">
        <f t="shared" ref="N885:O885" si="331">SUM(N886:N891,N898,N899)</f>
        <v>796700</v>
      </c>
      <c r="O885" s="104">
        <f t="shared" si="331"/>
        <v>676700</v>
      </c>
      <c r="P885" s="104">
        <f t="shared" si="313"/>
        <v>1918992</v>
      </c>
      <c r="Q885" s="104" t="str">
        <f t="shared" si="317"/>
        <v>-</v>
      </c>
      <c r="R885" s="35"/>
    </row>
    <row r="886" spans="1:18" x14ac:dyDescent="0.3">
      <c r="A886" s="40" t="s">
        <v>475</v>
      </c>
      <c r="B886" s="40" t="s">
        <v>154</v>
      </c>
      <c r="C886" s="40" t="s">
        <v>117</v>
      </c>
      <c r="D886" s="40" t="s">
        <v>537</v>
      </c>
      <c r="E886" s="88" t="s">
        <v>3018</v>
      </c>
      <c r="F886" s="40"/>
      <c r="G886" s="81" t="s">
        <v>3061</v>
      </c>
      <c r="H886" s="9" t="s">
        <v>17</v>
      </c>
      <c r="I886" s="102">
        <v>20000</v>
      </c>
      <c r="J886" s="102">
        <v>0</v>
      </c>
      <c r="K886" s="102"/>
      <c r="L886" s="102">
        <f t="shared" si="312"/>
        <v>0</v>
      </c>
      <c r="M886" s="102">
        <v>0</v>
      </c>
      <c r="N886" s="102"/>
      <c r="O886" s="102"/>
      <c r="P886" s="102">
        <f t="shared" si="313"/>
        <v>0</v>
      </c>
      <c r="Q886" s="102" t="str">
        <f t="shared" si="317"/>
        <v>-</v>
      </c>
      <c r="R886" s="35"/>
    </row>
    <row r="887" spans="1:18" x14ac:dyDescent="0.3">
      <c r="A887" s="40" t="s">
        <v>475</v>
      </c>
      <c r="B887" s="40" t="s">
        <v>154</v>
      </c>
      <c r="C887" s="40" t="s">
        <v>117</v>
      </c>
      <c r="D887" s="40" t="s">
        <v>537</v>
      </c>
      <c r="E887" s="88" t="s">
        <v>3031</v>
      </c>
      <c r="F887" s="40"/>
      <c r="G887" s="81" t="s">
        <v>3061</v>
      </c>
      <c r="H887" s="9" t="s">
        <v>18</v>
      </c>
      <c r="I887" s="102">
        <v>10000</v>
      </c>
      <c r="J887" s="102">
        <v>0</v>
      </c>
      <c r="K887" s="102"/>
      <c r="L887" s="102">
        <f t="shared" si="312"/>
        <v>1000</v>
      </c>
      <c r="M887" s="102">
        <v>1000</v>
      </c>
      <c r="N887" s="102"/>
      <c r="O887" s="102"/>
      <c r="P887" s="102">
        <f t="shared" si="313"/>
        <v>1000</v>
      </c>
      <c r="Q887" s="102" t="str">
        <f t="shared" si="317"/>
        <v>-</v>
      </c>
      <c r="R887" s="35"/>
    </row>
    <row r="888" spans="1:18" x14ac:dyDescent="0.3">
      <c r="A888" s="40" t="s">
        <v>475</v>
      </c>
      <c r="B888" s="40" t="s">
        <v>154</v>
      </c>
      <c r="C888" s="40" t="s">
        <v>117</v>
      </c>
      <c r="D888" s="40" t="s">
        <v>537</v>
      </c>
      <c r="E888" s="88" t="s">
        <v>3032</v>
      </c>
      <c r="F888" s="40"/>
      <c r="G888" s="81" t="s">
        <v>3061</v>
      </c>
      <c r="H888" s="9" t="s">
        <v>19</v>
      </c>
      <c r="I888" s="102">
        <v>15000</v>
      </c>
      <c r="J888" s="102">
        <v>0</v>
      </c>
      <c r="K888" s="102"/>
      <c r="L888" s="102">
        <f t="shared" si="312"/>
        <v>1000</v>
      </c>
      <c r="M888" s="102">
        <v>1000</v>
      </c>
      <c r="N888" s="102"/>
      <c r="O888" s="102"/>
      <c r="P888" s="102">
        <f t="shared" si="313"/>
        <v>1000</v>
      </c>
      <c r="Q888" s="102" t="str">
        <f t="shared" si="317"/>
        <v>-</v>
      </c>
      <c r="R888" s="35"/>
    </row>
    <row r="889" spans="1:18" x14ac:dyDescent="0.3">
      <c r="A889" s="40" t="s">
        <v>475</v>
      </c>
      <c r="B889" s="40" t="s">
        <v>154</v>
      </c>
      <c r="C889" s="40" t="s">
        <v>117</v>
      </c>
      <c r="D889" s="40" t="s">
        <v>537</v>
      </c>
      <c r="E889" s="88" t="s">
        <v>3026</v>
      </c>
      <c r="F889" s="40"/>
      <c r="G889" s="81" t="s">
        <v>3061</v>
      </c>
      <c r="H889" s="9" t="s">
        <v>20</v>
      </c>
      <c r="I889" s="102">
        <v>15000</v>
      </c>
      <c r="J889" s="102">
        <v>0</v>
      </c>
      <c r="K889" s="102"/>
      <c r="L889" s="102">
        <f t="shared" si="312"/>
        <v>1000</v>
      </c>
      <c r="M889" s="102">
        <v>1000</v>
      </c>
      <c r="N889" s="102"/>
      <c r="O889" s="102"/>
      <c r="P889" s="102">
        <f t="shared" si="313"/>
        <v>1000</v>
      </c>
      <c r="Q889" s="102" t="str">
        <f t="shared" si="317"/>
        <v>-</v>
      </c>
      <c r="R889" s="35"/>
    </row>
    <row r="890" spans="1:18" x14ac:dyDescent="0.3">
      <c r="A890" s="40" t="s">
        <v>475</v>
      </c>
      <c r="B890" s="40" t="s">
        <v>154</v>
      </c>
      <c r="C890" s="40" t="s">
        <v>117</v>
      </c>
      <c r="D890" s="40" t="s">
        <v>537</v>
      </c>
      <c r="E890" s="88" t="s">
        <v>3033</v>
      </c>
      <c r="F890" s="40"/>
      <c r="G890" s="81" t="s">
        <v>3061</v>
      </c>
      <c r="H890" s="9" t="s">
        <v>21</v>
      </c>
      <c r="I890" s="102">
        <v>3000</v>
      </c>
      <c r="J890" s="102">
        <v>0</v>
      </c>
      <c r="K890" s="102"/>
      <c r="L890" s="102">
        <f t="shared" si="312"/>
        <v>0</v>
      </c>
      <c r="M890" s="102">
        <v>0</v>
      </c>
      <c r="N890" s="102"/>
      <c r="O890" s="102"/>
      <c r="P890" s="102">
        <f t="shared" si="313"/>
        <v>0</v>
      </c>
      <c r="Q890" s="102" t="str">
        <f t="shared" si="317"/>
        <v>-</v>
      </c>
      <c r="R890" s="35"/>
    </row>
    <row r="891" spans="1:18" x14ac:dyDescent="0.3">
      <c r="A891" s="41" t="s">
        <v>475</v>
      </c>
      <c r="B891" s="41" t="s">
        <v>154</v>
      </c>
      <c r="C891" s="41" t="s">
        <v>117</v>
      </c>
      <c r="D891" s="41" t="s">
        <v>537</v>
      </c>
      <c r="E891" s="41" t="s">
        <v>321</v>
      </c>
      <c r="F891" s="40" t="s">
        <v>0</v>
      </c>
      <c r="G891" s="81" t="s">
        <v>0</v>
      </c>
      <c r="H891" s="6" t="s">
        <v>23</v>
      </c>
      <c r="I891" s="104">
        <f>SUM(I892:I897)</f>
        <v>3417000</v>
      </c>
      <c r="J891" s="104">
        <f>SUM(J892:J897)</f>
        <v>0</v>
      </c>
      <c r="K891" s="104">
        <f>SUM(K892:K897)</f>
        <v>0</v>
      </c>
      <c r="L891" s="104">
        <f t="shared" si="312"/>
        <v>1785000</v>
      </c>
      <c r="M891" s="104">
        <f>SUM(M892:M897)</f>
        <v>418000</v>
      </c>
      <c r="N891" s="104">
        <f t="shared" ref="N891:O891" si="332">SUM(N892:N897)</f>
        <v>738500</v>
      </c>
      <c r="O891" s="104">
        <f t="shared" si="332"/>
        <v>628500</v>
      </c>
      <c r="P891" s="104">
        <f t="shared" si="313"/>
        <v>1785000</v>
      </c>
      <c r="Q891" s="104" t="str">
        <f t="shared" si="317"/>
        <v>-</v>
      </c>
      <c r="R891" s="35"/>
    </row>
    <row r="892" spans="1:18" x14ac:dyDescent="0.3">
      <c r="A892" s="40" t="s">
        <v>475</v>
      </c>
      <c r="B892" s="40" t="s">
        <v>154</v>
      </c>
      <c r="C892" s="40" t="s">
        <v>117</v>
      </c>
      <c r="D892" s="40" t="s">
        <v>537</v>
      </c>
      <c r="E892" s="88" t="s">
        <v>3035</v>
      </c>
      <c r="F892" s="40" t="s">
        <v>543</v>
      </c>
      <c r="G892" s="81" t="s">
        <v>3061</v>
      </c>
      <c r="H892" s="9" t="s">
        <v>544</v>
      </c>
      <c r="I892" s="102">
        <v>1700000</v>
      </c>
      <c r="J892" s="102">
        <v>0</v>
      </c>
      <c r="K892" s="102"/>
      <c r="L892" s="102">
        <f t="shared" si="312"/>
        <v>1310000</v>
      </c>
      <c r="M892" s="102">
        <v>410000</v>
      </c>
      <c r="N892" s="102">
        <v>500000</v>
      </c>
      <c r="O892" s="102">
        <v>400000</v>
      </c>
      <c r="P892" s="102">
        <f t="shared" si="313"/>
        <v>1310000</v>
      </c>
      <c r="Q892" s="102" t="str">
        <f t="shared" si="317"/>
        <v>-</v>
      </c>
      <c r="R892" s="35"/>
    </row>
    <row r="893" spans="1:18" x14ac:dyDescent="0.3">
      <c r="A893" s="40" t="s">
        <v>475</v>
      </c>
      <c r="B893" s="40" t="s">
        <v>154</v>
      </c>
      <c r="C893" s="40" t="s">
        <v>117</v>
      </c>
      <c r="D893" s="40" t="s">
        <v>537</v>
      </c>
      <c r="E893" s="88" t="s">
        <v>3035</v>
      </c>
      <c r="F893" s="40" t="s">
        <v>545</v>
      </c>
      <c r="G893" s="81" t="s">
        <v>3061</v>
      </c>
      <c r="H893" s="9" t="s">
        <v>546</v>
      </c>
      <c r="I893" s="102">
        <v>1500000</v>
      </c>
      <c r="J893" s="102">
        <v>0</v>
      </c>
      <c r="K893" s="102"/>
      <c r="L893" s="102">
        <f t="shared" si="312"/>
        <v>402000</v>
      </c>
      <c r="M893" s="102">
        <v>2000</v>
      </c>
      <c r="N893" s="102">
        <v>200000</v>
      </c>
      <c r="O893" s="102">
        <v>200000</v>
      </c>
      <c r="P893" s="102">
        <f t="shared" si="313"/>
        <v>402000</v>
      </c>
      <c r="Q893" s="102" t="str">
        <f t="shared" si="317"/>
        <v>-</v>
      </c>
      <c r="R893" s="35"/>
    </row>
    <row r="894" spans="1:18" x14ac:dyDescent="0.3">
      <c r="A894" s="40" t="s">
        <v>475</v>
      </c>
      <c r="B894" s="40" t="s">
        <v>154</v>
      </c>
      <c r="C894" s="40" t="s">
        <v>117</v>
      </c>
      <c r="D894" s="40" t="s">
        <v>537</v>
      </c>
      <c r="E894" s="88" t="s">
        <v>3035</v>
      </c>
      <c r="F894" s="40" t="s">
        <v>547</v>
      </c>
      <c r="G894" s="81" t="s">
        <v>3061</v>
      </c>
      <c r="H894" s="9" t="s">
        <v>548</v>
      </c>
      <c r="I894" s="102">
        <v>50000</v>
      </c>
      <c r="J894" s="102">
        <v>0</v>
      </c>
      <c r="K894" s="102"/>
      <c r="L894" s="102">
        <f t="shared" si="312"/>
        <v>6000</v>
      </c>
      <c r="M894" s="102">
        <v>0</v>
      </c>
      <c r="N894" s="102">
        <v>3000</v>
      </c>
      <c r="O894" s="102">
        <v>3000</v>
      </c>
      <c r="P894" s="102">
        <f t="shared" si="313"/>
        <v>6000</v>
      </c>
      <c r="Q894" s="102" t="str">
        <f t="shared" si="317"/>
        <v>-</v>
      </c>
      <c r="R894" s="35"/>
    </row>
    <row r="895" spans="1:18" x14ac:dyDescent="0.3">
      <c r="A895" s="40" t="s">
        <v>475</v>
      </c>
      <c r="B895" s="40" t="s">
        <v>154</v>
      </c>
      <c r="C895" s="40" t="s">
        <v>117</v>
      </c>
      <c r="D895" s="40" t="s">
        <v>537</v>
      </c>
      <c r="E895" s="88" t="s">
        <v>3035</v>
      </c>
      <c r="F895" s="40" t="s">
        <v>549</v>
      </c>
      <c r="G895" s="81" t="s">
        <v>3061</v>
      </c>
      <c r="H895" s="9" t="s">
        <v>550</v>
      </c>
      <c r="I895" s="102">
        <v>35000</v>
      </c>
      <c r="J895" s="102">
        <v>0</v>
      </c>
      <c r="K895" s="102"/>
      <c r="L895" s="102">
        <f t="shared" si="312"/>
        <v>17000</v>
      </c>
      <c r="M895" s="102">
        <v>6000</v>
      </c>
      <c r="N895" s="102">
        <v>5500</v>
      </c>
      <c r="O895" s="102">
        <v>5500</v>
      </c>
      <c r="P895" s="102">
        <f t="shared" si="313"/>
        <v>17000</v>
      </c>
      <c r="Q895" s="102" t="str">
        <f t="shared" si="317"/>
        <v>-</v>
      </c>
      <c r="R895" s="35"/>
    </row>
    <row r="896" spans="1:18" x14ac:dyDescent="0.3">
      <c r="A896" s="40" t="s">
        <v>475</v>
      </c>
      <c r="B896" s="40" t="s">
        <v>154</v>
      </c>
      <c r="C896" s="40" t="s">
        <v>117</v>
      </c>
      <c r="D896" s="40" t="s">
        <v>537</v>
      </c>
      <c r="E896" s="88" t="s">
        <v>3035</v>
      </c>
      <c r="F896" s="40" t="s">
        <v>2745</v>
      </c>
      <c r="G896" s="81" t="s">
        <v>3061</v>
      </c>
      <c r="H896" s="9" t="s">
        <v>551</v>
      </c>
      <c r="I896" s="102">
        <v>130000</v>
      </c>
      <c r="J896" s="102">
        <v>0</v>
      </c>
      <c r="K896" s="102"/>
      <c r="L896" s="102">
        <f t="shared" si="312"/>
        <v>50000</v>
      </c>
      <c r="M896" s="102">
        <v>0</v>
      </c>
      <c r="N896" s="102">
        <v>30000</v>
      </c>
      <c r="O896" s="102">
        <v>20000</v>
      </c>
      <c r="P896" s="102">
        <f t="shared" si="313"/>
        <v>50000</v>
      </c>
      <c r="Q896" s="102" t="str">
        <f t="shared" si="317"/>
        <v>-</v>
      </c>
      <c r="R896" s="35"/>
    </row>
    <row r="897" spans="1:18" x14ac:dyDescent="0.3">
      <c r="A897" s="40" t="s">
        <v>475</v>
      </c>
      <c r="B897" s="40" t="s">
        <v>154</v>
      </c>
      <c r="C897" s="40" t="s">
        <v>117</v>
      </c>
      <c r="D897" s="40" t="s">
        <v>537</v>
      </c>
      <c r="E897" s="88" t="s">
        <v>3035</v>
      </c>
      <c r="F897" s="40" t="s">
        <v>2746</v>
      </c>
      <c r="G897" s="81" t="s">
        <v>3061</v>
      </c>
      <c r="H897" s="9" t="s">
        <v>552</v>
      </c>
      <c r="I897" s="102">
        <v>2000</v>
      </c>
      <c r="J897" s="102">
        <v>0</v>
      </c>
      <c r="K897" s="102"/>
      <c r="L897" s="102">
        <f t="shared" si="312"/>
        <v>0</v>
      </c>
      <c r="M897" s="102">
        <v>0</v>
      </c>
      <c r="N897" s="102"/>
      <c r="O897" s="102"/>
      <c r="P897" s="102">
        <f t="shared" si="313"/>
        <v>0</v>
      </c>
      <c r="Q897" s="102" t="str">
        <f t="shared" si="317"/>
        <v>-</v>
      </c>
      <c r="R897" s="35"/>
    </row>
    <row r="898" spans="1:18" x14ac:dyDescent="0.3">
      <c r="A898" s="40" t="s">
        <v>475</v>
      </c>
      <c r="B898" s="40" t="s">
        <v>154</v>
      </c>
      <c r="C898" s="40" t="s">
        <v>117</v>
      </c>
      <c r="D898" s="40" t="s">
        <v>537</v>
      </c>
      <c r="E898" s="88" t="s">
        <v>3036</v>
      </c>
      <c r="F898" s="40"/>
      <c r="G898" s="81" t="s">
        <v>3061</v>
      </c>
      <c r="H898" s="9" t="s">
        <v>24</v>
      </c>
      <c r="I898" s="102">
        <v>1000</v>
      </c>
      <c r="J898" s="102">
        <v>0</v>
      </c>
      <c r="K898" s="102"/>
      <c r="L898" s="102">
        <f t="shared" si="312"/>
        <v>0</v>
      </c>
      <c r="M898" s="102">
        <v>0</v>
      </c>
      <c r="N898" s="102"/>
      <c r="O898" s="102"/>
      <c r="P898" s="102">
        <f t="shared" si="313"/>
        <v>0</v>
      </c>
      <c r="Q898" s="102" t="str">
        <f t="shared" si="317"/>
        <v>-</v>
      </c>
      <c r="R898" s="35"/>
    </row>
    <row r="899" spans="1:18" x14ac:dyDescent="0.3">
      <c r="A899" s="41" t="s">
        <v>475</v>
      </c>
      <c r="B899" s="41" t="s">
        <v>154</v>
      </c>
      <c r="C899" s="41" t="s">
        <v>117</v>
      </c>
      <c r="D899" s="41" t="s">
        <v>537</v>
      </c>
      <c r="E899" s="41" t="s">
        <v>127</v>
      </c>
      <c r="F899" s="40" t="s">
        <v>0</v>
      </c>
      <c r="G899" s="81" t="s">
        <v>0</v>
      </c>
      <c r="H899" s="6" t="s">
        <v>25</v>
      </c>
      <c r="I899" s="104">
        <f>SUM(I900:I906)</f>
        <v>668100</v>
      </c>
      <c r="J899" s="104">
        <f>SUM(J900:J906)</f>
        <v>0</v>
      </c>
      <c r="K899" s="104">
        <f>SUM(K900:K906)</f>
        <v>0</v>
      </c>
      <c r="L899" s="104">
        <f t="shared" si="312"/>
        <v>130992</v>
      </c>
      <c r="M899" s="104">
        <f>SUM(M900:M906)</f>
        <v>24592</v>
      </c>
      <c r="N899" s="104">
        <f t="shared" ref="N899:O899" si="333">SUM(N900:N906)</f>
        <v>58200</v>
      </c>
      <c r="O899" s="104">
        <f t="shared" si="333"/>
        <v>48200</v>
      </c>
      <c r="P899" s="104">
        <f t="shared" si="313"/>
        <v>130992</v>
      </c>
      <c r="Q899" s="104" t="str">
        <f t="shared" si="317"/>
        <v>-</v>
      </c>
      <c r="R899" s="35"/>
    </row>
    <row r="900" spans="1:18" x14ac:dyDescent="0.3">
      <c r="A900" s="40" t="s">
        <v>475</v>
      </c>
      <c r="B900" s="40" t="s">
        <v>154</v>
      </c>
      <c r="C900" s="40" t="s">
        <v>117</v>
      </c>
      <c r="D900" s="40" t="s">
        <v>537</v>
      </c>
      <c r="E900" s="88" t="s">
        <v>3019</v>
      </c>
      <c r="F900" s="40" t="s">
        <v>553</v>
      </c>
      <c r="G900" s="81" t="s">
        <v>3061</v>
      </c>
      <c r="H900" s="9" t="s">
        <v>135</v>
      </c>
      <c r="I900" s="102">
        <v>1000</v>
      </c>
      <c r="J900" s="102">
        <v>0</v>
      </c>
      <c r="K900" s="102"/>
      <c r="L900" s="102">
        <f t="shared" si="312"/>
        <v>492</v>
      </c>
      <c r="M900" s="102">
        <v>92</v>
      </c>
      <c r="N900" s="102">
        <v>200</v>
      </c>
      <c r="O900" s="102">
        <v>200</v>
      </c>
      <c r="P900" s="102">
        <f t="shared" si="313"/>
        <v>492</v>
      </c>
      <c r="Q900" s="102" t="str">
        <f t="shared" si="317"/>
        <v>-</v>
      </c>
      <c r="R900" s="35"/>
    </row>
    <row r="901" spans="1:18" x14ac:dyDescent="0.3">
      <c r="A901" s="40" t="s">
        <v>475</v>
      </c>
      <c r="B901" s="40" t="s">
        <v>154</v>
      </c>
      <c r="C901" s="40" t="s">
        <v>117</v>
      </c>
      <c r="D901" s="40" t="s">
        <v>537</v>
      </c>
      <c r="E901" s="88" t="s">
        <v>3019</v>
      </c>
      <c r="F901" s="40" t="s">
        <v>554</v>
      </c>
      <c r="G901" s="81" t="s">
        <v>3061</v>
      </c>
      <c r="H901" s="9" t="s">
        <v>555</v>
      </c>
      <c r="I901" s="102">
        <v>10000</v>
      </c>
      <c r="J901" s="102">
        <v>0</v>
      </c>
      <c r="K901" s="102"/>
      <c r="L901" s="102">
        <f t="shared" si="312"/>
        <v>0</v>
      </c>
      <c r="M901" s="102">
        <v>0</v>
      </c>
      <c r="N901" s="102"/>
      <c r="O901" s="102"/>
      <c r="P901" s="102">
        <f t="shared" si="313"/>
        <v>0</v>
      </c>
      <c r="Q901" s="102" t="str">
        <f t="shared" si="317"/>
        <v>-</v>
      </c>
      <c r="R901" s="35"/>
    </row>
    <row r="902" spans="1:18" x14ac:dyDescent="0.3">
      <c r="A902" s="40" t="s">
        <v>475</v>
      </c>
      <c r="B902" s="40" t="s">
        <v>154</v>
      </c>
      <c r="C902" s="40" t="s">
        <v>117</v>
      </c>
      <c r="D902" s="40" t="s">
        <v>537</v>
      </c>
      <c r="E902" s="88" t="s">
        <v>3019</v>
      </c>
      <c r="F902" s="40" t="s">
        <v>556</v>
      </c>
      <c r="G902" s="81" t="s">
        <v>3061</v>
      </c>
      <c r="H902" s="9" t="s">
        <v>557</v>
      </c>
      <c r="I902" s="102">
        <v>167000</v>
      </c>
      <c r="J902" s="102">
        <v>0</v>
      </c>
      <c r="K902" s="102"/>
      <c r="L902" s="102">
        <f t="shared" si="312"/>
        <v>36000</v>
      </c>
      <c r="M902" s="102">
        <v>6000</v>
      </c>
      <c r="N902" s="102">
        <v>15000</v>
      </c>
      <c r="O902" s="102">
        <v>15000</v>
      </c>
      <c r="P902" s="102">
        <f t="shared" si="313"/>
        <v>36000</v>
      </c>
      <c r="Q902" s="102" t="str">
        <f t="shared" si="317"/>
        <v>-</v>
      </c>
      <c r="R902" s="35"/>
    </row>
    <row r="903" spans="1:18" ht="20.399999999999999" x14ac:dyDescent="0.3">
      <c r="A903" s="40" t="s">
        <v>475</v>
      </c>
      <c r="B903" s="40" t="s">
        <v>154</v>
      </c>
      <c r="C903" s="40" t="s">
        <v>117</v>
      </c>
      <c r="D903" s="40" t="s">
        <v>537</v>
      </c>
      <c r="E903" s="88" t="s">
        <v>3019</v>
      </c>
      <c r="F903" s="40" t="s">
        <v>558</v>
      </c>
      <c r="G903" s="81" t="s">
        <v>3061</v>
      </c>
      <c r="H903" s="9" t="s">
        <v>141</v>
      </c>
      <c r="I903" s="102">
        <v>100</v>
      </c>
      <c r="J903" s="102">
        <v>0</v>
      </c>
      <c r="K903" s="102"/>
      <c r="L903" s="102">
        <f t="shared" si="312"/>
        <v>0</v>
      </c>
      <c r="M903" s="102">
        <v>0</v>
      </c>
      <c r="N903" s="102"/>
      <c r="O903" s="102"/>
      <c r="P903" s="102">
        <f t="shared" si="313"/>
        <v>0</v>
      </c>
      <c r="Q903" s="102" t="str">
        <f t="shared" si="317"/>
        <v>-</v>
      </c>
      <c r="R903" s="35"/>
    </row>
    <row r="904" spans="1:18" x14ac:dyDescent="0.3">
      <c r="A904" s="40" t="s">
        <v>475</v>
      </c>
      <c r="B904" s="40" t="s">
        <v>154</v>
      </c>
      <c r="C904" s="40" t="s">
        <v>117</v>
      </c>
      <c r="D904" s="40" t="s">
        <v>537</v>
      </c>
      <c r="E904" s="88" t="s">
        <v>3019</v>
      </c>
      <c r="F904" s="40" t="s">
        <v>559</v>
      </c>
      <c r="G904" s="81" t="s">
        <v>3061</v>
      </c>
      <c r="H904" s="9" t="s">
        <v>560</v>
      </c>
      <c r="I904" s="102">
        <v>300000</v>
      </c>
      <c r="J904" s="102">
        <v>0</v>
      </c>
      <c r="K904" s="102"/>
      <c r="L904" s="102">
        <f t="shared" si="312"/>
        <v>55000</v>
      </c>
      <c r="M904" s="102">
        <v>15000</v>
      </c>
      <c r="N904" s="102">
        <v>20000</v>
      </c>
      <c r="O904" s="102">
        <v>20000</v>
      </c>
      <c r="P904" s="102">
        <f t="shared" si="313"/>
        <v>55000</v>
      </c>
      <c r="Q904" s="102" t="str">
        <f t="shared" si="317"/>
        <v>-</v>
      </c>
      <c r="R904" s="35"/>
    </row>
    <row r="905" spans="1:18" x14ac:dyDescent="0.3">
      <c r="A905" s="40" t="s">
        <v>475</v>
      </c>
      <c r="B905" s="40" t="s">
        <v>154</v>
      </c>
      <c r="C905" s="40" t="s">
        <v>117</v>
      </c>
      <c r="D905" s="40" t="s">
        <v>537</v>
      </c>
      <c r="E905" s="88" t="s">
        <v>3019</v>
      </c>
      <c r="F905" s="40" t="s">
        <v>561</v>
      </c>
      <c r="G905" s="81" t="s">
        <v>3061</v>
      </c>
      <c r="H905" s="9" t="s">
        <v>562</v>
      </c>
      <c r="I905" s="102">
        <v>30000</v>
      </c>
      <c r="J905" s="102">
        <v>0</v>
      </c>
      <c r="K905" s="102"/>
      <c r="L905" s="102">
        <f t="shared" si="312"/>
        <v>9500</v>
      </c>
      <c r="M905" s="102">
        <v>3500</v>
      </c>
      <c r="N905" s="102">
        <v>3000</v>
      </c>
      <c r="O905" s="102">
        <v>3000</v>
      </c>
      <c r="P905" s="102">
        <f t="shared" si="313"/>
        <v>9500</v>
      </c>
      <c r="Q905" s="102" t="str">
        <f t="shared" si="317"/>
        <v>-</v>
      </c>
      <c r="R905" s="35"/>
    </row>
    <row r="906" spans="1:18" x14ac:dyDescent="0.3">
      <c r="A906" s="40" t="s">
        <v>475</v>
      </c>
      <c r="B906" s="40" t="s">
        <v>154</v>
      </c>
      <c r="C906" s="40" t="s">
        <v>117</v>
      </c>
      <c r="D906" s="40" t="s">
        <v>537</v>
      </c>
      <c r="E906" s="88" t="s">
        <v>3019</v>
      </c>
      <c r="F906" s="40" t="s">
        <v>2747</v>
      </c>
      <c r="G906" s="81" t="s">
        <v>3061</v>
      </c>
      <c r="H906" s="9" t="s">
        <v>563</v>
      </c>
      <c r="I906" s="102">
        <v>160000</v>
      </c>
      <c r="J906" s="102">
        <v>0</v>
      </c>
      <c r="K906" s="102"/>
      <c r="L906" s="102">
        <f t="shared" si="312"/>
        <v>30000</v>
      </c>
      <c r="M906" s="102">
        <v>0</v>
      </c>
      <c r="N906" s="102">
        <v>20000</v>
      </c>
      <c r="O906" s="102">
        <v>10000</v>
      </c>
      <c r="P906" s="102">
        <f t="shared" si="313"/>
        <v>30000</v>
      </c>
      <c r="Q906" s="102" t="str">
        <f t="shared" si="317"/>
        <v>-</v>
      </c>
      <c r="R906" s="35"/>
    </row>
    <row r="907" spans="1:18" s="34" customFormat="1" ht="20.399999999999999" x14ac:dyDescent="0.3">
      <c r="A907" s="43" t="s">
        <v>0</v>
      </c>
      <c r="B907" s="43" t="s">
        <v>0</v>
      </c>
      <c r="C907" s="43" t="s">
        <v>0</v>
      </c>
      <c r="D907" s="49" t="s">
        <v>0</v>
      </c>
      <c r="E907" s="49" t="s">
        <v>0</v>
      </c>
      <c r="F907" s="49" t="s">
        <v>0</v>
      </c>
      <c r="G907" s="49" t="s">
        <v>0</v>
      </c>
      <c r="H907" s="21" t="s">
        <v>35</v>
      </c>
      <c r="I907" s="112">
        <f>SUM(I908)</f>
        <v>1100</v>
      </c>
      <c r="J907" s="112">
        <f>SUM(J908)</f>
        <v>0</v>
      </c>
      <c r="K907" s="112">
        <f>SUM(K908)</f>
        <v>0</v>
      </c>
      <c r="L907" s="112">
        <f t="shared" ref="L907:L970" si="334">SUM(M907:O907)</f>
        <v>0</v>
      </c>
      <c r="M907" s="112">
        <f>SUM(M908)</f>
        <v>0</v>
      </c>
      <c r="N907" s="112">
        <f t="shared" ref="N907:O907" si="335">SUM(N908)</f>
        <v>0</v>
      </c>
      <c r="O907" s="112">
        <f t="shared" si="335"/>
        <v>0</v>
      </c>
      <c r="P907" s="112">
        <f t="shared" si="313"/>
        <v>0</v>
      </c>
      <c r="Q907" s="112" t="str">
        <f t="shared" si="317"/>
        <v>-</v>
      </c>
      <c r="R907" s="35"/>
    </row>
    <row r="908" spans="1:18" x14ac:dyDescent="0.3">
      <c r="A908" s="40" t="s">
        <v>475</v>
      </c>
      <c r="B908" s="40" t="s">
        <v>154</v>
      </c>
      <c r="C908" s="40" t="s">
        <v>117</v>
      </c>
      <c r="D908" s="40" t="s">
        <v>537</v>
      </c>
      <c r="E908" s="52" t="s">
        <v>142</v>
      </c>
      <c r="F908" s="52" t="s">
        <v>0</v>
      </c>
      <c r="G908" s="52" t="s">
        <v>0</v>
      </c>
      <c r="H908" s="6" t="s">
        <v>27</v>
      </c>
      <c r="I908" s="104">
        <f>SUM(I909,I911)</f>
        <v>1100</v>
      </c>
      <c r="J908" s="104">
        <f>SUM(J909,J911)</f>
        <v>0</v>
      </c>
      <c r="K908" s="104">
        <f>SUM(K909,K911)</f>
        <v>0</v>
      </c>
      <c r="L908" s="104">
        <f t="shared" si="334"/>
        <v>0</v>
      </c>
      <c r="M908" s="104">
        <f>SUM(M909,M911)</f>
        <v>0</v>
      </c>
      <c r="N908" s="104">
        <f t="shared" ref="N908:O908" si="336">SUM(N909,N911)</f>
        <v>0</v>
      </c>
      <c r="O908" s="104">
        <f t="shared" si="336"/>
        <v>0</v>
      </c>
      <c r="P908" s="104">
        <f t="shared" ref="P908:P971" si="337">K908+L908</f>
        <v>0</v>
      </c>
      <c r="Q908" s="104" t="str">
        <f t="shared" si="317"/>
        <v>-</v>
      </c>
      <c r="R908" s="35"/>
    </row>
    <row r="909" spans="1:18" x14ac:dyDescent="0.3">
      <c r="A909" s="41" t="s">
        <v>475</v>
      </c>
      <c r="B909" s="41" t="s">
        <v>154</v>
      </c>
      <c r="C909" s="41" t="s">
        <v>117</v>
      </c>
      <c r="D909" s="41" t="s">
        <v>537</v>
      </c>
      <c r="E909" s="41" t="s">
        <v>290</v>
      </c>
      <c r="F909" s="40" t="s">
        <v>0</v>
      </c>
      <c r="G909" s="81" t="s">
        <v>0</v>
      </c>
      <c r="H909" s="6" t="s">
        <v>28</v>
      </c>
      <c r="I909" s="104">
        <f>SUM(I910)</f>
        <v>1000</v>
      </c>
      <c r="J909" s="104">
        <f>SUM(J910)</f>
        <v>0</v>
      </c>
      <c r="K909" s="104">
        <f>SUM(K910)</f>
        <v>0</v>
      </c>
      <c r="L909" s="104">
        <f t="shared" si="334"/>
        <v>0</v>
      </c>
      <c r="M909" s="104">
        <f>SUM(M910)</f>
        <v>0</v>
      </c>
      <c r="N909" s="104">
        <f t="shared" ref="N909:O909" si="338">SUM(N910)</f>
        <v>0</v>
      </c>
      <c r="O909" s="104">
        <f t="shared" si="338"/>
        <v>0</v>
      </c>
      <c r="P909" s="104">
        <f t="shared" si="337"/>
        <v>0</v>
      </c>
      <c r="Q909" s="104" t="str">
        <f t="shared" si="317"/>
        <v>-</v>
      </c>
      <c r="R909" s="35"/>
    </row>
    <row r="910" spans="1:18" x14ac:dyDescent="0.3">
      <c r="A910" s="40" t="s">
        <v>475</v>
      </c>
      <c r="B910" s="40" t="s">
        <v>154</v>
      </c>
      <c r="C910" s="40" t="s">
        <v>117</v>
      </c>
      <c r="D910" s="40" t="s">
        <v>537</v>
      </c>
      <c r="E910" s="88" t="s">
        <v>3027</v>
      </c>
      <c r="F910" s="40" t="s">
        <v>564</v>
      </c>
      <c r="G910" s="81" t="s">
        <v>3061</v>
      </c>
      <c r="H910" s="9" t="s">
        <v>565</v>
      </c>
      <c r="I910" s="102">
        <v>1000</v>
      </c>
      <c r="J910" s="102">
        <v>0</v>
      </c>
      <c r="K910" s="102"/>
      <c r="L910" s="102">
        <f t="shared" si="334"/>
        <v>0</v>
      </c>
      <c r="M910" s="102">
        <v>0</v>
      </c>
      <c r="N910" s="102"/>
      <c r="O910" s="102"/>
      <c r="P910" s="102">
        <f t="shared" si="337"/>
        <v>0</v>
      </c>
      <c r="Q910" s="102" t="str">
        <f t="shared" si="317"/>
        <v>-</v>
      </c>
      <c r="R910" s="35"/>
    </row>
    <row r="911" spans="1:18" x14ac:dyDescent="0.3">
      <c r="A911" s="41" t="s">
        <v>475</v>
      </c>
      <c r="B911" s="41" t="s">
        <v>154</v>
      </c>
      <c r="C911" s="41" t="s">
        <v>117</v>
      </c>
      <c r="D911" s="41" t="s">
        <v>537</v>
      </c>
      <c r="E911" s="41" t="s">
        <v>148</v>
      </c>
      <c r="F911" s="40" t="s">
        <v>0</v>
      </c>
      <c r="G911" s="81" t="s">
        <v>0</v>
      </c>
      <c r="H911" s="6" t="s">
        <v>34</v>
      </c>
      <c r="I911" s="104">
        <f>SUM(I912)</f>
        <v>100</v>
      </c>
      <c r="J911" s="104">
        <f>SUM(J912)</f>
        <v>0</v>
      </c>
      <c r="K911" s="104">
        <f>SUM(K912)</f>
        <v>0</v>
      </c>
      <c r="L911" s="104">
        <f t="shared" si="334"/>
        <v>0</v>
      </c>
      <c r="M911" s="104">
        <f>SUM(M912)</f>
        <v>0</v>
      </c>
      <c r="N911" s="104">
        <f t="shared" ref="N911:O911" si="339">SUM(N912)</f>
        <v>0</v>
      </c>
      <c r="O911" s="104">
        <f t="shared" si="339"/>
        <v>0</v>
      </c>
      <c r="P911" s="104">
        <f t="shared" si="337"/>
        <v>0</v>
      </c>
      <c r="Q911" s="104" t="str">
        <f t="shared" si="317"/>
        <v>-</v>
      </c>
      <c r="R911" s="35"/>
    </row>
    <row r="912" spans="1:18" x14ac:dyDescent="0.3">
      <c r="A912" s="40" t="s">
        <v>475</v>
      </c>
      <c r="B912" s="40" t="s">
        <v>154</v>
      </c>
      <c r="C912" s="40" t="s">
        <v>117</v>
      </c>
      <c r="D912" s="40" t="s">
        <v>537</v>
      </c>
      <c r="E912" s="88" t="s">
        <v>3021</v>
      </c>
      <c r="F912" s="40" t="s">
        <v>566</v>
      </c>
      <c r="G912" s="81" t="s">
        <v>3061</v>
      </c>
      <c r="H912" s="9" t="s">
        <v>405</v>
      </c>
      <c r="I912" s="102">
        <v>100</v>
      </c>
      <c r="J912" s="102">
        <v>0</v>
      </c>
      <c r="K912" s="102"/>
      <c r="L912" s="102">
        <f t="shared" si="334"/>
        <v>0</v>
      </c>
      <c r="M912" s="102">
        <v>0</v>
      </c>
      <c r="N912" s="102"/>
      <c r="O912" s="102"/>
      <c r="P912" s="102">
        <f t="shared" si="337"/>
        <v>0</v>
      </c>
      <c r="Q912" s="102" t="str">
        <f t="shared" ref="Q912:Q975" si="340">IF(J912=0,"-",P912/J912*100)</f>
        <v>-</v>
      </c>
      <c r="R912" s="35"/>
    </row>
    <row r="913" spans="1:18" s="34" customFormat="1" ht="20.399999999999999" x14ac:dyDescent="0.3">
      <c r="A913" s="43" t="s">
        <v>0</v>
      </c>
      <c r="B913" s="43" t="s">
        <v>0</v>
      </c>
      <c r="C913" s="43" t="s">
        <v>0</v>
      </c>
      <c r="D913" s="49" t="s">
        <v>0</v>
      </c>
      <c r="E913" s="49" t="s">
        <v>0</v>
      </c>
      <c r="F913" s="49" t="s">
        <v>0</v>
      </c>
      <c r="G913" s="49" t="s">
        <v>0</v>
      </c>
      <c r="H913" s="21" t="s">
        <v>53</v>
      </c>
      <c r="I913" s="112">
        <f>SUM(I914)</f>
        <v>12593381</v>
      </c>
      <c r="J913" s="112">
        <f>SUM(J914)</f>
        <v>0</v>
      </c>
      <c r="K913" s="112">
        <f>SUM(K914)</f>
        <v>0</v>
      </c>
      <c r="L913" s="112">
        <f t="shared" si="334"/>
        <v>2794000</v>
      </c>
      <c r="M913" s="112">
        <f>SUM(M914)</f>
        <v>152000</v>
      </c>
      <c r="N913" s="112">
        <f t="shared" ref="N913:O913" si="341">SUM(N914)</f>
        <v>1322000</v>
      </c>
      <c r="O913" s="112">
        <f t="shared" si="341"/>
        <v>1320000</v>
      </c>
      <c r="P913" s="112">
        <f t="shared" si="337"/>
        <v>2794000</v>
      </c>
      <c r="Q913" s="112" t="str">
        <f t="shared" si="340"/>
        <v>-</v>
      </c>
      <c r="R913" s="35"/>
    </row>
    <row r="914" spans="1:18" x14ac:dyDescent="0.3">
      <c r="A914" s="40" t="s">
        <v>475</v>
      </c>
      <c r="B914" s="40" t="s">
        <v>154</v>
      </c>
      <c r="C914" s="40" t="s">
        <v>117</v>
      </c>
      <c r="D914" s="40" t="s">
        <v>537</v>
      </c>
      <c r="E914" s="52" t="s">
        <v>149</v>
      </c>
      <c r="F914" s="52" t="s">
        <v>0</v>
      </c>
      <c r="G914" s="52" t="s">
        <v>0</v>
      </c>
      <c r="H914" s="6" t="s">
        <v>46</v>
      </c>
      <c r="I914" s="104">
        <f>SUM(I915,I917,I921,I924,I926)</f>
        <v>12593381</v>
      </c>
      <c r="J914" s="104">
        <f>SUM(J915,J917,J921,J924,J926)</f>
        <v>0</v>
      </c>
      <c r="K914" s="104">
        <f>SUM(K915,K917,K921,K924,K926)</f>
        <v>0</v>
      </c>
      <c r="L914" s="104">
        <f t="shared" si="334"/>
        <v>2794000</v>
      </c>
      <c r="M914" s="104">
        <f>SUM(M915,M917,M921,M924,M926)</f>
        <v>152000</v>
      </c>
      <c r="N914" s="104">
        <f t="shared" ref="N914:O914" si="342">SUM(N915,N917,N921,N924,N926)</f>
        <v>1322000</v>
      </c>
      <c r="O914" s="104">
        <f t="shared" si="342"/>
        <v>1320000</v>
      </c>
      <c r="P914" s="104">
        <f t="shared" si="337"/>
        <v>2794000</v>
      </c>
      <c r="Q914" s="104" t="str">
        <f t="shared" si="340"/>
        <v>-</v>
      </c>
      <c r="R914" s="35"/>
    </row>
    <row r="915" spans="1:18" x14ac:dyDescent="0.3">
      <c r="A915" s="41" t="s">
        <v>475</v>
      </c>
      <c r="B915" s="41" t="s">
        <v>154</v>
      </c>
      <c r="C915" s="41" t="s">
        <v>117</v>
      </c>
      <c r="D915" s="41" t="s">
        <v>537</v>
      </c>
      <c r="E915" s="41" t="s">
        <v>463</v>
      </c>
      <c r="F915" s="40" t="s">
        <v>0</v>
      </c>
      <c r="G915" s="81" t="s">
        <v>0</v>
      </c>
      <c r="H915" s="6" t="s">
        <v>47</v>
      </c>
      <c r="I915" s="104">
        <f>SUM(I916)</f>
        <v>500</v>
      </c>
      <c r="J915" s="104">
        <f>SUM(J916)</f>
        <v>0</v>
      </c>
      <c r="K915" s="104">
        <f>SUM(K916)</f>
        <v>0</v>
      </c>
      <c r="L915" s="104">
        <f t="shared" si="334"/>
        <v>0</v>
      </c>
      <c r="M915" s="104">
        <f>SUM(M916)</f>
        <v>0</v>
      </c>
      <c r="N915" s="104">
        <f t="shared" ref="N915:O915" si="343">SUM(N916)</f>
        <v>0</v>
      </c>
      <c r="O915" s="104">
        <f t="shared" si="343"/>
        <v>0</v>
      </c>
      <c r="P915" s="104">
        <f t="shared" si="337"/>
        <v>0</v>
      </c>
      <c r="Q915" s="104" t="str">
        <f t="shared" si="340"/>
        <v>-</v>
      </c>
      <c r="R915" s="35"/>
    </row>
    <row r="916" spans="1:18" x14ac:dyDescent="0.3">
      <c r="A916" s="40" t="s">
        <v>475</v>
      </c>
      <c r="B916" s="40" t="s">
        <v>154</v>
      </c>
      <c r="C916" s="40" t="s">
        <v>117</v>
      </c>
      <c r="D916" s="40" t="s">
        <v>537</v>
      </c>
      <c r="E916" s="88" t="s">
        <v>3042</v>
      </c>
      <c r="F916" s="40" t="s">
        <v>567</v>
      </c>
      <c r="G916" s="81" t="s">
        <v>3061</v>
      </c>
      <c r="H916" s="9" t="s">
        <v>568</v>
      </c>
      <c r="I916" s="102">
        <v>500</v>
      </c>
      <c r="J916" s="102">
        <v>0</v>
      </c>
      <c r="K916" s="102"/>
      <c r="L916" s="102">
        <f t="shared" si="334"/>
        <v>0</v>
      </c>
      <c r="M916" s="102">
        <v>0</v>
      </c>
      <c r="N916" s="102"/>
      <c r="O916" s="102"/>
      <c r="P916" s="102">
        <f t="shared" si="337"/>
        <v>0</v>
      </c>
      <c r="Q916" s="102" t="str">
        <f t="shared" si="340"/>
        <v>-</v>
      </c>
      <c r="R916" s="35"/>
    </row>
    <row r="917" spans="1:18" x14ac:dyDescent="0.3">
      <c r="A917" s="41" t="s">
        <v>475</v>
      </c>
      <c r="B917" s="41" t="s">
        <v>154</v>
      </c>
      <c r="C917" s="41" t="s">
        <v>117</v>
      </c>
      <c r="D917" s="41" t="s">
        <v>537</v>
      </c>
      <c r="E917" s="41" t="s">
        <v>415</v>
      </c>
      <c r="F917" s="40" t="s">
        <v>0</v>
      </c>
      <c r="G917" s="81" t="s">
        <v>0</v>
      </c>
      <c r="H917" s="6" t="s">
        <v>48</v>
      </c>
      <c r="I917" s="104">
        <f>SUM(I918:I920)</f>
        <v>2084800</v>
      </c>
      <c r="J917" s="104">
        <f>SUM(J918:J920)</f>
        <v>0</v>
      </c>
      <c r="K917" s="104">
        <f>SUM(K918:K920)</f>
        <v>0</v>
      </c>
      <c r="L917" s="104">
        <f t="shared" si="334"/>
        <v>800000</v>
      </c>
      <c r="M917" s="104">
        <f>SUM(M918:M920)</f>
        <v>0</v>
      </c>
      <c r="N917" s="104">
        <f t="shared" ref="N917:O917" si="344">SUM(N918:N920)</f>
        <v>400000</v>
      </c>
      <c r="O917" s="104">
        <f t="shared" si="344"/>
        <v>400000</v>
      </c>
      <c r="P917" s="104">
        <f t="shared" si="337"/>
        <v>800000</v>
      </c>
      <c r="Q917" s="104" t="str">
        <f t="shared" si="340"/>
        <v>-</v>
      </c>
      <c r="R917" s="35"/>
    </row>
    <row r="918" spans="1:18" x14ac:dyDescent="0.3">
      <c r="A918" s="40" t="s">
        <v>475</v>
      </c>
      <c r="B918" s="40" t="s">
        <v>154</v>
      </c>
      <c r="C918" s="40" t="s">
        <v>117</v>
      </c>
      <c r="D918" s="40" t="s">
        <v>537</v>
      </c>
      <c r="E918" s="88" t="s">
        <v>3039</v>
      </c>
      <c r="F918" s="40" t="s">
        <v>569</v>
      </c>
      <c r="G918" s="81" t="s">
        <v>3061</v>
      </c>
      <c r="H918" s="9" t="s">
        <v>570</v>
      </c>
      <c r="I918" s="102">
        <v>15000</v>
      </c>
      <c r="J918" s="102">
        <v>0</v>
      </c>
      <c r="K918" s="102"/>
      <c r="L918" s="102">
        <f t="shared" si="334"/>
        <v>0</v>
      </c>
      <c r="M918" s="102">
        <v>0</v>
      </c>
      <c r="N918" s="102"/>
      <c r="O918" s="102"/>
      <c r="P918" s="102">
        <f t="shared" si="337"/>
        <v>0</v>
      </c>
      <c r="Q918" s="102" t="str">
        <f t="shared" si="340"/>
        <v>-</v>
      </c>
      <c r="R918" s="35"/>
    </row>
    <row r="919" spans="1:18" x14ac:dyDescent="0.3">
      <c r="A919" s="40" t="s">
        <v>475</v>
      </c>
      <c r="B919" s="40" t="s">
        <v>154</v>
      </c>
      <c r="C919" s="40" t="s">
        <v>117</v>
      </c>
      <c r="D919" s="40" t="s">
        <v>537</v>
      </c>
      <c r="E919" s="88" t="s">
        <v>3039</v>
      </c>
      <c r="F919" s="40" t="s">
        <v>571</v>
      </c>
      <c r="G919" s="81" t="s">
        <v>3061</v>
      </c>
      <c r="H919" s="9" t="s">
        <v>572</v>
      </c>
      <c r="I919" s="102">
        <v>50000</v>
      </c>
      <c r="J919" s="102">
        <v>0</v>
      </c>
      <c r="K919" s="102"/>
      <c r="L919" s="102">
        <f t="shared" si="334"/>
        <v>0</v>
      </c>
      <c r="M919" s="102">
        <v>0</v>
      </c>
      <c r="N919" s="102"/>
      <c r="O919" s="102"/>
      <c r="P919" s="102">
        <f t="shared" si="337"/>
        <v>0</v>
      </c>
      <c r="Q919" s="102" t="str">
        <f t="shared" si="340"/>
        <v>-</v>
      </c>
      <c r="R919" s="35"/>
    </row>
    <row r="920" spans="1:18" x14ac:dyDescent="0.3">
      <c r="A920" s="40" t="s">
        <v>475</v>
      </c>
      <c r="B920" s="40" t="s">
        <v>154</v>
      </c>
      <c r="C920" s="40" t="s">
        <v>117</v>
      </c>
      <c r="D920" s="40" t="s">
        <v>537</v>
      </c>
      <c r="E920" s="88" t="s">
        <v>3039</v>
      </c>
      <c r="F920" s="40" t="s">
        <v>573</v>
      </c>
      <c r="G920" s="81" t="s">
        <v>3061</v>
      </c>
      <c r="H920" s="9" t="s">
        <v>574</v>
      </c>
      <c r="I920" s="102">
        <v>2019800</v>
      </c>
      <c r="J920" s="102">
        <v>0</v>
      </c>
      <c r="K920" s="102"/>
      <c r="L920" s="102">
        <f t="shared" si="334"/>
        <v>800000</v>
      </c>
      <c r="M920" s="102">
        <v>0</v>
      </c>
      <c r="N920" s="102">
        <v>400000</v>
      </c>
      <c r="O920" s="102">
        <v>400000</v>
      </c>
      <c r="P920" s="102">
        <f t="shared" si="337"/>
        <v>800000</v>
      </c>
      <c r="Q920" s="102" t="str">
        <f t="shared" si="340"/>
        <v>-</v>
      </c>
      <c r="R920" s="35"/>
    </row>
    <row r="921" spans="1:18" x14ac:dyDescent="0.3">
      <c r="A921" s="41" t="s">
        <v>475</v>
      </c>
      <c r="B921" s="41" t="s">
        <v>154</v>
      </c>
      <c r="C921" s="41" t="s">
        <v>117</v>
      </c>
      <c r="D921" s="41" t="s">
        <v>537</v>
      </c>
      <c r="E921" s="41" t="s">
        <v>150</v>
      </c>
      <c r="F921" s="40" t="s">
        <v>0</v>
      </c>
      <c r="G921" s="81" t="s">
        <v>0</v>
      </c>
      <c r="H921" s="6" t="s">
        <v>49</v>
      </c>
      <c r="I921" s="104">
        <f>SUM(I922:I923)</f>
        <v>35100</v>
      </c>
      <c r="J921" s="104">
        <f>SUM(J922:J923)</f>
        <v>0</v>
      </c>
      <c r="K921" s="104">
        <f>SUM(K922:K923)</f>
        <v>0</v>
      </c>
      <c r="L921" s="104">
        <f t="shared" si="334"/>
        <v>2000</v>
      </c>
      <c r="M921" s="104">
        <f>SUM(M922:M923)</f>
        <v>0</v>
      </c>
      <c r="N921" s="104">
        <f t="shared" ref="N921:O921" si="345">SUM(N922:N923)</f>
        <v>2000</v>
      </c>
      <c r="O921" s="104">
        <f t="shared" si="345"/>
        <v>0</v>
      </c>
      <c r="P921" s="104">
        <f t="shared" si="337"/>
        <v>2000</v>
      </c>
      <c r="Q921" s="104" t="str">
        <f t="shared" si="340"/>
        <v>-</v>
      </c>
      <c r="R921" s="35"/>
    </row>
    <row r="922" spans="1:18" x14ac:dyDescent="0.3">
      <c r="A922" s="40" t="s">
        <v>475</v>
      </c>
      <c r="B922" s="40" t="s">
        <v>154</v>
      </c>
      <c r="C922" s="40" t="s">
        <v>117</v>
      </c>
      <c r="D922" s="40" t="s">
        <v>537</v>
      </c>
      <c r="E922" s="88" t="s">
        <v>3022</v>
      </c>
      <c r="F922" s="40" t="s">
        <v>575</v>
      </c>
      <c r="G922" s="81" t="s">
        <v>3061</v>
      </c>
      <c r="H922" s="9" t="s">
        <v>576</v>
      </c>
      <c r="I922" s="102">
        <v>15000</v>
      </c>
      <c r="J922" s="102">
        <v>0</v>
      </c>
      <c r="K922" s="102"/>
      <c r="L922" s="102">
        <f t="shared" si="334"/>
        <v>2000</v>
      </c>
      <c r="M922" s="102">
        <v>0</v>
      </c>
      <c r="N922" s="102">
        <v>2000</v>
      </c>
      <c r="O922" s="102"/>
      <c r="P922" s="102">
        <f t="shared" si="337"/>
        <v>2000</v>
      </c>
      <c r="Q922" s="102" t="str">
        <f t="shared" si="340"/>
        <v>-</v>
      </c>
      <c r="R922" s="35"/>
    </row>
    <row r="923" spans="1:18" x14ac:dyDescent="0.3">
      <c r="A923" s="40" t="s">
        <v>475</v>
      </c>
      <c r="B923" s="40" t="s">
        <v>154</v>
      </c>
      <c r="C923" s="40" t="s">
        <v>117</v>
      </c>
      <c r="D923" s="40" t="s">
        <v>537</v>
      </c>
      <c r="E923" s="88" t="s">
        <v>3022</v>
      </c>
      <c r="F923" s="40" t="s">
        <v>577</v>
      </c>
      <c r="G923" s="81" t="s">
        <v>3061</v>
      </c>
      <c r="H923" s="9" t="s">
        <v>578</v>
      </c>
      <c r="I923" s="102">
        <v>20100</v>
      </c>
      <c r="J923" s="102">
        <v>0</v>
      </c>
      <c r="K923" s="102"/>
      <c r="L923" s="102">
        <f t="shared" si="334"/>
        <v>0</v>
      </c>
      <c r="M923" s="102">
        <v>0</v>
      </c>
      <c r="N923" s="102"/>
      <c r="O923" s="102"/>
      <c r="P923" s="102">
        <f t="shared" si="337"/>
        <v>0</v>
      </c>
      <c r="Q923" s="102" t="str">
        <f t="shared" si="340"/>
        <v>-</v>
      </c>
      <c r="R923" s="35"/>
    </row>
    <row r="924" spans="1:18" x14ac:dyDescent="0.3">
      <c r="A924" s="41" t="s">
        <v>475</v>
      </c>
      <c r="B924" s="41" t="s">
        <v>154</v>
      </c>
      <c r="C924" s="41" t="s">
        <v>117</v>
      </c>
      <c r="D924" s="41" t="s">
        <v>537</v>
      </c>
      <c r="E924" s="41" t="s">
        <v>236</v>
      </c>
      <c r="F924" s="40" t="s">
        <v>0</v>
      </c>
      <c r="G924" s="81" t="s">
        <v>0</v>
      </c>
      <c r="H924" s="6" t="s">
        <v>51</v>
      </c>
      <c r="I924" s="104">
        <f>SUM(I925)</f>
        <v>200000</v>
      </c>
      <c r="J924" s="104">
        <f>SUM(J925)</f>
        <v>0</v>
      </c>
      <c r="K924" s="104">
        <f>SUM(K925)</f>
        <v>0</v>
      </c>
      <c r="L924" s="104">
        <f t="shared" si="334"/>
        <v>52000</v>
      </c>
      <c r="M924" s="104">
        <f>SUM(M925)</f>
        <v>12000</v>
      </c>
      <c r="N924" s="104">
        <f t="shared" ref="N924:O924" si="346">SUM(N925)</f>
        <v>20000</v>
      </c>
      <c r="O924" s="104">
        <f t="shared" si="346"/>
        <v>20000</v>
      </c>
      <c r="P924" s="104">
        <f t="shared" si="337"/>
        <v>52000</v>
      </c>
      <c r="Q924" s="104" t="str">
        <f t="shared" si="340"/>
        <v>-</v>
      </c>
      <c r="R924" s="35"/>
    </row>
    <row r="925" spans="1:18" x14ac:dyDescent="0.3">
      <c r="A925" s="40" t="s">
        <v>475</v>
      </c>
      <c r="B925" s="40" t="s">
        <v>154</v>
      </c>
      <c r="C925" s="40" t="s">
        <v>117</v>
      </c>
      <c r="D925" s="40" t="s">
        <v>537</v>
      </c>
      <c r="E925" s="88" t="s">
        <v>3025</v>
      </c>
      <c r="F925" s="40" t="s">
        <v>579</v>
      </c>
      <c r="G925" s="81" t="s">
        <v>3061</v>
      </c>
      <c r="H925" s="9" t="s">
        <v>580</v>
      </c>
      <c r="I925" s="102">
        <v>200000</v>
      </c>
      <c r="J925" s="102">
        <v>0</v>
      </c>
      <c r="K925" s="102"/>
      <c r="L925" s="102">
        <f t="shared" si="334"/>
        <v>52000</v>
      </c>
      <c r="M925" s="102">
        <v>12000</v>
      </c>
      <c r="N925" s="102">
        <v>20000</v>
      </c>
      <c r="O925" s="102">
        <v>20000</v>
      </c>
      <c r="P925" s="102">
        <f t="shared" si="337"/>
        <v>52000</v>
      </c>
      <c r="Q925" s="102" t="str">
        <f t="shared" si="340"/>
        <v>-</v>
      </c>
      <c r="R925" s="35"/>
    </row>
    <row r="926" spans="1:18" x14ac:dyDescent="0.3">
      <c r="A926" s="41" t="s">
        <v>475</v>
      </c>
      <c r="B926" s="41" t="s">
        <v>154</v>
      </c>
      <c r="C926" s="41" t="s">
        <v>117</v>
      </c>
      <c r="D926" s="41" t="s">
        <v>537</v>
      </c>
      <c r="E926" s="41" t="s">
        <v>332</v>
      </c>
      <c r="F926" s="40" t="s">
        <v>0</v>
      </c>
      <c r="G926" s="81" t="s">
        <v>0</v>
      </c>
      <c r="H926" s="6" t="s">
        <v>52</v>
      </c>
      <c r="I926" s="104">
        <f>SUM(I927:I927)</f>
        <v>10272981</v>
      </c>
      <c r="J926" s="104">
        <f>SUM(J927:J927)</f>
        <v>0</v>
      </c>
      <c r="K926" s="104">
        <f>SUM(K927:K927)</f>
        <v>0</v>
      </c>
      <c r="L926" s="104">
        <f t="shared" si="334"/>
        <v>1940000</v>
      </c>
      <c r="M926" s="104">
        <f>SUM(M927:M927)</f>
        <v>140000</v>
      </c>
      <c r="N926" s="104">
        <f t="shared" ref="N926:O926" si="347">SUM(N927:N927)</f>
        <v>900000</v>
      </c>
      <c r="O926" s="104">
        <f t="shared" si="347"/>
        <v>900000</v>
      </c>
      <c r="P926" s="104">
        <f t="shared" si="337"/>
        <v>1940000</v>
      </c>
      <c r="Q926" s="104" t="str">
        <f t="shared" si="340"/>
        <v>-</v>
      </c>
      <c r="R926" s="35"/>
    </row>
    <row r="927" spans="1:18" x14ac:dyDescent="0.3">
      <c r="A927" s="40" t="s">
        <v>475</v>
      </c>
      <c r="B927" s="40" t="s">
        <v>154</v>
      </c>
      <c r="C927" s="40" t="s">
        <v>117</v>
      </c>
      <c r="D927" s="40" t="s">
        <v>537</v>
      </c>
      <c r="E927" s="88" t="s">
        <v>3037</v>
      </c>
      <c r="F927" s="40" t="s">
        <v>581</v>
      </c>
      <c r="G927" s="81" t="s">
        <v>3061</v>
      </c>
      <c r="H927" s="9" t="s">
        <v>582</v>
      </c>
      <c r="I927" s="102">
        <v>10272981</v>
      </c>
      <c r="J927" s="102">
        <v>0</v>
      </c>
      <c r="K927" s="102"/>
      <c r="L927" s="102">
        <f t="shared" si="334"/>
        <v>1940000</v>
      </c>
      <c r="M927" s="102">
        <v>140000</v>
      </c>
      <c r="N927" s="102">
        <v>900000</v>
      </c>
      <c r="O927" s="102">
        <v>900000</v>
      </c>
      <c r="P927" s="102">
        <f t="shared" si="337"/>
        <v>1940000</v>
      </c>
      <c r="Q927" s="102" t="str">
        <f t="shared" si="340"/>
        <v>-</v>
      </c>
      <c r="R927" s="35"/>
    </row>
    <row r="928" spans="1:18" s="34" customFormat="1" x14ac:dyDescent="0.3">
      <c r="A928" s="49" t="s">
        <v>0</v>
      </c>
      <c r="B928" s="49" t="s">
        <v>0</v>
      </c>
      <c r="C928" s="49" t="s">
        <v>0</v>
      </c>
      <c r="D928" s="49" t="s">
        <v>0</v>
      </c>
      <c r="E928" s="49" t="s">
        <v>0</v>
      </c>
      <c r="F928" s="49" t="s">
        <v>0</v>
      </c>
      <c r="G928" s="49" t="s">
        <v>0</v>
      </c>
      <c r="H928" s="21" t="s">
        <v>583</v>
      </c>
      <c r="I928" s="112">
        <f>SUM(I875,I907,I913)</f>
        <v>17280112</v>
      </c>
      <c r="J928" s="112">
        <f>SUM(J875,J907,J913)</f>
        <v>0</v>
      </c>
      <c r="K928" s="112">
        <f>SUM(K875,K907,K913)</f>
        <v>0</v>
      </c>
      <c r="L928" s="112">
        <f t="shared" si="334"/>
        <v>4849715</v>
      </c>
      <c r="M928" s="112">
        <f>SUM(M875,M907,M913)</f>
        <v>642015</v>
      </c>
      <c r="N928" s="112">
        <f t="shared" ref="N928:O928" si="348">SUM(N875,N907,N913)</f>
        <v>2161850</v>
      </c>
      <c r="O928" s="112">
        <f t="shared" si="348"/>
        <v>2045850</v>
      </c>
      <c r="P928" s="112">
        <f t="shared" si="337"/>
        <v>4849715</v>
      </c>
      <c r="Q928" s="112" t="str">
        <f t="shared" si="340"/>
        <v>-</v>
      </c>
      <c r="R928" s="35"/>
    </row>
    <row r="929" spans="1:18" ht="15" thickBot="1" x14ac:dyDescent="0.35">
      <c r="A929" s="81" t="s">
        <v>0</v>
      </c>
      <c r="B929" s="81" t="s">
        <v>0</v>
      </c>
      <c r="C929" s="81" t="s">
        <v>0</v>
      </c>
      <c r="D929" s="81" t="s">
        <v>0</v>
      </c>
      <c r="E929" s="81" t="s">
        <v>0</v>
      </c>
      <c r="F929" s="81" t="s">
        <v>0</v>
      </c>
      <c r="G929" s="81" t="s">
        <v>0</v>
      </c>
      <c r="H929" s="6" t="s">
        <v>152</v>
      </c>
      <c r="I929" s="104">
        <v>16</v>
      </c>
      <c r="J929" s="104">
        <v>16</v>
      </c>
      <c r="K929" s="104"/>
      <c r="L929" s="104"/>
      <c r="M929" s="104"/>
      <c r="N929" s="104"/>
      <c r="O929" s="104"/>
      <c r="P929" s="104"/>
      <c r="Q929" s="104"/>
      <c r="R929" s="35"/>
    </row>
    <row r="930" spans="1:18" s="34" customFormat="1" ht="31.2" thickBot="1" x14ac:dyDescent="0.35">
      <c r="A930" s="127" t="s">
        <v>0</v>
      </c>
      <c r="B930" s="127" t="s">
        <v>0</v>
      </c>
      <c r="C930" s="127" t="s">
        <v>0</v>
      </c>
      <c r="D930" s="127" t="s">
        <v>0</v>
      </c>
      <c r="E930" s="127" t="s">
        <v>0</v>
      </c>
      <c r="F930" s="127" t="s">
        <v>0</v>
      </c>
      <c r="G930" s="127" t="s">
        <v>0</v>
      </c>
      <c r="H930" s="29" t="s">
        <v>63</v>
      </c>
      <c r="I930" s="124" t="s">
        <v>3013</v>
      </c>
      <c r="J930" s="124" t="s">
        <v>2</v>
      </c>
      <c r="K930" s="124" t="s">
        <v>3097</v>
      </c>
      <c r="L930" s="124" t="s">
        <v>3097</v>
      </c>
      <c r="M930" s="124" t="s">
        <v>3098</v>
      </c>
      <c r="N930" s="124" t="s">
        <v>3099</v>
      </c>
      <c r="O930" s="124" t="s">
        <v>3100</v>
      </c>
      <c r="P930" s="124" t="s">
        <v>3097</v>
      </c>
      <c r="Q930" s="126" t="s">
        <v>3101</v>
      </c>
      <c r="R930" s="35"/>
    </row>
    <row r="931" spans="1:18" x14ac:dyDescent="0.3">
      <c r="A931" s="128"/>
      <c r="B931" s="128"/>
      <c r="C931" s="128"/>
      <c r="D931" s="128"/>
      <c r="E931" s="128"/>
      <c r="F931" s="128"/>
      <c r="G931" s="128"/>
      <c r="H931" s="10" t="s">
        <v>0</v>
      </c>
      <c r="I931" s="103">
        <v>1</v>
      </c>
      <c r="J931" s="103">
        <v>2</v>
      </c>
      <c r="K931" s="103">
        <v>3</v>
      </c>
      <c r="L931" s="103" t="s">
        <v>3</v>
      </c>
      <c r="M931" s="103">
        <v>5</v>
      </c>
      <c r="N931" s="103">
        <v>6</v>
      </c>
      <c r="O931" s="103">
        <v>7</v>
      </c>
      <c r="P931" s="103" t="s">
        <v>3102</v>
      </c>
      <c r="Q931" s="103">
        <v>9</v>
      </c>
      <c r="R931" s="35"/>
    </row>
    <row r="932" spans="1:18" x14ac:dyDescent="0.3">
      <c r="A932" s="128"/>
      <c r="B932" s="128"/>
      <c r="C932" s="128"/>
      <c r="D932" s="128"/>
      <c r="E932" s="128"/>
      <c r="F932" s="128"/>
      <c r="G932" s="128"/>
      <c r="H932" s="11" t="s">
        <v>76</v>
      </c>
      <c r="I932" s="105">
        <f>SUM(I928)</f>
        <v>17280112</v>
      </c>
      <c r="J932" s="105">
        <f>SUM(J928)</f>
        <v>0</v>
      </c>
      <c r="K932" s="105">
        <f>SUM(K928)</f>
        <v>0</v>
      </c>
      <c r="L932" s="105">
        <f t="shared" si="334"/>
        <v>4849715</v>
      </c>
      <c r="M932" s="105">
        <f>SUM(M928)</f>
        <v>642015</v>
      </c>
      <c r="N932" s="105">
        <f t="shared" ref="N932:O932" si="349">SUM(N928)</f>
        <v>2161850</v>
      </c>
      <c r="O932" s="105">
        <f t="shared" si="349"/>
        <v>2045850</v>
      </c>
      <c r="P932" s="105">
        <f t="shared" si="337"/>
        <v>4849715</v>
      </c>
      <c r="Q932" s="105" t="str">
        <f t="shared" si="340"/>
        <v>-</v>
      </c>
      <c r="R932" s="35"/>
    </row>
    <row r="933" spans="1:18" x14ac:dyDescent="0.3">
      <c r="A933" s="128"/>
      <c r="B933" s="128"/>
      <c r="C933" s="128"/>
      <c r="D933" s="128"/>
      <c r="E933" s="128"/>
      <c r="F933" s="128"/>
      <c r="G933" s="128"/>
      <c r="H933" s="12" t="s">
        <v>62</v>
      </c>
      <c r="I933" s="105">
        <f>SUM(I932)</f>
        <v>17280112</v>
      </c>
      <c r="J933" s="105">
        <f>SUM(J932)</f>
        <v>0</v>
      </c>
      <c r="K933" s="105">
        <f>SUM(K932)</f>
        <v>0</v>
      </c>
      <c r="L933" s="105">
        <f t="shared" si="334"/>
        <v>4849715</v>
      </c>
      <c r="M933" s="105">
        <f>SUM(M932)</f>
        <v>642015</v>
      </c>
      <c r="N933" s="105">
        <f t="shared" ref="N933:O933" si="350">SUM(N932)</f>
        <v>2161850</v>
      </c>
      <c r="O933" s="105">
        <f t="shared" si="350"/>
        <v>2045850</v>
      </c>
      <c r="P933" s="105">
        <f t="shared" si="337"/>
        <v>4849715</v>
      </c>
      <c r="Q933" s="105" t="str">
        <f t="shared" si="340"/>
        <v>-</v>
      </c>
      <c r="R933" s="35"/>
    </row>
    <row r="934" spans="1:18" x14ac:dyDescent="0.3">
      <c r="A934" s="129"/>
      <c r="B934" s="129"/>
      <c r="C934" s="129"/>
      <c r="D934" s="129"/>
      <c r="E934" s="129"/>
      <c r="F934" s="129"/>
      <c r="G934" s="129"/>
      <c r="R934" s="35"/>
    </row>
    <row r="935" spans="1:18" x14ac:dyDescent="0.3">
      <c r="A935" s="81" t="s">
        <v>0</v>
      </c>
      <c r="B935" s="81" t="s">
        <v>0</v>
      </c>
      <c r="C935" s="81" t="s">
        <v>0</v>
      </c>
      <c r="D935" s="81" t="s">
        <v>0</v>
      </c>
      <c r="E935" s="81" t="s">
        <v>0</v>
      </c>
      <c r="F935" s="81" t="s">
        <v>0</v>
      </c>
      <c r="G935" s="81" t="s">
        <v>0</v>
      </c>
      <c r="H935" s="13" t="s">
        <v>0</v>
      </c>
      <c r="I935" s="106"/>
      <c r="J935" s="106"/>
      <c r="K935" s="106"/>
      <c r="L935" s="106"/>
      <c r="M935" s="106"/>
      <c r="N935" s="106"/>
      <c r="O935" s="106"/>
      <c r="P935" s="106"/>
      <c r="Q935" s="106"/>
      <c r="R935" s="35"/>
    </row>
    <row r="936" spans="1:18" s="34" customFormat="1" x14ac:dyDescent="0.3">
      <c r="A936" s="49" t="s">
        <v>0</v>
      </c>
      <c r="B936" s="49" t="s">
        <v>0</v>
      </c>
      <c r="C936" s="49" t="s">
        <v>0</v>
      </c>
      <c r="D936" s="49" t="s">
        <v>0</v>
      </c>
      <c r="E936" s="49" t="s">
        <v>0</v>
      </c>
      <c r="F936" s="49" t="s">
        <v>0</v>
      </c>
      <c r="G936" s="49" t="s">
        <v>0</v>
      </c>
      <c r="H936" s="21" t="s">
        <v>584</v>
      </c>
      <c r="I936" s="112">
        <f>SUM(I928)</f>
        <v>17280112</v>
      </c>
      <c r="J936" s="112">
        <f>SUM(J928)</f>
        <v>0</v>
      </c>
      <c r="K936" s="112">
        <f>SUM(K928)</f>
        <v>0</v>
      </c>
      <c r="L936" s="112">
        <f t="shared" si="334"/>
        <v>4849715</v>
      </c>
      <c r="M936" s="112">
        <f>SUM(M928)</f>
        <v>642015</v>
      </c>
      <c r="N936" s="112">
        <f t="shared" ref="N936:O936" si="351">SUM(N928)</f>
        <v>2161850</v>
      </c>
      <c r="O936" s="112">
        <f t="shared" si="351"/>
        <v>2045850</v>
      </c>
      <c r="P936" s="112">
        <f t="shared" si="337"/>
        <v>4849715</v>
      </c>
      <c r="Q936" s="112" t="str">
        <f t="shared" si="340"/>
        <v>-</v>
      </c>
      <c r="R936" s="35"/>
    </row>
    <row r="937" spans="1:18" x14ac:dyDescent="0.3">
      <c r="A937" s="81" t="s">
        <v>0</v>
      </c>
      <c r="B937" s="81" t="s">
        <v>0</v>
      </c>
      <c r="C937" s="81" t="s">
        <v>0</v>
      </c>
      <c r="D937" s="81" t="s">
        <v>0</v>
      </c>
      <c r="E937" s="81" t="s">
        <v>0</v>
      </c>
      <c r="F937" s="81" t="s">
        <v>0</v>
      </c>
      <c r="G937" s="81" t="s">
        <v>0</v>
      </c>
      <c r="H937" s="6" t="s">
        <v>152</v>
      </c>
      <c r="I937" s="104">
        <f>I929</f>
        <v>16</v>
      </c>
      <c r="J937" s="104">
        <f>J929</f>
        <v>16</v>
      </c>
      <c r="K937" s="104"/>
      <c r="L937" s="104"/>
      <c r="M937" s="104"/>
      <c r="N937" s="104"/>
      <c r="O937" s="104"/>
      <c r="P937" s="104"/>
      <c r="Q937" s="104"/>
      <c r="R937" s="35"/>
    </row>
    <row r="938" spans="1:18" x14ac:dyDescent="0.3">
      <c r="A938" s="81" t="s">
        <v>0</v>
      </c>
      <c r="B938" s="81" t="s">
        <v>0</v>
      </c>
      <c r="C938" s="81" t="s">
        <v>0</v>
      </c>
      <c r="D938" s="81" t="s">
        <v>0</v>
      </c>
      <c r="E938" s="81" t="s">
        <v>0</v>
      </c>
      <c r="F938" s="81" t="s">
        <v>0</v>
      </c>
      <c r="G938" s="81" t="s">
        <v>0</v>
      </c>
      <c r="H938" s="14" t="s">
        <v>0</v>
      </c>
      <c r="I938" s="107"/>
      <c r="J938" s="107"/>
      <c r="K938" s="107"/>
      <c r="L938" s="107"/>
      <c r="M938" s="107"/>
      <c r="N938" s="107"/>
      <c r="O938" s="107"/>
      <c r="P938" s="107"/>
      <c r="Q938" s="107"/>
      <c r="R938" s="35"/>
    </row>
    <row r="939" spans="1:18" s="34" customFormat="1" x14ac:dyDescent="0.3">
      <c r="A939" s="49" t="s">
        <v>0</v>
      </c>
      <c r="B939" s="49" t="s">
        <v>0</v>
      </c>
      <c r="C939" s="49" t="s">
        <v>0</v>
      </c>
      <c r="D939" s="49" t="s">
        <v>0</v>
      </c>
      <c r="E939" s="49" t="s">
        <v>0</v>
      </c>
      <c r="F939" s="49" t="s">
        <v>0</v>
      </c>
      <c r="G939" s="49" t="s">
        <v>0</v>
      </c>
      <c r="H939" s="21" t="s">
        <v>585</v>
      </c>
      <c r="I939" s="112">
        <f>SUM(I936,I868)</f>
        <v>100447091</v>
      </c>
      <c r="J939" s="112">
        <f>SUM(J936,J868)</f>
        <v>48156979</v>
      </c>
      <c r="K939" s="112">
        <f>SUM(K936,K868)</f>
        <v>0</v>
      </c>
      <c r="L939" s="112">
        <f t="shared" si="334"/>
        <v>19583406</v>
      </c>
      <c r="M939" s="112">
        <f>SUM(M936,M868)</f>
        <v>5700030</v>
      </c>
      <c r="N939" s="112">
        <f t="shared" ref="N939:O939" si="352">SUM(N936,N868)</f>
        <v>6535678</v>
      </c>
      <c r="O939" s="112">
        <f t="shared" si="352"/>
        <v>7347698</v>
      </c>
      <c r="P939" s="112">
        <f t="shared" si="337"/>
        <v>19583406</v>
      </c>
      <c r="Q939" s="112">
        <f t="shared" si="340"/>
        <v>40.665769337399674</v>
      </c>
      <c r="R939" s="35"/>
    </row>
    <row r="940" spans="1:18" x14ac:dyDescent="0.3">
      <c r="A940" s="81" t="s">
        <v>0</v>
      </c>
      <c r="B940" s="81" t="s">
        <v>0</v>
      </c>
      <c r="C940" s="81" t="s">
        <v>0</v>
      </c>
      <c r="D940" s="81" t="s">
        <v>0</v>
      </c>
      <c r="E940" s="81" t="s">
        <v>0</v>
      </c>
      <c r="F940" s="81" t="s">
        <v>0</v>
      </c>
      <c r="G940" s="81" t="s">
        <v>0</v>
      </c>
      <c r="H940" s="6" t="s">
        <v>179</v>
      </c>
      <c r="I940" s="104">
        <f>I869+I937</f>
        <v>41</v>
      </c>
      <c r="J940" s="104">
        <f>J869+J937</f>
        <v>41</v>
      </c>
      <c r="K940" s="104"/>
      <c r="L940" s="104"/>
      <c r="M940" s="104"/>
      <c r="N940" s="104"/>
      <c r="O940" s="104"/>
      <c r="P940" s="104"/>
      <c r="Q940" s="104"/>
      <c r="R940" s="35"/>
    </row>
    <row r="941" spans="1:18" x14ac:dyDescent="0.3">
      <c r="A941" s="41" t="s">
        <v>586</v>
      </c>
      <c r="B941" s="52" t="s">
        <v>0</v>
      </c>
      <c r="C941" s="52" t="s">
        <v>0</v>
      </c>
      <c r="D941" s="52" t="s">
        <v>0</v>
      </c>
      <c r="E941" s="52" t="s">
        <v>0</v>
      </c>
      <c r="F941" s="52" t="s">
        <v>0</v>
      </c>
      <c r="G941" s="52" t="s">
        <v>0</v>
      </c>
      <c r="H941" s="6" t="s">
        <v>587</v>
      </c>
      <c r="I941" s="102"/>
      <c r="J941" s="102"/>
      <c r="K941" s="102"/>
      <c r="L941" s="102">
        <f t="shared" si="334"/>
        <v>0</v>
      </c>
      <c r="M941" s="102"/>
      <c r="N941" s="102"/>
      <c r="O941" s="102"/>
      <c r="P941" s="102">
        <f t="shared" si="337"/>
        <v>0</v>
      </c>
      <c r="Q941" s="102"/>
      <c r="R941" s="35"/>
    </row>
    <row r="942" spans="1:18" ht="15" thickBot="1" x14ac:dyDescent="0.35">
      <c r="A942" s="41" t="s">
        <v>586</v>
      </c>
      <c r="B942" s="41" t="s">
        <v>111</v>
      </c>
      <c r="C942" s="40" t="s">
        <v>0</v>
      </c>
      <c r="D942" s="40" t="s">
        <v>0</v>
      </c>
      <c r="E942" s="52" t="s">
        <v>0</v>
      </c>
      <c r="F942" s="52" t="s">
        <v>0</v>
      </c>
      <c r="G942" s="52" t="s">
        <v>0</v>
      </c>
      <c r="H942" s="6" t="s">
        <v>0</v>
      </c>
      <c r="I942" s="102"/>
      <c r="J942" s="102"/>
      <c r="K942" s="102"/>
      <c r="L942" s="102"/>
      <c r="M942" s="102"/>
      <c r="N942" s="102"/>
      <c r="O942" s="102"/>
      <c r="P942" s="102"/>
      <c r="Q942" s="102"/>
      <c r="R942" s="35"/>
    </row>
    <row r="943" spans="1:18" s="34" customFormat="1" ht="31.2" thickBot="1" x14ac:dyDescent="0.35">
      <c r="A943" s="45" t="s">
        <v>112</v>
      </c>
      <c r="B943" s="45" t="s">
        <v>113</v>
      </c>
      <c r="C943" s="45" t="s">
        <v>114</v>
      </c>
      <c r="D943" s="46" t="s">
        <v>0</v>
      </c>
      <c r="E943" s="45" t="s">
        <v>3014</v>
      </c>
      <c r="F943" s="45" t="s">
        <v>115</v>
      </c>
      <c r="G943" s="45" t="s">
        <v>116</v>
      </c>
      <c r="H943" s="29" t="s">
        <v>1</v>
      </c>
      <c r="I943" s="124" t="s">
        <v>3013</v>
      </c>
      <c r="J943" s="124" t="s">
        <v>2</v>
      </c>
      <c r="K943" s="124" t="s">
        <v>3097</v>
      </c>
      <c r="L943" s="124" t="s">
        <v>3097</v>
      </c>
      <c r="M943" s="124" t="s">
        <v>3098</v>
      </c>
      <c r="N943" s="124" t="s">
        <v>3099</v>
      </c>
      <c r="O943" s="124" t="s">
        <v>3100</v>
      </c>
      <c r="P943" s="124" t="s">
        <v>3097</v>
      </c>
      <c r="Q943" s="126" t="s">
        <v>3101</v>
      </c>
      <c r="R943" s="35"/>
    </row>
    <row r="944" spans="1:18" x14ac:dyDescent="0.3">
      <c r="A944" s="50" t="s">
        <v>0</v>
      </c>
      <c r="B944" s="50" t="s">
        <v>0</v>
      </c>
      <c r="C944" s="50" t="s">
        <v>0</v>
      </c>
      <c r="D944" s="51" t="s">
        <v>0</v>
      </c>
      <c r="E944" s="51" t="s">
        <v>0</v>
      </c>
      <c r="F944" s="86" t="s">
        <v>0</v>
      </c>
      <c r="G944" s="87" t="s">
        <v>0</v>
      </c>
      <c r="H944" s="8" t="s">
        <v>0</v>
      </c>
      <c r="I944" s="103">
        <v>1</v>
      </c>
      <c r="J944" s="103">
        <v>2</v>
      </c>
      <c r="K944" s="103">
        <v>3</v>
      </c>
      <c r="L944" s="103" t="s">
        <v>3</v>
      </c>
      <c r="M944" s="103">
        <v>5</v>
      </c>
      <c r="N944" s="103">
        <v>6</v>
      </c>
      <c r="O944" s="103">
        <v>7</v>
      </c>
      <c r="P944" s="103" t="s">
        <v>3102</v>
      </c>
      <c r="Q944" s="103">
        <v>9</v>
      </c>
      <c r="R944" s="35"/>
    </row>
    <row r="945" spans="1:18" x14ac:dyDescent="0.3">
      <c r="A945" s="41" t="s">
        <v>586</v>
      </c>
      <c r="B945" s="41" t="s">
        <v>111</v>
      </c>
      <c r="C945" s="40" t="s">
        <v>117</v>
      </c>
      <c r="D945" s="40" t="s">
        <v>588</v>
      </c>
      <c r="E945" s="52" t="s">
        <v>0</v>
      </c>
      <c r="F945" s="52" t="s">
        <v>0</v>
      </c>
      <c r="G945" s="52" t="s">
        <v>0</v>
      </c>
      <c r="H945" s="6" t="s">
        <v>587</v>
      </c>
      <c r="I945" s="102"/>
      <c r="J945" s="102"/>
      <c r="K945" s="102"/>
      <c r="L945" s="102">
        <f t="shared" si="334"/>
        <v>0</v>
      </c>
      <c r="M945" s="102"/>
      <c r="N945" s="102"/>
      <c r="O945" s="102"/>
      <c r="P945" s="102">
        <f t="shared" si="337"/>
        <v>0</v>
      </c>
      <c r="Q945" s="102" t="str">
        <f t="shared" si="340"/>
        <v>-</v>
      </c>
      <c r="R945" s="35"/>
    </row>
    <row r="946" spans="1:18" s="34" customFormat="1" ht="20.399999999999999" x14ac:dyDescent="0.3">
      <c r="A946" s="43" t="s">
        <v>0</v>
      </c>
      <c r="B946" s="43" t="s">
        <v>0</v>
      </c>
      <c r="C946" s="43" t="s">
        <v>0</v>
      </c>
      <c r="D946" s="49" t="s">
        <v>0</v>
      </c>
      <c r="E946" s="49" t="s">
        <v>0</v>
      </c>
      <c r="F946" s="49" t="s">
        <v>0</v>
      </c>
      <c r="G946" s="49" t="s">
        <v>0</v>
      </c>
      <c r="H946" s="21" t="s">
        <v>26</v>
      </c>
      <c r="I946" s="112">
        <f>SUM(I947,I955,I957)</f>
        <v>11686009</v>
      </c>
      <c r="J946" s="112">
        <f>SUM(J947,J955,J957)</f>
        <v>11681009</v>
      </c>
      <c r="K946" s="112">
        <f>SUM(K947,K955,K957)</f>
        <v>0</v>
      </c>
      <c r="L946" s="112">
        <f t="shared" si="334"/>
        <v>2730224</v>
      </c>
      <c r="M946" s="112">
        <f>SUM(M947,M955,M957)</f>
        <v>652324</v>
      </c>
      <c r="N946" s="112">
        <f t="shared" ref="N946:O946" si="353">SUM(N947,N955,N957)</f>
        <v>1072000</v>
      </c>
      <c r="O946" s="112">
        <f t="shared" si="353"/>
        <v>1005900</v>
      </c>
      <c r="P946" s="112">
        <f t="shared" si="337"/>
        <v>2730224</v>
      </c>
      <c r="Q946" s="112">
        <f t="shared" si="340"/>
        <v>23.373186340323855</v>
      </c>
      <c r="R946" s="35"/>
    </row>
    <row r="947" spans="1:18" x14ac:dyDescent="0.3">
      <c r="A947" s="40" t="s">
        <v>586</v>
      </c>
      <c r="B947" s="40" t="s">
        <v>111</v>
      </c>
      <c r="C947" s="40" t="s">
        <v>117</v>
      </c>
      <c r="D947" s="40" t="s">
        <v>588</v>
      </c>
      <c r="E947" s="52" t="s">
        <v>119</v>
      </c>
      <c r="F947" s="52" t="s">
        <v>0</v>
      </c>
      <c r="G947" s="52" t="s">
        <v>0</v>
      </c>
      <c r="H947" s="6" t="s">
        <v>5</v>
      </c>
      <c r="I947" s="104">
        <f>SUM(I948,I949)</f>
        <v>7729000</v>
      </c>
      <c r="J947" s="104">
        <f>SUM(J948,J949)</f>
        <v>7729000</v>
      </c>
      <c r="K947" s="104">
        <f>SUM(K948,K949)</f>
        <v>0</v>
      </c>
      <c r="L947" s="104">
        <f t="shared" si="334"/>
        <v>1890756</v>
      </c>
      <c r="M947" s="104">
        <f>SUM(M948,M949)</f>
        <v>595256</v>
      </c>
      <c r="N947" s="104">
        <f t="shared" ref="N947:O947" si="354">SUM(N948,N949)</f>
        <v>649500</v>
      </c>
      <c r="O947" s="104">
        <f t="shared" si="354"/>
        <v>646000</v>
      </c>
      <c r="P947" s="104">
        <f t="shared" si="337"/>
        <v>1890756</v>
      </c>
      <c r="Q947" s="104">
        <f t="shared" si="340"/>
        <v>24.463138827791433</v>
      </c>
      <c r="R947" s="35"/>
    </row>
    <row r="948" spans="1:18" x14ac:dyDescent="0.3">
      <c r="A948" s="40" t="s">
        <v>586</v>
      </c>
      <c r="B948" s="40" t="s">
        <v>111</v>
      </c>
      <c r="C948" s="40" t="s">
        <v>117</v>
      </c>
      <c r="D948" s="40" t="s">
        <v>588</v>
      </c>
      <c r="E948" s="88" t="s">
        <v>3015</v>
      </c>
      <c r="F948" s="40"/>
      <c r="G948" s="81" t="s">
        <v>3055</v>
      </c>
      <c r="H948" s="9" t="s">
        <v>6</v>
      </c>
      <c r="I948" s="102">
        <v>6495000</v>
      </c>
      <c r="J948" s="102">
        <v>6495000</v>
      </c>
      <c r="K948" s="102"/>
      <c r="L948" s="102">
        <f t="shared" si="334"/>
        <v>1627251</v>
      </c>
      <c r="M948" s="102">
        <v>527251</v>
      </c>
      <c r="N948" s="102">
        <v>550000</v>
      </c>
      <c r="O948" s="102">
        <v>550000</v>
      </c>
      <c r="P948" s="102">
        <f t="shared" si="337"/>
        <v>1627251</v>
      </c>
      <c r="Q948" s="102">
        <f t="shared" si="340"/>
        <v>25.053903002309468</v>
      </c>
      <c r="R948" s="35"/>
    </row>
    <row r="949" spans="1:18" x14ac:dyDescent="0.3">
      <c r="A949" s="41" t="s">
        <v>586</v>
      </c>
      <c r="B949" s="41" t="s">
        <v>111</v>
      </c>
      <c r="C949" s="41" t="s">
        <v>117</v>
      </c>
      <c r="D949" s="41" t="s">
        <v>588</v>
      </c>
      <c r="E949" s="41" t="s">
        <v>120</v>
      </c>
      <c r="F949" s="40" t="s">
        <v>0</v>
      </c>
      <c r="G949" s="81" t="s">
        <v>0</v>
      </c>
      <c r="H949" s="6" t="s">
        <v>7</v>
      </c>
      <c r="I949" s="104">
        <f>SUM(I950:I954)</f>
        <v>1234000</v>
      </c>
      <c r="J949" s="104">
        <f t="shared" ref="J949:O949" si="355">SUM(J950:J954)</f>
        <v>1234000</v>
      </c>
      <c r="K949" s="104">
        <f t="shared" si="355"/>
        <v>0</v>
      </c>
      <c r="L949" s="104">
        <f t="shared" si="334"/>
        <v>263505</v>
      </c>
      <c r="M949" s="104">
        <f t="shared" si="355"/>
        <v>68005</v>
      </c>
      <c r="N949" s="104">
        <f t="shared" si="355"/>
        <v>99500</v>
      </c>
      <c r="O949" s="104">
        <f t="shared" si="355"/>
        <v>96000</v>
      </c>
      <c r="P949" s="104">
        <f t="shared" si="337"/>
        <v>263505</v>
      </c>
      <c r="Q949" s="104">
        <f t="shared" si="340"/>
        <v>21.353727714748786</v>
      </c>
      <c r="R949" s="35"/>
    </row>
    <row r="950" spans="1:18" x14ac:dyDescent="0.3">
      <c r="A950" s="40" t="s">
        <v>586</v>
      </c>
      <c r="B950" s="40" t="s">
        <v>111</v>
      </c>
      <c r="C950" s="40" t="s">
        <v>117</v>
      </c>
      <c r="D950" s="40" t="s">
        <v>588</v>
      </c>
      <c r="E950" s="88" t="s">
        <v>3016</v>
      </c>
      <c r="F950" s="40" t="s">
        <v>589</v>
      </c>
      <c r="G950" s="81" t="s">
        <v>3055</v>
      </c>
      <c r="H950" s="9" t="s">
        <v>9</v>
      </c>
      <c r="I950" s="102">
        <v>220000</v>
      </c>
      <c r="J950" s="102">
        <v>220000</v>
      </c>
      <c r="K950" s="102"/>
      <c r="L950" s="102">
        <f t="shared" si="334"/>
        <v>55195</v>
      </c>
      <c r="M950" s="102">
        <v>17695</v>
      </c>
      <c r="N950" s="102">
        <v>19000</v>
      </c>
      <c r="O950" s="102">
        <v>18500</v>
      </c>
      <c r="P950" s="102">
        <f t="shared" si="337"/>
        <v>55195</v>
      </c>
      <c r="Q950" s="102">
        <f t="shared" si="340"/>
        <v>25.088636363636361</v>
      </c>
      <c r="R950" s="35"/>
    </row>
    <row r="951" spans="1:18" x14ac:dyDescent="0.3">
      <c r="A951" s="40" t="s">
        <v>586</v>
      </c>
      <c r="B951" s="40" t="s">
        <v>111</v>
      </c>
      <c r="C951" s="40" t="s">
        <v>117</v>
      </c>
      <c r="D951" s="40" t="s">
        <v>588</v>
      </c>
      <c r="E951" s="88" t="s">
        <v>3016</v>
      </c>
      <c r="F951" s="40" t="s">
        <v>590</v>
      </c>
      <c r="G951" s="81" t="s">
        <v>3055</v>
      </c>
      <c r="H951" s="9" t="s">
        <v>12</v>
      </c>
      <c r="I951" s="102">
        <v>640500</v>
      </c>
      <c r="J951" s="102">
        <v>640500</v>
      </c>
      <c r="K951" s="102"/>
      <c r="L951" s="102">
        <f t="shared" si="334"/>
        <v>166310</v>
      </c>
      <c r="M951" s="102">
        <v>50310</v>
      </c>
      <c r="N951" s="102">
        <v>56000</v>
      </c>
      <c r="O951" s="102">
        <v>60000</v>
      </c>
      <c r="P951" s="102">
        <f t="shared" si="337"/>
        <v>166310</v>
      </c>
      <c r="Q951" s="102">
        <f t="shared" si="340"/>
        <v>25.965651834504293</v>
      </c>
      <c r="R951" s="35"/>
    </row>
    <row r="952" spans="1:18" x14ac:dyDescent="0.3">
      <c r="A952" s="40" t="s">
        <v>586</v>
      </c>
      <c r="B952" s="40" t="s">
        <v>111</v>
      </c>
      <c r="C952" s="40" t="s">
        <v>117</v>
      </c>
      <c r="D952" s="40" t="s">
        <v>588</v>
      </c>
      <c r="E952" s="88" t="s">
        <v>3016</v>
      </c>
      <c r="F952" s="40" t="s">
        <v>591</v>
      </c>
      <c r="G952" s="81" t="s">
        <v>3055</v>
      </c>
      <c r="H952" s="9" t="s">
        <v>10</v>
      </c>
      <c r="I952" s="102">
        <v>154000</v>
      </c>
      <c r="J952" s="102">
        <v>154000</v>
      </c>
      <c r="K952" s="102"/>
      <c r="L952" s="102">
        <f t="shared" si="334"/>
        <v>0</v>
      </c>
      <c r="M952" s="102">
        <v>0</v>
      </c>
      <c r="N952" s="102"/>
      <c r="O952" s="102"/>
      <c r="P952" s="102">
        <f t="shared" si="337"/>
        <v>0</v>
      </c>
      <c r="Q952" s="102">
        <f t="shared" si="340"/>
        <v>0</v>
      </c>
      <c r="R952" s="35"/>
    </row>
    <row r="953" spans="1:18" x14ac:dyDescent="0.3">
      <c r="A953" s="40" t="s">
        <v>586</v>
      </c>
      <c r="B953" s="40" t="s">
        <v>111</v>
      </c>
      <c r="C953" s="40" t="s">
        <v>117</v>
      </c>
      <c r="D953" s="40" t="s">
        <v>588</v>
      </c>
      <c r="E953" s="88" t="s">
        <v>3016</v>
      </c>
      <c r="F953" s="40" t="s">
        <v>592</v>
      </c>
      <c r="G953" s="81" t="s">
        <v>3055</v>
      </c>
      <c r="H953" s="9" t="s">
        <v>8</v>
      </c>
      <c r="I953" s="102">
        <v>64500</v>
      </c>
      <c r="J953" s="102">
        <v>64500</v>
      </c>
      <c r="K953" s="102"/>
      <c r="L953" s="102">
        <f t="shared" si="334"/>
        <v>9000</v>
      </c>
      <c r="M953" s="102">
        <v>0</v>
      </c>
      <c r="N953" s="102">
        <v>4500</v>
      </c>
      <c r="O953" s="102">
        <v>4500</v>
      </c>
      <c r="P953" s="102">
        <f t="shared" si="337"/>
        <v>9000</v>
      </c>
      <c r="Q953" s="102">
        <f t="shared" si="340"/>
        <v>13.953488372093023</v>
      </c>
      <c r="R953" s="35"/>
    </row>
    <row r="954" spans="1:18" x14ac:dyDescent="0.3">
      <c r="A954" s="40" t="s">
        <v>586</v>
      </c>
      <c r="B954" s="40" t="s">
        <v>111</v>
      </c>
      <c r="C954" s="40" t="s">
        <v>117</v>
      </c>
      <c r="D954" s="40" t="s">
        <v>588</v>
      </c>
      <c r="E954" s="88" t="s">
        <v>3016</v>
      </c>
      <c r="F954" s="40" t="s">
        <v>593</v>
      </c>
      <c r="G954" s="81" t="s">
        <v>3055</v>
      </c>
      <c r="H954" s="9" t="s">
        <v>11</v>
      </c>
      <c r="I954" s="102">
        <v>155000</v>
      </c>
      <c r="J954" s="102">
        <v>155000</v>
      </c>
      <c r="K954" s="102"/>
      <c r="L954" s="102">
        <f t="shared" si="334"/>
        <v>33000</v>
      </c>
      <c r="M954" s="102">
        <v>0</v>
      </c>
      <c r="N954" s="102">
        <v>20000</v>
      </c>
      <c r="O954" s="102">
        <v>13000</v>
      </c>
      <c r="P954" s="102">
        <f t="shared" si="337"/>
        <v>33000</v>
      </c>
      <c r="Q954" s="102">
        <f t="shared" si="340"/>
        <v>21.29032258064516</v>
      </c>
      <c r="R954" s="35"/>
    </row>
    <row r="955" spans="1:18" x14ac:dyDescent="0.3">
      <c r="A955" s="40" t="s">
        <v>586</v>
      </c>
      <c r="B955" s="40" t="s">
        <v>111</v>
      </c>
      <c r="C955" s="40" t="s">
        <v>117</v>
      </c>
      <c r="D955" s="40" t="s">
        <v>588</v>
      </c>
      <c r="E955" s="52" t="s">
        <v>124</v>
      </c>
      <c r="F955" s="52" t="s">
        <v>0</v>
      </c>
      <c r="G955" s="52" t="s">
        <v>0</v>
      </c>
      <c r="H955" s="6" t="s">
        <v>14</v>
      </c>
      <c r="I955" s="104">
        <f t="shared" ref="I955:O955" si="356">SUM(I956)</f>
        <v>682023</v>
      </c>
      <c r="J955" s="104">
        <f t="shared" si="356"/>
        <v>682023</v>
      </c>
      <c r="K955" s="104">
        <f t="shared" si="356"/>
        <v>0</v>
      </c>
      <c r="L955" s="104">
        <f t="shared" si="334"/>
        <v>170362</v>
      </c>
      <c r="M955" s="104">
        <f t="shared" si="356"/>
        <v>55362</v>
      </c>
      <c r="N955" s="104">
        <f t="shared" si="356"/>
        <v>58000</v>
      </c>
      <c r="O955" s="104">
        <f t="shared" si="356"/>
        <v>57000</v>
      </c>
      <c r="P955" s="104">
        <f t="shared" si="337"/>
        <v>170362</v>
      </c>
      <c r="Q955" s="104">
        <f t="shared" si="340"/>
        <v>24.978922998198009</v>
      </c>
      <c r="R955" s="35"/>
    </row>
    <row r="956" spans="1:18" x14ac:dyDescent="0.3">
      <c r="A956" s="40" t="s">
        <v>586</v>
      </c>
      <c r="B956" s="40" t="s">
        <v>111</v>
      </c>
      <c r="C956" s="40" t="s">
        <v>117</v>
      </c>
      <c r="D956" s="40" t="s">
        <v>588</v>
      </c>
      <c r="E956" s="88" t="s">
        <v>3017</v>
      </c>
      <c r="F956" s="40"/>
      <c r="G956" s="81" t="s">
        <v>3055</v>
      </c>
      <c r="H956" s="9" t="s">
        <v>15</v>
      </c>
      <c r="I956" s="102">
        <v>682023</v>
      </c>
      <c r="J956" s="102">
        <v>682023</v>
      </c>
      <c r="K956" s="102"/>
      <c r="L956" s="102">
        <f t="shared" si="334"/>
        <v>170362</v>
      </c>
      <c r="M956" s="102">
        <v>55362</v>
      </c>
      <c r="N956" s="102">
        <v>58000</v>
      </c>
      <c r="O956" s="102">
        <v>57000</v>
      </c>
      <c r="P956" s="102">
        <f t="shared" si="337"/>
        <v>170362</v>
      </c>
      <c r="Q956" s="102">
        <f t="shared" si="340"/>
        <v>24.978922998198009</v>
      </c>
      <c r="R956" s="35"/>
    </row>
    <row r="957" spans="1:18" x14ac:dyDescent="0.3">
      <c r="A957" s="40" t="s">
        <v>586</v>
      </c>
      <c r="B957" s="40" t="s">
        <v>111</v>
      </c>
      <c r="C957" s="40" t="s">
        <v>117</v>
      </c>
      <c r="D957" s="40" t="s">
        <v>588</v>
      </c>
      <c r="E957" s="52" t="s">
        <v>125</v>
      </c>
      <c r="F957" s="52" t="s">
        <v>0</v>
      </c>
      <c r="G957" s="52" t="s">
        <v>0</v>
      </c>
      <c r="H957" s="6" t="s">
        <v>16</v>
      </c>
      <c r="I957" s="104">
        <f t="shared" ref="I957:O957" si="357">SUM(I958:I966)</f>
        <v>3274986</v>
      </c>
      <c r="J957" s="104">
        <f t="shared" si="357"/>
        <v>3269986</v>
      </c>
      <c r="K957" s="104">
        <f t="shared" si="357"/>
        <v>0</v>
      </c>
      <c r="L957" s="104">
        <f t="shared" si="334"/>
        <v>669106</v>
      </c>
      <c r="M957" s="104">
        <f t="shared" si="357"/>
        <v>1706</v>
      </c>
      <c r="N957" s="104">
        <f t="shared" si="357"/>
        <v>364500</v>
      </c>
      <c r="O957" s="104">
        <f t="shared" si="357"/>
        <v>302900</v>
      </c>
      <c r="P957" s="104">
        <f t="shared" si="337"/>
        <v>669106</v>
      </c>
      <c r="Q957" s="104">
        <f t="shared" si="340"/>
        <v>20.462044791629079</v>
      </c>
      <c r="R957" s="35"/>
    </row>
    <row r="958" spans="1:18" x14ac:dyDescent="0.3">
      <c r="A958" s="40" t="s">
        <v>586</v>
      </c>
      <c r="B958" s="40" t="s">
        <v>111</v>
      </c>
      <c r="C958" s="40" t="s">
        <v>117</v>
      </c>
      <c r="D958" s="40" t="s">
        <v>588</v>
      </c>
      <c r="E958" s="88" t="s">
        <v>3018</v>
      </c>
      <c r="F958" s="40"/>
      <c r="G958" s="81" t="s">
        <v>3055</v>
      </c>
      <c r="H958" s="9" t="s">
        <v>17</v>
      </c>
      <c r="I958" s="102">
        <v>5000</v>
      </c>
      <c r="J958" s="102">
        <v>5000</v>
      </c>
      <c r="K958" s="102"/>
      <c r="L958" s="102">
        <f t="shared" si="334"/>
        <v>1000</v>
      </c>
      <c r="M958" s="102">
        <v>0</v>
      </c>
      <c r="N958" s="102">
        <v>500</v>
      </c>
      <c r="O958" s="102">
        <v>500</v>
      </c>
      <c r="P958" s="102">
        <f t="shared" si="337"/>
        <v>1000</v>
      </c>
      <c r="Q958" s="102">
        <f t="shared" si="340"/>
        <v>20</v>
      </c>
      <c r="R958" s="35"/>
    </row>
    <row r="959" spans="1:18" x14ac:dyDescent="0.3">
      <c r="A959" s="40" t="s">
        <v>586</v>
      </c>
      <c r="B959" s="40" t="s">
        <v>111</v>
      </c>
      <c r="C959" s="40" t="s">
        <v>117</v>
      </c>
      <c r="D959" s="40" t="s">
        <v>588</v>
      </c>
      <c r="E959" s="88" t="s">
        <v>3031</v>
      </c>
      <c r="F959" s="40"/>
      <c r="G959" s="81" t="s">
        <v>3055</v>
      </c>
      <c r="H959" s="9" t="s">
        <v>18</v>
      </c>
      <c r="I959" s="102">
        <v>638790</v>
      </c>
      <c r="J959" s="102">
        <v>638790</v>
      </c>
      <c r="K959" s="102"/>
      <c r="L959" s="102">
        <f t="shared" si="334"/>
        <v>175000</v>
      </c>
      <c r="M959" s="102">
        <v>0</v>
      </c>
      <c r="N959" s="102">
        <v>100000</v>
      </c>
      <c r="O959" s="102">
        <v>75000</v>
      </c>
      <c r="P959" s="102">
        <f t="shared" si="337"/>
        <v>175000</v>
      </c>
      <c r="Q959" s="102">
        <f t="shared" si="340"/>
        <v>27.395544701701656</v>
      </c>
      <c r="R959" s="35"/>
    </row>
    <row r="960" spans="1:18" x14ac:dyDescent="0.3">
      <c r="A960" s="40" t="s">
        <v>586</v>
      </c>
      <c r="B960" s="40" t="s">
        <v>111</v>
      </c>
      <c r="C960" s="40" t="s">
        <v>117</v>
      </c>
      <c r="D960" s="40" t="s">
        <v>588</v>
      </c>
      <c r="E960" s="88" t="s">
        <v>3032</v>
      </c>
      <c r="F960" s="40"/>
      <c r="G960" s="81" t="s">
        <v>3055</v>
      </c>
      <c r="H960" s="9" t="s">
        <v>19</v>
      </c>
      <c r="I960" s="102">
        <v>1183412</v>
      </c>
      <c r="J960" s="102">
        <v>1183412</v>
      </c>
      <c r="K960" s="102"/>
      <c r="L960" s="102">
        <f t="shared" si="334"/>
        <v>265000</v>
      </c>
      <c r="M960" s="102">
        <v>0</v>
      </c>
      <c r="N960" s="102">
        <v>150000</v>
      </c>
      <c r="O960" s="102">
        <v>115000</v>
      </c>
      <c r="P960" s="102">
        <f t="shared" si="337"/>
        <v>265000</v>
      </c>
      <c r="Q960" s="102">
        <f t="shared" si="340"/>
        <v>22.39287754391539</v>
      </c>
      <c r="R960" s="35"/>
    </row>
    <row r="961" spans="1:18" x14ac:dyDescent="0.3">
      <c r="A961" s="40" t="s">
        <v>586</v>
      </c>
      <c r="B961" s="40" t="s">
        <v>111</v>
      </c>
      <c r="C961" s="40" t="s">
        <v>117</v>
      </c>
      <c r="D961" s="40" t="s">
        <v>588</v>
      </c>
      <c r="E961" s="88" t="s">
        <v>3026</v>
      </c>
      <c r="F961" s="40"/>
      <c r="G961" s="81" t="s">
        <v>3055</v>
      </c>
      <c r="H961" s="9" t="s">
        <v>20</v>
      </c>
      <c r="I961" s="102">
        <v>338400</v>
      </c>
      <c r="J961" s="102">
        <v>333400</v>
      </c>
      <c r="K961" s="102"/>
      <c r="L961" s="102">
        <f t="shared" si="334"/>
        <v>55000</v>
      </c>
      <c r="M961" s="102">
        <v>0</v>
      </c>
      <c r="N961" s="102">
        <v>25000</v>
      </c>
      <c r="O961" s="102">
        <v>30000</v>
      </c>
      <c r="P961" s="102">
        <f t="shared" si="337"/>
        <v>55000</v>
      </c>
      <c r="Q961" s="102">
        <f t="shared" si="340"/>
        <v>16.496700659868026</v>
      </c>
      <c r="R961" s="35"/>
    </row>
    <row r="962" spans="1:18" x14ac:dyDescent="0.3">
      <c r="A962" s="40" t="s">
        <v>586</v>
      </c>
      <c r="B962" s="40" t="s">
        <v>111</v>
      </c>
      <c r="C962" s="40" t="s">
        <v>117</v>
      </c>
      <c r="D962" s="40" t="s">
        <v>588</v>
      </c>
      <c r="E962" s="88" t="s">
        <v>3033</v>
      </c>
      <c r="F962" s="40"/>
      <c r="G962" s="81" t="s">
        <v>3055</v>
      </c>
      <c r="H962" s="9" t="s">
        <v>21</v>
      </c>
      <c r="I962" s="102">
        <v>42962</v>
      </c>
      <c r="J962" s="102">
        <v>42962</v>
      </c>
      <c r="K962" s="102"/>
      <c r="L962" s="102">
        <f t="shared" si="334"/>
        <v>8100</v>
      </c>
      <c r="M962" s="102">
        <v>0</v>
      </c>
      <c r="N962" s="102">
        <v>4500</v>
      </c>
      <c r="O962" s="102">
        <v>3600</v>
      </c>
      <c r="P962" s="102">
        <f t="shared" si="337"/>
        <v>8100</v>
      </c>
      <c r="Q962" s="102">
        <f t="shared" si="340"/>
        <v>18.853870862622781</v>
      </c>
      <c r="R962" s="35"/>
    </row>
    <row r="963" spans="1:18" x14ac:dyDescent="0.3">
      <c r="A963" s="40" t="s">
        <v>586</v>
      </c>
      <c r="B963" s="40" t="s">
        <v>111</v>
      </c>
      <c r="C963" s="40" t="s">
        <v>117</v>
      </c>
      <c r="D963" s="40" t="s">
        <v>588</v>
      </c>
      <c r="E963" s="88" t="s">
        <v>3034</v>
      </c>
      <c r="F963" s="40"/>
      <c r="G963" s="81" t="s">
        <v>3055</v>
      </c>
      <c r="H963" s="9" t="s">
        <v>22</v>
      </c>
      <c r="I963" s="102">
        <v>415400</v>
      </c>
      <c r="J963" s="102">
        <v>415400</v>
      </c>
      <c r="K963" s="102"/>
      <c r="L963" s="102">
        <f t="shared" si="334"/>
        <v>70000</v>
      </c>
      <c r="M963" s="102">
        <v>0</v>
      </c>
      <c r="N963" s="102">
        <v>35000</v>
      </c>
      <c r="O963" s="102">
        <v>35000</v>
      </c>
      <c r="P963" s="102">
        <f t="shared" si="337"/>
        <v>70000</v>
      </c>
      <c r="Q963" s="102">
        <f t="shared" si="340"/>
        <v>16.851227732306214</v>
      </c>
      <c r="R963" s="35"/>
    </row>
    <row r="964" spans="1:18" x14ac:dyDescent="0.3">
      <c r="A964" s="40" t="s">
        <v>586</v>
      </c>
      <c r="B964" s="40" t="s">
        <v>111</v>
      </c>
      <c r="C964" s="40" t="s">
        <v>117</v>
      </c>
      <c r="D964" s="40" t="s">
        <v>588</v>
      </c>
      <c r="E964" s="88" t="s">
        <v>3035</v>
      </c>
      <c r="F964" s="40"/>
      <c r="G964" s="81" t="s">
        <v>3055</v>
      </c>
      <c r="H964" s="9" t="s">
        <v>23</v>
      </c>
      <c r="I964" s="102">
        <v>78990</v>
      </c>
      <c r="J964" s="102">
        <v>78990</v>
      </c>
      <c r="K964" s="102"/>
      <c r="L964" s="102">
        <f t="shared" si="334"/>
        <v>15000</v>
      </c>
      <c r="M964" s="102">
        <v>0</v>
      </c>
      <c r="N964" s="102">
        <v>10000</v>
      </c>
      <c r="O964" s="102">
        <v>5000</v>
      </c>
      <c r="P964" s="102">
        <f t="shared" si="337"/>
        <v>15000</v>
      </c>
      <c r="Q964" s="102">
        <f t="shared" si="340"/>
        <v>18.989745537409799</v>
      </c>
      <c r="R964" s="35"/>
    </row>
    <row r="965" spans="1:18" x14ac:dyDescent="0.3">
      <c r="A965" s="40" t="s">
        <v>586</v>
      </c>
      <c r="B965" s="40" t="s">
        <v>111</v>
      </c>
      <c r="C965" s="40" t="s">
        <v>117</v>
      </c>
      <c r="D965" s="40" t="s">
        <v>588</v>
      </c>
      <c r="E965" s="88" t="s">
        <v>3036</v>
      </c>
      <c r="F965" s="40"/>
      <c r="G965" s="81" t="s">
        <v>3055</v>
      </c>
      <c r="H965" s="9" t="s">
        <v>24</v>
      </c>
      <c r="I965" s="102">
        <v>35000</v>
      </c>
      <c r="J965" s="102">
        <v>35000</v>
      </c>
      <c r="K965" s="102"/>
      <c r="L965" s="102">
        <f t="shared" si="334"/>
        <v>4000</v>
      </c>
      <c r="M965" s="102">
        <v>0</v>
      </c>
      <c r="N965" s="102">
        <v>2000</v>
      </c>
      <c r="O965" s="102">
        <v>2000</v>
      </c>
      <c r="P965" s="102">
        <f t="shared" si="337"/>
        <v>4000</v>
      </c>
      <c r="Q965" s="102">
        <f t="shared" si="340"/>
        <v>11.428571428571429</v>
      </c>
      <c r="R965" s="35"/>
    </row>
    <row r="966" spans="1:18" x14ac:dyDescent="0.3">
      <c r="A966" s="41" t="s">
        <v>586</v>
      </c>
      <c r="B966" s="41" t="s">
        <v>111</v>
      </c>
      <c r="C966" s="41" t="s">
        <v>117</v>
      </c>
      <c r="D966" s="41" t="s">
        <v>588</v>
      </c>
      <c r="E966" s="41" t="s">
        <v>127</v>
      </c>
      <c r="F966" s="40" t="s">
        <v>0</v>
      </c>
      <c r="G966" s="81" t="s">
        <v>0</v>
      </c>
      <c r="H966" s="6" t="s">
        <v>25</v>
      </c>
      <c r="I966" s="104">
        <f>SUM(I967:I973)</f>
        <v>537032</v>
      </c>
      <c r="J966" s="104">
        <f>SUM(J967:J973)</f>
        <v>537032</v>
      </c>
      <c r="K966" s="104">
        <f>SUM(K967:K973)</f>
        <v>0</v>
      </c>
      <c r="L966" s="104">
        <f t="shared" si="334"/>
        <v>76006</v>
      </c>
      <c r="M966" s="104">
        <f>SUM(M967:M973)</f>
        <v>1706</v>
      </c>
      <c r="N966" s="104">
        <f t="shared" ref="N966:O966" si="358">SUM(N967:N973)</f>
        <v>37500</v>
      </c>
      <c r="O966" s="104">
        <f t="shared" si="358"/>
        <v>36800</v>
      </c>
      <c r="P966" s="104">
        <f t="shared" si="337"/>
        <v>76006</v>
      </c>
      <c r="Q966" s="104">
        <f t="shared" si="340"/>
        <v>14.15297412444696</v>
      </c>
      <c r="R966" s="35"/>
    </row>
    <row r="967" spans="1:18" x14ac:dyDescent="0.3">
      <c r="A967" s="40" t="s">
        <v>586</v>
      </c>
      <c r="B967" s="40" t="s">
        <v>111</v>
      </c>
      <c r="C967" s="40" t="s">
        <v>117</v>
      </c>
      <c r="D967" s="40" t="s">
        <v>588</v>
      </c>
      <c r="E967" s="88" t="s">
        <v>3019</v>
      </c>
      <c r="F967" s="40"/>
      <c r="G967" s="81" t="s">
        <v>3055</v>
      </c>
      <c r="H967" s="9" t="s">
        <v>25</v>
      </c>
      <c r="I967" s="102">
        <v>415000</v>
      </c>
      <c r="J967" s="102">
        <v>415000</v>
      </c>
      <c r="K967" s="102"/>
      <c r="L967" s="102">
        <f t="shared" si="334"/>
        <v>70000</v>
      </c>
      <c r="M967" s="102">
        <v>0</v>
      </c>
      <c r="N967" s="102">
        <v>35000</v>
      </c>
      <c r="O967" s="102">
        <v>35000</v>
      </c>
      <c r="P967" s="102">
        <f t="shared" si="337"/>
        <v>70000</v>
      </c>
      <c r="Q967" s="102">
        <f t="shared" si="340"/>
        <v>16.867469879518072</v>
      </c>
      <c r="R967" s="35"/>
    </row>
    <row r="968" spans="1:18" x14ac:dyDescent="0.3">
      <c r="A968" s="40" t="s">
        <v>586</v>
      </c>
      <c r="B968" s="40" t="s">
        <v>111</v>
      </c>
      <c r="C968" s="40" t="s">
        <v>117</v>
      </c>
      <c r="D968" s="40" t="s">
        <v>588</v>
      </c>
      <c r="E968" s="88" t="s">
        <v>3019</v>
      </c>
      <c r="F968" s="40" t="s">
        <v>594</v>
      </c>
      <c r="G968" s="81" t="s">
        <v>3055</v>
      </c>
      <c r="H968" s="9" t="s">
        <v>135</v>
      </c>
      <c r="I968" s="102">
        <v>21882</v>
      </c>
      <c r="J968" s="102">
        <v>21882</v>
      </c>
      <c r="K968" s="102"/>
      <c r="L968" s="102">
        <f t="shared" si="334"/>
        <v>6006</v>
      </c>
      <c r="M968" s="102">
        <v>1706</v>
      </c>
      <c r="N968" s="102">
        <v>2500</v>
      </c>
      <c r="O968" s="102">
        <v>1800</v>
      </c>
      <c r="P968" s="102">
        <f t="shared" si="337"/>
        <v>6006</v>
      </c>
      <c r="Q968" s="102">
        <f t="shared" si="340"/>
        <v>27.447216890595012</v>
      </c>
      <c r="R968" s="35"/>
    </row>
    <row r="969" spans="1:18" ht="20.399999999999999" x14ac:dyDescent="0.3">
      <c r="A969" s="40" t="s">
        <v>586</v>
      </c>
      <c r="B969" s="40" t="s">
        <v>111</v>
      </c>
      <c r="C969" s="40" t="s">
        <v>117</v>
      </c>
      <c r="D969" s="40" t="s">
        <v>588</v>
      </c>
      <c r="E969" s="88" t="s">
        <v>3019</v>
      </c>
      <c r="F969" s="40" t="s">
        <v>595</v>
      </c>
      <c r="G969" s="81" t="s">
        <v>3055</v>
      </c>
      <c r="H969" s="9" t="s">
        <v>141</v>
      </c>
      <c r="I969" s="102">
        <v>50</v>
      </c>
      <c r="J969" s="102">
        <v>50</v>
      </c>
      <c r="K969" s="102"/>
      <c r="L969" s="102">
        <f t="shared" si="334"/>
        <v>0</v>
      </c>
      <c r="M969" s="102">
        <v>0</v>
      </c>
      <c r="N969" s="102"/>
      <c r="O969" s="102"/>
      <c r="P969" s="102">
        <f t="shared" si="337"/>
        <v>0</v>
      </c>
      <c r="Q969" s="102">
        <f t="shared" si="340"/>
        <v>0</v>
      </c>
      <c r="R969" s="35"/>
    </row>
    <row r="970" spans="1:18" ht="20.399999999999999" x14ac:dyDescent="0.3">
      <c r="A970" s="40" t="s">
        <v>586</v>
      </c>
      <c r="B970" s="40" t="s">
        <v>111</v>
      </c>
      <c r="C970" s="40" t="s">
        <v>117</v>
      </c>
      <c r="D970" s="40" t="s">
        <v>588</v>
      </c>
      <c r="E970" s="88" t="s">
        <v>3019</v>
      </c>
      <c r="F970" s="40" t="s">
        <v>596</v>
      </c>
      <c r="G970" s="81" t="s">
        <v>3055</v>
      </c>
      <c r="H970" s="9" t="s">
        <v>597</v>
      </c>
      <c r="I970" s="102">
        <v>50</v>
      </c>
      <c r="J970" s="102">
        <v>50</v>
      </c>
      <c r="K970" s="102"/>
      <c r="L970" s="102">
        <f t="shared" si="334"/>
        <v>0</v>
      </c>
      <c r="M970" s="102">
        <v>0</v>
      </c>
      <c r="N970" s="102"/>
      <c r="O970" s="102"/>
      <c r="P970" s="102">
        <f t="shared" si="337"/>
        <v>0</v>
      </c>
      <c r="Q970" s="102">
        <f t="shared" si="340"/>
        <v>0</v>
      </c>
      <c r="R970" s="35"/>
    </row>
    <row r="971" spans="1:18" x14ac:dyDescent="0.3">
      <c r="A971" s="40" t="s">
        <v>586</v>
      </c>
      <c r="B971" s="40" t="s">
        <v>111</v>
      </c>
      <c r="C971" s="40" t="s">
        <v>117</v>
      </c>
      <c r="D971" s="40" t="s">
        <v>588</v>
      </c>
      <c r="E971" s="88" t="s">
        <v>3019</v>
      </c>
      <c r="F971" s="40" t="s">
        <v>598</v>
      </c>
      <c r="G971" s="81" t="s">
        <v>3055</v>
      </c>
      <c r="H971" s="9" t="s">
        <v>599</v>
      </c>
      <c r="I971" s="102">
        <v>0</v>
      </c>
      <c r="J971" s="102">
        <v>0</v>
      </c>
      <c r="K971" s="102"/>
      <c r="L971" s="102">
        <f t="shared" ref="L971:L1034" si="359">SUM(M971:O971)</f>
        <v>0</v>
      </c>
      <c r="M971" s="102">
        <v>0</v>
      </c>
      <c r="N971" s="102"/>
      <c r="O971" s="102"/>
      <c r="P971" s="102">
        <f t="shared" si="337"/>
        <v>0</v>
      </c>
      <c r="Q971" s="102" t="str">
        <f t="shared" si="340"/>
        <v>-</v>
      </c>
      <c r="R971" s="35"/>
    </row>
    <row r="972" spans="1:18" x14ac:dyDescent="0.3">
      <c r="A972" s="40" t="s">
        <v>586</v>
      </c>
      <c r="B972" s="40" t="s">
        <v>111</v>
      </c>
      <c r="C972" s="40" t="s">
        <v>117</v>
      </c>
      <c r="D972" s="40" t="s">
        <v>588</v>
      </c>
      <c r="E972" s="88" t="s">
        <v>3019</v>
      </c>
      <c r="F972" s="40" t="s">
        <v>600</v>
      </c>
      <c r="G972" s="81" t="s">
        <v>3055</v>
      </c>
      <c r="H972" s="9" t="s">
        <v>601</v>
      </c>
      <c r="I972" s="102">
        <v>50</v>
      </c>
      <c r="J972" s="102">
        <v>50</v>
      </c>
      <c r="K972" s="102"/>
      <c r="L972" s="102">
        <f t="shared" si="359"/>
        <v>0</v>
      </c>
      <c r="M972" s="102">
        <v>0</v>
      </c>
      <c r="N972" s="102"/>
      <c r="O972" s="102"/>
      <c r="P972" s="102">
        <f t="shared" ref="P972:P1035" si="360">K972+L972</f>
        <v>0</v>
      </c>
      <c r="Q972" s="102">
        <f t="shared" si="340"/>
        <v>0</v>
      </c>
      <c r="R972" s="35"/>
    </row>
    <row r="973" spans="1:18" s="56" customFormat="1" x14ac:dyDescent="0.3">
      <c r="A973" s="40" t="s">
        <v>586</v>
      </c>
      <c r="B973" s="40" t="s">
        <v>111</v>
      </c>
      <c r="C973" s="40" t="s">
        <v>117</v>
      </c>
      <c r="D973" s="40" t="s">
        <v>588</v>
      </c>
      <c r="E973" s="88" t="s">
        <v>3019</v>
      </c>
      <c r="F973" s="40" t="s">
        <v>2748</v>
      </c>
      <c r="G973" s="81" t="s">
        <v>3055</v>
      </c>
      <c r="H973" s="57" t="s">
        <v>2723</v>
      </c>
      <c r="I973" s="102">
        <v>100000</v>
      </c>
      <c r="J973" s="102">
        <v>100000</v>
      </c>
      <c r="K973" s="102"/>
      <c r="L973" s="102">
        <f t="shared" si="359"/>
        <v>0</v>
      </c>
      <c r="M973" s="102">
        <v>0</v>
      </c>
      <c r="N973" s="102"/>
      <c r="O973" s="102"/>
      <c r="P973" s="102">
        <f t="shared" si="360"/>
        <v>0</v>
      </c>
      <c r="Q973" s="102">
        <f t="shared" si="340"/>
        <v>0</v>
      </c>
      <c r="R973" s="35"/>
    </row>
    <row r="974" spans="1:18" s="34" customFormat="1" ht="20.399999999999999" x14ac:dyDescent="0.3">
      <c r="A974" s="43" t="s">
        <v>0</v>
      </c>
      <c r="B974" s="43" t="s">
        <v>0</v>
      </c>
      <c r="C974" s="43" t="s">
        <v>0</v>
      </c>
      <c r="D974" s="49" t="s">
        <v>0</v>
      </c>
      <c r="E974" s="49" t="s">
        <v>0</v>
      </c>
      <c r="F974" s="49" t="s">
        <v>0</v>
      </c>
      <c r="G974" s="49" t="s">
        <v>0</v>
      </c>
      <c r="H974" s="21" t="s">
        <v>35</v>
      </c>
      <c r="I974" s="112">
        <f>SUM(I975)</f>
        <v>115050</v>
      </c>
      <c r="J974" s="112">
        <f t="shared" ref="J974:O974" si="361">SUM(J975)</f>
        <v>115050</v>
      </c>
      <c r="K974" s="112">
        <f t="shared" si="361"/>
        <v>0</v>
      </c>
      <c r="L974" s="112">
        <f t="shared" si="359"/>
        <v>1000</v>
      </c>
      <c r="M974" s="112">
        <f t="shared" si="361"/>
        <v>0</v>
      </c>
      <c r="N974" s="112">
        <f t="shared" si="361"/>
        <v>1000</v>
      </c>
      <c r="O974" s="112">
        <f t="shared" si="361"/>
        <v>0</v>
      </c>
      <c r="P974" s="112">
        <f t="shared" si="360"/>
        <v>1000</v>
      </c>
      <c r="Q974" s="112">
        <f t="shared" si="340"/>
        <v>0.86918730986527593</v>
      </c>
      <c r="R974" s="35"/>
    </row>
    <row r="975" spans="1:18" x14ac:dyDescent="0.3">
      <c r="A975" s="40" t="s">
        <v>586</v>
      </c>
      <c r="B975" s="40" t="s">
        <v>111</v>
      </c>
      <c r="C975" s="40" t="s">
        <v>117</v>
      </c>
      <c r="D975" s="40" t="s">
        <v>588</v>
      </c>
      <c r="E975" s="52" t="s">
        <v>142</v>
      </c>
      <c r="F975" s="52" t="s">
        <v>0</v>
      </c>
      <c r="G975" s="52" t="s">
        <v>0</v>
      </c>
      <c r="H975" s="6" t="s">
        <v>27</v>
      </c>
      <c r="I975" s="104">
        <f>SUM(I976,I978,I979,I980)</f>
        <v>115050</v>
      </c>
      <c r="J975" s="104">
        <f>SUM(J976,J978,J979,J980)</f>
        <v>115050</v>
      </c>
      <c r="K975" s="104">
        <f>SUM(K976,K978,K979,K980)</f>
        <v>0</v>
      </c>
      <c r="L975" s="104">
        <f t="shared" si="359"/>
        <v>1000</v>
      </c>
      <c r="M975" s="104">
        <f>SUM(M976,M978,M979,M980)</f>
        <v>0</v>
      </c>
      <c r="N975" s="104">
        <f t="shared" ref="N975:O975" si="362">SUM(N976,N978,N979,N980)</f>
        <v>1000</v>
      </c>
      <c r="O975" s="104">
        <f t="shared" si="362"/>
        <v>0</v>
      </c>
      <c r="P975" s="104">
        <f t="shared" si="360"/>
        <v>1000</v>
      </c>
      <c r="Q975" s="104">
        <f t="shared" si="340"/>
        <v>0.86918730986527593</v>
      </c>
      <c r="R975" s="35"/>
    </row>
    <row r="976" spans="1:18" x14ac:dyDescent="0.3">
      <c r="A976" s="41" t="s">
        <v>586</v>
      </c>
      <c r="B976" s="41" t="s">
        <v>111</v>
      </c>
      <c r="C976" s="41" t="s">
        <v>117</v>
      </c>
      <c r="D976" s="41" t="s">
        <v>588</v>
      </c>
      <c r="E976" s="41" t="s">
        <v>290</v>
      </c>
      <c r="F976" s="40" t="s">
        <v>0</v>
      </c>
      <c r="G976" s="81" t="s">
        <v>0</v>
      </c>
      <c r="H976" s="6" t="s">
        <v>28</v>
      </c>
      <c r="I976" s="104">
        <f t="shared" ref="I976:O976" si="363">SUM(I977)</f>
        <v>0</v>
      </c>
      <c r="J976" s="104">
        <f t="shared" si="363"/>
        <v>0</v>
      </c>
      <c r="K976" s="104">
        <f t="shared" si="363"/>
        <v>0</v>
      </c>
      <c r="L976" s="104">
        <f t="shared" si="359"/>
        <v>0</v>
      </c>
      <c r="M976" s="104">
        <f t="shared" si="363"/>
        <v>0</v>
      </c>
      <c r="N976" s="104">
        <f t="shared" si="363"/>
        <v>0</v>
      </c>
      <c r="O976" s="104">
        <f t="shared" si="363"/>
        <v>0</v>
      </c>
      <c r="P976" s="104">
        <f t="shared" si="360"/>
        <v>0</v>
      </c>
      <c r="Q976" s="104" t="str">
        <f t="shared" ref="Q976:Q1039" si="364">IF(J976=0,"-",P976/J976*100)</f>
        <v>-</v>
      </c>
      <c r="R976" s="35"/>
    </row>
    <row r="977" spans="1:18" x14ac:dyDescent="0.3">
      <c r="A977" s="40" t="s">
        <v>586</v>
      </c>
      <c r="B977" s="40" t="s">
        <v>111</v>
      </c>
      <c r="C977" s="40" t="s">
        <v>117</v>
      </c>
      <c r="D977" s="40" t="s">
        <v>588</v>
      </c>
      <c r="E977" s="88" t="s">
        <v>3027</v>
      </c>
      <c r="F977" s="40" t="s">
        <v>602</v>
      </c>
      <c r="G977" s="81" t="s">
        <v>3055</v>
      </c>
      <c r="H977" s="9" t="s">
        <v>383</v>
      </c>
      <c r="I977" s="102">
        <v>0</v>
      </c>
      <c r="J977" s="102">
        <v>0</v>
      </c>
      <c r="K977" s="102"/>
      <c r="L977" s="102">
        <f t="shared" si="359"/>
        <v>0</v>
      </c>
      <c r="M977" s="102">
        <v>0</v>
      </c>
      <c r="N977" s="102"/>
      <c r="O977" s="102"/>
      <c r="P977" s="102">
        <f t="shared" si="360"/>
        <v>0</v>
      </c>
      <c r="Q977" s="102" t="str">
        <f t="shared" si="364"/>
        <v>-</v>
      </c>
      <c r="R977" s="35"/>
    </row>
    <row r="978" spans="1:18" x14ac:dyDescent="0.3">
      <c r="A978" s="40" t="s">
        <v>586</v>
      </c>
      <c r="B978" s="40" t="s">
        <v>111</v>
      </c>
      <c r="C978" s="40" t="s">
        <v>117</v>
      </c>
      <c r="D978" s="40" t="s">
        <v>588</v>
      </c>
      <c r="E978" s="88" t="s">
        <v>3023</v>
      </c>
      <c r="F978" s="40"/>
      <c r="G978" s="81" t="s">
        <v>3055</v>
      </c>
      <c r="H978" s="9" t="s">
        <v>29</v>
      </c>
      <c r="I978" s="102">
        <v>5000</v>
      </c>
      <c r="J978" s="102">
        <v>5000</v>
      </c>
      <c r="K978" s="102"/>
      <c r="L978" s="102">
        <f t="shared" si="359"/>
        <v>1000</v>
      </c>
      <c r="M978" s="102">
        <v>0</v>
      </c>
      <c r="N978" s="102">
        <v>1000</v>
      </c>
      <c r="O978" s="102"/>
      <c r="P978" s="102">
        <f t="shared" si="360"/>
        <v>1000</v>
      </c>
      <c r="Q978" s="102">
        <f t="shared" si="364"/>
        <v>20</v>
      </c>
      <c r="R978" s="35"/>
    </row>
    <row r="979" spans="1:18" x14ac:dyDescent="0.3">
      <c r="A979" s="40" t="s">
        <v>586</v>
      </c>
      <c r="B979" s="40" t="s">
        <v>111</v>
      </c>
      <c r="C979" s="40" t="s">
        <v>117</v>
      </c>
      <c r="D979" s="40" t="s">
        <v>588</v>
      </c>
      <c r="E979" s="88" t="s">
        <v>3020</v>
      </c>
      <c r="F979" s="40"/>
      <c r="G979" s="81" t="s">
        <v>3055</v>
      </c>
      <c r="H979" s="9" t="s">
        <v>30</v>
      </c>
      <c r="I979" s="102">
        <v>10000</v>
      </c>
      <c r="J979" s="102">
        <v>10000</v>
      </c>
      <c r="K979" s="102"/>
      <c r="L979" s="102">
        <f t="shared" si="359"/>
        <v>0</v>
      </c>
      <c r="M979" s="102">
        <v>0</v>
      </c>
      <c r="N979" s="102"/>
      <c r="O979" s="102"/>
      <c r="P979" s="102">
        <f t="shared" si="360"/>
        <v>0</v>
      </c>
      <c r="Q979" s="102">
        <f t="shared" si="364"/>
        <v>0</v>
      </c>
      <c r="R979" s="35"/>
    </row>
    <row r="980" spans="1:18" x14ac:dyDescent="0.3">
      <c r="A980" s="41" t="s">
        <v>586</v>
      </c>
      <c r="B980" s="41" t="s">
        <v>111</v>
      </c>
      <c r="C980" s="41" t="s">
        <v>117</v>
      </c>
      <c r="D980" s="41" t="s">
        <v>588</v>
      </c>
      <c r="E980" s="41" t="s">
        <v>148</v>
      </c>
      <c r="F980" s="40" t="s">
        <v>0</v>
      </c>
      <c r="G980" s="81" t="s">
        <v>0</v>
      </c>
      <c r="H980" s="6" t="s">
        <v>34</v>
      </c>
      <c r="I980" s="104">
        <f t="shared" ref="I980:O980" si="365">SUM(I981:I982)</f>
        <v>100050</v>
      </c>
      <c r="J980" s="104">
        <f t="shared" si="365"/>
        <v>100050</v>
      </c>
      <c r="K980" s="104">
        <f t="shared" si="365"/>
        <v>0</v>
      </c>
      <c r="L980" s="104">
        <f t="shared" si="359"/>
        <v>0</v>
      </c>
      <c r="M980" s="104">
        <f t="shared" si="365"/>
        <v>0</v>
      </c>
      <c r="N980" s="104">
        <f t="shared" si="365"/>
        <v>0</v>
      </c>
      <c r="O980" s="104">
        <f t="shared" si="365"/>
        <v>0</v>
      </c>
      <c r="P980" s="104">
        <f t="shared" si="360"/>
        <v>0</v>
      </c>
      <c r="Q980" s="104">
        <f t="shared" si="364"/>
        <v>0</v>
      </c>
      <c r="R980" s="35"/>
    </row>
    <row r="981" spans="1:18" x14ac:dyDescent="0.3">
      <c r="A981" s="40" t="s">
        <v>586</v>
      </c>
      <c r="B981" s="40" t="s">
        <v>111</v>
      </c>
      <c r="C981" s="40" t="s">
        <v>117</v>
      </c>
      <c r="D981" s="40" t="s">
        <v>588</v>
      </c>
      <c r="E981" s="88" t="s">
        <v>3021</v>
      </c>
      <c r="F981" s="40"/>
      <c r="G981" s="81" t="s">
        <v>3055</v>
      </c>
      <c r="H981" s="9" t="s">
        <v>34</v>
      </c>
      <c r="I981" s="102">
        <v>100000</v>
      </c>
      <c r="J981" s="102">
        <v>100000</v>
      </c>
      <c r="K981" s="102"/>
      <c r="L981" s="102">
        <f t="shared" si="359"/>
        <v>0</v>
      </c>
      <c r="M981" s="102">
        <v>0</v>
      </c>
      <c r="N981" s="102"/>
      <c r="O981" s="102"/>
      <c r="P981" s="102">
        <f t="shared" si="360"/>
        <v>0</v>
      </c>
      <c r="Q981" s="102">
        <f t="shared" si="364"/>
        <v>0</v>
      </c>
      <c r="R981" s="35"/>
    </row>
    <row r="982" spans="1:18" x14ac:dyDescent="0.3">
      <c r="A982" s="40" t="s">
        <v>586</v>
      </c>
      <c r="B982" s="40" t="s">
        <v>111</v>
      </c>
      <c r="C982" s="40" t="s">
        <v>117</v>
      </c>
      <c r="D982" s="40" t="s">
        <v>588</v>
      </c>
      <c r="E982" s="88" t="s">
        <v>3021</v>
      </c>
      <c r="F982" s="40" t="s">
        <v>603</v>
      </c>
      <c r="G982" s="81" t="s">
        <v>3055</v>
      </c>
      <c r="H982" s="9" t="s">
        <v>405</v>
      </c>
      <c r="I982" s="102">
        <v>50</v>
      </c>
      <c r="J982" s="102">
        <v>50</v>
      </c>
      <c r="K982" s="102"/>
      <c r="L982" s="102">
        <f t="shared" si="359"/>
        <v>0</v>
      </c>
      <c r="M982" s="102">
        <v>0</v>
      </c>
      <c r="N982" s="102"/>
      <c r="O982" s="102"/>
      <c r="P982" s="102">
        <f t="shared" si="360"/>
        <v>0</v>
      </c>
      <c r="Q982" s="102">
        <f t="shared" si="364"/>
        <v>0</v>
      </c>
      <c r="R982" s="35"/>
    </row>
    <row r="983" spans="1:18" s="34" customFormat="1" ht="20.399999999999999" x14ac:dyDescent="0.3">
      <c r="A983" s="43" t="s">
        <v>0</v>
      </c>
      <c r="B983" s="43" t="s">
        <v>0</v>
      </c>
      <c r="C983" s="43" t="s">
        <v>0</v>
      </c>
      <c r="D983" s="49" t="s">
        <v>0</v>
      </c>
      <c r="E983" s="49" t="s">
        <v>0</v>
      </c>
      <c r="F983" s="49" t="s">
        <v>0</v>
      </c>
      <c r="G983" s="49" t="s">
        <v>0</v>
      </c>
      <c r="H983" s="21" t="s">
        <v>41</v>
      </c>
      <c r="I983" s="112">
        <f t="shared" ref="I983:O985" si="366">SUM(I984)</f>
        <v>0</v>
      </c>
      <c r="J983" s="112">
        <f t="shared" si="366"/>
        <v>0</v>
      </c>
      <c r="K983" s="112">
        <f t="shared" si="366"/>
        <v>0</v>
      </c>
      <c r="L983" s="112">
        <f t="shared" si="359"/>
        <v>0</v>
      </c>
      <c r="M983" s="112">
        <f t="shared" si="366"/>
        <v>0</v>
      </c>
      <c r="N983" s="112">
        <f t="shared" si="366"/>
        <v>0</v>
      </c>
      <c r="O983" s="112">
        <f t="shared" si="366"/>
        <v>0</v>
      </c>
      <c r="P983" s="112">
        <f t="shared" si="360"/>
        <v>0</v>
      </c>
      <c r="Q983" s="112" t="str">
        <f t="shared" si="364"/>
        <v>-</v>
      </c>
      <c r="R983" s="35"/>
    </row>
    <row r="984" spans="1:18" x14ac:dyDescent="0.3">
      <c r="A984" s="40" t="s">
        <v>586</v>
      </c>
      <c r="B984" s="40" t="s">
        <v>111</v>
      </c>
      <c r="C984" s="40" t="s">
        <v>117</v>
      </c>
      <c r="D984" s="40" t="s">
        <v>588</v>
      </c>
      <c r="E984" s="52" t="s">
        <v>192</v>
      </c>
      <c r="F984" s="52" t="s">
        <v>0</v>
      </c>
      <c r="G984" s="52" t="s">
        <v>0</v>
      </c>
      <c r="H984" s="6" t="s">
        <v>36</v>
      </c>
      <c r="I984" s="104">
        <f t="shared" si="366"/>
        <v>0</v>
      </c>
      <c r="J984" s="104">
        <f t="shared" si="366"/>
        <v>0</v>
      </c>
      <c r="K984" s="104">
        <f t="shared" si="366"/>
        <v>0</v>
      </c>
      <c r="L984" s="104">
        <f t="shared" si="359"/>
        <v>0</v>
      </c>
      <c r="M984" s="104">
        <f t="shared" si="366"/>
        <v>0</v>
      </c>
      <c r="N984" s="104">
        <f t="shared" si="366"/>
        <v>0</v>
      </c>
      <c r="O984" s="104">
        <f t="shared" si="366"/>
        <v>0</v>
      </c>
      <c r="P984" s="104">
        <f t="shared" si="360"/>
        <v>0</v>
      </c>
      <c r="Q984" s="104" t="str">
        <f t="shared" si="364"/>
        <v>-</v>
      </c>
      <c r="R984" s="35"/>
    </row>
    <row r="985" spans="1:18" x14ac:dyDescent="0.3">
      <c r="A985" s="41" t="s">
        <v>586</v>
      </c>
      <c r="B985" s="41" t="s">
        <v>111</v>
      </c>
      <c r="C985" s="41" t="s">
        <v>117</v>
      </c>
      <c r="D985" s="41" t="s">
        <v>588</v>
      </c>
      <c r="E985" s="41" t="s">
        <v>193</v>
      </c>
      <c r="F985" s="40" t="s">
        <v>0</v>
      </c>
      <c r="G985" s="81" t="s">
        <v>0</v>
      </c>
      <c r="H985" s="6" t="s">
        <v>37</v>
      </c>
      <c r="I985" s="104">
        <f t="shared" si="366"/>
        <v>0</v>
      </c>
      <c r="J985" s="104">
        <f t="shared" si="366"/>
        <v>0</v>
      </c>
      <c r="K985" s="104">
        <f t="shared" si="366"/>
        <v>0</v>
      </c>
      <c r="L985" s="104">
        <f t="shared" si="359"/>
        <v>0</v>
      </c>
      <c r="M985" s="104">
        <f t="shared" si="366"/>
        <v>0</v>
      </c>
      <c r="N985" s="104">
        <f t="shared" si="366"/>
        <v>0</v>
      </c>
      <c r="O985" s="104">
        <f t="shared" si="366"/>
        <v>0</v>
      </c>
      <c r="P985" s="104">
        <f t="shared" si="360"/>
        <v>0</v>
      </c>
      <c r="Q985" s="104" t="str">
        <f t="shared" si="364"/>
        <v>-</v>
      </c>
      <c r="R985" s="35"/>
    </row>
    <row r="986" spans="1:18" x14ac:dyDescent="0.3">
      <c r="A986" s="40" t="s">
        <v>586</v>
      </c>
      <c r="B986" s="40" t="s">
        <v>111</v>
      </c>
      <c r="C986" s="40" t="s">
        <v>117</v>
      </c>
      <c r="D986" s="40" t="s">
        <v>588</v>
      </c>
      <c r="E986" s="88" t="s">
        <v>3024</v>
      </c>
      <c r="F986" s="40" t="s">
        <v>604</v>
      </c>
      <c r="G986" s="81" t="s">
        <v>3055</v>
      </c>
      <c r="H986" s="9" t="s">
        <v>301</v>
      </c>
      <c r="I986" s="102">
        <v>0</v>
      </c>
      <c r="J986" s="102">
        <v>0</v>
      </c>
      <c r="K986" s="102"/>
      <c r="L986" s="102">
        <f t="shared" si="359"/>
        <v>0</v>
      </c>
      <c r="M986" s="102">
        <v>0</v>
      </c>
      <c r="N986" s="102"/>
      <c r="O986" s="102"/>
      <c r="P986" s="102">
        <f t="shared" si="360"/>
        <v>0</v>
      </c>
      <c r="Q986" s="102" t="str">
        <f t="shared" si="364"/>
        <v>-</v>
      </c>
      <c r="R986" s="35"/>
    </row>
    <row r="987" spans="1:18" s="34" customFormat="1" ht="20.399999999999999" x14ac:dyDescent="0.3">
      <c r="A987" s="43" t="s">
        <v>0</v>
      </c>
      <c r="B987" s="43" t="s">
        <v>0</v>
      </c>
      <c r="C987" s="43" t="s">
        <v>0</v>
      </c>
      <c r="D987" s="49" t="s">
        <v>0</v>
      </c>
      <c r="E987" s="49" t="s">
        <v>0</v>
      </c>
      <c r="F987" s="49" t="s">
        <v>0</v>
      </c>
      <c r="G987" s="49" t="s">
        <v>0</v>
      </c>
      <c r="H987" s="21" t="s">
        <v>53</v>
      </c>
      <c r="I987" s="112">
        <f t="shared" ref="I987:O987" si="367">SUM(I988)</f>
        <v>1166000</v>
      </c>
      <c r="J987" s="112">
        <f t="shared" si="367"/>
        <v>416000</v>
      </c>
      <c r="K987" s="112">
        <f t="shared" si="367"/>
        <v>0</v>
      </c>
      <c r="L987" s="112">
        <f t="shared" si="359"/>
        <v>33000</v>
      </c>
      <c r="M987" s="112">
        <f t="shared" si="367"/>
        <v>0</v>
      </c>
      <c r="N987" s="112">
        <f t="shared" si="367"/>
        <v>33000</v>
      </c>
      <c r="O987" s="112">
        <f t="shared" si="367"/>
        <v>0</v>
      </c>
      <c r="P987" s="112">
        <f t="shared" si="360"/>
        <v>33000</v>
      </c>
      <c r="Q987" s="112">
        <f t="shared" si="364"/>
        <v>7.9326923076923075</v>
      </c>
      <c r="R987" s="35"/>
    </row>
    <row r="988" spans="1:18" x14ac:dyDescent="0.3">
      <c r="A988" s="40" t="s">
        <v>586</v>
      </c>
      <c r="B988" s="40" t="s">
        <v>111</v>
      </c>
      <c r="C988" s="40" t="s">
        <v>117</v>
      </c>
      <c r="D988" s="40" t="s">
        <v>588</v>
      </c>
      <c r="E988" s="52" t="s">
        <v>149</v>
      </c>
      <c r="F988" s="52" t="s">
        <v>0</v>
      </c>
      <c r="G988" s="52" t="s">
        <v>0</v>
      </c>
      <c r="H988" s="6" t="s">
        <v>46</v>
      </c>
      <c r="I988" s="104">
        <f>SUM(I989,I990,I991)</f>
        <v>1166000</v>
      </c>
      <c r="J988" s="104">
        <f>SUM(J989,J990,J991)</f>
        <v>416000</v>
      </c>
      <c r="K988" s="104">
        <f>SUM(K989,K990,K991)</f>
        <v>0</v>
      </c>
      <c r="L988" s="104">
        <f t="shared" si="359"/>
        <v>33000</v>
      </c>
      <c r="M988" s="104">
        <f>SUM(M989,M990,M991)</f>
        <v>0</v>
      </c>
      <c r="N988" s="104">
        <f t="shared" ref="N988:O988" si="368">SUM(N989,N990,N991)</f>
        <v>33000</v>
      </c>
      <c r="O988" s="104">
        <f t="shared" si="368"/>
        <v>0</v>
      </c>
      <c r="P988" s="104">
        <f t="shared" si="360"/>
        <v>33000</v>
      </c>
      <c r="Q988" s="104">
        <f t="shared" si="364"/>
        <v>7.9326923076923075</v>
      </c>
      <c r="R988" s="35"/>
    </row>
    <row r="989" spans="1:18" x14ac:dyDescent="0.3">
      <c r="A989" s="40" t="s">
        <v>586</v>
      </c>
      <c r="B989" s="40" t="s">
        <v>111</v>
      </c>
      <c r="C989" s="40" t="s">
        <v>117</v>
      </c>
      <c r="D989" s="40" t="s">
        <v>588</v>
      </c>
      <c r="E989" s="88" t="s">
        <v>3022</v>
      </c>
      <c r="F989" s="40" t="s">
        <v>605</v>
      </c>
      <c r="G989" s="81" t="s">
        <v>3055</v>
      </c>
      <c r="H989" s="9" t="s">
        <v>606</v>
      </c>
      <c r="I989" s="102">
        <v>269000</v>
      </c>
      <c r="J989" s="102">
        <v>269000</v>
      </c>
      <c r="K989" s="102"/>
      <c r="L989" s="102">
        <f t="shared" si="359"/>
        <v>25000</v>
      </c>
      <c r="M989" s="102">
        <v>0</v>
      </c>
      <c r="N989" s="102">
        <v>25000</v>
      </c>
      <c r="O989" s="102"/>
      <c r="P989" s="102">
        <f t="shared" si="360"/>
        <v>25000</v>
      </c>
      <c r="Q989" s="102">
        <f t="shared" si="364"/>
        <v>9.2936802973977688</v>
      </c>
      <c r="R989" s="35"/>
    </row>
    <row r="990" spans="1:18" x14ac:dyDescent="0.3">
      <c r="A990" s="40" t="s">
        <v>586</v>
      </c>
      <c r="B990" s="40" t="s">
        <v>111</v>
      </c>
      <c r="C990" s="40" t="s">
        <v>117</v>
      </c>
      <c r="D990" s="40" t="s">
        <v>588</v>
      </c>
      <c r="E990" s="88" t="s">
        <v>3025</v>
      </c>
      <c r="F990" s="40"/>
      <c r="G990" s="81" t="s">
        <v>3055</v>
      </c>
      <c r="H990" s="9" t="s">
        <v>51</v>
      </c>
      <c r="I990" s="102">
        <v>47000</v>
      </c>
      <c r="J990" s="102">
        <v>47000</v>
      </c>
      <c r="K990" s="102"/>
      <c r="L990" s="102">
        <f t="shared" si="359"/>
        <v>0</v>
      </c>
      <c r="M990" s="102">
        <v>0</v>
      </c>
      <c r="N990" s="102"/>
      <c r="O990" s="102"/>
      <c r="P990" s="102">
        <f t="shared" si="360"/>
        <v>0</v>
      </c>
      <c r="Q990" s="102">
        <f t="shared" si="364"/>
        <v>0</v>
      </c>
      <c r="R990" s="35"/>
    </row>
    <row r="991" spans="1:18" x14ac:dyDescent="0.3">
      <c r="A991" s="41" t="s">
        <v>586</v>
      </c>
      <c r="B991" s="41" t="s">
        <v>111</v>
      </c>
      <c r="C991" s="41" t="s">
        <v>117</v>
      </c>
      <c r="D991" s="41" t="s">
        <v>588</v>
      </c>
      <c r="E991" s="41" t="s">
        <v>332</v>
      </c>
      <c r="F991" s="40" t="s">
        <v>0</v>
      </c>
      <c r="G991" s="81" t="s">
        <v>0</v>
      </c>
      <c r="H991" s="6" t="s">
        <v>52</v>
      </c>
      <c r="I991" s="104">
        <f t="shared" ref="I991:O991" si="369">SUM(I992:I997)</f>
        <v>850000</v>
      </c>
      <c r="J991" s="104">
        <f t="shared" si="369"/>
        <v>100000</v>
      </c>
      <c r="K991" s="104">
        <f t="shared" si="369"/>
        <v>0</v>
      </c>
      <c r="L991" s="104">
        <f t="shared" si="359"/>
        <v>8000</v>
      </c>
      <c r="M991" s="104">
        <f t="shared" si="369"/>
        <v>0</v>
      </c>
      <c r="N991" s="104">
        <f t="shared" si="369"/>
        <v>8000</v>
      </c>
      <c r="O991" s="104">
        <f t="shared" si="369"/>
        <v>0</v>
      </c>
      <c r="P991" s="104">
        <f t="shared" si="360"/>
        <v>8000</v>
      </c>
      <c r="Q991" s="104">
        <f t="shared" si="364"/>
        <v>8</v>
      </c>
      <c r="R991" s="35"/>
    </row>
    <row r="992" spans="1:18" x14ac:dyDescent="0.3">
      <c r="A992" s="40" t="s">
        <v>586</v>
      </c>
      <c r="B992" s="40" t="s">
        <v>111</v>
      </c>
      <c r="C992" s="40" t="s">
        <v>117</v>
      </c>
      <c r="D992" s="40" t="s">
        <v>588</v>
      </c>
      <c r="E992" s="88" t="s">
        <v>3037</v>
      </c>
      <c r="F992" s="40" t="s">
        <v>607</v>
      </c>
      <c r="G992" s="81" t="s">
        <v>3055</v>
      </c>
      <c r="H992" s="9" t="s">
        <v>608</v>
      </c>
      <c r="I992" s="102">
        <v>100000</v>
      </c>
      <c r="J992" s="102">
        <v>100000</v>
      </c>
      <c r="K992" s="102"/>
      <c r="L992" s="102">
        <f t="shared" si="359"/>
        <v>8000</v>
      </c>
      <c r="M992" s="102">
        <v>0</v>
      </c>
      <c r="N992" s="102">
        <v>8000</v>
      </c>
      <c r="O992" s="102"/>
      <c r="P992" s="102">
        <f t="shared" si="360"/>
        <v>8000</v>
      </c>
      <c r="Q992" s="102">
        <f t="shared" si="364"/>
        <v>8</v>
      </c>
      <c r="R992" s="35"/>
    </row>
    <row r="993" spans="1:18" x14ac:dyDescent="0.3">
      <c r="A993" s="40" t="s">
        <v>586</v>
      </c>
      <c r="B993" s="40" t="s">
        <v>111</v>
      </c>
      <c r="C993" s="40" t="s">
        <v>117</v>
      </c>
      <c r="D993" s="40" t="s">
        <v>588</v>
      </c>
      <c r="E993" s="88" t="s">
        <v>3037</v>
      </c>
      <c r="F993" s="40" t="s">
        <v>609</v>
      </c>
      <c r="G993" s="81" t="s">
        <v>3055</v>
      </c>
      <c r="H993" s="9" t="s">
        <v>610</v>
      </c>
      <c r="I993" s="102">
        <v>0</v>
      </c>
      <c r="J993" s="102">
        <v>0</v>
      </c>
      <c r="K993" s="102"/>
      <c r="L993" s="102">
        <f t="shared" si="359"/>
        <v>0</v>
      </c>
      <c r="M993" s="102">
        <v>0</v>
      </c>
      <c r="N993" s="102"/>
      <c r="O993" s="102"/>
      <c r="P993" s="102">
        <f t="shared" si="360"/>
        <v>0</v>
      </c>
      <c r="Q993" s="102" t="str">
        <f t="shared" si="364"/>
        <v>-</v>
      </c>
      <c r="R993" s="35"/>
    </row>
    <row r="994" spans="1:18" x14ac:dyDescent="0.3">
      <c r="A994" s="40" t="s">
        <v>586</v>
      </c>
      <c r="B994" s="40" t="s">
        <v>111</v>
      </c>
      <c r="C994" s="40" t="s">
        <v>117</v>
      </c>
      <c r="D994" s="40" t="s">
        <v>588</v>
      </c>
      <c r="E994" s="88" t="s">
        <v>3037</v>
      </c>
      <c r="F994" s="40" t="s">
        <v>611</v>
      </c>
      <c r="G994" s="81" t="s">
        <v>3055</v>
      </c>
      <c r="H994" s="9" t="s">
        <v>612</v>
      </c>
      <c r="I994" s="102">
        <v>0</v>
      </c>
      <c r="J994" s="102">
        <v>0</v>
      </c>
      <c r="K994" s="102"/>
      <c r="L994" s="102">
        <f t="shared" si="359"/>
        <v>0</v>
      </c>
      <c r="M994" s="102">
        <v>0</v>
      </c>
      <c r="N994" s="102"/>
      <c r="O994" s="102"/>
      <c r="P994" s="102">
        <f t="shared" si="360"/>
        <v>0</v>
      </c>
      <c r="Q994" s="102" t="str">
        <f t="shared" si="364"/>
        <v>-</v>
      </c>
      <c r="R994" s="35"/>
    </row>
    <row r="995" spans="1:18" x14ac:dyDescent="0.3">
      <c r="A995" s="40" t="s">
        <v>586</v>
      </c>
      <c r="B995" s="40" t="s">
        <v>111</v>
      </c>
      <c r="C995" s="40" t="s">
        <v>117</v>
      </c>
      <c r="D995" s="40" t="s">
        <v>588</v>
      </c>
      <c r="E995" s="88" t="s">
        <v>3037</v>
      </c>
      <c r="F995" s="40" t="s">
        <v>613</v>
      </c>
      <c r="G995" s="81" t="s">
        <v>3055</v>
      </c>
      <c r="H995" s="9" t="s">
        <v>614</v>
      </c>
      <c r="I995" s="102">
        <v>500000</v>
      </c>
      <c r="J995" s="102">
        <v>0</v>
      </c>
      <c r="K995" s="102"/>
      <c r="L995" s="102">
        <f t="shared" si="359"/>
        <v>0</v>
      </c>
      <c r="M995" s="102">
        <v>0</v>
      </c>
      <c r="N995" s="102"/>
      <c r="O995" s="102"/>
      <c r="P995" s="102">
        <f t="shared" si="360"/>
        <v>0</v>
      </c>
      <c r="Q995" s="102" t="str">
        <f t="shared" si="364"/>
        <v>-</v>
      </c>
      <c r="R995" s="35"/>
    </row>
    <row r="996" spans="1:18" x14ac:dyDescent="0.3">
      <c r="A996" s="40" t="s">
        <v>586</v>
      </c>
      <c r="B996" s="40" t="s">
        <v>111</v>
      </c>
      <c r="C996" s="40" t="s">
        <v>117</v>
      </c>
      <c r="D996" s="40" t="s">
        <v>588</v>
      </c>
      <c r="E996" s="88" t="s">
        <v>3037</v>
      </c>
      <c r="F996" s="40" t="s">
        <v>615</v>
      </c>
      <c r="G996" s="81" t="s">
        <v>3055</v>
      </c>
      <c r="H996" s="9" t="s">
        <v>616</v>
      </c>
      <c r="I996" s="102">
        <v>0</v>
      </c>
      <c r="J996" s="102">
        <v>0</v>
      </c>
      <c r="K996" s="102"/>
      <c r="L996" s="102">
        <f t="shared" si="359"/>
        <v>0</v>
      </c>
      <c r="M996" s="102">
        <v>0</v>
      </c>
      <c r="N996" s="102"/>
      <c r="O996" s="102"/>
      <c r="P996" s="102">
        <f t="shared" si="360"/>
        <v>0</v>
      </c>
      <c r="Q996" s="102" t="str">
        <f t="shared" si="364"/>
        <v>-</v>
      </c>
      <c r="R996" s="35"/>
    </row>
    <row r="997" spans="1:18" x14ac:dyDescent="0.3">
      <c r="A997" s="40" t="s">
        <v>586</v>
      </c>
      <c r="B997" s="40" t="s">
        <v>111</v>
      </c>
      <c r="C997" s="40" t="s">
        <v>117</v>
      </c>
      <c r="D997" s="40" t="s">
        <v>588</v>
      </c>
      <c r="E997" s="88" t="s">
        <v>3037</v>
      </c>
      <c r="F997" s="40" t="s">
        <v>617</v>
      </c>
      <c r="G997" s="81" t="s">
        <v>3055</v>
      </c>
      <c r="H997" s="9" t="s">
        <v>618</v>
      </c>
      <c r="I997" s="102">
        <v>250000</v>
      </c>
      <c r="J997" s="102">
        <v>0</v>
      </c>
      <c r="K997" s="102"/>
      <c r="L997" s="102">
        <f t="shared" si="359"/>
        <v>0</v>
      </c>
      <c r="M997" s="102">
        <v>0</v>
      </c>
      <c r="N997" s="102"/>
      <c r="O997" s="102"/>
      <c r="P997" s="102">
        <f t="shared" si="360"/>
        <v>0</v>
      </c>
      <c r="Q997" s="102" t="str">
        <f t="shared" si="364"/>
        <v>-</v>
      </c>
      <c r="R997" s="35"/>
    </row>
    <row r="998" spans="1:18" s="34" customFormat="1" x14ac:dyDescent="0.3">
      <c r="A998" s="49" t="s">
        <v>0</v>
      </c>
      <c r="B998" s="49" t="s">
        <v>0</v>
      </c>
      <c r="C998" s="49" t="s">
        <v>0</v>
      </c>
      <c r="D998" s="49" t="s">
        <v>0</v>
      </c>
      <c r="E998" s="49" t="s">
        <v>0</v>
      </c>
      <c r="F998" s="49" t="s">
        <v>0</v>
      </c>
      <c r="G998" s="49" t="s">
        <v>0</v>
      </c>
      <c r="H998" s="21" t="s">
        <v>619</v>
      </c>
      <c r="I998" s="112">
        <f t="shared" ref="I998:O998" si="370">SUM(I946,I974,I983,I987)</f>
        <v>12967059</v>
      </c>
      <c r="J998" s="112">
        <f t="shared" si="370"/>
        <v>12212059</v>
      </c>
      <c r="K998" s="112">
        <f t="shared" si="370"/>
        <v>0</v>
      </c>
      <c r="L998" s="112">
        <f t="shared" si="359"/>
        <v>2764224</v>
      </c>
      <c r="M998" s="112">
        <f t="shared" si="370"/>
        <v>652324</v>
      </c>
      <c r="N998" s="112">
        <f t="shared" si="370"/>
        <v>1106000</v>
      </c>
      <c r="O998" s="112">
        <f t="shared" si="370"/>
        <v>1005900</v>
      </c>
      <c r="P998" s="112">
        <f t="shared" si="360"/>
        <v>2764224</v>
      </c>
      <c r="Q998" s="112">
        <f t="shared" si="364"/>
        <v>22.635200173860937</v>
      </c>
      <c r="R998" s="35"/>
    </row>
    <row r="999" spans="1:18" ht="15" thickBot="1" x14ac:dyDescent="0.35">
      <c r="A999" s="81" t="s">
        <v>0</v>
      </c>
      <c r="B999" s="81" t="s">
        <v>0</v>
      </c>
      <c r="C999" s="81" t="s">
        <v>0</v>
      </c>
      <c r="D999" s="81" t="s">
        <v>0</v>
      </c>
      <c r="E999" s="81" t="s">
        <v>0</v>
      </c>
      <c r="F999" s="81" t="s">
        <v>0</v>
      </c>
      <c r="G999" s="81" t="s">
        <v>0</v>
      </c>
      <c r="H999" s="6" t="s">
        <v>152</v>
      </c>
      <c r="I999" s="104">
        <v>308</v>
      </c>
      <c r="J999" s="104">
        <v>308</v>
      </c>
      <c r="K999" s="104"/>
      <c r="L999" s="104"/>
      <c r="M999" s="104"/>
      <c r="N999" s="104"/>
      <c r="O999" s="104"/>
      <c r="P999" s="104"/>
      <c r="Q999" s="104"/>
      <c r="R999" s="35"/>
    </row>
    <row r="1000" spans="1:18" s="34" customFormat="1" ht="31.2" thickBot="1" x14ac:dyDescent="0.35">
      <c r="A1000" s="127" t="s">
        <v>0</v>
      </c>
      <c r="B1000" s="127" t="s">
        <v>0</v>
      </c>
      <c r="C1000" s="127" t="s">
        <v>0</v>
      </c>
      <c r="D1000" s="127" t="s">
        <v>0</v>
      </c>
      <c r="E1000" s="127" t="s">
        <v>0</v>
      </c>
      <c r="F1000" s="127" t="s">
        <v>0</v>
      </c>
      <c r="G1000" s="127" t="s">
        <v>0</v>
      </c>
      <c r="H1000" s="29" t="s">
        <v>63</v>
      </c>
      <c r="I1000" s="124" t="s">
        <v>3013</v>
      </c>
      <c r="J1000" s="124" t="s">
        <v>2</v>
      </c>
      <c r="K1000" s="124" t="s">
        <v>3097</v>
      </c>
      <c r="L1000" s="124" t="s">
        <v>3097</v>
      </c>
      <c r="M1000" s="124" t="s">
        <v>3098</v>
      </c>
      <c r="N1000" s="124" t="s">
        <v>3099</v>
      </c>
      <c r="O1000" s="124" t="s">
        <v>3100</v>
      </c>
      <c r="P1000" s="124" t="s">
        <v>3097</v>
      </c>
      <c r="Q1000" s="126" t="s">
        <v>3101</v>
      </c>
      <c r="R1000" s="35"/>
    </row>
    <row r="1001" spans="1:18" x14ac:dyDescent="0.3">
      <c r="A1001" s="128"/>
      <c r="B1001" s="128"/>
      <c r="C1001" s="128"/>
      <c r="D1001" s="128"/>
      <c r="E1001" s="128"/>
      <c r="F1001" s="128"/>
      <c r="G1001" s="128"/>
      <c r="H1001" s="10" t="s">
        <v>0</v>
      </c>
      <c r="I1001" s="103">
        <v>1</v>
      </c>
      <c r="J1001" s="103">
        <v>2</v>
      </c>
      <c r="K1001" s="103">
        <v>3</v>
      </c>
      <c r="L1001" s="103" t="s">
        <v>3</v>
      </c>
      <c r="M1001" s="103">
        <v>5</v>
      </c>
      <c r="N1001" s="103">
        <v>6</v>
      </c>
      <c r="O1001" s="103">
        <v>7</v>
      </c>
      <c r="P1001" s="103" t="s">
        <v>3102</v>
      </c>
      <c r="Q1001" s="103">
        <v>9</v>
      </c>
      <c r="R1001" s="35"/>
    </row>
    <row r="1002" spans="1:18" x14ac:dyDescent="0.3">
      <c r="A1002" s="128"/>
      <c r="B1002" s="128"/>
      <c r="C1002" s="128"/>
      <c r="D1002" s="128"/>
      <c r="E1002" s="128"/>
      <c r="F1002" s="128"/>
      <c r="G1002" s="128"/>
      <c r="H1002" s="11" t="s">
        <v>71</v>
      </c>
      <c r="I1002" s="105">
        <f>SUM(I998)</f>
        <v>12967059</v>
      </c>
      <c r="J1002" s="105">
        <f>SUM(J998)</f>
        <v>12212059</v>
      </c>
      <c r="K1002" s="105">
        <f>SUM(K998)</f>
        <v>0</v>
      </c>
      <c r="L1002" s="105">
        <f t="shared" si="359"/>
        <v>2764224</v>
      </c>
      <c r="M1002" s="105">
        <f>SUM(M998)</f>
        <v>652324</v>
      </c>
      <c r="N1002" s="105">
        <f t="shared" ref="N1002:O1002" si="371">SUM(N998)</f>
        <v>1106000</v>
      </c>
      <c r="O1002" s="105">
        <f t="shared" si="371"/>
        <v>1005900</v>
      </c>
      <c r="P1002" s="105">
        <f t="shared" si="360"/>
        <v>2764224</v>
      </c>
      <c r="Q1002" s="105">
        <f t="shared" si="364"/>
        <v>22.635200173860937</v>
      </c>
      <c r="R1002" s="35"/>
    </row>
    <row r="1003" spans="1:18" x14ac:dyDescent="0.3">
      <c r="A1003" s="128"/>
      <c r="B1003" s="128"/>
      <c r="C1003" s="128"/>
      <c r="D1003" s="128"/>
      <c r="E1003" s="128"/>
      <c r="F1003" s="128"/>
      <c r="G1003" s="128"/>
      <c r="H1003" s="12" t="s">
        <v>62</v>
      </c>
      <c r="I1003" s="105">
        <f>SUM(I1002)</f>
        <v>12967059</v>
      </c>
      <c r="J1003" s="105">
        <f>SUM(J1002)</f>
        <v>12212059</v>
      </c>
      <c r="K1003" s="105">
        <f>SUM(K1002)</f>
        <v>0</v>
      </c>
      <c r="L1003" s="105">
        <f t="shared" si="359"/>
        <v>2764224</v>
      </c>
      <c r="M1003" s="105">
        <f>SUM(M1002)</f>
        <v>652324</v>
      </c>
      <c r="N1003" s="105">
        <f t="shared" ref="N1003:O1003" si="372">SUM(N1002)</f>
        <v>1106000</v>
      </c>
      <c r="O1003" s="105">
        <f t="shared" si="372"/>
        <v>1005900</v>
      </c>
      <c r="P1003" s="105">
        <f t="shared" si="360"/>
        <v>2764224</v>
      </c>
      <c r="Q1003" s="105">
        <f t="shared" si="364"/>
        <v>22.635200173860937</v>
      </c>
      <c r="R1003" s="35"/>
    </row>
    <row r="1004" spans="1:18" x14ac:dyDescent="0.3">
      <c r="A1004" s="129"/>
      <c r="B1004" s="129"/>
      <c r="C1004" s="129"/>
      <c r="D1004" s="129"/>
      <c r="E1004" s="129"/>
      <c r="F1004" s="129"/>
      <c r="G1004" s="129"/>
      <c r="R1004" s="35"/>
    </row>
    <row r="1005" spans="1:18" x14ac:dyDescent="0.3">
      <c r="A1005" s="81" t="s">
        <v>0</v>
      </c>
      <c r="B1005" s="81" t="s">
        <v>0</v>
      </c>
      <c r="C1005" s="81" t="s">
        <v>0</v>
      </c>
      <c r="D1005" s="81" t="s">
        <v>0</v>
      </c>
      <c r="E1005" s="81" t="s">
        <v>0</v>
      </c>
      <c r="F1005" s="81" t="s">
        <v>0</v>
      </c>
      <c r="G1005" s="81" t="s">
        <v>0</v>
      </c>
      <c r="H1005" s="13" t="s">
        <v>0</v>
      </c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35"/>
    </row>
    <row r="1006" spans="1:18" s="34" customFormat="1" x14ac:dyDescent="0.3">
      <c r="A1006" s="49" t="s">
        <v>0</v>
      </c>
      <c r="B1006" s="49" t="s">
        <v>0</v>
      </c>
      <c r="C1006" s="49" t="s">
        <v>0</v>
      </c>
      <c r="D1006" s="49" t="s">
        <v>0</v>
      </c>
      <c r="E1006" s="49" t="s">
        <v>0</v>
      </c>
      <c r="F1006" s="49" t="s">
        <v>0</v>
      </c>
      <c r="G1006" s="49" t="s">
        <v>0</v>
      </c>
      <c r="H1006" s="21" t="s">
        <v>620</v>
      </c>
      <c r="I1006" s="112">
        <f>SUM(I998)</f>
        <v>12967059</v>
      </c>
      <c r="J1006" s="112">
        <f>SUM(J998)</f>
        <v>12212059</v>
      </c>
      <c r="K1006" s="112">
        <f>SUM(K998)</f>
        <v>0</v>
      </c>
      <c r="L1006" s="112">
        <f t="shared" si="359"/>
        <v>2764224</v>
      </c>
      <c r="M1006" s="112">
        <f>SUM(M998)</f>
        <v>652324</v>
      </c>
      <c r="N1006" s="112">
        <f t="shared" ref="N1006:O1006" si="373">SUM(N998)</f>
        <v>1106000</v>
      </c>
      <c r="O1006" s="112">
        <f t="shared" si="373"/>
        <v>1005900</v>
      </c>
      <c r="P1006" s="112">
        <f t="shared" si="360"/>
        <v>2764224</v>
      </c>
      <c r="Q1006" s="112">
        <f t="shared" si="364"/>
        <v>22.635200173860937</v>
      </c>
      <c r="R1006" s="35"/>
    </row>
    <row r="1007" spans="1:18" x14ac:dyDescent="0.3">
      <c r="A1007" s="81" t="s">
        <v>0</v>
      </c>
      <c r="B1007" s="81" t="s">
        <v>0</v>
      </c>
      <c r="C1007" s="81" t="s">
        <v>0</v>
      </c>
      <c r="D1007" s="81" t="s">
        <v>0</v>
      </c>
      <c r="E1007" s="81" t="s">
        <v>0</v>
      </c>
      <c r="F1007" s="81" t="s">
        <v>0</v>
      </c>
      <c r="G1007" s="81" t="s">
        <v>0</v>
      </c>
      <c r="H1007" s="6" t="s">
        <v>152</v>
      </c>
      <c r="I1007" s="104">
        <f>I999</f>
        <v>308</v>
      </c>
      <c r="J1007" s="104">
        <f>J999</f>
        <v>308</v>
      </c>
      <c r="K1007" s="104"/>
      <c r="L1007" s="104"/>
      <c r="M1007" s="104"/>
      <c r="N1007" s="104"/>
      <c r="O1007" s="104"/>
      <c r="P1007" s="104"/>
      <c r="Q1007" s="104"/>
      <c r="R1007" s="35"/>
    </row>
    <row r="1008" spans="1:18" x14ac:dyDescent="0.3">
      <c r="A1008" s="81" t="s">
        <v>0</v>
      </c>
      <c r="B1008" s="81" t="s">
        <v>0</v>
      </c>
      <c r="C1008" s="81" t="s">
        <v>0</v>
      </c>
      <c r="D1008" s="81" t="s">
        <v>0</v>
      </c>
      <c r="E1008" s="81" t="s">
        <v>0</v>
      </c>
      <c r="F1008" s="81" t="s">
        <v>0</v>
      </c>
      <c r="G1008" s="81" t="s">
        <v>0</v>
      </c>
      <c r="H1008" s="14" t="s">
        <v>0</v>
      </c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35"/>
    </row>
    <row r="1009" spans="1:18" ht="15" thickBot="1" x14ac:dyDescent="0.35">
      <c r="A1009" s="41" t="s">
        <v>586</v>
      </c>
      <c r="B1009" s="41" t="s">
        <v>154</v>
      </c>
      <c r="C1009" s="40" t="s">
        <v>0</v>
      </c>
      <c r="D1009" s="40" t="s">
        <v>0</v>
      </c>
      <c r="E1009" s="52" t="s">
        <v>0</v>
      </c>
      <c r="F1009" s="52" t="s">
        <v>0</v>
      </c>
      <c r="G1009" s="52" t="s">
        <v>0</v>
      </c>
      <c r="H1009" s="6" t="s">
        <v>0</v>
      </c>
      <c r="I1009" s="102"/>
      <c r="J1009" s="102"/>
      <c r="K1009" s="102"/>
      <c r="L1009" s="102"/>
      <c r="M1009" s="102"/>
      <c r="N1009" s="102"/>
      <c r="O1009" s="102"/>
      <c r="P1009" s="102"/>
      <c r="Q1009" s="102"/>
      <c r="R1009" s="35"/>
    </row>
    <row r="1010" spans="1:18" s="34" customFormat="1" ht="31.2" thickBot="1" x14ac:dyDescent="0.35">
      <c r="A1010" s="45" t="s">
        <v>112</v>
      </c>
      <c r="B1010" s="45" t="s">
        <v>113</v>
      </c>
      <c r="C1010" s="45" t="s">
        <v>114</v>
      </c>
      <c r="D1010" s="46" t="s">
        <v>0</v>
      </c>
      <c r="E1010" s="45" t="s">
        <v>3014</v>
      </c>
      <c r="F1010" s="45" t="s">
        <v>115</v>
      </c>
      <c r="G1010" s="45" t="s">
        <v>116</v>
      </c>
      <c r="H1010" s="29" t="s">
        <v>1</v>
      </c>
      <c r="I1010" s="124" t="s">
        <v>3013</v>
      </c>
      <c r="J1010" s="124" t="s">
        <v>2</v>
      </c>
      <c r="K1010" s="124" t="s">
        <v>3097</v>
      </c>
      <c r="L1010" s="124" t="s">
        <v>3097</v>
      </c>
      <c r="M1010" s="124" t="s">
        <v>3098</v>
      </c>
      <c r="N1010" s="124" t="s">
        <v>3099</v>
      </c>
      <c r="O1010" s="124" t="s">
        <v>3100</v>
      </c>
      <c r="P1010" s="124" t="s">
        <v>3097</v>
      </c>
      <c r="Q1010" s="126" t="s">
        <v>3101</v>
      </c>
      <c r="R1010" s="35"/>
    </row>
    <row r="1011" spans="1:18" x14ac:dyDescent="0.3">
      <c r="A1011" s="50" t="s">
        <v>0</v>
      </c>
      <c r="B1011" s="50" t="s">
        <v>0</v>
      </c>
      <c r="C1011" s="50" t="s">
        <v>0</v>
      </c>
      <c r="D1011" s="51" t="s">
        <v>0</v>
      </c>
      <c r="E1011" s="51" t="s">
        <v>0</v>
      </c>
      <c r="F1011" s="86" t="s">
        <v>0</v>
      </c>
      <c r="G1011" s="87" t="s">
        <v>0</v>
      </c>
      <c r="H1011" s="8" t="s">
        <v>0</v>
      </c>
      <c r="I1011" s="103">
        <v>1</v>
      </c>
      <c r="J1011" s="103">
        <v>2</v>
      </c>
      <c r="K1011" s="103">
        <v>3</v>
      </c>
      <c r="L1011" s="103" t="s">
        <v>3</v>
      </c>
      <c r="M1011" s="103">
        <v>5</v>
      </c>
      <c r="N1011" s="103">
        <v>6</v>
      </c>
      <c r="O1011" s="103">
        <v>7</v>
      </c>
      <c r="P1011" s="103" t="s">
        <v>3102</v>
      </c>
      <c r="Q1011" s="103">
        <v>9</v>
      </c>
      <c r="R1011" s="35"/>
    </row>
    <row r="1012" spans="1:18" x14ac:dyDescent="0.3">
      <c r="A1012" s="41" t="s">
        <v>586</v>
      </c>
      <c r="B1012" s="41" t="s">
        <v>154</v>
      </c>
      <c r="C1012" s="40" t="s">
        <v>117</v>
      </c>
      <c r="D1012" s="40" t="s">
        <v>621</v>
      </c>
      <c r="E1012" s="52" t="s">
        <v>0</v>
      </c>
      <c r="F1012" s="52" t="s">
        <v>0</v>
      </c>
      <c r="G1012" s="52" t="s">
        <v>0</v>
      </c>
      <c r="H1012" s="6" t="s">
        <v>622</v>
      </c>
      <c r="I1012" s="102"/>
      <c r="J1012" s="102"/>
      <c r="K1012" s="102"/>
      <c r="L1012" s="102">
        <f t="shared" si="359"/>
        <v>0</v>
      </c>
      <c r="M1012" s="102">
        <v>0</v>
      </c>
      <c r="N1012" s="102"/>
      <c r="O1012" s="102"/>
      <c r="P1012" s="102">
        <f t="shared" si="360"/>
        <v>0</v>
      </c>
      <c r="Q1012" s="102" t="str">
        <f t="shared" si="364"/>
        <v>-</v>
      </c>
      <c r="R1012" s="35"/>
    </row>
    <row r="1013" spans="1:18" s="34" customFormat="1" ht="20.399999999999999" x14ac:dyDescent="0.3">
      <c r="A1013" s="43" t="s">
        <v>0</v>
      </c>
      <c r="B1013" s="43" t="s">
        <v>0</v>
      </c>
      <c r="C1013" s="43" t="s">
        <v>0</v>
      </c>
      <c r="D1013" s="49" t="s">
        <v>0</v>
      </c>
      <c r="E1013" s="49" t="s">
        <v>0</v>
      </c>
      <c r="F1013" s="49" t="s">
        <v>0</v>
      </c>
      <c r="G1013" s="49" t="s">
        <v>0</v>
      </c>
      <c r="H1013" s="21" t="s">
        <v>26</v>
      </c>
      <c r="I1013" s="112">
        <f>SUM(I1014,I1023,I1025)</f>
        <v>66772700</v>
      </c>
      <c r="J1013" s="112">
        <f>SUM(J1014,J1023,J1025)</f>
        <v>66772700</v>
      </c>
      <c r="K1013" s="112">
        <f>SUM(K1014,K1023,K1025)</f>
        <v>0</v>
      </c>
      <c r="L1013" s="112">
        <f t="shared" si="359"/>
        <v>15728079</v>
      </c>
      <c r="M1013" s="112">
        <f>SUM(M1014,M1023,M1025)</f>
        <v>4975079</v>
      </c>
      <c r="N1013" s="112">
        <f t="shared" ref="N1013:O1013" si="374">SUM(N1014,N1023,N1025)</f>
        <v>5353300</v>
      </c>
      <c r="O1013" s="112">
        <f t="shared" si="374"/>
        <v>5399700</v>
      </c>
      <c r="P1013" s="112">
        <f t="shared" si="360"/>
        <v>15728079</v>
      </c>
      <c r="Q1013" s="112">
        <f t="shared" si="364"/>
        <v>23.554654821506393</v>
      </c>
      <c r="R1013" s="35"/>
    </row>
    <row r="1014" spans="1:18" x14ac:dyDescent="0.3">
      <c r="A1014" s="40" t="s">
        <v>586</v>
      </c>
      <c r="B1014" s="40" t="s">
        <v>154</v>
      </c>
      <c r="C1014" s="40" t="s">
        <v>117</v>
      </c>
      <c r="D1014" s="40" t="s">
        <v>621</v>
      </c>
      <c r="E1014" s="52" t="s">
        <v>119</v>
      </c>
      <c r="F1014" s="52" t="s">
        <v>0</v>
      </c>
      <c r="G1014" s="52" t="s">
        <v>0</v>
      </c>
      <c r="H1014" s="6" t="s">
        <v>5</v>
      </c>
      <c r="I1014" s="104">
        <f>SUM(I1015,I1016)</f>
        <v>54309000</v>
      </c>
      <c r="J1014" s="104">
        <f>SUM(J1015,J1016)</f>
        <v>54309000</v>
      </c>
      <c r="K1014" s="104">
        <f>SUM(K1015,K1016)</f>
        <v>0</v>
      </c>
      <c r="L1014" s="104">
        <f t="shared" si="359"/>
        <v>13276366</v>
      </c>
      <c r="M1014" s="104">
        <f>SUM(M1015,M1016)</f>
        <v>4336366</v>
      </c>
      <c r="N1014" s="104">
        <f t="shared" ref="N1014:O1014" si="375">SUM(N1015,N1016)</f>
        <v>4461000</v>
      </c>
      <c r="O1014" s="104">
        <f t="shared" si="375"/>
        <v>4479000</v>
      </c>
      <c r="P1014" s="104">
        <f t="shared" si="360"/>
        <v>13276366</v>
      </c>
      <c r="Q1014" s="104">
        <f t="shared" si="364"/>
        <v>24.44597764643061</v>
      </c>
      <c r="R1014" s="35"/>
    </row>
    <row r="1015" spans="1:18" x14ac:dyDescent="0.3">
      <c r="A1015" s="40" t="s">
        <v>586</v>
      </c>
      <c r="B1015" s="40" t="s">
        <v>154</v>
      </c>
      <c r="C1015" s="40" t="s">
        <v>117</v>
      </c>
      <c r="D1015" s="40" t="s">
        <v>621</v>
      </c>
      <c r="E1015" s="88" t="s">
        <v>3015</v>
      </c>
      <c r="F1015" s="40"/>
      <c r="G1015" s="81" t="s">
        <v>3055</v>
      </c>
      <c r="H1015" s="9" t="s">
        <v>6</v>
      </c>
      <c r="I1015" s="102">
        <v>48170000</v>
      </c>
      <c r="J1015" s="102">
        <v>48170000</v>
      </c>
      <c r="K1015" s="102"/>
      <c r="L1015" s="102">
        <f t="shared" si="359"/>
        <v>11993299</v>
      </c>
      <c r="M1015" s="102">
        <v>3963299</v>
      </c>
      <c r="N1015" s="102">
        <v>4015000</v>
      </c>
      <c r="O1015" s="102">
        <v>4015000</v>
      </c>
      <c r="P1015" s="102">
        <f t="shared" si="360"/>
        <v>11993299</v>
      </c>
      <c r="Q1015" s="102">
        <f t="shared" si="364"/>
        <v>24.897859663691094</v>
      </c>
      <c r="R1015" s="35"/>
    </row>
    <row r="1016" spans="1:18" x14ac:dyDescent="0.3">
      <c r="A1016" s="41" t="s">
        <v>586</v>
      </c>
      <c r="B1016" s="41" t="s">
        <v>154</v>
      </c>
      <c r="C1016" s="41" t="s">
        <v>117</v>
      </c>
      <c r="D1016" s="41" t="s">
        <v>621</v>
      </c>
      <c r="E1016" s="41" t="s">
        <v>120</v>
      </c>
      <c r="F1016" s="40" t="s">
        <v>0</v>
      </c>
      <c r="G1016" s="81" t="s">
        <v>0</v>
      </c>
      <c r="H1016" s="6" t="s">
        <v>7</v>
      </c>
      <c r="I1016" s="104">
        <f>SUM(I1017:I1022)</f>
        <v>6139000</v>
      </c>
      <c r="J1016" s="104">
        <f t="shared" ref="J1016:O1016" si="376">SUM(J1017:J1022)</f>
        <v>6139000</v>
      </c>
      <c r="K1016" s="104">
        <f t="shared" si="376"/>
        <v>0</v>
      </c>
      <c r="L1016" s="104">
        <f t="shared" si="359"/>
        <v>1283067</v>
      </c>
      <c r="M1016" s="104">
        <f t="shared" si="376"/>
        <v>373067</v>
      </c>
      <c r="N1016" s="104">
        <f t="shared" si="376"/>
        <v>446000</v>
      </c>
      <c r="O1016" s="104">
        <f t="shared" si="376"/>
        <v>464000</v>
      </c>
      <c r="P1016" s="104">
        <f t="shared" si="360"/>
        <v>1283067</v>
      </c>
      <c r="Q1016" s="104">
        <f t="shared" si="364"/>
        <v>20.900260628766901</v>
      </c>
      <c r="R1016" s="35"/>
    </row>
    <row r="1017" spans="1:18" x14ac:dyDescent="0.3">
      <c r="A1017" s="40" t="s">
        <v>586</v>
      </c>
      <c r="B1017" s="40" t="s">
        <v>154</v>
      </c>
      <c r="C1017" s="40" t="s">
        <v>117</v>
      </c>
      <c r="D1017" s="40" t="s">
        <v>621</v>
      </c>
      <c r="E1017" s="88" t="s">
        <v>3016</v>
      </c>
      <c r="F1017" s="40" t="s">
        <v>623</v>
      </c>
      <c r="G1017" s="81" t="s">
        <v>3055</v>
      </c>
      <c r="H1017" s="9" t="s">
        <v>9</v>
      </c>
      <c r="I1017" s="102">
        <v>1314000</v>
      </c>
      <c r="J1017" s="102">
        <v>1314000</v>
      </c>
      <c r="K1017" s="102"/>
      <c r="L1017" s="102">
        <f t="shared" si="359"/>
        <v>330620</v>
      </c>
      <c r="M1017" s="102">
        <v>105620</v>
      </c>
      <c r="N1017" s="102">
        <v>110000</v>
      </c>
      <c r="O1017" s="102">
        <v>115000</v>
      </c>
      <c r="P1017" s="102">
        <f t="shared" si="360"/>
        <v>330620</v>
      </c>
      <c r="Q1017" s="102">
        <f t="shared" si="364"/>
        <v>25.161339421613395</v>
      </c>
      <c r="R1017" s="35"/>
    </row>
    <row r="1018" spans="1:18" x14ac:dyDescent="0.3">
      <c r="A1018" s="40" t="s">
        <v>586</v>
      </c>
      <c r="B1018" s="40" t="s">
        <v>154</v>
      </c>
      <c r="C1018" s="40" t="s">
        <v>117</v>
      </c>
      <c r="D1018" s="40" t="s">
        <v>621</v>
      </c>
      <c r="E1018" s="88" t="s">
        <v>3016</v>
      </c>
      <c r="F1018" s="40" t="s">
        <v>624</v>
      </c>
      <c r="G1018" s="81" t="s">
        <v>3055</v>
      </c>
      <c r="H1018" s="9" t="s">
        <v>12</v>
      </c>
      <c r="I1018" s="102">
        <v>3356000</v>
      </c>
      <c r="J1018" s="102">
        <v>3356000</v>
      </c>
      <c r="K1018" s="102"/>
      <c r="L1018" s="102">
        <f t="shared" si="359"/>
        <v>827447</v>
      </c>
      <c r="M1018" s="102">
        <v>267447</v>
      </c>
      <c r="N1018" s="102">
        <v>270000</v>
      </c>
      <c r="O1018" s="102">
        <v>290000</v>
      </c>
      <c r="P1018" s="102">
        <f t="shared" si="360"/>
        <v>827447</v>
      </c>
      <c r="Q1018" s="102">
        <f t="shared" si="364"/>
        <v>24.655750893921336</v>
      </c>
      <c r="R1018" s="35"/>
    </row>
    <row r="1019" spans="1:18" x14ac:dyDescent="0.3">
      <c r="A1019" s="40" t="s">
        <v>586</v>
      </c>
      <c r="B1019" s="40" t="s">
        <v>154</v>
      </c>
      <c r="C1019" s="40" t="s">
        <v>117</v>
      </c>
      <c r="D1019" s="40" t="s">
        <v>621</v>
      </c>
      <c r="E1019" s="88" t="s">
        <v>3016</v>
      </c>
      <c r="F1019" s="40" t="s">
        <v>625</v>
      </c>
      <c r="G1019" s="81" t="s">
        <v>3055</v>
      </c>
      <c r="H1019" s="9" t="s">
        <v>10</v>
      </c>
      <c r="I1019" s="102">
        <v>766000</v>
      </c>
      <c r="J1019" s="102">
        <v>766000</v>
      </c>
      <c r="K1019" s="102"/>
      <c r="L1019" s="102">
        <f t="shared" si="359"/>
        <v>0</v>
      </c>
      <c r="M1019" s="102">
        <v>0</v>
      </c>
      <c r="N1019" s="102"/>
      <c r="O1019" s="102"/>
      <c r="P1019" s="102">
        <f t="shared" si="360"/>
        <v>0</v>
      </c>
      <c r="Q1019" s="102">
        <f t="shared" si="364"/>
        <v>0</v>
      </c>
      <c r="R1019" s="35"/>
    </row>
    <row r="1020" spans="1:18" x14ac:dyDescent="0.3">
      <c r="A1020" s="40" t="s">
        <v>586</v>
      </c>
      <c r="B1020" s="40" t="s">
        <v>154</v>
      </c>
      <c r="C1020" s="40" t="s">
        <v>117</v>
      </c>
      <c r="D1020" s="40" t="s">
        <v>621</v>
      </c>
      <c r="E1020" s="88" t="s">
        <v>3016</v>
      </c>
      <c r="F1020" s="40" t="s">
        <v>626</v>
      </c>
      <c r="G1020" s="81" t="s">
        <v>3055</v>
      </c>
      <c r="H1020" s="9" t="s">
        <v>8</v>
      </c>
      <c r="I1020" s="102">
        <v>153000</v>
      </c>
      <c r="J1020" s="102">
        <v>153000</v>
      </c>
      <c r="K1020" s="102"/>
      <c r="L1020" s="102">
        <f t="shared" si="359"/>
        <v>15000</v>
      </c>
      <c r="M1020" s="102">
        <v>0</v>
      </c>
      <c r="N1020" s="102">
        <v>6000</v>
      </c>
      <c r="O1020" s="102">
        <v>9000</v>
      </c>
      <c r="P1020" s="102">
        <f t="shared" si="360"/>
        <v>15000</v>
      </c>
      <c r="Q1020" s="102">
        <f t="shared" si="364"/>
        <v>9.8039215686274517</v>
      </c>
      <c r="R1020" s="35"/>
    </row>
    <row r="1021" spans="1:18" x14ac:dyDescent="0.3">
      <c r="A1021" s="40" t="s">
        <v>586</v>
      </c>
      <c r="B1021" s="40" t="s">
        <v>154</v>
      </c>
      <c r="C1021" s="40" t="s">
        <v>117</v>
      </c>
      <c r="D1021" s="40" t="s">
        <v>621</v>
      </c>
      <c r="E1021" s="88" t="s">
        <v>3016</v>
      </c>
      <c r="F1021" s="40" t="s">
        <v>627</v>
      </c>
      <c r="G1021" s="81" t="s">
        <v>3055</v>
      </c>
      <c r="H1021" s="9" t="s">
        <v>11</v>
      </c>
      <c r="I1021" s="102">
        <v>550000</v>
      </c>
      <c r="J1021" s="102">
        <v>550000</v>
      </c>
      <c r="K1021" s="102"/>
      <c r="L1021" s="102">
        <f t="shared" si="359"/>
        <v>110000</v>
      </c>
      <c r="M1021" s="102">
        <v>0</v>
      </c>
      <c r="N1021" s="102">
        <v>60000</v>
      </c>
      <c r="O1021" s="102">
        <v>50000</v>
      </c>
      <c r="P1021" s="102">
        <f t="shared" si="360"/>
        <v>110000</v>
      </c>
      <c r="Q1021" s="102">
        <f t="shared" si="364"/>
        <v>20</v>
      </c>
      <c r="R1021" s="35"/>
    </row>
    <row r="1022" spans="1:18" x14ac:dyDescent="0.3">
      <c r="A1022" s="40" t="s">
        <v>586</v>
      </c>
      <c r="B1022" s="40" t="s">
        <v>154</v>
      </c>
      <c r="C1022" s="40" t="s">
        <v>117</v>
      </c>
      <c r="D1022" s="40" t="s">
        <v>621</v>
      </c>
      <c r="E1022" s="88" t="s">
        <v>3016</v>
      </c>
      <c r="F1022" s="40" t="s">
        <v>628</v>
      </c>
      <c r="G1022" s="81" t="s">
        <v>3055</v>
      </c>
      <c r="H1022" s="9" t="s">
        <v>13</v>
      </c>
      <c r="I1022" s="102">
        <v>0</v>
      </c>
      <c r="J1022" s="102">
        <v>0</v>
      </c>
      <c r="K1022" s="102"/>
      <c r="L1022" s="102">
        <f t="shared" si="359"/>
        <v>0</v>
      </c>
      <c r="M1022" s="102">
        <v>0</v>
      </c>
      <c r="N1022" s="102"/>
      <c r="O1022" s="102"/>
      <c r="P1022" s="102">
        <f t="shared" si="360"/>
        <v>0</v>
      </c>
      <c r="Q1022" s="102" t="str">
        <f t="shared" si="364"/>
        <v>-</v>
      </c>
      <c r="R1022" s="35"/>
    </row>
    <row r="1023" spans="1:18" x14ac:dyDescent="0.3">
      <c r="A1023" s="40" t="s">
        <v>586</v>
      </c>
      <c r="B1023" s="40" t="s">
        <v>154</v>
      </c>
      <c r="C1023" s="40" t="s">
        <v>117</v>
      </c>
      <c r="D1023" s="40" t="s">
        <v>621</v>
      </c>
      <c r="E1023" s="52" t="s">
        <v>124</v>
      </c>
      <c r="F1023" s="52" t="s">
        <v>0</v>
      </c>
      <c r="G1023" s="52" t="s">
        <v>0</v>
      </c>
      <c r="H1023" s="6" t="s">
        <v>14</v>
      </c>
      <c r="I1023" s="104">
        <f t="shared" ref="I1023:O1023" si="377">SUM(I1024)</f>
        <v>7769000</v>
      </c>
      <c r="J1023" s="104">
        <f t="shared" si="377"/>
        <v>7769000</v>
      </c>
      <c r="K1023" s="104">
        <f t="shared" si="377"/>
        <v>0</v>
      </c>
      <c r="L1023" s="104">
        <f t="shared" si="359"/>
        <v>1905981</v>
      </c>
      <c r="M1023" s="104">
        <f t="shared" si="377"/>
        <v>625981</v>
      </c>
      <c r="N1023" s="104">
        <f t="shared" si="377"/>
        <v>640000</v>
      </c>
      <c r="O1023" s="104">
        <f t="shared" si="377"/>
        <v>640000</v>
      </c>
      <c r="P1023" s="104">
        <f t="shared" si="360"/>
        <v>1905981</v>
      </c>
      <c r="Q1023" s="104">
        <f t="shared" si="364"/>
        <v>24.533157420517441</v>
      </c>
      <c r="R1023" s="35"/>
    </row>
    <row r="1024" spans="1:18" x14ac:dyDescent="0.3">
      <c r="A1024" s="40" t="s">
        <v>586</v>
      </c>
      <c r="B1024" s="40" t="s">
        <v>154</v>
      </c>
      <c r="C1024" s="40" t="s">
        <v>117</v>
      </c>
      <c r="D1024" s="40" t="s">
        <v>621</v>
      </c>
      <c r="E1024" s="88" t="s">
        <v>3017</v>
      </c>
      <c r="F1024" s="40"/>
      <c r="G1024" s="81" t="s">
        <v>3055</v>
      </c>
      <c r="H1024" s="9" t="s">
        <v>15</v>
      </c>
      <c r="I1024" s="102">
        <v>7769000</v>
      </c>
      <c r="J1024" s="102">
        <v>7769000</v>
      </c>
      <c r="K1024" s="102"/>
      <c r="L1024" s="102">
        <f t="shared" si="359"/>
        <v>1905981</v>
      </c>
      <c r="M1024" s="102">
        <v>625981</v>
      </c>
      <c r="N1024" s="102">
        <v>640000</v>
      </c>
      <c r="O1024" s="102">
        <v>640000</v>
      </c>
      <c r="P1024" s="102">
        <f t="shared" si="360"/>
        <v>1905981</v>
      </c>
      <c r="Q1024" s="102">
        <f t="shared" si="364"/>
        <v>24.533157420517441</v>
      </c>
      <c r="R1024" s="35"/>
    </row>
    <row r="1025" spans="1:18" x14ac:dyDescent="0.3">
      <c r="A1025" s="40" t="s">
        <v>586</v>
      </c>
      <c r="B1025" s="40" t="s">
        <v>154</v>
      </c>
      <c r="C1025" s="40" t="s">
        <v>117</v>
      </c>
      <c r="D1025" s="40" t="s">
        <v>621</v>
      </c>
      <c r="E1025" s="52" t="s">
        <v>125</v>
      </c>
      <c r="F1025" s="52" t="s">
        <v>0</v>
      </c>
      <c r="G1025" s="52" t="s">
        <v>0</v>
      </c>
      <c r="H1025" s="6" t="s">
        <v>16</v>
      </c>
      <c r="I1025" s="104">
        <f t="shared" ref="I1025:O1025" si="378">SUM(I1026,I1027,I1028,I1031,I1032,I1033,I1034,I1035)</f>
        <v>4694700</v>
      </c>
      <c r="J1025" s="104">
        <f t="shared" si="378"/>
        <v>4694700</v>
      </c>
      <c r="K1025" s="104">
        <f t="shared" si="378"/>
        <v>0</v>
      </c>
      <c r="L1025" s="104">
        <f t="shared" si="359"/>
        <v>545732</v>
      </c>
      <c r="M1025" s="104">
        <f t="shared" si="378"/>
        <v>12732</v>
      </c>
      <c r="N1025" s="104">
        <f t="shared" si="378"/>
        <v>252300</v>
      </c>
      <c r="O1025" s="104">
        <f t="shared" si="378"/>
        <v>280700</v>
      </c>
      <c r="P1025" s="104">
        <f t="shared" si="360"/>
        <v>545732</v>
      </c>
      <c r="Q1025" s="104">
        <f t="shared" si="364"/>
        <v>11.624427545956079</v>
      </c>
      <c r="R1025" s="35"/>
    </row>
    <row r="1026" spans="1:18" x14ac:dyDescent="0.3">
      <c r="A1026" s="40" t="s">
        <v>586</v>
      </c>
      <c r="B1026" s="40" t="s">
        <v>154</v>
      </c>
      <c r="C1026" s="40" t="s">
        <v>117</v>
      </c>
      <c r="D1026" s="40" t="s">
        <v>621</v>
      </c>
      <c r="E1026" s="88" t="s">
        <v>3018</v>
      </c>
      <c r="F1026" s="40"/>
      <c r="G1026" s="81" t="s">
        <v>3055</v>
      </c>
      <c r="H1026" s="9" t="s">
        <v>17</v>
      </c>
      <c r="I1026" s="102">
        <v>10000</v>
      </c>
      <c r="J1026" s="102">
        <v>10000</v>
      </c>
      <c r="K1026" s="102"/>
      <c r="L1026" s="102">
        <f t="shared" si="359"/>
        <v>1000</v>
      </c>
      <c r="M1026" s="102">
        <v>0</v>
      </c>
      <c r="N1026" s="102">
        <v>500</v>
      </c>
      <c r="O1026" s="102">
        <v>500</v>
      </c>
      <c r="P1026" s="102">
        <f t="shared" si="360"/>
        <v>1000</v>
      </c>
      <c r="Q1026" s="102">
        <f t="shared" si="364"/>
        <v>10</v>
      </c>
      <c r="R1026" s="35"/>
    </row>
    <row r="1027" spans="1:18" x14ac:dyDescent="0.3">
      <c r="A1027" s="40" t="s">
        <v>586</v>
      </c>
      <c r="B1027" s="40" t="s">
        <v>154</v>
      </c>
      <c r="C1027" s="40" t="s">
        <v>117</v>
      </c>
      <c r="D1027" s="40" t="s">
        <v>621</v>
      </c>
      <c r="E1027" s="88" t="s">
        <v>3032</v>
      </c>
      <c r="F1027" s="40"/>
      <c r="G1027" s="81" t="s">
        <v>3055</v>
      </c>
      <c r="H1027" s="9" t="s">
        <v>19</v>
      </c>
      <c r="I1027" s="102">
        <v>50700</v>
      </c>
      <c r="J1027" s="102">
        <v>50700</v>
      </c>
      <c r="K1027" s="102"/>
      <c r="L1027" s="102">
        <f t="shared" si="359"/>
        <v>12000</v>
      </c>
      <c r="M1027" s="102">
        <v>0</v>
      </c>
      <c r="N1027" s="102">
        <v>8000</v>
      </c>
      <c r="O1027" s="102">
        <v>4000</v>
      </c>
      <c r="P1027" s="102">
        <f t="shared" si="360"/>
        <v>12000</v>
      </c>
      <c r="Q1027" s="102">
        <f t="shared" si="364"/>
        <v>23.668639053254438</v>
      </c>
      <c r="R1027" s="35"/>
    </row>
    <row r="1028" spans="1:18" x14ac:dyDescent="0.3">
      <c r="A1028" s="41" t="s">
        <v>586</v>
      </c>
      <c r="B1028" s="41" t="s">
        <v>154</v>
      </c>
      <c r="C1028" s="41" t="s">
        <v>117</v>
      </c>
      <c r="D1028" s="41" t="s">
        <v>621</v>
      </c>
      <c r="E1028" s="41" t="s">
        <v>247</v>
      </c>
      <c r="F1028" s="40" t="s">
        <v>0</v>
      </c>
      <c r="G1028" s="81" t="s">
        <v>0</v>
      </c>
      <c r="H1028" s="6" t="s">
        <v>20</v>
      </c>
      <c r="I1028" s="104">
        <f t="shared" ref="I1028:O1028" si="379">SUM(I1029:I1030)</f>
        <v>1510000</v>
      </c>
      <c r="J1028" s="104">
        <f t="shared" si="379"/>
        <v>1510000</v>
      </c>
      <c r="K1028" s="104">
        <f t="shared" si="379"/>
        <v>0</v>
      </c>
      <c r="L1028" s="104">
        <f t="shared" si="359"/>
        <v>126000</v>
      </c>
      <c r="M1028" s="104">
        <f t="shared" si="379"/>
        <v>0</v>
      </c>
      <c r="N1028" s="104">
        <f t="shared" si="379"/>
        <v>63000</v>
      </c>
      <c r="O1028" s="104">
        <f t="shared" si="379"/>
        <v>63000</v>
      </c>
      <c r="P1028" s="104">
        <f t="shared" si="360"/>
        <v>126000</v>
      </c>
      <c r="Q1028" s="104">
        <f t="shared" si="364"/>
        <v>8.3443708609271532</v>
      </c>
      <c r="R1028" s="35"/>
    </row>
    <row r="1029" spans="1:18" x14ac:dyDescent="0.3">
      <c r="A1029" s="40" t="s">
        <v>586</v>
      </c>
      <c r="B1029" s="40" t="s">
        <v>154</v>
      </c>
      <c r="C1029" s="40" t="s">
        <v>117</v>
      </c>
      <c r="D1029" s="40" t="s">
        <v>621</v>
      </c>
      <c r="E1029" s="88" t="s">
        <v>3026</v>
      </c>
      <c r="F1029" s="40"/>
      <c r="G1029" s="81" t="s">
        <v>3055</v>
      </c>
      <c r="H1029" s="9" t="s">
        <v>20</v>
      </c>
      <c r="I1029" s="102">
        <v>400000</v>
      </c>
      <c r="J1029" s="102">
        <v>400000</v>
      </c>
      <c r="K1029" s="102"/>
      <c r="L1029" s="102">
        <f t="shared" si="359"/>
        <v>66000</v>
      </c>
      <c r="M1029" s="102">
        <v>0</v>
      </c>
      <c r="N1029" s="102">
        <v>33000</v>
      </c>
      <c r="O1029" s="102">
        <v>33000</v>
      </c>
      <c r="P1029" s="102">
        <f t="shared" si="360"/>
        <v>66000</v>
      </c>
      <c r="Q1029" s="102">
        <f t="shared" si="364"/>
        <v>16.5</v>
      </c>
      <c r="R1029" s="35"/>
    </row>
    <row r="1030" spans="1:18" ht="20.399999999999999" x14ac:dyDescent="0.3">
      <c r="A1030" s="40" t="s">
        <v>586</v>
      </c>
      <c r="B1030" s="40" t="s">
        <v>154</v>
      </c>
      <c r="C1030" s="40" t="s">
        <v>117</v>
      </c>
      <c r="D1030" s="40" t="s">
        <v>621</v>
      </c>
      <c r="E1030" s="88" t="s">
        <v>3026</v>
      </c>
      <c r="F1030" s="40" t="s">
        <v>629</v>
      </c>
      <c r="G1030" s="81" t="s">
        <v>3055</v>
      </c>
      <c r="H1030" s="9" t="s">
        <v>630</v>
      </c>
      <c r="I1030" s="102">
        <v>1110000</v>
      </c>
      <c r="J1030" s="102">
        <v>1110000</v>
      </c>
      <c r="K1030" s="102"/>
      <c r="L1030" s="102">
        <f t="shared" si="359"/>
        <v>60000</v>
      </c>
      <c r="M1030" s="102">
        <v>0</v>
      </c>
      <c r="N1030" s="102">
        <v>30000</v>
      </c>
      <c r="O1030" s="102">
        <v>30000</v>
      </c>
      <c r="P1030" s="102">
        <f t="shared" si="360"/>
        <v>60000</v>
      </c>
      <c r="Q1030" s="102">
        <f t="shared" si="364"/>
        <v>5.4054054054054053</v>
      </c>
      <c r="R1030" s="35"/>
    </row>
    <row r="1031" spans="1:18" x14ac:dyDescent="0.3">
      <c r="A1031" s="40" t="s">
        <v>586</v>
      </c>
      <c r="B1031" s="40" t="s">
        <v>154</v>
      </c>
      <c r="C1031" s="40" t="s">
        <v>117</v>
      </c>
      <c r="D1031" s="40" t="s">
        <v>621</v>
      </c>
      <c r="E1031" s="88" t="s">
        <v>3033</v>
      </c>
      <c r="F1031" s="40"/>
      <c r="G1031" s="81" t="s">
        <v>3055</v>
      </c>
      <c r="H1031" s="9" t="s">
        <v>21</v>
      </c>
      <c r="I1031" s="102">
        <v>980000</v>
      </c>
      <c r="J1031" s="102">
        <v>980000</v>
      </c>
      <c r="K1031" s="102"/>
      <c r="L1031" s="102">
        <f t="shared" si="359"/>
        <v>135000</v>
      </c>
      <c r="M1031" s="102">
        <v>0</v>
      </c>
      <c r="N1031" s="102">
        <v>65000</v>
      </c>
      <c r="O1031" s="102">
        <v>70000</v>
      </c>
      <c r="P1031" s="102">
        <f t="shared" si="360"/>
        <v>135000</v>
      </c>
      <c r="Q1031" s="102">
        <f t="shared" si="364"/>
        <v>13.77551020408163</v>
      </c>
      <c r="R1031" s="35"/>
    </row>
    <row r="1032" spans="1:18" x14ac:dyDescent="0.3">
      <c r="A1032" s="40" t="s">
        <v>586</v>
      </c>
      <c r="B1032" s="40" t="s">
        <v>154</v>
      </c>
      <c r="C1032" s="40" t="s">
        <v>117</v>
      </c>
      <c r="D1032" s="40" t="s">
        <v>621</v>
      </c>
      <c r="E1032" s="88" t="s">
        <v>3034</v>
      </c>
      <c r="F1032" s="40"/>
      <c r="G1032" s="81" t="s">
        <v>3055</v>
      </c>
      <c r="H1032" s="9" t="s">
        <v>22</v>
      </c>
      <c r="I1032" s="102">
        <v>220000</v>
      </c>
      <c r="J1032" s="102">
        <v>220000</v>
      </c>
      <c r="K1032" s="102"/>
      <c r="L1032" s="102">
        <f t="shared" si="359"/>
        <v>12400</v>
      </c>
      <c r="M1032" s="102">
        <v>0</v>
      </c>
      <c r="N1032" s="102">
        <v>6200</v>
      </c>
      <c r="O1032" s="102">
        <v>6200</v>
      </c>
      <c r="P1032" s="102">
        <f t="shared" si="360"/>
        <v>12400</v>
      </c>
      <c r="Q1032" s="102">
        <f t="shared" si="364"/>
        <v>5.6363636363636367</v>
      </c>
      <c r="R1032" s="35"/>
    </row>
    <row r="1033" spans="1:18" x14ac:dyDescent="0.3">
      <c r="A1033" s="40" t="s">
        <v>586</v>
      </c>
      <c r="B1033" s="40" t="s">
        <v>154</v>
      </c>
      <c r="C1033" s="40" t="s">
        <v>117</v>
      </c>
      <c r="D1033" s="40" t="s">
        <v>621</v>
      </c>
      <c r="E1033" s="88" t="s">
        <v>3035</v>
      </c>
      <c r="F1033" s="40"/>
      <c r="G1033" s="81" t="s">
        <v>3055</v>
      </c>
      <c r="H1033" s="9" t="s">
        <v>23</v>
      </c>
      <c r="I1033" s="102">
        <v>355000</v>
      </c>
      <c r="J1033" s="102">
        <v>355000</v>
      </c>
      <c r="K1033" s="102"/>
      <c r="L1033" s="102">
        <f t="shared" si="359"/>
        <v>120000</v>
      </c>
      <c r="M1033" s="102">
        <v>0</v>
      </c>
      <c r="N1033" s="102">
        <v>55000</v>
      </c>
      <c r="O1033" s="102">
        <v>65000</v>
      </c>
      <c r="P1033" s="102">
        <f t="shared" si="360"/>
        <v>120000</v>
      </c>
      <c r="Q1033" s="102">
        <f t="shared" si="364"/>
        <v>33.802816901408448</v>
      </c>
      <c r="R1033" s="35"/>
    </row>
    <row r="1034" spans="1:18" x14ac:dyDescent="0.3">
      <c r="A1034" s="40" t="s">
        <v>586</v>
      </c>
      <c r="B1034" s="40" t="s">
        <v>154</v>
      </c>
      <c r="C1034" s="40" t="s">
        <v>117</v>
      </c>
      <c r="D1034" s="40" t="s">
        <v>621</v>
      </c>
      <c r="E1034" s="88" t="s">
        <v>3036</v>
      </c>
      <c r="F1034" s="40"/>
      <c r="G1034" s="81" t="s">
        <v>3055</v>
      </c>
      <c r="H1034" s="9" t="s">
        <v>24</v>
      </c>
      <c r="I1034" s="102">
        <v>380000</v>
      </c>
      <c r="J1034" s="102">
        <v>380000</v>
      </c>
      <c r="K1034" s="102"/>
      <c r="L1034" s="102">
        <f t="shared" si="359"/>
        <v>51000</v>
      </c>
      <c r="M1034" s="102">
        <v>0</v>
      </c>
      <c r="N1034" s="102">
        <v>16000</v>
      </c>
      <c r="O1034" s="102">
        <v>35000</v>
      </c>
      <c r="P1034" s="102">
        <f t="shared" si="360"/>
        <v>51000</v>
      </c>
      <c r="Q1034" s="102">
        <f t="shared" si="364"/>
        <v>13.421052631578947</v>
      </c>
      <c r="R1034" s="35"/>
    </row>
    <row r="1035" spans="1:18" x14ac:dyDescent="0.3">
      <c r="A1035" s="41" t="s">
        <v>586</v>
      </c>
      <c r="B1035" s="41" t="s">
        <v>154</v>
      </c>
      <c r="C1035" s="41" t="s">
        <v>117</v>
      </c>
      <c r="D1035" s="41" t="s">
        <v>621</v>
      </c>
      <c r="E1035" s="41" t="s">
        <v>127</v>
      </c>
      <c r="F1035" s="40" t="s">
        <v>0</v>
      </c>
      <c r="G1035" s="81" t="s">
        <v>0</v>
      </c>
      <c r="H1035" s="6" t="s">
        <v>25</v>
      </c>
      <c r="I1035" s="104">
        <f t="shared" ref="I1035:O1035" si="380">SUM(I1036:I1040)</f>
        <v>1189000</v>
      </c>
      <c r="J1035" s="104">
        <f t="shared" si="380"/>
        <v>1189000</v>
      </c>
      <c r="K1035" s="104">
        <f t="shared" si="380"/>
        <v>0</v>
      </c>
      <c r="L1035" s="104">
        <f t="shared" ref="L1035:L1098" si="381">SUM(M1035:O1035)</f>
        <v>88332</v>
      </c>
      <c r="M1035" s="104">
        <f t="shared" si="380"/>
        <v>12732</v>
      </c>
      <c r="N1035" s="104">
        <f t="shared" si="380"/>
        <v>38600</v>
      </c>
      <c r="O1035" s="104">
        <f t="shared" si="380"/>
        <v>37000</v>
      </c>
      <c r="P1035" s="104">
        <f t="shared" si="360"/>
        <v>88332</v>
      </c>
      <c r="Q1035" s="104">
        <f t="shared" si="364"/>
        <v>7.4291000841042898</v>
      </c>
      <c r="R1035" s="35"/>
    </row>
    <row r="1036" spans="1:18" x14ac:dyDescent="0.3">
      <c r="A1036" s="40" t="s">
        <v>586</v>
      </c>
      <c r="B1036" s="40" t="s">
        <v>154</v>
      </c>
      <c r="C1036" s="40" t="s">
        <v>117</v>
      </c>
      <c r="D1036" s="40" t="s">
        <v>621</v>
      </c>
      <c r="E1036" s="88" t="s">
        <v>3019</v>
      </c>
      <c r="F1036" s="40"/>
      <c r="G1036" s="81" t="s">
        <v>3055</v>
      </c>
      <c r="H1036" s="9" t="s">
        <v>25</v>
      </c>
      <c r="I1036" s="102">
        <v>300000</v>
      </c>
      <c r="J1036" s="102">
        <v>300000</v>
      </c>
      <c r="K1036" s="102"/>
      <c r="L1036" s="102">
        <f t="shared" si="381"/>
        <v>44000</v>
      </c>
      <c r="M1036" s="102">
        <v>0</v>
      </c>
      <c r="N1036" s="102">
        <v>22000</v>
      </c>
      <c r="O1036" s="102">
        <v>22000</v>
      </c>
      <c r="P1036" s="102">
        <f t="shared" ref="P1036:P1099" si="382">K1036+L1036</f>
        <v>44000</v>
      </c>
      <c r="Q1036" s="102">
        <f t="shared" si="364"/>
        <v>14.666666666666666</v>
      </c>
      <c r="R1036" s="35"/>
    </row>
    <row r="1037" spans="1:18" x14ac:dyDescent="0.3">
      <c r="A1037" s="40" t="s">
        <v>586</v>
      </c>
      <c r="B1037" s="40" t="s">
        <v>154</v>
      </c>
      <c r="C1037" s="40" t="s">
        <v>117</v>
      </c>
      <c r="D1037" s="40" t="s">
        <v>621</v>
      </c>
      <c r="E1037" s="88" t="s">
        <v>3019</v>
      </c>
      <c r="F1037" s="40" t="s">
        <v>631</v>
      </c>
      <c r="G1037" s="81" t="s">
        <v>3055</v>
      </c>
      <c r="H1037" s="9" t="s">
        <v>135</v>
      </c>
      <c r="I1037" s="102">
        <v>161000</v>
      </c>
      <c r="J1037" s="102">
        <v>161000</v>
      </c>
      <c r="K1037" s="102"/>
      <c r="L1037" s="102">
        <f t="shared" si="381"/>
        <v>40932</v>
      </c>
      <c r="M1037" s="102">
        <v>12732</v>
      </c>
      <c r="N1037" s="102">
        <v>15000</v>
      </c>
      <c r="O1037" s="102">
        <v>13200</v>
      </c>
      <c r="P1037" s="102">
        <f t="shared" si="382"/>
        <v>40932</v>
      </c>
      <c r="Q1037" s="102">
        <f t="shared" si="364"/>
        <v>25.423602484472053</v>
      </c>
      <c r="R1037" s="35"/>
    </row>
    <row r="1038" spans="1:18" x14ac:dyDescent="0.3">
      <c r="A1038" s="40" t="s">
        <v>586</v>
      </c>
      <c r="B1038" s="40" t="s">
        <v>154</v>
      </c>
      <c r="C1038" s="40" t="s">
        <v>117</v>
      </c>
      <c r="D1038" s="40" t="s">
        <v>621</v>
      </c>
      <c r="E1038" s="88" t="s">
        <v>3019</v>
      </c>
      <c r="F1038" s="40" t="s">
        <v>632</v>
      </c>
      <c r="G1038" s="81" t="s">
        <v>3055</v>
      </c>
      <c r="H1038" s="9" t="s">
        <v>633</v>
      </c>
      <c r="I1038" s="102">
        <v>600000</v>
      </c>
      <c r="J1038" s="102">
        <v>600000</v>
      </c>
      <c r="K1038" s="102"/>
      <c r="L1038" s="102">
        <f t="shared" si="381"/>
        <v>0</v>
      </c>
      <c r="M1038" s="102">
        <v>0</v>
      </c>
      <c r="N1038" s="102">
        <v>0</v>
      </c>
      <c r="O1038" s="102">
        <v>0</v>
      </c>
      <c r="P1038" s="102">
        <f t="shared" si="382"/>
        <v>0</v>
      </c>
      <c r="Q1038" s="102">
        <f t="shared" si="364"/>
        <v>0</v>
      </c>
      <c r="R1038" s="35"/>
    </row>
    <row r="1039" spans="1:18" ht="20.399999999999999" x14ac:dyDescent="0.3">
      <c r="A1039" s="40" t="s">
        <v>586</v>
      </c>
      <c r="B1039" s="40" t="s">
        <v>154</v>
      </c>
      <c r="C1039" s="40" t="s">
        <v>117</v>
      </c>
      <c r="D1039" s="40" t="s">
        <v>621</v>
      </c>
      <c r="E1039" s="88" t="s">
        <v>3019</v>
      </c>
      <c r="F1039" s="40" t="s">
        <v>634</v>
      </c>
      <c r="G1039" s="81" t="s">
        <v>3055</v>
      </c>
      <c r="H1039" s="9" t="s">
        <v>141</v>
      </c>
      <c r="I1039" s="102">
        <v>20000</v>
      </c>
      <c r="J1039" s="102">
        <v>20000</v>
      </c>
      <c r="K1039" s="102"/>
      <c r="L1039" s="102">
        <f t="shared" si="381"/>
        <v>3400</v>
      </c>
      <c r="M1039" s="102">
        <v>0</v>
      </c>
      <c r="N1039" s="102">
        <v>1600</v>
      </c>
      <c r="O1039" s="102">
        <v>1800</v>
      </c>
      <c r="P1039" s="102">
        <f t="shared" si="382"/>
        <v>3400</v>
      </c>
      <c r="Q1039" s="102">
        <f t="shared" si="364"/>
        <v>17</v>
      </c>
      <c r="R1039" s="35"/>
    </row>
    <row r="1040" spans="1:18" x14ac:dyDescent="0.3">
      <c r="A1040" s="40" t="s">
        <v>586</v>
      </c>
      <c r="B1040" s="40" t="s">
        <v>154</v>
      </c>
      <c r="C1040" s="40" t="s">
        <v>117</v>
      </c>
      <c r="D1040" s="40" t="s">
        <v>621</v>
      </c>
      <c r="E1040" s="88" t="s">
        <v>3019</v>
      </c>
      <c r="F1040" s="40" t="s">
        <v>635</v>
      </c>
      <c r="G1040" s="81" t="s">
        <v>3055</v>
      </c>
      <c r="H1040" s="9" t="s">
        <v>636</v>
      </c>
      <c r="I1040" s="102">
        <v>108000</v>
      </c>
      <c r="J1040" s="102">
        <v>108000</v>
      </c>
      <c r="K1040" s="102"/>
      <c r="L1040" s="102">
        <f t="shared" si="381"/>
        <v>0</v>
      </c>
      <c r="M1040" s="102">
        <v>0</v>
      </c>
      <c r="N1040" s="102">
        <v>0</v>
      </c>
      <c r="O1040" s="102">
        <v>0</v>
      </c>
      <c r="P1040" s="102">
        <f t="shared" si="382"/>
        <v>0</v>
      </c>
      <c r="Q1040" s="102">
        <f t="shared" ref="Q1040:Q1103" si="383">IF(J1040=0,"-",P1040/J1040*100)</f>
        <v>0</v>
      </c>
      <c r="R1040" s="35"/>
    </row>
    <row r="1041" spans="1:18" s="34" customFormat="1" ht="20.399999999999999" x14ac:dyDescent="0.3">
      <c r="A1041" s="43" t="s">
        <v>0</v>
      </c>
      <c r="B1041" s="43" t="s">
        <v>0</v>
      </c>
      <c r="C1041" s="43" t="s">
        <v>0</v>
      </c>
      <c r="D1041" s="49" t="s">
        <v>0</v>
      </c>
      <c r="E1041" s="49" t="s">
        <v>0</v>
      </c>
      <c r="F1041" s="49" t="s">
        <v>0</v>
      </c>
      <c r="G1041" s="49" t="s">
        <v>0</v>
      </c>
      <c r="H1041" s="21" t="s">
        <v>35</v>
      </c>
      <c r="I1041" s="112">
        <f>SUM(I1042)</f>
        <v>10200</v>
      </c>
      <c r="J1041" s="112">
        <f t="shared" ref="J1041:O1041" si="384">SUM(J1042)</f>
        <v>10200</v>
      </c>
      <c r="K1041" s="112">
        <f t="shared" si="384"/>
        <v>0</v>
      </c>
      <c r="L1041" s="112">
        <f t="shared" si="381"/>
        <v>1600</v>
      </c>
      <c r="M1041" s="112">
        <f t="shared" si="384"/>
        <v>0</v>
      </c>
      <c r="N1041" s="112">
        <f t="shared" si="384"/>
        <v>800</v>
      </c>
      <c r="O1041" s="112">
        <f t="shared" si="384"/>
        <v>800</v>
      </c>
      <c r="P1041" s="112">
        <f t="shared" si="382"/>
        <v>1600</v>
      </c>
      <c r="Q1041" s="112">
        <f t="shared" si="383"/>
        <v>15.686274509803921</v>
      </c>
      <c r="R1041" s="35"/>
    </row>
    <row r="1042" spans="1:18" x14ac:dyDescent="0.3">
      <c r="A1042" s="40" t="s">
        <v>586</v>
      </c>
      <c r="B1042" s="40" t="s">
        <v>154</v>
      </c>
      <c r="C1042" s="40" t="s">
        <v>117</v>
      </c>
      <c r="D1042" s="40" t="s">
        <v>621</v>
      </c>
      <c r="E1042" s="52" t="s">
        <v>142</v>
      </c>
      <c r="F1042" s="52" t="s">
        <v>0</v>
      </c>
      <c r="G1042" s="52" t="s">
        <v>0</v>
      </c>
      <c r="H1042" s="6" t="s">
        <v>27</v>
      </c>
      <c r="I1042" s="104">
        <f>SUM(I1043,I1044)</f>
        <v>10200</v>
      </c>
      <c r="J1042" s="104">
        <f>SUM(J1043,J1044)</f>
        <v>10200</v>
      </c>
      <c r="K1042" s="104">
        <f>SUM(K1043,K1044)</f>
        <v>0</v>
      </c>
      <c r="L1042" s="104">
        <f t="shared" si="381"/>
        <v>1600</v>
      </c>
      <c r="M1042" s="104">
        <f>SUM(M1043,M1044)</f>
        <v>0</v>
      </c>
      <c r="N1042" s="104">
        <f t="shared" ref="N1042:O1042" si="385">SUM(N1043,N1044)</f>
        <v>800</v>
      </c>
      <c r="O1042" s="104">
        <f t="shared" si="385"/>
        <v>800</v>
      </c>
      <c r="P1042" s="104">
        <f t="shared" si="382"/>
        <v>1600</v>
      </c>
      <c r="Q1042" s="104">
        <f t="shared" si="383"/>
        <v>15.686274509803921</v>
      </c>
      <c r="R1042" s="35"/>
    </row>
    <row r="1043" spans="1:18" x14ac:dyDescent="0.3">
      <c r="A1043" s="40" t="s">
        <v>586</v>
      </c>
      <c r="B1043" s="40" t="s">
        <v>154</v>
      </c>
      <c r="C1043" s="40" t="s">
        <v>117</v>
      </c>
      <c r="D1043" s="40" t="s">
        <v>621</v>
      </c>
      <c r="E1043" s="88" t="s">
        <v>3023</v>
      </c>
      <c r="F1043" s="40"/>
      <c r="G1043" s="81" t="s">
        <v>3055</v>
      </c>
      <c r="H1043" s="9" t="s">
        <v>29</v>
      </c>
      <c r="I1043" s="102">
        <v>10000</v>
      </c>
      <c r="J1043" s="102">
        <v>10000</v>
      </c>
      <c r="K1043" s="102"/>
      <c r="L1043" s="102">
        <f t="shared" si="381"/>
        <v>1600</v>
      </c>
      <c r="M1043" s="102">
        <v>0</v>
      </c>
      <c r="N1043" s="102">
        <v>800</v>
      </c>
      <c r="O1043" s="102">
        <v>800</v>
      </c>
      <c r="P1043" s="102">
        <f t="shared" si="382"/>
        <v>1600</v>
      </c>
      <c r="Q1043" s="102">
        <f t="shared" si="383"/>
        <v>16</v>
      </c>
      <c r="R1043" s="35"/>
    </row>
    <row r="1044" spans="1:18" x14ac:dyDescent="0.3">
      <c r="A1044" s="41" t="s">
        <v>586</v>
      </c>
      <c r="B1044" s="41" t="s">
        <v>154</v>
      </c>
      <c r="C1044" s="41" t="s">
        <v>117</v>
      </c>
      <c r="D1044" s="41" t="s">
        <v>621</v>
      </c>
      <c r="E1044" s="41" t="s">
        <v>148</v>
      </c>
      <c r="F1044" s="40" t="s">
        <v>0</v>
      </c>
      <c r="G1044" s="81" t="s">
        <v>0</v>
      </c>
      <c r="H1044" s="6" t="s">
        <v>34</v>
      </c>
      <c r="I1044" s="104">
        <f>SUM(I1045:I1046)</f>
        <v>200</v>
      </c>
      <c r="J1044" s="104">
        <f t="shared" ref="J1044:O1044" si="386">SUM(J1045:J1046)</f>
        <v>200</v>
      </c>
      <c r="K1044" s="104">
        <f t="shared" si="386"/>
        <v>0</v>
      </c>
      <c r="L1044" s="104">
        <f t="shared" si="381"/>
        <v>0</v>
      </c>
      <c r="M1044" s="104">
        <f t="shared" si="386"/>
        <v>0</v>
      </c>
      <c r="N1044" s="104">
        <f t="shared" si="386"/>
        <v>0</v>
      </c>
      <c r="O1044" s="104">
        <f t="shared" si="386"/>
        <v>0</v>
      </c>
      <c r="P1044" s="104">
        <f t="shared" si="382"/>
        <v>0</v>
      </c>
      <c r="Q1044" s="104">
        <f t="shared" si="383"/>
        <v>0</v>
      </c>
      <c r="R1044" s="35"/>
    </row>
    <row r="1045" spans="1:18" x14ac:dyDescent="0.3">
      <c r="A1045" s="40" t="s">
        <v>586</v>
      </c>
      <c r="B1045" s="40" t="s">
        <v>154</v>
      </c>
      <c r="C1045" s="40" t="s">
        <v>117</v>
      </c>
      <c r="D1045" s="40" t="s">
        <v>621</v>
      </c>
      <c r="E1045" s="88" t="s">
        <v>3021</v>
      </c>
      <c r="F1045" s="40" t="s">
        <v>637</v>
      </c>
      <c r="G1045" s="81" t="s">
        <v>3055</v>
      </c>
      <c r="H1045" s="9" t="s">
        <v>34</v>
      </c>
      <c r="I1045" s="102">
        <v>100</v>
      </c>
      <c r="J1045" s="102">
        <v>100</v>
      </c>
      <c r="K1045" s="102"/>
      <c r="L1045" s="102">
        <f t="shared" si="381"/>
        <v>0</v>
      </c>
      <c r="M1045" s="102">
        <v>0</v>
      </c>
      <c r="N1045" s="102"/>
      <c r="O1045" s="102"/>
      <c r="P1045" s="102">
        <f t="shared" si="382"/>
        <v>0</v>
      </c>
      <c r="Q1045" s="102">
        <f t="shared" si="383"/>
        <v>0</v>
      </c>
      <c r="R1045" s="35"/>
    </row>
    <row r="1046" spans="1:18" x14ac:dyDescent="0.3">
      <c r="A1046" s="40" t="s">
        <v>586</v>
      </c>
      <c r="B1046" s="40" t="s">
        <v>154</v>
      </c>
      <c r="C1046" s="40" t="s">
        <v>117</v>
      </c>
      <c r="D1046" s="40" t="s">
        <v>621</v>
      </c>
      <c r="E1046" s="88" t="s">
        <v>3021</v>
      </c>
      <c r="F1046" s="40" t="s">
        <v>638</v>
      </c>
      <c r="G1046" s="81" t="s">
        <v>3055</v>
      </c>
      <c r="H1046" s="9" t="s">
        <v>405</v>
      </c>
      <c r="I1046" s="102">
        <v>100</v>
      </c>
      <c r="J1046" s="102">
        <v>100</v>
      </c>
      <c r="K1046" s="102"/>
      <c r="L1046" s="102">
        <f t="shared" si="381"/>
        <v>0</v>
      </c>
      <c r="M1046" s="102">
        <v>0</v>
      </c>
      <c r="N1046" s="102"/>
      <c r="O1046" s="102"/>
      <c r="P1046" s="102">
        <f t="shared" si="382"/>
        <v>0</v>
      </c>
      <c r="Q1046" s="102">
        <f t="shared" si="383"/>
        <v>0</v>
      </c>
      <c r="R1046" s="35"/>
    </row>
    <row r="1047" spans="1:18" s="34" customFormat="1" ht="20.399999999999999" x14ac:dyDescent="0.3">
      <c r="A1047" s="43" t="s">
        <v>0</v>
      </c>
      <c r="B1047" s="43" t="s">
        <v>0</v>
      </c>
      <c r="C1047" s="43" t="s">
        <v>0</v>
      </c>
      <c r="D1047" s="49" t="s">
        <v>0</v>
      </c>
      <c r="E1047" s="49" t="s">
        <v>0</v>
      </c>
      <c r="F1047" s="49" t="s">
        <v>0</v>
      </c>
      <c r="G1047" s="49" t="s">
        <v>0</v>
      </c>
      <c r="H1047" s="21" t="s">
        <v>53</v>
      </c>
      <c r="I1047" s="112">
        <f t="shared" ref="I1047:O1047" si="387">SUM(I1048)</f>
        <v>6020824</v>
      </c>
      <c r="J1047" s="112">
        <f t="shared" si="387"/>
        <v>100000</v>
      </c>
      <c r="K1047" s="112">
        <f t="shared" si="387"/>
        <v>0</v>
      </c>
      <c r="L1047" s="112">
        <f t="shared" si="381"/>
        <v>27000</v>
      </c>
      <c r="M1047" s="112">
        <f t="shared" si="387"/>
        <v>0</v>
      </c>
      <c r="N1047" s="112">
        <f t="shared" si="387"/>
        <v>10000</v>
      </c>
      <c r="O1047" s="112">
        <f t="shared" si="387"/>
        <v>17000</v>
      </c>
      <c r="P1047" s="112">
        <f t="shared" si="382"/>
        <v>27000</v>
      </c>
      <c r="Q1047" s="112">
        <f t="shared" si="383"/>
        <v>27</v>
      </c>
      <c r="R1047" s="35"/>
    </row>
    <row r="1048" spans="1:18" x14ac:dyDescent="0.3">
      <c r="A1048" s="40" t="s">
        <v>586</v>
      </c>
      <c r="B1048" s="40" t="s">
        <v>154</v>
      </c>
      <c r="C1048" s="40" t="s">
        <v>117</v>
      </c>
      <c r="D1048" s="40" t="s">
        <v>621</v>
      </c>
      <c r="E1048" s="52" t="s">
        <v>149</v>
      </c>
      <c r="F1048" s="52" t="s">
        <v>0</v>
      </c>
      <c r="G1048" s="52" t="s">
        <v>0</v>
      </c>
      <c r="H1048" s="6" t="s">
        <v>46</v>
      </c>
      <c r="I1048" s="104">
        <f>SUM(I1049,I1054)</f>
        <v>6020824</v>
      </c>
      <c r="J1048" s="104">
        <f>SUM(J1049,J1054)</f>
        <v>100000</v>
      </c>
      <c r="K1048" s="104">
        <f>SUM(K1049,K1054)</f>
        <v>0</v>
      </c>
      <c r="L1048" s="104">
        <f t="shared" si="381"/>
        <v>27000</v>
      </c>
      <c r="M1048" s="104">
        <f>SUM(M1049,M1054)</f>
        <v>0</v>
      </c>
      <c r="N1048" s="104">
        <f t="shared" ref="N1048:O1048" si="388">SUM(N1049,N1054)</f>
        <v>10000</v>
      </c>
      <c r="O1048" s="104">
        <f t="shared" si="388"/>
        <v>17000</v>
      </c>
      <c r="P1048" s="104">
        <f t="shared" si="382"/>
        <v>27000</v>
      </c>
      <c r="Q1048" s="104">
        <f t="shared" si="383"/>
        <v>27</v>
      </c>
      <c r="R1048" s="35"/>
    </row>
    <row r="1049" spans="1:18" x14ac:dyDescent="0.3">
      <c r="A1049" s="41" t="s">
        <v>586</v>
      </c>
      <c r="B1049" s="41" t="s">
        <v>154</v>
      </c>
      <c r="C1049" s="41" t="s">
        <v>117</v>
      </c>
      <c r="D1049" s="41" t="s">
        <v>621</v>
      </c>
      <c r="E1049" s="41" t="s">
        <v>150</v>
      </c>
      <c r="F1049" s="40" t="s">
        <v>0</v>
      </c>
      <c r="G1049" s="81" t="s">
        <v>0</v>
      </c>
      <c r="H1049" s="6" t="s">
        <v>49</v>
      </c>
      <c r="I1049" s="104">
        <f>SUM(I1050:I1053)</f>
        <v>6000824</v>
      </c>
      <c r="J1049" s="104">
        <f>SUM(J1050:J1053)</f>
        <v>80000</v>
      </c>
      <c r="K1049" s="104">
        <f>SUM(K1050:K1053)</f>
        <v>0</v>
      </c>
      <c r="L1049" s="104">
        <f t="shared" si="381"/>
        <v>20000</v>
      </c>
      <c r="M1049" s="104">
        <f>SUM(M1050:M1053)</f>
        <v>0</v>
      </c>
      <c r="N1049" s="104">
        <f t="shared" ref="N1049:O1049" si="389">SUM(N1050:N1053)</f>
        <v>10000</v>
      </c>
      <c r="O1049" s="104">
        <f t="shared" si="389"/>
        <v>10000</v>
      </c>
      <c r="P1049" s="104">
        <f t="shared" si="382"/>
        <v>20000</v>
      </c>
      <c r="Q1049" s="104">
        <f t="shared" si="383"/>
        <v>25</v>
      </c>
      <c r="R1049" s="35"/>
    </row>
    <row r="1050" spans="1:18" x14ac:dyDescent="0.3">
      <c r="A1050" s="40" t="s">
        <v>586</v>
      </c>
      <c r="B1050" s="40" t="s">
        <v>154</v>
      </c>
      <c r="C1050" s="40" t="s">
        <v>117</v>
      </c>
      <c r="D1050" s="40" t="s">
        <v>621</v>
      </c>
      <c r="E1050" s="88" t="s">
        <v>3022</v>
      </c>
      <c r="F1050" s="40" t="s">
        <v>639</v>
      </c>
      <c r="G1050" s="81" t="s">
        <v>3055</v>
      </c>
      <c r="H1050" s="9" t="s">
        <v>606</v>
      </c>
      <c r="I1050" s="102">
        <v>80000</v>
      </c>
      <c r="J1050" s="102">
        <v>80000</v>
      </c>
      <c r="K1050" s="102"/>
      <c r="L1050" s="102">
        <f t="shared" si="381"/>
        <v>20000</v>
      </c>
      <c r="M1050" s="102"/>
      <c r="N1050" s="102">
        <v>10000</v>
      </c>
      <c r="O1050" s="102">
        <v>10000</v>
      </c>
      <c r="P1050" s="102">
        <f t="shared" si="382"/>
        <v>20000</v>
      </c>
      <c r="Q1050" s="102">
        <f t="shared" si="383"/>
        <v>25</v>
      </c>
      <c r="R1050" s="35"/>
    </row>
    <row r="1051" spans="1:18" x14ac:dyDescent="0.3">
      <c r="A1051" s="40" t="s">
        <v>586</v>
      </c>
      <c r="B1051" s="40" t="s">
        <v>154</v>
      </c>
      <c r="C1051" s="40" t="s">
        <v>117</v>
      </c>
      <c r="D1051" s="40" t="s">
        <v>621</v>
      </c>
      <c r="E1051" s="88" t="s">
        <v>3022</v>
      </c>
      <c r="F1051" s="40" t="s">
        <v>640</v>
      </c>
      <c r="G1051" s="81" t="s">
        <v>3055</v>
      </c>
      <c r="H1051" s="9" t="s">
        <v>641</v>
      </c>
      <c r="I1051" s="102">
        <v>3980000</v>
      </c>
      <c r="J1051" s="102">
        <v>0</v>
      </c>
      <c r="K1051" s="102"/>
      <c r="L1051" s="102">
        <f t="shared" si="381"/>
        <v>0</v>
      </c>
      <c r="M1051" s="102"/>
      <c r="N1051" s="102"/>
      <c r="O1051" s="102"/>
      <c r="P1051" s="102">
        <f t="shared" si="382"/>
        <v>0</v>
      </c>
      <c r="Q1051" s="102" t="str">
        <f t="shared" si="383"/>
        <v>-</v>
      </c>
      <c r="R1051" s="35"/>
    </row>
    <row r="1052" spans="1:18" x14ac:dyDescent="0.3">
      <c r="A1052" s="40" t="s">
        <v>586</v>
      </c>
      <c r="B1052" s="40" t="s">
        <v>154</v>
      </c>
      <c r="C1052" s="40" t="s">
        <v>117</v>
      </c>
      <c r="D1052" s="40" t="s">
        <v>621</v>
      </c>
      <c r="E1052" s="88" t="s">
        <v>3022</v>
      </c>
      <c r="F1052" s="40" t="s">
        <v>642</v>
      </c>
      <c r="G1052" s="81" t="s">
        <v>3055</v>
      </c>
      <c r="H1052" s="9" t="s">
        <v>643</v>
      </c>
      <c r="I1052" s="102">
        <v>890000</v>
      </c>
      <c r="J1052" s="102">
        <v>0</v>
      </c>
      <c r="K1052" s="102"/>
      <c r="L1052" s="102">
        <f t="shared" si="381"/>
        <v>0</v>
      </c>
      <c r="M1052" s="102"/>
      <c r="N1052" s="102"/>
      <c r="O1052" s="102"/>
      <c r="P1052" s="102">
        <f t="shared" si="382"/>
        <v>0</v>
      </c>
      <c r="Q1052" s="102" t="str">
        <f t="shared" si="383"/>
        <v>-</v>
      </c>
      <c r="R1052" s="35"/>
    </row>
    <row r="1053" spans="1:18" x14ac:dyDescent="0.3">
      <c r="A1053" s="40" t="s">
        <v>586</v>
      </c>
      <c r="B1053" s="40" t="s">
        <v>154</v>
      </c>
      <c r="C1053" s="40" t="s">
        <v>117</v>
      </c>
      <c r="D1053" s="40" t="s">
        <v>621</v>
      </c>
      <c r="E1053" s="88" t="s">
        <v>3022</v>
      </c>
      <c r="F1053" s="40" t="s">
        <v>644</v>
      </c>
      <c r="G1053" s="81" t="s">
        <v>3055</v>
      </c>
      <c r="H1053" s="9" t="s">
        <v>645</v>
      </c>
      <c r="I1053" s="102">
        <v>1050824</v>
      </c>
      <c r="J1053" s="102">
        <v>0</v>
      </c>
      <c r="K1053" s="102"/>
      <c r="L1053" s="102">
        <f t="shared" si="381"/>
        <v>0</v>
      </c>
      <c r="M1053" s="102"/>
      <c r="N1053" s="102"/>
      <c r="O1053" s="102"/>
      <c r="P1053" s="102">
        <f t="shared" si="382"/>
        <v>0</v>
      </c>
      <c r="Q1053" s="102" t="str">
        <f t="shared" si="383"/>
        <v>-</v>
      </c>
      <c r="R1053" s="35"/>
    </row>
    <row r="1054" spans="1:18" x14ac:dyDescent="0.3">
      <c r="A1054" s="40" t="s">
        <v>586</v>
      </c>
      <c r="B1054" s="40" t="s">
        <v>154</v>
      </c>
      <c r="C1054" s="40" t="s">
        <v>117</v>
      </c>
      <c r="D1054" s="40" t="s">
        <v>621</v>
      </c>
      <c r="E1054" s="88" t="s">
        <v>3025</v>
      </c>
      <c r="F1054" s="40"/>
      <c r="G1054" s="81" t="s">
        <v>3055</v>
      </c>
      <c r="H1054" s="9" t="s">
        <v>51</v>
      </c>
      <c r="I1054" s="102">
        <v>20000</v>
      </c>
      <c r="J1054" s="102">
        <v>20000</v>
      </c>
      <c r="K1054" s="102"/>
      <c r="L1054" s="102">
        <f t="shared" si="381"/>
        <v>7000</v>
      </c>
      <c r="M1054" s="102"/>
      <c r="N1054" s="102">
        <v>0</v>
      </c>
      <c r="O1054" s="102">
        <v>7000</v>
      </c>
      <c r="P1054" s="102">
        <f t="shared" si="382"/>
        <v>7000</v>
      </c>
      <c r="Q1054" s="102">
        <f t="shared" si="383"/>
        <v>35</v>
      </c>
      <c r="R1054" s="35"/>
    </row>
    <row r="1055" spans="1:18" s="34" customFormat="1" x14ac:dyDescent="0.3">
      <c r="A1055" s="49" t="s">
        <v>0</v>
      </c>
      <c r="B1055" s="49" t="s">
        <v>0</v>
      </c>
      <c r="C1055" s="49" t="s">
        <v>0</v>
      </c>
      <c r="D1055" s="49" t="s">
        <v>0</v>
      </c>
      <c r="E1055" s="49" t="s">
        <v>0</v>
      </c>
      <c r="F1055" s="49" t="s">
        <v>0</v>
      </c>
      <c r="G1055" s="49" t="s">
        <v>0</v>
      </c>
      <c r="H1055" s="21" t="s">
        <v>646</v>
      </c>
      <c r="I1055" s="112">
        <f t="shared" ref="I1055:O1055" si="390">SUM(I1013,I1041,I1047)</f>
        <v>72803724</v>
      </c>
      <c r="J1055" s="112">
        <f t="shared" si="390"/>
        <v>66882900</v>
      </c>
      <c r="K1055" s="112">
        <f t="shared" si="390"/>
        <v>0</v>
      </c>
      <c r="L1055" s="112">
        <f t="shared" si="381"/>
        <v>15756679</v>
      </c>
      <c r="M1055" s="112">
        <f t="shared" si="390"/>
        <v>4975079</v>
      </c>
      <c r="N1055" s="112">
        <f t="shared" si="390"/>
        <v>5364100</v>
      </c>
      <c r="O1055" s="112">
        <f t="shared" si="390"/>
        <v>5417500</v>
      </c>
      <c r="P1055" s="112">
        <f t="shared" si="382"/>
        <v>15756679</v>
      </c>
      <c r="Q1055" s="112">
        <f t="shared" si="383"/>
        <v>23.558606160917066</v>
      </c>
      <c r="R1055" s="35"/>
    </row>
    <row r="1056" spans="1:18" ht="15" thickBot="1" x14ac:dyDescent="0.35">
      <c r="A1056" s="81" t="s">
        <v>0</v>
      </c>
      <c r="B1056" s="81" t="s">
        <v>0</v>
      </c>
      <c r="C1056" s="81" t="s">
        <v>0</v>
      </c>
      <c r="D1056" s="81" t="s">
        <v>0</v>
      </c>
      <c r="E1056" s="81" t="s">
        <v>0</v>
      </c>
      <c r="F1056" s="81" t="s">
        <v>0</v>
      </c>
      <c r="G1056" s="81" t="s">
        <v>0</v>
      </c>
      <c r="H1056" s="6" t="s">
        <v>152</v>
      </c>
      <c r="I1056" s="104">
        <v>1659</v>
      </c>
      <c r="J1056" s="104">
        <v>1659</v>
      </c>
      <c r="K1056" s="104"/>
      <c r="L1056" s="104"/>
      <c r="M1056" s="104"/>
      <c r="N1056" s="104"/>
      <c r="O1056" s="104"/>
      <c r="P1056" s="104"/>
      <c r="Q1056" s="104"/>
      <c r="R1056" s="35"/>
    </row>
    <row r="1057" spans="1:18" s="34" customFormat="1" ht="31.2" thickBot="1" x14ac:dyDescent="0.35">
      <c r="A1057" s="127" t="s">
        <v>0</v>
      </c>
      <c r="B1057" s="127" t="s">
        <v>0</v>
      </c>
      <c r="C1057" s="127" t="s">
        <v>0</v>
      </c>
      <c r="D1057" s="127" t="s">
        <v>0</v>
      </c>
      <c r="E1057" s="127" t="s">
        <v>0</v>
      </c>
      <c r="F1057" s="127" t="s">
        <v>0</v>
      </c>
      <c r="G1057" s="127" t="s">
        <v>0</v>
      </c>
      <c r="H1057" s="29" t="s">
        <v>63</v>
      </c>
      <c r="I1057" s="124" t="s">
        <v>3013</v>
      </c>
      <c r="J1057" s="124" t="s">
        <v>2</v>
      </c>
      <c r="K1057" s="124" t="s">
        <v>3097</v>
      </c>
      <c r="L1057" s="124" t="s">
        <v>3097</v>
      </c>
      <c r="M1057" s="124" t="s">
        <v>3098</v>
      </c>
      <c r="N1057" s="124" t="s">
        <v>3099</v>
      </c>
      <c r="O1057" s="124" t="s">
        <v>3100</v>
      </c>
      <c r="P1057" s="124" t="s">
        <v>3097</v>
      </c>
      <c r="Q1057" s="126" t="s">
        <v>3101</v>
      </c>
      <c r="R1057" s="35"/>
    </row>
    <row r="1058" spans="1:18" x14ac:dyDescent="0.3">
      <c r="A1058" s="128"/>
      <c r="B1058" s="128"/>
      <c r="C1058" s="128"/>
      <c r="D1058" s="128"/>
      <c r="E1058" s="128"/>
      <c r="F1058" s="128"/>
      <c r="G1058" s="128"/>
      <c r="H1058" s="10" t="s">
        <v>0</v>
      </c>
      <c r="I1058" s="103">
        <v>1</v>
      </c>
      <c r="J1058" s="103">
        <v>2</v>
      </c>
      <c r="K1058" s="103">
        <v>3</v>
      </c>
      <c r="L1058" s="103" t="s">
        <v>3</v>
      </c>
      <c r="M1058" s="103">
        <v>5</v>
      </c>
      <c r="N1058" s="103">
        <v>6</v>
      </c>
      <c r="O1058" s="103">
        <v>7</v>
      </c>
      <c r="P1058" s="103" t="s">
        <v>3102</v>
      </c>
      <c r="Q1058" s="103">
        <v>9</v>
      </c>
      <c r="R1058" s="35"/>
    </row>
    <row r="1059" spans="1:18" x14ac:dyDescent="0.3">
      <c r="A1059" s="128"/>
      <c r="B1059" s="128"/>
      <c r="C1059" s="128"/>
      <c r="D1059" s="128"/>
      <c r="E1059" s="128"/>
      <c r="F1059" s="128"/>
      <c r="G1059" s="128"/>
      <c r="H1059" s="11" t="s">
        <v>71</v>
      </c>
      <c r="I1059" s="105">
        <f>SUM(I1055)</f>
        <v>72803724</v>
      </c>
      <c r="J1059" s="105">
        <f>SUM(J1055)</f>
        <v>66882900</v>
      </c>
      <c r="K1059" s="105">
        <f>SUM(K1055)</f>
        <v>0</v>
      </c>
      <c r="L1059" s="105">
        <f t="shared" si="381"/>
        <v>15756679</v>
      </c>
      <c r="M1059" s="105">
        <f>SUM(M1055)</f>
        <v>4975079</v>
      </c>
      <c r="N1059" s="105">
        <f t="shared" ref="N1059:O1059" si="391">SUM(N1055)</f>
        <v>5364100</v>
      </c>
      <c r="O1059" s="105">
        <f t="shared" si="391"/>
        <v>5417500</v>
      </c>
      <c r="P1059" s="105">
        <f t="shared" si="382"/>
        <v>15756679</v>
      </c>
      <c r="Q1059" s="105">
        <f t="shared" si="383"/>
        <v>23.558606160917066</v>
      </c>
      <c r="R1059" s="35"/>
    </row>
    <row r="1060" spans="1:18" x14ac:dyDescent="0.3">
      <c r="A1060" s="128"/>
      <c r="B1060" s="128"/>
      <c r="C1060" s="128"/>
      <c r="D1060" s="128"/>
      <c r="E1060" s="128"/>
      <c r="F1060" s="128"/>
      <c r="G1060" s="128"/>
      <c r="H1060" s="12" t="s">
        <v>62</v>
      </c>
      <c r="I1060" s="105">
        <f>SUM(I1059)</f>
        <v>72803724</v>
      </c>
      <c r="J1060" s="105">
        <f>SUM(J1059)</f>
        <v>66882900</v>
      </c>
      <c r="K1060" s="105">
        <f>SUM(K1059)</f>
        <v>0</v>
      </c>
      <c r="L1060" s="105">
        <f t="shared" si="381"/>
        <v>15756679</v>
      </c>
      <c r="M1060" s="105">
        <f>SUM(M1059)</f>
        <v>4975079</v>
      </c>
      <c r="N1060" s="105">
        <f t="shared" ref="N1060:O1060" si="392">SUM(N1059)</f>
        <v>5364100</v>
      </c>
      <c r="O1060" s="105">
        <f t="shared" si="392"/>
        <v>5417500</v>
      </c>
      <c r="P1060" s="105">
        <f t="shared" si="382"/>
        <v>15756679</v>
      </c>
      <c r="Q1060" s="105">
        <f t="shared" si="383"/>
        <v>23.558606160917066</v>
      </c>
      <c r="R1060" s="35"/>
    </row>
    <row r="1061" spans="1:18" x14ac:dyDescent="0.3">
      <c r="A1061" s="129"/>
      <c r="B1061" s="129"/>
      <c r="C1061" s="129"/>
      <c r="D1061" s="129"/>
      <c r="E1061" s="129"/>
      <c r="F1061" s="129"/>
      <c r="G1061" s="129"/>
      <c r="R1061" s="35"/>
    </row>
    <row r="1062" spans="1:18" x14ac:dyDescent="0.3">
      <c r="A1062" s="81" t="s">
        <v>0</v>
      </c>
      <c r="B1062" s="81" t="s">
        <v>0</v>
      </c>
      <c r="C1062" s="81" t="s">
        <v>0</v>
      </c>
      <c r="D1062" s="81" t="s">
        <v>0</v>
      </c>
      <c r="E1062" s="81" t="s">
        <v>0</v>
      </c>
      <c r="F1062" s="81" t="s">
        <v>0</v>
      </c>
      <c r="G1062" s="81" t="s">
        <v>0</v>
      </c>
      <c r="H1062" s="13" t="s">
        <v>0</v>
      </c>
      <c r="I1062" s="106"/>
      <c r="J1062" s="106"/>
      <c r="K1062" s="106"/>
      <c r="L1062" s="106"/>
      <c r="M1062" s="106"/>
      <c r="N1062" s="106"/>
      <c r="O1062" s="106"/>
      <c r="P1062" s="106"/>
      <c r="Q1062" s="106"/>
      <c r="R1062" s="35"/>
    </row>
    <row r="1063" spans="1:18" s="34" customFormat="1" x14ac:dyDescent="0.3">
      <c r="A1063" s="49" t="s">
        <v>0</v>
      </c>
      <c r="B1063" s="49" t="s">
        <v>0</v>
      </c>
      <c r="C1063" s="49" t="s">
        <v>0</v>
      </c>
      <c r="D1063" s="49" t="s">
        <v>0</v>
      </c>
      <c r="E1063" s="49" t="s">
        <v>0</v>
      </c>
      <c r="F1063" s="49" t="s">
        <v>0</v>
      </c>
      <c r="G1063" s="49" t="s">
        <v>0</v>
      </c>
      <c r="H1063" s="21" t="s">
        <v>647</v>
      </c>
      <c r="I1063" s="112">
        <f>SUM(I1055)</f>
        <v>72803724</v>
      </c>
      <c r="J1063" s="112">
        <f>SUM(J1055)</f>
        <v>66882900</v>
      </c>
      <c r="K1063" s="112">
        <f>SUM(K1055)</f>
        <v>0</v>
      </c>
      <c r="L1063" s="112">
        <f t="shared" si="381"/>
        <v>15756679</v>
      </c>
      <c r="M1063" s="112">
        <f>SUM(M1055)</f>
        <v>4975079</v>
      </c>
      <c r="N1063" s="112">
        <f t="shared" ref="N1063:O1063" si="393">SUM(N1055)</f>
        <v>5364100</v>
      </c>
      <c r="O1063" s="112">
        <f t="shared" si="393"/>
        <v>5417500</v>
      </c>
      <c r="P1063" s="112">
        <f t="shared" si="382"/>
        <v>15756679</v>
      </c>
      <c r="Q1063" s="112">
        <f t="shared" si="383"/>
        <v>23.558606160917066</v>
      </c>
      <c r="R1063" s="35"/>
    </row>
    <row r="1064" spans="1:18" x14ac:dyDescent="0.3">
      <c r="A1064" s="81" t="s">
        <v>0</v>
      </c>
      <c r="B1064" s="81" t="s">
        <v>0</v>
      </c>
      <c r="C1064" s="81" t="s">
        <v>0</v>
      </c>
      <c r="D1064" s="81" t="s">
        <v>0</v>
      </c>
      <c r="E1064" s="81" t="s">
        <v>0</v>
      </c>
      <c r="F1064" s="81" t="s">
        <v>0</v>
      </c>
      <c r="G1064" s="81" t="s">
        <v>0</v>
      </c>
      <c r="H1064" s="6" t="s">
        <v>152</v>
      </c>
      <c r="I1064" s="104">
        <f>I1056</f>
        <v>1659</v>
      </c>
      <c r="J1064" s="104">
        <f>J1056</f>
        <v>1659</v>
      </c>
      <c r="K1064" s="104"/>
      <c r="L1064" s="104"/>
      <c r="M1064" s="104"/>
      <c r="N1064" s="104"/>
      <c r="O1064" s="104"/>
      <c r="P1064" s="104"/>
      <c r="Q1064" s="104"/>
      <c r="R1064" s="35"/>
    </row>
    <row r="1065" spans="1:18" x14ac:dyDescent="0.3">
      <c r="A1065" s="81" t="s">
        <v>0</v>
      </c>
      <c r="B1065" s="81" t="s">
        <v>0</v>
      </c>
      <c r="C1065" s="81" t="s">
        <v>0</v>
      </c>
      <c r="D1065" s="81" t="s">
        <v>0</v>
      </c>
      <c r="E1065" s="81" t="s">
        <v>0</v>
      </c>
      <c r="F1065" s="81" t="s">
        <v>0</v>
      </c>
      <c r="G1065" s="81" t="s">
        <v>0</v>
      </c>
      <c r="H1065" s="14" t="s">
        <v>0</v>
      </c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35"/>
    </row>
    <row r="1066" spans="1:18" s="34" customFormat="1" x14ac:dyDescent="0.3">
      <c r="A1066" s="49" t="s">
        <v>0</v>
      </c>
      <c r="B1066" s="49" t="s">
        <v>0</v>
      </c>
      <c r="C1066" s="49" t="s">
        <v>0</v>
      </c>
      <c r="D1066" s="49" t="s">
        <v>0</v>
      </c>
      <c r="E1066" s="49" t="s">
        <v>0</v>
      </c>
      <c r="F1066" s="49" t="s">
        <v>0</v>
      </c>
      <c r="G1066" s="49" t="s">
        <v>0</v>
      </c>
      <c r="H1066" s="21" t="s">
        <v>648</v>
      </c>
      <c r="I1066" s="112">
        <f>SUM(I1063,I1006)</f>
        <v>85770783</v>
      </c>
      <c r="J1066" s="112">
        <f>SUM(J1063,J1006)</f>
        <v>79094959</v>
      </c>
      <c r="K1066" s="112">
        <f>SUM(K1063,K1006)</f>
        <v>0</v>
      </c>
      <c r="L1066" s="112">
        <f t="shared" si="381"/>
        <v>18520903</v>
      </c>
      <c r="M1066" s="112">
        <f>SUM(M1063,M1006)</f>
        <v>5627403</v>
      </c>
      <c r="N1066" s="112">
        <f t="shared" ref="N1066:O1066" si="394">SUM(N1063,N1006)</f>
        <v>6470100</v>
      </c>
      <c r="O1066" s="112">
        <f t="shared" si="394"/>
        <v>6423400</v>
      </c>
      <c r="P1066" s="112">
        <f t="shared" si="382"/>
        <v>18520903</v>
      </c>
      <c r="Q1066" s="112">
        <f t="shared" si="383"/>
        <v>23.416034642612306</v>
      </c>
      <c r="R1066" s="35"/>
    </row>
    <row r="1067" spans="1:18" x14ac:dyDescent="0.3">
      <c r="A1067" s="81" t="s">
        <v>0</v>
      </c>
      <c r="B1067" s="81" t="s">
        <v>0</v>
      </c>
      <c r="C1067" s="81" t="s">
        <v>0</v>
      </c>
      <c r="D1067" s="81" t="s">
        <v>0</v>
      </c>
      <c r="E1067" s="81" t="s">
        <v>0</v>
      </c>
      <c r="F1067" s="81" t="s">
        <v>0</v>
      </c>
      <c r="G1067" s="81" t="s">
        <v>0</v>
      </c>
      <c r="H1067" s="6" t="s">
        <v>179</v>
      </c>
      <c r="I1067" s="104">
        <f>I1007+I1064</f>
        <v>1967</v>
      </c>
      <c r="J1067" s="104">
        <f>J1007+J1064</f>
        <v>1967</v>
      </c>
      <c r="K1067" s="104"/>
      <c r="L1067" s="104"/>
      <c r="M1067" s="104"/>
      <c r="N1067" s="104"/>
      <c r="O1067" s="104"/>
      <c r="P1067" s="104"/>
      <c r="Q1067" s="104"/>
      <c r="R1067" s="35"/>
    </row>
    <row r="1068" spans="1:18" x14ac:dyDescent="0.3">
      <c r="A1068" s="41" t="s">
        <v>649</v>
      </c>
      <c r="B1068" s="52" t="s">
        <v>0</v>
      </c>
      <c r="C1068" s="52" t="s">
        <v>0</v>
      </c>
      <c r="D1068" s="52" t="s">
        <v>0</v>
      </c>
      <c r="E1068" s="52" t="s">
        <v>0</v>
      </c>
      <c r="F1068" s="52" t="s">
        <v>0</v>
      </c>
      <c r="G1068" s="52" t="s">
        <v>0</v>
      </c>
      <c r="H1068" s="6" t="s">
        <v>650</v>
      </c>
      <c r="I1068" s="102"/>
      <c r="J1068" s="102"/>
      <c r="K1068" s="102"/>
      <c r="L1068" s="102">
        <f t="shared" si="381"/>
        <v>0</v>
      </c>
      <c r="M1068" s="102"/>
      <c r="N1068" s="102"/>
      <c r="O1068" s="102"/>
      <c r="P1068" s="102">
        <f t="shared" si="382"/>
        <v>0</v>
      </c>
      <c r="Q1068" s="102"/>
      <c r="R1068" s="35"/>
    </row>
    <row r="1069" spans="1:18" ht="15" thickBot="1" x14ac:dyDescent="0.35">
      <c r="A1069" s="41" t="s">
        <v>649</v>
      </c>
      <c r="B1069" s="41" t="s">
        <v>111</v>
      </c>
      <c r="C1069" s="40" t="s">
        <v>0</v>
      </c>
      <c r="D1069" s="40" t="s">
        <v>0</v>
      </c>
      <c r="E1069" s="52" t="s">
        <v>0</v>
      </c>
      <c r="F1069" s="52" t="s">
        <v>0</v>
      </c>
      <c r="G1069" s="52" t="s">
        <v>0</v>
      </c>
      <c r="H1069" s="6" t="s">
        <v>0</v>
      </c>
      <c r="I1069" s="102"/>
      <c r="J1069" s="102"/>
      <c r="K1069" s="102"/>
      <c r="L1069" s="102"/>
      <c r="M1069" s="102"/>
      <c r="N1069" s="102"/>
      <c r="O1069" s="102"/>
      <c r="P1069" s="102"/>
      <c r="Q1069" s="102"/>
      <c r="R1069" s="35"/>
    </row>
    <row r="1070" spans="1:18" s="34" customFormat="1" ht="31.2" thickBot="1" x14ac:dyDescent="0.35">
      <c r="A1070" s="45" t="s">
        <v>112</v>
      </c>
      <c r="B1070" s="45" t="s">
        <v>113</v>
      </c>
      <c r="C1070" s="45" t="s">
        <v>114</v>
      </c>
      <c r="D1070" s="46" t="s">
        <v>0</v>
      </c>
      <c r="E1070" s="45" t="s">
        <v>3014</v>
      </c>
      <c r="F1070" s="45" t="s">
        <v>115</v>
      </c>
      <c r="G1070" s="45" t="s">
        <v>116</v>
      </c>
      <c r="H1070" s="29" t="s">
        <v>1</v>
      </c>
      <c r="I1070" s="124" t="s">
        <v>3013</v>
      </c>
      <c r="J1070" s="124" t="s">
        <v>2</v>
      </c>
      <c r="K1070" s="124" t="s">
        <v>3097</v>
      </c>
      <c r="L1070" s="124" t="s">
        <v>3097</v>
      </c>
      <c r="M1070" s="124" t="s">
        <v>3098</v>
      </c>
      <c r="N1070" s="124" t="s">
        <v>3099</v>
      </c>
      <c r="O1070" s="124" t="s">
        <v>3100</v>
      </c>
      <c r="P1070" s="124" t="s">
        <v>3097</v>
      </c>
      <c r="Q1070" s="126" t="s">
        <v>3101</v>
      </c>
      <c r="R1070" s="35"/>
    </row>
    <row r="1071" spans="1:18" x14ac:dyDescent="0.3">
      <c r="A1071" s="50" t="s">
        <v>0</v>
      </c>
      <c r="B1071" s="50" t="s">
        <v>0</v>
      </c>
      <c r="C1071" s="50" t="s">
        <v>0</v>
      </c>
      <c r="D1071" s="51" t="s">
        <v>0</v>
      </c>
      <c r="E1071" s="51" t="s">
        <v>0</v>
      </c>
      <c r="F1071" s="86" t="s">
        <v>0</v>
      </c>
      <c r="G1071" s="87" t="s">
        <v>0</v>
      </c>
      <c r="H1071" s="8" t="s">
        <v>0</v>
      </c>
      <c r="I1071" s="103">
        <v>1</v>
      </c>
      <c r="J1071" s="103">
        <v>2</v>
      </c>
      <c r="K1071" s="103">
        <v>3</v>
      </c>
      <c r="L1071" s="103" t="s">
        <v>3</v>
      </c>
      <c r="M1071" s="103">
        <v>5</v>
      </c>
      <c r="N1071" s="103">
        <v>6</v>
      </c>
      <c r="O1071" s="103">
        <v>7</v>
      </c>
      <c r="P1071" s="103" t="s">
        <v>3102</v>
      </c>
      <c r="Q1071" s="103">
        <v>9</v>
      </c>
      <c r="R1071" s="35"/>
    </row>
    <row r="1072" spans="1:18" x14ac:dyDescent="0.3">
      <c r="A1072" s="41" t="s">
        <v>649</v>
      </c>
      <c r="B1072" s="41" t="s">
        <v>111</v>
      </c>
      <c r="C1072" s="40" t="s">
        <v>117</v>
      </c>
      <c r="D1072" s="40" t="s">
        <v>651</v>
      </c>
      <c r="E1072" s="52" t="s">
        <v>0</v>
      </c>
      <c r="F1072" s="52" t="s">
        <v>0</v>
      </c>
      <c r="G1072" s="52" t="s">
        <v>0</v>
      </c>
      <c r="H1072" s="6" t="s">
        <v>650</v>
      </c>
      <c r="I1072" s="102"/>
      <c r="J1072" s="102"/>
      <c r="K1072" s="102"/>
      <c r="L1072" s="102">
        <f t="shared" si="381"/>
        <v>0</v>
      </c>
      <c r="M1072" s="102"/>
      <c r="N1072" s="102"/>
      <c r="O1072" s="102"/>
      <c r="P1072" s="102">
        <f t="shared" si="382"/>
        <v>0</v>
      </c>
      <c r="Q1072" s="102"/>
      <c r="R1072" s="35"/>
    </row>
    <row r="1073" spans="1:18" s="34" customFormat="1" ht="20.399999999999999" x14ac:dyDescent="0.3">
      <c r="A1073" s="43" t="s">
        <v>0</v>
      </c>
      <c r="B1073" s="43" t="s">
        <v>0</v>
      </c>
      <c r="C1073" s="43" t="s">
        <v>0</v>
      </c>
      <c r="D1073" s="49" t="s">
        <v>0</v>
      </c>
      <c r="E1073" s="49" t="s">
        <v>0</v>
      </c>
      <c r="F1073" s="49" t="s">
        <v>0</v>
      </c>
      <c r="G1073" s="49" t="s">
        <v>0</v>
      </c>
      <c r="H1073" s="21" t="s">
        <v>26</v>
      </c>
      <c r="I1073" s="112">
        <f>SUM(I1074,I1082,I1084)</f>
        <v>1517968</v>
      </c>
      <c r="J1073" s="112">
        <f>SUM(J1074,J1082,J1084)</f>
        <v>1517968</v>
      </c>
      <c r="K1073" s="112">
        <f>SUM(K1074,K1082,K1084)</f>
        <v>0</v>
      </c>
      <c r="L1073" s="112">
        <f t="shared" si="381"/>
        <v>370514</v>
      </c>
      <c r="M1073" s="112">
        <f>SUM(M1074,M1082,M1084)</f>
        <v>107564</v>
      </c>
      <c r="N1073" s="112">
        <f t="shared" ref="N1073:O1073" si="395">SUM(N1074,N1082,N1084)</f>
        <v>131750</v>
      </c>
      <c r="O1073" s="112">
        <f t="shared" si="395"/>
        <v>131200</v>
      </c>
      <c r="P1073" s="112">
        <f t="shared" si="382"/>
        <v>370514</v>
      </c>
      <c r="Q1073" s="112">
        <f t="shared" si="383"/>
        <v>24.408551431914244</v>
      </c>
      <c r="R1073" s="35"/>
    </row>
    <row r="1074" spans="1:18" x14ac:dyDescent="0.3">
      <c r="A1074" s="40" t="s">
        <v>649</v>
      </c>
      <c r="B1074" s="40" t="s">
        <v>111</v>
      </c>
      <c r="C1074" s="40" t="s">
        <v>117</v>
      </c>
      <c r="D1074" s="40" t="s">
        <v>651</v>
      </c>
      <c r="E1074" s="52" t="s">
        <v>119</v>
      </c>
      <c r="F1074" s="52" t="s">
        <v>0</v>
      </c>
      <c r="G1074" s="52" t="s">
        <v>0</v>
      </c>
      <c r="H1074" s="6" t="s">
        <v>5</v>
      </c>
      <c r="I1074" s="104">
        <f>SUM(I1075,I1076)</f>
        <v>1281000</v>
      </c>
      <c r="J1074" s="104">
        <f>SUM(J1075,J1076)</f>
        <v>1281000</v>
      </c>
      <c r="K1074" s="104">
        <f>SUM(K1075,K1076)</f>
        <v>0</v>
      </c>
      <c r="L1074" s="104">
        <f t="shared" si="381"/>
        <v>304498</v>
      </c>
      <c r="M1074" s="104">
        <f>SUM(M1075,M1076)</f>
        <v>96398</v>
      </c>
      <c r="N1074" s="104">
        <f t="shared" ref="N1074:O1074" si="396">SUM(N1075,N1076)</f>
        <v>104050</v>
      </c>
      <c r="O1074" s="104">
        <f t="shared" si="396"/>
        <v>104050</v>
      </c>
      <c r="P1074" s="104">
        <f t="shared" si="382"/>
        <v>304498</v>
      </c>
      <c r="Q1074" s="104">
        <f t="shared" si="383"/>
        <v>23.770335675253708</v>
      </c>
      <c r="R1074" s="35"/>
    </row>
    <row r="1075" spans="1:18" x14ac:dyDescent="0.3">
      <c r="A1075" s="40" t="s">
        <v>649</v>
      </c>
      <c r="B1075" s="40" t="s">
        <v>111</v>
      </c>
      <c r="C1075" s="40" t="s">
        <v>117</v>
      </c>
      <c r="D1075" s="40" t="s">
        <v>651</v>
      </c>
      <c r="E1075" s="88" t="s">
        <v>3015</v>
      </c>
      <c r="F1075" s="40"/>
      <c r="G1075" s="81" t="s">
        <v>3062</v>
      </c>
      <c r="H1075" s="9" t="s">
        <v>6</v>
      </c>
      <c r="I1075" s="102">
        <v>1130000</v>
      </c>
      <c r="J1075" s="102">
        <v>1130000</v>
      </c>
      <c r="K1075" s="102"/>
      <c r="L1075" s="102">
        <f t="shared" si="381"/>
        <v>272701</v>
      </c>
      <c r="M1075" s="102">
        <v>84701</v>
      </c>
      <c r="N1075" s="102">
        <v>94000</v>
      </c>
      <c r="O1075" s="102">
        <v>94000</v>
      </c>
      <c r="P1075" s="102">
        <f t="shared" si="382"/>
        <v>272701</v>
      </c>
      <c r="Q1075" s="102">
        <f t="shared" si="383"/>
        <v>24.13283185840708</v>
      </c>
      <c r="R1075" s="35"/>
    </row>
    <row r="1076" spans="1:18" x14ac:dyDescent="0.3">
      <c r="A1076" s="41" t="s">
        <v>649</v>
      </c>
      <c r="B1076" s="41" t="s">
        <v>111</v>
      </c>
      <c r="C1076" s="41" t="s">
        <v>117</v>
      </c>
      <c r="D1076" s="41" t="s">
        <v>651</v>
      </c>
      <c r="E1076" s="41" t="s">
        <v>120</v>
      </c>
      <c r="F1076" s="40" t="s">
        <v>0</v>
      </c>
      <c r="G1076" s="81" t="s">
        <v>0</v>
      </c>
      <c r="H1076" s="6" t="s">
        <v>7</v>
      </c>
      <c r="I1076" s="104">
        <f>SUM(I1077:I1081)</f>
        <v>151000</v>
      </c>
      <c r="J1076" s="104">
        <f>SUM(J1077:J1081)</f>
        <v>151000</v>
      </c>
      <c r="K1076" s="104">
        <f>SUM(K1077:K1081)</f>
        <v>0</v>
      </c>
      <c r="L1076" s="104">
        <f t="shared" si="381"/>
        <v>31797</v>
      </c>
      <c r="M1076" s="104">
        <f>SUM(M1077:M1081)</f>
        <v>11697</v>
      </c>
      <c r="N1076" s="104">
        <f t="shared" ref="N1076:O1076" si="397">SUM(N1077:N1081)</f>
        <v>10050</v>
      </c>
      <c r="O1076" s="104">
        <f t="shared" si="397"/>
        <v>10050</v>
      </c>
      <c r="P1076" s="104">
        <f t="shared" si="382"/>
        <v>31797</v>
      </c>
      <c r="Q1076" s="104">
        <f t="shared" si="383"/>
        <v>21.057615894039735</v>
      </c>
      <c r="R1076" s="35"/>
    </row>
    <row r="1077" spans="1:18" x14ac:dyDescent="0.3">
      <c r="A1077" s="40" t="s">
        <v>649</v>
      </c>
      <c r="B1077" s="40" t="s">
        <v>111</v>
      </c>
      <c r="C1077" s="40" t="s">
        <v>117</v>
      </c>
      <c r="D1077" s="40" t="s">
        <v>651</v>
      </c>
      <c r="E1077" s="88" t="s">
        <v>3016</v>
      </c>
      <c r="F1077" s="40" t="s">
        <v>652</v>
      </c>
      <c r="G1077" s="81" t="s">
        <v>3062</v>
      </c>
      <c r="H1077" s="9" t="s">
        <v>9</v>
      </c>
      <c r="I1077" s="102">
        <v>24600</v>
      </c>
      <c r="J1077" s="102">
        <v>24600</v>
      </c>
      <c r="K1077" s="102"/>
      <c r="L1077" s="102">
        <f t="shared" si="381"/>
        <v>5887</v>
      </c>
      <c r="M1077" s="102">
        <v>1787</v>
      </c>
      <c r="N1077" s="102">
        <v>2050</v>
      </c>
      <c r="O1077" s="102">
        <v>2050</v>
      </c>
      <c r="P1077" s="102">
        <f t="shared" si="382"/>
        <v>5887</v>
      </c>
      <c r="Q1077" s="102">
        <f t="shared" si="383"/>
        <v>23.930894308943092</v>
      </c>
      <c r="R1077" s="35"/>
    </row>
    <row r="1078" spans="1:18" x14ac:dyDescent="0.3">
      <c r="A1078" s="40" t="s">
        <v>649</v>
      </c>
      <c r="B1078" s="40" t="s">
        <v>111</v>
      </c>
      <c r="C1078" s="40" t="s">
        <v>117</v>
      </c>
      <c r="D1078" s="40" t="s">
        <v>651</v>
      </c>
      <c r="E1078" s="88" t="s">
        <v>3016</v>
      </c>
      <c r="F1078" s="40" t="s">
        <v>653</v>
      </c>
      <c r="G1078" s="81" t="s">
        <v>3062</v>
      </c>
      <c r="H1078" s="9" t="s">
        <v>12</v>
      </c>
      <c r="I1078" s="102">
        <v>75200</v>
      </c>
      <c r="J1078" s="102">
        <v>75200</v>
      </c>
      <c r="K1078" s="102"/>
      <c r="L1078" s="102">
        <f t="shared" si="381"/>
        <v>22010</v>
      </c>
      <c r="M1078" s="102">
        <v>6010</v>
      </c>
      <c r="N1078" s="102">
        <v>8000</v>
      </c>
      <c r="O1078" s="102">
        <v>8000</v>
      </c>
      <c r="P1078" s="102">
        <f t="shared" si="382"/>
        <v>22010</v>
      </c>
      <c r="Q1078" s="102">
        <f t="shared" si="383"/>
        <v>29.268617021276594</v>
      </c>
      <c r="R1078" s="35"/>
    </row>
    <row r="1079" spans="1:18" x14ac:dyDescent="0.3">
      <c r="A1079" s="40" t="s">
        <v>649</v>
      </c>
      <c r="B1079" s="40" t="s">
        <v>111</v>
      </c>
      <c r="C1079" s="40" t="s">
        <v>117</v>
      </c>
      <c r="D1079" s="40" t="s">
        <v>651</v>
      </c>
      <c r="E1079" s="88" t="s">
        <v>3016</v>
      </c>
      <c r="F1079" s="40" t="s">
        <v>654</v>
      </c>
      <c r="G1079" s="81" t="s">
        <v>3062</v>
      </c>
      <c r="H1079" s="9" t="s">
        <v>10</v>
      </c>
      <c r="I1079" s="102">
        <v>17200</v>
      </c>
      <c r="J1079" s="102">
        <v>17200</v>
      </c>
      <c r="K1079" s="102"/>
      <c r="L1079" s="102">
        <f t="shared" si="381"/>
        <v>0</v>
      </c>
      <c r="M1079" s="102">
        <v>0</v>
      </c>
      <c r="N1079" s="102"/>
      <c r="O1079" s="102"/>
      <c r="P1079" s="102">
        <f t="shared" si="382"/>
        <v>0</v>
      </c>
      <c r="Q1079" s="102">
        <f t="shared" si="383"/>
        <v>0</v>
      </c>
      <c r="R1079" s="35"/>
    </row>
    <row r="1080" spans="1:18" x14ac:dyDescent="0.3">
      <c r="A1080" s="40" t="s">
        <v>649</v>
      </c>
      <c r="B1080" s="40" t="s">
        <v>111</v>
      </c>
      <c r="C1080" s="40" t="s">
        <v>117</v>
      </c>
      <c r="D1080" s="40" t="s">
        <v>651</v>
      </c>
      <c r="E1080" s="88" t="s">
        <v>3016</v>
      </c>
      <c r="F1080" s="40" t="s">
        <v>655</v>
      </c>
      <c r="G1080" s="81" t="s">
        <v>3062</v>
      </c>
      <c r="H1080" s="9" t="s">
        <v>8</v>
      </c>
      <c r="I1080" s="102">
        <v>28000</v>
      </c>
      <c r="J1080" s="102">
        <v>28000</v>
      </c>
      <c r="K1080" s="102"/>
      <c r="L1080" s="102">
        <f t="shared" si="381"/>
        <v>0</v>
      </c>
      <c r="M1080" s="102">
        <v>0</v>
      </c>
      <c r="N1080" s="102"/>
      <c r="O1080" s="102"/>
      <c r="P1080" s="102">
        <f t="shared" si="382"/>
        <v>0</v>
      </c>
      <c r="Q1080" s="102">
        <f t="shared" si="383"/>
        <v>0</v>
      </c>
      <c r="R1080" s="35"/>
    </row>
    <row r="1081" spans="1:18" x14ac:dyDescent="0.3">
      <c r="A1081" s="40" t="s">
        <v>649</v>
      </c>
      <c r="B1081" s="40" t="s">
        <v>111</v>
      </c>
      <c r="C1081" s="40" t="s">
        <v>117</v>
      </c>
      <c r="D1081" s="40" t="s">
        <v>651</v>
      </c>
      <c r="E1081" s="88" t="s">
        <v>3016</v>
      </c>
      <c r="F1081" s="40" t="s">
        <v>656</v>
      </c>
      <c r="G1081" s="81" t="s">
        <v>3062</v>
      </c>
      <c r="H1081" s="9" t="s">
        <v>11</v>
      </c>
      <c r="I1081" s="102">
        <v>6000</v>
      </c>
      <c r="J1081" s="102">
        <v>6000</v>
      </c>
      <c r="K1081" s="102"/>
      <c r="L1081" s="102">
        <f t="shared" si="381"/>
        <v>3900</v>
      </c>
      <c r="M1081" s="102">
        <v>3900</v>
      </c>
      <c r="N1081" s="102"/>
      <c r="O1081" s="102"/>
      <c r="P1081" s="102">
        <f t="shared" si="382"/>
        <v>3900</v>
      </c>
      <c r="Q1081" s="102">
        <f t="shared" si="383"/>
        <v>65</v>
      </c>
      <c r="R1081" s="35"/>
    </row>
    <row r="1082" spans="1:18" x14ac:dyDescent="0.3">
      <c r="A1082" s="40" t="s">
        <v>649</v>
      </c>
      <c r="B1082" s="40" t="s">
        <v>111</v>
      </c>
      <c r="C1082" s="40" t="s">
        <v>117</v>
      </c>
      <c r="D1082" s="40" t="s">
        <v>651</v>
      </c>
      <c r="E1082" s="52" t="s">
        <v>124</v>
      </c>
      <c r="F1082" s="52" t="s">
        <v>0</v>
      </c>
      <c r="G1082" s="52" t="s">
        <v>0</v>
      </c>
      <c r="H1082" s="6" t="s">
        <v>14</v>
      </c>
      <c r="I1082" s="104">
        <f>SUM(I1083)</f>
        <v>120000</v>
      </c>
      <c r="J1082" s="104">
        <f>SUM(J1083)</f>
        <v>120000</v>
      </c>
      <c r="K1082" s="104">
        <f>SUM(K1083)</f>
        <v>0</v>
      </c>
      <c r="L1082" s="104">
        <f t="shared" si="381"/>
        <v>28895</v>
      </c>
      <c r="M1082" s="104">
        <f>SUM(M1083)</f>
        <v>8895</v>
      </c>
      <c r="N1082" s="104">
        <f t="shared" ref="N1082:O1082" si="398">SUM(N1083)</f>
        <v>10000</v>
      </c>
      <c r="O1082" s="104">
        <f t="shared" si="398"/>
        <v>10000</v>
      </c>
      <c r="P1082" s="104">
        <f t="shared" si="382"/>
        <v>28895</v>
      </c>
      <c r="Q1082" s="104">
        <f t="shared" si="383"/>
        <v>24.079166666666666</v>
      </c>
      <c r="R1082" s="35"/>
    </row>
    <row r="1083" spans="1:18" x14ac:dyDescent="0.3">
      <c r="A1083" s="40" t="s">
        <v>649</v>
      </c>
      <c r="B1083" s="40" t="s">
        <v>111</v>
      </c>
      <c r="C1083" s="40" t="s">
        <v>117</v>
      </c>
      <c r="D1083" s="40" t="s">
        <v>651</v>
      </c>
      <c r="E1083" s="88" t="s">
        <v>3017</v>
      </c>
      <c r="F1083" s="40"/>
      <c r="G1083" s="81" t="s">
        <v>3062</v>
      </c>
      <c r="H1083" s="9" t="s">
        <v>15</v>
      </c>
      <c r="I1083" s="102">
        <v>120000</v>
      </c>
      <c r="J1083" s="102">
        <v>120000</v>
      </c>
      <c r="K1083" s="102"/>
      <c r="L1083" s="102">
        <f t="shared" si="381"/>
        <v>28895</v>
      </c>
      <c r="M1083" s="102">
        <v>8895</v>
      </c>
      <c r="N1083" s="102">
        <v>10000</v>
      </c>
      <c r="O1083" s="102">
        <v>10000</v>
      </c>
      <c r="P1083" s="102">
        <f t="shared" si="382"/>
        <v>28895</v>
      </c>
      <c r="Q1083" s="102">
        <f t="shared" si="383"/>
        <v>24.079166666666666</v>
      </c>
      <c r="R1083" s="35"/>
    </row>
    <row r="1084" spans="1:18" x14ac:dyDescent="0.3">
      <c r="A1084" s="40" t="s">
        <v>649</v>
      </c>
      <c r="B1084" s="40" t="s">
        <v>111</v>
      </c>
      <c r="C1084" s="40" t="s">
        <v>117</v>
      </c>
      <c r="D1084" s="40" t="s">
        <v>651</v>
      </c>
      <c r="E1084" s="52" t="s">
        <v>125</v>
      </c>
      <c r="F1084" s="52" t="s">
        <v>0</v>
      </c>
      <c r="G1084" s="52" t="s">
        <v>0</v>
      </c>
      <c r="H1084" s="6" t="s">
        <v>16</v>
      </c>
      <c r="I1084" s="104">
        <f>SUM(I1085,I1086,I1087)</f>
        <v>116968</v>
      </c>
      <c r="J1084" s="104">
        <f>SUM(J1085,J1086,J1087)</f>
        <v>116968</v>
      </c>
      <c r="K1084" s="104">
        <f>SUM(K1085,K1086,K1087)</f>
        <v>0</v>
      </c>
      <c r="L1084" s="104">
        <f t="shared" si="381"/>
        <v>37121</v>
      </c>
      <c r="M1084" s="104">
        <f>SUM(M1085,M1086,M1087)</f>
        <v>2271</v>
      </c>
      <c r="N1084" s="104">
        <f t="shared" ref="N1084:O1084" si="399">SUM(N1085,N1086,N1087)</f>
        <v>17700</v>
      </c>
      <c r="O1084" s="104">
        <f t="shared" si="399"/>
        <v>17150</v>
      </c>
      <c r="P1084" s="104">
        <f t="shared" si="382"/>
        <v>37121</v>
      </c>
      <c r="Q1084" s="104">
        <f t="shared" si="383"/>
        <v>31.736030367279938</v>
      </c>
      <c r="R1084" s="35"/>
    </row>
    <row r="1085" spans="1:18" x14ac:dyDescent="0.3">
      <c r="A1085" s="40" t="s">
        <v>649</v>
      </c>
      <c r="B1085" s="40" t="s">
        <v>111</v>
      </c>
      <c r="C1085" s="40" t="s">
        <v>117</v>
      </c>
      <c r="D1085" s="40" t="s">
        <v>651</v>
      </c>
      <c r="E1085" s="88" t="s">
        <v>3018</v>
      </c>
      <c r="F1085" s="40"/>
      <c r="G1085" s="81" t="s">
        <v>3062</v>
      </c>
      <c r="H1085" s="9" t="s">
        <v>17</v>
      </c>
      <c r="I1085" s="102">
        <v>5000</v>
      </c>
      <c r="J1085" s="102">
        <v>5000</v>
      </c>
      <c r="K1085" s="102"/>
      <c r="L1085" s="102">
        <f t="shared" si="381"/>
        <v>2000</v>
      </c>
      <c r="M1085" s="102">
        <v>0</v>
      </c>
      <c r="N1085" s="102">
        <v>2000</v>
      </c>
      <c r="O1085" s="102"/>
      <c r="P1085" s="102">
        <f t="shared" si="382"/>
        <v>2000</v>
      </c>
      <c r="Q1085" s="102">
        <f t="shared" si="383"/>
        <v>40</v>
      </c>
      <c r="R1085" s="35"/>
    </row>
    <row r="1086" spans="1:18" x14ac:dyDescent="0.3">
      <c r="A1086" s="40" t="s">
        <v>649</v>
      </c>
      <c r="B1086" s="40" t="s">
        <v>111</v>
      </c>
      <c r="C1086" s="40" t="s">
        <v>117</v>
      </c>
      <c r="D1086" s="40" t="s">
        <v>651</v>
      </c>
      <c r="E1086" s="88" t="s">
        <v>3036</v>
      </c>
      <c r="F1086" s="40"/>
      <c r="G1086" s="81" t="s">
        <v>3062</v>
      </c>
      <c r="H1086" s="9" t="s">
        <v>24</v>
      </c>
      <c r="I1086" s="102">
        <v>468</v>
      </c>
      <c r="J1086" s="102">
        <v>468</v>
      </c>
      <c r="K1086" s="102"/>
      <c r="L1086" s="102">
        <f t="shared" si="381"/>
        <v>100</v>
      </c>
      <c r="M1086" s="102">
        <v>0</v>
      </c>
      <c r="N1086" s="102"/>
      <c r="O1086" s="102">
        <v>100</v>
      </c>
      <c r="P1086" s="102">
        <f t="shared" si="382"/>
        <v>100</v>
      </c>
      <c r="Q1086" s="102">
        <f t="shared" si="383"/>
        <v>21.367521367521366</v>
      </c>
      <c r="R1086" s="35"/>
    </row>
    <row r="1087" spans="1:18" x14ac:dyDescent="0.3">
      <c r="A1087" s="41" t="s">
        <v>649</v>
      </c>
      <c r="B1087" s="41" t="s">
        <v>111</v>
      </c>
      <c r="C1087" s="41" t="s">
        <v>117</v>
      </c>
      <c r="D1087" s="41" t="s">
        <v>651</v>
      </c>
      <c r="E1087" s="41" t="s">
        <v>127</v>
      </c>
      <c r="F1087" s="40" t="s">
        <v>0</v>
      </c>
      <c r="G1087" s="81" t="s">
        <v>0</v>
      </c>
      <c r="H1087" s="6" t="s">
        <v>25</v>
      </c>
      <c r="I1087" s="104">
        <f>SUM(I1088:I1091)</f>
        <v>111500</v>
      </c>
      <c r="J1087" s="104">
        <f>SUM(J1088:J1091)</f>
        <v>111500</v>
      </c>
      <c r="K1087" s="104">
        <f>SUM(K1088:K1091)</f>
        <v>0</v>
      </c>
      <c r="L1087" s="104">
        <f t="shared" si="381"/>
        <v>35021</v>
      </c>
      <c r="M1087" s="104">
        <f>SUM(M1088:M1091)</f>
        <v>2271</v>
      </c>
      <c r="N1087" s="104">
        <f t="shared" ref="N1087:O1087" si="400">SUM(N1088:N1091)</f>
        <v>15700</v>
      </c>
      <c r="O1087" s="104">
        <f t="shared" si="400"/>
        <v>17050</v>
      </c>
      <c r="P1087" s="104">
        <f t="shared" si="382"/>
        <v>35021</v>
      </c>
      <c r="Q1087" s="104">
        <f t="shared" si="383"/>
        <v>31.408968609865472</v>
      </c>
      <c r="R1087" s="35"/>
    </row>
    <row r="1088" spans="1:18" x14ac:dyDescent="0.3">
      <c r="A1088" s="40" t="s">
        <v>649</v>
      </c>
      <c r="B1088" s="40" t="s">
        <v>111</v>
      </c>
      <c r="C1088" s="40" t="s">
        <v>117</v>
      </c>
      <c r="D1088" s="40" t="s">
        <v>651</v>
      </c>
      <c r="E1088" s="88" t="s">
        <v>3019</v>
      </c>
      <c r="F1088" s="40"/>
      <c r="G1088" s="81" t="s">
        <v>3062</v>
      </c>
      <c r="H1088" s="9" t="s">
        <v>25</v>
      </c>
      <c r="I1088" s="102">
        <v>100000</v>
      </c>
      <c r="J1088" s="102">
        <v>100000</v>
      </c>
      <c r="K1088" s="102"/>
      <c r="L1088" s="102">
        <f t="shared" si="381"/>
        <v>32000</v>
      </c>
      <c r="M1088" s="102">
        <v>2000</v>
      </c>
      <c r="N1088" s="102">
        <v>15000</v>
      </c>
      <c r="O1088" s="102">
        <v>15000</v>
      </c>
      <c r="P1088" s="102">
        <f t="shared" si="382"/>
        <v>32000</v>
      </c>
      <c r="Q1088" s="102">
        <f t="shared" si="383"/>
        <v>32</v>
      </c>
      <c r="R1088" s="35"/>
    </row>
    <row r="1089" spans="1:18" x14ac:dyDescent="0.3">
      <c r="A1089" s="40" t="s">
        <v>649</v>
      </c>
      <c r="B1089" s="40" t="s">
        <v>111</v>
      </c>
      <c r="C1089" s="40" t="s">
        <v>117</v>
      </c>
      <c r="D1089" s="40" t="s">
        <v>651</v>
      </c>
      <c r="E1089" s="88" t="s">
        <v>3019</v>
      </c>
      <c r="F1089" s="40" t="s">
        <v>657</v>
      </c>
      <c r="G1089" s="81" t="s">
        <v>3062</v>
      </c>
      <c r="H1089" s="9" t="s">
        <v>135</v>
      </c>
      <c r="I1089" s="102">
        <v>3000</v>
      </c>
      <c r="J1089" s="102">
        <v>3000</v>
      </c>
      <c r="K1089" s="102"/>
      <c r="L1089" s="102">
        <f t="shared" si="381"/>
        <v>921</v>
      </c>
      <c r="M1089" s="102">
        <v>271</v>
      </c>
      <c r="N1089" s="102">
        <v>400</v>
      </c>
      <c r="O1089" s="102">
        <v>250</v>
      </c>
      <c r="P1089" s="102">
        <f t="shared" si="382"/>
        <v>921</v>
      </c>
      <c r="Q1089" s="102">
        <f t="shared" si="383"/>
        <v>30.7</v>
      </c>
      <c r="R1089" s="35"/>
    </row>
    <row r="1090" spans="1:18" x14ac:dyDescent="0.3">
      <c r="A1090" s="40" t="s">
        <v>649</v>
      </c>
      <c r="B1090" s="40" t="s">
        <v>111</v>
      </c>
      <c r="C1090" s="40" t="s">
        <v>117</v>
      </c>
      <c r="D1090" s="40" t="s">
        <v>651</v>
      </c>
      <c r="E1090" s="88" t="s">
        <v>3019</v>
      </c>
      <c r="F1090" s="40" t="s">
        <v>658</v>
      </c>
      <c r="G1090" s="81" t="s">
        <v>3062</v>
      </c>
      <c r="H1090" s="9" t="s">
        <v>659</v>
      </c>
      <c r="I1090" s="102">
        <v>5000</v>
      </c>
      <c r="J1090" s="102">
        <v>5000</v>
      </c>
      <c r="K1090" s="102"/>
      <c r="L1090" s="102">
        <f t="shared" si="381"/>
        <v>1500</v>
      </c>
      <c r="M1090" s="102">
        <v>0</v>
      </c>
      <c r="N1090" s="102"/>
      <c r="O1090" s="102">
        <v>1500</v>
      </c>
      <c r="P1090" s="102">
        <f t="shared" si="382"/>
        <v>1500</v>
      </c>
      <c r="Q1090" s="102">
        <f t="shared" si="383"/>
        <v>30</v>
      </c>
      <c r="R1090" s="35"/>
    </row>
    <row r="1091" spans="1:18" ht="20.399999999999999" x14ac:dyDescent="0.3">
      <c r="A1091" s="40" t="s">
        <v>649</v>
      </c>
      <c r="B1091" s="40" t="s">
        <v>111</v>
      </c>
      <c r="C1091" s="40" t="s">
        <v>117</v>
      </c>
      <c r="D1091" s="40" t="s">
        <v>651</v>
      </c>
      <c r="E1091" s="88" t="s">
        <v>3019</v>
      </c>
      <c r="F1091" s="40" t="s">
        <v>660</v>
      </c>
      <c r="G1091" s="81" t="s">
        <v>3062</v>
      </c>
      <c r="H1091" s="9" t="s">
        <v>141</v>
      </c>
      <c r="I1091" s="102">
        <v>3500</v>
      </c>
      <c r="J1091" s="102">
        <v>3500</v>
      </c>
      <c r="K1091" s="102"/>
      <c r="L1091" s="102">
        <f t="shared" si="381"/>
        <v>600</v>
      </c>
      <c r="M1091" s="102">
        <v>0</v>
      </c>
      <c r="N1091" s="102">
        <v>300</v>
      </c>
      <c r="O1091" s="102">
        <v>300</v>
      </c>
      <c r="P1091" s="102">
        <f t="shared" si="382"/>
        <v>600</v>
      </c>
      <c r="Q1091" s="102">
        <f t="shared" si="383"/>
        <v>17.142857142857142</v>
      </c>
      <c r="R1091" s="35"/>
    </row>
    <row r="1092" spans="1:18" s="34" customFormat="1" ht="15" customHeight="1" x14ac:dyDescent="0.3">
      <c r="A1092" s="43" t="s">
        <v>0</v>
      </c>
      <c r="B1092" s="43" t="s">
        <v>0</v>
      </c>
      <c r="C1092" s="43" t="s">
        <v>0</v>
      </c>
      <c r="D1092" s="49" t="s">
        <v>0</v>
      </c>
      <c r="E1092" s="49" t="s">
        <v>0</v>
      </c>
      <c r="F1092" s="49" t="s">
        <v>0</v>
      </c>
      <c r="G1092" s="49" t="s">
        <v>0</v>
      </c>
      <c r="H1092" s="21" t="s">
        <v>35</v>
      </c>
      <c r="I1092" s="112">
        <f>SUM(I1093)</f>
        <v>41235200</v>
      </c>
      <c r="J1092" s="112">
        <f>SUM(J1093)</f>
        <v>26935200</v>
      </c>
      <c r="K1092" s="112">
        <f>SUM(K1093)</f>
        <v>0</v>
      </c>
      <c r="L1092" s="112">
        <f t="shared" si="381"/>
        <v>5860000</v>
      </c>
      <c r="M1092" s="112">
        <f>SUM(M1093)</f>
        <v>50000</v>
      </c>
      <c r="N1092" s="112">
        <f t="shared" ref="N1092:O1092" si="401">SUM(N1093)</f>
        <v>910000</v>
      </c>
      <c r="O1092" s="112">
        <f t="shared" si="401"/>
        <v>4900000</v>
      </c>
      <c r="P1092" s="112">
        <f t="shared" si="382"/>
        <v>5860000</v>
      </c>
      <c r="Q1092" s="112">
        <f t="shared" si="383"/>
        <v>21.755917906679734</v>
      </c>
      <c r="R1092" s="35"/>
    </row>
    <row r="1093" spans="1:18" x14ac:dyDescent="0.3">
      <c r="A1093" s="40" t="s">
        <v>649</v>
      </c>
      <c r="B1093" s="40" t="s">
        <v>111</v>
      </c>
      <c r="C1093" s="40" t="s">
        <v>117</v>
      </c>
      <c r="D1093" s="40" t="s">
        <v>651</v>
      </c>
      <c r="E1093" s="52" t="s">
        <v>142</v>
      </c>
      <c r="F1093" s="52" t="s">
        <v>0</v>
      </c>
      <c r="G1093" s="52" t="s">
        <v>0</v>
      </c>
      <c r="H1093" s="6" t="s">
        <v>27</v>
      </c>
      <c r="I1093" s="104">
        <f>SUM(I1094,I1096,I1099,I1101)</f>
        <v>41235200</v>
      </c>
      <c r="J1093" s="104">
        <f>SUM(J1094,J1096,J1099,J1101)</f>
        <v>26935200</v>
      </c>
      <c r="K1093" s="104">
        <f>SUM(K1094,K1096,K1099,K1101)</f>
        <v>0</v>
      </c>
      <c r="L1093" s="104">
        <f t="shared" si="381"/>
        <v>5860000</v>
      </c>
      <c r="M1093" s="104">
        <f>SUM(M1094,M1096,M1099,M1101)</f>
        <v>50000</v>
      </c>
      <c r="N1093" s="104">
        <f t="shared" ref="N1093:O1093" si="402">SUM(N1094,N1096,N1099,N1101)</f>
        <v>910000</v>
      </c>
      <c r="O1093" s="104">
        <f t="shared" si="402"/>
        <v>4900000</v>
      </c>
      <c r="P1093" s="104">
        <f t="shared" si="382"/>
        <v>5860000</v>
      </c>
      <c r="Q1093" s="104">
        <f t="shared" si="383"/>
        <v>21.755917906679734</v>
      </c>
      <c r="R1093" s="35"/>
    </row>
    <row r="1094" spans="1:18" x14ac:dyDescent="0.3">
      <c r="A1094" s="41" t="s">
        <v>649</v>
      </c>
      <c r="B1094" s="41" t="s">
        <v>111</v>
      </c>
      <c r="C1094" s="41" t="s">
        <v>117</v>
      </c>
      <c r="D1094" s="41" t="s">
        <v>651</v>
      </c>
      <c r="E1094" s="41" t="s">
        <v>290</v>
      </c>
      <c r="F1094" s="40" t="s">
        <v>0</v>
      </c>
      <c r="G1094" s="81" t="s">
        <v>0</v>
      </c>
      <c r="H1094" s="6" t="s">
        <v>28</v>
      </c>
      <c r="I1094" s="104">
        <f>SUM(I1095)</f>
        <v>100</v>
      </c>
      <c r="J1094" s="104">
        <f>SUM(J1095)</f>
        <v>100</v>
      </c>
      <c r="K1094" s="104">
        <f>SUM(K1095)</f>
        <v>0</v>
      </c>
      <c r="L1094" s="104">
        <f t="shared" si="381"/>
        <v>0</v>
      </c>
      <c r="M1094" s="104">
        <f>SUM(M1095)</f>
        <v>0</v>
      </c>
      <c r="N1094" s="104">
        <f t="shared" ref="N1094:O1094" si="403">SUM(N1095)</f>
        <v>0</v>
      </c>
      <c r="O1094" s="104">
        <f t="shared" si="403"/>
        <v>0</v>
      </c>
      <c r="P1094" s="104">
        <f t="shared" si="382"/>
        <v>0</v>
      </c>
      <c r="Q1094" s="104">
        <f t="shared" si="383"/>
        <v>0</v>
      </c>
      <c r="R1094" s="35"/>
    </row>
    <row r="1095" spans="1:18" x14ac:dyDescent="0.3">
      <c r="A1095" s="40" t="s">
        <v>649</v>
      </c>
      <c r="B1095" s="40" t="s">
        <v>111</v>
      </c>
      <c r="C1095" s="40" t="s">
        <v>117</v>
      </c>
      <c r="D1095" s="40" t="s">
        <v>651</v>
      </c>
      <c r="E1095" s="88" t="s">
        <v>3027</v>
      </c>
      <c r="F1095" s="40" t="s">
        <v>661</v>
      </c>
      <c r="G1095" s="81" t="s">
        <v>3063</v>
      </c>
      <c r="H1095" s="9" t="s">
        <v>383</v>
      </c>
      <c r="I1095" s="102">
        <v>100</v>
      </c>
      <c r="J1095" s="102">
        <v>100</v>
      </c>
      <c r="K1095" s="102"/>
      <c r="L1095" s="102">
        <f t="shared" si="381"/>
        <v>0</v>
      </c>
      <c r="M1095" s="102">
        <v>0</v>
      </c>
      <c r="N1095" s="102"/>
      <c r="O1095" s="102"/>
      <c r="P1095" s="102">
        <f t="shared" si="382"/>
        <v>0</v>
      </c>
      <c r="Q1095" s="102">
        <f t="shared" si="383"/>
        <v>0</v>
      </c>
      <c r="R1095" s="35"/>
    </row>
    <row r="1096" spans="1:18" x14ac:dyDescent="0.3">
      <c r="A1096" s="41" t="s">
        <v>649</v>
      </c>
      <c r="B1096" s="41" t="s">
        <v>111</v>
      </c>
      <c r="C1096" s="41" t="s">
        <v>117</v>
      </c>
      <c r="D1096" s="41" t="s">
        <v>651</v>
      </c>
      <c r="E1096" s="41" t="s">
        <v>143</v>
      </c>
      <c r="F1096" s="40" t="s">
        <v>0</v>
      </c>
      <c r="G1096" s="81" t="s">
        <v>0</v>
      </c>
      <c r="H1096" s="6" t="s">
        <v>30</v>
      </c>
      <c r="I1096" s="104">
        <f>SUM(I1097:I1098)</f>
        <v>20225000</v>
      </c>
      <c r="J1096" s="104">
        <f>SUM(J1097:J1098)</f>
        <v>19425000</v>
      </c>
      <c r="K1096" s="104">
        <f>SUM(K1097:K1098)</f>
        <v>0</v>
      </c>
      <c r="L1096" s="104">
        <f t="shared" si="381"/>
        <v>1850000</v>
      </c>
      <c r="M1096" s="104">
        <f>SUM(M1097:M1098)</f>
        <v>50000</v>
      </c>
      <c r="N1096" s="104">
        <f t="shared" ref="N1096:O1096" si="404">SUM(N1097:N1098)</f>
        <v>900000</v>
      </c>
      <c r="O1096" s="104">
        <f t="shared" si="404"/>
        <v>900000</v>
      </c>
      <c r="P1096" s="104">
        <f t="shared" si="382"/>
        <v>1850000</v>
      </c>
      <c r="Q1096" s="104">
        <f t="shared" si="383"/>
        <v>9.5238095238095237</v>
      </c>
      <c r="R1096" s="35"/>
    </row>
    <row r="1097" spans="1:18" ht="30.6" x14ac:dyDescent="0.3">
      <c r="A1097" s="40" t="s">
        <v>649</v>
      </c>
      <c r="B1097" s="40" t="s">
        <v>111</v>
      </c>
      <c r="C1097" s="40" t="s">
        <v>117</v>
      </c>
      <c r="D1097" s="40" t="s">
        <v>651</v>
      </c>
      <c r="E1097" s="88" t="s">
        <v>3020</v>
      </c>
      <c r="F1097" s="40" t="s">
        <v>662</v>
      </c>
      <c r="G1097" s="81" t="s">
        <v>3054</v>
      </c>
      <c r="H1097" s="9" t="s">
        <v>663</v>
      </c>
      <c r="I1097" s="102">
        <v>7670000</v>
      </c>
      <c r="J1097" s="102">
        <v>7020000</v>
      </c>
      <c r="K1097" s="102"/>
      <c r="L1097" s="102">
        <f t="shared" si="381"/>
        <v>600000</v>
      </c>
      <c r="M1097" s="102">
        <v>0</v>
      </c>
      <c r="N1097" s="102">
        <v>300000</v>
      </c>
      <c r="O1097" s="102">
        <v>300000</v>
      </c>
      <c r="P1097" s="102">
        <f t="shared" si="382"/>
        <v>600000</v>
      </c>
      <c r="Q1097" s="102">
        <f t="shared" si="383"/>
        <v>8.5470085470085468</v>
      </c>
      <c r="R1097" s="35"/>
    </row>
    <row r="1098" spans="1:18" ht="30.6" x14ac:dyDescent="0.3">
      <c r="A1098" s="40" t="s">
        <v>649</v>
      </c>
      <c r="B1098" s="40" t="s">
        <v>111</v>
      </c>
      <c r="C1098" s="40" t="s">
        <v>117</v>
      </c>
      <c r="D1098" s="40" t="s">
        <v>651</v>
      </c>
      <c r="E1098" s="88" t="s">
        <v>3020</v>
      </c>
      <c r="F1098" s="40" t="s">
        <v>664</v>
      </c>
      <c r="G1098" s="81" t="s">
        <v>3063</v>
      </c>
      <c r="H1098" s="9" t="s">
        <v>2737</v>
      </c>
      <c r="I1098" s="102">
        <v>12555000</v>
      </c>
      <c r="J1098" s="102">
        <v>12405000</v>
      </c>
      <c r="K1098" s="102"/>
      <c r="L1098" s="102">
        <f t="shared" si="381"/>
        <v>1250000</v>
      </c>
      <c r="M1098" s="102">
        <v>50000</v>
      </c>
      <c r="N1098" s="102">
        <v>600000</v>
      </c>
      <c r="O1098" s="102">
        <v>600000</v>
      </c>
      <c r="P1098" s="102">
        <f t="shared" si="382"/>
        <v>1250000</v>
      </c>
      <c r="Q1098" s="102">
        <f t="shared" si="383"/>
        <v>10.07658202337767</v>
      </c>
      <c r="R1098" s="35"/>
    </row>
    <row r="1099" spans="1:18" x14ac:dyDescent="0.3">
      <c r="A1099" s="41" t="s">
        <v>649</v>
      </c>
      <c r="B1099" s="41" t="s">
        <v>111</v>
      </c>
      <c r="C1099" s="41" t="s">
        <v>117</v>
      </c>
      <c r="D1099" s="41" t="s">
        <v>651</v>
      </c>
      <c r="E1099" s="41" t="s">
        <v>665</v>
      </c>
      <c r="F1099" s="40" t="s">
        <v>0</v>
      </c>
      <c r="G1099" s="81" t="s">
        <v>0</v>
      </c>
      <c r="H1099" s="6" t="s">
        <v>32</v>
      </c>
      <c r="I1099" s="104">
        <f>SUM(I1100)</f>
        <v>21000000</v>
      </c>
      <c r="J1099" s="104">
        <f>SUM(J1100)</f>
        <v>7500000</v>
      </c>
      <c r="K1099" s="104">
        <f>SUM(K1100)</f>
        <v>0</v>
      </c>
      <c r="L1099" s="104">
        <f t="shared" ref="L1099:L1162" si="405">SUM(M1099:O1099)</f>
        <v>4000000</v>
      </c>
      <c r="M1099" s="104">
        <f>SUM(M1100)</f>
        <v>0</v>
      </c>
      <c r="N1099" s="104">
        <f t="shared" ref="N1099:O1099" si="406">SUM(N1100)</f>
        <v>0</v>
      </c>
      <c r="O1099" s="104">
        <f t="shared" si="406"/>
        <v>4000000</v>
      </c>
      <c r="P1099" s="104">
        <f t="shared" si="382"/>
        <v>4000000</v>
      </c>
      <c r="Q1099" s="104">
        <f t="shared" si="383"/>
        <v>53.333333333333336</v>
      </c>
      <c r="R1099" s="35"/>
    </row>
    <row r="1100" spans="1:18" x14ac:dyDescent="0.3">
      <c r="A1100" s="40" t="s">
        <v>649</v>
      </c>
      <c r="B1100" s="40" t="s">
        <v>111</v>
      </c>
      <c r="C1100" s="40" t="s">
        <v>117</v>
      </c>
      <c r="D1100" s="40" t="s">
        <v>651</v>
      </c>
      <c r="E1100" s="88" t="s">
        <v>3043</v>
      </c>
      <c r="F1100" s="40" t="s">
        <v>666</v>
      </c>
      <c r="G1100" s="81" t="s">
        <v>3063</v>
      </c>
      <c r="H1100" s="9" t="s">
        <v>667</v>
      </c>
      <c r="I1100" s="102">
        <v>21000000</v>
      </c>
      <c r="J1100" s="102">
        <v>7500000</v>
      </c>
      <c r="K1100" s="102"/>
      <c r="L1100" s="102">
        <f t="shared" si="405"/>
        <v>4000000</v>
      </c>
      <c r="M1100" s="102">
        <v>0</v>
      </c>
      <c r="N1100" s="102"/>
      <c r="O1100" s="102">
        <v>4000000</v>
      </c>
      <c r="P1100" s="102">
        <f t="shared" ref="P1100:P1163" si="407">K1100+L1100</f>
        <v>4000000</v>
      </c>
      <c r="Q1100" s="102">
        <f t="shared" si="383"/>
        <v>53.333333333333336</v>
      </c>
      <c r="R1100" s="35"/>
    </row>
    <row r="1101" spans="1:18" x14ac:dyDescent="0.3">
      <c r="A1101" s="41" t="s">
        <v>649</v>
      </c>
      <c r="B1101" s="41" t="s">
        <v>111</v>
      </c>
      <c r="C1101" s="41" t="s">
        <v>117</v>
      </c>
      <c r="D1101" s="41" t="s">
        <v>651</v>
      </c>
      <c r="E1101" s="41" t="s">
        <v>148</v>
      </c>
      <c r="F1101" s="40" t="s">
        <v>0</v>
      </c>
      <c r="G1101" s="81" t="s">
        <v>0</v>
      </c>
      <c r="H1101" s="6" t="s">
        <v>34</v>
      </c>
      <c r="I1101" s="104">
        <f>SUM(I1102:I1103)</f>
        <v>10100</v>
      </c>
      <c r="J1101" s="104">
        <f>SUM(J1102:J1103)</f>
        <v>10100</v>
      </c>
      <c r="K1101" s="104">
        <f>SUM(K1102:K1103)</f>
        <v>0</v>
      </c>
      <c r="L1101" s="104">
        <f t="shared" si="405"/>
        <v>10000</v>
      </c>
      <c r="M1101" s="104">
        <f>SUM(M1102:M1103)</f>
        <v>0</v>
      </c>
      <c r="N1101" s="104">
        <f t="shared" ref="N1101:O1101" si="408">SUM(N1102:N1103)</f>
        <v>10000</v>
      </c>
      <c r="O1101" s="104">
        <f t="shared" si="408"/>
        <v>0</v>
      </c>
      <c r="P1101" s="104">
        <f t="shared" si="407"/>
        <v>10000</v>
      </c>
      <c r="Q1101" s="104">
        <f t="shared" si="383"/>
        <v>99.009900990099013</v>
      </c>
      <c r="R1101" s="35"/>
    </row>
    <row r="1102" spans="1:18" x14ac:dyDescent="0.3">
      <c r="A1102" s="40" t="s">
        <v>649</v>
      </c>
      <c r="B1102" s="40" t="s">
        <v>111</v>
      </c>
      <c r="C1102" s="40" t="s">
        <v>117</v>
      </c>
      <c r="D1102" s="40" t="s">
        <v>651</v>
      </c>
      <c r="E1102" s="88" t="s">
        <v>3021</v>
      </c>
      <c r="F1102" s="40"/>
      <c r="G1102" s="81" t="s">
        <v>3062</v>
      </c>
      <c r="H1102" s="9" t="s">
        <v>34</v>
      </c>
      <c r="I1102" s="102">
        <v>100</v>
      </c>
      <c r="J1102" s="102">
        <v>100</v>
      </c>
      <c r="K1102" s="102"/>
      <c r="L1102" s="102">
        <f t="shared" si="405"/>
        <v>0</v>
      </c>
      <c r="M1102" s="102">
        <v>0</v>
      </c>
      <c r="N1102" s="102"/>
      <c r="O1102" s="102"/>
      <c r="P1102" s="102">
        <f t="shared" si="407"/>
        <v>0</v>
      </c>
      <c r="Q1102" s="102">
        <f t="shared" si="383"/>
        <v>0</v>
      </c>
      <c r="R1102" s="35"/>
    </row>
    <row r="1103" spans="1:18" s="71" customFormat="1" x14ac:dyDescent="0.3">
      <c r="A1103" s="40" t="s">
        <v>649</v>
      </c>
      <c r="B1103" s="40" t="s">
        <v>111</v>
      </c>
      <c r="C1103" s="40" t="s">
        <v>117</v>
      </c>
      <c r="D1103" s="40" t="s">
        <v>651</v>
      </c>
      <c r="E1103" s="88" t="s">
        <v>3021</v>
      </c>
      <c r="F1103" s="40" t="s">
        <v>2749</v>
      </c>
      <c r="G1103" s="81" t="s">
        <v>3062</v>
      </c>
      <c r="H1103" s="70" t="s">
        <v>2724</v>
      </c>
      <c r="I1103" s="102">
        <v>10000</v>
      </c>
      <c r="J1103" s="102">
        <v>10000</v>
      </c>
      <c r="K1103" s="102"/>
      <c r="L1103" s="102">
        <f t="shared" si="405"/>
        <v>10000</v>
      </c>
      <c r="M1103" s="102">
        <v>0</v>
      </c>
      <c r="N1103" s="102">
        <v>10000</v>
      </c>
      <c r="O1103" s="102"/>
      <c r="P1103" s="102">
        <f t="shared" si="407"/>
        <v>10000</v>
      </c>
      <c r="Q1103" s="102">
        <f t="shared" si="383"/>
        <v>100</v>
      </c>
      <c r="R1103" s="35"/>
    </row>
    <row r="1104" spans="1:18" s="34" customFormat="1" ht="13.5" customHeight="1" x14ac:dyDescent="0.3">
      <c r="A1104" s="43" t="s">
        <v>0</v>
      </c>
      <c r="B1104" s="43" t="s">
        <v>0</v>
      </c>
      <c r="C1104" s="43" t="s">
        <v>0</v>
      </c>
      <c r="D1104" s="49" t="s">
        <v>0</v>
      </c>
      <c r="E1104" s="49" t="s">
        <v>0</v>
      </c>
      <c r="F1104" s="49" t="s">
        <v>0</v>
      </c>
      <c r="G1104" s="49" t="s">
        <v>0</v>
      </c>
      <c r="H1104" s="21" t="s">
        <v>41</v>
      </c>
      <c r="I1104" s="112">
        <f>SUM(I1105)</f>
        <v>13452100</v>
      </c>
      <c r="J1104" s="112">
        <f>SUM(J1105)</f>
        <v>1252100</v>
      </c>
      <c r="K1104" s="112">
        <f>SUM(K1105)</f>
        <v>0</v>
      </c>
      <c r="L1104" s="112">
        <f t="shared" si="405"/>
        <v>138000</v>
      </c>
      <c r="M1104" s="112">
        <f>SUM(M1105)</f>
        <v>0</v>
      </c>
      <c r="N1104" s="112">
        <f t="shared" ref="N1104:O1104" si="409">SUM(N1105)</f>
        <v>0</v>
      </c>
      <c r="O1104" s="112">
        <f t="shared" si="409"/>
        <v>138000</v>
      </c>
      <c r="P1104" s="112">
        <f t="shared" si="407"/>
        <v>138000</v>
      </c>
      <c r="Q1104" s="112">
        <f t="shared" ref="Q1104:Q1167" si="410">IF(J1104=0,"-",P1104/J1104*100)</f>
        <v>11.021483907036179</v>
      </c>
      <c r="R1104" s="35"/>
    </row>
    <row r="1105" spans="1:18" x14ac:dyDescent="0.3">
      <c r="A1105" s="40" t="s">
        <v>649</v>
      </c>
      <c r="B1105" s="40" t="s">
        <v>111</v>
      </c>
      <c r="C1105" s="40" t="s">
        <v>117</v>
      </c>
      <c r="D1105" s="40" t="s">
        <v>651</v>
      </c>
      <c r="E1105" s="52" t="s">
        <v>192</v>
      </c>
      <c r="F1105" s="52" t="s">
        <v>0</v>
      </c>
      <c r="G1105" s="52" t="s">
        <v>0</v>
      </c>
      <c r="H1105" s="6" t="s">
        <v>36</v>
      </c>
      <c r="I1105" s="104">
        <f>SUM(I1106,I1108)</f>
        <v>13452100</v>
      </c>
      <c r="J1105" s="104">
        <f>SUM(J1106,J1108)</f>
        <v>1252100</v>
      </c>
      <c r="K1105" s="104">
        <f>SUM(K1106,K1108)</f>
        <v>0</v>
      </c>
      <c r="L1105" s="104">
        <f t="shared" si="405"/>
        <v>138000</v>
      </c>
      <c r="M1105" s="104">
        <f>SUM(M1106,M1108)</f>
        <v>0</v>
      </c>
      <c r="N1105" s="104">
        <f t="shared" ref="N1105:O1105" si="411">SUM(N1106,N1108)</f>
        <v>0</v>
      </c>
      <c r="O1105" s="104">
        <f t="shared" si="411"/>
        <v>138000</v>
      </c>
      <c r="P1105" s="104">
        <f t="shared" si="407"/>
        <v>138000</v>
      </c>
      <c r="Q1105" s="104">
        <f t="shared" si="410"/>
        <v>11.021483907036179</v>
      </c>
      <c r="R1105" s="35"/>
    </row>
    <row r="1106" spans="1:18" x14ac:dyDescent="0.3">
      <c r="A1106" s="41" t="s">
        <v>649</v>
      </c>
      <c r="B1106" s="41" t="s">
        <v>111</v>
      </c>
      <c r="C1106" s="41" t="s">
        <v>117</v>
      </c>
      <c r="D1106" s="41" t="s">
        <v>651</v>
      </c>
      <c r="E1106" s="41" t="s">
        <v>193</v>
      </c>
      <c r="F1106" s="40" t="s">
        <v>0</v>
      </c>
      <c r="G1106" s="81" t="s">
        <v>0</v>
      </c>
      <c r="H1106" s="6" t="s">
        <v>37</v>
      </c>
      <c r="I1106" s="104">
        <f>SUM(I1107)</f>
        <v>100</v>
      </c>
      <c r="J1106" s="104">
        <f>SUM(J1107)</f>
        <v>100</v>
      </c>
      <c r="K1106" s="104">
        <f>SUM(K1107)</f>
        <v>0</v>
      </c>
      <c r="L1106" s="104">
        <f t="shared" si="405"/>
        <v>0</v>
      </c>
      <c r="M1106" s="104">
        <f>SUM(M1107)</f>
        <v>0</v>
      </c>
      <c r="N1106" s="104">
        <f t="shared" ref="N1106:O1106" si="412">SUM(N1107)</f>
        <v>0</v>
      </c>
      <c r="O1106" s="104">
        <f t="shared" si="412"/>
        <v>0</v>
      </c>
      <c r="P1106" s="104">
        <f t="shared" si="407"/>
        <v>0</v>
      </c>
      <c r="Q1106" s="104">
        <f t="shared" si="410"/>
        <v>0</v>
      </c>
      <c r="R1106" s="35"/>
    </row>
    <row r="1107" spans="1:18" x14ac:dyDescent="0.3">
      <c r="A1107" s="40" t="s">
        <v>649</v>
      </c>
      <c r="B1107" s="40" t="s">
        <v>111</v>
      </c>
      <c r="C1107" s="40" t="s">
        <v>117</v>
      </c>
      <c r="D1107" s="40" t="s">
        <v>651</v>
      </c>
      <c r="E1107" s="88" t="s">
        <v>3024</v>
      </c>
      <c r="F1107" s="40" t="s">
        <v>668</v>
      </c>
      <c r="G1107" s="81" t="s">
        <v>3063</v>
      </c>
      <c r="H1107" s="9" t="s">
        <v>301</v>
      </c>
      <c r="I1107" s="102">
        <v>100</v>
      </c>
      <c r="J1107" s="102">
        <v>100</v>
      </c>
      <c r="K1107" s="102"/>
      <c r="L1107" s="102">
        <f t="shared" si="405"/>
        <v>0</v>
      </c>
      <c r="M1107" s="102">
        <v>0</v>
      </c>
      <c r="N1107" s="102"/>
      <c r="O1107" s="102"/>
      <c r="P1107" s="102">
        <f t="shared" si="407"/>
        <v>0</v>
      </c>
      <c r="Q1107" s="102">
        <f t="shared" si="410"/>
        <v>0</v>
      </c>
      <c r="R1107" s="35"/>
    </row>
    <row r="1108" spans="1:18" x14ac:dyDescent="0.3">
      <c r="A1108" s="41" t="s">
        <v>649</v>
      </c>
      <c r="B1108" s="41" t="s">
        <v>111</v>
      </c>
      <c r="C1108" s="41" t="s">
        <v>117</v>
      </c>
      <c r="D1108" s="41" t="s">
        <v>651</v>
      </c>
      <c r="E1108" s="41" t="s">
        <v>305</v>
      </c>
      <c r="F1108" s="40" t="s">
        <v>0</v>
      </c>
      <c r="G1108" s="81" t="s">
        <v>0</v>
      </c>
      <c r="H1108" s="6" t="s">
        <v>40</v>
      </c>
      <c r="I1108" s="104">
        <f>SUM(I1109:I1116)</f>
        <v>13452000</v>
      </c>
      <c r="J1108" s="104">
        <f>SUM(J1109:J1116)</f>
        <v>1252000</v>
      </c>
      <c r="K1108" s="104">
        <f>SUM(K1109:K1116)</f>
        <v>0</v>
      </c>
      <c r="L1108" s="104">
        <f t="shared" si="405"/>
        <v>138000</v>
      </c>
      <c r="M1108" s="104">
        <f>SUM(M1109:M1116)</f>
        <v>0</v>
      </c>
      <c r="N1108" s="104">
        <f t="shared" ref="N1108:O1108" si="413">SUM(N1109:N1116)</f>
        <v>0</v>
      </c>
      <c r="O1108" s="104">
        <f t="shared" si="413"/>
        <v>138000</v>
      </c>
      <c r="P1108" s="104">
        <f t="shared" si="407"/>
        <v>138000</v>
      </c>
      <c r="Q1108" s="104">
        <f t="shared" si="410"/>
        <v>11.022364217252397</v>
      </c>
      <c r="R1108" s="35"/>
    </row>
    <row r="1109" spans="1:18" x14ac:dyDescent="0.3">
      <c r="A1109" s="40" t="s">
        <v>649</v>
      </c>
      <c r="B1109" s="40" t="s">
        <v>111</v>
      </c>
      <c r="C1109" s="40" t="s">
        <v>117</v>
      </c>
      <c r="D1109" s="40" t="s">
        <v>651</v>
      </c>
      <c r="E1109" s="88" t="s">
        <v>3030</v>
      </c>
      <c r="F1109" s="40" t="s">
        <v>669</v>
      </c>
      <c r="G1109" s="81" t="s">
        <v>3063</v>
      </c>
      <c r="H1109" s="9" t="s">
        <v>670</v>
      </c>
      <c r="I1109" s="102">
        <v>1600000</v>
      </c>
      <c r="J1109" s="102">
        <v>0</v>
      </c>
      <c r="K1109" s="102"/>
      <c r="L1109" s="102">
        <f t="shared" si="405"/>
        <v>0</v>
      </c>
      <c r="M1109" s="102">
        <v>0</v>
      </c>
      <c r="N1109" s="102"/>
      <c r="O1109" s="102"/>
      <c r="P1109" s="102">
        <f t="shared" si="407"/>
        <v>0</v>
      </c>
      <c r="Q1109" s="102" t="str">
        <f t="shared" si="410"/>
        <v>-</v>
      </c>
      <c r="R1109" s="35"/>
    </row>
    <row r="1110" spans="1:18" ht="20.399999999999999" x14ac:dyDescent="0.3">
      <c r="A1110" s="40" t="s">
        <v>649</v>
      </c>
      <c r="B1110" s="40" t="s">
        <v>111</v>
      </c>
      <c r="C1110" s="40" t="s">
        <v>117</v>
      </c>
      <c r="D1110" s="40" t="s">
        <v>651</v>
      </c>
      <c r="E1110" s="88" t="s">
        <v>3030</v>
      </c>
      <c r="F1110" s="40" t="s">
        <v>671</v>
      </c>
      <c r="G1110" s="81" t="s">
        <v>3063</v>
      </c>
      <c r="H1110" s="9" t="s">
        <v>672</v>
      </c>
      <c r="I1110" s="102">
        <v>6000000</v>
      </c>
      <c r="J1110" s="102">
        <v>0</v>
      </c>
      <c r="K1110" s="102"/>
      <c r="L1110" s="102">
        <f t="shared" si="405"/>
        <v>0</v>
      </c>
      <c r="M1110" s="102">
        <v>0</v>
      </c>
      <c r="N1110" s="102"/>
      <c r="O1110" s="102"/>
      <c r="P1110" s="102">
        <f t="shared" si="407"/>
        <v>0</v>
      </c>
      <c r="Q1110" s="102" t="str">
        <f t="shared" si="410"/>
        <v>-</v>
      </c>
      <c r="R1110" s="35"/>
    </row>
    <row r="1111" spans="1:18" x14ac:dyDescent="0.3">
      <c r="A1111" s="40" t="s">
        <v>649</v>
      </c>
      <c r="B1111" s="40" t="s">
        <v>111</v>
      </c>
      <c r="C1111" s="40" t="s">
        <v>117</v>
      </c>
      <c r="D1111" s="40" t="s">
        <v>651</v>
      </c>
      <c r="E1111" s="88" t="s">
        <v>3030</v>
      </c>
      <c r="F1111" s="40" t="s">
        <v>673</v>
      </c>
      <c r="G1111" s="81" t="s">
        <v>3063</v>
      </c>
      <c r="H1111" s="9" t="s">
        <v>674</v>
      </c>
      <c r="I1111" s="102">
        <v>0</v>
      </c>
      <c r="J1111" s="102">
        <v>0</v>
      </c>
      <c r="K1111" s="102"/>
      <c r="L1111" s="102">
        <f t="shared" si="405"/>
        <v>0</v>
      </c>
      <c r="M1111" s="102">
        <v>0</v>
      </c>
      <c r="N1111" s="102"/>
      <c r="O1111" s="102"/>
      <c r="P1111" s="102">
        <f t="shared" si="407"/>
        <v>0</v>
      </c>
      <c r="Q1111" s="102" t="str">
        <f t="shared" si="410"/>
        <v>-</v>
      </c>
      <c r="R1111" s="35"/>
    </row>
    <row r="1112" spans="1:18" x14ac:dyDescent="0.3">
      <c r="A1112" s="40" t="s">
        <v>649</v>
      </c>
      <c r="B1112" s="40" t="s">
        <v>111</v>
      </c>
      <c r="C1112" s="40" t="s">
        <v>117</v>
      </c>
      <c r="D1112" s="40" t="s">
        <v>651</v>
      </c>
      <c r="E1112" s="88" t="s">
        <v>3030</v>
      </c>
      <c r="F1112" s="40" t="s">
        <v>675</v>
      </c>
      <c r="G1112" s="81" t="s">
        <v>3054</v>
      </c>
      <c r="H1112" s="9" t="s">
        <v>676</v>
      </c>
      <c r="I1112" s="102">
        <v>1500000</v>
      </c>
      <c r="J1112" s="102">
        <v>0</v>
      </c>
      <c r="K1112" s="102"/>
      <c r="L1112" s="102">
        <f t="shared" si="405"/>
        <v>0</v>
      </c>
      <c r="M1112" s="102">
        <v>0</v>
      </c>
      <c r="N1112" s="102"/>
      <c r="O1112" s="102"/>
      <c r="P1112" s="102">
        <f t="shared" si="407"/>
        <v>0</v>
      </c>
      <c r="Q1112" s="102" t="str">
        <f t="shared" si="410"/>
        <v>-</v>
      </c>
      <c r="R1112" s="35"/>
    </row>
    <row r="1113" spans="1:18" x14ac:dyDescent="0.3">
      <c r="A1113" s="40" t="s">
        <v>649</v>
      </c>
      <c r="B1113" s="40" t="s">
        <v>111</v>
      </c>
      <c r="C1113" s="40" t="s">
        <v>117</v>
      </c>
      <c r="D1113" s="40" t="s">
        <v>651</v>
      </c>
      <c r="E1113" s="88" t="s">
        <v>3030</v>
      </c>
      <c r="F1113" s="40" t="s">
        <v>677</v>
      </c>
      <c r="G1113" s="81" t="s">
        <v>3054</v>
      </c>
      <c r="H1113" s="9" t="s">
        <v>678</v>
      </c>
      <c r="I1113" s="102">
        <v>1300000</v>
      </c>
      <c r="J1113" s="102">
        <v>0</v>
      </c>
      <c r="K1113" s="102"/>
      <c r="L1113" s="102">
        <f t="shared" si="405"/>
        <v>0</v>
      </c>
      <c r="M1113" s="102">
        <v>0</v>
      </c>
      <c r="N1113" s="102"/>
      <c r="O1113" s="102"/>
      <c r="P1113" s="102">
        <f t="shared" si="407"/>
        <v>0</v>
      </c>
      <c r="Q1113" s="102" t="str">
        <f t="shared" si="410"/>
        <v>-</v>
      </c>
      <c r="R1113" s="35"/>
    </row>
    <row r="1114" spans="1:18" x14ac:dyDescent="0.3">
      <c r="A1114" s="40" t="s">
        <v>649</v>
      </c>
      <c r="B1114" s="40" t="s">
        <v>111</v>
      </c>
      <c r="C1114" s="40" t="s">
        <v>117</v>
      </c>
      <c r="D1114" s="40" t="s">
        <v>651</v>
      </c>
      <c r="E1114" s="88" t="s">
        <v>3030</v>
      </c>
      <c r="F1114" s="40" t="s">
        <v>679</v>
      </c>
      <c r="G1114" s="81" t="s">
        <v>3063</v>
      </c>
      <c r="H1114" s="9" t="s">
        <v>2740</v>
      </c>
      <c r="I1114" s="102">
        <v>1252000</v>
      </c>
      <c r="J1114" s="102">
        <v>1252000</v>
      </c>
      <c r="K1114" s="102"/>
      <c r="L1114" s="102">
        <f t="shared" si="405"/>
        <v>138000</v>
      </c>
      <c r="M1114" s="102">
        <v>0</v>
      </c>
      <c r="N1114" s="102"/>
      <c r="O1114" s="102">
        <v>138000</v>
      </c>
      <c r="P1114" s="102">
        <f t="shared" si="407"/>
        <v>138000</v>
      </c>
      <c r="Q1114" s="102">
        <f t="shared" si="410"/>
        <v>11.022364217252397</v>
      </c>
      <c r="R1114" s="35"/>
    </row>
    <row r="1115" spans="1:18" x14ac:dyDescent="0.3">
      <c r="A1115" s="40" t="s">
        <v>649</v>
      </c>
      <c r="B1115" s="40" t="s">
        <v>111</v>
      </c>
      <c r="C1115" s="40" t="s">
        <v>117</v>
      </c>
      <c r="D1115" s="40" t="s">
        <v>651</v>
      </c>
      <c r="E1115" s="88" t="s">
        <v>3030</v>
      </c>
      <c r="F1115" s="40" t="s">
        <v>680</v>
      </c>
      <c r="G1115" s="81" t="s">
        <v>3063</v>
      </c>
      <c r="H1115" s="9" t="s">
        <v>681</v>
      </c>
      <c r="I1115" s="102">
        <v>1000000</v>
      </c>
      <c r="J1115" s="102">
        <v>0</v>
      </c>
      <c r="K1115" s="102"/>
      <c r="L1115" s="102">
        <f t="shared" si="405"/>
        <v>0</v>
      </c>
      <c r="M1115" s="102">
        <v>0</v>
      </c>
      <c r="N1115" s="102"/>
      <c r="O1115" s="102"/>
      <c r="P1115" s="102">
        <f t="shared" si="407"/>
        <v>0</v>
      </c>
      <c r="Q1115" s="102" t="str">
        <f t="shared" si="410"/>
        <v>-</v>
      </c>
      <c r="R1115" s="35"/>
    </row>
    <row r="1116" spans="1:18" x14ac:dyDescent="0.3">
      <c r="A1116" s="40" t="s">
        <v>649</v>
      </c>
      <c r="B1116" s="40" t="s">
        <v>111</v>
      </c>
      <c r="C1116" s="40" t="s">
        <v>117</v>
      </c>
      <c r="D1116" s="40" t="s">
        <v>651</v>
      </c>
      <c r="E1116" s="88" t="s">
        <v>3030</v>
      </c>
      <c r="F1116" s="40" t="s">
        <v>682</v>
      </c>
      <c r="G1116" s="81" t="s">
        <v>3063</v>
      </c>
      <c r="H1116" s="9" t="s">
        <v>683</v>
      </c>
      <c r="I1116" s="102">
        <v>800000</v>
      </c>
      <c r="J1116" s="102">
        <v>0</v>
      </c>
      <c r="K1116" s="102"/>
      <c r="L1116" s="102">
        <f t="shared" si="405"/>
        <v>0</v>
      </c>
      <c r="M1116" s="102">
        <v>0</v>
      </c>
      <c r="N1116" s="102"/>
      <c r="O1116" s="102"/>
      <c r="P1116" s="102">
        <f t="shared" si="407"/>
        <v>0</v>
      </c>
      <c r="Q1116" s="102" t="str">
        <f t="shared" si="410"/>
        <v>-</v>
      </c>
      <c r="R1116" s="35"/>
    </row>
    <row r="1117" spans="1:18" s="34" customFormat="1" ht="20.399999999999999" x14ac:dyDescent="0.3">
      <c r="A1117" s="43" t="s">
        <v>0</v>
      </c>
      <c r="B1117" s="43" t="s">
        <v>0</v>
      </c>
      <c r="C1117" s="43" t="s">
        <v>0</v>
      </c>
      <c r="D1117" s="49" t="s">
        <v>0</v>
      </c>
      <c r="E1117" s="49" t="s">
        <v>0</v>
      </c>
      <c r="F1117" s="49" t="s">
        <v>0</v>
      </c>
      <c r="G1117" s="49" t="s">
        <v>0</v>
      </c>
      <c r="H1117" s="21" t="s">
        <v>53</v>
      </c>
      <c r="I1117" s="112">
        <f>SUM(I1118)</f>
        <v>1100</v>
      </c>
      <c r="J1117" s="112">
        <f>SUM(J1118)</f>
        <v>1100</v>
      </c>
      <c r="K1117" s="112">
        <f>SUM(K1118)</f>
        <v>0</v>
      </c>
      <c r="L1117" s="112">
        <f t="shared" si="405"/>
        <v>400</v>
      </c>
      <c r="M1117" s="112">
        <f>SUM(M1118)</f>
        <v>400</v>
      </c>
      <c r="N1117" s="112">
        <f t="shared" ref="N1117:O1117" si="414">SUM(N1118)</f>
        <v>0</v>
      </c>
      <c r="O1117" s="112">
        <f t="shared" si="414"/>
        <v>0</v>
      </c>
      <c r="P1117" s="112">
        <f t="shared" si="407"/>
        <v>400</v>
      </c>
      <c r="Q1117" s="112">
        <f t="shared" si="410"/>
        <v>36.363636363636367</v>
      </c>
      <c r="R1117" s="35"/>
    </row>
    <row r="1118" spans="1:18" x14ac:dyDescent="0.3">
      <c r="A1118" s="40" t="s">
        <v>649</v>
      </c>
      <c r="B1118" s="40" t="s">
        <v>111</v>
      </c>
      <c r="C1118" s="40" t="s">
        <v>117</v>
      </c>
      <c r="D1118" s="40" t="s">
        <v>651</v>
      </c>
      <c r="E1118" s="52" t="s">
        <v>149</v>
      </c>
      <c r="F1118" s="52" t="s">
        <v>0</v>
      </c>
      <c r="G1118" s="52" t="s">
        <v>0</v>
      </c>
      <c r="H1118" s="6" t="s">
        <v>46</v>
      </c>
      <c r="I1118" s="104">
        <f>SUM(I1119:I1120)</f>
        <v>1100</v>
      </c>
      <c r="J1118" s="104">
        <f>SUM(J1119:J1120)</f>
        <v>1100</v>
      </c>
      <c r="K1118" s="104">
        <f>SUM(K1119:K1120)</f>
        <v>0</v>
      </c>
      <c r="L1118" s="104">
        <f t="shared" si="405"/>
        <v>400</v>
      </c>
      <c r="M1118" s="104">
        <f>SUM(M1119:M1120)</f>
        <v>400</v>
      </c>
      <c r="N1118" s="104">
        <f t="shared" ref="N1118:O1118" si="415">SUM(N1119:N1120)</f>
        <v>0</v>
      </c>
      <c r="O1118" s="104">
        <f t="shared" si="415"/>
        <v>0</v>
      </c>
      <c r="P1118" s="104">
        <f t="shared" si="407"/>
        <v>400</v>
      </c>
      <c r="Q1118" s="104">
        <f t="shared" si="410"/>
        <v>36.363636363636367</v>
      </c>
      <c r="R1118" s="35"/>
    </row>
    <row r="1119" spans="1:18" x14ac:dyDescent="0.3">
      <c r="A1119" s="40" t="s">
        <v>649</v>
      </c>
      <c r="B1119" s="40" t="s">
        <v>111</v>
      </c>
      <c r="C1119" s="40" t="s">
        <v>117</v>
      </c>
      <c r="D1119" s="40" t="s">
        <v>651</v>
      </c>
      <c r="E1119" s="88" t="s">
        <v>3022</v>
      </c>
      <c r="F1119" s="40"/>
      <c r="G1119" s="81" t="s">
        <v>3062</v>
      </c>
      <c r="H1119" s="9" t="s">
        <v>49</v>
      </c>
      <c r="I1119" s="102">
        <v>1000</v>
      </c>
      <c r="J1119" s="102">
        <v>1000</v>
      </c>
      <c r="K1119" s="102"/>
      <c r="L1119" s="102">
        <f t="shared" si="405"/>
        <v>400</v>
      </c>
      <c r="M1119" s="102">
        <v>400</v>
      </c>
      <c r="N1119" s="102"/>
      <c r="O1119" s="102"/>
      <c r="P1119" s="102">
        <f t="shared" si="407"/>
        <v>400</v>
      </c>
      <c r="Q1119" s="102">
        <f t="shared" si="410"/>
        <v>40</v>
      </c>
      <c r="R1119" s="35"/>
    </row>
    <row r="1120" spans="1:18" x14ac:dyDescent="0.3">
      <c r="A1120" s="40" t="s">
        <v>649</v>
      </c>
      <c r="B1120" s="40" t="s">
        <v>111</v>
      </c>
      <c r="C1120" s="40" t="s">
        <v>117</v>
      </c>
      <c r="D1120" s="40" t="s">
        <v>651</v>
      </c>
      <c r="E1120" s="88" t="s">
        <v>3025</v>
      </c>
      <c r="F1120" s="40"/>
      <c r="G1120" s="81" t="s">
        <v>3062</v>
      </c>
      <c r="H1120" s="9" t="s">
        <v>51</v>
      </c>
      <c r="I1120" s="102">
        <v>100</v>
      </c>
      <c r="J1120" s="102">
        <v>100</v>
      </c>
      <c r="K1120" s="102"/>
      <c r="L1120" s="102">
        <f t="shared" si="405"/>
        <v>0</v>
      </c>
      <c r="M1120" s="102">
        <v>0</v>
      </c>
      <c r="N1120" s="102"/>
      <c r="O1120" s="102"/>
      <c r="P1120" s="102">
        <f t="shared" si="407"/>
        <v>0</v>
      </c>
      <c r="Q1120" s="102">
        <f t="shared" si="410"/>
        <v>0</v>
      </c>
      <c r="R1120" s="35"/>
    </row>
    <row r="1121" spans="1:18" s="34" customFormat="1" x14ac:dyDescent="0.3">
      <c r="A1121" s="49" t="s">
        <v>0</v>
      </c>
      <c r="B1121" s="49" t="s">
        <v>0</v>
      </c>
      <c r="C1121" s="49" t="s">
        <v>0</v>
      </c>
      <c r="D1121" s="49" t="s">
        <v>0</v>
      </c>
      <c r="E1121" s="49" t="s">
        <v>0</v>
      </c>
      <c r="F1121" s="49" t="s">
        <v>0</v>
      </c>
      <c r="G1121" s="49" t="s">
        <v>0</v>
      </c>
      <c r="H1121" s="21" t="s">
        <v>684</v>
      </c>
      <c r="I1121" s="112">
        <f>SUM(I1073,I1092,I1104,I1117)</f>
        <v>56206368</v>
      </c>
      <c r="J1121" s="112">
        <f>SUM(J1073,J1092,J1104,J1117)</f>
        <v>29706368</v>
      </c>
      <c r="K1121" s="112">
        <f>SUM(K1073,K1092,K1104,K1117)</f>
        <v>0</v>
      </c>
      <c r="L1121" s="112">
        <f t="shared" si="405"/>
        <v>6368914</v>
      </c>
      <c r="M1121" s="112">
        <f>SUM(M1073,M1092,M1104,M1117)</f>
        <v>157964</v>
      </c>
      <c r="N1121" s="112">
        <f t="shared" ref="N1121:O1121" si="416">SUM(N1073,N1092,N1104,N1117)</f>
        <v>1041750</v>
      </c>
      <c r="O1121" s="112">
        <f t="shared" si="416"/>
        <v>5169200</v>
      </c>
      <c r="P1121" s="112">
        <f t="shared" si="407"/>
        <v>6368914</v>
      </c>
      <c r="Q1121" s="112">
        <f t="shared" si="410"/>
        <v>21.439558009918951</v>
      </c>
      <c r="R1121" s="35"/>
    </row>
    <row r="1122" spans="1:18" ht="15" thickBot="1" x14ac:dyDescent="0.35">
      <c r="A1122" s="81" t="s">
        <v>0</v>
      </c>
      <c r="B1122" s="81" t="s">
        <v>0</v>
      </c>
      <c r="C1122" s="81" t="s">
        <v>0</v>
      </c>
      <c r="D1122" s="81" t="s">
        <v>0</v>
      </c>
      <c r="E1122" s="81" t="s">
        <v>0</v>
      </c>
      <c r="F1122" s="81" t="s">
        <v>0</v>
      </c>
      <c r="G1122" s="81" t="s">
        <v>0</v>
      </c>
      <c r="H1122" s="6" t="s">
        <v>152</v>
      </c>
      <c r="I1122" s="104">
        <v>37</v>
      </c>
      <c r="J1122" s="104">
        <v>37</v>
      </c>
      <c r="K1122" s="104"/>
      <c r="L1122" s="104"/>
      <c r="M1122" s="104"/>
      <c r="N1122" s="104"/>
      <c r="O1122" s="104"/>
      <c r="P1122" s="104"/>
      <c r="Q1122" s="104"/>
      <c r="R1122" s="35"/>
    </row>
    <row r="1123" spans="1:18" s="34" customFormat="1" ht="31.2" thickBot="1" x14ac:dyDescent="0.35">
      <c r="A1123" s="127" t="s">
        <v>0</v>
      </c>
      <c r="B1123" s="127" t="s">
        <v>0</v>
      </c>
      <c r="C1123" s="127" t="s">
        <v>0</v>
      </c>
      <c r="D1123" s="127" t="s">
        <v>0</v>
      </c>
      <c r="E1123" s="127" t="s">
        <v>0</v>
      </c>
      <c r="F1123" s="127" t="s">
        <v>0</v>
      </c>
      <c r="G1123" s="127" t="s">
        <v>0</v>
      </c>
      <c r="H1123" s="29" t="s">
        <v>63</v>
      </c>
      <c r="I1123" s="124" t="s">
        <v>3013</v>
      </c>
      <c r="J1123" s="124" t="s">
        <v>2</v>
      </c>
      <c r="K1123" s="124" t="s">
        <v>3097</v>
      </c>
      <c r="L1123" s="124" t="s">
        <v>3097</v>
      </c>
      <c r="M1123" s="124" t="s">
        <v>3098</v>
      </c>
      <c r="N1123" s="124" t="s">
        <v>3099</v>
      </c>
      <c r="O1123" s="124" t="s">
        <v>3100</v>
      </c>
      <c r="P1123" s="124" t="s">
        <v>3097</v>
      </c>
      <c r="Q1123" s="126" t="s">
        <v>3101</v>
      </c>
      <c r="R1123" s="35"/>
    </row>
    <row r="1124" spans="1:18" x14ac:dyDescent="0.3">
      <c r="A1124" s="128"/>
      <c r="B1124" s="128"/>
      <c r="C1124" s="128"/>
      <c r="D1124" s="128"/>
      <c r="E1124" s="128"/>
      <c r="F1124" s="128"/>
      <c r="G1124" s="128"/>
      <c r="H1124" s="10" t="s">
        <v>0</v>
      </c>
      <c r="I1124" s="103">
        <v>1</v>
      </c>
      <c r="J1124" s="103">
        <v>2</v>
      </c>
      <c r="K1124" s="103">
        <v>3</v>
      </c>
      <c r="L1124" s="103" t="s">
        <v>3</v>
      </c>
      <c r="M1124" s="103">
        <v>5</v>
      </c>
      <c r="N1124" s="103">
        <v>6</v>
      </c>
      <c r="O1124" s="103">
        <v>7</v>
      </c>
      <c r="P1124" s="103" t="s">
        <v>3102</v>
      </c>
      <c r="Q1124" s="103">
        <v>9</v>
      </c>
      <c r="R1124" s="35"/>
    </row>
    <row r="1125" spans="1:18" x14ac:dyDescent="0.3">
      <c r="A1125" s="128"/>
      <c r="B1125" s="128"/>
      <c r="C1125" s="128"/>
      <c r="D1125" s="128"/>
      <c r="E1125" s="128"/>
      <c r="F1125" s="128"/>
      <c r="G1125" s="128"/>
      <c r="H1125" s="11" t="s">
        <v>72</v>
      </c>
      <c r="I1125" s="105">
        <f t="shared" ref="I1125:K1125" si="417">SUM(I1075,I1077,I1078,I1079,I1080,I1081,I1083,I1085,I1086,I1088,I1089,I1090,I1091,I1102,I1119,I1120,I1103)</f>
        <v>1529168</v>
      </c>
      <c r="J1125" s="105">
        <f t="shared" si="417"/>
        <v>1529168</v>
      </c>
      <c r="K1125" s="105">
        <f t="shared" si="417"/>
        <v>0</v>
      </c>
      <c r="L1125" s="105">
        <f t="shared" si="405"/>
        <v>380914</v>
      </c>
      <c r="M1125" s="105">
        <f t="shared" ref="M1125:O1125" si="418">SUM(M1075,M1077,M1078,M1079,M1080,M1081,M1083,M1085,M1086,M1088,M1089,M1090,M1091,M1102,M1119,M1120,M1103)</f>
        <v>107964</v>
      </c>
      <c r="N1125" s="105">
        <f t="shared" si="418"/>
        <v>141750</v>
      </c>
      <c r="O1125" s="105">
        <f t="shared" si="418"/>
        <v>131200</v>
      </c>
      <c r="P1125" s="105">
        <f t="shared" si="407"/>
        <v>380914</v>
      </c>
      <c r="Q1125" s="105">
        <f t="shared" si="410"/>
        <v>24.909885637156936</v>
      </c>
      <c r="R1125" s="35"/>
    </row>
    <row r="1126" spans="1:18" x14ac:dyDescent="0.3">
      <c r="A1126" s="128"/>
      <c r="B1126" s="128"/>
      <c r="C1126" s="128"/>
      <c r="D1126" s="128"/>
      <c r="E1126" s="128"/>
      <c r="F1126" s="128"/>
      <c r="G1126" s="128"/>
      <c r="H1126" s="11" t="s">
        <v>73</v>
      </c>
      <c r="I1126" s="105">
        <f>SUM(I1097,I1112,I1113)</f>
        <v>10470000</v>
      </c>
      <c r="J1126" s="105">
        <f>SUM(J1097,J1112,J1113)</f>
        <v>7020000</v>
      </c>
      <c r="K1126" s="105">
        <f>SUM(K1097,K1112,K1113)</f>
        <v>0</v>
      </c>
      <c r="L1126" s="105">
        <f t="shared" si="405"/>
        <v>600000</v>
      </c>
      <c r="M1126" s="105">
        <f>SUM(M1097,M1112,M1113)</f>
        <v>0</v>
      </c>
      <c r="N1126" s="105">
        <f t="shared" ref="N1126:O1126" si="419">SUM(N1097,N1112,N1113)</f>
        <v>300000</v>
      </c>
      <c r="O1126" s="105">
        <f t="shared" si="419"/>
        <v>300000</v>
      </c>
      <c r="P1126" s="105">
        <f t="shared" si="407"/>
        <v>600000</v>
      </c>
      <c r="Q1126" s="105">
        <f t="shared" si="410"/>
        <v>8.5470085470085468</v>
      </c>
      <c r="R1126" s="35"/>
    </row>
    <row r="1127" spans="1:18" x14ac:dyDescent="0.3">
      <c r="A1127" s="128"/>
      <c r="B1127" s="128"/>
      <c r="C1127" s="128"/>
      <c r="D1127" s="128"/>
      <c r="E1127" s="128"/>
      <c r="F1127" s="128"/>
      <c r="G1127" s="128"/>
      <c r="H1127" s="11" t="s">
        <v>74</v>
      </c>
      <c r="I1127" s="105">
        <v>0</v>
      </c>
      <c r="J1127" s="105">
        <v>0</v>
      </c>
      <c r="K1127" s="105"/>
      <c r="L1127" s="105">
        <f t="shared" si="405"/>
        <v>0</v>
      </c>
      <c r="M1127" s="105">
        <v>0</v>
      </c>
      <c r="N1127" s="105"/>
      <c r="O1127" s="105"/>
      <c r="P1127" s="105">
        <f t="shared" si="407"/>
        <v>0</v>
      </c>
      <c r="Q1127" s="105" t="str">
        <f t="shared" si="410"/>
        <v>-</v>
      </c>
      <c r="R1127" s="35"/>
    </row>
    <row r="1128" spans="1:18" x14ac:dyDescent="0.3">
      <c r="A1128" s="128"/>
      <c r="B1128" s="128"/>
      <c r="C1128" s="128"/>
      <c r="D1128" s="128"/>
      <c r="E1128" s="128"/>
      <c r="F1128" s="128"/>
      <c r="G1128" s="128"/>
      <c r="H1128" s="11" t="s">
        <v>77</v>
      </c>
      <c r="I1128" s="105">
        <f>SUM(I1095,I1098,I1100,I1107,I1109,I1110,I1111,I1114,I1115,I1116)</f>
        <v>44207200</v>
      </c>
      <c r="J1128" s="105">
        <f>SUM(J1095,J1098,J1100,J1107,J1109,J1110,J1111,J1114,J1115,J1116)</f>
        <v>21157200</v>
      </c>
      <c r="K1128" s="105">
        <f>SUM(K1095,K1098,K1100,K1107,K1109,K1110,K1111,K1114,K1115,K1116)</f>
        <v>0</v>
      </c>
      <c r="L1128" s="105">
        <f t="shared" si="405"/>
        <v>5388000</v>
      </c>
      <c r="M1128" s="105">
        <f>SUM(M1095,M1098,M1100,M1107,M1109,M1110,M1111,M1114,M1115,M1116)</f>
        <v>50000</v>
      </c>
      <c r="N1128" s="105">
        <f t="shared" ref="N1128:O1128" si="420">SUM(N1095,N1098,N1100,N1107,N1109,N1110,N1111,N1114,N1115,N1116)</f>
        <v>600000</v>
      </c>
      <c r="O1128" s="105">
        <f t="shared" si="420"/>
        <v>4738000</v>
      </c>
      <c r="P1128" s="105">
        <f t="shared" si="407"/>
        <v>5388000</v>
      </c>
      <c r="Q1128" s="105">
        <f t="shared" si="410"/>
        <v>25.466507855481822</v>
      </c>
      <c r="R1128" s="35"/>
    </row>
    <row r="1129" spans="1:18" x14ac:dyDescent="0.3">
      <c r="A1129" s="128"/>
      <c r="B1129" s="128"/>
      <c r="C1129" s="128"/>
      <c r="D1129" s="128"/>
      <c r="E1129" s="128"/>
      <c r="F1129" s="128"/>
      <c r="G1129" s="128"/>
      <c r="H1129" s="11" t="s">
        <v>79</v>
      </c>
      <c r="I1129" s="105">
        <v>0</v>
      </c>
      <c r="J1129" s="105">
        <v>0</v>
      </c>
      <c r="K1129" s="105"/>
      <c r="L1129" s="105">
        <f t="shared" si="405"/>
        <v>0</v>
      </c>
      <c r="M1129" s="105">
        <v>0</v>
      </c>
      <c r="N1129" s="105"/>
      <c r="O1129" s="105"/>
      <c r="P1129" s="105">
        <f t="shared" si="407"/>
        <v>0</v>
      </c>
      <c r="Q1129" s="105" t="str">
        <f t="shared" si="410"/>
        <v>-</v>
      </c>
      <c r="R1129" s="35"/>
    </row>
    <row r="1130" spans="1:18" x14ac:dyDescent="0.3">
      <c r="A1130" s="129"/>
      <c r="B1130" s="129"/>
      <c r="C1130" s="129"/>
      <c r="D1130" s="129"/>
      <c r="E1130" s="129"/>
      <c r="F1130" s="129"/>
      <c r="G1130" s="129"/>
      <c r="H1130" s="12" t="s">
        <v>62</v>
      </c>
      <c r="I1130" s="105">
        <f>SUM(I1125:I1129)</f>
        <v>56206368</v>
      </c>
      <c r="J1130" s="105">
        <f t="shared" ref="J1130:O1130" si="421">SUM(J1125:J1129)</f>
        <v>29706368</v>
      </c>
      <c r="K1130" s="105">
        <f t="shared" si="421"/>
        <v>0</v>
      </c>
      <c r="L1130" s="105">
        <f t="shared" si="405"/>
        <v>6368914</v>
      </c>
      <c r="M1130" s="105">
        <f t="shared" si="421"/>
        <v>157964</v>
      </c>
      <c r="N1130" s="105">
        <f t="shared" si="421"/>
        <v>1041750</v>
      </c>
      <c r="O1130" s="105">
        <f t="shared" si="421"/>
        <v>5169200</v>
      </c>
      <c r="P1130" s="105">
        <f t="shared" si="407"/>
        <v>6368914</v>
      </c>
      <c r="Q1130" s="105">
        <f t="shared" si="410"/>
        <v>21.439558009918951</v>
      </c>
      <c r="R1130" s="35"/>
    </row>
    <row r="1131" spans="1:18" x14ac:dyDescent="0.3">
      <c r="R1131" s="35"/>
    </row>
    <row r="1132" spans="1:18" x14ac:dyDescent="0.3">
      <c r="A1132" s="81" t="s">
        <v>0</v>
      </c>
      <c r="B1132" s="81" t="s">
        <v>0</v>
      </c>
      <c r="C1132" s="81" t="s">
        <v>0</v>
      </c>
      <c r="D1132" s="81" t="s">
        <v>0</v>
      </c>
      <c r="E1132" s="81" t="s">
        <v>0</v>
      </c>
      <c r="F1132" s="81" t="s">
        <v>0</v>
      </c>
      <c r="G1132" s="81" t="s">
        <v>0</v>
      </c>
      <c r="H1132" s="13" t="s">
        <v>0</v>
      </c>
      <c r="I1132" s="106"/>
      <c r="J1132" s="106"/>
      <c r="K1132" s="106"/>
      <c r="L1132" s="106"/>
      <c r="M1132" s="106"/>
      <c r="N1132" s="106"/>
      <c r="O1132" s="106"/>
      <c r="P1132" s="106"/>
      <c r="Q1132" s="106"/>
      <c r="R1132" s="35"/>
    </row>
    <row r="1133" spans="1:18" s="34" customFormat="1" x14ac:dyDescent="0.3">
      <c r="A1133" s="49" t="s">
        <v>0</v>
      </c>
      <c r="B1133" s="49" t="s">
        <v>0</v>
      </c>
      <c r="C1133" s="49" t="s">
        <v>0</v>
      </c>
      <c r="D1133" s="49" t="s">
        <v>0</v>
      </c>
      <c r="E1133" s="49" t="s">
        <v>0</v>
      </c>
      <c r="F1133" s="49" t="s">
        <v>0</v>
      </c>
      <c r="G1133" s="49" t="s">
        <v>0</v>
      </c>
      <c r="H1133" s="21" t="s">
        <v>685</v>
      </c>
      <c r="I1133" s="112">
        <f>SUM(I1121)</f>
        <v>56206368</v>
      </c>
      <c r="J1133" s="112">
        <f>SUM(J1121)</f>
        <v>29706368</v>
      </c>
      <c r="K1133" s="112">
        <f>SUM(K1121)</f>
        <v>0</v>
      </c>
      <c r="L1133" s="112">
        <f t="shared" si="405"/>
        <v>6368914</v>
      </c>
      <c r="M1133" s="112">
        <f>SUM(M1121)</f>
        <v>157964</v>
      </c>
      <c r="N1133" s="112">
        <f t="shared" ref="N1133:O1133" si="422">SUM(N1121)</f>
        <v>1041750</v>
      </c>
      <c r="O1133" s="112">
        <f t="shared" si="422"/>
        <v>5169200</v>
      </c>
      <c r="P1133" s="112">
        <f t="shared" si="407"/>
        <v>6368914</v>
      </c>
      <c r="Q1133" s="112">
        <f t="shared" si="410"/>
        <v>21.439558009918951</v>
      </c>
      <c r="R1133" s="35"/>
    </row>
    <row r="1134" spans="1:18" x14ac:dyDescent="0.3">
      <c r="A1134" s="81" t="s">
        <v>0</v>
      </c>
      <c r="B1134" s="81" t="s">
        <v>0</v>
      </c>
      <c r="C1134" s="81" t="s">
        <v>0</v>
      </c>
      <c r="D1134" s="81" t="s">
        <v>0</v>
      </c>
      <c r="E1134" s="81" t="s">
        <v>0</v>
      </c>
      <c r="F1134" s="81" t="s">
        <v>0</v>
      </c>
      <c r="G1134" s="81" t="s">
        <v>0</v>
      </c>
      <c r="H1134" s="6" t="s">
        <v>152</v>
      </c>
      <c r="I1134" s="104">
        <f>I1122</f>
        <v>37</v>
      </c>
      <c r="J1134" s="104">
        <f>J1122</f>
        <v>37</v>
      </c>
      <c r="K1134" s="104"/>
      <c r="L1134" s="104"/>
      <c r="M1134" s="104"/>
      <c r="N1134" s="104"/>
      <c r="O1134" s="104"/>
      <c r="P1134" s="104"/>
      <c r="Q1134" s="104"/>
      <c r="R1134" s="35"/>
    </row>
    <row r="1135" spans="1:18" x14ac:dyDescent="0.3">
      <c r="A1135" s="81" t="s">
        <v>0</v>
      </c>
      <c r="B1135" s="81" t="s">
        <v>0</v>
      </c>
      <c r="C1135" s="81" t="s">
        <v>0</v>
      </c>
      <c r="D1135" s="81" t="s">
        <v>0</v>
      </c>
      <c r="E1135" s="81" t="s">
        <v>0</v>
      </c>
      <c r="F1135" s="81" t="s">
        <v>0</v>
      </c>
      <c r="G1135" s="81" t="s">
        <v>0</v>
      </c>
      <c r="H1135" s="14" t="s">
        <v>0</v>
      </c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35"/>
    </row>
    <row r="1136" spans="1:18" ht="15" thickBot="1" x14ac:dyDescent="0.35">
      <c r="A1136" s="41" t="s">
        <v>649</v>
      </c>
      <c r="B1136" s="41" t="s">
        <v>154</v>
      </c>
      <c r="C1136" s="40" t="s">
        <v>0</v>
      </c>
      <c r="D1136" s="40" t="s">
        <v>0</v>
      </c>
      <c r="E1136" s="52" t="s">
        <v>0</v>
      </c>
      <c r="F1136" s="52" t="s">
        <v>0</v>
      </c>
      <c r="G1136" s="52" t="s">
        <v>0</v>
      </c>
      <c r="H1136" s="6" t="s">
        <v>0</v>
      </c>
      <c r="I1136" s="102"/>
      <c r="J1136" s="102"/>
      <c r="K1136" s="102"/>
      <c r="L1136" s="102"/>
      <c r="M1136" s="102"/>
      <c r="N1136" s="102"/>
      <c r="O1136" s="102"/>
      <c r="P1136" s="102"/>
      <c r="Q1136" s="102"/>
      <c r="R1136" s="35"/>
    </row>
    <row r="1137" spans="1:18" s="34" customFormat="1" ht="31.2" thickBot="1" x14ac:dyDescent="0.35">
      <c r="A1137" s="45" t="s">
        <v>112</v>
      </c>
      <c r="B1137" s="45" t="s">
        <v>113</v>
      </c>
      <c r="C1137" s="45" t="s">
        <v>114</v>
      </c>
      <c r="D1137" s="46" t="s">
        <v>0</v>
      </c>
      <c r="E1137" s="45" t="s">
        <v>3014</v>
      </c>
      <c r="F1137" s="45" t="s">
        <v>115</v>
      </c>
      <c r="G1137" s="45" t="s">
        <v>116</v>
      </c>
      <c r="H1137" s="29" t="s">
        <v>1</v>
      </c>
      <c r="I1137" s="124" t="s">
        <v>3013</v>
      </c>
      <c r="J1137" s="124" t="s">
        <v>2</v>
      </c>
      <c r="K1137" s="124" t="s">
        <v>3097</v>
      </c>
      <c r="L1137" s="124" t="s">
        <v>3097</v>
      </c>
      <c r="M1137" s="124" t="s">
        <v>3098</v>
      </c>
      <c r="N1137" s="124" t="s">
        <v>3099</v>
      </c>
      <c r="O1137" s="124" t="s">
        <v>3100</v>
      </c>
      <c r="P1137" s="124" t="s">
        <v>3097</v>
      </c>
      <c r="Q1137" s="126" t="s">
        <v>3101</v>
      </c>
      <c r="R1137" s="35"/>
    </row>
    <row r="1138" spans="1:18" x14ac:dyDescent="0.3">
      <c r="A1138" s="50" t="s">
        <v>0</v>
      </c>
      <c r="B1138" s="50" t="s">
        <v>0</v>
      </c>
      <c r="C1138" s="50" t="s">
        <v>0</v>
      </c>
      <c r="D1138" s="51" t="s">
        <v>0</v>
      </c>
      <c r="E1138" s="51" t="s">
        <v>0</v>
      </c>
      <c r="F1138" s="86" t="s">
        <v>0</v>
      </c>
      <c r="G1138" s="87" t="s">
        <v>0</v>
      </c>
      <c r="H1138" s="8" t="s">
        <v>0</v>
      </c>
      <c r="I1138" s="103">
        <v>1</v>
      </c>
      <c r="J1138" s="103">
        <v>2</v>
      </c>
      <c r="K1138" s="103">
        <v>3</v>
      </c>
      <c r="L1138" s="103" t="s">
        <v>3</v>
      </c>
      <c r="M1138" s="103">
        <v>5</v>
      </c>
      <c r="N1138" s="103">
        <v>6</v>
      </c>
      <c r="O1138" s="103">
        <v>7</v>
      </c>
      <c r="P1138" s="103" t="s">
        <v>3102</v>
      </c>
      <c r="Q1138" s="103">
        <v>9</v>
      </c>
      <c r="R1138" s="35"/>
    </row>
    <row r="1139" spans="1:18" x14ac:dyDescent="0.3">
      <c r="A1139" s="41" t="s">
        <v>649</v>
      </c>
      <c r="B1139" s="41" t="s">
        <v>154</v>
      </c>
      <c r="C1139" s="40" t="s">
        <v>117</v>
      </c>
      <c r="D1139" s="40" t="s">
        <v>686</v>
      </c>
      <c r="E1139" s="52" t="s">
        <v>0</v>
      </c>
      <c r="F1139" s="52" t="s">
        <v>0</v>
      </c>
      <c r="G1139" s="52" t="s">
        <v>0</v>
      </c>
      <c r="H1139" s="6" t="s">
        <v>687</v>
      </c>
      <c r="I1139" s="102"/>
      <c r="J1139" s="102"/>
      <c r="K1139" s="102"/>
      <c r="L1139" s="102">
        <f t="shared" si="405"/>
        <v>0</v>
      </c>
      <c r="M1139" s="102"/>
      <c r="N1139" s="102"/>
      <c r="O1139" s="102"/>
      <c r="P1139" s="102">
        <f t="shared" si="407"/>
        <v>0</v>
      </c>
      <c r="Q1139" s="102"/>
      <c r="R1139" s="35"/>
    </row>
    <row r="1140" spans="1:18" s="34" customFormat="1" ht="20.399999999999999" x14ac:dyDescent="0.3">
      <c r="A1140" s="43" t="s">
        <v>0</v>
      </c>
      <c r="B1140" s="43" t="s">
        <v>0</v>
      </c>
      <c r="C1140" s="43" t="s">
        <v>0</v>
      </c>
      <c r="D1140" s="49" t="s">
        <v>0</v>
      </c>
      <c r="E1140" s="49" t="s">
        <v>0</v>
      </c>
      <c r="F1140" s="49" t="s">
        <v>0</v>
      </c>
      <c r="G1140" s="49" t="s">
        <v>0</v>
      </c>
      <c r="H1140" s="21" t="s">
        <v>26</v>
      </c>
      <c r="I1140" s="112">
        <f>SUM(I1141,I1148,I1150)</f>
        <v>1531880</v>
      </c>
      <c r="J1140" s="112">
        <f>SUM(J1141,J1148,J1150)</f>
        <v>0</v>
      </c>
      <c r="K1140" s="112">
        <f>SUM(K1141,K1148,K1150)</f>
        <v>0</v>
      </c>
      <c r="L1140" s="112">
        <f t="shared" si="405"/>
        <v>370921</v>
      </c>
      <c r="M1140" s="112">
        <f>SUM(M1141,M1148,M1150)</f>
        <v>118291</v>
      </c>
      <c r="N1140" s="112">
        <f t="shared" ref="N1140:O1140" si="423">SUM(N1141,N1148,N1150)</f>
        <v>121410</v>
      </c>
      <c r="O1140" s="112">
        <f t="shared" si="423"/>
        <v>131220</v>
      </c>
      <c r="P1140" s="112">
        <f t="shared" si="407"/>
        <v>370921</v>
      </c>
      <c r="Q1140" s="112" t="str">
        <f t="shared" si="410"/>
        <v>-</v>
      </c>
      <c r="R1140" s="35"/>
    </row>
    <row r="1141" spans="1:18" x14ac:dyDescent="0.3">
      <c r="A1141" s="40" t="s">
        <v>649</v>
      </c>
      <c r="B1141" s="40" t="s">
        <v>154</v>
      </c>
      <c r="C1141" s="40" t="s">
        <v>117</v>
      </c>
      <c r="D1141" s="40" t="s">
        <v>686</v>
      </c>
      <c r="E1141" s="52" t="s">
        <v>119</v>
      </c>
      <c r="F1141" s="52" t="s">
        <v>0</v>
      </c>
      <c r="G1141" s="52" t="s">
        <v>0</v>
      </c>
      <c r="H1141" s="6" t="s">
        <v>5</v>
      </c>
      <c r="I1141" s="104">
        <f>SUM(I1142,I1143)</f>
        <v>1321980</v>
      </c>
      <c r="J1141" s="104">
        <f>SUM(J1142,J1143)</f>
        <v>0</v>
      </c>
      <c r="K1141" s="104">
        <f>SUM(K1142,K1143)</f>
        <v>0</v>
      </c>
      <c r="L1141" s="104">
        <f t="shared" si="405"/>
        <v>326571</v>
      </c>
      <c r="M1141" s="104">
        <f>SUM(M1142,M1143)</f>
        <v>108511</v>
      </c>
      <c r="N1141" s="104">
        <f t="shared" ref="N1141:O1141" si="424">SUM(N1142,N1143)</f>
        <v>107200</v>
      </c>
      <c r="O1141" s="104">
        <f t="shared" si="424"/>
        <v>110860</v>
      </c>
      <c r="P1141" s="104">
        <f t="shared" si="407"/>
        <v>326571</v>
      </c>
      <c r="Q1141" s="104" t="str">
        <f t="shared" si="410"/>
        <v>-</v>
      </c>
      <c r="R1141" s="35"/>
    </row>
    <row r="1142" spans="1:18" x14ac:dyDescent="0.3">
      <c r="A1142" s="40" t="s">
        <v>649</v>
      </c>
      <c r="B1142" s="40" t="s">
        <v>154</v>
      </c>
      <c r="C1142" s="40" t="s">
        <v>117</v>
      </c>
      <c r="D1142" s="40" t="s">
        <v>686</v>
      </c>
      <c r="E1142" s="88" t="s">
        <v>3015</v>
      </c>
      <c r="F1142" s="40"/>
      <c r="G1142" s="81" t="s">
        <v>3062</v>
      </c>
      <c r="H1142" s="9" t="s">
        <v>6</v>
      </c>
      <c r="I1142" s="102">
        <v>1078740</v>
      </c>
      <c r="J1142" s="102">
        <v>0</v>
      </c>
      <c r="K1142" s="102"/>
      <c r="L1142" s="102">
        <f t="shared" si="405"/>
        <v>272332</v>
      </c>
      <c r="M1142" s="102">
        <v>90332</v>
      </c>
      <c r="N1142" s="102">
        <v>91000</v>
      </c>
      <c r="O1142" s="102">
        <v>91000</v>
      </c>
      <c r="P1142" s="102">
        <f t="shared" si="407"/>
        <v>272332</v>
      </c>
      <c r="Q1142" s="102" t="str">
        <f t="shared" si="410"/>
        <v>-</v>
      </c>
      <c r="R1142" s="35"/>
    </row>
    <row r="1143" spans="1:18" x14ac:dyDescent="0.3">
      <c r="A1143" s="41" t="s">
        <v>649</v>
      </c>
      <c r="B1143" s="41" t="s">
        <v>154</v>
      </c>
      <c r="C1143" s="41" t="s">
        <v>117</v>
      </c>
      <c r="D1143" s="41" t="s">
        <v>686</v>
      </c>
      <c r="E1143" s="41" t="s">
        <v>120</v>
      </c>
      <c r="F1143" s="40" t="s">
        <v>0</v>
      </c>
      <c r="G1143" s="81" t="s">
        <v>0</v>
      </c>
      <c r="H1143" s="6" t="s">
        <v>7</v>
      </c>
      <c r="I1143" s="104">
        <f>SUM(I1144:I1147)</f>
        <v>243240</v>
      </c>
      <c r="J1143" s="104">
        <f t="shared" ref="J1143:O1143" si="425">SUM(J1144:J1147)</f>
        <v>0</v>
      </c>
      <c r="K1143" s="104">
        <f t="shared" si="425"/>
        <v>0</v>
      </c>
      <c r="L1143" s="104">
        <f t="shared" si="405"/>
        <v>54239</v>
      </c>
      <c r="M1143" s="104">
        <f t="shared" si="425"/>
        <v>18179</v>
      </c>
      <c r="N1143" s="104">
        <f t="shared" si="425"/>
        <v>16200</v>
      </c>
      <c r="O1143" s="104">
        <f t="shared" si="425"/>
        <v>19860</v>
      </c>
      <c r="P1143" s="104">
        <f t="shared" si="407"/>
        <v>54239</v>
      </c>
      <c r="Q1143" s="104" t="str">
        <f t="shared" si="410"/>
        <v>-</v>
      </c>
      <c r="R1143" s="35"/>
    </row>
    <row r="1144" spans="1:18" x14ac:dyDescent="0.3">
      <c r="A1144" s="40" t="s">
        <v>649</v>
      </c>
      <c r="B1144" s="40" t="s">
        <v>154</v>
      </c>
      <c r="C1144" s="40" t="s">
        <v>117</v>
      </c>
      <c r="D1144" s="40" t="s">
        <v>686</v>
      </c>
      <c r="E1144" s="88" t="s">
        <v>3016</v>
      </c>
      <c r="F1144" s="40" t="s">
        <v>688</v>
      </c>
      <c r="G1144" s="81" t="s">
        <v>3062</v>
      </c>
      <c r="H1144" s="9" t="s">
        <v>9</v>
      </c>
      <c r="I1144" s="102">
        <v>74400</v>
      </c>
      <c r="J1144" s="102">
        <v>0</v>
      </c>
      <c r="K1144" s="102"/>
      <c r="L1144" s="102">
        <f t="shared" si="405"/>
        <v>17601</v>
      </c>
      <c r="M1144" s="102">
        <v>5201</v>
      </c>
      <c r="N1144" s="102">
        <v>6200</v>
      </c>
      <c r="O1144" s="102">
        <v>6200</v>
      </c>
      <c r="P1144" s="102">
        <f t="shared" si="407"/>
        <v>17601</v>
      </c>
      <c r="Q1144" s="102" t="str">
        <f t="shared" si="410"/>
        <v>-</v>
      </c>
      <c r="R1144" s="35"/>
    </row>
    <row r="1145" spans="1:18" x14ac:dyDescent="0.3">
      <c r="A1145" s="40" t="s">
        <v>649</v>
      </c>
      <c r="B1145" s="40" t="s">
        <v>154</v>
      </c>
      <c r="C1145" s="40" t="s">
        <v>117</v>
      </c>
      <c r="D1145" s="40" t="s">
        <v>686</v>
      </c>
      <c r="E1145" s="88" t="s">
        <v>3016</v>
      </c>
      <c r="F1145" s="40" t="s">
        <v>689</v>
      </c>
      <c r="G1145" s="81" t="s">
        <v>3062</v>
      </c>
      <c r="H1145" s="9" t="s">
        <v>12</v>
      </c>
      <c r="I1145" s="102">
        <v>113000</v>
      </c>
      <c r="J1145" s="102">
        <v>0</v>
      </c>
      <c r="K1145" s="102"/>
      <c r="L1145" s="102">
        <f t="shared" si="405"/>
        <v>29078</v>
      </c>
      <c r="M1145" s="102">
        <v>9078</v>
      </c>
      <c r="N1145" s="102">
        <v>10000</v>
      </c>
      <c r="O1145" s="102">
        <v>10000</v>
      </c>
      <c r="P1145" s="102">
        <f t="shared" si="407"/>
        <v>29078</v>
      </c>
      <c r="Q1145" s="102" t="str">
        <f t="shared" si="410"/>
        <v>-</v>
      </c>
      <c r="R1145" s="35"/>
    </row>
    <row r="1146" spans="1:18" x14ac:dyDescent="0.3">
      <c r="A1146" s="40" t="s">
        <v>649</v>
      </c>
      <c r="B1146" s="40" t="s">
        <v>154</v>
      </c>
      <c r="C1146" s="40" t="s">
        <v>117</v>
      </c>
      <c r="D1146" s="40" t="s">
        <v>686</v>
      </c>
      <c r="E1146" s="88" t="s">
        <v>3016</v>
      </c>
      <c r="F1146" s="40" t="s">
        <v>690</v>
      </c>
      <c r="G1146" s="81" t="s">
        <v>3062</v>
      </c>
      <c r="H1146" s="9" t="s">
        <v>10</v>
      </c>
      <c r="I1146" s="102">
        <v>27840</v>
      </c>
      <c r="J1146" s="102">
        <v>0</v>
      </c>
      <c r="K1146" s="102"/>
      <c r="L1146" s="102">
        <f t="shared" si="405"/>
        <v>0</v>
      </c>
      <c r="M1146" s="102">
        <v>0</v>
      </c>
      <c r="N1146" s="102"/>
      <c r="O1146" s="102"/>
      <c r="P1146" s="102">
        <f t="shared" si="407"/>
        <v>0</v>
      </c>
      <c r="Q1146" s="102" t="str">
        <f t="shared" si="410"/>
        <v>-</v>
      </c>
      <c r="R1146" s="35"/>
    </row>
    <row r="1147" spans="1:18" x14ac:dyDescent="0.3">
      <c r="A1147" s="40" t="s">
        <v>649</v>
      </c>
      <c r="B1147" s="40" t="s">
        <v>154</v>
      </c>
      <c r="C1147" s="40" t="s">
        <v>117</v>
      </c>
      <c r="D1147" s="40" t="s">
        <v>686</v>
      </c>
      <c r="E1147" s="88" t="s">
        <v>3016</v>
      </c>
      <c r="F1147" s="40" t="s">
        <v>691</v>
      </c>
      <c r="G1147" s="81" t="s">
        <v>3062</v>
      </c>
      <c r="H1147" s="9" t="s">
        <v>11</v>
      </c>
      <c r="I1147" s="102">
        <v>28000</v>
      </c>
      <c r="J1147" s="102">
        <v>0</v>
      </c>
      <c r="K1147" s="102"/>
      <c r="L1147" s="102">
        <f t="shared" si="405"/>
        <v>7560</v>
      </c>
      <c r="M1147" s="102">
        <v>3900</v>
      </c>
      <c r="N1147" s="102"/>
      <c r="O1147" s="102">
        <v>3660</v>
      </c>
      <c r="P1147" s="102">
        <f t="shared" si="407"/>
        <v>7560</v>
      </c>
      <c r="Q1147" s="102" t="str">
        <f t="shared" si="410"/>
        <v>-</v>
      </c>
      <c r="R1147" s="35"/>
    </row>
    <row r="1148" spans="1:18" x14ac:dyDescent="0.3">
      <c r="A1148" s="40" t="s">
        <v>649</v>
      </c>
      <c r="B1148" s="40" t="s">
        <v>154</v>
      </c>
      <c r="C1148" s="40" t="s">
        <v>117</v>
      </c>
      <c r="D1148" s="40" t="s">
        <v>686</v>
      </c>
      <c r="E1148" s="52" t="s">
        <v>124</v>
      </c>
      <c r="F1148" s="52" t="s">
        <v>0</v>
      </c>
      <c r="G1148" s="52" t="s">
        <v>0</v>
      </c>
      <c r="H1148" s="6" t="s">
        <v>14</v>
      </c>
      <c r="I1148" s="104">
        <f t="shared" ref="I1148:O1148" si="426">SUM(I1149)</f>
        <v>114000</v>
      </c>
      <c r="J1148" s="104">
        <f t="shared" si="426"/>
        <v>0</v>
      </c>
      <c r="K1148" s="104">
        <f t="shared" si="426"/>
        <v>0</v>
      </c>
      <c r="L1148" s="104">
        <f t="shared" si="405"/>
        <v>28485</v>
      </c>
      <c r="M1148" s="104">
        <f t="shared" si="426"/>
        <v>9485</v>
      </c>
      <c r="N1148" s="104">
        <f t="shared" si="426"/>
        <v>9500</v>
      </c>
      <c r="O1148" s="104">
        <f t="shared" si="426"/>
        <v>9500</v>
      </c>
      <c r="P1148" s="104">
        <f t="shared" si="407"/>
        <v>28485</v>
      </c>
      <c r="Q1148" s="104" t="str">
        <f t="shared" si="410"/>
        <v>-</v>
      </c>
      <c r="R1148" s="35"/>
    </row>
    <row r="1149" spans="1:18" x14ac:dyDescent="0.3">
      <c r="A1149" s="40" t="s">
        <v>649</v>
      </c>
      <c r="B1149" s="40" t="s">
        <v>154</v>
      </c>
      <c r="C1149" s="40" t="s">
        <v>117</v>
      </c>
      <c r="D1149" s="40" t="s">
        <v>686</v>
      </c>
      <c r="E1149" s="88" t="s">
        <v>3017</v>
      </c>
      <c r="F1149" s="40"/>
      <c r="G1149" s="81" t="s">
        <v>3062</v>
      </c>
      <c r="H1149" s="9" t="s">
        <v>15</v>
      </c>
      <c r="I1149" s="102">
        <v>114000</v>
      </c>
      <c r="J1149" s="102">
        <v>0</v>
      </c>
      <c r="K1149" s="102"/>
      <c r="L1149" s="102">
        <f t="shared" si="405"/>
        <v>28485</v>
      </c>
      <c r="M1149" s="102">
        <v>9485</v>
      </c>
      <c r="N1149" s="102">
        <v>9500</v>
      </c>
      <c r="O1149" s="102">
        <v>9500</v>
      </c>
      <c r="P1149" s="102">
        <f t="shared" si="407"/>
        <v>28485</v>
      </c>
      <c r="Q1149" s="102" t="str">
        <f t="shared" si="410"/>
        <v>-</v>
      </c>
      <c r="R1149" s="35"/>
    </row>
    <row r="1150" spans="1:18" x14ac:dyDescent="0.3">
      <c r="A1150" s="40" t="s">
        <v>649</v>
      </c>
      <c r="B1150" s="40" t="s">
        <v>154</v>
      </c>
      <c r="C1150" s="40" t="s">
        <v>117</v>
      </c>
      <c r="D1150" s="40" t="s">
        <v>686</v>
      </c>
      <c r="E1150" s="52" t="s">
        <v>125</v>
      </c>
      <c r="F1150" s="52" t="s">
        <v>0</v>
      </c>
      <c r="G1150" s="52" t="s">
        <v>0</v>
      </c>
      <c r="H1150" s="6" t="s">
        <v>16</v>
      </c>
      <c r="I1150" s="104">
        <f t="shared" ref="I1150:O1150" si="427">SUM(I1151:I1157)</f>
        <v>95900</v>
      </c>
      <c r="J1150" s="104">
        <f t="shared" si="427"/>
        <v>0</v>
      </c>
      <c r="K1150" s="104">
        <f t="shared" si="427"/>
        <v>0</v>
      </c>
      <c r="L1150" s="104">
        <f t="shared" si="405"/>
        <v>15865</v>
      </c>
      <c r="M1150" s="104">
        <f t="shared" si="427"/>
        <v>295</v>
      </c>
      <c r="N1150" s="104">
        <f t="shared" si="427"/>
        <v>4710</v>
      </c>
      <c r="O1150" s="104">
        <f t="shared" si="427"/>
        <v>10860</v>
      </c>
      <c r="P1150" s="104">
        <f t="shared" si="407"/>
        <v>15865</v>
      </c>
      <c r="Q1150" s="104" t="str">
        <f t="shared" si="410"/>
        <v>-</v>
      </c>
      <c r="R1150" s="35"/>
    </row>
    <row r="1151" spans="1:18" x14ac:dyDescent="0.3">
      <c r="A1151" s="40" t="s">
        <v>649</v>
      </c>
      <c r="B1151" s="40" t="s">
        <v>154</v>
      </c>
      <c r="C1151" s="40" t="s">
        <v>117</v>
      </c>
      <c r="D1151" s="40" t="s">
        <v>686</v>
      </c>
      <c r="E1151" s="88" t="s">
        <v>3018</v>
      </c>
      <c r="F1151" s="40"/>
      <c r="G1151" s="81" t="s">
        <v>3062</v>
      </c>
      <c r="H1151" s="9" t="s">
        <v>17</v>
      </c>
      <c r="I1151" s="102">
        <v>5000</v>
      </c>
      <c r="J1151" s="102">
        <v>0</v>
      </c>
      <c r="K1151" s="102"/>
      <c r="L1151" s="102">
        <f t="shared" si="405"/>
        <v>2000</v>
      </c>
      <c r="M1151" s="102">
        <v>0</v>
      </c>
      <c r="N1151" s="102"/>
      <c r="O1151" s="102">
        <v>2000</v>
      </c>
      <c r="P1151" s="102">
        <f t="shared" si="407"/>
        <v>2000</v>
      </c>
      <c r="Q1151" s="102" t="str">
        <f t="shared" si="410"/>
        <v>-</v>
      </c>
      <c r="R1151" s="35"/>
    </row>
    <row r="1152" spans="1:18" x14ac:dyDescent="0.3">
      <c r="A1152" s="40" t="s">
        <v>649</v>
      </c>
      <c r="B1152" s="40" t="s">
        <v>154</v>
      </c>
      <c r="C1152" s="40" t="s">
        <v>117</v>
      </c>
      <c r="D1152" s="40" t="s">
        <v>686</v>
      </c>
      <c r="E1152" s="88" t="s">
        <v>3031</v>
      </c>
      <c r="F1152" s="40"/>
      <c r="G1152" s="81" t="s">
        <v>3062</v>
      </c>
      <c r="H1152" s="9" t="s">
        <v>18</v>
      </c>
      <c r="I1152" s="102">
        <v>8000</v>
      </c>
      <c r="J1152" s="102">
        <v>0</v>
      </c>
      <c r="K1152" s="102"/>
      <c r="L1152" s="102">
        <f t="shared" si="405"/>
        <v>1500</v>
      </c>
      <c r="M1152" s="102">
        <v>0</v>
      </c>
      <c r="N1152" s="102">
        <v>750</v>
      </c>
      <c r="O1152" s="102">
        <v>750</v>
      </c>
      <c r="P1152" s="102">
        <f t="shared" si="407"/>
        <v>1500</v>
      </c>
      <c r="Q1152" s="102" t="str">
        <f t="shared" si="410"/>
        <v>-</v>
      </c>
      <c r="R1152" s="35"/>
    </row>
    <row r="1153" spans="1:18" x14ac:dyDescent="0.3">
      <c r="A1153" s="40" t="s">
        <v>649</v>
      </c>
      <c r="B1153" s="40" t="s">
        <v>154</v>
      </c>
      <c r="C1153" s="40" t="s">
        <v>117</v>
      </c>
      <c r="D1153" s="40" t="s">
        <v>686</v>
      </c>
      <c r="E1153" s="88" t="s">
        <v>3032</v>
      </c>
      <c r="F1153" s="40"/>
      <c r="G1153" s="81" t="s">
        <v>3062</v>
      </c>
      <c r="H1153" s="9" t="s">
        <v>19</v>
      </c>
      <c r="I1153" s="102">
        <v>2600</v>
      </c>
      <c r="J1153" s="102">
        <v>0</v>
      </c>
      <c r="K1153" s="102"/>
      <c r="L1153" s="102">
        <f t="shared" si="405"/>
        <v>200</v>
      </c>
      <c r="M1153" s="102">
        <v>0</v>
      </c>
      <c r="N1153" s="102">
        <v>100</v>
      </c>
      <c r="O1153" s="102">
        <v>100</v>
      </c>
      <c r="P1153" s="102">
        <f t="shared" si="407"/>
        <v>200</v>
      </c>
      <c r="Q1153" s="102" t="str">
        <f t="shared" si="410"/>
        <v>-</v>
      </c>
      <c r="R1153" s="35"/>
    </row>
    <row r="1154" spans="1:18" x14ac:dyDescent="0.3">
      <c r="A1154" s="40" t="s">
        <v>649</v>
      </c>
      <c r="B1154" s="40" t="s">
        <v>154</v>
      </c>
      <c r="C1154" s="40" t="s">
        <v>117</v>
      </c>
      <c r="D1154" s="40" t="s">
        <v>686</v>
      </c>
      <c r="E1154" s="88" t="s">
        <v>3026</v>
      </c>
      <c r="F1154" s="40"/>
      <c r="G1154" s="81" t="s">
        <v>3062</v>
      </c>
      <c r="H1154" s="9" t="s">
        <v>20</v>
      </c>
      <c r="I1154" s="102">
        <v>8000</v>
      </c>
      <c r="J1154" s="102">
        <v>0</v>
      </c>
      <c r="K1154" s="102"/>
      <c r="L1154" s="102">
        <f t="shared" si="405"/>
        <v>2000</v>
      </c>
      <c r="M1154" s="102">
        <v>0</v>
      </c>
      <c r="N1154" s="102"/>
      <c r="O1154" s="102">
        <v>2000</v>
      </c>
      <c r="P1154" s="102">
        <f t="shared" si="407"/>
        <v>2000</v>
      </c>
      <c r="Q1154" s="102" t="str">
        <f t="shared" si="410"/>
        <v>-</v>
      </c>
      <c r="R1154" s="35"/>
    </row>
    <row r="1155" spans="1:18" x14ac:dyDescent="0.3">
      <c r="A1155" s="40" t="s">
        <v>649</v>
      </c>
      <c r="B1155" s="40" t="s">
        <v>154</v>
      </c>
      <c r="C1155" s="40" t="s">
        <v>117</v>
      </c>
      <c r="D1155" s="40" t="s">
        <v>686</v>
      </c>
      <c r="E1155" s="88" t="s">
        <v>3034</v>
      </c>
      <c r="F1155" s="40"/>
      <c r="G1155" s="81" t="s">
        <v>3062</v>
      </c>
      <c r="H1155" s="9" t="s">
        <v>22</v>
      </c>
      <c r="I1155" s="102">
        <v>42200</v>
      </c>
      <c r="J1155" s="102">
        <v>0</v>
      </c>
      <c r="K1155" s="102"/>
      <c r="L1155" s="102">
        <f t="shared" si="405"/>
        <v>7020</v>
      </c>
      <c r="M1155" s="102">
        <v>0</v>
      </c>
      <c r="N1155" s="102">
        <v>3510</v>
      </c>
      <c r="O1155" s="102">
        <v>3510</v>
      </c>
      <c r="P1155" s="102">
        <f t="shared" si="407"/>
        <v>7020</v>
      </c>
      <c r="Q1155" s="102" t="str">
        <f t="shared" si="410"/>
        <v>-</v>
      </c>
      <c r="R1155" s="35"/>
    </row>
    <row r="1156" spans="1:18" x14ac:dyDescent="0.3">
      <c r="A1156" s="40" t="s">
        <v>649</v>
      </c>
      <c r="B1156" s="40" t="s">
        <v>154</v>
      </c>
      <c r="C1156" s="40" t="s">
        <v>117</v>
      </c>
      <c r="D1156" s="40" t="s">
        <v>686</v>
      </c>
      <c r="E1156" s="88" t="s">
        <v>3036</v>
      </c>
      <c r="F1156" s="40"/>
      <c r="G1156" s="81" t="s">
        <v>3062</v>
      </c>
      <c r="H1156" s="9" t="s">
        <v>24</v>
      </c>
      <c r="I1156" s="102">
        <v>1500</v>
      </c>
      <c r="J1156" s="102">
        <v>0</v>
      </c>
      <c r="K1156" s="102"/>
      <c r="L1156" s="102">
        <f t="shared" si="405"/>
        <v>0</v>
      </c>
      <c r="M1156" s="102">
        <v>0</v>
      </c>
      <c r="N1156" s="102"/>
      <c r="O1156" s="102"/>
      <c r="P1156" s="102">
        <f t="shared" si="407"/>
        <v>0</v>
      </c>
      <c r="Q1156" s="102" t="str">
        <f t="shared" si="410"/>
        <v>-</v>
      </c>
      <c r="R1156" s="35"/>
    </row>
    <row r="1157" spans="1:18" x14ac:dyDescent="0.3">
      <c r="A1157" s="41" t="s">
        <v>649</v>
      </c>
      <c r="B1157" s="41" t="s">
        <v>154</v>
      </c>
      <c r="C1157" s="41" t="s">
        <v>117</v>
      </c>
      <c r="D1157" s="41" t="s">
        <v>686</v>
      </c>
      <c r="E1157" s="41" t="s">
        <v>127</v>
      </c>
      <c r="F1157" s="40" t="s">
        <v>0</v>
      </c>
      <c r="G1157" s="81" t="s">
        <v>0</v>
      </c>
      <c r="H1157" s="6" t="s">
        <v>25</v>
      </c>
      <c r="I1157" s="104">
        <f t="shared" ref="I1157:O1157" si="428">SUM(I1158:I1161)</f>
        <v>28600</v>
      </c>
      <c r="J1157" s="104">
        <f t="shared" si="428"/>
        <v>0</v>
      </c>
      <c r="K1157" s="104">
        <f t="shared" si="428"/>
        <v>0</v>
      </c>
      <c r="L1157" s="104">
        <f t="shared" si="405"/>
        <v>3145</v>
      </c>
      <c r="M1157" s="104">
        <f t="shared" si="428"/>
        <v>295</v>
      </c>
      <c r="N1157" s="104">
        <f t="shared" si="428"/>
        <v>350</v>
      </c>
      <c r="O1157" s="104">
        <f t="shared" si="428"/>
        <v>2500</v>
      </c>
      <c r="P1157" s="104">
        <f t="shared" si="407"/>
        <v>3145</v>
      </c>
      <c r="Q1157" s="104" t="str">
        <f t="shared" si="410"/>
        <v>-</v>
      </c>
      <c r="R1157" s="35"/>
    </row>
    <row r="1158" spans="1:18" x14ac:dyDescent="0.3">
      <c r="A1158" s="40" t="s">
        <v>649</v>
      </c>
      <c r="B1158" s="40" t="s">
        <v>154</v>
      </c>
      <c r="C1158" s="40" t="s">
        <v>117</v>
      </c>
      <c r="D1158" s="40" t="s">
        <v>686</v>
      </c>
      <c r="E1158" s="88" t="s">
        <v>3019</v>
      </c>
      <c r="F1158" s="40" t="s">
        <v>692</v>
      </c>
      <c r="G1158" s="81" t="s">
        <v>3062</v>
      </c>
      <c r="H1158" s="9" t="s">
        <v>129</v>
      </c>
      <c r="I1158" s="102">
        <v>10000</v>
      </c>
      <c r="J1158" s="102">
        <v>0</v>
      </c>
      <c r="K1158" s="102"/>
      <c r="L1158" s="102">
        <f t="shared" si="405"/>
        <v>2200</v>
      </c>
      <c r="M1158" s="102">
        <v>0</v>
      </c>
      <c r="N1158" s="102"/>
      <c r="O1158" s="102">
        <v>2200</v>
      </c>
      <c r="P1158" s="102">
        <f t="shared" si="407"/>
        <v>2200</v>
      </c>
      <c r="Q1158" s="102" t="str">
        <f t="shared" si="410"/>
        <v>-</v>
      </c>
      <c r="R1158" s="35"/>
    </row>
    <row r="1159" spans="1:18" x14ac:dyDescent="0.3">
      <c r="A1159" s="40" t="s">
        <v>649</v>
      </c>
      <c r="B1159" s="40" t="s">
        <v>154</v>
      </c>
      <c r="C1159" s="40" t="s">
        <v>117</v>
      </c>
      <c r="D1159" s="40" t="s">
        <v>686</v>
      </c>
      <c r="E1159" s="88" t="s">
        <v>3019</v>
      </c>
      <c r="F1159" s="40" t="s">
        <v>693</v>
      </c>
      <c r="G1159" s="81" t="s">
        <v>3062</v>
      </c>
      <c r="H1159" s="9" t="s">
        <v>135</v>
      </c>
      <c r="I1159" s="102">
        <v>3500</v>
      </c>
      <c r="J1159" s="102">
        <v>0</v>
      </c>
      <c r="K1159" s="102"/>
      <c r="L1159" s="102">
        <f t="shared" si="405"/>
        <v>945</v>
      </c>
      <c r="M1159" s="102">
        <v>295</v>
      </c>
      <c r="N1159" s="102">
        <v>350</v>
      </c>
      <c r="O1159" s="102">
        <v>300</v>
      </c>
      <c r="P1159" s="102">
        <f t="shared" si="407"/>
        <v>945</v>
      </c>
      <c r="Q1159" s="102" t="str">
        <f t="shared" si="410"/>
        <v>-</v>
      </c>
      <c r="R1159" s="35"/>
    </row>
    <row r="1160" spans="1:18" x14ac:dyDescent="0.3">
      <c r="A1160" s="40" t="s">
        <v>649</v>
      </c>
      <c r="B1160" s="40" t="s">
        <v>154</v>
      </c>
      <c r="C1160" s="40" t="s">
        <v>117</v>
      </c>
      <c r="D1160" s="40" t="s">
        <v>686</v>
      </c>
      <c r="E1160" s="88" t="s">
        <v>3019</v>
      </c>
      <c r="F1160" s="40" t="s">
        <v>694</v>
      </c>
      <c r="G1160" s="81" t="s">
        <v>3062</v>
      </c>
      <c r="H1160" s="9" t="s">
        <v>695</v>
      </c>
      <c r="I1160" s="102">
        <v>15000</v>
      </c>
      <c r="J1160" s="102">
        <v>0</v>
      </c>
      <c r="K1160" s="102"/>
      <c r="L1160" s="102">
        <f t="shared" si="405"/>
        <v>0</v>
      </c>
      <c r="M1160" s="102">
        <v>0</v>
      </c>
      <c r="N1160" s="102"/>
      <c r="O1160" s="102"/>
      <c r="P1160" s="102">
        <f t="shared" si="407"/>
        <v>0</v>
      </c>
      <c r="Q1160" s="102" t="str">
        <f t="shared" si="410"/>
        <v>-</v>
      </c>
      <c r="R1160" s="35"/>
    </row>
    <row r="1161" spans="1:18" ht="20.399999999999999" x14ac:dyDescent="0.3">
      <c r="A1161" s="40" t="s">
        <v>649</v>
      </c>
      <c r="B1161" s="40" t="s">
        <v>154</v>
      </c>
      <c r="C1161" s="40" t="s">
        <v>117</v>
      </c>
      <c r="D1161" s="40" t="s">
        <v>686</v>
      </c>
      <c r="E1161" s="88" t="s">
        <v>3019</v>
      </c>
      <c r="F1161" s="40" t="s">
        <v>696</v>
      </c>
      <c r="G1161" s="81" t="s">
        <v>3062</v>
      </c>
      <c r="H1161" s="9" t="s">
        <v>141</v>
      </c>
      <c r="I1161" s="102">
        <v>100</v>
      </c>
      <c r="J1161" s="102">
        <v>0</v>
      </c>
      <c r="K1161" s="102"/>
      <c r="L1161" s="102">
        <f t="shared" si="405"/>
        <v>0</v>
      </c>
      <c r="M1161" s="102">
        <v>0</v>
      </c>
      <c r="N1161" s="102"/>
      <c r="O1161" s="102"/>
      <c r="P1161" s="102">
        <f t="shared" si="407"/>
        <v>0</v>
      </c>
      <c r="Q1161" s="102" t="str">
        <f t="shared" si="410"/>
        <v>-</v>
      </c>
      <c r="R1161" s="35"/>
    </row>
    <row r="1162" spans="1:18" s="34" customFormat="1" ht="20.399999999999999" x14ac:dyDescent="0.3">
      <c r="A1162" s="43" t="s">
        <v>0</v>
      </c>
      <c r="B1162" s="43" t="s">
        <v>0</v>
      </c>
      <c r="C1162" s="43" t="s">
        <v>0</v>
      </c>
      <c r="D1162" s="49" t="s">
        <v>0</v>
      </c>
      <c r="E1162" s="49" t="s">
        <v>0</v>
      </c>
      <c r="F1162" s="49" t="s">
        <v>0</v>
      </c>
      <c r="G1162" s="49" t="s">
        <v>0</v>
      </c>
      <c r="H1162" s="21" t="s">
        <v>35</v>
      </c>
      <c r="I1162" s="112">
        <f t="shared" ref="I1162:O1162" si="429">SUM(I1163)</f>
        <v>35000</v>
      </c>
      <c r="J1162" s="112">
        <f t="shared" si="429"/>
        <v>0</v>
      </c>
      <c r="K1162" s="112">
        <f t="shared" si="429"/>
        <v>0</v>
      </c>
      <c r="L1162" s="112">
        <f t="shared" si="405"/>
        <v>0</v>
      </c>
      <c r="M1162" s="112">
        <f t="shared" si="429"/>
        <v>0</v>
      </c>
      <c r="N1162" s="112">
        <f t="shared" si="429"/>
        <v>0</v>
      </c>
      <c r="O1162" s="112">
        <f t="shared" si="429"/>
        <v>0</v>
      </c>
      <c r="P1162" s="112">
        <f t="shared" si="407"/>
        <v>0</v>
      </c>
      <c r="Q1162" s="112" t="str">
        <f t="shared" si="410"/>
        <v>-</v>
      </c>
      <c r="R1162" s="35"/>
    </row>
    <row r="1163" spans="1:18" x14ac:dyDescent="0.3">
      <c r="A1163" s="40" t="s">
        <v>649</v>
      </c>
      <c r="B1163" s="40" t="s">
        <v>154</v>
      </c>
      <c r="C1163" s="40" t="s">
        <v>117</v>
      </c>
      <c r="D1163" s="40" t="s">
        <v>686</v>
      </c>
      <c r="E1163" s="52" t="s">
        <v>142</v>
      </c>
      <c r="F1163" s="52" t="s">
        <v>0</v>
      </c>
      <c r="G1163" s="52" t="s">
        <v>0</v>
      </c>
      <c r="H1163" s="6" t="s">
        <v>27</v>
      </c>
      <c r="I1163" s="104">
        <f>SUM(I1164:I1166)</f>
        <v>35000</v>
      </c>
      <c r="J1163" s="104">
        <f>SUM(J1164:J1166)</f>
        <v>0</v>
      </c>
      <c r="K1163" s="104">
        <f>SUM(K1164:K1166)</f>
        <v>0</v>
      </c>
      <c r="L1163" s="104">
        <f t="shared" ref="L1163:L1224" si="430">SUM(M1163:O1163)</f>
        <v>0</v>
      </c>
      <c r="M1163" s="104">
        <f>SUM(M1164:M1166)</f>
        <v>0</v>
      </c>
      <c r="N1163" s="104">
        <f t="shared" ref="N1163:O1163" si="431">SUM(N1164:N1166)</f>
        <v>0</v>
      </c>
      <c r="O1163" s="104">
        <f t="shared" si="431"/>
        <v>0</v>
      </c>
      <c r="P1163" s="104">
        <f t="shared" si="407"/>
        <v>0</v>
      </c>
      <c r="Q1163" s="104" t="str">
        <f t="shared" si="410"/>
        <v>-</v>
      </c>
      <c r="R1163" s="35"/>
    </row>
    <row r="1164" spans="1:18" x14ac:dyDescent="0.3">
      <c r="A1164" s="40" t="s">
        <v>649</v>
      </c>
      <c r="B1164" s="40" t="s">
        <v>154</v>
      </c>
      <c r="C1164" s="40" t="s">
        <v>117</v>
      </c>
      <c r="D1164" s="40" t="s">
        <v>686</v>
      </c>
      <c r="E1164" s="88" t="s">
        <v>3023</v>
      </c>
      <c r="F1164" s="40"/>
      <c r="G1164" s="81" t="s">
        <v>3054</v>
      </c>
      <c r="H1164" s="9" t="s">
        <v>29</v>
      </c>
      <c r="I1164" s="102">
        <v>5000</v>
      </c>
      <c r="J1164" s="102">
        <v>0</v>
      </c>
      <c r="K1164" s="102"/>
      <c r="L1164" s="102">
        <f t="shared" si="430"/>
        <v>0</v>
      </c>
      <c r="M1164" s="102">
        <v>0</v>
      </c>
      <c r="N1164" s="102"/>
      <c r="O1164" s="102"/>
      <c r="P1164" s="102">
        <f t="shared" ref="P1164:P1224" si="432">K1164+L1164</f>
        <v>0</v>
      </c>
      <c r="Q1164" s="102" t="str">
        <f t="shared" si="410"/>
        <v>-</v>
      </c>
      <c r="R1164" s="35"/>
    </row>
    <row r="1165" spans="1:18" x14ac:dyDescent="0.3">
      <c r="A1165" s="40" t="s">
        <v>649</v>
      </c>
      <c r="B1165" s="40" t="s">
        <v>154</v>
      </c>
      <c r="C1165" s="40" t="s">
        <v>117</v>
      </c>
      <c r="D1165" s="40" t="s">
        <v>686</v>
      </c>
      <c r="E1165" s="88" t="s">
        <v>3020</v>
      </c>
      <c r="F1165" s="40"/>
      <c r="G1165" s="81" t="s">
        <v>3054</v>
      </c>
      <c r="H1165" s="9" t="s">
        <v>30</v>
      </c>
      <c r="I1165" s="102">
        <v>20000</v>
      </c>
      <c r="J1165" s="102">
        <v>0</v>
      </c>
      <c r="K1165" s="102"/>
      <c r="L1165" s="102">
        <f t="shared" si="430"/>
        <v>0</v>
      </c>
      <c r="M1165" s="102">
        <v>0</v>
      </c>
      <c r="N1165" s="102"/>
      <c r="O1165" s="102"/>
      <c r="P1165" s="102">
        <f t="shared" si="432"/>
        <v>0</v>
      </c>
      <c r="Q1165" s="102" t="str">
        <f t="shared" si="410"/>
        <v>-</v>
      </c>
      <c r="R1165" s="35"/>
    </row>
    <row r="1166" spans="1:18" x14ac:dyDescent="0.3">
      <c r="A1166" s="40" t="s">
        <v>649</v>
      </c>
      <c r="B1166" s="40" t="s">
        <v>154</v>
      </c>
      <c r="C1166" s="40" t="s">
        <v>117</v>
      </c>
      <c r="D1166" s="40" t="s">
        <v>686</v>
      </c>
      <c r="E1166" s="88" t="s">
        <v>3021</v>
      </c>
      <c r="F1166" s="40"/>
      <c r="G1166" s="81" t="s">
        <v>3054</v>
      </c>
      <c r="H1166" s="9" t="s">
        <v>34</v>
      </c>
      <c r="I1166" s="102">
        <v>10000</v>
      </c>
      <c r="J1166" s="102">
        <v>0</v>
      </c>
      <c r="K1166" s="102"/>
      <c r="L1166" s="102">
        <f t="shared" si="430"/>
        <v>0</v>
      </c>
      <c r="M1166" s="102">
        <v>0</v>
      </c>
      <c r="N1166" s="102"/>
      <c r="O1166" s="102"/>
      <c r="P1166" s="102">
        <f t="shared" si="432"/>
        <v>0</v>
      </c>
      <c r="Q1166" s="102" t="str">
        <f t="shared" si="410"/>
        <v>-</v>
      </c>
      <c r="R1166" s="35"/>
    </row>
    <row r="1167" spans="1:18" s="34" customFormat="1" ht="20.399999999999999" x14ac:dyDescent="0.3">
      <c r="A1167" s="43" t="s">
        <v>0</v>
      </c>
      <c r="B1167" s="43" t="s">
        <v>0</v>
      </c>
      <c r="C1167" s="43" t="s">
        <v>0</v>
      </c>
      <c r="D1167" s="49" t="s">
        <v>0</v>
      </c>
      <c r="E1167" s="49" t="s">
        <v>0</v>
      </c>
      <c r="F1167" s="49" t="s">
        <v>0</v>
      </c>
      <c r="G1167" s="49" t="s">
        <v>0</v>
      </c>
      <c r="H1167" s="21" t="s">
        <v>41</v>
      </c>
      <c r="I1167" s="112">
        <f>SUM(I1168)</f>
        <v>1000000</v>
      </c>
      <c r="J1167" s="112">
        <f t="shared" ref="J1167:O1169" si="433">SUM(J1168)</f>
        <v>0</v>
      </c>
      <c r="K1167" s="112">
        <f t="shared" si="433"/>
        <v>0</v>
      </c>
      <c r="L1167" s="112">
        <f t="shared" si="430"/>
        <v>580000</v>
      </c>
      <c r="M1167" s="112">
        <f t="shared" si="433"/>
        <v>250000</v>
      </c>
      <c r="N1167" s="112">
        <f t="shared" si="433"/>
        <v>150000</v>
      </c>
      <c r="O1167" s="112">
        <f t="shared" si="433"/>
        <v>180000</v>
      </c>
      <c r="P1167" s="112">
        <f t="shared" si="432"/>
        <v>580000</v>
      </c>
      <c r="Q1167" s="112" t="str">
        <f t="shared" si="410"/>
        <v>-</v>
      </c>
      <c r="R1167" s="35"/>
    </row>
    <row r="1168" spans="1:18" x14ac:dyDescent="0.3">
      <c r="A1168" s="40" t="s">
        <v>649</v>
      </c>
      <c r="B1168" s="40" t="s">
        <v>154</v>
      </c>
      <c r="C1168" s="40" t="s">
        <v>117</v>
      </c>
      <c r="D1168" s="40" t="s">
        <v>686</v>
      </c>
      <c r="E1168" s="52" t="s">
        <v>192</v>
      </c>
      <c r="F1168" s="52" t="s">
        <v>0</v>
      </c>
      <c r="G1168" s="52" t="s">
        <v>0</v>
      </c>
      <c r="H1168" s="6" t="s">
        <v>36</v>
      </c>
      <c r="I1168" s="104">
        <f>SUM(I1169)</f>
        <v>1000000</v>
      </c>
      <c r="J1168" s="104">
        <f t="shared" si="433"/>
        <v>0</v>
      </c>
      <c r="K1168" s="104">
        <f t="shared" si="433"/>
        <v>0</v>
      </c>
      <c r="L1168" s="104">
        <f t="shared" si="430"/>
        <v>580000</v>
      </c>
      <c r="M1168" s="104">
        <f t="shared" si="433"/>
        <v>250000</v>
      </c>
      <c r="N1168" s="104">
        <f t="shared" si="433"/>
        <v>150000</v>
      </c>
      <c r="O1168" s="104">
        <f t="shared" si="433"/>
        <v>180000</v>
      </c>
      <c r="P1168" s="104">
        <f t="shared" si="432"/>
        <v>580000</v>
      </c>
      <c r="Q1168" s="104" t="str">
        <f t="shared" ref="Q1168:Q1224" si="434">IF(J1168=0,"-",P1168/J1168*100)</f>
        <v>-</v>
      </c>
      <c r="R1168" s="35"/>
    </row>
    <row r="1169" spans="1:18" x14ac:dyDescent="0.3">
      <c r="A1169" s="41" t="s">
        <v>649</v>
      </c>
      <c r="B1169" s="41" t="s">
        <v>154</v>
      </c>
      <c r="C1169" s="41" t="s">
        <v>117</v>
      </c>
      <c r="D1169" s="41" t="s">
        <v>686</v>
      </c>
      <c r="E1169" s="41" t="s">
        <v>305</v>
      </c>
      <c r="F1169" s="40" t="s">
        <v>0</v>
      </c>
      <c r="G1169" s="81" t="s">
        <v>0</v>
      </c>
      <c r="H1169" s="6" t="s">
        <v>40</v>
      </c>
      <c r="I1169" s="104">
        <f>SUM(I1170)</f>
        <v>1000000</v>
      </c>
      <c r="J1169" s="104">
        <f t="shared" si="433"/>
        <v>0</v>
      </c>
      <c r="K1169" s="104">
        <f t="shared" si="433"/>
        <v>0</v>
      </c>
      <c r="L1169" s="104">
        <f t="shared" si="430"/>
        <v>580000</v>
      </c>
      <c r="M1169" s="104">
        <f t="shared" si="433"/>
        <v>250000</v>
      </c>
      <c r="N1169" s="104">
        <f t="shared" si="433"/>
        <v>150000</v>
      </c>
      <c r="O1169" s="104">
        <f t="shared" si="433"/>
        <v>180000</v>
      </c>
      <c r="P1169" s="104">
        <f t="shared" si="432"/>
        <v>580000</v>
      </c>
      <c r="Q1169" s="104" t="str">
        <f t="shared" si="434"/>
        <v>-</v>
      </c>
      <c r="R1169" s="35"/>
    </row>
    <row r="1170" spans="1:18" x14ac:dyDescent="0.3">
      <c r="A1170" s="40" t="s">
        <v>649</v>
      </c>
      <c r="B1170" s="40" t="s">
        <v>154</v>
      </c>
      <c r="C1170" s="40" t="s">
        <v>117</v>
      </c>
      <c r="D1170" s="40" t="s">
        <v>686</v>
      </c>
      <c r="E1170" s="88" t="s">
        <v>3030</v>
      </c>
      <c r="F1170" s="40" t="s">
        <v>697</v>
      </c>
      <c r="G1170" s="81" t="s">
        <v>3054</v>
      </c>
      <c r="H1170" s="9" t="s">
        <v>698</v>
      </c>
      <c r="I1170" s="102">
        <v>1000000</v>
      </c>
      <c r="J1170" s="102">
        <v>0</v>
      </c>
      <c r="K1170" s="102"/>
      <c r="L1170" s="102">
        <f t="shared" si="430"/>
        <v>580000</v>
      </c>
      <c r="M1170" s="102">
        <v>250000</v>
      </c>
      <c r="N1170" s="102">
        <v>150000</v>
      </c>
      <c r="O1170" s="102">
        <v>180000</v>
      </c>
      <c r="P1170" s="102">
        <f t="shared" si="432"/>
        <v>580000</v>
      </c>
      <c r="Q1170" s="102" t="str">
        <f t="shared" si="434"/>
        <v>-</v>
      </c>
      <c r="R1170" s="35"/>
    </row>
    <row r="1171" spans="1:18" s="34" customFormat="1" ht="20.399999999999999" x14ac:dyDescent="0.3">
      <c r="A1171" s="43" t="s">
        <v>0</v>
      </c>
      <c r="B1171" s="43" t="s">
        <v>0</v>
      </c>
      <c r="C1171" s="43" t="s">
        <v>0</v>
      </c>
      <c r="D1171" s="49" t="s">
        <v>0</v>
      </c>
      <c r="E1171" s="49" t="s">
        <v>0</v>
      </c>
      <c r="F1171" s="49" t="s">
        <v>0</v>
      </c>
      <c r="G1171" s="49" t="s">
        <v>0</v>
      </c>
      <c r="H1171" s="21" t="s">
        <v>53</v>
      </c>
      <c r="I1171" s="112">
        <f>SUM(I1172)</f>
        <v>480000</v>
      </c>
      <c r="J1171" s="112">
        <f t="shared" ref="J1171:O1171" si="435">SUM(J1172)</f>
        <v>0</v>
      </c>
      <c r="K1171" s="112">
        <f t="shared" si="435"/>
        <v>0</v>
      </c>
      <c r="L1171" s="112">
        <f t="shared" si="430"/>
        <v>0</v>
      </c>
      <c r="M1171" s="112">
        <f t="shared" si="435"/>
        <v>0</v>
      </c>
      <c r="N1171" s="112">
        <f t="shared" si="435"/>
        <v>0</v>
      </c>
      <c r="O1171" s="112">
        <f t="shared" si="435"/>
        <v>0</v>
      </c>
      <c r="P1171" s="112">
        <f t="shared" si="432"/>
        <v>0</v>
      </c>
      <c r="Q1171" s="112" t="str">
        <f t="shared" si="434"/>
        <v>-</v>
      </c>
      <c r="R1171" s="35"/>
    </row>
    <row r="1172" spans="1:18" x14ac:dyDescent="0.3">
      <c r="A1172" s="40" t="s">
        <v>649</v>
      </c>
      <c r="B1172" s="40" t="s">
        <v>154</v>
      </c>
      <c r="C1172" s="40" t="s">
        <v>117</v>
      </c>
      <c r="D1172" s="40" t="s">
        <v>686</v>
      </c>
      <c r="E1172" s="52" t="s">
        <v>149</v>
      </c>
      <c r="F1172" s="52" t="s">
        <v>0</v>
      </c>
      <c r="G1172" s="52" t="s">
        <v>0</v>
      </c>
      <c r="H1172" s="6" t="s">
        <v>46</v>
      </c>
      <c r="I1172" s="104">
        <f>SUM(I1173,I1174)</f>
        <v>480000</v>
      </c>
      <c r="J1172" s="104">
        <f>SUM(J1173,J1174)</f>
        <v>0</v>
      </c>
      <c r="K1172" s="104">
        <f>SUM(K1173,K1174)</f>
        <v>0</v>
      </c>
      <c r="L1172" s="104">
        <f t="shared" si="430"/>
        <v>0</v>
      </c>
      <c r="M1172" s="104">
        <f>SUM(M1173,M1174)</f>
        <v>0</v>
      </c>
      <c r="N1172" s="104">
        <f t="shared" ref="N1172:O1172" si="436">SUM(N1173,N1174)</f>
        <v>0</v>
      </c>
      <c r="O1172" s="104">
        <f t="shared" si="436"/>
        <v>0</v>
      </c>
      <c r="P1172" s="104">
        <f t="shared" si="432"/>
        <v>0</v>
      </c>
      <c r="Q1172" s="104" t="str">
        <f t="shared" si="434"/>
        <v>-</v>
      </c>
      <c r="R1172" s="35"/>
    </row>
    <row r="1173" spans="1:18" x14ac:dyDescent="0.3">
      <c r="A1173" s="40" t="s">
        <v>649</v>
      </c>
      <c r="B1173" s="40" t="s">
        <v>154</v>
      </c>
      <c r="C1173" s="40" t="s">
        <v>117</v>
      </c>
      <c r="D1173" s="40" t="s">
        <v>686</v>
      </c>
      <c r="E1173" s="88" t="s">
        <v>3022</v>
      </c>
      <c r="F1173" s="40"/>
      <c r="G1173" s="81" t="s">
        <v>3062</v>
      </c>
      <c r="H1173" s="9" t="s">
        <v>49</v>
      </c>
      <c r="I1173" s="102">
        <v>180000</v>
      </c>
      <c r="J1173" s="102">
        <v>0</v>
      </c>
      <c r="K1173" s="102"/>
      <c r="L1173" s="102">
        <f t="shared" si="430"/>
        <v>0</v>
      </c>
      <c r="M1173" s="102">
        <v>0</v>
      </c>
      <c r="N1173" s="102"/>
      <c r="O1173" s="102"/>
      <c r="P1173" s="102">
        <f t="shared" si="432"/>
        <v>0</v>
      </c>
      <c r="Q1173" s="102" t="str">
        <f t="shared" si="434"/>
        <v>-</v>
      </c>
      <c r="R1173" s="35"/>
    </row>
    <row r="1174" spans="1:18" x14ac:dyDescent="0.3">
      <c r="A1174" s="41" t="s">
        <v>649</v>
      </c>
      <c r="B1174" s="41" t="s">
        <v>154</v>
      </c>
      <c r="C1174" s="41" t="s">
        <v>117</v>
      </c>
      <c r="D1174" s="41" t="s">
        <v>686</v>
      </c>
      <c r="E1174" s="41" t="s">
        <v>236</v>
      </c>
      <c r="F1174" s="40" t="s">
        <v>0</v>
      </c>
      <c r="G1174" s="81" t="s">
        <v>0</v>
      </c>
      <c r="H1174" s="6" t="s">
        <v>51</v>
      </c>
      <c r="I1174" s="104">
        <f t="shared" ref="I1174:O1174" si="437">SUM(I1175)</f>
        <v>300000</v>
      </c>
      <c r="J1174" s="104">
        <f t="shared" si="437"/>
        <v>0</v>
      </c>
      <c r="K1174" s="104">
        <f t="shared" si="437"/>
        <v>0</v>
      </c>
      <c r="L1174" s="104">
        <f t="shared" si="430"/>
        <v>0</v>
      </c>
      <c r="M1174" s="104">
        <f t="shared" si="437"/>
        <v>0</v>
      </c>
      <c r="N1174" s="104">
        <f t="shared" si="437"/>
        <v>0</v>
      </c>
      <c r="O1174" s="104">
        <f t="shared" si="437"/>
        <v>0</v>
      </c>
      <c r="P1174" s="104">
        <f t="shared" si="432"/>
        <v>0</v>
      </c>
      <c r="Q1174" s="104" t="str">
        <f t="shared" si="434"/>
        <v>-</v>
      </c>
      <c r="R1174" s="35"/>
    </row>
    <row r="1175" spans="1:18" ht="20.399999999999999" x14ac:dyDescent="0.3">
      <c r="A1175" s="40" t="s">
        <v>649</v>
      </c>
      <c r="B1175" s="40" t="s">
        <v>154</v>
      </c>
      <c r="C1175" s="40" t="s">
        <v>117</v>
      </c>
      <c r="D1175" s="40" t="s">
        <v>686</v>
      </c>
      <c r="E1175" s="88" t="s">
        <v>3025</v>
      </c>
      <c r="F1175" s="40" t="s">
        <v>699</v>
      </c>
      <c r="G1175" s="81" t="s">
        <v>3054</v>
      </c>
      <c r="H1175" s="9" t="s">
        <v>700</v>
      </c>
      <c r="I1175" s="102">
        <v>300000</v>
      </c>
      <c r="J1175" s="102">
        <v>0</v>
      </c>
      <c r="K1175" s="102"/>
      <c r="L1175" s="102">
        <f t="shared" si="430"/>
        <v>0</v>
      </c>
      <c r="M1175" s="102">
        <v>0</v>
      </c>
      <c r="N1175" s="102"/>
      <c r="O1175" s="102"/>
      <c r="P1175" s="102">
        <f t="shared" si="432"/>
        <v>0</v>
      </c>
      <c r="Q1175" s="102" t="str">
        <f t="shared" si="434"/>
        <v>-</v>
      </c>
      <c r="R1175" s="35"/>
    </row>
    <row r="1176" spans="1:18" s="34" customFormat="1" x14ac:dyDescent="0.3">
      <c r="A1176" s="49" t="s">
        <v>0</v>
      </c>
      <c r="B1176" s="49" t="s">
        <v>0</v>
      </c>
      <c r="C1176" s="49" t="s">
        <v>0</v>
      </c>
      <c r="D1176" s="49" t="s">
        <v>0</v>
      </c>
      <c r="E1176" s="49" t="s">
        <v>0</v>
      </c>
      <c r="F1176" s="49" t="s">
        <v>0</v>
      </c>
      <c r="G1176" s="49" t="s">
        <v>0</v>
      </c>
      <c r="H1176" s="21" t="s">
        <v>701</v>
      </c>
      <c r="I1176" s="112">
        <f t="shared" ref="I1176:O1176" si="438">SUM(I1140,I1162,I1167,I1171)</f>
        <v>3046880</v>
      </c>
      <c r="J1176" s="112">
        <f t="shared" si="438"/>
        <v>0</v>
      </c>
      <c r="K1176" s="112">
        <f t="shared" si="438"/>
        <v>0</v>
      </c>
      <c r="L1176" s="112">
        <f t="shared" si="430"/>
        <v>950921</v>
      </c>
      <c r="M1176" s="112">
        <f t="shared" si="438"/>
        <v>368291</v>
      </c>
      <c r="N1176" s="112">
        <f t="shared" si="438"/>
        <v>271410</v>
      </c>
      <c r="O1176" s="112">
        <f t="shared" si="438"/>
        <v>311220</v>
      </c>
      <c r="P1176" s="112">
        <f t="shared" si="432"/>
        <v>950921</v>
      </c>
      <c r="Q1176" s="112" t="str">
        <f t="shared" si="434"/>
        <v>-</v>
      </c>
      <c r="R1176" s="35"/>
    </row>
    <row r="1177" spans="1:18" ht="15" thickBot="1" x14ac:dyDescent="0.35">
      <c r="A1177" s="81" t="s">
        <v>0</v>
      </c>
      <c r="B1177" s="81" t="s">
        <v>0</v>
      </c>
      <c r="C1177" s="81" t="s">
        <v>0</v>
      </c>
      <c r="D1177" s="81" t="s">
        <v>0</v>
      </c>
      <c r="E1177" s="81" t="s">
        <v>0</v>
      </c>
      <c r="F1177" s="81" t="s">
        <v>0</v>
      </c>
      <c r="G1177" s="81" t="s">
        <v>0</v>
      </c>
      <c r="H1177" s="6" t="s">
        <v>152</v>
      </c>
      <c r="I1177" s="104">
        <v>54</v>
      </c>
      <c r="J1177" s="104">
        <v>54</v>
      </c>
      <c r="K1177" s="104"/>
      <c r="L1177" s="104"/>
      <c r="M1177" s="104"/>
      <c r="N1177" s="104"/>
      <c r="O1177" s="104"/>
      <c r="P1177" s="104"/>
      <c r="Q1177" s="104"/>
      <c r="R1177" s="35"/>
    </row>
    <row r="1178" spans="1:18" s="34" customFormat="1" ht="31.2" thickBot="1" x14ac:dyDescent="0.35">
      <c r="A1178" s="127" t="s">
        <v>0</v>
      </c>
      <c r="B1178" s="127" t="s">
        <v>0</v>
      </c>
      <c r="C1178" s="127" t="s">
        <v>0</v>
      </c>
      <c r="D1178" s="127" t="s">
        <v>0</v>
      </c>
      <c r="E1178" s="127" t="s">
        <v>0</v>
      </c>
      <c r="F1178" s="127" t="s">
        <v>0</v>
      </c>
      <c r="G1178" s="127" t="s">
        <v>0</v>
      </c>
      <c r="H1178" s="29" t="s">
        <v>63</v>
      </c>
      <c r="I1178" s="124" t="s">
        <v>3013</v>
      </c>
      <c r="J1178" s="124" t="s">
        <v>2</v>
      </c>
      <c r="K1178" s="124" t="s">
        <v>3097</v>
      </c>
      <c r="L1178" s="124" t="s">
        <v>3097</v>
      </c>
      <c r="M1178" s="124" t="s">
        <v>3098</v>
      </c>
      <c r="N1178" s="124" t="s">
        <v>3099</v>
      </c>
      <c r="O1178" s="124" t="s">
        <v>3100</v>
      </c>
      <c r="P1178" s="124" t="s">
        <v>3097</v>
      </c>
      <c r="Q1178" s="126" t="s">
        <v>3101</v>
      </c>
      <c r="R1178" s="35"/>
    </row>
    <row r="1179" spans="1:18" x14ac:dyDescent="0.3">
      <c r="A1179" s="128"/>
      <c r="B1179" s="128"/>
      <c r="C1179" s="128"/>
      <c r="D1179" s="128"/>
      <c r="E1179" s="128"/>
      <c r="F1179" s="128"/>
      <c r="G1179" s="128"/>
      <c r="H1179" s="10" t="s">
        <v>0</v>
      </c>
      <c r="I1179" s="103">
        <v>1</v>
      </c>
      <c r="J1179" s="103">
        <v>2</v>
      </c>
      <c r="K1179" s="103">
        <v>3</v>
      </c>
      <c r="L1179" s="103" t="s">
        <v>3</v>
      </c>
      <c r="M1179" s="103">
        <v>5</v>
      </c>
      <c r="N1179" s="103">
        <v>6</v>
      </c>
      <c r="O1179" s="103">
        <v>7</v>
      </c>
      <c r="P1179" s="103" t="s">
        <v>3102</v>
      </c>
      <c r="Q1179" s="103">
        <v>9</v>
      </c>
      <c r="R1179" s="35"/>
    </row>
    <row r="1180" spans="1:18" x14ac:dyDescent="0.3">
      <c r="A1180" s="128"/>
      <c r="B1180" s="128"/>
      <c r="C1180" s="128"/>
      <c r="D1180" s="128"/>
      <c r="E1180" s="128"/>
      <c r="F1180" s="128"/>
      <c r="G1180" s="128"/>
      <c r="H1180" s="11" t="s">
        <v>72</v>
      </c>
      <c r="I1180" s="105">
        <f>SUM(I1142,I1144,I1145,I1146,I1147,I1149,I1151,I1152,I1153,I1154,I1155,I1156,I1158,I1159,I1160,I1161,I1173)</f>
        <v>1711880</v>
      </c>
      <c r="J1180" s="105">
        <f>SUM(J1142,J1144,J1145,J1146,J1147,J1149,J1151,J1152,J1153,J1154,J1155,J1156,J1158,J1159,J1160,J1161,J1173)</f>
        <v>0</v>
      </c>
      <c r="K1180" s="105">
        <f>SUM(K1142,K1144,K1145,K1146,K1147,K1149,K1151,K1152,K1153,K1154,K1155,K1156,K1158,K1159,K1160,K1161,K1173)</f>
        <v>0</v>
      </c>
      <c r="L1180" s="105">
        <f t="shared" si="430"/>
        <v>370921</v>
      </c>
      <c r="M1180" s="105">
        <f>SUM(M1142,M1144,M1145,M1146,M1147,M1149,M1151,M1152,M1153,M1154,M1155,M1156,M1158,M1159,M1160,M1161,M1173)</f>
        <v>118291</v>
      </c>
      <c r="N1180" s="105">
        <f t="shared" ref="N1180:O1180" si="439">SUM(N1142,N1144,N1145,N1146,N1147,N1149,N1151,N1152,N1153,N1154,N1155,N1156,N1158,N1159,N1160,N1161,N1173)</f>
        <v>121410</v>
      </c>
      <c r="O1180" s="105">
        <f t="shared" si="439"/>
        <v>131220</v>
      </c>
      <c r="P1180" s="105">
        <f t="shared" si="432"/>
        <v>370921</v>
      </c>
      <c r="Q1180" s="105" t="str">
        <f t="shared" si="434"/>
        <v>-</v>
      </c>
      <c r="R1180" s="35"/>
    </row>
    <row r="1181" spans="1:18" x14ac:dyDescent="0.3">
      <c r="A1181" s="128"/>
      <c r="B1181" s="128"/>
      <c r="C1181" s="128"/>
      <c r="D1181" s="128"/>
      <c r="E1181" s="128"/>
      <c r="F1181" s="128"/>
      <c r="G1181" s="128"/>
      <c r="H1181" s="11" t="s">
        <v>73</v>
      </c>
      <c r="I1181" s="105">
        <f>SUM(I1164,I1165,I1166,I1170,I1175)</f>
        <v>1335000</v>
      </c>
      <c r="J1181" s="105">
        <f>SUM(J1164,J1165,J1166,J1170,J1175)</f>
        <v>0</v>
      </c>
      <c r="K1181" s="105">
        <f>SUM(K1164,K1165,K1166,K1170,K1175)</f>
        <v>0</v>
      </c>
      <c r="L1181" s="105">
        <f t="shared" si="430"/>
        <v>580000</v>
      </c>
      <c r="M1181" s="105">
        <f>SUM(M1164,M1165,M1166,M1170,M1175)</f>
        <v>250000</v>
      </c>
      <c r="N1181" s="105">
        <f t="shared" ref="N1181:O1181" si="440">SUM(N1164,N1165,N1166,N1170,N1175)</f>
        <v>150000</v>
      </c>
      <c r="O1181" s="105">
        <f t="shared" si="440"/>
        <v>180000</v>
      </c>
      <c r="P1181" s="105">
        <f t="shared" si="432"/>
        <v>580000</v>
      </c>
      <c r="Q1181" s="105" t="str">
        <f t="shared" si="434"/>
        <v>-</v>
      </c>
      <c r="R1181" s="35"/>
    </row>
    <row r="1182" spans="1:18" x14ac:dyDescent="0.3">
      <c r="A1182" s="128"/>
      <c r="B1182" s="128"/>
      <c r="C1182" s="128"/>
      <c r="D1182" s="128"/>
      <c r="E1182" s="128"/>
      <c r="F1182" s="128"/>
      <c r="G1182" s="128"/>
      <c r="H1182" s="12" t="s">
        <v>62</v>
      </c>
      <c r="I1182" s="105">
        <f>SUM(I1180:I1181)</f>
        <v>3046880</v>
      </c>
      <c r="J1182" s="105">
        <f>SUM(J1180:J1181)</f>
        <v>0</v>
      </c>
      <c r="K1182" s="105">
        <f>SUM(K1180:K1181)</f>
        <v>0</v>
      </c>
      <c r="L1182" s="105">
        <f t="shared" si="430"/>
        <v>950921</v>
      </c>
      <c r="M1182" s="105">
        <f>SUM(M1180:M1181)</f>
        <v>368291</v>
      </c>
      <c r="N1182" s="105">
        <f t="shared" ref="N1182:O1182" si="441">SUM(N1180:N1181)</f>
        <v>271410</v>
      </c>
      <c r="O1182" s="105">
        <f t="shared" si="441"/>
        <v>311220</v>
      </c>
      <c r="P1182" s="105">
        <f t="shared" si="432"/>
        <v>950921</v>
      </c>
      <c r="Q1182" s="105" t="str">
        <f t="shared" si="434"/>
        <v>-</v>
      </c>
      <c r="R1182" s="35"/>
    </row>
    <row r="1183" spans="1:18" x14ac:dyDescent="0.3">
      <c r="A1183" s="129"/>
      <c r="B1183" s="129"/>
      <c r="C1183" s="129"/>
      <c r="D1183" s="129"/>
      <c r="E1183" s="129"/>
      <c r="F1183" s="129"/>
      <c r="G1183" s="129"/>
      <c r="R1183" s="35"/>
    </row>
    <row r="1184" spans="1:18" x14ac:dyDescent="0.3">
      <c r="A1184" s="81" t="s">
        <v>0</v>
      </c>
      <c r="B1184" s="81" t="s">
        <v>0</v>
      </c>
      <c r="C1184" s="81" t="s">
        <v>0</v>
      </c>
      <c r="D1184" s="81" t="s">
        <v>0</v>
      </c>
      <c r="E1184" s="81" t="s">
        <v>0</v>
      </c>
      <c r="F1184" s="81" t="s">
        <v>0</v>
      </c>
      <c r="G1184" s="81" t="s">
        <v>0</v>
      </c>
      <c r="H1184" s="13" t="s">
        <v>0</v>
      </c>
      <c r="I1184" s="106"/>
      <c r="J1184" s="106"/>
      <c r="K1184" s="106"/>
      <c r="L1184" s="106"/>
      <c r="M1184" s="106"/>
      <c r="N1184" s="106"/>
      <c r="O1184" s="106"/>
      <c r="P1184" s="106"/>
      <c r="Q1184" s="106"/>
      <c r="R1184" s="35"/>
    </row>
    <row r="1185" spans="1:18" s="34" customFormat="1" x14ac:dyDescent="0.3">
      <c r="A1185" s="49" t="s">
        <v>0</v>
      </c>
      <c r="B1185" s="49" t="s">
        <v>0</v>
      </c>
      <c r="C1185" s="49" t="s">
        <v>0</v>
      </c>
      <c r="D1185" s="49" t="s">
        <v>0</v>
      </c>
      <c r="E1185" s="49" t="s">
        <v>0</v>
      </c>
      <c r="F1185" s="49" t="s">
        <v>0</v>
      </c>
      <c r="G1185" s="49" t="s">
        <v>0</v>
      </c>
      <c r="H1185" s="21" t="s">
        <v>702</v>
      </c>
      <c r="I1185" s="112">
        <f>SUM(I1176)</f>
        <v>3046880</v>
      </c>
      <c r="J1185" s="112">
        <f>SUM(J1176)</f>
        <v>0</v>
      </c>
      <c r="K1185" s="112">
        <f>SUM(K1176)</f>
        <v>0</v>
      </c>
      <c r="L1185" s="112">
        <f t="shared" si="430"/>
        <v>950921</v>
      </c>
      <c r="M1185" s="112">
        <f>SUM(M1176)</f>
        <v>368291</v>
      </c>
      <c r="N1185" s="112">
        <f t="shared" ref="N1185:O1185" si="442">SUM(N1176)</f>
        <v>271410</v>
      </c>
      <c r="O1185" s="112">
        <f t="shared" si="442"/>
        <v>311220</v>
      </c>
      <c r="P1185" s="112">
        <f t="shared" si="432"/>
        <v>950921</v>
      </c>
      <c r="Q1185" s="112" t="str">
        <f t="shared" si="434"/>
        <v>-</v>
      </c>
      <c r="R1185" s="35"/>
    </row>
    <row r="1186" spans="1:18" x14ac:dyDescent="0.3">
      <c r="A1186" s="81" t="s">
        <v>0</v>
      </c>
      <c r="B1186" s="81" t="s">
        <v>0</v>
      </c>
      <c r="C1186" s="81" t="s">
        <v>0</v>
      </c>
      <c r="D1186" s="81" t="s">
        <v>0</v>
      </c>
      <c r="E1186" s="81" t="s">
        <v>0</v>
      </c>
      <c r="F1186" s="81" t="s">
        <v>0</v>
      </c>
      <c r="G1186" s="81" t="s">
        <v>0</v>
      </c>
      <c r="H1186" s="6" t="s">
        <v>152</v>
      </c>
      <c r="I1186" s="104">
        <f>I1177</f>
        <v>54</v>
      </c>
      <c r="J1186" s="104">
        <f>J1177</f>
        <v>54</v>
      </c>
      <c r="K1186" s="104"/>
      <c r="L1186" s="104"/>
      <c r="M1186" s="104"/>
      <c r="N1186" s="104"/>
      <c r="O1186" s="104"/>
      <c r="P1186" s="104"/>
      <c r="Q1186" s="104"/>
      <c r="R1186" s="35"/>
    </row>
    <row r="1187" spans="1:18" x14ac:dyDescent="0.3">
      <c r="A1187" s="81" t="s">
        <v>0</v>
      </c>
      <c r="B1187" s="81" t="s">
        <v>0</v>
      </c>
      <c r="C1187" s="81" t="s">
        <v>0</v>
      </c>
      <c r="D1187" s="81" t="s">
        <v>0</v>
      </c>
      <c r="E1187" s="81" t="s">
        <v>0</v>
      </c>
      <c r="F1187" s="81" t="s">
        <v>0</v>
      </c>
      <c r="G1187" s="81" t="s">
        <v>0</v>
      </c>
      <c r="H1187" s="14" t="s">
        <v>0</v>
      </c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35"/>
    </row>
    <row r="1188" spans="1:18" ht="15" thickBot="1" x14ac:dyDescent="0.35">
      <c r="A1188" s="41" t="s">
        <v>649</v>
      </c>
      <c r="B1188" s="41" t="s">
        <v>166</v>
      </c>
      <c r="C1188" s="40" t="s">
        <v>0</v>
      </c>
      <c r="D1188" s="40" t="s">
        <v>0</v>
      </c>
      <c r="E1188" s="52" t="s">
        <v>0</v>
      </c>
      <c r="F1188" s="52" t="s">
        <v>0</v>
      </c>
      <c r="G1188" s="52" t="s">
        <v>0</v>
      </c>
      <c r="H1188" s="6" t="s">
        <v>0</v>
      </c>
      <c r="I1188" s="102"/>
      <c r="J1188" s="102"/>
      <c r="K1188" s="102"/>
      <c r="L1188" s="102"/>
      <c r="M1188" s="102"/>
      <c r="N1188" s="102"/>
      <c r="O1188" s="102"/>
      <c r="P1188" s="102"/>
      <c r="Q1188" s="102"/>
      <c r="R1188" s="35"/>
    </row>
    <row r="1189" spans="1:18" s="34" customFormat="1" ht="31.2" thickBot="1" x14ac:dyDescent="0.35">
      <c r="A1189" s="45" t="s">
        <v>112</v>
      </c>
      <c r="B1189" s="45" t="s">
        <v>113</v>
      </c>
      <c r="C1189" s="45" t="s">
        <v>114</v>
      </c>
      <c r="D1189" s="46" t="s">
        <v>0</v>
      </c>
      <c r="E1189" s="45" t="s">
        <v>3014</v>
      </c>
      <c r="F1189" s="45" t="s">
        <v>115</v>
      </c>
      <c r="G1189" s="45" t="s">
        <v>116</v>
      </c>
      <c r="H1189" s="29" t="s">
        <v>1</v>
      </c>
      <c r="I1189" s="124" t="s">
        <v>3013</v>
      </c>
      <c r="J1189" s="124" t="s">
        <v>2</v>
      </c>
      <c r="K1189" s="124" t="s">
        <v>3097</v>
      </c>
      <c r="L1189" s="124" t="s">
        <v>3097</v>
      </c>
      <c r="M1189" s="124" t="s">
        <v>3098</v>
      </c>
      <c r="N1189" s="124" t="s">
        <v>3099</v>
      </c>
      <c r="O1189" s="124" t="s">
        <v>3100</v>
      </c>
      <c r="P1189" s="124" t="s">
        <v>3097</v>
      </c>
      <c r="Q1189" s="126" t="s">
        <v>3101</v>
      </c>
      <c r="R1189" s="35"/>
    </row>
    <row r="1190" spans="1:18" x14ac:dyDescent="0.3">
      <c r="A1190" s="50" t="s">
        <v>0</v>
      </c>
      <c r="B1190" s="50" t="s">
        <v>0</v>
      </c>
      <c r="C1190" s="50" t="s">
        <v>0</v>
      </c>
      <c r="D1190" s="51" t="s">
        <v>0</v>
      </c>
      <c r="E1190" s="51" t="s">
        <v>0</v>
      </c>
      <c r="F1190" s="86" t="s">
        <v>0</v>
      </c>
      <c r="G1190" s="87" t="s">
        <v>0</v>
      </c>
      <c r="H1190" s="8" t="s">
        <v>0</v>
      </c>
      <c r="I1190" s="103">
        <v>1</v>
      </c>
      <c r="J1190" s="103">
        <v>2</v>
      </c>
      <c r="K1190" s="103">
        <v>3</v>
      </c>
      <c r="L1190" s="103" t="s">
        <v>3</v>
      </c>
      <c r="M1190" s="103">
        <v>5</v>
      </c>
      <c r="N1190" s="103">
        <v>6</v>
      </c>
      <c r="O1190" s="103">
        <v>7</v>
      </c>
      <c r="P1190" s="103" t="s">
        <v>3102</v>
      </c>
      <c r="Q1190" s="103">
        <v>9</v>
      </c>
      <c r="R1190" s="35"/>
    </row>
    <row r="1191" spans="1:18" x14ac:dyDescent="0.3">
      <c r="A1191" s="41" t="s">
        <v>649</v>
      </c>
      <c r="B1191" s="41" t="s">
        <v>166</v>
      </c>
      <c r="C1191" s="40" t="s">
        <v>117</v>
      </c>
      <c r="D1191" s="40" t="s">
        <v>703</v>
      </c>
      <c r="E1191" s="52" t="s">
        <v>0</v>
      </c>
      <c r="F1191" s="52" t="s">
        <v>0</v>
      </c>
      <c r="G1191" s="52" t="s">
        <v>0</v>
      </c>
      <c r="H1191" s="6" t="s">
        <v>704</v>
      </c>
      <c r="I1191" s="102"/>
      <c r="J1191" s="102"/>
      <c r="K1191" s="102"/>
      <c r="L1191" s="102">
        <f t="shared" si="430"/>
        <v>0</v>
      </c>
      <c r="M1191" s="102">
        <v>0</v>
      </c>
      <c r="N1191" s="102"/>
      <c r="O1191" s="102"/>
      <c r="P1191" s="102">
        <f t="shared" si="432"/>
        <v>0</v>
      </c>
      <c r="Q1191" s="102" t="str">
        <f t="shared" si="434"/>
        <v>-</v>
      </c>
      <c r="R1191" s="35"/>
    </row>
    <row r="1192" spans="1:18" s="34" customFormat="1" ht="20.399999999999999" x14ac:dyDescent="0.3">
      <c r="A1192" s="43" t="s">
        <v>0</v>
      </c>
      <c r="B1192" s="43" t="s">
        <v>0</v>
      </c>
      <c r="C1192" s="43" t="s">
        <v>0</v>
      </c>
      <c r="D1192" s="49" t="s">
        <v>0</v>
      </c>
      <c r="E1192" s="49" t="s">
        <v>0</v>
      </c>
      <c r="F1192" s="49" t="s">
        <v>0</v>
      </c>
      <c r="G1192" s="49" t="s">
        <v>0</v>
      </c>
      <c r="H1192" s="21" t="s">
        <v>26</v>
      </c>
      <c r="I1192" s="112">
        <f>SUM(I1193,I1201,I1203)</f>
        <v>718032</v>
      </c>
      <c r="J1192" s="112">
        <f>SUM(J1193,J1201,J1203)</f>
        <v>615032</v>
      </c>
      <c r="K1192" s="112">
        <f>SUM(K1193,K1201,K1203)</f>
        <v>0</v>
      </c>
      <c r="L1192" s="112">
        <f t="shared" si="430"/>
        <v>117000</v>
      </c>
      <c r="M1192" s="112">
        <f>SUM(M1193,M1201,M1203)</f>
        <v>31382</v>
      </c>
      <c r="N1192" s="112">
        <f t="shared" ref="N1192:O1192" si="443">SUM(N1193,N1201,N1203)</f>
        <v>42059</v>
      </c>
      <c r="O1192" s="112">
        <f t="shared" si="443"/>
        <v>43559</v>
      </c>
      <c r="P1192" s="112">
        <f t="shared" si="432"/>
        <v>117000</v>
      </c>
      <c r="Q1192" s="112">
        <f t="shared" si="434"/>
        <v>19.023400408434032</v>
      </c>
      <c r="R1192" s="35"/>
    </row>
    <row r="1193" spans="1:18" x14ac:dyDescent="0.3">
      <c r="A1193" s="40" t="s">
        <v>649</v>
      </c>
      <c r="B1193" s="40" t="s">
        <v>166</v>
      </c>
      <c r="C1193" s="40" t="s">
        <v>117</v>
      </c>
      <c r="D1193" s="40" t="s">
        <v>703</v>
      </c>
      <c r="E1193" s="52" t="s">
        <v>119</v>
      </c>
      <c r="F1193" s="52" t="s">
        <v>0</v>
      </c>
      <c r="G1193" s="52" t="s">
        <v>0</v>
      </c>
      <c r="H1193" s="6" t="s">
        <v>5</v>
      </c>
      <c r="I1193" s="104">
        <f>SUM(I1194,I1195)</f>
        <v>320927</v>
      </c>
      <c r="J1193" s="104">
        <f>SUM(J1194,J1195)</f>
        <v>320927</v>
      </c>
      <c r="K1193" s="104">
        <f>SUM(K1194,K1195)</f>
        <v>0</v>
      </c>
      <c r="L1193" s="104">
        <f t="shared" si="430"/>
        <v>80276</v>
      </c>
      <c r="M1193" s="104">
        <f>SUM(M1194,M1195)</f>
        <v>25368</v>
      </c>
      <c r="N1193" s="104">
        <f t="shared" ref="N1193:O1193" si="444">SUM(N1194,N1195)</f>
        <v>27454</v>
      </c>
      <c r="O1193" s="104">
        <f t="shared" si="444"/>
        <v>27454</v>
      </c>
      <c r="P1193" s="104">
        <f t="shared" si="432"/>
        <v>80276</v>
      </c>
      <c r="Q1193" s="104">
        <f t="shared" si="434"/>
        <v>25.013788182359225</v>
      </c>
      <c r="R1193" s="35"/>
    </row>
    <row r="1194" spans="1:18" x14ac:dyDescent="0.3">
      <c r="A1194" s="40" t="s">
        <v>649</v>
      </c>
      <c r="B1194" s="40" t="s">
        <v>166</v>
      </c>
      <c r="C1194" s="40" t="s">
        <v>117</v>
      </c>
      <c r="D1194" s="40" t="s">
        <v>703</v>
      </c>
      <c r="E1194" s="88" t="s">
        <v>3015</v>
      </c>
      <c r="F1194" s="40"/>
      <c r="G1194" s="81" t="s">
        <v>3063</v>
      </c>
      <c r="H1194" s="9" t="s">
        <v>6</v>
      </c>
      <c r="I1194" s="102">
        <v>277427</v>
      </c>
      <c r="J1194" s="102">
        <v>277427</v>
      </c>
      <c r="K1194" s="102"/>
      <c r="L1194" s="102">
        <f t="shared" si="430"/>
        <v>73221</v>
      </c>
      <c r="M1194" s="102">
        <v>23221</v>
      </c>
      <c r="N1194" s="102">
        <v>25000</v>
      </c>
      <c r="O1194" s="102">
        <v>25000</v>
      </c>
      <c r="P1194" s="102">
        <f t="shared" si="432"/>
        <v>73221</v>
      </c>
      <c r="Q1194" s="102">
        <f t="shared" si="434"/>
        <v>26.392888940153625</v>
      </c>
      <c r="R1194" s="35"/>
    </row>
    <row r="1195" spans="1:18" x14ac:dyDescent="0.3">
      <c r="A1195" s="41" t="s">
        <v>649</v>
      </c>
      <c r="B1195" s="41" t="s">
        <v>166</v>
      </c>
      <c r="C1195" s="41" t="s">
        <v>117</v>
      </c>
      <c r="D1195" s="41" t="s">
        <v>703</v>
      </c>
      <c r="E1195" s="41" t="s">
        <v>120</v>
      </c>
      <c r="F1195" s="40" t="s">
        <v>0</v>
      </c>
      <c r="G1195" s="81" t="s">
        <v>0</v>
      </c>
      <c r="H1195" s="6" t="s">
        <v>7</v>
      </c>
      <c r="I1195" s="104">
        <f>SUM(I1196:I1200)</f>
        <v>43500</v>
      </c>
      <c r="J1195" s="104">
        <f t="shared" ref="J1195:O1195" si="445">SUM(J1196:J1200)</f>
        <v>43500</v>
      </c>
      <c r="K1195" s="104">
        <f t="shared" si="445"/>
        <v>0</v>
      </c>
      <c r="L1195" s="104">
        <f t="shared" si="430"/>
        <v>7055</v>
      </c>
      <c r="M1195" s="104">
        <f t="shared" si="445"/>
        <v>2147</v>
      </c>
      <c r="N1195" s="104">
        <f t="shared" si="445"/>
        <v>2454</v>
      </c>
      <c r="O1195" s="104">
        <f t="shared" si="445"/>
        <v>2454</v>
      </c>
      <c r="P1195" s="104">
        <f t="shared" si="432"/>
        <v>7055</v>
      </c>
      <c r="Q1195" s="104">
        <f t="shared" si="434"/>
        <v>16.2183908045977</v>
      </c>
      <c r="R1195" s="35"/>
    </row>
    <row r="1196" spans="1:18" x14ac:dyDescent="0.3">
      <c r="A1196" s="40" t="s">
        <v>649</v>
      </c>
      <c r="B1196" s="40" t="s">
        <v>166</v>
      </c>
      <c r="C1196" s="40" t="s">
        <v>117</v>
      </c>
      <c r="D1196" s="40" t="s">
        <v>703</v>
      </c>
      <c r="E1196" s="88" t="s">
        <v>3016</v>
      </c>
      <c r="F1196" s="40" t="s">
        <v>705</v>
      </c>
      <c r="G1196" s="81" t="s">
        <v>3063</v>
      </c>
      <c r="H1196" s="9" t="s">
        <v>9</v>
      </c>
      <c r="I1196" s="102">
        <v>6500</v>
      </c>
      <c r="J1196" s="102">
        <v>6500</v>
      </c>
      <c r="K1196" s="102"/>
      <c r="L1196" s="102">
        <f t="shared" si="430"/>
        <v>1363</v>
      </c>
      <c r="M1196" s="102">
        <v>455</v>
      </c>
      <c r="N1196" s="102">
        <v>454</v>
      </c>
      <c r="O1196" s="102">
        <v>454</v>
      </c>
      <c r="P1196" s="102">
        <f t="shared" si="432"/>
        <v>1363</v>
      </c>
      <c r="Q1196" s="102">
        <f t="shared" si="434"/>
        <v>20.969230769230769</v>
      </c>
      <c r="R1196" s="35"/>
    </row>
    <row r="1197" spans="1:18" x14ac:dyDescent="0.3">
      <c r="A1197" s="40" t="s">
        <v>649</v>
      </c>
      <c r="B1197" s="40" t="s">
        <v>166</v>
      </c>
      <c r="C1197" s="40" t="s">
        <v>117</v>
      </c>
      <c r="D1197" s="40" t="s">
        <v>703</v>
      </c>
      <c r="E1197" s="88" t="s">
        <v>3016</v>
      </c>
      <c r="F1197" s="40" t="s">
        <v>706</v>
      </c>
      <c r="G1197" s="81" t="s">
        <v>3063</v>
      </c>
      <c r="H1197" s="9" t="s">
        <v>12</v>
      </c>
      <c r="I1197" s="102">
        <v>23000</v>
      </c>
      <c r="J1197" s="102">
        <v>23000</v>
      </c>
      <c r="K1197" s="102"/>
      <c r="L1197" s="102">
        <f t="shared" si="430"/>
        <v>5692</v>
      </c>
      <c r="M1197" s="102">
        <v>1692</v>
      </c>
      <c r="N1197" s="102">
        <v>2000</v>
      </c>
      <c r="O1197" s="102">
        <v>2000</v>
      </c>
      <c r="P1197" s="102">
        <f t="shared" si="432"/>
        <v>5692</v>
      </c>
      <c r="Q1197" s="102">
        <f t="shared" si="434"/>
        <v>24.747826086956522</v>
      </c>
      <c r="R1197" s="35"/>
    </row>
    <row r="1198" spans="1:18" x14ac:dyDescent="0.3">
      <c r="A1198" s="40" t="s">
        <v>649</v>
      </c>
      <c r="B1198" s="40" t="s">
        <v>166</v>
      </c>
      <c r="C1198" s="40" t="s">
        <v>117</v>
      </c>
      <c r="D1198" s="40" t="s">
        <v>703</v>
      </c>
      <c r="E1198" s="88" t="s">
        <v>3016</v>
      </c>
      <c r="F1198" s="40" t="s">
        <v>707</v>
      </c>
      <c r="G1198" s="81" t="s">
        <v>3063</v>
      </c>
      <c r="H1198" s="9" t="s">
        <v>10</v>
      </c>
      <c r="I1198" s="102">
        <v>5000</v>
      </c>
      <c r="J1198" s="102">
        <v>5000</v>
      </c>
      <c r="K1198" s="102"/>
      <c r="L1198" s="102">
        <f t="shared" si="430"/>
        <v>0</v>
      </c>
      <c r="M1198" s="102">
        <v>0</v>
      </c>
      <c r="N1198" s="102"/>
      <c r="O1198" s="102"/>
      <c r="P1198" s="102">
        <f t="shared" si="432"/>
        <v>0</v>
      </c>
      <c r="Q1198" s="102">
        <f t="shared" si="434"/>
        <v>0</v>
      </c>
      <c r="R1198" s="35"/>
    </row>
    <row r="1199" spans="1:18" x14ac:dyDescent="0.3">
      <c r="A1199" s="40" t="s">
        <v>649</v>
      </c>
      <c r="B1199" s="40" t="s">
        <v>166</v>
      </c>
      <c r="C1199" s="40" t="s">
        <v>117</v>
      </c>
      <c r="D1199" s="40" t="s">
        <v>703</v>
      </c>
      <c r="E1199" s="88" t="s">
        <v>3016</v>
      </c>
      <c r="F1199" s="40" t="s">
        <v>708</v>
      </c>
      <c r="G1199" s="81" t="s">
        <v>3063</v>
      </c>
      <c r="H1199" s="9" t="s">
        <v>8</v>
      </c>
      <c r="I1199" s="102">
        <v>0</v>
      </c>
      <c r="J1199" s="102">
        <v>0</v>
      </c>
      <c r="K1199" s="102"/>
      <c r="L1199" s="102">
        <f t="shared" si="430"/>
        <v>0</v>
      </c>
      <c r="M1199" s="102">
        <v>0</v>
      </c>
      <c r="N1199" s="102"/>
      <c r="O1199" s="102"/>
      <c r="P1199" s="102">
        <f t="shared" si="432"/>
        <v>0</v>
      </c>
      <c r="Q1199" s="102" t="str">
        <f t="shared" si="434"/>
        <v>-</v>
      </c>
      <c r="R1199" s="35"/>
    </row>
    <row r="1200" spans="1:18" x14ac:dyDescent="0.3">
      <c r="A1200" s="40" t="s">
        <v>649</v>
      </c>
      <c r="B1200" s="40" t="s">
        <v>166</v>
      </c>
      <c r="C1200" s="40" t="s">
        <v>117</v>
      </c>
      <c r="D1200" s="40" t="s">
        <v>703</v>
      </c>
      <c r="E1200" s="88" t="s">
        <v>3016</v>
      </c>
      <c r="F1200" s="40" t="s">
        <v>709</v>
      </c>
      <c r="G1200" s="81" t="s">
        <v>3063</v>
      </c>
      <c r="H1200" s="9" t="s">
        <v>11</v>
      </c>
      <c r="I1200" s="102">
        <v>9000</v>
      </c>
      <c r="J1200" s="102">
        <v>9000</v>
      </c>
      <c r="K1200" s="102"/>
      <c r="L1200" s="102">
        <f t="shared" si="430"/>
        <v>0</v>
      </c>
      <c r="M1200" s="102">
        <v>0</v>
      </c>
      <c r="N1200" s="102"/>
      <c r="O1200" s="102"/>
      <c r="P1200" s="102">
        <f t="shared" si="432"/>
        <v>0</v>
      </c>
      <c r="Q1200" s="102">
        <f t="shared" si="434"/>
        <v>0</v>
      </c>
      <c r="R1200" s="35"/>
    </row>
    <row r="1201" spans="1:18" x14ac:dyDescent="0.3">
      <c r="A1201" s="40" t="s">
        <v>649</v>
      </c>
      <c r="B1201" s="40" t="s">
        <v>166</v>
      </c>
      <c r="C1201" s="40" t="s">
        <v>117</v>
      </c>
      <c r="D1201" s="40" t="s">
        <v>703</v>
      </c>
      <c r="E1201" s="52" t="s">
        <v>124</v>
      </c>
      <c r="F1201" s="52" t="s">
        <v>0</v>
      </c>
      <c r="G1201" s="52" t="s">
        <v>0</v>
      </c>
      <c r="H1201" s="6" t="s">
        <v>14</v>
      </c>
      <c r="I1201" s="104">
        <f>SUM(I1202)</f>
        <v>29130</v>
      </c>
      <c r="J1201" s="104">
        <f t="shared" ref="J1201:O1201" si="446">SUM(J1202)</f>
        <v>29130</v>
      </c>
      <c r="K1201" s="104">
        <f t="shared" si="446"/>
        <v>0</v>
      </c>
      <c r="L1201" s="104">
        <f t="shared" si="430"/>
        <v>7939</v>
      </c>
      <c r="M1201" s="104">
        <f t="shared" si="446"/>
        <v>2439</v>
      </c>
      <c r="N1201" s="104">
        <f t="shared" si="446"/>
        <v>3000</v>
      </c>
      <c r="O1201" s="104">
        <f t="shared" si="446"/>
        <v>2500</v>
      </c>
      <c r="P1201" s="104">
        <f t="shared" si="432"/>
        <v>7939</v>
      </c>
      <c r="Q1201" s="104">
        <f t="shared" si="434"/>
        <v>27.253690353587366</v>
      </c>
      <c r="R1201" s="35"/>
    </row>
    <row r="1202" spans="1:18" x14ac:dyDescent="0.3">
      <c r="A1202" s="40" t="s">
        <v>649</v>
      </c>
      <c r="B1202" s="40" t="s">
        <v>166</v>
      </c>
      <c r="C1202" s="40" t="s">
        <v>117</v>
      </c>
      <c r="D1202" s="40" t="s">
        <v>703</v>
      </c>
      <c r="E1202" s="88" t="s">
        <v>3017</v>
      </c>
      <c r="F1202" s="40"/>
      <c r="G1202" s="81" t="s">
        <v>3063</v>
      </c>
      <c r="H1202" s="9" t="s">
        <v>15</v>
      </c>
      <c r="I1202" s="102">
        <v>29130</v>
      </c>
      <c r="J1202" s="102">
        <v>29130</v>
      </c>
      <c r="K1202" s="102"/>
      <c r="L1202" s="102">
        <f t="shared" si="430"/>
        <v>7939</v>
      </c>
      <c r="M1202" s="102">
        <v>2439</v>
      </c>
      <c r="N1202" s="102">
        <v>3000</v>
      </c>
      <c r="O1202" s="102">
        <v>2500</v>
      </c>
      <c r="P1202" s="102">
        <f t="shared" si="432"/>
        <v>7939</v>
      </c>
      <c r="Q1202" s="102">
        <f t="shared" si="434"/>
        <v>27.253690353587366</v>
      </c>
      <c r="R1202" s="35"/>
    </row>
    <row r="1203" spans="1:18" x14ac:dyDescent="0.3">
      <c r="A1203" s="40" t="s">
        <v>649</v>
      </c>
      <c r="B1203" s="40" t="s">
        <v>166</v>
      </c>
      <c r="C1203" s="40" t="s">
        <v>117</v>
      </c>
      <c r="D1203" s="40" t="s">
        <v>703</v>
      </c>
      <c r="E1203" s="52" t="s">
        <v>125</v>
      </c>
      <c r="F1203" s="52" t="s">
        <v>0</v>
      </c>
      <c r="G1203" s="52" t="s">
        <v>0</v>
      </c>
      <c r="H1203" s="6" t="s">
        <v>16</v>
      </c>
      <c r="I1203" s="104">
        <f t="shared" ref="I1203:O1203" si="447">SUM(I1204:I1212)</f>
        <v>367975</v>
      </c>
      <c r="J1203" s="104">
        <f t="shared" si="447"/>
        <v>264975</v>
      </c>
      <c r="K1203" s="104">
        <f t="shared" si="447"/>
        <v>0</v>
      </c>
      <c r="L1203" s="104">
        <f t="shared" si="430"/>
        <v>28785</v>
      </c>
      <c r="M1203" s="104">
        <f t="shared" si="447"/>
        <v>3575</v>
      </c>
      <c r="N1203" s="104">
        <f t="shared" si="447"/>
        <v>11605</v>
      </c>
      <c r="O1203" s="104">
        <f t="shared" si="447"/>
        <v>13605</v>
      </c>
      <c r="P1203" s="104">
        <f t="shared" si="432"/>
        <v>28785</v>
      </c>
      <c r="Q1203" s="104">
        <f t="shared" si="434"/>
        <v>10.863288989527314</v>
      </c>
      <c r="R1203" s="35"/>
    </row>
    <row r="1204" spans="1:18" x14ac:dyDescent="0.3">
      <c r="A1204" s="40" t="s">
        <v>649</v>
      </c>
      <c r="B1204" s="40" t="s">
        <v>166</v>
      </c>
      <c r="C1204" s="40" t="s">
        <v>117</v>
      </c>
      <c r="D1204" s="40" t="s">
        <v>703</v>
      </c>
      <c r="E1204" s="88" t="s">
        <v>3018</v>
      </c>
      <c r="F1204" s="40"/>
      <c r="G1204" s="81" t="s">
        <v>3063</v>
      </c>
      <c r="H1204" s="9" t="s">
        <v>17</v>
      </c>
      <c r="I1204" s="102">
        <v>5000</v>
      </c>
      <c r="J1204" s="102">
        <v>2000</v>
      </c>
      <c r="K1204" s="102"/>
      <c r="L1204" s="102">
        <f t="shared" si="430"/>
        <v>0</v>
      </c>
      <c r="M1204" s="102">
        <v>0</v>
      </c>
      <c r="N1204" s="102"/>
      <c r="O1204" s="102"/>
      <c r="P1204" s="102">
        <f t="shared" si="432"/>
        <v>0</v>
      </c>
      <c r="Q1204" s="102">
        <f t="shared" si="434"/>
        <v>0</v>
      </c>
      <c r="R1204" s="35"/>
    </row>
    <row r="1205" spans="1:18" x14ac:dyDescent="0.3">
      <c r="A1205" s="40" t="s">
        <v>649</v>
      </c>
      <c r="B1205" s="40" t="s">
        <v>166</v>
      </c>
      <c r="C1205" s="40" t="s">
        <v>117</v>
      </c>
      <c r="D1205" s="40" t="s">
        <v>703</v>
      </c>
      <c r="E1205" s="88" t="s">
        <v>3031</v>
      </c>
      <c r="F1205" s="40"/>
      <c r="G1205" s="81" t="s">
        <v>3063</v>
      </c>
      <c r="H1205" s="9" t="s">
        <v>18</v>
      </c>
      <c r="I1205" s="102">
        <v>7000</v>
      </c>
      <c r="J1205" s="102">
        <v>7000</v>
      </c>
      <c r="K1205" s="102"/>
      <c r="L1205" s="102">
        <f t="shared" si="430"/>
        <v>2000</v>
      </c>
      <c r="M1205" s="102">
        <v>0</v>
      </c>
      <c r="N1205" s="102">
        <v>1000</v>
      </c>
      <c r="O1205" s="102">
        <v>1000</v>
      </c>
      <c r="P1205" s="102">
        <f t="shared" si="432"/>
        <v>2000</v>
      </c>
      <c r="Q1205" s="102">
        <f t="shared" si="434"/>
        <v>28.571428571428569</v>
      </c>
      <c r="R1205" s="35"/>
    </row>
    <row r="1206" spans="1:18" x14ac:dyDescent="0.3">
      <c r="A1206" s="40" t="s">
        <v>649</v>
      </c>
      <c r="B1206" s="40" t="s">
        <v>166</v>
      </c>
      <c r="C1206" s="40" t="s">
        <v>117</v>
      </c>
      <c r="D1206" s="40" t="s">
        <v>703</v>
      </c>
      <c r="E1206" s="88" t="s">
        <v>3032</v>
      </c>
      <c r="F1206" s="40"/>
      <c r="G1206" s="81" t="s">
        <v>3063</v>
      </c>
      <c r="H1206" s="9" t="s">
        <v>19</v>
      </c>
      <c r="I1206" s="102">
        <v>12975</v>
      </c>
      <c r="J1206" s="102">
        <v>12975</v>
      </c>
      <c r="K1206" s="102"/>
      <c r="L1206" s="102">
        <f t="shared" si="430"/>
        <v>2300</v>
      </c>
      <c r="M1206" s="102">
        <v>0</v>
      </c>
      <c r="N1206" s="102">
        <v>1400</v>
      </c>
      <c r="O1206" s="102">
        <v>900</v>
      </c>
      <c r="P1206" s="102">
        <f t="shared" si="432"/>
        <v>2300</v>
      </c>
      <c r="Q1206" s="102">
        <f t="shared" si="434"/>
        <v>17.726396917148364</v>
      </c>
      <c r="R1206" s="35"/>
    </row>
    <row r="1207" spans="1:18" x14ac:dyDescent="0.3">
      <c r="A1207" s="40" t="s">
        <v>649</v>
      </c>
      <c r="B1207" s="40" t="s">
        <v>166</v>
      </c>
      <c r="C1207" s="40" t="s">
        <v>117</v>
      </c>
      <c r="D1207" s="40" t="s">
        <v>703</v>
      </c>
      <c r="E1207" s="88" t="s">
        <v>3026</v>
      </c>
      <c r="F1207" s="40"/>
      <c r="G1207" s="81" t="s">
        <v>3063</v>
      </c>
      <c r="H1207" s="9" t="s">
        <v>20</v>
      </c>
      <c r="I1207" s="102">
        <v>118000</v>
      </c>
      <c r="J1207" s="102">
        <v>18000</v>
      </c>
      <c r="K1207" s="102"/>
      <c r="L1207" s="102">
        <f t="shared" si="430"/>
        <v>1950</v>
      </c>
      <c r="M1207" s="102">
        <v>250</v>
      </c>
      <c r="N1207" s="102">
        <v>500</v>
      </c>
      <c r="O1207" s="102">
        <v>1200</v>
      </c>
      <c r="P1207" s="102">
        <f t="shared" si="432"/>
        <v>1950</v>
      </c>
      <c r="Q1207" s="102">
        <f t="shared" si="434"/>
        <v>10.833333333333334</v>
      </c>
      <c r="R1207" s="35"/>
    </row>
    <row r="1208" spans="1:18" x14ac:dyDescent="0.3">
      <c r="A1208" s="40" t="s">
        <v>649</v>
      </c>
      <c r="B1208" s="40" t="s">
        <v>166</v>
      </c>
      <c r="C1208" s="40" t="s">
        <v>117</v>
      </c>
      <c r="D1208" s="40" t="s">
        <v>703</v>
      </c>
      <c r="E1208" s="88" t="s">
        <v>3033</v>
      </c>
      <c r="F1208" s="40"/>
      <c r="G1208" s="81" t="s">
        <v>3063</v>
      </c>
      <c r="H1208" s="9" t="s">
        <v>21</v>
      </c>
      <c r="I1208" s="102">
        <v>5000</v>
      </c>
      <c r="J1208" s="102">
        <v>5000</v>
      </c>
      <c r="K1208" s="102"/>
      <c r="L1208" s="102">
        <f t="shared" si="430"/>
        <v>1000</v>
      </c>
      <c r="M1208" s="102">
        <v>0</v>
      </c>
      <c r="N1208" s="102">
        <v>150</v>
      </c>
      <c r="O1208" s="102">
        <v>850</v>
      </c>
      <c r="P1208" s="102">
        <f t="shared" si="432"/>
        <v>1000</v>
      </c>
      <c r="Q1208" s="102">
        <f t="shared" si="434"/>
        <v>20</v>
      </c>
      <c r="R1208" s="35"/>
    </row>
    <row r="1209" spans="1:18" x14ac:dyDescent="0.3">
      <c r="A1209" s="40" t="s">
        <v>649</v>
      </c>
      <c r="B1209" s="40" t="s">
        <v>166</v>
      </c>
      <c r="C1209" s="40" t="s">
        <v>117</v>
      </c>
      <c r="D1209" s="40" t="s">
        <v>703</v>
      </c>
      <c r="E1209" s="88" t="s">
        <v>3034</v>
      </c>
      <c r="F1209" s="40"/>
      <c r="G1209" s="81" t="s">
        <v>3063</v>
      </c>
      <c r="H1209" s="9" t="s">
        <v>22</v>
      </c>
      <c r="I1209" s="102">
        <v>45000</v>
      </c>
      <c r="J1209" s="102">
        <v>45000</v>
      </c>
      <c r="K1209" s="102"/>
      <c r="L1209" s="102">
        <f t="shared" si="430"/>
        <v>8310</v>
      </c>
      <c r="M1209" s="102">
        <v>2800</v>
      </c>
      <c r="N1209" s="102">
        <v>2755</v>
      </c>
      <c r="O1209" s="102">
        <v>2755</v>
      </c>
      <c r="P1209" s="102">
        <f t="shared" si="432"/>
        <v>8310</v>
      </c>
      <c r="Q1209" s="102">
        <f t="shared" si="434"/>
        <v>18.466666666666669</v>
      </c>
      <c r="R1209" s="35"/>
    </row>
    <row r="1210" spans="1:18" x14ac:dyDescent="0.3">
      <c r="A1210" s="40" t="s">
        <v>649</v>
      </c>
      <c r="B1210" s="40" t="s">
        <v>166</v>
      </c>
      <c r="C1210" s="40" t="s">
        <v>117</v>
      </c>
      <c r="D1210" s="40" t="s">
        <v>703</v>
      </c>
      <c r="E1210" s="88" t="s">
        <v>3035</v>
      </c>
      <c r="F1210" s="40"/>
      <c r="G1210" s="81" t="s">
        <v>3063</v>
      </c>
      <c r="H1210" s="9" t="s">
        <v>23</v>
      </c>
      <c r="I1210" s="102">
        <v>5000</v>
      </c>
      <c r="J1210" s="102">
        <v>5000</v>
      </c>
      <c r="K1210" s="102"/>
      <c r="L1210" s="102">
        <f t="shared" si="430"/>
        <v>1200</v>
      </c>
      <c r="M1210" s="102">
        <v>0</v>
      </c>
      <c r="N1210" s="102">
        <v>500</v>
      </c>
      <c r="O1210" s="102">
        <v>700</v>
      </c>
      <c r="P1210" s="102">
        <f t="shared" si="432"/>
        <v>1200</v>
      </c>
      <c r="Q1210" s="102">
        <f t="shared" si="434"/>
        <v>24</v>
      </c>
      <c r="R1210" s="35"/>
    </row>
    <row r="1211" spans="1:18" x14ac:dyDescent="0.3">
      <c r="A1211" s="40" t="s">
        <v>649</v>
      </c>
      <c r="B1211" s="40" t="s">
        <v>166</v>
      </c>
      <c r="C1211" s="40" t="s">
        <v>117</v>
      </c>
      <c r="D1211" s="40" t="s">
        <v>703</v>
      </c>
      <c r="E1211" s="88" t="s">
        <v>3036</v>
      </c>
      <c r="F1211" s="40"/>
      <c r="G1211" s="81" t="s">
        <v>3063</v>
      </c>
      <c r="H1211" s="9" t="s">
        <v>24</v>
      </c>
      <c r="I1211" s="102">
        <v>2000</v>
      </c>
      <c r="J1211" s="102">
        <v>2000</v>
      </c>
      <c r="K1211" s="102"/>
      <c r="L1211" s="102">
        <f t="shared" si="430"/>
        <v>0</v>
      </c>
      <c r="M1211" s="102">
        <v>0</v>
      </c>
      <c r="N1211" s="102"/>
      <c r="O1211" s="102"/>
      <c r="P1211" s="102">
        <f t="shared" si="432"/>
        <v>0</v>
      </c>
      <c r="Q1211" s="102">
        <f t="shared" si="434"/>
        <v>0</v>
      </c>
      <c r="R1211" s="35"/>
    </row>
    <row r="1212" spans="1:18" x14ac:dyDescent="0.3">
      <c r="A1212" s="41" t="s">
        <v>649</v>
      </c>
      <c r="B1212" s="41" t="s">
        <v>166</v>
      </c>
      <c r="C1212" s="41" t="s">
        <v>117</v>
      </c>
      <c r="D1212" s="41" t="s">
        <v>703</v>
      </c>
      <c r="E1212" s="41" t="s">
        <v>127</v>
      </c>
      <c r="F1212" s="40" t="s">
        <v>0</v>
      </c>
      <c r="G1212" s="81" t="s">
        <v>0</v>
      </c>
      <c r="H1212" s="6" t="s">
        <v>25</v>
      </c>
      <c r="I1212" s="104">
        <f t="shared" ref="I1212:O1212" si="448">SUM(I1213:I1215)</f>
        <v>168000</v>
      </c>
      <c r="J1212" s="104">
        <f t="shared" si="448"/>
        <v>168000</v>
      </c>
      <c r="K1212" s="104">
        <f t="shared" si="448"/>
        <v>0</v>
      </c>
      <c r="L1212" s="104">
        <f t="shared" si="430"/>
        <v>12025</v>
      </c>
      <c r="M1212" s="104">
        <f t="shared" si="448"/>
        <v>525</v>
      </c>
      <c r="N1212" s="104">
        <f t="shared" si="448"/>
        <v>5300</v>
      </c>
      <c r="O1212" s="104">
        <f t="shared" si="448"/>
        <v>6200</v>
      </c>
      <c r="P1212" s="104">
        <f t="shared" si="432"/>
        <v>12025</v>
      </c>
      <c r="Q1212" s="104">
        <f t="shared" si="434"/>
        <v>7.1577380952380949</v>
      </c>
      <c r="R1212" s="35"/>
    </row>
    <row r="1213" spans="1:18" x14ac:dyDescent="0.3">
      <c r="A1213" s="40" t="s">
        <v>649</v>
      </c>
      <c r="B1213" s="40" t="s">
        <v>166</v>
      </c>
      <c r="C1213" s="40" t="s">
        <v>117</v>
      </c>
      <c r="D1213" s="40" t="s">
        <v>703</v>
      </c>
      <c r="E1213" s="88" t="s">
        <v>3019</v>
      </c>
      <c r="F1213" s="40"/>
      <c r="G1213" s="81" t="s">
        <v>3063</v>
      </c>
      <c r="H1213" s="9" t="s">
        <v>25</v>
      </c>
      <c r="I1213" s="102">
        <v>165000</v>
      </c>
      <c r="J1213" s="102">
        <v>165000</v>
      </c>
      <c r="K1213" s="102"/>
      <c r="L1213" s="102">
        <f t="shared" si="430"/>
        <v>11450</v>
      </c>
      <c r="M1213" s="102">
        <v>450</v>
      </c>
      <c r="N1213" s="102">
        <v>5000</v>
      </c>
      <c r="O1213" s="102">
        <v>6000</v>
      </c>
      <c r="P1213" s="102">
        <f t="shared" si="432"/>
        <v>11450</v>
      </c>
      <c r="Q1213" s="102">
        <f t="shared" si="434"/>
        <v>6.9393939393939394</v>
      </c>
      <c r="R1213" s="35"/>
    </row>
    <row r="1214" spans="1:18" x14ac:dyDescent="0.3">
      <c r="A1214" s="40" t="s">
        <v>649</v>
      </c>
      <c r="B1214" s="40" t="s">
        <v>166</v>
      </c>
      <c r="C1214" s="40" t="s">
        <v>117</v>
      </c>
      <c r="D1214" s="40" t="s">
        <v>703</v>
      </c>
      <c r="E1214" s="88" t="s">
        <v>3019</v>
      </c>
      <c r="F1214" s="40" t="s">
        <v>710</v>
      </c>
      <c r="G1214" s="81" t="s">
        <v>3063</v>
      </c>
      <c r="H1214" s="9" t="s">
        <v>135</v>
      </c>
      <c r="I1214" s="102">
        <v>3000</v>
      </c>
      <c r="J1214" s="102">
        <v>3000</v>
      </c>
      <c r="K1214" s="102"/>
      <c r="L1214" s="102">
        <f t="shared" si="430"/>
        <v>575</v>
      </c>
      <c r="M1214" s="102">
        <v>75</v>
      </c>
      <c r="N1214" s="102">
        <v>300</v>
      </c>
      <c r="O1214" s="102">
        <v>200</v>
      </c>
      <c r="P1214" s="102">
        <f t="shared" si="432"/>
        <v>575</v>
      </c>
      <c r="Q1214" s="102">
        <f t="shared" si="434"/>
        <v>19.166666666666668</v>
      </c>
      <c r="R1214" s="35"/>
    </row>
    <row r="1215" spans="1:18" ht="20.399999999999999" x14ac:dyDescent="0.3">
      <c r="A1215" s="40" t="s">
        <v>649</v>
      </c>
      <c r="B1215" s="40" t="s">
        <v>166</v>
      </c>
      <c r="C1215" s="40" t="s">
        <v>117</v>
      </c>
      <c r="D1215" s="40" t="s">
        <v>703</v>
      </c>
      <c r="E1215" s="88" t="s">
        <v>3019</v>
      </c>
      <c r="F1215" s="40" t="s">
        <v>711</v>
      </c>
      <c r="G1215" s="81" t="s">
        <v>3063</v>
      </c>
      <c r="H1215" s="9" t="s">
        <v>141</v>
      </c>
      <c r="I1215" s="102">
        <v>0</v>
      </c>
      <c r="J1215" s="102">
        <v>0</v>
      </c>
      <c r="K1215" s="102"/>
      <c r="L1215" s="102">
        <f t="shared" si="430"/>
        <v>0</v>
      </c>
      <c r="M1215" s="102">
        <v>0</v>
      </c>
      <c r="N1215" s="102"/>
      <c r="O1215" s="102"/>
      <c r="P1215" s="102">
        <f t="shared" si="432"/>
        <v>0</v>
      </c>
      <c r="Q1215" s="102" t="str">
        <f t="shared" si="434"/>
        <v>-</v>
      </c>
      <c r="R1215" s="35"/>
    </row>
    <row r="1216" spans="1:18" s="34" customFormat="1" ht="20.399999999999999" x14ac:dyDescent="0.3">
      <c r="A1216" s="43" t="s">
        <v>0</v>
      </c>
      <c r="B1216" s="43" t="s">
        <v>0</v>
      </c>
      <c r="C1216" s="43" t="s">
        <v>0</v>
      </c>
      <c r="D1216" s="49" t="s">
        <v>0</v>
      </c>
      <c r="E1216" s="49" t="s">
        <v>0</v>
      </c>
      <c r="F1216" s="49" t="s">
        <v>0</v>
      </c>
      <c r="G1216" s="49" t="s">
        <v>0</v>
      </c>
      <c r="H1216" s="21" t="s">
        <v>35</v>
      </c>
      <c r="I1216" s="112">
        <f t="shared" ref="I1216:O1217" si="449">SUM(I1217)</f>
        <v>0</v>
      </c>
      <c r="J1216" s="112">
        <f t="shared" si="449"/>
        <v>0</v>
      </c>
      <c r="K1216" s="112">
        <f t="shared" si="449"/>
        <v>0</v>
      </c>
      <c r="L1216" s="112">
        <f t="shared" si="430"/>
        <v>0</v>
      </c>
      <c r="M1216" s="112">
        <f t="shared" si="449"/>
        <v>0</v>
      </c>
      <c r="N1216" s="112">
        <f t="shared" si="449"/>
        <v>0</v>
      </c>
      <c r="O1216" s="112">
        <f t="shared" si="449"/>
        <v>0</v>
      </c>
      <c r="P1216" s="112">
        <f t="shared" si="432"/>
        <v>0</v>
      </c>
      <c r="Q1216" s="112" t="str">
        <f t="shared" si="434"/>
        <v>-</v>
      </c>
      <c r="R1216" s="35"/>
    </row>
    <row r="1217" spans="1:18" x14ac:dyDescent="0.3">
      <c r="A1217" s="40" t="s">
        <v>649</v>
      </c>
      <c r="B1217" s="40" t="s">
        <v>166</v>
      </c>
      <c r="C1217" s="40" t="s">
        <v>117</v>
      </c>
      <c r="D1217" s="40" t="s">
        <v>703</v>
      </c>
      <c r="E1217" s="52" t="s">
        <v>142</v>
      </c>
      <c r="F1217" s="52" t="s">
        <v>0</v>
      </c>
      <c r="G1217" s="52" t="s">
        <v>0</v>
      </c>
      <c r="H1217" s="6" t="s">
        <v>27</v>
      </c>
      <c r="I1217" s="104">
        <f t="shared" si="449"/>
        <v>0</v>
      </c>
      <c r="J1217" s="104">
        <f t="shared" si="449"/>
        <v>0</v>
      </c>
      <c r="K1217" s="104">
        <f t="shared" si="449"/>
        <v>0</v>
      </c>
      <c r="L1217" s="104">
        <f t="shared" si="430"/>
        <v>0</v>
      </c>
      <c r="M1217" s="104">
        <f t="shared" si="449"/>
        <v>0</v>
      </c>
      <c r="N1217" s="104">
        <f t="shared" si="449"/>
        <v>0</v>
      </c>
      <c r="O1217" s="104">
        <f t="shared" si="449"/>
        <v>0</v>
      </c>
      <c r="P1217" s="104">
        <f t="shared" si="432"/>
        <v>0</v>
      </c>
      <c r="Q1217" s="104" t="str">
        <f t="shared" si="434"/>
        <v>-</v>
      </c>
      <c r="R1217" s="35"/>
    </row>
    <row r="1218" spans="1:18" x14ac:dyDescent="0.3">
      <c r="A1218" s="40" t="s">
        <v>649</v>
      </c>
      <c r="B1218" s="40" t="s">
        <v>166</v>
      </c>
      <c r="C1218" s="40" t="s">
        <v>117</v>
      </c>
      <c r="D1218" s="40" t="s">
        <v>703</v>
      </c>
      <c r="E1218" s="88" t="s">
        <v>3021</v>
      </c>
      <c r="F1218" s="40"/>
      <c r="G1218" s="81" t="s">
        <v>3063</v>
      </c>
      <c r="H1218" s="9" t="s">
        <v>34</v>
      </c>
      <c r="I1218" s="102">
        <v>0</v>
      </c>
      <c r="J1218" s="102">
        <v>0</v>
      </c>
      <c r="K1218" s="102"/>
      <c r="L1218" s="102">
        <f t="shared" si="430"/>
        <v>0</v>
      </c>
      <c r="M1218" s="102">
        <v>0</v>
      </c>
      <c r="N1218" s="102"/>
      <c r="O1218" s="102"/>
      <c r="P1218" s="102">
        <f t="shared" si="432"/>
        <v>0</v>
      </c>
      <c r="Q1218" s="102" t="str">
        <f t="shared" si="434"/>
        <v>-</v>
      </c>
      <c r="R1218" s="35"/>
    </row>
    <row r="1219" spans="1:18" s="34" customFormat="1" ht="20.399999999999999" x14ac:dyDescent="0.3">
      <c r="A1219" s="43" t="s">
        <v>0</v>
      </c>
      <c r="B1219" s="43" t="s">
        <v>0</v>
      </c>
      <c r="C1219" s="43" t="s">
        <v>0</v>
      </c>
      <c r="D1219" s="49" t="s">
        <v>0</v>
      </c>
      <c r="E1219" s="49" t="s">
        <v>0</v>
      </c>
      <c r="F1219" s="49" t="s">
        <v>0</v>
      </c>
      <c r="G1219" s="49" t="s">
        <v>0</v>
      </c>
      <c r="H1219" s="21" t="s">
        <v>53</v>
      </c>
      <c r="I1219" s="112">
        <f t="shared" ref="I1219:O1219" si="450">SUM(I1220)</f>
        <v>1100000</v>
      </c>
      <c r="J1219" s="112">
        <f t="shared" si="450"/>
        <v>200000</v>
      </c>
      <c r="K1219" s="112">
        <f t="shared" si="450"/>
        <v>0</v>
      </c>
      <c r="L1219" s="112">
        <f t="shared" si="430"/>
        <v>30000</v>
      </c>
      <c r="M1219" s="112">
        <f t="shared" si="450"/>
        <v>0</v>
      </c>
      <c r="N1219" s="112">
        <f t="shared" si="450"/>
        <v>0</v>
      </c>
      <c r="O1219" s="112">
        <f t="shared" si="450"/>
        <v>30000</v>
      </c>
      <c r="P1219" s="112">
        <f t="shared" si="432"/>
        <v>30000</v>
      </c>
      <c r="Q1219" s="112">
        <f t="shared" si="434"/>
        <v>15</v>
      </c>
      <c r="R1219" s="35"/>
    </row>
    <row r="1220" spans="1:18" x14ac:dyDescent="0.3">
      <c r="A1220" s="40" t="s">
        <v>649</v>
      </c>
      <c r="B1220" s="40" t="s">
        <v>166</v>
      </c>
      <c r="C1220" s="40" t="s">
        <v>117</v>
      </c>
      <c r="D1220" s="40" t="s">
        <v>703</v>
      </c>
      <c r="E1220" s="52" t="s">
        <v>149</v>
      </c>
      <c r="F1220" s="52" t="s">
        <v>0</v>
      </c>
      <c r="G1220" s="52" t="s">
        <v>0</v>
      </c>
      <c r="H1220" s="6" t="s">
        <v>46</v>
      </c>
      <c r="I1220" s="104">
        <f>SUM(I1221:I1223)</f>
        <v>1100000</v>
      </c>
      <c r="J1220" s="104">
        <f>SUM(J1221:J1223)</f>
        <v>200000</v>
      </c>
      <c r="K1220" s="104">
        <f>SUM(K1221:K1223)</f>
        <v>0</v>
      </c>
      <c r="L1220" s="104">
        <f t="shared" si="430"/>
        <v>30000</v>
      </c>
      <c r="M1220" s="104">
        <f>SUM(M1221:M1223)</f>
        <v>0</v>
      </c>
      <c r="N1220" s="104">
        <f t="shared" ref="N1220:O1220" si="451">SUM(N1221:N1223)</f>
        <v>0</v>
      </c>
      <c r="O1220" s="104">
        <f t="shared" si="451"/>
        <v>30000</v>
      </c>
      <c r="P1220" s="104">
        <f t="shared" si="432"/>
        <v>30000</v>
      </c>
      <c r="Q1220" s="104">
        <f t="shared" si="434"/>
        <v>15</v>
      </c>
      <c r="R1220" s="35"/>
    </row>
    <row r="1221" spans="1:18" x14ac:dyDescent="0.3">
      <c r="A1221" s="40" t="s">
        <v>649</v>
      </c>
      <c r="B1221" s="40" t="s">
        <v>166</v>
      </c>
      <c r="C1221" s="40" t="s">
        <v>117</v>
      </c>
      <c r="D1221" s="40" t="s">
        <v>703</v>
      </c>
      <c r="E1221" s="88" t="s">
        <v>3022</v>
      </c>
      <c r="F1221" s="40"/>
      <c r="G1221" s="81" t="s">
        <v>3063</v>
      </c>
      <c r="H1221" s="9" t="s">
        <v>49</v>
      </c>
      <c r="I1221" s="102">
        <v>775000</v>
      </c>
      <c r="J1221" s="102">
        <v>175000</v>
      </c>
      <c r="K1221" s="102"/>
      <c r="L1221" s="102">
        <f t="shared" si="430"/>
        <v>30000</v>
      </c>
      <c r="M1221" s="102">
        <v>0</v>
      </c>
      <c r="N1221" s="102"/>
      <c r="O1221" s="102">
        <v>30000</v>
      </c>
      <c r="P1221" s="102">
        <f t="shared" si="432"/>
        <v>30000</v>
      </c>
      <c r="Q1221" s="102">
        <f t="shared" si="434"/>
        <v>17.142857142857142</v>
      </c>
      <c r="R1221" s="35"/>
    </row>
    <row r="1222" spans="1:18" x14ac:dyDescent="0.3">
      <c r="A1222" s="40" t="s">
        <v>649</v>
      </c>
      <c r="B1222" s="40" t="s">
        <v>166</v>
      </c>
      <c r="C1222" s="40" t="s">
        <v>117</v>
      </c>
      <c r="D1222" s="40" t="s">
        <v>703</v>
      </c>
      <c r="E1222" s="88" t="s">
        <v>3025</v>
      </c>
      <c r="F1222" s="40"/>
      <c r="G1222" s="81" t="s">
        <v>3063</v>
      </c>
      <c r="H1222" s="9" t="s">
        <v>51</v>
      </c>
      <c r="I1222" s="102">
        <v>5000</v>
      </c>
      <c r="J1222" s="102">
        <v>5000</v>
      </c>
      <c r="K1222" s="102"/>
      <c r="L1222" s="102">
        <f t="shared" si="430"/>
        <v>0</v>
      </c>
      <c r="M1222" s="102">
        <v>0</v>
      </c>
      <c r="N1222" s="102"/>
      <c r="O1222" s="102"/>
      <c r="P1222" s="102">
        <f t="shared" si="432"/>
        <v>0</v>
      </c>
      <c r="Q1222" s="102">
        <f t="shared" si="434"/>
        <v>0</v>
      </c>
      <c r="R1222" s="35"/>
    </row>
    <row r="1223" spans="1:18" x14ac:dyDescent="0.3">
      <c r="A1223" s="40" t="s">
        <v>649</v>
      </c>
      <c r="B1223" s="40" t="s">
        <v>166</v>
      </c>
      <c r="C1223" s="40" t="s">
        <v>117</v>
      </c>
      <c r="D1223" s="40" t="s">
        <v>703</v>
      </c>
      <c r="E1223" s="88" t="s">
        <v>3037</v>
      </c>
      <c r="F1223" s="40"/>
      <c r="G1223" s="81" t="s">
        <v>3063</v>
      </c>
      <c r="H1223" s="9" t="s">
        <v>52</v>
      </c>
      <c r="I1223" s="102">
        <v>320000</v>
      </c>
      <c r="J1223" s="102">
        <v>20000</v>
      </c>
      <c r="K1223" s="102"/>
      <c r="L1223" s="102">
        <f t="shared" si="430"/>
        <v>0</v>
      </c>
      <c r="M1223" s="102">
        <v>0</v>
      </c>
      <c r="N1223" s="102"/>
      <c r="O1223" s="102"/>
      <c r="P1223" s="102">
        <f t="shared" si="432"/>
        <v>0</v>
      </c>
      <c r="Q1223" s="102">
        <f t="shared" si="434"/>
        <v>0</v>
      </c>
      <c r="R1223" s="35"/>
    </row>
    <row r="1224" spans="1:18" s="34" customFormat="1" x14ac:dyDescent="0.3">
      <c r="A1224" s="49" t="s">
        <v>0</v>
      </c>
      <c r="B1224" s="49" t="s">
        <v>0</v>
      </c>
      <c r="C1224" s="49" t="s">
        <v>0</v>
      </c>
      <c r="D1224" s="49" t="s">
        <v>0</v>
      </c>
      <c r="E1224" s="49" t="s">
        <v>0</v>
      </c>
      <c r="F1224" s="49" t="s">
        <v>0</v>
      </c>
      <c r="G1224" s="49" t="s">
        <v>0</v>
      </c>
      <c r="H1224" s="21" t="s">
        <v>712</v>
      </c>
      <c r="I1224" s="112">
        <f t="shared" ref="I1224:O1224" si="452">SUM(I1192,I1216,I1219)</f>
        <v>1818032</v>
      </c>
      <c r="J1224" s="112">
        <f t="shared" si="452"/>
        <v>815032</v>
      </c>
      <c r="K1224" s="112">
        <f t="shared" si="452"/>
        <v>0</v>
      </c>
      <c r="L1224" s="112">
        <f t="shared" si="430"/>
        <v>147000</v>
      </c>
      <c r="M1224" s="112">
        <f t="shared" si="452"/>
        <v>31382</v>
      </c>
      <c r="N1224" s="112">
        <f t="shared" si="452"/>
        <v>42059</v>
      </c>
      <c r="O1224" s="112">
        <f t="shared" si="452"/>
        <v>73559</v>
      </c>
      <c r="P1224" s="112">
        <f t="shared" si="432"/>
        <v>147000</v>
      </c>
      <c r="Q1224" s="112">
        <f t="shared" si="434"/>
        <v>18.036101649996564</v>
      </c>
      <c r="R1224" s="35"/>
    </row>
    <row r="1225" spans="1:18" ht="15" thickBot="1" x14ac:dyDescent="0.35">
      <c r="A1225" s="81" t="s">
        <v>0</v>
      </c>
      <c r="B1225" s="81" t="s">
        <v>0</v>
      </c>
      <c r="C1225" s="81" t="s">
        <v>0</v>
      </c>
      <c r="D1225" s="81" t="s">
        <v>0</v>
      </c>
      <c r="E1225" s="81" t="s">
        <v>0</v>
      </c>
      <c r="F1225" s="81" t="s">
        <v>0</v>
      </c>
      <c r="G1225" s="81" t="s">
        <v>0</v>
      </c>
      <c r="H1225" s="6" t="s">
        <v>152</v>
      </c>
      <c r="I1225" s="104">
        <v>9</v>
      </c>
      <c r="J1225" s="104">
        <v>9</v>
      </c>
      <c r="K1225" s="104"/>
      <c r="L1225" s="104"/>
      <c r="M1225" s="104"/>
      <c r="N1225" s="104"/>
      <c r="O1225" s="104"/>
      <c r="P1225" s="104"/>
      <c r="Q1225" s="104"/>
      <c r="R1225" s="35"/>
    </row>
    <row r="1226" spans="1:18" s="34" customFormat="1" ht="31.2" thickBot="1" x14ac:dyDescent="0.35">
      <c r="A1226" s="127" t="s">
        <v>0</v>
      </c>
      <c r="B1226" s="127" t="s">
        <v>0</v>
      </c>
      <c r="C1226" s="127" t="s">
        <v>0</v>
      </c>
      <c r="D1226" s="127" t="s">
        <v>0</v>
      </c>
      <c r="E1226" s="127" t="s">
        <v>0</v>
      </c>
      <c r="F1226" s="127" t="s">
        <v>0</v>
      </c>
      <c r="G1226" s="127" t="s">
        <v>0</v>
      </c>
      <c r="H1226" s="29" t="s">
        <v>63</v>
      </c>
      <c r="I1226" s="124" t="s">
        <v>3013</v>
      </c>
      <c r="J1226" s="124" t="s">
        <v>2</v>
      </c>
      <c r="K1226" s="124" t="s">
        <v>3097</v>
      </c>
      <c r="L1226" s="124" t="s">
        <v>3097</v>
      </c>
      <c r="M1226" s="124" t="s">
        <v>3098</v>
      </c>
      <c r="N1226" s="124" t="s">
        <v>3099</v>
      </c>
      <c r="O1226" s="124" t="s">
        <v>3100</v>
      </c>
      <c r="P1226" s="124" t="s">
        <v>3097</v>
      </c>
      <c r="Q1226" s="126" t="s">
        <v>3101</v>
      </c>
      <c r="R1226" s="35"/>
    </row>
    <row r="1227" spans="1:18" x14ac:dyDescent="0.3">
      <c r="A1227" s="128"/>
      <c r="B1227" s="128"/>
      <c r="C1227" s="128"/>
      <c r="D1227" s="128"/>
      <c r="E1227" s="128"/>
      <c r="F1227" s="128"/>
      <c r="G1227" s="128"/>
      <c r="H1227" s="10" t="s">
        <v>0</v>
      </c>
      <c r="I1227" s="103">
        <v>1</v>
      </c>
      <c r="J1227" s="103">
        <v>2</v>
      </c>
      <c r="K1227" s="103">
        <v>3</v>
      </c>
      <c r="L1227" s="103" t="s">
        <v>3</v>
      </c>
      <c r="M1227" s="103">
        <v>5</v>
      </c>
      <c r="N1227" s="103">
        <v>6</v>
      </c>
      <c r="O1227" s="103">
        <v>7</v>
      </c>
      <c r="P1227" s="103" t="s">
        <v>3102</v>
      </c>
      <c r="Q1227" s="103">
        <v>9</v>
      </c>
      <c r="R1227" s="35"/>
    </row>
    <row r="1228" spans="1:18" x14ac:dyDescent="0.3">
      <c r="A1228" s="128"/>
      <c r="B1228" s="128"/>
      <c r="C1228" s="128"/>
      <c r="D1228" s="128"/>
      <c r="E1228" s="128"/>
      <c r="F1228" s="128"/>
      <c r="G1228" s="128"/>
      <c r="H1228" s="11" t="s">
        <v>77</v>
      </c>
      <c r="I1228" s="105">
        <f>SUM(I1224)</f>
        <v>1818032</v>
      </c>
      <c r="J1228" s="105">
        <f>SUM(J1224)</f>
        <v>815032</v>
      </c>
      <c r="K1228" s="105">
        <f>SUM(K1224)</f>
        <v>0</v>
      </c>
      <c r="L1228" s="105">
        <f t="shared" ref="L1228:L1290" si="453">SUM(M1228:O1228)</f>
        <v>147000</v>
      </c>
      <c r="M1228" s="105">
        <f>SUM(M1224)</f>
        <v>31382</v>
      </c>
      <c r="N1228" s="105">
        <f t="shared" ref="N1228:O1228" si="454">SUM(N1224)</f>
        <v>42059</v>
      </c>
      <c r="O1228" s="105">
        <f t="shared" si="454"/>
        <v>73559</v>
      </c>
      <c r="P1228" s="105">
        <f t="shared" ref="P1228:P1291" si="455">K1228+L1228</f>
        <v>147000</v>
      </c>
      <c r="Q1228" s="105">
        <f t="shared" ref="Q1228:Q1291" si="456">IF(J1228=0,"-",P1228/J1228*100)</f>
        <v>18.036101649996564</v>
      </c>
      <c r="R1228" s="35"/>
    </row>
    <row r="1229" spans="1:18" x14ac:dyDescent="0.3">
      <c r="A1229" s="128"/>
      <c r="B1229" s="128"/>
      <c r="C1229" s="128"/>
      <c r="D1229" s="128"/>
      <c r="E1229" s="128"/>
      <c r="F1229" s="128"/>
      <c r="G1229" s="128"/>
      <c r="H1229" s="12" t="s">
        <v>62</v>
      </c>
      <c r="I1229" s="105">
        <f>SUM(I1228)</f>
        <v>1818032</v>
      </c>
      <c r="J1229" s="105">
        <f>SUM(J1228)</f>
        <v>815032</v>
      </c>
      <c r="K1229" s="105">
        <f>SUM(K1228)</f>
        <v>0</v>
      </c>
      <c r="L1229" s="105">
        <f t="shared" si="453"/>
        <v>147000</v>
      </c>
      <c r="M1229" s="105">
        <f>SUM(M1228)</f>
        <v>31382</v>
      </c>
      <c r="N1229" s="105">
        <f t="shared" ref="N1229:O1229" si="457">SUM(N1228)</f>
        <v>42059</v>
      </c>
      <c r="O1229" s="105">
        <f t="shared" si="457"/>
        <v>73559</v>
      </c>
      <c r="P1229" s="105">
        <f t="shared" si="455"/>
        <v>147000</v>
      </c>
      <c r="Q1229" s="105">
        <f t="shared" si="456"/>
        <v>18.036101649996564</v>
      </c>
      <c r="R1229" s="35"/>
    </row>
    <row r="1230" spans="1:18" x14ac:dyDescent="0.3">
      <c r="A1230" s="129"/>
      <c r="B1230" s="129"/>
      <c r="C1230" s="129"/>
      <c r="D1230" s="129"/>
      <c r="E1230" s="129"/>
      <c r="F1230" s="129"/>
      <c r="G1230" s="129"/>
      <c r="R1230" s="35"/>
    </row>
    <row r="1231" spans="1:18" x14ac:dyDescent="0.3">
      <c r="A1231" s="81" t="s">
        <v>0</v>
      </c>
      <c r="B1231" s="81" t="s">
        <v>0</v>
      </c>
      <c r="C1231" s="81" t="s">
        <v>0</v>
      </c>
      <c r="D1231" s="81" t="s">
        <v>0</v>
      </c>
      <c r="E1231" s="81" t="s">
        <v>0</v>
      </c>
      <c r="F1231" s="81" t="s">
        <v>0</v>
      </c>
      <c r="G1231" s="81" t="s">
        <v>0</v>
      </c>
      <c r="H1231" s="13" t="s">
        <v>0</v>
      </c>
      <c r="I1231" s="106"/>
      <c r="J1231" s="106"/>
      <c r="K1231" s="106"/>
      <c r="L1231" s="106"/>
      <c r="M1231" s="106"/>
      <c r="N1231" s="106"/>
      <c r="O1231" s="106"/>
      <c r="P1231" s="106"/>
      <c r="Q1231" s="106"/>
      <c r="R1231" s="35"/>
    </row>
    <row r="1232" spans="1:18" s="34" customFormat="1" x14ac:dyDescent="0.3">
      <c r="A1232" s="49" t="s">
        <v>0</v>
      </c>
      <c r="B1232" s="49" t="s">
        <v>0</v>
      </c>
      <c r="C1232" s="49" t="s">
        <v>0</v>
      </c>
      <c r="D1232" s="49" t="s">
        <v>0</v>
      </c>
      <c r="E1232" s="49" t="s">
        <v>0</v>
      </c>
      <c r="F1232" s="49" t="s">
        <v>0</v>
      </c>
      <c r="G1232" s="49" t="s">
        <v>0</v>
      </c>
      <c r="H1232" s="21" t="s">
        <v>713</v>
      </c>
      <c r="I1232" s="112">
        <f>SUM(I1224)</f>
        <v>1818032</v>
      </c>
      <c r="J1232" s="112">
        <f>SUM(J1224)</f>
        <v>815032</v>
      </c>
      <c r="K1232" s="112">
        <f>SUM(K1224)</f>
        <v>0</v>
      </c>
      <c r="L1232" s="112">
        <f t="shared" si="453"/>
        <v>147000</v>
      </c>
      <c r="M1232" s="112">
        <f>SUM(M1224)</f>
        <v>31382</v>
      </c>
      <c r="N1232" s="112">
        <f t="shared" ref="N1232:O1232" si="458">SUM(N1224)</f>
        <v>42059</v>
      </c>
      <c r="O1232" s="112">
        <f t="shared" si="458"/>
        <v>73559</v>
      </c>
      <c r="P1232" s="112">
        <f t="shared" si="455"/>
        <v>147000</v>
      </c>
      <c r="Q1232" s="112">
        <f t="shared" si="456"/>
        <v>18.036101649996564</v>
      </c>
      <c r="R1232" s="35"/>
    </row>
    <row r="1233" spans="1:18" x14ac:dyDescent="0.3">
      <c r="A1233" s="81" t="s">
        <v>0</v>
      </c>
      <c r="B1233" s="81" t="s">
        <v>0</v>
      </c>
      <c r="C1233" s="81" t="s">
        <v>0</v>
      </c>
      <c r="D1233" s="81" t="s">
        <v>0</v>
      </c>
      <c r="E1233" s="81" t="s">
        <v>0</v>
      </c>
      <c r="F1233" s="81" t="s">
        <v>0</v>
      </c>
      <c r="G1233" s="81" t="s">
        <v>0</v>
      </c>
      <c r="H1233" s="6" t="s">
        <v>152</v>
      </c>
      <c r="I1233" s="104">
        <f>I1225</f>
        <v>9</v>
      </c>
      <c r="J1233" s="104">
        <f>J1225</f>
        <v>9</v>
      </c>
      <c r="K1233" s="104"/>
      <c r="L1233" s="104"/>
      <c r="M1233" s="104"/>
      <c r="N1233" s="104"/>
      <c r="O1233" s="104"/>
      <c r="P1233" s="104"/>
      <c r="Q1233" s="104"/>
      <c r="R1233" s="35"/>
    </row>
    <row r="1234" spans="1:18" x14ac:dyDescent="0.3">
      <c r="A1234" s="81" t="s">
        <v>0</v>
      </c>
      <c r="B1234" s="81" t="s">
        <v>0</v>
      </c>
      <c r="C1234" s="81" t="s">
        <v>0</v>
      </c>
      <c r="D1234" s="81" t="s">
        <v>0</v>
      </c>
      <c r="E1234" s="81" t="s">
        <v>0</v>
      </c>
      <c r="F1234" s="81" t="s">
        <v>0</v>
      </c>
      <c r="G1234" s="81" t="s">
        <v>0</v>
      </c>
      <c r="H1234" s="14" t="s">
        <v>0</v>
      </c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35"/>
    </row>
    <row r="1235" spans="1:18" s="34" customFormat="1" x14ac:dyDescent="0.3">
      <c r="A1235" s="49" t="s">
        <v>0</v>
      </c>
      <c r="B1235" s="49" t="s">
        <v>0</v>
      </c>
      <c r="C1235" s="49" t="s">
        <v>0</v>
      </c>
      <c r="D1235" s="49" t="s">
        <v>0</v>
      </c>
      <c r="E1235" s="49" t="s">
        <v>0</v>
      </c>
      <c r="F1235" s="49" t="s">
        <v>0</v>
      </c>
      <c r="G1235" s="49" t="s">
        <v>0</v>
      </c>
      <c r="H1235" s="21" t="s">
        <v>714</v>
      </c>
      <c r="I1235" s="112">
        <f>SUM(I1232,I1185,I1133)</f>
        <v>61071280</v>
      </c>
      <c r="J1235" s="112">
        <f>SUM(J1232,J1185,J1133)</f>
        <v>30521400</v>
      </c>
      <c r="K1235" s="112">
        <f>SUM(K1232,K1185,K1133)</f>
        <v>0</v>
      </c>
      <c r="L1235" s="112">
        <f t="shared" si="453"/>
        <v>7466835</v>
      </c>
      <c r="M1235" s="112">
        <f>SUM(M1232,M1185,M1133)</f>
        <v>557637</v>
      </c>
      <c r="N1235" s="112">
        <f t="shared" ref="N1235:O1235" si="459">SUM(N1232,N1185,N1133)</f>
        <v>1355219</v>
      </c>
      <c r="O1235" s="112">
        <f t="shared" si="459"/>
        <v>5553979</v>
      </c>
      <c r="P1235" s="112">
        <f t="shared" si="455"/>
        <v>7466835</v>
      </c>
      <c r="Q1235" s="112">
        <f t="shared" si="456"/>
        <v>24.46426114136311</v>
      </c>
      <c r="R1235" s="35"/>
    </row>
    <row r="1236" spans="1:18" x14ac:dyDescent="0.3">
      <c r="A1236" s="81" t="s">
        <v>0</v>
      </c>
      <c r="B1236" s="81" t="s">
        <v>0</v>
      </c>
      <c r="C1236" s="81" t="s">
        <v>0</v>
      </c>
      <c r="D1236" s="81" t="s">
        <v>0</v>
      </c>
      <c r="E1236" s="81" t="s">
        <v>0</v>
      </c>
      <c r="F1236" s="81" t="s">
        <v>0</v>
      </c>
      <c r="G1236" s="81" t="s">
        <v>0</v>
      </c>
      <c r="H1236" s="6" t="s">
        <v>179</v>
      </c>
      <c r="I1236" s="104">
        <f>I1134+I1186+I1233</f>
        <v>100</v>
      </c>
      <c r="J1236" s="104">
        <f>J1134+J1186+J1233</f>
        <v>100</v>
      </c>
      <c r="K1236" s="104"/>
      <c r="L1236" s="104"/>
      <c r="M1236" s="104"/>
      <c r="N1236" s="104"/>
      <c r="O1236" s="104"/>
      <c r="P1236" s="104"/>
      <c r="Q1236" s="104"/>
      <c r="R1236" s="35"/>
    </row>
    <row r="1237" spans="1:18" x14ac:dyDescent="0.3">
      <c r="A1237" s="41" t="s">
        <v>715</v>
      </c>
      <c r="B1237" s="52" t="s">
        <v>0</v>
      </c>
      <c r="C1237" s="52" t="s">
        <v>0</v>
      </c>
      <c r="D1237" s="52" t="s">
        <v>0</v>
      </c>
      <c r="E1237" s="52" t="s">
        <v>0</v>
      </c>
      <c r="F1237" s="52" t="s">
        <v>0</v>
      </c>
      <c r="G1237" s="52" t="s">
        <v>0</v>
      </c>
      <c r="H1237" s="6" t="s">
        <v>716</v>
      </c>
      <c r="I1237" s="102"/>
      <c r="J1237" s="102"/>
      <c r="K1237" s="102"/>
      <c r="L1237" s="102">
        <f t="shared" si="453"/>
        <v>0</v>
      </c>
      <c r="M1237" s="102">
        <v>0</v>
      </c>
      <c r="N1237" s="102"/>
      <c r="O1237" s="102"/>
      <c r="P1237" s="102">
        <f t="shared" si="455"/>
        <v>0</v>
      </c>
      <c r="Q1237" s="102" t="str">
        <f t="shared" si="456"/>
        <v>-</v>
      </c>
      <c r="R1237" s="35"/>
    </row>
    <row r="1238" spans="1:18" ht="15" thickBot="1" x14ac:dyDescent="0.35">
      <c r="A1238" s="41" t="s">
        <v>715</v>
      </c>
      <c r="B1238" s="41" t="s">
        <v>111</v>
      </c>
      <c r="C1238" s="40" t="s">
        <v>0</v>
      </c>
      <c r="D1238" s="40" t="s">
        <v>0</v>
      </c>
      <c r="E1238" s="52" t="s">
        <v>0</v>
      </c>
      <c r="F1238" s="52" t="s">
        <v>0</v>
      </c>
      <c r="G1238" s="52" t="s">
        <v>0</v>
      </c>
      <c r="H1238" s="6" t="s">
        <v>0</v>
      </c>
      <c r="I1238" s="102"/>
      <c r="J1238" s="102"/>
      <c r="K1238" s="102"/>
      <c r="L1238" s="102"/>
      <c r="M1238" s="102"/>
      <c r="N1238" s="102"/>
      <c r="O1238" s="102"/>
      <c r="P1238" s="102"/>
      <c r="Q1238" s="102"/>
      <c r="R1238" s="35"/>
    </row>
    <row r="1239" spans="1:18" s="34" customFormat="1" ht="31.2" thickBot="1" x14ac:dyDescent="0.35">
      <c r="A1239" s="45" t="s">
        <v>112</v>
      </c>
      <c r="B1239" s="45" t="s">
        <v>113</v>
      </c>
      <c r="C1239" s="45" t="s">
        <v>114</v>
      </c>
      <c r="D1239" s="46" t="s">
        <v>0</v>
      </c>
      <c r="E1239" s="45" t="s">
        <v>3014</v>
      </c>
      <c r="F1239" s="45" t="s">
        <v>115</v>
      </c>
      <c r="G1239" s="45" t="s">
        <v>116</v>
      </c>
      <c r="H1239" s="29" t="s">
        <v>1</v>
      </c>
      <c r="I1239" s="124" t="s">
        <v>3013</v>
      </c>
      <c r="J1239" s="124" t="s">
        <v>2</v>
      </c>
      <c r="K1239" s="124" t="s">
        <v>3097</v>
      </c>
      <c r="L1239" s="124" t="s">
        <v>3097</v>
      </c>
      <c r="M1239" s="124" t="s">
        <v>3098</v>
      </c>
      <c r="N1239" s="124" t="s">
        <v>3099</v>
      </c>
      <c r="O1239" s="124" t="s">
        <v>3100</v>
      </c>
      <c r="P1239" s="124" t="s">
        <v>3097</v>
      </c>
      <c r="Q1239" s="126" t="s">
        <v>3101</v>
      </c>
      <c r="R1239" s="35"/>
    </row>
    <row r="1240" spans="1:18" x14ac:dyDescent="0.3">
      <c r="A1240" s="50" t="s">
        <v>0</v>
      </c>
      <c r="B1240" s="50" t="s">
        <v>0</v>
      </c>
      <c r="C1240" s="50" t="s">
        <v>0</v>
      </c>
      <c r="D1240" s="51" t="s">
        <v>0</v>
      </c>
      <c r="E1240" s="51" t="s">
        <v>0</v>
      </c>
      <c r="F1240" s="86" t="s">
        <v>0</v>
      </c>
      <c r="G1240" s="87" t="s">
        <v>0</v>
      </c>
      <c r="H1240" s="8" t="s">
        <v>0</v>
      </c>
      <c r="I1240" s="103">
        <v>1</v>
      </c>
      <c r="J1240" s="103">
        <v>2</v>
      </c>
      <c r="K1240" s="103">
        <v>3</v>
      </c>
      <c r="L1240" s="103" t="s">
        <v>3</v>
      </c>
      <c r="M1240" s="103">
        <v>5</v>
      </c>
      <c r="N1240" s="103">
        <v>6</v>
      </c>
      <c r="O1240" s="103">
        <v>7</v>
      </c>
      <c r="P1240" s="103" t="s">
        <v>3102</v>
      </c>
      <c r="Q1240" s="103">
        <v>9</v>
      </c>
      <c r="R1240" s="35"/>
    </row>
    <row r="1241" spans="1:18" s="28" customFormat="1" x14ac:dyDescent="0.3">
      <c r="A1241" s="43" t="s">
        <v>715</v>
      </c>
      <c r="B1241" s="43" t="s">
        <v>111</v>
      </c>
      <c r="C1241" s="44" t="s">
        <v>117</v>
      </c>
      <c r="D1241" s="44" t="s">
        <v>717</v>
      </c>
      <c r="E1241" s="49" t="s">
        <v>0</v>
      </c>
      <c r="F1241" s="49" t="s">
        <v>0</v>
      </c>
      <c r="G1241" s="49" t="s">
        <v>0</v>
      </c>
      <c r="H1241" s="19" t="s">
        <v>716</v>
      </c>
      <c r="I1241" s="108"/>
      <c r="J1241" s="108"/>
      <c r="K1241" s="108"/>
      <c r="L1241" s="108">
        <f t="shared" si="453"/>
        <v>0</v>
      </c>
      <c r="M1241" s="108">
        <v>0</v>
      </c>
      <c r="N1241" s="108"/>
      <c r="O1241" s="108"/>
      <c r="P1241" s="108">
        <f t="shared" si="455"/>
        <v>0</v>
      </c>
      <c r="Q1241" s="108" t="str">
        <f t="shared" si="456"/>
        <v>-</v>
      </c>
      <c r="R1241" s="35"/>
    </row>
    <row r="1242" spans="1:18" s="34" customFormat="1" ht="20.399999999999999" x14ac:dyDescent="0.3">
      <c r="A1242" s="43" t="s">
        <v>0</v>
      </c>
      <c r="B1242" s="43" t="s">
        <v>0</v>
      </c>
      <c r="C1242" s="43" t="s">
        <v>0</v>
      </c>
      <c r="D1242" s="49" t="s">
        <v>0</v>
      </c>
      <c r="E1242" s="49" t="s">
        <v>0</v>
      </c>
      <c r="F1242" s="49" t="s">
        <v>0</v>
      </c>
      <c r="G1242" s="49" t="s">
        <v>0</v>
      </c>
      <c r="H1242" s="21" t="s">
        <v>26</v>
      </c>
      <c r="I1242" s="112">
        <f>SUM(I1243,I1251,I1253)</f>
        <v>3790157</v>
      </c>
      <c r="J1242" s="112">
        <f>SUM(J1243,J1251,J1253)</f>
        <v>3790157</v>
      </c>
      <c r="K1242" s="112">
        <f>SUM(K1243,K1251,K1253)</f>
        <v>0</v>
      </c>
      <c r="L1242" s="112">
        <f t="shared" si="453"/>
        <v>594943</v>
      </c>
      <c r="M1242" s="112">
        <f>SUM(M1243,M1251,M1253)</f>
        <v>153283</v>
      </c>
      <c r="N1242" s="112">
        <f t="shared" ref="N1242:O1242" si="460">SUM(N1243,N1251,N1253)</f>
        <v>212400</v>
      </c>
      <c r="O1242" s="112">
        <f t="shared" si="460"/>
        <v>229260</v>
      </c>
      <c r="P1242" s="112">
        <f t="shared" si="455"/>
        <v>594943</v>
      </c>
      <c r="Q1242" s="112">
        <f t="shared" si="456"/>
        <v>15.69705423812259</v>
      </c>
      <c r="R1242" s="35"/>
    </row>
    <row r="1243" spans="1:18" s="28" customFormat="1" x14ac:dyDescent="0.3">
      <c r="A1243" s="44" t="s">
        <v>715</v>
      </c>
      <c r="B1243" s="44" t="s">
        <v>111</v>
      </c>
      <c r="C1243" s="44" t="s">
        <v>117</v>
      </c>
      <c r="D1243" s="44" t="s">
        <v>717</v>
      </c>
      <c r="E1243" s="49" t="s">
        <v>2689</v>
      </c>
      <c r="F1243" s="49" t="s">
        <v>0</v>
      </c>
      <c r="G1243" s="49" t="s">
        <v>0</v>
      </c>
      <c r="H1243" s="19" t="s">
        <v>5</v>
      </c>
      <c r="I1243" s="104">
        <f>SUM(I1244,I1245)</f>
        <v>1791557</v>
      </c>
      <c r="J1243" s="104">
        <f>SUM(J1244,J1245)</f>
        <v>1791557</v>
      </c>
      <c r="K1243" s="104">
        <f>SUM(K1244,K1245)</f>
        <v>0</v>
      </c>
      <c r="L1243" s="104">
        <f t="shared" si="453"/>
        <v>456509</v>
      </c>
      <c r="M1243" s="104">
        <f>SUM(M1244,M1245)</f>
        <v>130509</v>
      </c>
      <c r="N1243" s="104">
        <f t="shared" ref="N1243:O1243" si="461">SUM(N1244,N1245)</f>
        <v>162000</v>
      </c>
      <c r="O1243" s="104">
        <f t="shared" si="461"/>
        <v>164000</v>
      </c>
      <c r="P1243" s="104">
        <f t="shared" si="455"/>
        <v>456509</v>
      </c>
      <c r="Q1243" s="104">
        <f t="shared" si="456"/>
        <v>25.481131775321693</v>
      </c>
      <c r="R1243" s="35"/>
    </row>
    <row r="1244" spans="1:18" s="28" customFormat="1" x14ac:dyDescent="0.3">
      <c r="A1244" s="44" t="s">
        <v>715</v>
      </c>
      <c r="B1244" s="44" t="s">
        <v>111</v>
      </c>
      <c r="C1244" s="44" t="s">
        <v>117</v>
      </c>
      <c r="D1244" s="44" t="s">
        <v>717</v>
      </c>
      <c r="E1244" s="88" t="s">
        <v>3015</v>
      </c>
      <c r="F1244" s="44"/>
      <c r="G1244" s="81" t="s">
        <v>3050</v>
      </c>
      <c r="H1244" s="26" t="s">
        <v>6</v>
      </c>
      <c r="I1244" s="108">
        <v>1517837</v>
      </c>
      <c r="J1244" s="108">
        <v>1517837</v>
      </c>
      <c r="K1244" s="108"/>
      <c r="L1244" s="108">
        <f t="shared" si="453"/>
        <v>371014</v>
      </c>
      <c r="M1244" s="108">
        <v>118014</v>
      </c>
      <c r="N1244" s="108">
        <v>127000</v>
      </c>
      <c r="O1244" s="108">
        <v>126000</v>
      </c>
      <c r="P1244" s="108">
        <f t="shared" si="455"/>
        <v>371014</v>
      </c>
      <c r="Q1244" s="108">
        <f t="shared" si="456"/>
        <v>24.443599675063922</v>
      </c>
      <c r="R1244" s="35"/>
    </row>
    <row r="1245" spans="1:18" s="28" customFormat="1" x14ac:dyDescent="0.3">
      <c r="A1245" s="43" t="s">
        <v>715</v>
      </c>
      <c r="B1245" s="43" t="s">
        <v>111</v>
      </c>
      <c r="C1245" s="43" t="s">
        <v>117</v>
      </c>
      <c r="D1245" s="43" t="s">
        <v>717</v>
      </c>
      <c r="E1245" s="43" t="s">
        <v>2690</v>
      </c>
      <c r="F1245" s="44" t="s">
        <v>0</v>
      </c>
      <c r="G1245" s="83" t="s">
        <v>0</v>
      </c>
      <c r="H1245" s="19" t="s">
        <v>7</v>
      </c>
      <c r="I1245" s="109">
        <f>SUM(I1246:I1250)</f>
        <v>273720</v>
      </c>
      <c r="J1245" s="109">
        <f>SUM(J1246:J1250)</f>
        <v>273720</v>
      </c>
      <c r="K1245" s="109">
        <f>SUM(K1246:K1250)</f>
        <v>0</v>
      </c>
      <c r="L1245" s="109">
        <f t="shared" si="453"/>
        <v>85495</v>
      </c>
      <c r="M1245" s="109">
        <f>SUM(M1246:M1250)</f>
        <v>12495</v>
      </c>
      <c r="N1245" s="109">
        <f t="shared" ref="N1245:O1245" si="462">SUM(N1246:N1250)</f>
        <v>35000</v>
      </c>
      <c r="O1245" s="109">
        <f t="shared" si="462"/>
        <v>38000</v>
      </c>
      <c r="P1245" s="109">
        <f t="shared" si="455"/>
        <v>85495</v>
      </c>
      <c r="Q1245" s="109">
        <f t="shared" si="456"/>
        <v>31.234473184275902</v>
      </c>
      <c r="R1245" s="35"/>
    </row>
    <row r="1246" spans="1:18" s="28" customFormat="1" x14ac:dyDescent="0.3">
      <c r="A1246" s="44" t="s">
        <v>715</v>
      </c>
      <c r="B1246" s="44" t="s">
        <v>111</v>
      </c>
      <c r="C1246" s="44" t="s">
        <v>117</v>
      </c>
      <c r="D1246" s="44" t="s">
        <v>717</v>
      </c>
      <c r="E1246" s="88" t="s">
        <v>3016</v>
      </c>
      <c r="F1246" s="44" t="s">
        <v>718</v>
      </c>
      <c r="G1246" s="81" t="s">
        <v>3050</v>
      </c>
      <c r="H1246" s="26" t="s">
        <v>9</v>
      </c>
      <c r="I1246" s="108">
        <v>55600</v>
      </c>
      <c r="J1246" s="108">
        <v>55600</v>
      </c>
      <c r="K1246" s="108"/>
      <c r="L1246" s="108">
        <f t="shared" si="453"/>
        <v>49288</v>
      </c>
      <c r="M1246" s="108">
        <v>3288</v>
      </c>
      <c r="N1246" s="108">
        <v>23000</v>
      </c>
      <c r="O1246" s="108">
        <v>23000</v>
      </c>
      <c r="P1246" s="108">
        <f t="shared" si="455"/>
        <v>49288</v>
      </c>
      <c r="Q1246" s="108">
        <f t="shared" si="456"/>
        <v>88.647482014388487</v>
      </c>
      <c r="R1246" s="35"/>
    </row>
    <row r="1247" spans="1:18" s="28" customFormat="1" x14ac:dyDescent="0.3">
      <c r="A1247" s="44" t="s">
        <v>715</v>
      </c>
      <c r="B1247" s="44" t="s">
        <v>111</v>
      </c>
      <c r="C1247" s="44" t="s">
        <v>117</v>
      </c>
      <c r="D1247" s="44" t="s">
        <v>717</v>
      </c>
      <c r="E1247" s="88" t="s">
        <v>3016</v>
      </c>
      <c r="F1247" s="44" t="s">
        <v>719</v>
      </c>
      <c r="G1247" s="81" t="s">
        <v>3050</v>
      </c>
      <c r="H1247" s="26" t="s">
        <v>12</v>
      </c>
      <c r="I1247" s="108">
        <v>143720</v>
      </c>
      <c r="J1247" s="108">
        <v>143720</v>
      </c>
      <c r="K1247" s="108"/>
      <c r="L1247" s="108">
        <f t="shared" si="453"/>
        <v>33207</v>
      </c>
      <c r="M1247" s="108">
        <v>9207</v>
      </c>
      <c r="N1247" s="108">
        <v>12000</v>
      </c>
      <c r="O1247" s="108">
        <v>12000</v>
      </c>
      <c r="P1247" s="108">
        <f t="shared" si="455"/>
        <v>33207</v>
      </c>
      <c r="Q1247" s="108">
        <f t="shared" si="456"/>
        <v>23.105343723907598</v>
      </c>
      <c r="R1247" s="35"/>
    </row>
    <row r="1248" spans="1:18" s="28" customFormat="1" x14ac:dyDescent="0.3">
      <c r="A1248" s="44" t="s">
        <v>715</v>
      </c>
      <c r="B1248" s="44" t="s">
        <v>111</v>
      </c>
      <c r="C1248" s="44" t="s">
        <v>117</v>
      </c>
      <c r="D1248" s="44" t="s">
        <v>717</v>
      </c>
      <c r="E1248" s="88" t="s">
        <v>3016</v>
      </c>
      <c r="F1248" s="44" t="s">
        <v>720</v>
      </c>
      <c r="G1248" s="81" t="s">
        <v>3050</v>
      </c>
      <c r="H1248" s="26" t="s">
        <v>10</v>
      </c>
      <c r="I1248" s="108">
        <v>31400</v>
      </c>
      <c r="J1248" s="108">
        <v>31400</v>
      </c>
      <c r="K1248" s="108"/>
      <c r="L1248" s="108">
        <f t="shared" si="453"/>
        <v>0</v>
      </c>
      <c r="M1248" s="108">
        <v>0</v>
      </c>
      <c r="N1248" s="108"/>
      <c r="O1248" s="108"/>
      <c r="P1248" s="108">
        <f t="shared" si="455"/>
        <v>0</v>
      </c>
      <c r="Q1248" s="108">
        <f t="shared" si="456"/>
        <v>0</v>
      </c>
      <c r="R1248" s="35"/>
    </row>
    <row r="1249" spans="1:18" s="28" customFormat="1" x14ac:dyDescent="0.3">
      <c r="A1249" s="44" t="s">
        <v>715</v>
      </c>
      <c r="B1249" s="44" t="s">
        <v>111</v>
      </c>
      <c r="C1249" s="44" t="s">
        <v>117</v>
      </c>
      <c r="D1249" s="44" t="s">
        <v>717</v>
      </c>
      <c r="E1249" s="88" t="s">
        <v>3016</v>
      </c>
      <c r="F1249" s="44" t="s">
        <v>721</v>
      </c>
      <c r="G1249" s="81" t="s">
        <v>3050</v>
      </c>
      <c r="H1249" s="26" t="s">
        <v>8</v>
      </c>
      <c r="I1249" s="108">
        <v>25000</v>
      </c>
      <c r="J1249" s="108">
        <v>25000</v>
      </c>
      <c r="K1249" s="108"/>
      <c r="L1249" s="108">
        <f t="shared" si="453"/>
        <v>0</v>
      </c>
      <c r="M1249" s="108">
        <v>0</v>
      </c>
      <c r="N1249" s="108">
        <v>0</v>
      </c>
      <c r="O1249" s="108">
        <v>0</v>
      </c>
      <c r="P1249" s="108">
        <f t="shared" si="455"/>
        <v>0</v>
      </c>
      <c r="Q1249" s="108">
        <f t="shared" si="456"/>
        <v>0</v>
      </c>
      <c r="R1249" s="35"/>
    </row>
    <row r="1250" spans="1:18" s="28" customFormat="1" x14ac:dyDescent="0.3">
      <c r="A1250" s="44" t="s">
        <v>715</v>
      </c>
      <c r="B1250" s="44" t="s">
        <v>111</v>
      </c>
      <c r="C1250" s="44" t="s">
        <v>117</v>
      </c>
      <c r="D1250" s="44" t="s">
        <v>717</v>
      </c>
      <c r="E1250" s="88" t="s">
        <v>3016</v>
      </c>
      <c r="F1250" s="44" t="s">
        <v>722</v>
      </c>
      <c r="G1250" s="81" t="s">
        <v>3050</v>
      </c>
      <c r="H1250" s="26" t="s">
        <v>11</v>
      </c>
      <c r="I1250" s="108">
        <v>18000</v>
      </c>
      <c r="J1250" s="108">
        <v>18000</v>
      </c>
      <c r="K1250" s="108"/>
      <c r="L1250" s="108">
        <f t="shared" si="453"/>
        <v>3000</v>
      </c>
      <c r="M1250" s="108">
        <v>0</v>
      </c>
      <c r="N1250" s="108"/>
      <c r="O1250" s="108">
        <v>3000</v>
      </c>
      <c r="P1250" s="108">
        <f t="shared" si="455"/>
        <v>3000</v>
      </c>
      <c r="Q1250" s="108">
        <f t="shared" si="456"/>
        <v>16.666666666666664</v>
      </c>
      <c r="R1250" s="35"/>
    </row>
    <row r="1251" spans="1:18" s="28" customFormat="1" x14ac:dyDescent="0.3">
      <c r="A1251" s="44" t="s">
        <v>715</v>
      </c>
      <c r="B1251" s="44" t="s">
        <v>111</v>
      </c>
      <c r="C1251" s="44" t="s">
        <v>117</v>
      </c>
      <c r="D1251" s="44" t="s">
        <v>717</v>
      </c>
      <c r="E1251" s="49" t="s">
        <v>2691</v>
      </c>
      <c r="F1251" s="49" t="s">
        <v>0</v>
      </c>
      <c r="G1251" s="49" t="s">
        <v>0</v>
      </c>
      <c r="H1251" s="19" t="s">
        <v>14</v>
      </c>
      <c r="I1251" s="104">
        <f>SUM(I1252)</f>
        <v>150000</v>
      </c>
      <c r="J1251" s="104">
        <f>SUM(J1252)</f>
        <v>150000</v>
      </c>
      <c r="K1251" s="104">
        <f>SUM(K1252)</f>
        <v>0</v>
      </c>
      <c r="L1251" s="104">
        <f t="shared" si="453"/>
        <v>37694</v>
      </c>
      <c r="M1251" s="104">
        <f>SUM(M1252)</f>
        <v>12394</v>
      </c>
      <c r="N1251" s="104">
        <f t="shared" ref="N1251:O1251" si="463">SUM(N1252)</f>
        <v>12700</v>
      </c>
      <c r="O1251" s="104">
        <f t="shared" si="463"/>
        <v>12600</v>
      </c>
      <c r="P1251" s="104">
        <f t="shared" si="455"/>
        <v>37694</v>
      </c>
      <c r="Q1251" s="104">
        <f t="shared" si="456"/>
        <v>25.129333333333332</v>
      </c>
      <c r="R1251" s="35"/>
    </row>
    <row r="1252" spans="1:18" s="28" customFormat="1" x14ac:dyDescent="0.3">
      <c r="A1252" s="44" t="s">
        <v>715</v>
      </c>
      <c r="B1252" s="44" t="s">
        <v>111</v>
      </c>
      <c r="C1252" s="44" t="s">
        <v>117</v>
      </c>
      <c r="D1252" s="44" t="s">
        <v>717</v>
      </c>
      <c r="E1252" s="88" t="s">
        <v>3017</v>
      </c>
      <c r="F1252" s="44"/>
      <c r="G1252" s="81" t="s">
        <v>3050</v>
      </c>
      <c r="H1252" s="26" t="s">
        <v>15</v>
      </c>
      <c r="I1252" s="108">
        <v>150000</v>
      </c>
      <c r="J1252" s="108">
        <v>150000</v>
      </c>
      <c r="K1252" s="108"/>
      <c r="L1252" s="108">
        <f t="shared" si="453"/>
        <v>37694</v>
      </c>
      <c r="M1252" s="108">
        <v>12394</v>
      </c>
      <c r="N1252" s="108">
        <v>12700</v>
      </c>
      <c r="O1252" s="108">
        <v>12600</v>
      </c>
      <c r="P1252" s="108">
        <f t="shared" si="455"/>
        <v>37694</v>
      </c>
      <c r="Q1252" s="108">
        <f t="shared" si="456"/>
        <v>25.129333333333332</v>
      </c>
      <c r="R1252" s="35"/>
    </row>
    <row r="1253" spans="1:18" s="28" customFormat="1" x14ac:dyDescent="0.3">
      <c r="A1253" s="44" t="s">
        <v>715</v>
      </c>
      <c r="B1253" s="44" t="s">
        <v>111</v>
      </c>
      <c r="C1253" s="44" t="s">
        <v>117</v>
      </c>
      <c r="D1253" s="44" t="s">
        <v>717</v>
      </c>
      <c r="E1253" s="49" t="s">
        <v>2692</v>
      </c>
      <c r="F1253" s="49" t="s">
        <v>0</v>
      </c>
      <c r="G1253" s="49" t="s">
        <v>0</v>
      </c>
      <c r="H1253" s="19" t="s">
        <v>16</v>
      </c>
      <c r="I1253" s="109">
        <f>SUM(I1254:I1262)</f>
        <v>1848600</v>
      </c>
      <c r="J1253" s="109">
        <f>SUM(J1254:J1262)</f>
        <v>1848600</v>
      </c>
      <c r="K1253" s="109">
        <f>SUM(K1254:K1262)</f>
        <v>0</v>
      </c>
      <c r="L1253" s="109">
        <f t="shared" si="453"/>
        <v>100740</v>
      </c>
      <c r="M1253" s="109">
        <f>SUM(M1254:M1262)</f>
        <v>10380</v>
      </c>
      <c r="N1253" s="109">
        <f t="shared" ref="N1253:O1253" si="464">SUM(N1254:N1262)</f>
        <v>37700</v>
      </c>
      <c r="O1253" s="109">
        <f t="shared" si="464"/>
        <v>52660</v>
      </c>
      <c r="P1253" s="109">
        <f t="shared" si="455"/>
        <v>100740</v>
      </c>
      <c r="Q1253" s="109">
        <f t="shared" si="456"/>
        <v>5.449529373580007</v>
      </c>
      <c r="R1253" s="35"/>
    </row>
    <row r="1254" spans="1:18" s="28" customFormat="1" x14ac:dyDescent="0.3">
      <c r="A1254" s="44" t="s">
        <v>715</v>
      </c>
      <c r="B1254" s="44" t="s">
        <v>111</v>
      </c>
      <c r="C1254" s="44" t="s">
        <v>117</v>
      </c>
      <c r="D1254" s="44" t="s">
        <v>717</v>
      </c>
      <c r="E1254" s="88" t="s">
        <v>3018</v>
      </c>
      <c r="F1254" s="44"/>
      <c r="G1254" s="81" t="s">
        <v>3050</v>
      </c>
      <c r="H1254" s="26" t="s">
        <v>17</v>
      </c>
      <c r="I1254" s="108">
        <v>100</v>
      </c>
      <c r="J1254" s="108">
        <v>100</v>
      </c>
      <c r="K1254" s="108"/>
      <c r="L1254" s="108">
        <f t="shared" si="453"/>
        <v>0</v>
      </c>
      <c r="M1254" s="108">
        <v>0</v>
      </c>
      <c r="N1254" s="108"/>
      <c r="O1254" s="108"/>
      <c r="P1254" s="108">
        <f t="shared" si="455"/>
        <v>0</v>
      </c>
      <c r="Q1254" s="108">
        <f t="shared" si="456"/>
        <v>0</v>
      </c>
      <c r="R1254" s="35"/>
    </row>
    <row r="1255" spans="1:18" s="28" customFormat="1" x14ac:dyDescent="0.3">
      <c r="A1255" s="44" t="s">
        <v>715</v>
      </c>
      <c r="B1255" s="44" t="s">
        <v>111</v>
      </c>
      <c r="C1255" s="44" t="s">
        <v>117</v>
      </c>
      <c r="D1255" s="44" t="s">
        <v>717</v>
      </c>
      <c r="E1255" s="88" t="s">
        <v>3031</v>
      </c>
      <c r="F1255" s="44"/>
      <c r="G1255" s="81" t="s">
        <v>3050</v>
      </c>
      <c r="H1255" s="26" t="s">
        <v>18</v>
      </c>
      <c r="I1255" s="108">
        <v>0</v>
      </c>
      <c r="J1255" s="108">
        <v>0</v>
      </c>
      <c r="K1255" s="108"/>
      <c r="L1255" s="108">
        <f t="shared" si="453"/>
        <v>0</v>
      </c>
      <c r="M1255" s="108">
        <v>0</v>
      </c>
      <c r="N1255" s="108"/>
      <c r="O1255" s="108"/>
      <c r="P1255" s="108">
        <f t="shared" si="455"/>
        <v>0</v>
      </c>
      <c r="Q1255" s="108" t="str">
        <f t="shared" si="456"/>
        <v>-</v>
      </c>
      <c r="R1255" s="35"/>
    </row>
    <row r="1256" spans="1:18" s="28" customFormat="1" x14ac:dyDescent="0.3">
      <c r="A1256" s="44" t="s">
        <v>715</v>
      </c>
      <c r="B1256" s="44" t="s">
        <v>111</v>
      </c>
      <c r="C1256" s="44" t="s">
        <v>117</v>
      </c>
      <c r="D1256" s="44" t="s">
        <v>717</v>
      </c>
      <c r="E1256" s="88" t="s">
        <v>3032</v>
      </c>
      <c r="F1256" s="44"/>
      <c r="G1256" s="81" t="s">
        <v>3050</v>
      </c>
      <c r="H1256" s="26" t="s">
        <v>19</v>
      </c>
      <c r="I1256" s="108">
        <v>0</v>
      </c>
      <c r="J1256" s="108">
        <v>0</v>
      </c>
      <c r="K1256" s="108"/>
      <c r="L1256" s="108">
        <f t="shared" si="453"/>
        <v>0</v>
      </c>
      <c r="M1256" s="108">
        <v>0</v>
      </c>
      <c r="N1256" s="108"/>
      <c r="O1256" s="108"/>
      <c r="P1256" s="108">
        <f t="shared" si="455"/>
        <v>0</v>
      </c>
      <c r="Q1256" s="108" t="str">
        <f t="shared" si="456"/>
        <v>-</v>
      </c>
      <c r="R1256" s="35"/>
    </row>
    <row r="1257" spans="1:18" s="28" customFormat="1" x14ac:dyDescent="0.3">
      <c r="A1257" s="44" t="s">
        <v>715</v>
      </c>
      <c r="B1257" s="44" t="s">
        <v>111</v>
      </c>
      <c r="C1257" s="44" t="s">
        <v>117</v>
      </c>
      <c r="D1257" s="44" t="s">
        <v>717</v>
      </c>
      <c r="E1257" s="88" t="s">
        <v>3026</v>
      </c>
      <c r="F1257" s="44"/>
      <c r="G1257" s="81" t="s">
        <v>3050</v>
      </c>
      <c r="H1257" s="26" t="s">
        <v>20</v>
      </c>
      <c r="I1257" s="108">
        <v>0</v>
      </c>
      <c r="J1257" s="108">
        <v>0</v>
      </c>
      <c r="K1257" s="108"/>
      <c r="L1257" s="108">
        <f t="shared" si="453"/>
        <v>0</v>
      </c>
      <c r="M1257" s="108">
        <v>0</v>
      </c>
      <c r="N1257" s="108"/>
      <c r="O1257" s="108"/>
      <c r="P1257" s="108">
        <f t="shared" si="455"/>
        <v>0</v>
      </c>
      <c r="Q1257" s="108" t="str">
        <f t="shared" si="456"/>
        <v>-</v>
      </c>
      <c r="R1257" s="35"/>
    </row>
    <row r="1258" spans="1:18" s="28" customFormat="1" x14ac:dyDescent="0.3">
      <c r="A1258" s="44" t="s">
        <v>715</v>
      </c>
      <c r="B1258" s="44" t="s">
        <v>111</v>
      </c>
      <c r="C1258" s="44" t="s">
        <v>117</v>
      </c>
      <c r="D1258" s="44" t="s">
        <v>717</v>
      </c>
      <c r="E1258" s="88" t="s">
        <v>3033</v>
      </c>
      <c r="F1258" s="44"/>
      <c r="G1258" s="81" t="s">
        <v>3050</v>
      </c>
      <c r="H1258" s="26" t="s">
        <v>21</v>
      </c>
      <c r="I1258" s="108">
        <v>0</v>
      </c>
      <c r="J1258" s="108">
        <v>0</v>
      </c>
      <c r="K1258" s="108"/>
      <c r="L1258" s="108">
        <f t="shared" si="453"/>
        <v>0</v>
      </c>
      <c r="M1258" s="108">
        <v>0</v>
      </c>
      <c r="N1258" s="108"/>
      <c r="O1258" s="108"/>
      <c r="P1258" s="108">
        <f t="shared" si="455"/>
        <v>0</v>
      </c>
      <c r="Q1258" s="108" t="str">
        <f t="shared" si="456"/>
        <v>-</v>
      </c>
      <c r="R1258" s="35"/>
    </row>
    <row r="1259" spans="1:18" s="28" customFormat="1" x14ac:dyDescent="0.3">
      <c r="A1259" s="44" t="s">
        <v>715</v>
      </c>
      <c r="B1259" s="44" t="s">
        <v>111</v>
      </c>
      <c r="C1259" s="44" t="s">
        <v>117</v>
      </c>
      <c r="D1259" s="44" t="s">
        <v>717</v>
      </c>
      <c r="E1259" s="88" t="s">
        <v>3034</v>
      </c>
      <c r="F1259" s="44"/>
      <c r="G1259" s="81" t="s">
        <v>3050</v>
      </c>
      <c r="H1259" s="26" t="s">
        <v>22</v>
      </c>
      <c r="I1259" s="108">
        <v>0</v>
      </c>
      <c r="J1259" s="108">
        <v>0</v>
      </c>
      <c r="K1259" s="108"/>
      <c r="L1259" s="108">
        <f t="shared" si="453"/>
        <v>0</v>
      </c>
      <c r="M1259" s="108">
        <v>0</v>
      </c>
      <c r="N1259" s="108"/>
      <c r="O1259" s="108"/>
      <c r="P1259" s="108">
        <f t="shared" si="455"/>
        <v>0</v>
      </c>
      <c r="Q1259" s="108" t="str">
        <f t="shared" si="456"/>
        <v>-</v>
      </c>
      <c r="R1259" s="35"/>
    </row>
    <row r="1260" spans="1:18" s="28" customFormat="1" x14ac:dyDescent="0.3">
      <c r="A1260" s="44" t="s">
        <v>715</v>
      </c>
      <c r="B1260" s="44" t="s">
        <v>111</v>
      </c>
      <c r="C1260" s="44" t="s">
        <v>117</v>
      </c>
      <c r="D1260" s="44" t="s">
        <v>717</v>
      </c>
      <c r="E1260" s="88" t="s">
        <v>3035</v>
      </c>
      <c r="F1260" s="44"/>
      <c r="G1260" s="81" t="s">
        <v>3050</v>
      </c>
      <c r="H1260" s="26" t="s">
        <v>23</v>
      </c>
      <c r="I1260" s="108">
        <v>0</v>
      </c>
      <c r="J1260" s="108">
        <v>0</v>
      </c>
      <c r="K1260" s="108"/>
      <c r="L1260" s="108">
        <f t="shared" si="453"/>
        <v>0</v>
      </c>
      <c r="M1260" s="108">
        <v>0</v>
      </c>
      <c r="N1260" s="108"/>
      <c r="O1260" s="108"/>
      <c r="P1260" s="108">
        <f t="shared" si="455"/>
        <v>0</v>
      </c>
      <c r="Q1260" s="108" t="str">
        <f t="shared" si="456"/>
        <v>-</v>
      </c>
      <c r="R1260" s="35"/>
    </row>
    <row r="1261" spans="1:18" s="28" customFormat="1" x14ac:dyDescent="0.3">
      <c r="A1261" s="44" t="s">
        <v>715</v>
      </c>
      <c r="B1261" s="44" t="s">
        <v>111</v>
      </c>
      <c r="C1261" s="44" t="s">
        <v>117</v>
      </c>
      <c r="D1261" s="44" t="s">
        <v>717</v>
      </c>
      <c r="E1261" s="88" t="s">
        <v>3036</v>
      </c>
      <c r="F1261" s="44"/>
      <c r="G1261" s="81" t="s">
        <v>3050</v>
      </c>
      <c r="H1261" s="26" t="s">
        <v>24</v>
      </c>
      <c r="I1261" s="108">
        <v>887000</v>
      </c>
      <c r="J1261" s="108">
        <v>887000</v>
      </c>
      <c r="K1261" s="108"/>
      <c r="L1261" s="108">
        <f t="shared" si="453"/>
        <v>27160</v>
      </c>
      <c r="M1261" s="108">
        <v>2000</v>
      </c>
      <c r="N1261" s="108">
        <v>5000</v>
      </c>
      <c r="O1261" s="108">
        <v>20160</v>
      </c>
      <c r="P1261" s="108">
        <f t="shared" si="455"/>
        <v>27160</v>
      </c>
      <c r="Q1261" s="108">
        <f t="shared" si="456"/>
        <v>3.0620067643742952</v>
      </c>
      <c r="R1261" s="35"/>
    </row>
    <row r="1262" spans="1:18" s="28" customFormat="1" x14ac:dyDescent="0.3">
      <c r="A1262" s="43" t="s">
        <v>715</v>
      </c>
      <c r="B1262" s="43" t="s">
        <v>111</v>
      </c>
      <c r="C1262" s="43" t="s">
        <v>117</v>
      </c>
      <c r="D1262" s="43" t="s">
        <v>717</v>
      </c>
      <c r="E1262" s="43" t="s">
        <v>2693</v>
      </c>
      <c r="F1262" s="44" t="s">
        <v>0</v>
      </c>
      <c r="G1262" s="83" t="s">
        <v>0</v>
      </c>
      <c r="H1262" s="19" t="s">
        <v>25</v>
      </c>
      <c r="I1262" s="109">
        <f>SUM(I1263:I1269)</f>
        <v>961500</v>
      </c>
      <c r="J1262" s="109">
        <f>SUM(J1263:J1269)</f>
        <v>961500</v>
      </c>
      <c r="K1262" s="109">
        <f>SUM(K1263:K1269)</f>
        <v>0</v>
      </c>
      <c r="L1262" s="109">
        <f t="shared" si="453"/>
        <v>73580</v>
      </c>
      <c r="M1262" s="109">
        <f>SUM(M1263:M1269)</f>
        <v>8380</v>
      </c>
      <c r="N1262" s="109">
        <f t="shared" ref="N1262:O1262" si="465">SUM(N1263:N1269)</f>
        <v>32700</v>
      </c>
      <c r="O1262" s="109">
        <f t="shared" si="465"/>
        <v>32500</v>
      </c>
      <c r="P1262" s="109">
        <f t="shared" si="455"/>
        <v>73580</v>
      </c>
      <c r="Q1262" s="109">
        <f t="shared" si="456"/>
        <v>7.6526261050442024</v>
      </c>
      <c r="R1262" s="35"/>
    </row>
    <row r="1263" spans="1:18" s="28" customFormat="1" x14ac:dyDescent="0.3">
      <c r="A1263" s="44" t="s">
        <v>715</v>
      </c>
      <c r="B1263" s="44" t="s">
        <v>111</v>
      </c>
      <c r="C1263" s="44" t="s">
        <v>117</v>
      </c>
      <c r="D1263" s="44" t="s">
        <v>717</v>
      </c>
      <c r="E1263" s="88" t="s">
        <v>3019</v>
      </c>
      <c r="F1263" s="44" t="s">
        <v>723</v>
      </c>
      <c r="G1263" s="81" t="s">
        <v>3050</v>
      </c>
      <c r="H1263" s="26" t="s">
        <v>724</v>
      </c>
      <c r="I1263" s="108">
        <v>75000</v>
      </c>
      <c r="J1263" s="108">
        <v>75000</v>
      </c>
      <c r="K1263" s="108"/>
      <c r="L1263" s="108">
        <f t="shared" si="453"/>
        <v>15000</v>
      </c>
      <c r="M1263" s="108">
        <v>1000</v>
      </c>
      <c r="N1263" s="108">
        <v>7000</v>
      </c>
      <c r="O1263" s="108">
        <v>7000</v>
      </c>
      <c r="P1263" s="108">
        <f t="shared" si="455"/>
        <v>15000</v>
      </c>
      <c r="Q1263" s="108">
        <f t="shared" si="456"/>
        <v>20</v>
      </c>
      <c r="R1263" s="35"/>
    </row>
    <row r="1264" spans="1:18" s="28" customFormat="1" x14ac:dyDescent="0.3">
      <c r="A1264" s="44" t="s">
        <v>715</v>
      </c>
      <c r="B1264" s="44" t="s">
        <v>111</v>
      </c>
      <c r="C1264" s="44" t="s">
        <v>117</v>
      </c>
      <c r="D1264" s="44" t="s">
        <v>717</v>
      </c>
      <c r="E1264" s="88" t="s">
        <v>3019</v>
      </c>
      <c r="F1264" s="44" t="s">
        <v>725</v>
      </c>
      <c r="G1264" s="81" t="s">
        <v>3050</v>
      </c>
      <c r="H1264" s="26" t="s">
        <v>726</v>
      </c>
      <c r="I1264" s="108">
        <v>100000</v>
      </c>
      <c r="J1264" s="108">
        <v>100000</v>
      </c>
      <c r="K1264" s="108"/>
      <c r="L1264" s="108">
        <f t="shared" si="453"/>
        <v>27000</v>
      </c>
      <c r="M1264" s="108">
        <v>7000</v>
      </c>
      <c r="N1264" s="108">
        <v>5000</v>
      </c>
      <c r="O1264" s="108">
        <v>15000</v>
      </c>
      <c r="P1264" s="108">
        <f t="shared" si="455"/>
        <v>27000</v>
      </c>
      <c r="Q1264" s="108">
        <f t="shared" si="456"/>
        <v>27</v>
      </c>
      <c r="R1264" s="35"/>
    </row>
    <row r="1265" spans="1:18" s="28" customFormat="1" x14ac:dyDescent="0.3">
      <c r="A1265" s="44" t="s">
        <v>715</v>
      </c>
      <c r="B1265" s="44" t="s">
        <v>111</v>
      </c>
      <c r="C1265" s="44" t="s">
        <v>117</v>
      </c>
      <c r="D1265" s="44" t="s">
        <v>717</v>
      </c>
      <c r="E1265" s="88" t="s">
        <v>3019</v>
      </c>
      <c r="F1265" s="44" t="s">
        <v>727</v>
      </c>
      <c r="G1265" s="81" t="s">
        <v>3050</v>
      </c>
      <c r="H1265" s="26" t="s">
        <v>728</v>
      </c>
      <c r="I1265" s="108">
        <v>750000</v>
      </c>
      <c r="J1265" s="108">
        <v>750000</v>
      </c>
      <c r="K1265" s="108"/>
      <c r="L1265" s="108">
        <f t="shared" si="453"/>
        <v>20000</v>
      </c>
      <c r="M1265" s="108">
        <v>0</v>
      </c>
      <c r="N1265" s="108">
        <v>10000</v>
      </c>
      <c r="O1265" s="108">
        <v>10000</v>
      </c>
      <c r="P1265" s="108">
        <f t="shared" si="455"/>
        <v>20000</v>
      </c>
      <c r="Q1265" s="108">
        <f t="shared" si="456"/>
        <v>2.666666666666667</v>
      </c>
      <c r="R1265" s="35"/>
    </row>
    <row r="1266" spans="1:18" s="28" customFormat="1" x14ac:dyDescent="0.3">
      <c r="A1266" s="44" t="s">
        <v>715</v>
      </c>
      <c r="B1266" s="44" t="s">
        <v>111</v>
      </c>
      <c r="C1266" s="44" t="s">
        <v>117</v>
      </c>
      <c r="D1266" s="44" t="s">
        <v>717</v>
      </c>
      <c r="E1266" s="88" t="s">
        <v>3019</v>
      </c>
      <c r="F1266" s="44" t="s">
        <v>729</v>
      </c>
      <c r="G1266" s="81" t="s">
        <v>3050</v>
      </c>
      <c r="H1266" s="26" t="s">
        <v>730</v>
      </c>
      <c r="I1266" s="108">
        <v>20000</v>
      </c>
      <c r="J1266" s="108">
        <v>20000</v>
      </c>
      <c r="K1266" s="108"/>
      <c r="L1266" s="108">
        <f t="shared" si="453"/>
        <v>10000</v>
      </c>
      <c r="M1266" s="108">
        <v>0</v>
      </c>
      <c r="N1266" s="108">
        <v>10000</v>
      </c>
      <c r="O1266" s="108">
        <v>0</v>
      </c>
      <c r="P1266" s="108">
        <f t="shared" si="455"/>
        <v>10000</v>
      </c>
      <c r="Q1266" s="108">
        <f t="shared" si="456"/>
        <v>50</v>
      </c>
      <c r="R1266" s="35"/>
    </row>
    <row r="1267" spans="1:18" s="28" customFormat="1" x14ac:dyDescent="0.3">
      <c r="A1267" s="44" t="s">
        <v>715</v>
      </c>
      <c r="B1267" s="44" t="s">
        <v>111</v>
      </c>
      <c r="C1267" s="44" t="s">
        <v>117</v>
      </c>
      <c r="D1267" s="44" t="s">
        <v>717</v>
      </c>
      <c r="E1267" s="88" t="s">
        <v>3019</v>
      </c>
      <c r="F1267" s="44" t="s">
        <v>731</v>
      </c>
      <c r="G1267" s="81" t="s">
        <v>3050</v>
      </c>
      <c r="H1267" s="26" t="s">
        <v>135</v>
      </c>
      <c r="I1267" s="108">
        <v>4500</v>
      </c>
      <c r="J1267" s="108">
        <v>4500</v>
      </c>
      <c r="K1267" s="108"/>
      <c r="L1267" s="108">
        <f t="shared" si="453"/>
        <v>1580</v>
      </c>
      <c r="M1267" s="108">
        <v>380</v>
      </c>
      <c r="N1267" s="108">
        <v>700</v>
      </c>
      <c r="O1267" s="108">
        <v>500</v>
      </c>
      <c r="P1267" s="108">
        <f t="shared" si="455"/>
        <v>1580</v>
      </c>
      <c r="Q1267" s="108">
        <f t="shared" si="456"/>
        <v>35.111111111111107</v>
      </c>
      <c r="R1267" s="35"/>
    </row>
    <row r="1268" spans="1:18" s="28" customFormat="1" ht="20.399999999999999" x14ac:dyDescent="0.3">
      <c r="A1268" s="44" t="s">
        <v>715</v>
      </c>
      <c r="B1268" s="44" t="s">
        <v>111</v>
      </c>
      <c r="C1268" s="44" t="s">
        <v>117</v>
      </c>
      <c r="D1268" s="44" t="s">
        <v>717</v>
      </c>
      <c r="E1268" s="88" t="s">
        <v>3019</v>
      </c>
      <c r="F1268" s="44" t="s">
        <v>732</v>
      </c>
      <c r="G1268" s="81" t="s">
        <v>3050</v>
      </c>
      <c r="H1268" s="26" t="s">
        <v>141</v>
      </c>
      <c r="I1268" s="108">
        <v>12000</v>
      </c>
      <c r="J1268" s="108">
        <v>12000</v>
      </c>
      <c r="K1268" s="108"/>
      <c r="L1268" s="108">
        <f t="shared" si="453"/>
        <v>0</v>
      </c>
      <c r="M1268" s="108">
        <v>0</v>
      </c>
      <c r="N1268" s="108">
        <v>0</v>
      </c>
      <c r="O1268" s="108">
        <v>0</v>
      </c>
      <c r="P1268" s="108">
        <f t="shared" si="455"/>
        <v>0</v>
      </c>
      <c r="Q1268" s="108">
        <f t="shared" si="456"/>
        <v>0</v>
      </c>
      <c r="R1268" s="35"/>
    </row>
    <row r="1269" spans="1:18" s="28" customFormat="1" x14ac:dyDescent="0.3">
      <c r="A1269" s="44" t="s">
        <v>715</v>
      </c>
      <c r="B1269" s="44" t="s">
        <v>111</v>
      </c>
      <c r="C1269" s="44" t="s">
        <v>117</v>
      </c>
      <c r="D1269" s="44" t="s">
        <v>717</v>
      </c>
      <c r="E1269" s="88" t="s">
        <v>3019</v>
      </c>
      <c r="F1269" s="44" t="s">
        <v>733</v>
      </c>
      <c r="G1269" s="81" t="s">
        <v>3050</v>
      </c>
      <c r="H1269" s="26" t="s">
        <v>734</v>
      </c>
      <c r="I1269" s="108">
        <v>0</v>
      </c>
      <c r="J1269" s="108">
        <v>0</v>
      </c>
      <c r="K1269" s="108"/>
      <c r="L1269" s="108">
        <f t="shared" si="453"/>
        <v>0</v>
      </c>
      <c r="M1269" s="108">
        <v>0</v>
      </c>
      <c r="N1269" s="108">
        <v>0</v>
      </c>
      <c r="O1269" s="108">
        <v>0</v>
      </c>
      <c r="P1269" s="108">
        <f t="shared" si="455"/>
        <v>0</v>
      </c>
      <c r="Q1269" s="108" t="str">
        <f t="shared" si="456"/>
        <v>-</v>
      </c>
      <c r="R1269" s="35"/>
    </row>
    <row r="1270" spans="1:18" s="34" customFormat="1" ht="20.399999999999999" x14ac:dyDescent="0.3">
      <c r="A1270" s="43" t="s">
        <v>0</v>
      </c>
      <c r="B1270" s="43" t="s">
        <v>0</v>
      </c>
      <c r="C1270" s="43" t="s">
        <v>0</v>
      </c>
      <c r="D1270" s="49" t="s">
        <v>0</v>
      </c>
      <c r="E1270" s="49" t="s">
        <v>0</v>
      </c>
      <c r="F1270" s="49" t="s">
        <v>0</v>
      </c>
      <c r="G1270" s="49" t="s">
        <v>0</v>
      </c>
      <c r="H1270" s="21" t="s">
        <v>35</v>
      </c>
      <c r="I1270" s="112">
        <f>SUM(I1271)</f>
        <v>3390799</v>
      </c>
      <c r="J1270" s="112">
        <f>SUM(J1271)</f>
        <v>3390799</v>
      </c>
      <c r="K1270" s="112">
        <f>SUM(K1271)</f>
        <v>0</v>
      </c>
      <c r="L1270" s="112">
        <f t="shared" si="453"/>
        <v>655897</v>
      </c>
      <c r="M1270" s="112">
        <f>SUM(M1271)</f>
        <v>205897</v>
      </c>
      <c r="N1270" s="112">
        <f t="shared" ref="N1270:O1270" si="466">SUM(N1271)</f>
        <v>150000</v>
      </c>
      <c r="O1270" s="112">
        <f t="shared" si="466"/>
        <v>300000</v>
      </c>
      <c r="P1270" s="112">
        <f t="shared" si="455"/>
        <v>655897</v>
      </c>
      <c r="Q1270" s="112">
        <f t="shared" si="456"/>
        <v>19.343434983907922</v>
      </c>
      <c r="R1270" s="35"/>
    </row>
    <row r="1271" spans="1:18" s="28" customFormat="1" x14ac:dyDescent="0.3">
      <c r="A1271" s="44" t="s">
        <v>715</v>
      </c>
      <c r="B1271" s="44" t="s">
        <v>111</v>
      </c>
      <c r="C1271" s="44" t="s">
        <v>117</v>
      </c>
      <c r="D1271" s="44" t="s">
        <v>717</v>
      </c>
      <c r="E1271" s="49" t="s">
        <v>2694</v>
      </c>
      <c r="F1271" s="49" t="s">
        <v>0</v>
      </c>
      <c r="G1271" s="49" t="s">
        <v>0</v>
      </c>
      <c r="H1271" s="19" t="s">
        <v>27</v>
      </c>
      <c r="I1271" s="109">
        <f>SUM(I1272,I1274,I1275,I1278,I1279)</f>
        <v>3390799</v>
      </c>
      <c r="J1271" s="109">
        <f>SUM(J1272,J1274,J1275,J1278,J1279)</f>
        <v>3390799</v>
      </c>
      <c r="K1271" s="109">
        <f>SUM(K1272,K1274,K1275,K1278,K1279)</f>
        <v>0</v>
      </c>
      <c r="L1271" s="109">
        <f t="shared" si="453"/>
        <v>655897</v>
      </c>
      <c r="M1271" s="109">
        <f>SUM(M1272,M1274,M1275,M1278,M1279)</f>
        <v>205897</v>
      </c>
      <c r="N1271" s="109">
        <f t="shared" ref="N1271:O1271" si="467">SUM(N1272,N1274,N1275,N1278,N1279)</f>
        <v>150000</v>
      </c>
      <c r="O1271" s="109">
        <f t="shared" si="467"/>
        <v>300000</v>
      </c>
      <c r="P1271" s="109">
        <f t="shared" si="455"/>
        <v>655897</v>
      </c>
      <c r="Q1271" s="109">
        <f t="shared" si="456"/>
        <v>19.343434983907922</v>
      </c>
      <c r="R1271" s="35"/>
    </row>
    <row r="1272" spans="1:18" s="28" customFormat="1" x14ac:dyDescent="0.3">
      <c r="A1272" s="43" t="s">
        <v>715</v>
      </c>
      <c r="B1272" s="43" t="s">
        <v>111</v>
      </c>
      <c r="C1272" s="43" t="s">
        <v>117</v>
      </c>
      <c r="D1272" s="43" t="s">
        <v>717</v>
      </c>
      <c r="E1272" s="43" t="s">
        <v>2710</v>
      </c>
      <c r="F1272" s="44" t="s">
        <v>0</v>
      </c>
      <c r="G1272" s="83" t="s">
        <v>0</v>
      </c>
      <c r="H1272" s="19" t="s">
        <v>28</v>
      </c>
      <c r="I1272" s="109">
        <f>SUM(I1273)</f>
        <v>0</v>
      </c>
      <c r="J1272" s="109">
        <f>SUM(J1273)</f>
        <v>0</v>
      </c>
      <c r="K1272" s="109">
        <f>SUM(K1273)</f>
        <v>0</v>
      </c>
      <c r="L1272" s="109">
        <f t="shared" si="453"/>
        <v>0</v>
      </c>
      <c r="M1272" s="109">
        <f>SUM(M1273)</f>
        <v>0</v>
      </c>
      <c r="N1272" s="109">
        <f t="shared" ref="N1272:O1272" si="468">SUM(N1273)</f>
        <v>0</v>
      </c>
      <c r="O1272" s="109">
        <f t="shared" si="468"/>
        <v>0</v>
      </c>
      <c r="P1272" s="109">
        <f t="shared" si="455"/>
        <v>0</v>
      </c>
      <c r="Q1272" s="109" t="str">
        <f t="shared" si="456"/>
        <v>-</v>
      </c>
      <c r="R1272" s="35"/>
    </row>
    <row r="1273" spans="1:18" s="28" customFormat="1" x14ac:dyDescent="0.3">
      <c r="A1273" s="44" t="s">
        <v>715</v>
      </c>
      <c r="B1273" s="44" t="s">
        <v>111</v>
      </c>
      <c r="C1273" s="44" t="s">
        <v>117</v>
      </c>
      <c r="D1273" s="44" t="s">
        <v>717</v>
      </c>
      <c r="E1273" s="88" t="s">
        <v>3027</v>
      </c>
      <c r="F1273" s="44" t="s">
        <v>735</v>
      </c>
      <c r="G1273" s="81" t="s">
        <v>3062</v>
      </c>
      <c r="H1273" s="26" t="s">
        <v>383</v>
      </c>
      <c r="I1273" s="108">
        <v>0</v>
      </c>
      <c r="J1273" s="108">
        <v>0</v>
      </c>
      <c r="K1273" s="108"/>
      <c r="L1273" s="108">
        <f t="shared" si="453"/>
        <v>0</v>
      </c>
      <c r="M1273" s="108">
        <v>0</v>
      </c>
      <c r="N1273" s="108">
        <v>0</v>
      </c>
      <c r="O1273" s="108">
        <v>0</v>
      </c>
      <c r="P1273" s="108">
        <f t="shared" si="455"/>
        <v>0</v>
      </c>
      <c r="Q1273" s="108" t="str">
        <f t="shared" si="456"/>
        <v>-</v>
      </c>
      <c r="R1273" s="35"/>
    </row>
    <row r="1274" spans="1:18" s="28" customFormat="1" x14ac:dyDescent="0.3">
      <c r="A1274" s="44" t="s">
        <v>715</v>
      </c>
      <c r="B1274" s="44" t="s">
        <v>111</v>
      </c>
      <c r="C1274" s="44" t="s">
        <v>117</v>
      </c>
      <c r="D1274" s="44" t="s">
        <v>717</v>
      </c>
      <c r="E1274" s="88" t="s">
        <v>3023</v>
      </c>
      <c r="F1274" s="44"/>
      <c r="G1274" s="81" t="s">
        <v>3062</v>
      </c>
      <c r="H1274" s="26" t="s">
        <v>29</v>
      </c>
      <c r="I1274" s="108">
        <v>0</v>
      </c>
      <c r="J1274" s="108">
        <v>0</v>
      </c>
      <c r="K1274" s="108"/>
      <c r="L1274" s="108">
        <f t="shared" si="453"/>
        <v>0</v>
      </c>
      <c r="M1274" s="108">
        <v>0</v>
      </c>
      <c r="N1274" s="108">
        <v>0</v>
      </c>
      <c r="O1274" s="108">
        <v>0</v>
      </c>
      <c r="P1274" s="108">
        <f t="shared" si="455"/>
        <v>0</v>
      </c>
      <c r="Q1274" s="108" t="str">
        <f t="shared" si="456"/>
        <v>-</v>
      </c>
      <c r="R1274" s="35"/>
    </row>
    <row r="1275" spans="1:18" s="28" customFormat="1" x14ac:dyDescent="0.3">
      <c r="A1275" s="43" t="s">
        <v>715</v>
      </c>
      <c r="B1275" s="43" t="s">
        <v>111</v>
      </c>
      <c r="C1275" s="43" t="s">
        <v>117</v>
      </c>
      <c r="D1275" s="43" t="s">
        <v>717</v>
      </c>
      <c r="E1275" s="43" t="s">
        <v>2701</v>
      </c>
      <c r="F1275" s="44" t="s">
        <v>0</v>
      </c>
      <c r="G1275" s="83" t="s">
        <v>0</v>
      </c>
      <c r="H1275" s="19" t="s">
        <v>30</v>
      </c>
      <c r="I1275" s="109">
        <f>SUM(I1276:I1277)</f>
        <v>450000</v>
      </c>
      <c r="J1275" s="109">
        <f>SUM(J1276:J1277)</f>
        <v>450000</v>
      </c>
      <c r="K1275" s="109">
        <f>SUM(K1276:K1277)</f>
        <v>0</v>
      </c>
      <c r="L1275" s="109">
        <f t="shared" si="453"/>
        <v>100000</v>
      </c>
      <c r="M1275" s="109">
        <f>SUM(M1276:M1277)</f>
        <v>0</v>
      </c>
      <c r="N1275" s="109">
        <f t="shared" ref="N1275:O1275" si="469">SUM(N1276:N1277)</f>
        <v>0</v>
      </c>
      <c r="O1275" s="109">
        <f t="shared" si="469"/>
        <v>100000</v>
      </c>
      <c r="P1275" s="109">
        <f t="shared" si="455"/>
        <v>100000</v>
      </c>
      <c r="Q1275" s="109">
        <f t="shared" si="456"/>
        <v>22.222222222222221</v>
      </c>
      <c r="R1275" s="35"/>
    </row>
    <row r="1276" spans="1:18" s="28" customFormat="1" x14ac:dyDescent="0.3">
      <c r="A1276" s="44" t="s">
        <v>715</v>
      </c>
      <c r="B1276" s="44" t="s">
        <v>111</v>
      </c>
      <c r="C1276" s="44" t="s">
        <v>117</v>
      </c>
      <c r="D1276" s="44" t="s">
        <v>717</v>
      </c>
      <c r="E1276" s="88" t="s">
        <v>3020</v>
      </c>
      <c r="F1276" s="44" t="s">
        <v>736</v>
      </c>
      <c r="G1276" s="81" t="s">
        <v>3062</v>
      </c>
      <c r="H1276" s="26" t="s">
        <v>737</v>
      </c>
      <c r="I1276" s="108">
        <v>400000</v>
      </c>
      <c r="J1276" s="108">
        <v>400000</v>
      </c>
      <c r="K1276" s="108"/>
      <c r="L1276" s="108">
        <f t="shared" si="453"/>
        <v>100000</v>
      </c>
      <c r="M1276" s="108">
        <v>0</v>
      </c>
      <c r="N1276" s="108">
        <v>0</v>
      </c>
      <c r="O1276" s="108">
        <v>100000</v>
      </c>
      <c r="P1276" s="108">
        <f t="shared" si="455"/>
        <v>100000</v>
      </c>
      <c r="Q1276" s="108">
        <f t="shared" si="456"/>
        <v>25</v>
      </c>
      <c r="R1276" s="35"/>
    </row>
    <row r="1277" spans="1:18" s="28" customFormat="1" x14ac:dyDescent="0.3">
      <c r="A1277" s="44" t="s">
        <v>715</v>
      </c>
      <c r="B1277" s="44" t="s">
        <v>111</v>
      </c>
      <c r="C1277" s="44" t="s">
        <v>117</v>
      </c>
      <c r="D1277" s="44" t="s">
        <v>717</v>
      </c>
      <c r="E1277" s="88" t="s">
        <v>3020</v>
      </c>
      <c r="F1277" s="44" t="s">
        <v>738</v>
      </c>
      <c r="G1277" s="81" t="s">
        <v>3062</v>
      </c>
      <c r="H1277" s="26" t="s">
        <v>739</v>
      </c>
      <c r="I1277" s="108">
        <v>50000</v>
      </c>
      <c r="J1277" s="108">
        <v>50000</v>
      </c>
      <c r="K1277" s="108"/>
      <c r="L1277" s="108">
        <f t="shared" si="453"/>
        <v>0</v>
      </c>
      <c r="M1277" s="108">
        <v>0</v>
      </c>
      <c r="N1277" s="108">
        <v>0</v>
      </c>
      <c r="O1277" s="108">
        <v>0</v>
      </c>
      <c r="P1277" s="108">
        <f t="shared" si="455"/>
        <v>0</v>
      </c>
      <c r="Q1277" s="108">
        <f t="shared" si="456"/>
        <v>0</v>
      </c>
      <c r="R1277" s="35"/>
    </row>
    <row r="1278" spans="1:18" s="28" customFormat="1" x14ac:dyDescent="0.3">
      <c r="A1278" s="44" t="s">
        <v>715</v>
      </c>
      <c r="B1278" s="44" t="s">
        <v>111</v>
      </c>
      <c r="C1278" s="44" t="s">
        <v>117</v>
      </c>
      <c r="D1278" s="44" t="s">
        <v>717</v>
      </c>
      <c r="E1278" s="88" t="s">
        <v>3044</v>
      </c>
      <c r="F1278" s="44"/>
      <c r="G1278" s="81" t="s">
        <v>3050</v>
      </c>
      <c r="H1278" s="26" t="s">
        <v>33</v>
      </c>
      <c r="I1278" s="108">
        <v>0</v>
      </c>
      <c r="J1278" s="108">
        <v>0</v>
      </c>
      <c r="K1278" s="108"/>
      <c r="L1278" s="108">
        <f t="shared" si="453"/>
        <v>0</v>
      </c>
      <c r="M1278" s="108">
        <v>0</v>
      </c>
      <c r="N1278" s="108">
        <v>0</v>
      </c>
      <c r="O1278" s="108">
        <v>0</v>
      </c>
      <c r="P1278" s="108">
        <f t="shared" si="455"/>
        <v>0</v>
      </c>
      <c r="Q1278" s="108" t="str">
        <f t="shared" si="456"/>
        <v>-</v>
      </c>
      <c r="R1278" s="35"/>
    </row>
    <row r="1279" spans="1:18" s="28" customFormat="1" x14ac:dyDescent="0.3">
      <c r="A1279" s="43" t="s">
        <v>715</v>
      </c>
      <c r="B1279" s="43" t="s">
        <v>111</v>
      </c>
      <c r="C1279" s="43" t="s">
        <v>117</v>
      </c>
      <c r="D1279" s="43" t="s">
        <v>717</v>
      </c>
      <c r="E1279" s="43" t="s">
        <v>2695</v>
      </c>
      <c r="F1279" s="44" t="s">
        <v>0</v>
      </c>
      <c r="G1279" s="83" t="s">
        <v>0</v>
      </c>
      <c r="H1279" s="19" t="s">
        <v>34</v>
      </c>
      <c r="I1279" s="109">
        <f>SUM(I1280:I1282)</f>
        <v>2940799</v>
      </c>
      <c r="J1279" s="109">
        <f>SUM(J1280:J1282)</f>
        <v>2940799</v>
      </c>
      <c r="K1279" s="109">
        <f>SUM(K1280:K1282)</f>
        <v>0</v>
      </c>
      <c r="L1279" s="109">
        <f t="shared" si="453"/>
        <v>555897</v>
      </c>
      <c r="M1279" s="109">
        <f>SUM(M1280:M1282)</f>
        <v>205897</v>
      </c>
      <c r="N1279" s="109">
        <f t="shared" ref="N1279:O1279" si="470">SUM(N1280:N1282)</f>
        <v>150000</v>
      </c>
      <c r="O1279" s="109">
        <f t="shared" si="470"/>
        <v>200000</v>
      </c>
      <c r="P1279" s="109">
        <f t="shared" si="455"/>
        <v>555897</v>
      </c>
      <c r="Q1279" s="109">
        <f t="shared" si="456"/>
        <v>18.902924001266321</v>
      </c>
      <c r="R1279" s="35"/>
    </row>
    <row r="1280" spans="1:18" s="28" customFormat="1" x14ac:dyDescent="0.3">
      <c r="A1280" s="44" t="s">
        <v>715</v>
      </c>
      <c r="B1280" s="44" t="s">
        <v>111</v>
      </c>
      <c r="C1280" s="44" t="s">
        <v>117</v>
      </c>
      <c r="D1280" s="44" t="s">
        <v>717</v>
      </c>
      <c r="E1280" s="88" t="s">
        <v>3021</v>
      </c>
      <c r="F1280" s="44"/>
      <c r="G1280" s="81" t="s">
        <v>3050</v>
      </c>
      <c r="H1280" s="26" t="s">
        <v>34</v>
      </c>
      <c r="I1280" s="108">
        <v>2940599</v>
      </c>
      <c r="J1280" s="108">
        <v>2940599</v>
      </c>
      <c r="K1280" s="108"/>
      <c r="L1280" s="108">
        <f t="shared" si="453"/>
        <v>555897</v>
      </c>
      <c r="M1280" s="108">
        <v>205897</v>
      </c>
      <c r="N1280" s="108">
        <v>150000</v>
      </c>
      <c r="O1280" s="108">
        <v>200000</v>
      </c>
      <c r="P1280" s="108">
        <f t="shared" si="455"/>
        <v>555897</v>
      </c>
      <c r="Q1280" s="108">
        <f t="shared" si="456"/>
        <v>18.904209652523178</v>
      </c>
      <c r="R1280" s="35"/>
    </row>
    <row r="1281" spans="1:18" s="28" customFormat="1" x14ac:dyDescent="0.3">
      <c r="A1281" s="44" t="s">
        <v>715</v>
      </c>
      <c r="B1281" s="44" t="s">
        <v>111</v>
      </c>
      <c r="C1281" s="44" t="s">
        <v>117</v>
      </c>
      <c r="D1281" s="44" t="s">
        <v>717</v>
      </c>
      <c r="E1281" s="88" t="s">
        <v>3021</v>
      </c>
      <c r="F1281" s="44" t="s">
        <v>740</v>
      </c>
      <c r="G1281" s="81" t="s">
        <v>3050</v>
      </c>
      <c r="H1281" s="26" t="s">
        <v>405</v>
      </c>
      <c r="I1281" s="108">
        <v>100</v>
      </c>
      <c r="J1281" s="108">
        <v>100</v>
      </c>
      <c r="K1281" s="108"/>
      <c r="L1281" s="108">
        <f t="shared" si="453"/>
        <v>0</v>
      </c>
      <c r="M1281" s="108">
        <v>0</v>
      </c>
      <c r="N1281" s="108"/>
      <c r="O1281" s="108"/>
      <c r="P1281" s="108">
        <f t="shared" si="455"/>
        <v>0</v>
      </c>
      <c r="Q1281" s="108">
        <f t="shared" si="456"/>
        <v>0</v>
      </c>
      <c r="R1281" s="35"/>
    </row>
    <row r="1282" spans="1:18" s="28" customFormat="1" x14ac:dyDescent="0.3">
      <c r="A1282" s="44" t="s">
        <v>715</v>
      </c>
      <c r="B1282" s="44" t="s">
        <v>111</v>
      </c>
      <c r="C1282" s="44" t="s">
        <v>117</v>
      </c>
      <c r="D1282" s="44" t="s">
        <v>717</v>
      </c>
      <c r="E1282" s="88" t="s">
        <v>3021</v>
      </c>
      <c r="F1282" s="44" t="s">
        <v>741</v>
      </c>
      <c r="G1282" s="81" t="s">
        <v>3050</v>
      </c>
      <c r="H1282" s="26" t="s">
        <v>742</v>
      </c>
      <c r="I1282" s="108">
        <v>100</v>
      </c>
      <c r="J1282" s="108">
        <v>100</v>
      </c>
      <c r="K1282" s="108"/>
      <c r="L1282" s="108">
        <f t="shared" si="453"/>
        <v>0</v>
      </c>
      <c r="M1282" s="108">
        <v>0</v>
      </c>
      <c r="N1282" s="108"/>
      <c r="O1282" s="108"/>
      <c r="P1282" s="108">
        <f t="shared" si="455"/>
        <v>0</v>
      </c>
      <c r="Q1282" s="108">
        <f t="shared" si="456"/>
        <v>0</v>
      </c>
      <c r="R1282" s="35"/>
    </row>
    <row r="1283" spans="1:18" s="34" customFormat="1" ht="20.399999999999999" x14ac:dyDescent="0.3">
      <c r="A1283" s="43" t="s">
        <v>0</v>
      </c>
      <c r="B1283" s="43" t="s">
        <v>0</v>
      </c>
      <c r="C1283" s="43" t="s">
        <v>0</v>
      </c>
      <c r="D1283" s="49" t="s">
        <v>0</v>
      </c>
      <c r="E1283" s="49" t="s">
        <v>0</v>
      </c>
      <c r="F1283" s="49" t="s">
        <v>0</v>
      </c>
      <c r="G1283" s="49" t="s">
        <v>0</v>
      </c>
      <c r="H1283" s="21" t="s">
        <v>41</v>
      </c>
      <c r="I1283" s="112">
        <f t="shared" ref="I1283:O1285" si="471">SUM(I1284)</f>
        <v>0</v>
      </c>
      <c r="J1283" s="112">
        <f t="shared" si="471"/>
        <v>0</v>
      </c>
      <c r="K1283" s="112">
        <f t="shared" si="471"/>
        <v>0</v>
      </c>
      <c r="L1283" s="112">
        <f t="shared" si="453"/>
        <v>0</v>
      </c>
      <c r="M1283" s="112">
        <f t="shared" si="471"/>
        <v>0</v>
      </c>
      <c r="N1283" s="112">
        <f t="shared" si="471"/>
        <v>0</v>
      </c>
      <c r="O1283" s="112">
        <f t="shared" si="471"/>
        <v>0</v>
      </c>
      <c r="P1283" s="112">
        <f t="shared" si="455"/>
        <v>0</v>
      </c>
      <c r="Q1283" s="112" t="str">
        <f t="shared" si="456"/>
        <v>-</v>
      </c>
      <c r="R1283" s="35"/>
    </row>
    <row r="1284" spans="1:18" s="28" customFormat="1" x14ac:dyDescent="0.3">
      <c r="A1284" s="44" t="s">
        <v>715</v>
      </c>
      <c r="B1284" s="44" t="s">
        <v>111</v>
      </c>
      <c r="C1284" s="44" t="s">
        <v>117</v>
      </c>
      <c r="D1284" s="44" t="s">
        <v>717</v>
      </c>
      <c r="E1284" s="49" t="s">
        <v>2702</v>
      </c>
      <c r="F1284" s="49" t="s">
        <v>0</v>
      </c>
      <c r="G1284" s="49" t="s">
        <v>0</v>
      </c>
      <c r="H1284" s="19" t="s">
        <v>36</v>
      </c>
      <c r="I1284" s="109">
        <f t="shared" si="471"/>
        <v>0</v>
      </c>
      <c r="J1284" s="109">
        <f t="shared" si="471"/>
        <v>0</v>
      </c>
      <c r="K1284" s="109">
        <f t="shared" si="471"/>
        <v>0</v>
      </c>
      <c r="L1284" s="109">
        <f t="shared" si="453"/>
        <v>0</v>
      </c>
      <c r="M1284" s="109">
        <f t="shared" si="471"/>
        <v>0</v>
      </c>
      <c r="N1284" s="109">
        <f t="shared" si="471"/>
        <v>0</v>
      </c>
      <c r="O1284" s="109">
        <f t="shared" si="471"/>
        <v>0</v>
      </c>
      <c r="P1284" s="109">
        <f t="shared" si="455"/>
        <v>0</v>
      </c>
      <c r="Q1284" s="109" t="str">
        <f t="shared" si="456"/>
        <v>-</v>
      </c>
      <c r="R1284" s="35"/>
    </row>
    <row r="1285" spans="1:18" s="28" customFormat="1" x14ac:dyDescent="0.3">
      <c r="A1285" s="43" t="s">
        <v>715</v>
      </c>
      <c r="B1285" s="43" t="s">
        <v>111</v>
      </c>
      <c r="C1285" s="43" t="s">
        <v>117</v>
      </c>
      <c r="D1285" s="43" t="s">
        <v>717</v>
      </c>
      <c r="E1285" s="43" t="s">
        <v>2706</v>
      </c>
      <c r="F1285" s="44" t="s">
        <v>0</v>
      </c>
      <c r="G1285" s="83" t="s">
        <v>0</v>
      </c>
      <c r="H1285" s="19" t="s">
        <v>39</v>
      </c>
      <c r="I1285" s="109">
        <f t="shared" si="471"/>
        <v>0</v>
      </c>
      <c r="J1285" s="109">
        <f t="shared" si="471"/>
        <v>0</v>
      </c>
      <c r="K1285" s="109">
        <f t="shared" si="471"/>
        <v>0</v>
      </c>
      <c r="L1285" s="109">
        <f t="shared" si="453"/>
        <v>0</v>
      </c>
      <c r="M1285" s="109">
        <f t="shared" si="471"/>
        <v>0</v>
      </c>
      <c r="N1285" s="109">
        <f t="shared" si="471"/>
        <v>0</v>
      </c>
      <c r="O1285" s="109">
        <f t="shared" si="471"/>
        <v>0</v>
      </c>
      <c r="P1285" s="109">
        <f t="shared" si="455"/>
        <v>0</v>
      </c>
      <c r="Q1285" s="109" t="str">
        <f t="shared" si="456"/>
        <v>-</v>
      </c>
      <c r="R1285" s="35"/>
    </row>
    <row r="1286" spans="1:18" s="28" customFormat="1" x14ac:dyDescent="0.3">
      <c r="A1286" s="44" t="s">
        <v>715</v>
      </c>
      <c r="B1286" s="44" t="s">
        <v>111</v>
      </c>
      <c r="C1286" s="44" t="s">
        <v>117</v>
      </c>
      <c r="D1286" s="44" t="s">
        <v>717</v>
      </c>
      <c r="E1286" s="88" t="s">
        <v>3029</v>
      </c>
      <c r="F1286" s="44" t="s">
        <v>743</v>
      </c>
      <c r="G1286" s="81" t="s">
        <v>3050</v>
      </c>
      <c r="H1286" s="26" t="s">
        <v>744</v>
      </c>
      <c r="I1286" s="108">
        <v>0</v>
      </c>
      <c r="J1286" s="108">
        <v>0</v>
      </c>
      <c r="K1286" s="108"/>
      <c r="L1286" s="108">
        <f t="shared" si="453"/>
        <v>0</v>
      </c>
      <c r="M1286" s="108">
        <v>0</v>
      </c>
      <c r="N1286" s="108"/>
      <c r="O1286" s="108"/>
      <c r="P1286" s="108">
        <f t="shared" si="455"/>
        <v>0</v>
      </c>
      <c r="Q1286" s="108" t="str">
        <f t="shared" si="456"/>
        <v>-</v>
      </c>
      <c r="R1286" s="35"/>
    </row>
    <row r="1287" spans="1:18" s="34" customFormat="1" ht="20.399999999999999" x14ac:dyDescent="0.3">
      <c r="A1287" s="43" t="s">
        <v>0</v>
      </c>
      <c r="B1287" s="43" t="s">
        <v>0</v>
      </c>
      <c r="C1287" s="43" t="s">
        <v>0</v>
      </c>
      <c r="D1287" s="49" t="s">
        <v>0</v>
      </c>
      <c r="E1287" s="49" t="s">
        <v>0</v>
      </c>
      <c r="F1287" s="49" t="s">
        <v>0</v>
      </c>
      <c r="G1287" s="49" t="s">
        <v>0</v>
      </c>
      <c r="H1287" s="21" t="s">
        <v>45</v>
      </c>
      <c r="I1287" s="112">
        <f>SUM(I1288)</f>
        <v>6392268</v>
      </c>
      <c r="J1287" s="112">
        <f>SUM(J1288)</f>
        <v>6392268</v>
      </c>
      <c r="K1287" s="112">
        <f>SUM(K1288)</f>
        <v>0</v>
      </c>
      <c r="L1287" s="112">
        <f t="shared" si="453"/>
        <v>816000</v>
      </c>
      <c r="M1287" s="112">
        <f>SUM(M1288)</f>
        <v>375000</v>
      </c>
      <c r="N1287" s="112">
        <f t="shared" ref="N1287:O1287" si="472">SUM(N1288)</f>
        <v>170000</v>
      </c>
      <c r="O1287" s="112">
        <f t="shared" si="472"/>
        <v>271000</v>
      </c>
      <c r="P1287" s="112">
        <f t="shared" si="455"/>
        <v>816000</v>
      </c>
      <c r="Q1287" s="112">
        <f t="shared" si="456"/>
        <v>12.765422225726455</v>
      </c>
      <c r="R1287" s="35"/>
    </row>
    <row r="1288" spans="1:18" s="28" customFormat="1" x14ac:dyDescent="0.3">
      <c r="A1288" s="44" t="s">
        <v>715</v>
      </c>
      <c r="B1288" s="44" t="s">
        <v>111</v>
      </c>
      <c r="C1288" s="44" t="s">
        <v>117</v>
      </c>
      <c r="D1288" s="44" t="s">
        <v>717</v>
      </c>
      <c r="E1288" s="49" t="s">
        <v>2703</v>
      </c>
      <c r="F1288" s="49" t="s">
        <v>0</v>
      </c>
      <c r="G1288" s="49" t="s">
        <v>0</v>
      </c>
      <c r="H1288" s="19" t="s">
        <v>42</v>
      </c>
      <c r="I1288" s="109">
        <f>SUM(I1289:I1290)</f>
        <v>6392268</v>
      </c>
      <c r="J1288" s="109">
        <f>SUM(J1289:J1290)</f>
        <v>6392268</v>
      </c>
      <c r="K1288" s="109">
        <f>SUM(K1289:K1290)</f>
        <v>0</v>
      </c>
      <c r="L1288" s="109">
        <f t="shared" si="453"/>
        <v>816000</v>
      </c>
      <c r="M1288" s="109">
        <f>SUM(M1289:M1290)</f>
        <v>375000</v>
      </c>
      <c r="N1288" s="109">
        <f t="shared" ref="N1288:O1288" si="473">SUM(N1289:N1290)</f>
        <v>170000</v>
      </c>
      <c r="O1288" s="109">
        <f t="shared" si="473"/>
        <v>271000</v>
      </c>
      <c r="P1288" s="109">
        <f t="shared" si="455"/>
        <v>816000</v>
      </c>
      <c r="Q1288" s="109">
        <f t="shared" si="456"/>
        <v>12.765422225726455</v>
      </c>
      <c r="R1288" s="35"/>
    </row>
    <row r="1289" spans="1:18" s="28" customFormat="1" x14ac:dyDescent="0.3">
      <c r="A1289" s="44" t="s">
        <v>715</v>
      </c>
      <c r="B1289" s="44" t="s">
        <v>111</v>
      </c>
      <c r="C1289" s="44" t="s">
        <v>117</v>
      </c>
      <c r="D1289" s="44" t="s">
        <v>717</v>
      </c>
      <c r="E1289" s="88" t="s">
        <v>3045</v>
      </c>
      <c r="F1289" s="44"/>
      <c r="G1289" s="81" t="s">
        <v>3064</v>
      </c>
      <c r="H1289" s="26" t="s">
        <v>43</v>
      </c>
      <c r="I1289" s="108">
        <v>2644723</v>
      </c>
      <c r="J1289" s="108">
        <v>2644723</v>
      </c>
      <c r="K1289" s="108"/>
      <c r="L1289" s="108">
        <f t="shared" si="453"/>
        <v>343000</v>
      </c>
      <c r="M1289" s="108">
        <v>296000</v>
      </c>
      <c r="N1289" s="108">
        <v>0</v>
      </c>
      <c r="O1289" s="108">
        <v>47000</v>
      </c>
      <c r="P1289" s="108">
        <f t="shared" si="455"/>
        <v>343000</v>
      </c>
      <c r="Q1289" s="108">
        <f t="shared" si="456"/>
        <v>12.969222107570433</v>
      </c>
      <c r="R1289" s="35"/>
    </row>
    <row r="1290" spans="1:18" s="28" customFormat="1" x14ac:dyDescent="0.3">
      <c r="A1290" s="44" t="s">
        <v>715</v>
      </c>
      <c r="B1290" s="44" t="s">
        <v>111</v>
      </c>
      <c r="C1290" s="44" t="s">
        <v>117</v>
      </c>
      <c r="D1290" s="44" t="s">
        <v>717</v>
      </c>
      <c r="E1290" s="88" t="s">
        <v>3046</v>
      </c>
      <c r="F1290" s="44"/>
      <c r="G1290" s="81" t="s">
        <v>3064</v>
      </c>
      <c r="H1290" s="26" t="s">
        <v>44</v>
      </c>
      <c r="I1290" s="108">
        <v>3747545</v>
      </c>
      <c r="J1290" s="108">
        <v>3747545</v>
      </c>
      <c r="K1290" s="108"/>
      <c r="L1290" s="108">
        <f t="shared" si="453"/>
        <v>473000</v>
      </c>
      <c r="M1290" s="108">
        <v>79000</v>
      </c>
      <c r="N1290" s="108">
        <v>170000</v>
      </c>
      <c r="O1290" s="108">
        <v>224000</v>
      </c>
      <c r="P1290" s="108">
        <f t="shared" si="455"/>
        <v>473000</v>
      </c>
      <c r="Q1290" s="108">
        <f t="shared" si="456"/>
        <v>12.621596271692534</v>
      </c>
      <c r="R1290" s="35"/>
    </row>
    <row r="1291" spans="1:18" s="34" customFormat="1" ht="20.399999999999999" x14ac:dyDescent="0.3">
      <c r="A1291" s="43" t="s">
        <v>0</v>
      </c>
      <c r="B1291" s="43" t="s">
        <v>0</v>
      </c>
      <c r="C1291" s="43" t="s">
        <v>0</v>
      </c>
      <c r="D1291" s="49" t="s">
        <v>0</v>
      </c>
      <c r="E1291" s="49" t="s">
        <v>0</v>
      </c>
      <c r="F1291" s="49" t="s">
        <v>0</v>
      </c>
      <c r="G1291" s="49" t="s">
        <v>0</v>
      </c>
      <c r="H1291" s="21" t="s">
        <v>53</v>
      </c>
      <c r="I1291" s="112">
        <f>SUM(I1292)</f>
        <v>360000</v>
      </c>
      <c r="J1291" s="112">
        <f>SUM(J1292)</f>
        <v>360000</v>
      </c>
      <c r="K1291" s="112">
        <f>SUM(K1292)</f>
        <v>0</v>
      </c>
      <c r="L1291" s="112">
        <f t="shared" ref="L1291:L1354" si="474">SUM(M1291:O1291)</f>
        <v>40000</v>
      </c>
      <c r="M1291" s="112">
        <f>SUM(M1292)</f>
        <v>0</v>
      </c>
      <c r="N1291" s="112">
        <f t="shared" ref="N1291:O1291" si="475">SUM(N1292)</f>
        <v>10000</v>
      </c>
      <c r="O1291" s="112">
        <f t="shared" si="475"/>
        <v>30000</v>
      </c>
      <c r="P1291" s="112">
        <f t="shared" si="455"/>
        <v>40000</v>
      </c>
      <c r="Q1291" s="112">
        <f t="shared" si="456"/>
        <v>11.111111111111111</v>
      </c>
      <c r="R1291" s="35"/>
    </row>
    <row r="1292" spans="1:18" s="28" customFormat="1" x14ac:dyDescent="0.3">
      <c r="A1292" s="44" t="s">
        <v>715</v>
      </c>
      <c r="B1292" s="44" t="s">
        <v>111</v>
      </c>
      <c r="C1292" s="44" t="s">
        <v>117</v>
      </c>
      <c r="D1292" s="44" t="s">
        <v>717</v>
      </c>
      <c r="E1292" s="49" t="s">
        <v>2696</v>
      </c>
      <c r="F1292" s="49" t="s">
        <v>0</v>
      </c>
      <c r="G1292" s="49" t="s">
        <v>0</v>
      </c>
      <c r="H1292" s="19" t="s">
        <v>46</v>
      </c>
      <c r="I1292" s="109">
        <f>SUM(I1293:I1294)</f>
        <v>360000</v>
      </c>
      <c r="J1292" s="109">
        <f>SUM(J1293:J1294)</f>
        <v>360000</v>
      </c>
      <c r="K1292" s="109">
        <f>SUM(K1293:K1294)</f>
        <v>0</v>
      </c>
      <c r="L1292" s="109">
        <f t="shared" si="474"/>
        <v>40000</v>
      </c>
      <c r="M1292" s="109">
        <f>SUM(M1293:M1294)</f>
        <v>0</v>
      </c>
      <c r="N1292" s="109">
        <f t="shared" ref="N1292:O1292" si="476">SUM(N1293:N1294)</f>
        <v>10000</v>
      </c>
      <c r="O1292" s="109">
        <f t="shared" si="476"/>
        <v>30000</v>
      </c>
      <c r="P1292" s="109">
        <f t="shared" ref="P1292:P1355" si="477">K1292+L1292</f>
        <v>40000</v>
      </c>
      <c r="Q1292" s="109">
        <f t="shared" ref="Q1292:Q1356" si="478">IF(J1292=0,"-",P1292/J1292*100)</f>
        <v>11.111111111111111</v>
      </c>
      <c r="R1292" s="35"/>
    </row>
    <row r="1293" spans="1:18" s="28" customFormat="1" x14ac:dyDescent="0.3">
      <c r="A1293" s="44" t="s">
        <v>715</v>
      </c>
      <c r="B1293" s="44" t="s">
        <v>111</v>
      </c>
      <c r="C1293" s="44" t="s">
        <v>117</v>
      </c>
      <c r="D1293" s="44" t="s">
        <v>717</v>
      </c>
      <c r="E1293" s="88" t="s">
        <v>3022</v>
      </c>
      <c r="F1293" s="44"/>
      <c r="G1293" s="81" t="s">
        <v>3050</v>
      </c>
      <c r="H1293" s="26" t="s">
        <v>49</v>
      </c>
      <c r="I1293" s="108">
        <v>10000</v>
      </c>
      <c r="J1293" s="108">
        <v>10000</v>
      </c>
      <c r="K1293" s="108"/>
      <c r="L1293" s="108">
        <f t="shared" si="474"/>
        <v>0</v>
      </c>
      <c r="M1293" s="108">
        <v>0</v>
      </c>
      <c r="N1293" s="108"/>
      <c r="O1293" s="108"/>
      <c r="P1293" s="108">
        <f t="shared" si="477"/>
        <v>0</v>
      </c>
      <c r="Q1293" s="108">
        <f t="shared" si="478"/>
        <v>0</v>
      </c>
      <c r="R1293" s="35"/>
    </row>
    <row r="1294" spans="1:18" s="28" customFormat="1" x14ac:dyDescent="0.3">
      <c r="A1294" s="44" t="s">
        <v>715</v>
      </c>
      <c r="B1294" s="44" t="s">
        <v>111</v>
      </c>
      <c r="C1294" s="44" t="s">
        <v>117</v>
      </c>
      <c r="D1294" s="44" t="s">
        <v>717</v>
      </c>
      <c r="E1294" s="88" t="s">
        <v>3025</v>
      </c>
      <c r="F1294" s="44"/>
      <c r="G1294" s="81" t="s">
        <v>3050</v>
      </c>
      <c r="H1294" s="26" t="s">
        <v>51</v>
      </c>
      <c r="I1294" s="108">
        <v>350000</v>
      </c>
      <c r="J1294" s="108">
        <v>350000</v>
      </c>
      <c r="K1294" s="108"/>
      <c r="L1294" s="108">
        <f t="shared" si="474"/>
        <v>40000</v>
      </c>
      <c r="M1294" s="108">
        <v>0</v>
      </c>
      <c r="N1294" s="108">
        <v>10000</v>
      </c>
      <c r="O1294" s="108">
        <v>30000</v>
      </c>
      <c r="P1294" s="108">
        <f t="shared" si="477"/>
        <v>40000</v>
      </c>
      <c r="Q1294" s="108">
        <f t="shared" si="478"/>
        <v>11.428571428571429</v>
      </c>
      <c r="R1294" s="35"/>
    </row>
    <row r="1295" spans="1:18" s="34" customFormat="1" ht="20.399999999999999" x14ac:dyDescent="0.3">
      <c r="A1295" s="43" t="s">
        <v>0</v>
      </c>
      <c r="B1295" s="43" t="s">
        <v>0</v>
      </c>
      <c r="C1295" s="43" t="s">
        <v>0</v>
      </c>
      <c r="D1295" s="49" t="s">
        <v>0</v>
      </c>
      <c r="E1295" s="49" t="s">
        <v>0</v>
      </c>
      <c r="F1295" s="49" t="s">
        <v>0</v>
      </c>
      <c r="G1295" s="49" t="s">
        <v>0</v>
      </c>
      <c r="H1295" s="21" t="s">
        <v>57</v>
      </c>
      <c r="I1295" s="112">
        <f t="shared" ref="I1295:O1296" si="479">SUM(I1296)</f>
        <v>100</v>
      </c>
      <c r="J1295" s="112">
        <f t="shared" si="479"/>
        <v>100</v>
      </c>
      <c r="K1295" s="112">
        <f t="shared" si="479"/>
        <v>0</v>
      </c>
      <c r="L1295" s="112">
        <f t="shared" si="474"/>
        <v>0</v>
      </c>
      <c r="M1295" s="112">
        <f t="shared" si="479"/>
        <v>0</v>
      </c>
      <c r="N1295" s="112">
        <f t="shared" si="479"/>
        <v>0</v>
      </c>
      <c r="O1295" s="112">
        <f t="shared" si="479"/>
        <v>0</v>
      </c>
      <c r="P1295" s="112">
        <f t="shared" si="477"/>
        <v>0</v>
      </c>
      <c r="Q1295" s="112">
        <f t="shared" si="478"/>
        <v>0</v>
      </c>
      <c r="R1295" s="35"/>
    </row>
    <row r="1296" spans="1:18" s="28" customFormat="1" x14ac:dyDescent="0.3">
      <c r="A1296" s="44" t="s">
        <v>715</v>
      </c>
      <c r="B1296" s="44" t="s">
        <v>111</v>
      </c>
      <c r="C1296" s="44" t="s">
        <v>117</v>
      </c>
      <c r="D1296" s="44" t="s">
        <v>717</v>
      </c>
      <c r="E1296" s="49" t="s">
        <v>2711</v>
      </c>
      <c r="F1296" s="49" t="s">
        <v>0</v>
      </c>
      <c r="G1296" s="49" t="s">
        <v>0</v>
      </c>
      <c r="H1296" s="19" t="s">
        <v>54</v>
      </c>
      <c r="I1296" s="109">
        <f t="shared" si="479"/>
        <v>100</v>
      </c>
      <c r="J1296" s="109">
        <f t="shared" si="479"/>
        <v>100</v>
      </c>
      <c r="K1296" s="109">
        <f t="shared" si="479"/>
        <v>0</v>
      </c>
      <c r="L1296" s="109">
        <f t="shared" si="474"/>
        <v>0</v>
      </c>
      <c r="M1296" s="109">
        <f t="shared" si="479"/>
        <v>0</v>
      </c>
      <c r="N1296" s="109">
        <f t="shared" si="479"/>
        <v>0</v>
      </c>
      <c r="O1296" s="109">
        <f t="shared" si="479"/>
        <v>0</v>
      </c>
      <c r="P1296" s="109">
        <f t="shared" si="477"/>
        <v>0</v>
      </c>
      <c r="Q1296" s="109">
        <f t="shared" si="478"/>
        <v>0</v>
      </c>
      <c r="R1296" s="35"/>
    </row>
    <row r="1297" spans="1:18" s="28" customFormat="1" x14ac:dyDescent="0.3">
      <c r="A1297" s="44" t="s">
        <v>715</v>
      </c>
      <c r="B1297" s="44" t="s">
        <v>111</v>
      </c>
      <c r="C1297" s="44" t="s">
        <v>117</v>
      </c>
      <c r="D1297" s="44" t="s">
        <v>717</v>
      </c>
      <c r="E1297" s="88" t="s">
        <v>3041</v>
      </c>
      <c r="F1297" s="44"/>
      <c r="G1297" s="81" t="s">
        <v>3050</v>
      </c>
      <c r="H1297" s="26" t="s">
        <v>56</v>
      </c>
      <c r="I1297" s="108">
        <v>100</v>
      </c>
      <c r="J1297" s="108">
        <v>100</v>
      </c>
      <c r="K1297" s="108"/>
      <c r="L1297" s="108">
        <f t="shared" si="474"/>
        <v>0</v>
      </c>
      <c r="M1297" s="108">
        <v>0</v>
      </c>
      <c r="N1297" s="108">
        <v>0</v>
      </c>
      <c r="O1297" s="108">
        <v>0</v>
      </c>
      <c r="P1297" s="108">
        <f t="shared" si="477"/>
        <v>0</v>
      </c>
      <c r="Q1297" s="108">
        <f t="shared" si="478"/>
        <v>0</v>
      </c>
      <c r="R1297" s="35"/>
    </row>
    <row r="1298" spans="1:18" s="34" customFormat="1" ht="20.399999999999999" x14ac:dyDescent="0.3">
      <c r="A1298" s="43" t="s">
        <v>0</v>
      </c>
      <c r="B1298" s="43" t="s">
        <v>0</v>
      </c>
      <c r="C1298" s="43" t="s">
        <v>0</v>
      </c>
      <c r="D1298" s="49" t="s">
        <v>0</v>
      </c>
      <c r="E1298" s="49" t="s">
        <v>0</v>
      </c>
      <c r="F1298" s="49" t="s">
        <v>0</v>
      </c>
      <c r="G1298" s="49" t="s">
        <v>0</v>
      </c>
      <c r="H1298" s="21" t="s">
        <v>61</v>
      </c>
      <c r="I1298" s="112">
        <f>SUM(I1299)</f>
        <v>18327682</v>
      </c>
      <c r="J1298" s="112">
        <f>SUM(J1299)</f>
        <v>16499682</v>
      </c>
      <c r="K1298" s="112">
        <f>SUM(K1299)</f>
        <v>0</v>
      </c>
      <c r="L1298" s="112">
        <f t="shared" si="474"/>
        <v>4527184</v>
      </c>
      <c r="M1298" s="112">
        <f>SUM(M1299)</f>
        <v>3041620</v>
      </c>
      <c r="N1298" s="112">
        <f t="shared" ref="N1298:O1298" si="480">SUM(N1299)</f>
        <v>195282</v>
      </c>
      <c r="O1298" s="112">
        <f t="shared" si="480"/>
        <v>1290282</v>
      </c>
      <c r="P1298" s="112">
        <f t="shared" si="477"/>
        <v>4527184</v>
      </c>
      <c r="Q1298" s="112">
        <f t="shared" si="478"/>
        <v>27.438007593116037</v>
      </c>
      <c r="R1298" s="35"/>
    </row>
    <row r="1299" spans="1:18" s="28" customFormat="1" x14ac:dyDescent="0.3">
      <c r="A1299" s="44" t="s">
        <v>715</v>
      </c>
      <c r="B1299" s="44" t="s">
        <v>111</v>
      </c>
      <c r="C1299" s="44" t="s">
        <v>117</v>
      </c>
      <c r="D1299" s="44" t="s">
        <v>717</v>
      </c>
      <c r="E1299" s="49" t="s">
        <v>2704</v>
      </c>
      <c r="F1299" s="49" t="s">
        <v>0</v>
      </c>
      <c r="G1299" s="49" t="s">
        <v>0</v>
      </c>
      <c r="H1299" s="19" t="s">
        <v>58</v>
      </c>
      <c r="I1299" s="109">
        <f>SUM(I1300:I1301)</f>
        <v>18327682</v>
      </c>
      <c r="J1299" s="109">
        <f>SUM(J1300:J1301)</f>
        <v>16499682</v>
      </c>
      <c r="K1299" s="109">
        <f>SUM(K1300:K1301)</f>
        <v>0</v>
      </c>
      <c r="L1299" s="109">
        <f t="shared" si="474"/>
        <v>4527184</v>
      </c>
      <c r="M1299" s="109">
        <f>SUM(M1300:M1301)</f>
        <v>3041620</v>
      </c>
      <c r="N1299" s="109">
        <f t="shared" ref="N1299:O1299" si="481">SUM(N1300:N1301)</f>
        <v>195282</v>
      </c>
      <c r="O1299" s="109">
        <f t="shared" si="481"/>
        <v>1290282</v>
      </c>
      <c r="P1299" s="109">
        <f t="shared" si="477"/>
        <v>4527184</v>
      </c>
      <c r="Q1299" s="109">
        <f t="shared" si="478"/>
        <v>27.438007593116037</v>
      </c>
      <c r="R1299" s="35"/>
    </row>
    <row r="1300" spans="1:18" s="28" customFormat="1" x14ac:dyDescent="0.3">
      <c r="A1300" s="44" t="s">
        <v>715</v>
      </c>
      <c r="B1300" s="44" t="s">
        <v>111</v>
      </c>
      <c r="C1300" s="44" t="s">
        <v>117</v>
      </c>
      <c r="D1300" s="44" t="s">
        <v>717</v>
      </c>
      <c r="E1300" s="88" t="s">
        <v>3047</v>
      </c>
      <c r="F1300" s="44"/>
      <c r="G1300" s="81" t="s">
        <v>3050</v>
      </c>
      <c r="H1300" s="26" t="s">
        <v>59</v>
      </c>
      <c r="I1300" s="108">
        <v>13736570</v>
      </c>
      <c r="J1300" s="108">
        <v>11908570</v>
      </c>
      <c r="K1300" s="108"/>
      <c r="L1300" s="108">
        <f t="shared" si="474"/>
        <v>3315620</v>
      </c>
      <c r="M1300" s="108">
        <v>2845620</v>
      </c>
      <c r="N1300" s="108">
        <v>0</v>
      </c>
      <c r="O1300" s="108">
        <v>470000</v>
      </c>
      <c r="P1300" s="108">
        <f t="shared" si="477"/>
        <v>3315620</v>
      </c>
      <c r="Q1300" s="108">
        <f t="shared" si="478"/>
        <v>27.842301804498774</v>
      </c>
      <c r="R1300" s="35"/>
    </row>
    <row r="1301" spans="1:18" s="28" customFormat="1" x14ac:dyDescent="0.3">
      <c r="A1301" s="44" t="s">
        <v>715</v>
      </c>
      <c r="B1301" s="44" t="s">
        <v>111</v>
      </c>
      <c r="C1301" s="44" t="s">
        <v>117</v>
      </c>
      <c r="D1301" s="44" t="s">
        <v>717</v>
      </c>
      <c r="E1301" s="88" t="s">
        <v>3048</v>
      </c>
      <c r="F1301" s="44"/>
      <c r="G1301" s="81" t="s">
        <v>3050</v>
      </c>
      <c r="H1301" s="26" t="s">
        <v>60</v>
      </c>
      <c r="I1301" s="108">
        <v>4591112</v>
      </c>
      <c r="J1301" s="108">
        <v>4591112</v>
      </c>
      <c r="K1301" s="108"/>
      <c r="L1301" s="108">
        <f t="shared" si="474"/>
        <v>1211564</v>
      </c>
      <c r="M1301" s="108">
        <v>196000</v>
      </c>
      <c r="N1301" s="108">
        <v>195282</v>
      </c>
      <c r="O1301" s="108">
        <v>820282</v>
      </c>
      <c r="P1301" s="108">
        <f t="shared" si="477"/>
        <v>1211564</v>
      </c>
      <c r="Q1301" s="108">
        <f t="shared" si="478"/>
        <v>26.389336613874807</v>
      </c>
      <c r="R1301" s="35"/>
    </row>
    <row r="1302" spans="1:18" s="34" customFormat="1" x14ac:dyDescent="0.3">
      <c r="A1302" s="49" t="s">
        <v>0</v>
      </c>
      <c r="B1302" s="49" t="s">
        <v>0</v>
      </c>
      <c r="C1302" s="49" t="s">
        <v>0</v>
      </c>
      <c r="D1302" s="49" t="s">
        <v>0</v>
      </c>
      <c r="E1302" s="49" t="s">
        <v>0</v>
      </c>
      <c r="F1302" s="49" t="s">
        <v>0</v>
      </c>
      <c r="G1302" s="49" t="s">
        <v>0</v>
      </c>
      <c r="H1302" s="21" t="s">
        <v>747</v>
      </c>
      <c r="I1302" s="112">
        <f>SUM(I1242,I1270,I1283,I1287,I1291,I1295,I1298)</f>
        <v>32261006</v>
      </c>
      <c r="J1302" s="112">
        <f>SUM(J1242,J1270,J1283,J1287,J1291,J1295,J1298)</f>
        <v>30433006</v>
      </c>
      <c r="K1302" s="112">
        <f>SUM(K1242,K1270,K1283,K1287,K1291,K1295,K1298)</f>
        <v>0</v>
      </c>
      <c r="L1302" s="112">
        <f t="shared" si="474"/>
        <v>6634024</v>
      </c>
      <c r="M1302" s="112">
        <f>SUM(M1242,M1270,M1283,M1287,M1291,M1295,M1298)</f>
        <v>3775800</v>
      </c>
      <c r="N1302" s="112">
        <f t="shared" ref="N1302:O1302" si="482">SUM(N1242,N1270,N1283,N1287,N1291,N1295,N1298)</f>
        <v>737682</v>
      </c>
      <c r="O1302" s="112">
        <f t="shared" si="482"/>
        <v>2120542</v>
      </c>
      <c r="P1302" s="112">
        <f t="shared" si="477"/>
        <v>6634024</v>
      </c>
      <c r="Q1302" s="112">
        <f t="shared" si="478"/>
        <v>21.798779916778514</v>
      </c>
      <c r="R1302" s="35"/>
    </row>
    <row r="1303" spans="1:18" s="28" customFormat="1" ht="15" thickBot="1" x14ac:dyDescent="0.35">
      <c r="A1303" s="83" t="s">
        <v>0</v>
      </c>
      <c r="B1303" s="83" t="s">
        <v>0</v>
      </c>
      <c r="C1303" s="83" t="s">
        <v>0</v>
      </c>
      <c r="D1303" s="83" t="s">
        <v>0</v>
      </c>
      <c r="E1303" s="83" t="s">
        <v>0</v>
      </c>
      <c r="F1303" s="83" t="s">
        <v>0</v>
      </c>
      <c r="G1303" s="83" t="s">
        <v>0</v>
      </c>
      <c r="H1303" s="19" t="s">
        <v>152</v>
      </c>
      <c r="I1303" s="109">
        <v>62</v>
      </c>
      <c r="J1303" s="109">
        <v>62</v>
      </c>
      <c r="K1303" s="109"/>
      <c r="L1303" s="109"/>
      <c r="M1303" s="109"/>
      <c r="N1303" s="109"/>
      <c r="O1303" s="109"/>
      <c r="P1303" s="109"/>
      <c r="Q1303" s="109"/>
      <c r="R1303" s="35"/>
    </row>
    <row r="1304" spans="1:18" s="34" customFormat="1" ht="31.2" thickBot="1" x14ac:dyDescent="0.35">
      <c r="A1304" s="127" t="s">
        <v>0</v>
      </c>
      <c r="B1304" s="127" t="s">
        <v>0</v>
      </c>
      <c r="C1304" s="127" t="s">
        <v>0</v>
      </c>
      <c r="D1304" s="127" t="s">
        <v>0</v>
      </c>
      <c r="E1304" s="127" t="s">
        <v>0</v>
      </c>
      <c r="F1304" s="127" t="s">
        <v>0</v>
      </c>
      <c r="G1304" s="127" t="s">
        <v>0</v>
      </c>
      <c r="H1304" s="29" t="s">
        <v>63</v>
      </c>
      <c r="I1304" s="124" t="s">
        <v>3013</v>
      </c>
      <c r="J1304" s="124" t="s">
        <v>2</v>
      </c>
      <c r="K1304" s="124" t="s">
        <v>3097</v>
      </c>
      <c r="L1304" s="124" t="s">
        <v>3097</v>
      </c>
      <c r="M1304" s="124" t="s">
        <v>3098</v>
      </c>
      <c r="N1304" s="124" t="s">
        <v>3099</v>
      </c>
      <c r="O1304" s="124" t="s">
        <v>3100</v>
      </c>
      <c r="P1304" s="124" t="s">
        <v>3097</v>
      </c>
      <c r="Q1304" s="126" t="s">
        <v>3101</v>
      </c>
      <c r="R1304" s="35"/>
    </row>
    <row r="1305" spans="1:18" x14ac:dyDescent="0.3">
      <c r="A1305" s="128"/>
      <c r="B1305" s="128"/>
      <c r="C1305" s="128"/>
      <c r="D1305" s="128"/>
      <c r="E1305" s="128"/>
      <c r="F1305" s="128"/>
      <c r="G1305" s="128"/>
      <c r="H1305" s="10" t="s">
        <v>0</v>
      </c>
      <c r="I1305" s="103">
        <v>1</v>
      </c>
      <c r="J1305" s="103">
        <v>2</v>
      </c>
      <c r="K1305" s="103">
        <v>3</v>
      </c>
      <c r="L1305" s="103" t="s">
        <v>3</v>
      </c>
      <c r="M1305" s="103">
        <v>5</v>
      </c>
      <c r="N1305" s="103">
        <v>6</v>
      </c>
      <c r="O1305" s="103">
        <v>7</v>
      </c>
      <c r="P1305" s="103" t="s">
        <v>3102</v>
      </c>
      <c r="Q1305" s="103">
        <v>9</v>
      </c>
      <c r="R1305" s="35"/>
    </row>
    <row r="1306" spans="1:18" s="28" customFormat="1" x14ac:dyDescent="0.3">
      <c r="A1306" s="128"/>
      <c r="B1306" s="128"/>
      <c r="C1306" s="128"/>
      <c r="D1306" s="128"/>
      <c r="E1306" s="128"/>
      <c r="F1306" s="128"/>
      <c r="G1306" s="128"/>
      <c r="H1306" s="2" t="s">
        <v>64</v>
      </c>
      <c r="I1306" s="110">
        <f>SUM(I1244,I1246,I1247,I1248,I1249,I1250,I1252,I1254,I1255,I1256,I1257,I1258,I1259,I1260,I1261,I1263,I1264,I1265,I1266,I1267,I1268,I1269,I1278,I1280,I1281,I1282,I1286,I1293,I1294,I1297,I1300,I1301)</f>
        <v>25418738</v>
      </c>
      <c r="J1306" s="110">
        <f>SUM(J1244,J1246,J1247,J1248,J1249,J1250,J1252,J1254,J1255,J1256,J1257,J1258,J1259,J1260,J1261,J1263,J1264,J1265,J1266,J1267,J1268,J1269,J1278,J1280,J1281,J1282,J1286,J1293,J1294,J1297,J1300,J1301)</f>
        <v>23590738</v>
      </c>
      <c r="K1306" s="110">
        <f>SUM(K1244,K1246,K1247,K1248,K1249,K1250,K1252,K1254,K1255,K1256,K1257,K1258,K1259,K1260,K1261,K1263,K1264,K1265,K1266,K1267,K1268,K1269,K1278,K1280,K1281,K1282,K1286,K1293,K1294,K1297,K1300,K1301)</f>
        <v>0</v>
      </c>
      <c r="L1306" s="110">
        <f t="shared" si="474"/>
        <v>5718024</v>
      </c>
      <c r="M1306" s="110">
        <f>SUM(M1244,M1246,M1247,M1248,M1249,M1250,M1252,M1254,M1255,M1256,M1257,M1258,M1259,M1260,M1261,M1263,M1264,M1265,M1266,M1267,M1268,M1269,M1278,M1280,M1281,M1282,M1286,M1293,M1294,M1297,M1300,M1301)</f>
        <v>3400800</v>
      </c>
      <c r="N1306" s="110">
        <f t="shared" ref="N1306:O1306" si="483">SUM(N1244,N1246,N1247,N1248,N1249,N1250,N1252,N1254,N1255,N1256,N1257,N1258,N1259,N1260,N1261,N1263,N1264,N1265,N1266,N1267,N1268,N1269,N1278,N1280,N1281,N1282,N1286,N1293,N1294,N1297,N1300,N1301)</f>
        <v>567682</v>
      </c>
      <c r="O1306" s="110">
        <f t="shared" si="483"/>
        <v>1749542</v>
      </c>
      <c r="P1306" s="110">
        <f t="shared" si="477"/>
        <v>5718024</v>
      </c>
      <c r="Q1306" s="110">
        <f t="shared" si="478"/>
        <v>24.238427810100728</v>
      </c>
      <c r="R1306" s="35"/>
    </row>
    <row r="1307" spans="1:18" s="28" customFormat="1" x14ac:dyDescent="0.3">
      <c r="A1307" s="128"/>
      <c r="B1307" s="128"/>
      <c r="C1307" s="128"/>
      <c r="D1307" s="128"/>
      <c r="E1307" s="128"/>
      <c r="F1307" s="128"/>
      <c r="G1307" s="128"/>
      <c r="H1307" s="2" t="s">
        <v>67</v>
      </c>
      <c r="I1307" s="110">
        <f>SUM(I1290,I1289)</f>
        <v>6392268</v>
      </c>
      <c r="J1307" s="110">
        <f>SUM(J1290,J1289)</f>
        <v>6392268</v>
      </c>
      <c r="K1307" s="110">
        <f>SUM(K1290,K1289)</f>
        <v>0</v>
      </c>
      <c r="L1307" s="110">
        <f t="shared" si="474"/>
        <v>816000</v>
      </c>
      <c r="M1307" s="110">
        <f>SUM(M1290,M1289)</f>
        <v>375000</v>
      </c>
      <c r="N1307" s="110">
        <f t="shared" ref="N1307:O1307" si="484">SUM(N1290,N1289)</f>
        <v>170000</v>
      </c>
      <c r="O1307" s="110">
        <f t="shared" si="484"/>
        <v>271000</v>
      </c>
      <c r="P1307" s="110">
        <f t="shared" si="477"/>
        <v>816000</v>
      </c>
      <c r="Q1307" s="110">
        <f t="shared" si="478"/>
        <v>12.765422225726455</v>
      </c>
      <c r="R1307" s="35"/>
    </row>
    <row r="1308" spans="1:18" s="28" customFormat="1" x14ac:dyDescent="0.3">
      <c r="A1308" s="128"/>
      <c r="B1308" s="128"/>
      <c r="C1308" s="128"/>
      <c r="D1308" s="128"/>
      <c r="E1308" s="128"/>
      <c r="F1308" s="128"/>
      <c r="G1308" s="128"/>
      <c r="H1308" s="2" t="s">
        <v>72</v>
      </c>
      <c r="I1308" s="110">
        <f>SUM(I1273,I1274,I1276,I1277)</f>
        <v>450000</v>
      </c>
      <c r="J1308" s="110">
        <f>SUM(J1273,J1274,J1276,J1277)</f>
        <v>450000</v>
      </c>
      <c r="K1308" s="110">
        <f>SUM(K1273,K1274,K1276,K1277)</f>
        <v>0</v>
      </c>
      <c r="L1308" s="110">
        <f t="shared" si="474"/>
        <v>100000</v>
      </c>
      <c r="M1308" s="110">
        <f>SUM(M1273,M1274,M1276,M1277)</f>
        <v>0</v>
      </c>
      <c r="N1308" s="110">
        <f t="shared" ref="N1308:O1308" si="485">SUM(N1273,N1274,N1276,N1277)</f>
        <v>0</v>
      </c>
      <c r="O1308" s="110">
        <f t="shared" si="485"/>
        <v>100000</v>
      </c>
      <c r="P1308" s="110">
        <f t="shared" si="477"/>
        <v>100000</v>
      </c>
      <c r="Q1308" s="110">
        <f t="shared" si="478"/>
        <v>22.222222222222221</v>
      </c>
      <c r="R1308" s="35"/>
    </row>
    <row r="1309" spans="1:18" s="28" customFormat="1" x14ac:dyDescent="0.3">
      <c r="A1309" s="129"/>
      <c r="B1309" s="129"/>
      <c r="C1309" s="129"/>
      <c r="D1309" s="129"/>
      <c r="E1309" s="129"/>
      <c r="F1309" s="129"/>
      <c r="G1309" s="129"/>
      <c r="H1309" s="3" t="s">
        <v>62</v>
      </c>
      <c r="I1309" s="110">
        <f>SUM(I1306:I1308)</f>
        <v>32261006</v>
      </c>
      <c r="J1309" s="110">
        <f>SUM(J1306:J1308)</f>
        <v>30433006</v>
      </c>
      <c r="K1309" s="110">
        <f>SUM(K1306:K1308)</f>
        <v>0</v>
      </c>
      <c r="L1309" s="110">
        <f t="shared" si="474"/>
        <v>6634024</v>
      </c>
      <c r="M1309" s="110">
        <f>SUM(M1306:M1308)</f>
        <v>3775800</v>
      </c>
      <c r="N1309" s="110">
        <f t="shared" ref="N1309:O1309" si="486">SUM(N1306:N1308)</f>
        <v>737682</v>
      </c>
      <c r="O1309" s="110">
        <f t="shared" si="486"/>
        <v>2120542</v>
      </c>
      <c r="P1309" s="110">
        <f t="shared" si="477"/>
        <v>6634024</v>
      </c>
      <c r="Q1309" s="110">
        <f t="shared" si="478"/>
        <v>21.798779916778514</v>
      </c>
      <c r="R1309" s="35"/>
    </row>
    <row r="1310" spans="1:18" s="28" customFormat="1" x14ac:dyDescent="0.3">
      <c r="A1310" s="83" t="s">
        <v>0</v>
      </c>
      <c r="B1310" s="83" t="s">
        <v>0</v>
      </c>
      <c r="C1310" s="83" t="s">
        <v>0</v>
      </c>
      <c r="D1310" s="83" t="s">
        <v>0</v>
      </c>
      <c r="E1310" s="83" t="s">
        <v>0</v>
      </c>
      <c r="F1310" s="83" t="s">
        <v>0</v>
      </c>
      <c r="G1310" s="83" t="s">
        <v>0</v>
      </c>
      <c r="H1310" s="27" t="s">
        <v>0</v>
      </c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35"/>
    </row>
    <row r="1311" spans="1:18" s="34" customFormat="1" x14ac:dyDescent="0.3">
      <c r="A1311" s="49" t="s">
        <v>0</v>
      </c>
      <c r="B1311" s="49" t="s">
        <v>0</v>
      </c>
      <c r="C1311" s="49" t="s">
        <v>0</v>
      </c>
      <c r="D1311" s="49" t="s">
        <v>0</v>
      </c>
      <c r="E1311" s="49" t="s">
        <v>0</v>
      </c>
      <c r="F1311" s="49" t="s">
        <v>0</v>
      </c>
      <c r="G1311" s="49" t="s">
        <v>0</v>
      </c>
      <c r="H1311" s="21" t="s">
        <v>748</v>
      </c>
      <c r="I1311" s="112">
        <f>SUM(I1302)</f>
        <v>32261006</v>
      </c>
      <c r="J1311" s="112">
        <f>SUM(J1302)</f>
        <v>30433006</v>
      </c>
      <c r="K1311" s="112">
        <f>SUM(K1302)</f>
        <v>0</v>
      </c>
      <c r="L1311" s="112">
        <f t="shared" si="474"/>
        <v>6634024</v>
      </c>
      <c r="M1311" s="112">
        <f>SUM(M1302)</f>
        <v>3775800</v>
      </c>
      <c r="N1311" s="112">
        <f t="shared" ref="N1311:O1311" si="487">SUM(N1302)</f>
        <v>737682</v>
      </c>
      <c r="O1311" s="112">
        <f t="shared" si="487"/>
        <v>2120542</v>
      </c>
      <c r="P1311" s="112">
        <f t="shared" si="477"/>
        <v>6634024</v>
      </c>
      <c r="Q1311" s="112">
        <f t="shared" si="478"/>
        <v>21.798779916778514</v>
      </c>
      <c r="R1311" s="35"/>
    </row>
    <row r="1312" spans="1:18" x14ac:dyDescent="0.3">
      <c r="A1312" s="81" t="s">
        <v>0</v>
      </c>
      <c r="B1312" s="81" t="s">
        <v>0</v>
      </c>
      <c r="C1312" s="81" t="s">
        <v>0</v>
      </c>
      <c r="D1312" s="81" t="s">
        <v>0</v>
      </c>
      <c r="E1312" s="81" t="s">
        <v>0</v>
      </c>
      <c r="F1312" s="81" t="s">
        <v>0</v>
      </c>
      <c r="G1312" s="81" t="s">
        <v>0</v>
      </c>
      <c r="H1312" s="6" t="s">
        <v>152</v>
      </c>
      <c r="I1312" s="104">
        <f>I1303</f>
        <v>62</v>
      </c>
      <c r="J1312" s="104">
        <f>J1303</f>
        <v>62</v>
      </c>
      <c r="K1312" s="104"/>
      <c r="L1312" s="104"/>
      <c r="M1312" s="104"/>
      <c r="N1312" s="104"/>
      <c r="O1312" s="104"/>
      <c r="P1312" s="104"/>
      <c r="Q1312" s="104"/>
      <c r="R1312" s="35"/>
    </row>
    <row r="1313" spans="1:18" x14ac:dyDescent="0.3">
      <c r="A1313" s="81" t="s">
        <v>0</v>
      </c>
      <c r="B1313" s="81" t="s">
        <v>0</v>
      </c>
      <c r="C1313" s="81" t="s">
        <v>0</v>
      </c>
      <c r="D1313" s="81" t="s">
        <v>0</v>
      </c>
      <c r="E1313" s="81" t="s">
        <v>0</v>
      </c>
      <c r="F1313" s="81" t="s">
        <v>0</v>
      </c>
      <c r="G1313" s="81" t="s">
        <v>0</v>
      </c>
      <c r="H1313" s="14" t="s">
        <v>0</v>
      </c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35"/>
    </row>
    <row r="1314" spans="1:18" s="34" customFormat="1" x14ac:dyDescent="0.3">
      <c r="A1314" s="49" t="s">
        <v>0</v>
      </c>
      <c r="B1314" s="49" t="s">
        <v>0</v>
      </c>
      <c r="C1314" s="49" t="s">
        <v>0</v>
      </c>
      <c r="D1314" s="49" t="s">
        <v>0</v>
      </c>
      <c r="E1314" s="49" t="s">
        <v>0</v>
      </c>
      <c r="F1314" s="49" t="s">
        <v>0</v>
      </c>
      <c r="G1314" s="49" t="s">
        <v>0</v>
      </c>
      <c r="H1314" s="21" t="s">
        <v>749</v>
      </c>
      <c r="I1314" s="112">
        <f>SUM(I1311)</f>
        <v>32261006</v>
      </c>
      <c r="J1314" s="112">
        <f>SUM(J1311)</f>
        <v>30433006</v>
      </c>
      <c r="K1314" s="112">
        <f>SUM(K1311)</f>
        <v>0</v>
      </c>
      <c r="L1314" s="112">
        <f t="shared" si="474"/>
        <v>6634024</v>
      </c>
      <c r="M1314" s="112">
        <f>SUM(M1311)</f>
        <v>3775800</v>
      </c>
      <c r="N1314" s="112">
        <f t="shared" ref="N1314:O1314" si="488">SUM(N1311)</f>
        <v>737682</v>
      </c>
      <c r="O1314" s="112">
        <f t="shared" si="488"/>
        <v>2120542</v>
      </c>
      <c r="P1314" s="112">
        <f t="shared" si="477"/>
        <v>6634024</v>
      </c>
      <c r="Q1314" s="112">
        <f t="shared" si="478"/>
        <v>21.798779916778514</v>
      </c>
      <c r="R1314" s="35"/>
    </row>
    <row r="1315" spans="1:18" x14ac:dyDescent="0.3">
      <c r="A1315" s="81" t="s">
        <v>0</v>
      </c>
      <c r="B1315" s="81" t="s">
        <v>0</v>
      </c>
      <c r="C1315" s="81" t="s">
        <v>0</v>
      </c>
      <c r="D1315" s="81" t="s">
        <v>0</v>
      </c>
      <c r="E1315" s="81" t="s">
        <v>0</v>
      </c>
      <c r="F1315" s="81" t="s">
        <v>0</v>
      </c>
      <c r="G1315" s="81" t="s">
        <v>0</v>
      </c>
      <c r="H1315" s="6" t="s">
        <v>179</v>
      </c>
      <c r="I1315" s="104">
        <f>I1312</f>
        <v>62</v>
      </c>
      <c r="J1315" s="104">
        <f>J1312</f>
        <v>62</v>
      </c>
      <c r="K1315" s="104"/>
      <c r="L1315" s="104"/>
      <c r="M1315" s="104"/>
      <c r="N1315" s="104"/>
      <c r="O1315" s="104"/>
      <c r="P1315" s="104"/>
      <c r="Q1315" s="104"/>
      <c r="R1315" s="35"/>
    </row>
    <row r="1316" spans="1:18" x14ac:dyDescent="0.3">
      <c r="A1316" s="41" t="s">
        <v>750</v>
      </c>
      <c r="B1316" s="52" t="s">
        <v>0</v>
      </c>
      <c r="C1316" s="52" t="s">
        <v>0</v>
      </c>
      <c r="D1316" s="52" t="s">
        <v>0</v>
      </c>
      <c r="E1316" s="52" t="s">
        <v>0</v>
      </c>
      <c r="F1316" s="52" t="s">
        <v>0</v>
      </c>
      <c r="G1316" s="52" t="s">
        <v>0</v>
      </c>
      <c r="H1316" s="6" t="s">
        <v>751</v>
      </c>
      <c r="I1316" s="102"/>
      <c r="J1316" s="102"/>
      <c r="K1316" s="102"/>
      <c r="L1316" s="102">
        <f t="shared" si="474"/>
        <v>0</v>
      </c>
      <c r="M1316" s="102">
        <v>0</v>
      </c>
      <c r="N1316" s="102"/>
      <c r="O1316" s="102"/>
      <c r="P1316" s="102">
        <f t="shared" si="477"/>
        <v>0</v>
      </c>
      <c r="Q1316" s="102" t="str">
        <f t="shared" si="478"/>
        <v>-</v>
      </c>
      <c r="R1316" s="35"/>
    </row>
    <row r="1317" spans="1:18" ht="15" thickBot="1" x14ac:dyDescent="0.35">
      <c r="A1317" s="41" t="s">
        <v>750</v>
      </c>
      <c r="B1317" s="41" t="s">
        <v>111</v>
      </c>
      <c r="C1317" s="40" t="s">
        <v>0</v>
      </c>
      <c r="D1317" s="40" t="s">
        <v>0</v>
      </c>
      <c r="E1317" s="52" t="s">
        <v>0</v>
      </c>
      <c r="F1317" s="52" t="s">
        <v>0</v>
      </c>
      <c r="G1317" s="52" t="s">
        <v>0</v>
      </c>
      <c r="H1317" s="6" t="s">
        <v>0</v>
      </c>
      <c r="I1317" s="102"/>
      <c r="J1317" s="102"/>
      <c r="K1317" s="102"/>
      <c r="L1317" s="102"/>
      <c r="M1317" s="102"/>
      <c r="N1317" s="102"/>
      <c r="O1317" s="102"/>
      <c r="P1317" s="102"/>
      <c r="Q1317" s="102"/>
      <c r="R1317" s="35"/>
    </row>
    <row r="1318" spans="1:18" s="34" customFormat="1" ht="31.2" thickBot="1" x14ac:dyDescent="0.35">
      <c r="A1318" s="45" t="s">
        <v>112</v>
      </c>
      <c r="B1318" s="45" t="s">
        <v>113</v>
      </c>
      <c r="C1318" s="45" t="s">
        <v>114</v>
      </c>
      <c r="D1318" s="46" t="s">
        <v>0</v>
      </c>
      <c r="E1318" s="45" t="s">
        <v>3014</v>
      </c>
      <c r="F1318" s="45" t="s">
        <v>115</v>
      </c>
      <c r="G1318" s="45" t="s">
        <v>116</v>
      </c>
      <c r="H1318" s="29" t="s">
        <v>1</v>
      </c>
      <c r="I1318" s="124" t="s">
        <v>3013</v>
      </c>
      <c r="J1318" s="124" t="s">
        <v>2</v>
      </c>
      <c r="K1318" s="124" t="s">
        <v>3097</v>
      </c>
      <c r="L1318" s="124" t="s">
        <v>3097</v>
      </c>
      <c r="M1318" s="124" t="s">
        <v>3098</v>
      </c>
      <c r="N1318" s="124" t="s">
        <v>3099</v>
      </c>
      <c r="O1318" s="124" t="s">
        <v>3100</v>
      </c>
      <c r="P1318" s="124" t="s">
        <v>3097</v>
      </c>
      <c r="Q1318" s="126" t="s">
        <v>3101</v>
      </c>
      <c r="R1318" s="35"/>
    </row>
    <row r="1319" spans="1:18" x14ac:dyDescent="0.3">
      <c r="A1319" s="50" t="s">
        <v>0</v>
      </c>
      <c r="B1319" s="50" t="s">
        <v>0</v>
      </c>
      <c r="C1319" s="50" t="s">
        <v>0</v>
      </c>
      <c r="D1319" s="51" t="s">
        <v>0</v>
      </c>
      <c r="E1319" s="51" t="s">
        <v>0</v>
      </c>
      <c r="F1319" s="86" t="s">
        <v>0</v>
      </c>
      <c r="G1319" s="87" t="s">
        <v>0</v>
      </c>
      <c r="H1319" s="8" t="s">
        <v>0</v>
      </c>
      <c r="I1319" s="103">
        <v>1</v>
      </c>
      <c r="J1319" s="103">
        <v>2</v>
      </c>
      <c r="K1319" s="103">
        <v>3</v>
      </c>
      <c r="L1319" s="103" t="s">
        <v>3</v>
      </c>
      <c r="M1319" s="103">
        <v>5</v>
      </c>
      <c r="N1319" s="103">
        <v>6</v>
      </c>
      <c r="O1319" s="103">
        <v>7</v>
      </c>
      <c r="P1319" s="103" t="s">
        <v>3102</v>
      </c>
      <c r="Q1319" s="103">
        <v>9</v>
      </c>
      <c r="R1319" s="35"/>
    </row>
    <row r="1320" spans="1:18" x14ac:dyDescent="0.3">
      <c r="A1320" s="41" t="s">
        <v>750</v>
      </c>
      <c r="B1320" s="41" t="s">
        <v>111</v>
      </c>
      <c r="C1320" s="40" t="s">
        <v>117</v>
      </c>
      <c r="D1320" s="40" t="s">
        <v>752</v>
      </c>
      <c r="E1320" s="52" t="s">
        <v>0</v>
      </c>
      <c r="F1320" s="52" t="s">
        <v>0</v>
      </c>
      <c r="G1320" s="52" t="s">
        <v>0</v>
      </c>
      <c r="H1320" s="6" t="s">
        <v>751</v>
      </c>
      <c r="I1320" s="102"/>
      <c r="J1320" s="102"/>
      <c r="K1320" s="102"/>
      <c r="L1320" s="102">
        <f t="shared" si="474"/>
        <v>0</v>
      </c>
      <c r="M1320" s="102">
        <v>0</v>
      </c>
      <c r="N1320" s="102"/>
      <c r="O1320" s="102"/>
      <c r="P1320" s="102">
        <f t="shared" si="477"/>
        <v>0</v>
      </c>
      <c r="Q1320" s="102" t="str">
        <f t="shared" si="478"/>
        <v>-</v>
      </c>
      <c r="R1320" s="35"/>
    </row>
    <row r="1321" spans="1:18" s="34" customFormat="1" ht="20.399999999999999" x14ac:dyDescent="0.3">
      <c r="A1321" s="43" t="s">
        <v>0</v>
      </c>
      <c r="B1321" s="43" t="s">
        <v>0</v>
      </c>
      <c r="C1321" s="43" t="s">
        <v>0</v>
      </c>
      <c r="D1321" s="49" t="s">
        <v>0</v>
      </c>
      <c r="E1321" s="49" t="s">
        <v>0</v>
      </c>
      <c r="F1321" s="49" t="s">
        <v>0</v>
      </c>
      <c r="G1321" s="49" t="s">
        <v>0</v>
      </c>
      <c r="H1321" s="21" t="s">
        <v>26</v>
      </c>
      <c r="I1321" s="112">
        <f>SUM(I1322,I1330,I1332)</f>
        <v>1230200</v>
      </c>
      <c r="J1321" s="112">
        <f>SUM(J1322,J1330,J1332)</f>
        <v>1230200</v>
      </c>
      <c r="K1321" s="112">
        <f>SUM(K1322,K1330,K1332)</f>
        <v>0</v>
      </c>
      <c r="L1321" s="112">
        <f t="shared" si="474"/>
        <v>244551</v>
      </c>
      <c r="M1321" s="112">
        <f>SUM(M1322,M1330,M1332)</f>
        <v>59337</v>
      </c>
      <c r="N1321" s="112">
        <f t="shared" ref="N1321:O1321" si="489">SUM(N1322,N1330,N1332)</f>
        <v>92507</v>
      </c>
      <c r="O1321" s="112">
        <f t="shared" si="489"/>
        <v>92707</v>
      </c>
      <c r="P1321" s="112">
        <f t="shared" si="477"/>
        <v>244551</v>
      </c>
      <c r="Q1321" s="112">
        <f t="shared" si="478"/>
        <v>19.878962770281255</v>
      </c>
      <c r="R1321" s="35"/>
    </row>
    <row r="1322" spans="1:18" x14ac:dyDescent="0.3">
      <c r="A1322" s="40" t="s">
        <v>750</v>
      </c>
      <c r="B1322" s="40" t="s">
        <v>111</v>
      </c>
      <c r="C1322" s="40" t="s">
        <v>117</v>
      </c>
      <c r="D1322" s="40" t="s">
        <v>752</v>
      </c>
      <c r="E1322" s="52" t="s">
        <v>119</v>
      </c>
      <c r="F1322" s="52" t="s">
        <v>0</v>
      </c>
      <c r="G1322" s="52" t="s">
        <v>0</v>
      </c>
      <c r="H1322" s="6" t="s">
        <v>5</v>
      </c>
      <c r="I1322" s="104">
        <f>SUM(I1323,I1324)</f>
        <v>911700</v>
      </c>
      <c r="J1322" s="104">
        <f>SUM(J1323,J1324)</f>
        <v>911700</v>
      </c>
      <c r="K1322" s="104">
        <f>SUM(K1323,K1324)</f>
        <v>0</v>
      </c>
      <c r="L1322" s="104">
        <f t="shared" si="474"/>
        <v>184286</v>
      </c>
      <c r="M1322" s="104">
        <f>SUM(M1323,M1324)</f>
        <v>53972</v>
      </c>
      <c r="N1322" s="104">
        <f t="shared" ref="N1322:O1322" si="490">SUM(N1323,N1324)</f>
        <v>65007</v>
      </c>
      <c r="O1322" s="104">
        <f t="shared" si="490"/>
        <v>65307</v>
      </c>
      <c r="P1322" s="104">
        <f t="shared" si="477"/>
        <v>184286</v>
      </c>
      <c r="Q1322" s="104">
        <f t="shared" si="478"/>
        <v>20.213447405944937</v>
      </c>
      <c r="R1322" s="35"/>
    </row>
    <row r="1323" spans="1:18" x14ac:dyDescent="0.3">
      <c r="A1323" s="40" t="s">
        <v>750</v>
      </c>
      <c r="B1323" s="40" t="s">
        <v>111</v>
      </c>
      <c r="C1323" s="40" t="s">
        <v>117</v>
      </c>
      <c r="D1323" s="40" t="s">
        <v>752</v>
      </c>
      <c r="E1323" s="88" t="s">
        <v>3015</v>
      </c>
      <c r="F1323" s="40"/>
      <c r="G1323" s="81" t="s">
        <v>3065</v>
      </c>
      <c r="H1323" s="9" t="s">
        <v>6</v>
      </c>
      <c r="I1323" s="102">
        <v>779000</v>
      </c>
      <c r="J1323" s="102">
        <v>779000</v>
      </c>
      <c r="K1323" s="102"/>
      <c r="L1323" s="102">
        <f t="shared" si="474"/>
        <v>169572</v>
      </c>
      <c r="M1323" s="102">
        <v>49572</v>
      </c>
      <c r="N1323" s="102">
        <v>60000</v>
      </c>
      <c r="O1323" s="102">
        <v>60000</v>
      </c>
      <c r="P1323" s="102">
        <f t="shared" si="477"/>
        <v>169572</v>
      </c>
      <c r="Q1323" s="102">
        <f t="shared" si="478"/>
        <v>21.767907573812582</v>
      </c>
      <c r="R1323" s="35"/>
    </row>
    <row r="1324" spans="1:18" x14ac:dyDescent="0.3">
      <c r="A1324" s="41" t="s">
        <v>750</v>
      </c>
      <c r="B1324" s="41" t="s">
        <v>111</v>
      </c>
      <c r="C1324" s="41" t="s">
        <v>117</v>
      </c>
      <c r="D1324" s="41" t="s">
        <v>752</v>
      </c>
      <c r="E1324" s="41" t="s">
        <v>120</v>
      </c>
      <c r="F1324" s="40" t="s">
        <v>0</v>
      </c>
      <c r="G1324" s="81" t="s">
        <v>0</v>
      </c>
      <c r="H1324" s="6" t="s">
        <v>7</v>
      </c>
      <c r="I1324" s="104">
        <f>SUM(I1325:I1329)</f>
        <v>132700</v>
      </c>
      <c r="J1324" s="104">
        <f t="shared" ref="J1324:O1324" si="491">SUM(J1325:J1329)</f>
        <v>132700</v>
      </c>
      <c r="K1324" s="104">
        <f t="shared" si="491"/>
        <v>0</v>
      </c>
      <c r="L1324" s="104">
        <f t="shared" si="474"/>
        <v>14714</v>
      </c>
      <c r="M1324" s="104">
        <f t="shared" si="491"/>
        <v>4400</v>
      </c>
      <c r="N1324" s="104">
        <f t="shared" si="491"/>
        <v>5007</v>
      </c>
      <c r="O1324" s="104">
        <f t="shared" si="491"/>
        <v>5307</v>
      </c>
      <c r="P1324" s="104">
        <f t="shared" si="477"/>
        <v>14714</v>
      </c>
      <c r="Q1324" s="104">
        <f t="shared" si="478"/>
        <v>11.088168801808591</v>
      </c>
      <c r="R1324" s="35"/>
    </row>
    <row r="1325" spans="1:18" x14ac:dyDescent="0.3">
      <c r="A1325" s="40" t="s">
        <v>750</v>
      </c>
      <c r="B1325" s="40" t="s">
        <v>111</v>
      </c>
      <c r="C1325" s="40" t="s">
        <v>117</v>
      </c>
      <c r="D1325" s="40" t="s">
        <v>752</v>
      </c>
      <c r="E1325" s="88" t="s">
        <v>3016</v>
      </c>
      <c r="F1325" s="40" t="s">
        <v>753</v>
      </c>
      <c r="G1325" s="81" t="s">
        <v>3065</v>
      </c>
      <c r="H1325" s="9" t="s">
        <v>9</v>
      </c>
      <c r="I1325" s="102">
        <v>14700</v>
      </c>
      <c r="J1325" s="102">
        <v>14700</v>
      </c>
      <c r="K1325" s="102"/>
      <c r="L1325" s="102">
        <f t="shared" si="474"/>
        <v>3022</v>
      </c>
      <c r="M1325" s="102">
        <v>1008</v>
      </c>
      <c r="N1325" s="102">
        <v>1007</v>
      </c>
      <c r="O1325" s="102">
        <v>1007</v>
      </c>
      <c r="P1325" s="102">
        <f t="shared" si="477"/>
        <v>3022</v>
      </c>
      <c r="Q1325" s="102">
        <f t="shared" si="478"/>
        <v>20.557823129251702</v>
      </c>
      <c r="R1325" s="35"/>
    </row>
    <row r="1326" spans="1:18" x14ac:dyDescent="0.3">
      <c r="A1326" s="40" t="s">
        <v>750</v>
      </c>
      <c r="B1326" s="40" t="s">
        <v>111</v>
      </c>
      <c r="C1326" s="40" t="s">
        <v>117</v>
      </c>
      <c r="D1326" s="40" t="s">
        <v>752</v>
      </c>
      <c r="E1326" s="88" t="s">
        <v>3016</v>
      </c>
      <c r="F1326" s="40" t="s">
        <v>754</v>
      </c>
      <c r="G1326" s="81" t="s">
        <v>3065</v>
      </c>
      <c r="H1326" s="9" t="s">
        <v>12</v>
      </c>
      <c r="I1326" s="102">
        <v>56000</v>
      </c>
      <c r="J1326" s="102">
        <v>56000</v>
      </c>
      <c r="K1326" s="102"/>
      <c r="L1326" s="102">
        <f t="shared" si="474"/>
        <v>11692</v>
      </c>
      <c r="M1326" s="102">
        <v>3392</v>
      </c>
      <c r="N1326" s="102">
        <v>4000</v>
      </c>
      <c r="O1326" s="102">
        <v>4300</v>
      </c>
      <c r="P1326" s="102">
        <f t="shared" si="477"/>
        <v>11692</v>
      </c>
      <c r="Q1326" s="102">
        <f t="shared" si="478"/>
        <v>20.87857142857143</v>
      </c>
      <c r="R1326" s="35"/>
    </row>
    <row r="1327" spans="1:18" x14ac:dyDescent="0.3">
      <c r="A1327" s="40" t="s">
        <v>750</v>
      </c>
      <c r="B1327" s="40" t="s">
        <v>111</v>
      </c>
      <c r="C1327" s="40" t="s">
        <v>117</v>
      </c>
      <c r="D1327" s="40" t="s">
        <v>752</v>
      </c>
      <c r="E1327" s="88" t="s">
        <v>3016</v>
      </c>
      <c r="F1327" s="40" t="s">
        <v>755</v>
      </c>
      <c r="G1327" s="81" t="s">
        <v>3065</v>
      </c>
      <c r="H1327" s="9" t="s">
        <v>10</v>
      </c>
      <c r="I1327" s="102">
        <v>12000</v>
      </c>
      <c r="J1327" s="102">
        <v>12000</v>
      </c>
      <c r="K1327" s="102"/>
      <c r="L1327" s="102">
        <f t="shared" si="474"/>
        <v>0</v>
      </c>
      <c r="M1327" s="102">
        <v>0</v>
      </c>
      <c r="N1327" s="102"/>
      <c r="O1327" s="102"/>
      <c r="P1327" s="102">
        <f t="shared" si="477"/>
        <v>0</v>
      </c>
      <c r="Q1327" s="102">
        <f t="shared" si="478"/>
        <v>0</v>
      </c>
      <c r="R1327" s="35"/>
    </row>
    <row r="1328" spans="1:18" x14ac:dyDescent="0.3">
      <c r="A1328" s="40" t="s">
        <v>750</v>
      </c>
      <c r="B1328" s="40" t="s">
        <v>111</v>
      </c>
      <c r="C1328" s="40" t="s">
        <v>117</v>
      </c>
      <c r="D1328" s="40" t="s">
        <v>752</v>
      </c>
      <c r="E1328" s="88" t="s">
        <v>3016</v>
      </c>
      <c r="F1328" s="40" t="s">
        <v>756</v>
      </c>
      <c r="G1328" s="81" t="s">
        <v>3065</v>
      </c>
      <c r="H1328" s="9" t="s">
        <v>8</v>
      </c>
      <c r="I1328" s="102">
        <v>30000</v>
      </c>
      <c r="J1328" s="102">
        <v>30000</v>
      </c>
      <c r="K1328" s="102"/>
      <c r="L1328" s="102">
        <f t="shared" si="474"/>
        <v>0</v>
      </c>
      <c r="M1328" s="102">
        <v>0</v>
      </c>
      <c r="N1328" s="102">
        <v>0</v>
      </c>
      <c r="O1328" s="102">
        <v>0</v>
      </c>
      <c r="P1328" s="102">
        <f t="shared" si="477"/>
        <v>0</v>
      </c>
      <c r="Q1328" s="102">
        <f t="shared" si="478"/>
        <v>0</v>
      </c>
      <c r="R1328" s="35"/>
    </row>
    <row r="1329" spans="1:18" x14ac:dyDescent="0.3">
      <c r="A1329" s="40" t="s">
        <v>750</v>
      </c>
      <c r="B1329" s="40" t="s">
        <v>111</v>
      </c>
      <c r="C1329" s="40" t="s">
        <v>117</v>
      </c>
      <c r="D1329" s="40" t="s">
        <v>752</v>
      </c>
      <c r="E1329" s="88" t="s">
        <v>3016</v>
      </c>
      <c r="F1329" s="40" t="s">
        <v>757</v>
      </c>
      <c r="G1329" s="81" t="s">
        <v>3065</v>
      </c>
      <c r="H1329" s="9" t="s">
        <v>11</v>
      </c>
      <c r="I1329" s="102">
        <v>20000</v>
      </c>
      <c r="J1329" s="102">
        <v>20000</v>
      </c>
      <c r="K1329" s="102"/>
      <c r="L1329" s="102">
        <f t="shared" si="474"/>
        <v>0</v>
      </c>
      <c r="M1329" s="102">
        <v>0</v>
      </c>
      <c r="N1329" s="102"/>
      <c r="O1329" s="102"/>
      <c r="P1329" s="102">
        <f t="shared" si="477"/>
        <v>0</v>
      </c>
      <c r="Q1329" s="102">
        <f t="shared" si="478"/>
        <v>0</v>
      </c>
      <c r="R1329" s="35"/>
    </row>
    <row r="1330" spans="1:18" x14ac:dyDescent="0.3">
      <c r="A1330" s="40" t="s">
        <v>750</v>
      </c>
      <c r="B1330" s="40" t="s">
        <v>111</v>
      </c>
      <c r="C1330" s="40" t="s">
        <v>117</v>
      </c>
      <c r="D1330" s="40" t="s">
        <v>752</v>
      </c>
      <c r="E1330" s="52" t="s">
        <v>124</v>
      </c>
      <c r="F1330" s="52" t="s">
        <v>0</v>
      </c>
      <c r="G1330" s="52" t="s">
        <v>0</v>
      </c>
      <c r="H1330" s="6" t="s">
        <v>14</v>
      </c>
      <c r="I1330" s="104">
        <f>SUM(I1331)</f>
        <v>82000</v>
      </c>
      <c r="J1330" s="104">
        <f t="shared" ref="J1330:O1330" si="492">SUM(J1331)</f>
        <v>82000</v>
      </c>
      <c r="K1330" s="104">
        <f t="shared" si="492"/>
        <v>0</v>
      </c>
      <c r="L1330" s="104">
        <f t="shared" si="474"/>
        <v>17806</v>
      </c>
      <c r="M1330" s="104">
        <f t="shared" si="492"/>
        <v>5206</v>
      </c>
      <c r="N1330" s="104">
        <f t="shared" si="492"/>
        <v>6300</v>
      </c>
      <c r="O1330" s="104">
        <f t="shared" si="492"/>
        <v>6300</v>
      </c>
      <c r="P1330" s="104">
        <f t="shared" si="477"/>
        <v>17806</v>
      </c>
      <c r="Q1330" s="104">
        <f t="shared" si="478"/>
        <v>21.714634146341464</v>
      </c>
      <c r="R1330" s="35"/>
    </row>
    <row r="1331" spans="1:18" x14ac:dyDescent="0.3">
      <c r="A1331" s="40" t="s">
        <v>750</v>
      </c>
      <c r="B1331" s="40" t="s">
        <v>111</v>
      </c>
      <c r="C1331" s="40" t="s">
        <v>117</v>
      </c>
      <c r="D1331" s="40" t="s">
        <v>752</v>
      </c>
      <c r="E1331" s="88" t="s">
        <v>3017</v>
      </c>
      <c r="F1331" s="40"/>
      <c r="G1331" s="81" t="s">
        <v>3065</v>
      </c>
      <c r="H1331" s="9" t="s">
        <v>15</v>
      </c>
      <c r="I1331" s="102">
        <v>82000</v>
      </c>
      <c r="J1331" s="102">
        <v>82000</v>
      </c>
      <c r="K1331" s="102"/>
      <c r="L1331" s="102">
        <f t="shared" si="474"/>
        <v>17806</v>
      </c>
      <c r="M1331" s="102">
        <v>5206</v>
      </c>
      <c r="N1331" s="102">
        <v>6300</v>
      </c>
      <c r="O1331" s="102">
        <v>6300</v>
      </c>
      <c r="P1331" s="102">
        <f t="shared" si="477"/>
        <v>17806</v>
      </c>
      <c r="Q1331" s="102">
        <f t="shared" si="478"/>
        <v>21.714634146341464</v>
      </c>
      <c r="R1331" s="35"/>
    </row>
    <row r="1332" spans="1:18" x14ac:dyDescent="0.3">
      <c r="A1332" s="40" t="s">
        <v>750</v>
      </c>
      <c r="B1332" s="40" t="s">
        <v>111</v>
      </c>
      <c r="C1332" s="40" t="s">
        <v>117</v>
      </c>
      <c r="D1332" s="40" t="s">
        <v>752</v>
      </c>
      <c r="E1332" s="52" t="s">
        <v>125</v>
      </c>
      <c r="F1332" s="52" t="s">
        <v>0</v>
      </c>
      <c r="G1332" s="52" t="s">
        <v>0</v>
      </c>
      <c r="H1332" s="6" t="s">
        <v>16</v>
      </c>
      <c r="I1332" s="104">
        <f t="shared" ref="I1332:O1332" si="493">SUM(I1333,I1334)</f>
        <v>236500</v>
      </c>
      <c r="J1332" s="104">
        <f t="shared" si="493"/>
        <v>236500</v>
      </c>
      <c r="K1332" s="104">
        <f t="shared" si="493"/>
        <v>0</v>
      </c>
      <c r="L1332" s="104">
        <f t="shared" si="474"/>
        <v>42459</v>
      </c>
      <c r="M1332" s="104">
        <f t="shared" si="493"/>
        <v>159</v>
      </c>
      <c r="N1332" s="104">
        <f t="shared" si="493"/>
        <v>21200</v>
      </c>
      <c r="O1332" s="104">
        <f t="shared" si="493"/>
        <v>21100</v>
      </c>
      <c r="P1332" s="104">
        <f t="shared" si="477"/>
        <v>42459</v>
      </c>
      <c r="Q1332" s="104">
        <f t="shared" si="478"/>
        <v>17.95306553911205</v>
      </c>
      <c r="R1332" s="35"/>
    </row>
    <row r="1333" spans="1:18" x14ac:dyDescent="0.3">
      <c r="A1333" s="40" t="s">
        <v>750</v>
      </c>
      <c r="B1333" s="40" t="s">
        <v>111</v>
      </c>
      <c r="C1333" s="40" t="s">
        <v>117</v>
      </c>
      <c r="D1333" s="40" t="s">
        <v>752</v>
      </c>
      <c r="E1333" s="88" t="s">
        <v>3018</v>
      </c>
      <c r="F1333" s="40"/>
      <c r="G1333" s="81" t="s">
        <v>3065</v>
      </c>
      <c r="H1333" s="9" t="s">
        <v>17</v>
      </c>
      <c r="I1333" s="102">
        <v>5000</v>
      </c>
      <c r="J1333" s="102">
        <v>5000</v>
      </c>
      <c r="K1333" s="102"/>
      <c r="L1333" s="102">
        <f t="shared" si="474"/>
        <v>1000</v>
      </c>
      <c r="M1333" s="102">
        <v>0</v>
      </c>
      <c r="N1333" s="102">
        <v>500</v>
      </c>
      <c r="O1333" s="102">
        <v>500</v>
      </c>
      <c r="P1333" s="102">
        <f t="shared" si="477"/>
        <v>1000</v>
      </c>
      <c r="Q1333" s="102">
        <f t="shared" si="478"/>
        <v>20</v>
      </c>
      <c r="R1333" s="35"/>
    </row>
    <row r="1334" spans="1:18" x14ac:dyDescent="0.3">
      <c r="A1334" s="41" t="s">
        <v>750</v>
      </c>
      <c r="B1334" s="41" t="s">
        <v>111</v>
      </c>
      <c r="C1334" s="41" t="s">
        <v>117</v>
      </c>
      <c r="D1334" s="41" t="s">
        <v>752</v>
      </c>
      <c r="E1334" s="41" t="s">
        <v>127</v>
      </c>
      <c r="F1334" s="40" t="s">
        <v>0</v>
      </c>
      <c r="G1334" s="81" t="s">
        <v>0</v>
      </c>
      <c r="H1334" s="6" t="s">
        <v>25</v>
      </c>
      <c r="I1334" s="104">
        <f t="shared" ref="I1334:O1334" si="494">SUM(I1335:I1339)</f>
        <v>231500</v>
      </c>
      <c r="J1334" s="104">
        <f t="shared" si="494"/>
        <v>231500</v>
      </c>
      <c r="K1334" s="104">
        <f t="shared" si="494"/>
        <v>0</v>
      </c>
      <c r="L1334" s="104">
        <f t="shared" si="474"/>
        <v>41459</v>
      </c>
      <c r="M1334" s="104">
        <f t="shared" si="494"/>
        <v>159</v>
      </c>
      <c r="N1334" s="104">
        <f t="shared" si="494"/>
        <v>20700</v>
      </c>
      <c r="O1334" s="104">
        <f t="shared" si="494"/>
        <v>20600</v>
      </c>
      <c r="P1334" s="104">
        <f t="shared" si="477"/>
        <v>41459</v>
      </c>
      <c r="Q1334" s="104">
        <f t="shared" si="478"/>
        <v>17.908855291576675</v>
      </c>
      <c r="R1334" s="35"/>
    </row>
    <row r="1335" spans="1:18" ht="20.399999999999999" x14ac:dyDescent="0.3">
      <c r="A1335" s="40" t="s">
        <v>750</v>
      </c>
      <c r="B1335" s="40" t="s">
        <v>111</v>
      </c>
      <c r="C1335" s="40" t="s">
        <v>117</v>
      </c>
      <c r="D1335" s="40" t="s">
        <v>752</v>
      </c>
      <c r="E1335" s="88" t="s">
        <v>3019</v>
      </c>
      <c r="F1335" s="40" t="s">
        <v>758</v>
      </c>
      <c r="G1335" s="81" t="s">
        <v>3065</v>
      </c>
      <c r="H1335" s="9" t="s">
        <v>759</v>
      </c>
      <c r="I1335" s="102">
        <v>50000</v>
      </c>
      <c r="J1335" s="102">
        <v>50000</v>
      </c>
      <c r="K1335" s="102"/>
      <c r="L1335" s="102">
        <f t="shared" si="474"/>
        <v>8000</v>
      </c>
      <c r="M1335" s="102">
        <v>0</v>
      </c>
      <c r="N1335" s="102">
        <v>4000</v>
      </c>
      <c r="O1335" s="102">
        <v>4000</v>
      </c>
      <c r="P1335" s="102">
        <f t="shared" si="477"/>
        <v>8000</v>
      </c>
      <c r="Q1335" s="102">
        <f t="shared" si="478"/>
        <v>16</v>
      </c>
      <c r="R1335" s="35"/>
    </row>
    <row r="1336" spans="1:18" x14ac:dyDescent="0.3">
      <c r="A1336" s="40" t="s">
        <v>750</v>
      </c>
      <c r="B1336" s="40" t="s">
        <v>111</v>
      </c>
      <c r="C1336" s="40" t="s">
        <v>117</v>
      </c>
      <c r="D1336" s="40" t="s">
        <v>752</v>
      </c>
      <c r="E1336" s="88" t="s">
        <v>3019</v>
      </c>
      <c r="F1336" s="40" t="s">
        <v>760</v>
      </c>
      <c r="G1336" s="81" t="s">
        <v>3065</v>
      </c>
      <c r="H1336" s="9" t="s">
        <v>287</v>
      </c>
      <c r="I1336" s="102">
        <v>150000</v>
      </c>
      <c r="J1336" s="102">
        <v>150000</v>
      </c>
      <c r="K1336" s="102"/>
      <c r="L1336" s="102">
        <f t="shared" si="474"/>
        <v>28000</v>
      </c>
      <c r="M1336" s="102">
        <v>0</v>
      </c>
      <c r="N1336" s="102">
        <v>14000</v>
      </c>
      <c r="O1336" s="102">
        <v>14000</v>
      </c>
      <c r="P1336" s="102">
        <f t="shared" si="477"/>
        <v>28000</v>
      </c>
      <c r="Q1336" s="102">
        <f t="shared" si="478"/>
        <v>18.666666666666668</v>
      </c>
      <c r="R1336" s="35"/>
    </row>
    <row r="1337" spans="1:18" x14ac:dyDescent="0.3">
      <c r="A1337" s="40" t="s">
        <v>750</v>
      </c>
      <c r="B1337" s="40" t="s">
        <v>111</v>
      </c>
      <c r="C1337" s="40" t="s">
        <v>117</v>
      </c>
      <c r="D1337" s="40" t="s">
        <v>752</v>
      </c>
      <c r="E1337" s="88" t="s">
        <v>3019</v>
      </c>
      <c r="F1337" s="40" t="s">
        <v>761</v>
      </c>
      <c r="G1337" s="81" t="s">
        <v>3065</v>
      </c>
      <c r="H1337" s="9" t="s">
        <v>135</v>
      </c>
      <c r="I1337" s="102">
        <v>3000</v>
      </c>
      <c r="J1337" s="102">
        <v>3000</v>
      </c>
      <c r="K1337" s="102"/>
      <c r="L1337" s="102">
        <f t="shared" si="474"/>
        <v>759</v>
      </c>
      <c r="M1337" s="102">
        <v>159</v>
      </c>
      <c r="N1337" s="102">
        <v>350</v>
      </c>
      <c r="O1337" s="102">
        <v>250</v>
      </c>
      <c r="P1337" s="102">
        <f t="shared" si="477"/>
        <v>759</v>
      </c>
      <c r="Q1337" s="102">
        <f t="shared" si="478"/>
        <v>25.3</v>
      </c>
      <c r="R1337" s="35"/>
    </row>
    <row r="1338" spans="1:18" x14ac:dyDescent="0.3">
      <c r="A1338" s="40" t="s">
        <v>750</v>
      </c>
      <c r="B1338" s="40" t="s">
        <v>111</v>
      </c>
      <c r="C1338" s="40" t="s">
        <v>117</v>
      </c>
      <c r="D1338" s="40" t="s">
        <v>752</v>
      </c>
      <c r="E1338" s="88" t="s">
        <v>3019</v>
      </c>
      <c r="F1338" s="40" t="s">
        <v>762</v>
      </c>
      <c r="G1338" s="81" t="s">
        <v>3065</v>
      </c>
      <c r="H1338" s="9" t="s">
        <v>763</v>
      </c>
      <c r="I1338" s="102">
        <v>25000</v>
      </c>
      <c r="J1338" s="102">
        <v>25000</v>
      </c>
      <c r="K1338" s="102"/>
      <c r="L1338" s="102">
        <f t="shared" si="474"/>
        <v>4160</v>
      </c>
      <c r="M1338" s="102">
        <v>0</v>
      </c>
      <c r="N1338" s="102">
        <v>2080</v>
      </c>
      <c r="O1338" s="102">
        <v>2080</v>
      </c>
      <c r="P1338" s="102">
        <f t="shared" si="477"/>
        <v>4160</v>
      </c>
      <c r="Q1338" s="102">
        <f t="shared" si="478"/>
        <v>16.64</v>
      </c>
      <c r="R1338" s="35"/>
    </row>
    <row r="1339" spans="1:18" ht="20.399999999999999" x14ac:dyDescent="0.3">
      <c r="A1339" s="40" t="s">
        <v>750</v>
      </c>
      <c r="B1339" s="40" t="s">
        <v>111</v>
      </c>
      <c r="C1339" s="40" t="s">
        <v>117</v>
      </c>
      <c r="D1339" s="40" t="s">
        <v>752</v>
      </c>
      <c r="E1339" s="88" t="s">
        <v>3019</v>
      </c>
      <c r="F1339" s="40" t="s">
        <v>764</v>
      </c>
      <c r="G1339" s="81" t="s">
        <v>3065</v>
      </c>
      <c r="H1339" s="9" t="s">
        <v>141</v>
      </c>
      <c r="I1339" s="102">
        <v>3500</v>
      </c>
      <c r="J1339" s="102">
        <v>3500</v>
      </c>
      <c r="K1339" s="102"/>
      <c r="L1339" s="102">
        <f t="shared" si="474"/>
        <v>540</v>
      </c>
      <c r="M1339" s="102">
        <v>0</v>
      </c>
      <c r="N1339" s="102">
        <v>270</v>
      </c>
      <c r="O1339" s="102">
        <v>270</v>
      </c>
      <c r="P1339" s="102">
        <f t="shared" si="477"/>
        <v>540</v>
      </c>
      <c r="Q1339" s="102">
        <f t="shared" si="478"/>
        <v>15.428571428571427</v>
      </c>
      <c r="R1339" s="35"/>
    </row>
    <row r="1340" spans="1:18" s="34" customFormat="1" ht="20.399999999999999" x14ac:dyDescent="0.3">
      <c r="A1340" s="43" t="s">
        <v>0</v>
      </c>
      <c r="B1340" s="43" t="s">
        <v>0</v>
      </c>
      <c r="C1340" s="43" t="s">
        <v>0</v>
      </c>
      <c r="D1340" s="49" t="s">
        <v>0</v>
      </c>
      <c r="E1340" s="49" t="s">
        <v>0</v>
      </c>
      <c r="F1340" s="49" t="s">
        <v>0</v>
      </c>
      <c r="G1340" s="49" t="s">
        <v>0</v>
      </c>
      <c r="H1340" s="21" t="s">
        <v>35</v>
      </c>
      <c r="I1340" s="112">
        <f t="shared" ref="I1340:O1340" si="495">SUM(I1341)</f>
        <v>4550200</v>
      </c>
      <c r="J1340" s="112">
        <f t="shared" si="495"/>
        <v>4450200</v>
      </c>
      <c r="K1340" s="112">
        <f t="shared" si="495"/>
        <v>0</v>
      </c>
      <c r="L1340" s="112">
        <f t="shared" si="474"/>
        <v>862000</v>
      </c>
      <c r="M1340" s="112">
        <f t="shared" si="495"/>
        <v>0</v>
      </c>
      <c r="N1340" s="112">
        <f t="shared" si="495"/>
        <v>441000</v>
      </c>
      <c r="O1340" s="112">
        <f t="shared" si="495"/>
        <v>421000</v>
      </c>
      <c r="P1340" s="112">
        <f t="shared" si="477"/>
        <v>862000</v>
      </c>
      <c r="Q1340" s="112">
        <f t="shared" si="478"/>
        <v>19.36991595883331</v>
      </c>
      <c r="R1340" s="35"/>
    </row>
    <row r="1341" spans="1:18" x14ac:dyDescent="0.3">
      <c r="A1341" s="40" t="s">
        <v>750</v>
      </c>
      <c r="B1341" s="40" t="s">
        <v>111</v>
      </c>
      <c r="C1341" s="40" t="s">
        <v>117</v>
      </c>
      <c r="D1341" s="40" t="s">
        <v>752</v>
      </c>
      <c r="E1341" s="52" t="s">
        <v>142</v>
      </c>
      <c r="F1341" s="52" t="s">
        <v>0</v>
      </c>
      <c r="G1341" s="52" t="s">
        <v>0</v>
      </c>
      <c r="H1341" s="6" t="s">
        <v>27</v>
      </c>
      <c r="I1341" s="104">
        <f>SUM(I1342,I1344,I1348,I1350)</f>
        <v>4550200</v>
      </c>
      <c r="J1341" s="104">
        <f>SUM(J1342,J1344,J1348,J1350)</f>
        <v>4450200</v>
      </c>
      <c r="K1341" s="104">
        <f>SUM(K1342,K1344,K1348,K1350)</f>
        <v>0</v>
      </c>
      <c r="L1341" s="104">
        <f t="shared" si="474"/>
        <v>862000</v>
      </c>
      <c r="M1341" s="104">
        <f>SUM(M1342,M1344,M1348,M1350)</f>
        <v>0</v>
      </c>
      <c r="N1341" s="104">
        <f t="shared" ref="N1341:O1341" si="496">SUM(N1342,N1344,N1348,N1350)</f>
        <v>441000</v>
      </c>
      <c r="O1341" s="104">
        <f t="shared" si="496"/>
        <v>421000</v>
      </c>
      <c r="P1341" s="104">
        <f t="shared" si="477"/>
        <v>862000</v>
      </c>
      <c r="Q1341" s="104">
        <f t="shared" si="478"/>
        <v>19.36991595883331</v>
      </c>
      <c r="R1341" s="35"/>
    </row>
    <row r="1342" spans="1:18" x14ac:dyDescent="0.3">
      <c r="A1342" s="41" t="s">
        <v>750</v>
      </c>
      <c r="B1342" s="41" t="s">
        <v>111</v>
      </c>
      <c r="C1342" s="41" t="s">
        <v>117</v>
      </c>
      <c r="D1342" s="41" t="s">
        <v>752</v>
      </c>
      <c r="E1342" s="41" t="s">
        <v>290</v>
      </c>
      <c r="F1342" s="40" t="s">
        <v>0</v>
      </c>
      <c r="G1342" s="81" t="s">
        <v>0</v>
      </c>
      <c r="H1342" s="6" t="s">
        <v>28</v>
      </c>
      <c r="I1342" s="104">
        <f t="shared" ref="I1342:O1342" si="497">SUM(I1343)</f>
        <v>100</v>
      </c>
      <c r="J1342" s="104">
        <f t="shared" si="497"/>
        <v>100</v>
      </c>
      <c r="K1342" s="104">
        <f t="shared" si="497"/>
        <v>0</v>
      </c>
      <c r="L1342" s="104">
        <f t="shared" si="474"/>
        <v>0</v>
      </c>
      <c r="M1342" s="104">
        <f t="shared" si="497"/>
        <v>0</v>
      </c>
      <c r="N1342" s="104">
        <f t="shared" si="497"/>
        <v>0</v>
      </c>
      <c r="O1342" s="104">
        <f t="shared" si="497"/>
        <v>0</v>
      </c>
      <c r="P1342" s="104">
        <f t="shared" si="477"/>
        <v>0</v>
      </c>
      <c r="Q1342" s="104">
        <f t="shared" si="478"/>
        <v>0</v>
      </c>
      <c r="R1342" s="35"/>
    </row>
    <row r="1343" spans="1:18" x14ac:dyDescent="0.3">
      <c r="A1343" s="40" t="s">
        <v>750</v>
      </c>
      <c r="B1343" s="40" t="s">
        <v>111</v>
      </c>
      <c r="C1343" s="40" t="s">
        <v>117</v>
      </c>
      <c r="D1343" s="40" t="s">
        <v>752</v>
      </c>
      <c r="E1343" s="88" t="s">
        <v>3027</v>
      </c>
      <c r="F1343" s="40" t="s">
        <v>765</v>
      </c>
      <c r="G1343" s="81" t="s">
        <v>3065</v>
      </c>
      <c r="H1343" s="9" t="s">
        <v>383</v>
      </c>
      <c r="I1343" s="102">
        <v>100</v>
      </c>
      <c r="J1343" s="102">
        <v>100</v>
      </c>
      <c r="K1343" s="102"/>
      <c r="L1343" s="102">
        <f t="shared" si="474"/>
        <v>0</v>
      </c>
      <c r="M1343" s="102">
        <v>0</v>
      </c>
      <c r="N1343" s="102">
        <v>0</v>
      </c>
      <c r="O1343" s="102">
        <v>0</v>
      </c>
      <c r="P1343" s="102">
        <f t="shared" si="477"/>
        <v>0</v>
      </c>
      <c r="Q1343" s="102">
        <f t="shared" si="478"/>
        <v>0</v>
      </c>
      <c r="R1343" s="35"/>
    </row>
    <row r="1344" spans="1:18" x14ac:dyDescent="0.3">
      <c r="A1344" s="41" t="s">
        <v>750</v>
      </c>
      <c r="B1344" s="41" t="s">
        <v>111</v>
      </c>
      <c r="C1344" s="41" t="s">
        <v>117</v>
      </c>
      <c r="D1344" s="41" t="s">
        <v>752</v>
      </c>
      <c r="E1344" s="41" t="s">
        <v>175</v>
      </c>
      <c r="F1344" s="40" t="s">
        <v>0</v>
      </c>
      <c r="G1344" s="81" t="s">
        <v>0</v>
      </c>
      <c r="H1344" s="6" t="s">
        <v>29</v>
      </c>
      <c r="I1344" s="104">
        <f>SUM(I1345:I1347)</f>
        <v>3920000</v>
      </c>
      <c r="J1344" s="104">
        <f>SUM(J1345:J1347)</f>
        <v>3820000</v>
      </c>
      <c r="K1344" s="104">
        <f>SUM(K1345:K1347)</f>
        <v>0</v>
      </c>
      <c r="L1344" s="104">
        <f t="shared" si="474"/>
        <v>602000</v>
      </c>
      <c r="M1344" s="104">
        <f>SUM(M1345:M1347)</f>
        <v>0</v>
      </c>
      <c r="N1344" s="104">
        <f t="shared" ref="N1344:O1344" si="498">SUM(N1345:N1347)</f>
        <v>301000</v>
      </c>
      <c r="O1344" s="104">
        <f t="shared" si="498"/>
        <v>301000</v>
      </c>
      <c r="P1344" s="104">
        <f t="shared" si="477"/>
        <v>602000</v>
      </c>
      <c r="Q1344" s="104">
        <f t="shared" si="478"/>
        <v>15.759162303664922</v>
      </c>
      <c r="R1344" s="35"/>
    </row>
    <row r="1345" spans="1:18" x14ac:dyDescent="0.3">
      <c r="A1345" s="40" t="s">
        <v>750</v>
      </c>
      <c r="B1345" s="40" t="s">
        <v>111</v>
      </c>
      <c r="C1345" s="40" t="s">
        <v>117</v>
      </c>
      <c r="D1345" s="40" t="s">
        <v>752</v>
      </c>
      <c r="E1345" s="88" t="s">
        <v>3023</v>
      </c>
      <c r="F1345" s="40" t="s">
        <v>766</v>
      </c>
      <c r="G1345" s="81" t="s">
        <v>3065</v>
      </c>
      <c r="H1345" s="9" t="s">
        <v>2738</v>
      </c>
      <c r="I1345" s="102">
        <v>20000</v>
      </c>
      <c r="J1345" s="102">
        <v>20000</v>
      </c>
      <c r="K1345" s="102"/>
      <c r="L1345" s="102">
        <f t="shared" si="474"/>
        <v>2000</v>
      </c>
      <c r="M1345" s="102">
        <v>0</v>
      </c>
      <c r="N1345" s="102">
        <v>1000</v>
      </c>
      <c r="O1345" s="102">
        <v>1000</v>
      </c>
      <c r="P1345" s="102">
        <f t="shared" si="477"/>
        <v>2000</v>
      </c>
      <c r="Q1345" s="102">
        <f t="shared" si="478"/>
        <v>10</v>
      </c>
      <c r="R1345" s="35"/>
    </row>
    <row r="1346" spans="1:18" ht="20.399999999999999" x14ac:dyDescent="0.3">
      <c r="A1346" s="40" t="s">
        <v>750</v>
      </c>
      <c r="B1346" s="40" t="s">
        <v>111</v>
      </c>
      <c r="C1346" s="40" t="s">
        <v>117</v>
      </c>
      <c r="D1346" s="40" t="s">
        <v>752</v>
      </c>
      <c r="E1346" s="88" t="s">
        <v>3023</v>
      </c>
      <c r="F1346" s="40" t="s">
        <v>768</v>
      </c>
      <c r="G1346" s="81" t="s">
        <v>3066</v>
      </c>
      <c r="H1346" s="9" t="s">
        <v>769</v>
      </c>
      <c r="I1346" s="102">
        <v>3800000</v>
      </c>
      <c r="J1346" s="102">
        <v>3800000</v>
      </c>
      <c r="K1346" s="102"/>
      <c r="L1346" s="102">
        <f t="shared" si="474"/>
        <v>600000</v>
      </c>
      <c r="M1346" s="102">
        <v>0</v>
      </c>
      <c r="N1346" s="102">
        <v>300000</v>
      </c>
      <c r="O1346" s="102">
        <v>300000</v>
      </c>
      <c r="P1346" s="102">
        <f t="shared" si="477"/>
        <v>600000</v>
      </c>
      <c r="Q1346" s="102">
        <f t="shared" si="478"/>
        <v>15.789473684210526</v>
      </c>
      <c r="R1346" s="35"/>
    </row>
    <row r="1347" spans="1:18" s="121" customFormat="1" ht="20.399999999999999" x14ac:dyDescent="0.3">
      <c r="A1347" s="7" t="s">
        <v>750</v>
      </c>
      <c r="B1347" s="7" t="s">
        <v>111</v>
      </c>
      <c r="C1347" s="7" t="s">
        <v>117</v>
      </c>
      <c r="D1347" s="7" t="s">
        <v>752</v>
      </c>
      <c r="E1347" s="18">
        <v>6142</v>
      </c>
      <c r="F1347" s="7" t="s">
        <v>3095</v>
      </c>
      <c r="G1347" s="122" t="s">
        <v>3065</v>
      </c>
      <c r="H1347" s="120" t="s">
        <v>3096</v>
      </c>
      <c r="I1347" s="102">
        <v>100000</v>
      </c>
      <c r="J1347" s="102"/>
      <c r="K1347" s="102"/>
      <c r="L1347" s="102">
        <f t="shared" si="474"/>
        <v>0</v>
      </c>
      <c r="M1347" s="102">
        <v>0</v>
      </c>
      <c r="N1347" s="102">
        <v>0</v>
      </c>
      <c r="O1347" s="102">
        <v>0</v>
      </c>
      <c r="P1347" s="102">
        <f t="shared" si="477"/>
        <v>0</v>
      </c>
      <c r="Q1347" s="102" t="str">
        <f t="shared" si="478"/>
        <v>-</v>
      </c>
      <c r="R1347" s="35"/>
    </row>
    <row r="1348" spans="1:18" x14ac:dyDescent="0.3">
      <c r="A1348" s="41" t="s">
        <v>750</v>
      </c>
      <c r="B1348" s="41" t="s">
        <v>111</v>
      </c>
      <c r="C1348" s="41" t="s">
        <v>117</v>
      </c>
      <c r="D1348" s="41" t="s">
        <v>752</v>
      </c>
      <c r="E1348" s="41" t="s">
        <v>143</v>
      </c>
      <c r="F1348" s="40" t="s">
        <v>0</v>
      </c>
      <c r="G1348" s="81" t="s">
        <v>0</v>
      </c>
      <c r="H1348" s="6" t="s">
        <v>30</v>
      </c>
      <c r="I1348" s="104">
        <f t="shared" ref="I1348:O1348" si="499">SUM(I1349)</f>
        <v>630000</v>
      </c>
      <c r="J1348" s="104">
        <f t="shared" si="499"/>
        <v>630000</v>
      </c>
      <c r="K1348" s="104">
        <f t="shared" si="499"/>
        <v>0</v>
      </c>
      <c r="L1348" s="104">
        <f t="shared" si="474"/>
        <v>260000</v>
      </c>
      <c r="M1348" s="104">
        <f t="shared" si="499"/>
        <v>0</v>
      </c>
      <c r="N1348" s="104">
        <f t="shared" si="499"/>
        <v>140000</v>
      </c>
      <c r="O1348" s="104">
        <f t="shared" si="499"/>
        <v>120000</v>
      </c>
      <c r="P1348" s="104">
        <f t="shared" si="477"/>
        <v>260000</v>
      </c>
      <c r="Q1348" s="104">
        <f t="shared" si="478"/>
        <v>41.269841269841265</v>
      </c>
      <c r="R1348" s="35"/>
    </row>
    <row r="1349" spans="1:18" x14ac:dyDescent="0.3">
      <c r="A1349" s="40" t="s">
        <v>750</v>
      </c>
      <c r="B1349" s="40" t="s">
        <v>111</v>
      </c>
      <c r="C1349" s="40" t="s">
        <v>117</v>
      </c>
      <c r="D1349" s="40" t="s">
        <v>752</v>
      </c>
      <c r="E1349" s="88" t="s">
        <v>3020</v>
      </c>
      <c r="F1349" s="40" t="s">
        <v>770</v>
      </c>
      <c r="G1349" s="81" t="s">
        <v>3067</v>
      </c>
      <c r="H1349" s="9" t="s">
        <v>771</v>
      </c>
      <c r="I1349" s="102">
        <v>630000</v>
      </c>
      <c r="J1349" s="102">
        <v>630000</v>
      </c>
      <c r="K1349" s="102"/>
      <c r="L1349" s="102">
        <f t="shared" si="474"/>
        <v>260000</v>
      </c>
      <c r="M1349" s="102">
        <v>0</v>
      </c>
      <c r="N1349" s="102">
        <v>140000</v>
      </c>
      <c r="O1349" s="102">
        <v>120000</v>
      </c>
      <c r="P1349" s="102">
        <f t="shared" si="477"/>
        <v>260000</v>
      </c>
      <c r="Q1349" s="102">
        <f t="shared" si="478"/>
        <v>41.269841269841265</v>
      </c>
      <c r="R1349" s="35"/>
    </row>
    <row r="1350" spans="1:18" x14ac:dyDescent="0.3">
      <c r="A1350" s="40" t="s">
        <v>750</v>
      </c>
      <c r="B1350" s="40" t="s">
        <v>111</v>
      </c>
      <c r="C1350" s="40" t="s">
        <v>117</v>
      </c>
      <c r="D1350" s="40" t="s">
        <v>752</v>
      </c>
      <c r="E1350" s="88" t="s">
        <v>3021</v>
      </c>
      <c r="F1350" s="40"/>
      <c r="G1350" s="81" t="s">
        <v>3065</v>
      </c>
      <c r="H1350" s="9" t="s">
        <v>34</v>
      </c>
      <c r="I1350" s="102">
        <v>100</v>
      </c>
      <c r="J1350" s="102">
        <v>100</v>
      </c>
      <c r="K1350" s="102"/>
      <c r="L1350" s="102">
        <f t="shared" si="474"/>
        <v>0</v>
      </c>
      <c r="M1350" s="102">
        <v>0</v>
      </c>
      <c r="N1350" s="102"/>
      <c r="O1350" s="102"/>
      <c r="P1350" s="102">
        <f t="shared" si="477"/>
        <v>0</v>
      </c>
      <c r="Q1350" s="102">
        <f t="shared" si="478"/>
        <v>0</v>
      </c>
      <c r="R1350" s="35"/>
    </row>
    <row r="1351" spans="1:18" s="34" customFormat="1" ht="20.399999999999999" x14ac:dyDescent="0.3">
      <c r="A1351" s="43" t="s">
        <v>0</v>
      </c>
      <c r="B1351" s="43" t="s">
        <v>0</v>
      </c>
      <c r="C1351" s="43" t="s">
        <v>0</v>
      </c>
      <c r="D1351" s="49" t="s">
        <v>0</v>
      </c>
      <c r="E1351" s="49" t="s">
        <v>0</v>
      </c>
      <c r="F1351" s="49" t="s">
        <v>0</v>
      </c>
      <c r="G1351" s="49" t="s">
        <v>0</v>
      </c>
      <c r="H1351" s="21" t="s">
        <v>41</v>
      </c>
      <c r="I1351" s="112">
        <f t="shared" ref="I1351:O1351" si="500">SUM(I1352)</f>
        <v>7872100</v>
      </c>
      <c r="J1351" s="112">
        <f t="shared" si="500"/>
        <v>1100</v>
      </c>
      <c r="K1351" s="112">
        <f t="shared" si="500"/>
        <v>0</v>
      </c>
      <c r="L1351" s="112">
        <f t="shared" si="474"/>
        <v>0</v>
      </c>
      <c r="M1351" s="112">
        <f t="shared" si="500"/>
        <v>0</v>
      </c>
      <c r="N1351" s="112">
        <f t="shared" si="500"/>
        <v>0</v>
      </c>
      <c r="O1351" s="112">
        <f t="shared" si="500"/>
        <v>0</v>
      </c>
      <c r="P1351" s="112">
        <f t="shared" si="477"/>
        <v>0</v>
      </c>
      <c r="Q1351" s="112">
        <f t="shared" si="478"/>
        <v>0</v>
      </c>
      <c r="R1351" s="35"/>
    </row>
    <row r="1352" spans="1:18" x14ac:dyDescent="0.3">
      <c r="A1352" s="40" t="s">
        <v>750</v>
      </c>
      <c r="B1352" s="40" t="s">
        <v>111</v>
      </c>
      <c r="C1352" s="40" t="s">
        <v>117</v>
      </c>
      <c r="D1352" s="40" t="s">
        <v>752</v>
      </c>
      <c r="E1352" s="52" t="s">
        <v>192</v>
      </c>
      <c r="F1352" s="52" t="s">
        <v>0</v>
      </c>
      <c r="G1352" s="52" t="s">
        <v>0</v>
      </c>
      <c r="H1352" s="6" t="s">
        <v>36</v>
      </c>
      <c r="I1352" s="104">
        <f>SUM(I1353,I1355)</f>
        <v>7872100</v>
      </c>
      <c r="J1352" s="104">
        <f>SUM(J1353,J1355)</f>
        <v>1100</v>
      </c>
      <c r="K1352" s="104">
        <f>SUM(K1353,K1355)</f>
        <v>0</v>
      </c>
      <c r="L1352" s="104">
        <f t="shared" si="474"/>
        <v>0</v>
      </c>
      <c r="M1352" s="104">
        <f>SUM(M1353,M1355)</f>
        <v>0</v>
      </c>
      <c r="N1352" s="104">
        <f t="shared" ref="N1352:O1352" si="501">SUM(N1353,N1355)</f>
        <v>0</v>
      </c>
      <c r="O1352" s="104">
        <f t="shared" si="501"/>
        <v>0</v>
      </c>
      <c r="P1352" s="104">
        <f t="shared" si="477"/>
        <v>0</v>
      </c>
      <c r="Q1352" s="104">
        <f t="shared" si="478"/>
        <v>0</v>
      </c>
      <c r="R1352" s="35"/>
    </row>
    <row r="1353" spans="1:18" x14ac:dyDescent="0.3">
      <c r="A1353" s="41" t="s">
        <v>750</v>
      </c>
      <c r="B1353" s="41" t="s">
        <v>111</v>
      </c>
      <c r="C1353" s="41" t="s">
        <v>117</v>
      </c>
      <c r="D1353" s="41" t="s">
        <v>752</v>
      </c>
      <c r="E1353" s="41" t="s">
        <v>193</v>
      </c>
      <c r="F1353" s="40" t="s">
        <v>0</v>
      </c>
      <c r="G1353" s="81" t="s">
        <v>0</v>
      </c>
      <c r="H1353" s="6" t="s">
        <v>37</v>
      </c>
      <c r="I1353" s="104">
        <f t="shared" ref="I1353:O1353" si="502">SUM(I1354)</f>
        <v>100</v>
      </c>
      <c r="J1353" s="104">
        <f t="shared" si="502"/>
        <v>100</v>
      </c>
      <c r="K1353" s="104">
        <f t="shared" si="502"/>
        <v>0</v>
      </c>
      <c r="L1353" s="104">
        <f t="shared" si="474"/>
        <v>0</v>
      </c>
      <c r="M1353" s="104">
        <f t="shared" si="502"/>
        <v>0</v>
      </c>
      <c r="N1353" s="104">
        <f t="shared" si="502"/>
        <v>0</v>
      </c>
      <c r="O1353" s="104">
        <f t="shared" si="502"/>
        <v>0</v>
      </c>
      <c r="P1353" s="104">
        <f t="shared" si="477"/>
        <v>0</v>
      </c>
      <c r="Q1353" s="104">
        <f t="shared" si="478"/>
        <v>0</v>
      </c>
      <c r="R1353" s="35"/>
    </row>
    <row r="1354" spans="1:18" x14ac:dyDescent="0.3">
      <c r="A1354" s="40" t="s">
        <v>750</v>
      </c>
      <c r="B1354" s="40" t="s">
        <v>111</v>
      </c>
      <c r="C1354" s="40" t="s">
        <v>117</v>
      </c>
      <c r="D1354" s="40" t="s">
        <v>752</v>
      </c>
      <c r="E1354" s="88" t="s">
        <v>3024</v>
      </c>
      <c r="F1354" s="40" t="s">
        <v>772</v>
      </c>
      <c r="G1354" s="81" t="s">
        <v>3068</v>
      </c>
      <c r="H1354" s="9" t="s">
        <v>301</v>
      </c>
      <c r="I1354" s="102">
        <v>100</v>
      </c>
      <c r="J1354" s="102">
        <v>100</v>
      </c>
      <c r="K1354" s="102"/>
      <c r="L1354" s="102">
        <f t="shared" si="474"/>
        <v>0</v>
      </c>
      <c r="M1354" s="102">
        <v>0</v>
      </c>
      <c r="N1354" s="102">
        <v>0</v>
      </c>
      <c r="O1354" s="102">
        <v>0</v>
      </c>
      <c r="P1354" s="102">
        <f t="shared" si="477"/>
        <v>0</v>
      </c>
      <c r="Q1354" s="102">
        <f t="shared" si="478"/>
        <v>0</v>
      </c>
      <c r="R1354" s="35"/>
    </row>
    <row r="1355" spans="1:18" x14ac:dyDescent="0.3">
      <c r="A1355" s="41" t="s">
        <v>750</v>
      </c>
      <c r="B1355" s="41" t="s">
        <v>111</v>
      </c>
      <c r="C1355" s="41" t="s">
        <v>117</v>
      </c>
      <c r="D1355" s="41" t="s">
        <v>752</v>
      </c>
      <c r="E1355" s="41" t="s">
        <v>302</v>
      </c>
      <c r="F1355" s="40" t="s">
        <v>0</v>
      </c>
      <c r="G1355" s="81" t="s">
        <v>0</v>
      </c>
      <c r="H1355" s="6" t="s">
        <v>39</v>
      </c>
      <c r="I1355" s="104">
        <f>SUM(I1356:I1365)</f>
        <v>7872000</v>
      </c>
      <c r="J1355" s="104">
        <f t="shared" ref="J1355:O1355" si="503">SUM(J1356:J1365)</f>
        <v>1000</v>
      </c>
      <c r="K1355" s="104">
        <f t="shared" si="503"/>
        <v>0</v>
      </c>
      <c r="L1355" s="104">
        <f t="shared" ref="L1355:L1418" si="504">SUM(M1355:O1355)</f>
        <v>0</v>
      </c>
      <c r="M1355" s="104">
        <f t="shared" si="503"/>
        <v>0</v>
      </c>
      <c r="N1355" s="104">
        <f t="shared" si="503"/>
        <v>0</v>
      </c>
      <c r="O1355" s="104">
        <f t="shared" si="503"/>
        <v>0</v>
      </c>
      <c r="P1355" s="104">
        <f t="shared" si="477"/>
        <v>0</v>
      </c>
      <c r="Q1355" s="104">
        <f t="shared" si="478"/>
        <v>0</v>
      </c>
      <c r="R1355" s="35"/>
    </row>
    <row r="1356" spans="1:18" x14ac:dyDescent="0.3">
      <c r="A1356" s="40" t="s">
        <v>750</v>
      </c>
      <c r="B1356" s="40" t="s">
        <v>111</v>
      </c>
      <c r="C1356" s="40" t="s">
        <v>117</v>
      </c>
      <c r="D1356" s="40" t="s">
        <v>752</v>
      </c>
      <c r="E1356" s="88" t="s">
        <v>3029</v>
      </c>
      <c r="F1356" s="40" t="s">
        <v>773</v>
      </c>
      <c r="G1356" s="81" t="s">
        <v>3068</v>
      </c>
      <c r="H1356" s="9" t="s">
        <v>774</v>
      </c>
      <c r="I1356" s="102">
        <v>500000</v>
      </c>
      <c r="J1356" s="102">
        <v>0</v>
      </c>
      <c r="K1356" s="102"/>
      <c r="L1356" s="102">
        <f t="shared" si="504"/>
        <v>0</v>
      </c>
      <c r="M1356" s="102">
        <v>0</v>
      </c>
      <c r="N1356" s="102"/>
      <c r="O1356" s="102"/>
      <c r="P1356" s="102">
        <f t="shared" ref="P1356:P1419" si="505">K1356+L1356</f>
        <v>0</v>
      </c>
      <c r="Q1356" s="102" t="str">
        <f t="shared" si="478"/>
        <v>-</v>
      </c>
      <c r="R1356" s="35"/>
    </row>
    <row r="1357" spans="1:18" x14ac:dyDescent="0.3">
      <c r="A1357" s="40" t="s">
        <v>750</v>
      </c>
      <c r="B1357" s="40" t="s">
        <v>111</v>
      </c>
      <c r="C1357" s="40" t="s">
        <v>117</v>
      </c>
      <c r="D1357" s="40" t="s">
        <v>752</v>
      </c>
      <c r="E1357" s="88" t="s">
        <v>3029</v>
      </c>
      <c r="F1357" s="40" t="s">
        <v>775</v>
      </c>
      <c r="G1357" s="81" t="s">
        <v>3068</v>
      </c>
      <c r="H1357" s="9" t="s">
        <v>776</v>
      </c>
      <c r="I1357" s="102">
        <v>1150000</v>
      </c>
      <c r="J1357" s="102">
        <v>0</v>
      </c>
      <c r="K1357" s="102"/>
      <c r="L1357" s="102">
        <f t="shared" si="504"/>
        <v>0</v>
      </c>
      <c r="M1357" s="102">
        <v>0</v>
      </c>
      <c r="N1357" s="102"/>
      <c r="O1357" s="102"/>
      <c r="P1357" s="102">
        <f t="shared" si="505"/>
        <v>0</v>
      </c>
      <c r="Q1357" s="102" t="str">
        <f t="shared" ref="Q1357:Q1420" si="506">IF(J1357=0,"-",P1357/J1357*100)</f>
        <v>-</v>
      </c>
      <c r="R1357" s="35"/>
    </row>
    <row r="1358" spans="1:18" x14ac:dyDescent="0.3">
      <c r="A1358" s="40" t="s">
        <v>750</v>
      </c>
      <c r="B1358" s="40" t="s">
        <v>111</v>
      </c>
      <c r="C1358" s="40" t="s">
        <v>117</v>
      </c>
      <c r="D1358" s="40" t="s">
        <v>752</v>
      </c>
      <c r="E1358" s="88" t="s">
        <v>3029</v>
      </c>
      <c r="F1358" s="40" t="s">
        <v>777</v>
      </c>
      <c r="G1358" s="81" t="s">
        <v>3068</v>
      </c>
      <c r="H1358" s="9" t="s">
        <v>778</v>
      </c>
      <c r="I1358" s="102">
        <v>0</v>
      </c>
      <c r="J1358" s="102">
        <v>0</v>
      </c>
      <c r="K1358" s="102"/>
      <c r="L1358" s="102">
        <f t="shared" si="504"/>
        <v>0</v>
      </c>
      <c r="M1358" s="102">
        <v>0</v>
      </c>
      <c r="N1358" s="102"/>
      <c r="O1358" s="102"/>
      <c r="P1358" s="102">
        <f t="shared" si="505"/>
        <v>0</v>
      </c>
      <c r="Q1358" s="102" t="str">
        <f t="shared" si="506"/>
        <v>-</v>
      </c>
      <c r="R1358" s="35"/>
    </row>
    <row r="1359" spans="1:18" x14ac:dyDescent="0.3">
      <c r="A1359" s="40" t="s">
        <v>750</v>
      </c>
      <c r="B1359" s="40" t="s">
        <v>111</v>
      </c>
      <c r="C1359" s="40" t="s">
        <v>117</v>
      </c>
      <c r="D1359" s="40" t="s">
        <v>752</v>
      </c>
      <c r="E1359" s="88" t="s">
        <v>3029</v>
      </c>
      <c r="F1359" s="40" t="s">
        <v>779</v>
      </c>
      <c r="G1359" s="81" t="s">
        <v>3068</v>
      </c>
      <c r="H1359" s="9" t="s">
        <v>780</v>
      </c>
      <c r="I1359" s="102">
        <v>850000</v>
      </c>
      <c r="J1359" s="102">
        <v>0</v>
      </c>
      <c r="K1359" s="102"/>
      <c r="L1359" s="102">
        <f t="shared" si="504"/>
        <v>0</v>
      </c>
      <c r="M1359" s="102">
        <v>0</v>
      </c>
      <c r="N1359" s="102"/>
      <c r="O1359" s="102"/>
      <c r="P1359" s="102">
        <f t="shared" si="505"/>
        <v>0</v>
      </c>
      <c r="Q1359" s="102" t="str">
        <f t="shared" si="506"/>
        <v>-</v>
      </c>
      <c r="R1359" s="35"/>
    </row>
    <row r="1360" spans="1:18" x14ac:dyDescent="0.3">
      <c r="A1360" s="40" t="s">
        <v>750</v>
      </c>
      <c r="B1360" s="40" t="s">
        <v>111</v>
      </c>
      <c r="C1360" s="40" t="s">
        <v>117</v>
      </c>
      <c r="D1360" s="40" t="s">
        <v>752</v>
      </c>
      <c r="E1360" s="88" t="s">
        <v>3029</v>
      </c>
      <c r="F1360" s="40" t="s">
        <v>781</v>
      </c>
      <c r="G1360" s="81" t="s">
        <v>3068</v>
      </c>
      <c r="H1360" s="9" t="s">
        <v>782</v>
      </c>
      <c r="I1360" s="102">
        <v>600000</v>
      </c>
      <c r="J1360" s="102">
        <v>0</v>
      </c>
      <c r="K1360" s="102"/>
      <c r="L1360" s="102">
        <f t="shared" si="504"/>
        <v>0</v>
      </c>
      <c r="M1360" s="102">
        <v>0</v>
      </c>
      <c r="N1360" s="102"/>
      <c r="O1360" s="102"/>
      <c r="P1360" s="102">
        <f t="shared" si="505"/>
        <v>0</v>
      </c>
      <c r="Q1360" s="102" t="str">
        <f t="shared" si="506"/>
        <v>-</v>
      </c>
      <c r="R1360" s="35"/>
    </row>
    <row r="1361" spans="1:18" x14ac:dyDescent="0.3">
      <c r="A1361" s="40" t="s">
        <v>750</v>
      </c>
      <c r="B1361" s="40" t="s">
        <v>111</v>
      </c>
      <c r="C1361" s="40" t="s">
        <v>117</v>
      </c>
      <c r="D1361" s="40" t="s">
        <v>752</v>
      </c>
      <c r="E1361" s="88" t="s">
        <v>3029</v>
      </c>
      <c r="F1361" s="40" t="s">
        <v>783</v>
      </c>
      <c r="G1361" s="81" t="s">
        <v>3068</v>
      </c>
      <c r="H1361" s="9" t="s">
        <v>784</v>
      </c>
      <c r="I1361" s="102">
        <v>1000000</v>
      </c>
      <c r="J1361" s="102">
        <v>0</v>
      </c>
      <c r="K1361" s="102"/>
      <c r="L1361" s="102">
        <f t="shared" si="504"/>
        <v>0</v>
      </c>
      <c r="M1361" s="102">
        <v>0</v>
      </c>
      <c r="N1361" s="102"/>
      <c r="O1361" s="102"/>
      <c r="P1361" s="102">
        <f t="shared" si="505"/>
        <v>0</v>
      </c>
      <c r="Q1361" s="102" t="str">
        <f t="shared" si="506"/>
        <v>-</v>
      </c>
      <c r="R1361" s="35"/>
    </row>
    <row r="1362" spans="1:18" x14ac:dyDescent="0.3">
      <c r="A1362" s="40" t="s">
        <v>750</v>
      </c>
      <c r="B1362" s="40" t="s">
        <v>111</v>
      </c>
      <c r="C1362" s="40" t="s">
        <v>117</v>
      </c>
      <c r="D1362" s="40" t="s">
        <v>752</v>
      </c>
      <c r="E1362" s="88" t="s">
        <v>3029</v>
      </c>
      <c r="F1362" s="40" t="s">
        <v>785</v>
      </c>
      <c r="G1362" s="81" t="s">
        <v>3068</v>
      </c>
      <c r="H1362" s="9" t="s">
        <v>786</v>
      </c>
      <c r="I1362" s="102">
        <v>772000</v>
      </c>
      <c r="J1362" s="102">
        <v>1000</v>
      </c>
      <c r="K1362" s="102"/>
      <c r="L1362" s="102">
        <f t="shared" si="504"/>
        <v>0</v>
      </c>
      <c r="M1362" s="102">
        <v>0</v>
      </c>
      <c r="N1362" s="102"/>
      <c r="O1362" s="102"/>
      <c r="P1362" s="102">
        <f t="shared" si="505"/>
        <v>0</v>
      </c>
      <c r="Q1362" s="102">
        <f t="shared" si="506"/>
        <v>0</v>
      </c>
      <c r="R1362" s="35"/>
    </row>
    <row r="1363" spans="1:18" x14ac:dyDescent="0.3">
      <c r="A1363" s="40" t="s">
        <v>750</v>
      </c>
      <c r="B1363" s="40" t="s">
        <v>111</v>
      </c>
      <c r="C1363" s="40" t="s">
        <v>117</v>
      </c>
      <c r="D1363" s="40" t="s">
        <v>752</v>
      </c>
      <c r="E1363" s="88" t="s">
        <v>3029</v>
      </c>
      <c r="F1363" s="40" t="s">
        <v>787</v>
      </c>
      <c r="G1363" s="81" t="s">
        <v>3068</v>
      </c>
      <c r="H1363" s="9" t="s">
        <v>788</v>
      </c>
      <c r="I1363" s="102">
        <v>0</v>
      </c>
      <c r="J1363" s="102">
        <v>0</v>
      </c>
      <c r="K1363" s="102"/>
      <c r="L1363" s="102">
        <f t="shared" si="504"/>
        <v>0</v>
      </c>
      <c r="M1363" s="102">
        <v>0</v>
      </c>
      <c r="N1363" s="102"/>
      <c r="O1363" s="102"/>
      <c r="P1363" s="102">
        <f t="shared" si="505"/>
        <v>0</v>
      </c>
      <c r="Q1363" s="102" t="str">
        <f t="shared" si="506"/>
        <v>-</v>
      </c>
      <c r="R1363" s="35"/>
    </row>
    <row r="1364" spans="1:18" ht="20.399999999999999" x14ac:dyDescent="0.3">
      <c r="A1364" s="40" t="s">
        <v>750</v>
      </c>
      <c r="B1364" s="40" t="s">
        <v>111</v>
      </c>
      <c r="C1364" s="40" t="s">
        <v>117</v>
      </c>
      <c r="D1364" s="40" t="s">
        <v>752</v>
      </c>
      <c r="E1364" s="88" t="s">
        <v>3029</v>
      </c>
      <c r="F1364" s="40" t="s">
        <v>789</v>
      </c>
      <c r="G1364" s="81" t="s">
        <v>3068</v>
      </c>
      <c r="H1364" s="9" t="s">
        <v>790</v>
      </c>
      <c r="I1364" s="102">
        <v>0</v>
      </c>
      <c r="J1364" s="102">
        <v>0</v>
      </c>
      <c r="K1364" s="102"/>
      <c r="L1364" s="102">
        <f t="shared" si="504"/>
        <v>0</v>
      </c>
      <c r="M1364" s="102">
        <v>0</v>
      </c>
      <c r="N1364" s="102"/>
      <c r="O1364" s="102"/>
      <c r="P1364" s="102">
        <f t="shared" si="505"/>
        <v>0</v>
      </c>
      <c r="Q1364" s="102" t="str">
        <f t="shared" si="506"/>
        <v>-</v>
      </c>
      <c r="R1364" s="35"/>
    </row>
    <row r="1365" spans="1:18" x14ac:dyDescent="0.3">
      <c r="A1365" s="40" t="s">
        <v>750</v>
      </c>
      <c r="B1365" s="40" t="s">
        <v>111</v>
      </c>
      <c r="C1365" s="40" t="s">
        <v>117</v>
      </c>
      <c r="D1365" s="40" t="s">
        <v>752</v>
      </c>
      <c r="E1365" s="88" t="s">
        <v>3029</v>
      </c>
      <c r="F1365" s="40" t="s">
        <v>791</v>
      </c>
      <c r="G1365" s="81" t="s">
        <v>3068</v>
      </c>
      <c r="H1365" s="9" t="s">
        <v>792</v>
      </c>
      <c r="I1365" s="102">
        <v>3000000</v>
      </c>
      <c r="J1365" s="102">
        <v>0</v>
      </c>
      <c r="K1365" s="102"/>
      <c r="L1365" s="102">
        <f t="shared" si="504"/>
        <v>0</v>
      </c>
      <c r="M1365" s="102">
        <v>0</v>
      </c>
      <c r="N1365" s="102"/>
      <c r="O1365" s="102"/>
      <c r="P1365" s="102">
        <f t="shared" si="505"/>
        <v>0</v>
      </c>
      <c r="Q1365" s="102" t="str">
        <f t="shared" si="506"/>
        <v>-</v>
      </c>
      <c r="R1365" s="35"/>
    </row>
    <row r="1366" spans="1:18" s="34" customFormat="1" ht="20.399999999999999" x14ac:dyDescent="0.3">
      <c r="A1366" s="43" t="s">
        <v>0</v>
      </c>
      <c r="B1366" s="43" t="s">
        <v>0</v>
      </c>
      <c r="C1366" s="43" t="s">
        <v>0</v>
      </c>
      <c r="D1366" s="49" t="s">
        <v>0</v>
      </c>
      <c r="E1366" s="49" t="s">
        <v>0</v>
      </c>
      <c r="F1366" s="49" t="s">
        <v>0</v>
      </c>
      <c r="G1366" s="49" t="s">
        <v>0</v>
      </c>
      <c r="H1366" s="21" t="s">
        <v>53</v>
      </c>
      <c r="I1366" s="112">
        <f>SUM(I1367)</f>
        <v>10000</v>
      </c>
      <c r="J1366" s="112">
        <f t="shared" ref="J1366:O1367" si="507">SUM(J1367)</f>
        <v>10000</v>
      </c>
      <c r="K1366" s="112">
        <f t="shared" si="507"/>
        <v>0</v>
      </c>
      <c r="L1366" s="112">
        <f t="shared" si="504"/>
        <v>0</v>
      </c>
      <c r="M1366" s="112">
        <f t="shared" si="507"/>
        <v>0</v>
      </c>
      <c r="N1366" s="112">
        <f t="shared" si="507"/>
        <v>0</v>
      </c>
      <c r="O1366" s="112">
        <f t="shared" si="507"/>
        <v>0</v>
      </c>
      <c r="P1366" s="112">
        <f t="shared" si="505"/>
        <v>0</v>
      </c>
      <c r="Q1366" s="112">
        <f t="shared" si="506"/>
        <v>0</v>
      </c>
      <c r="R1366" s="35"/>
    </row>
    <row r="1367" spans="1:18" x14ac:dyDescent="0.3">
      <c r="A1367" s="40" t="s">
        <v>750</v>
      </c>
      <c r="B1367" s="40" t="s">
        <v>111</v>
      </c>
      <c r="C1367" s="40" t="s">
        <v>117</v>
      </c>
      <c r="D1367" s="40" t="s">
        <v>752</v>
      </c>
      <c r="E1367" s="52" t="s">
        <v>149</v>
      </c>
      <c r="F1367" s="52" t="s">
        <v>0</v>
      </c>
      <c r="G1367" s="52" t="s">
        <v>0</v>
      </c>
      <c r="H1367" s="6" t="s">
        <v>46</v>
      </c>
      <c r="I1367" s="104">
        <f>SUM(I1368)</f>
        <v>10000</v>
      </c>
      <c r="J1367" s="104">
        <f t="shared" si="507"/>
        <v>10000</v>
      </c>
      <c r="K1367" s="104">
        <f t="shared" si="507"/>
        <v>0</v>
      </c>
      <c r="L1367" s="104">
        <f t="shared" si="504"/>
        <v>0</v>
      </c>
      <c r="M1367" s="104">
        <f t="shared" si="507"/>
        <v>0</v>
      </c>
      <c r="N1367" s="104">
        <f t="shared" si="507"/>
        <v>0</v>
      </c>
      <c r="O1367" s="104">
        <f t="shared" si="507"/>
        <v>0</v>
      </c>
      <c r="P1367" s="104">
        <f t="shared" si="505"/>
        <v>0</v>
      </c>
      <c r="Q1367" s="104">
        <f t="shared" si="506"/>
        <v>0</v>
      </c>
      <c r="R1367" s="35"/>
    </row>
    <row r="1368" spans="1:18" x14ac:dyDescent="0.3">
      <c r="A1368" s="40" t="s">
        <v>750</v>
      </c>
      <c r="B1368" s="40" t="s">
        <v>111</v>
      </c>
      <c r="C1368" s="40" t="s">
        <v>117</v>
      </c>
      <c r="D1368" s="40" t="s">
        <v>752</v>
      </c>
      <c r="E1368" s="88" t="s">
        <v>3022</v>
      </c>
      <c r="F1368" s="40"/>
      <c r="G1368" s="81" t="s">
        <v>3065</v>
      </c>
      <c r="H1368" s="9" t="s">
        <v>49</v>
      </c>
      <c r="I1368" s="102">
        <v>10000</v>
      </c>
      <c r="J1368" s="102">
        <v>10000</v>
      </c>
      <c r="K1368" s="102"/>
      <c r="L1368" s="102">
        <f t="shared" si="504"/>
        <v>0</v>
      </c>
      <c r="M1368" s="102">
        <v>0</v>
      </c>
      <c r="N1368" s="102"/>
      <c r="O1368" s="102"/>
      <c r="P1368" s="102">
        <f t="shared" si="505"/>
        <v>0</v>
      </c>
      <c r="Q1368" s="102">
        <f t="shared" si="506"/>
        <v>0</v>
      </c>
      <c r="R1368" s="35"/>
    </row>
    <row r="1369" spans="1:18" s="34" customFormat="1" x14ac:dyDescent="0.3">
      <c r="A1369" s="49" t="s">
        <v>0</v>
      </c>
      <c r="B1369" s="49" t="s">
        <v>0</v>
      </c>
      <c r="C1369" s="49" t="s">
        <v>0</v>
      </c>
      <c r="D1369" s="49" t="s">
        <v>0</v>
      </c>
      <c r="E1369" s="49" t="s">
        <v>0</v>
      </c>
      <c r="F1369" s="49" t="s">
        <v>0</v>
      </c>
      <c r="G1369" s="49" t="s">
        <v>0</v>
      </c>
      <c r="H1369" s="21" t="s">
        <v>793</v>
      </c>
      <c r="I1369" s="112">
        <f t="shared" ref="I1369:O1369" si="508">SUM(I1321,I1340,I1351,I1366)</f>
        <v>13662500</v>
      </c>
      <c r="J1369" s="112">
        <f t="shared" si="508"/>
        <v>5691500</v>
      </c>
      <c r="K1369" s="112">
        <f t="shared" si="508"/>
        <v>0</v>
      </c>
      <c r="L1369" s="112">
        <f t="shared" si="504"/>
        <v>1106551</v>
      </c>
      <c r="M1369" s="112">
        <f t="shared" si="508"/>
        <v>59337</v>
      </c>
      <c r="N1369" s="112">
        <f t="shared" si="508"/>
        <v>533507</v>
      </c>
      <c r="O1369" s="112">
        <f t="shared" si="508"/>
        <v>513707</v>
      </c>
      <c r="P1369" s="112">
        <f t="shared" si="505"/>
        <v>1106551</v>
      </c>
      <c r="Q1369" s="112">
        <f t="shared" si="506"/>
        <v>19.442168145480103</v>
      </c>
      <c r="R1369" s="35"/>
    </row>
    <row r="1370" spans="1:18" ht="15" thickBot="1" x14ac:dyDescent="0.35">
      <c r="A1370" s="81" t="s">
        <v>0</v>
      </c>
      <c r="B1370" s="81" t="s">
        <v>0</v>
      </c>
      <c r="C1370" s="81" t="s">
        <v>0</v>
      </c>
      <c r="D1370" s="81" t="s">
        <v>0</v>
      </c>
      <c r="E1370" s="81" t="s">
        <v>0</v>
      </c>
      <c r="F1370" s="81" t="s">
        <v>0</v>
      </c>
      <c r="G1370" s="81" t="s">
        <v>0</v>
      </c>
      <c r="H1370" s="6" t="s">
        <v>152</v>
      </c>
      <c r="I1370" s="104">
        <v>24</v>
      </c>
      <c r="J1370" s="104">
        <v>24</v>
      </c>
      <c r="K1370" s="104"/>
      <c r="L1370" s="104"/>
      <c r="M1370" s="104"/>
      <c r="N1370" s="104"/>
      <c r="O1370" s="104"/>
      <c r="P1370" s="104"/>
      <c r="Q1370" s="104"/>
      <c r="R1370" s="35"/>
    </row>
    <row r="1371" spans="1:18" s="34" customFormat="1" ht="31.2" thickBot="1" x14ac:dyDescent="0.35">
      <c r="A1371" s="127" t="s">
        <v>0</v>
      </c>
      <c r="B1371" s="127" t="s">
        <v>0</v>
      </c>
      <c r="C1371" s="127" t="s">
        <v>0</v>
      </c>
      <c r="D1371" s="127" t="s">
        <v>0</v>
      </c>
      <c r="E1371" s="127" t="s">
        <v>0</v>
      </c>
      <c r="F1371" s="127" t="s">
        <v>0</v>
      </c>
      <c r="G1371" s="127" t="s">
        <v>0</v>
      </c>
      <c r="H1371" s="29" t="s">
        <v>63</v>
      </c>
      <c r="I1371" s="124" t="s">
        <v>3013</v>
      </c>
      <c r="J1371" s="124" t="s">
        <v>2</v>
      </c>
      <c r="K1371" s="124" t="s">
        <v>3097</v>
      </c>
      <c r="L1371" s="124" t="s">
        <v>3097</v>
      </c>
      <c r="M1371" s="124" t="s">
        <v>3098</v>
      </c>
      <c r="N1371" s="124" t="s">
        <v>3099</v>
      </c>
      <c r="O1371" s="124" t="s">
        <v>3100</v>
      </c>
      <c r="P1371" s="124" t="s">
        <v>3097</v>
      </c>
      <c r="Q1371" s="126" t="s">
        <v>3101</v>
      </c>
      <c r="R1371" s="35"/>
    </row>
    <row r="1372" spans="1:18" x14ac:dyDescent="0.3">
      <c r="A1372" s="128"/>
      <c r="B1372" s="128"/>
      <c r="C1372" s="128"/>
      <c r="D1372" s="128"/>
      <c r="E1372" s="128"/>
      <c r="F1372" s="128"/>
      <c r="G1372" s="128"/>
      <c r="H1372" s="10" t="s">
        <v>0</v>
      </c>
      <c r="I1372" s="103">
        <v>1</v>
      </c>
      <c r="J1372" s="103">
        <v>2</v>
      </c>
      <c r="K1372" s="103">
        <v>3</v>
      </c>
      <c r="L1372" s="103" t="s">
        <v>3</v>
      </c>
      <c r="M1372" s="103">
        <v>5</v>
      </c>
      <c r="N1372" s="103">
        <v>6</v>
      </c>
      <c r="O1372" s="103">
        <v>7</v>
      </c>
      <c r="P1372" s="103" t="s">
        <v>3102</v>
      </c>
      <c r="Q1372" s="103">
        <v>9</v>
      </c>
      <c r="R1372" s="35"/>
    </row>
    <row r="1373" spans="1:18" x14ac:dyDescent="0.3">
      <c r="A1373" s="128"/>
      <c r="B1373" s="128"/>
      <c r="C1373" s="128"/>
      <c r="D1373" s="128"/>
      <c r="E1373" s="128"/>
      <c r="F1373" s="128"/>
      <c r="G1373" s="128"/>
      <c r="H1373" s="11" t="s">
        <v>91</v>
      </c>
      <c r="I1373" s="105">
        <f>SUM(I1346)</f>
        <v>3800000</v>
      </c>
      <c r="J1373" s="105">
        <f>SUM(J1346)</f>
        <v>3800000</v>
      </c>
      <c r="K1373" s="105">
        <f>SUM(K1346)</f>
        <v>0</v>
      </c>
      <c r="L1373" s="105">
        <f t="shared" si="504"/>
        <v>600000</v>
      </c>
      <c r="M1373" s="105">
        <f>SUM(M1346)</f>
        <v>0</v>
      </c>
      <c r="N1373" s="105">
        <f t="shared" ref="N1373:O1373" si="509">SUM(N1346)</f>
        <v>300000</v>
      </c>
      <c r="O1373" s="105">
        <f t="shared" si="509"/>
        <v>300000</v>
      </c>
      <c r="P1373" s="105">
        <f t="shared" si="505"/>
        <v>600000</v>
      </c>
      <c r="Q1373" s="105">
        <f t="shared" si="506"/>
        <v>15.789473684210526</v>
      </c>
      <c r="R1373" s="35"/>
    </row>
    <row r="1374" spans="1:18" x14ac:dyDescent="0.3">
      <c r="A1374" s="128"/>
      <c r="B1374" s="128"/>
      <c r="C1374" s="128"/>
      <c r="D1374" s="128"/>
      <c r="E1374" s="128"/>
      <c r="F1374" s="128"/>
      <c r="G1374" s="128"/>
      <c r="H1374" s="11" t="s">
        <v>92</v>
      </c>
      <c r="I1374" s="105">
        <f>SUM(I1349)</f>
        <v>630000</v>
      </c>
      <c r="J1374" s="105">
        <f>SUM(J1349)</f>
        <v>630000</v>
      </c>
      <c r="K1374" s="105">
        <f>SUM(K1349)</f>
        <v>0</v>
      </c>
      <c r="L1374" s="105">
        <f t="shared" si="504"/>
        <v>260000</v>
      </c>
      <c r="M1374" s="105">
        <f>SUM(M1349)</f>
        <v>0</v>
      </c>
      <c r="N1374" s="105">
        <f t="shared" ref="N1374:O1374" si="510">SUM(N1349)</f>
        <v>140000</v>
      </c>
      <c r="O1374" s="105">
        <f t="shared" si="510"/>
        <v>120000</v>
      </c>
      <c r="P1374" s="105">
        <f t="shared" si="505"/>
        <v>260000</v>
      </c>
      <c r="Q1374" s="105">
        <f t="shared" si="506"/>
        <v>41.269841269841265</v>
      </c>
      <c r="R1374" s="35"/>
    </row>
    <row r="1375" spans="1:18" x14ac:dyDescent="0.3">
      <c r="A1375" s="128"/>
      <c r="B1375" s="128"/>
      <c r="C1375" s="128"/>
      <c r="D1375" s="128"/>
      <c r="E1375" s="128"/>
      <c r="F1375" s="128"/>
      <c r="G1375" s="128"/>
      <c r="H1375" s="11" t="s">
        <v>93</v>
      </c>
      <c r="I1375" s="105">
        <f>SUM(I1354,I1356,I1357,I1358,I1359,I1360,I1361,I1362,I1363,I1364,I1365)</f>
        <v>7872100</v>
      </c>
      <c r="J1375" s="105">
        <f>SUM(J1354,J1356,J1357,J1358,J1359,J1360,J1361,J1362,J1363,J1364,J1365)</f>
        <v>1100</v>
      </c>
      <c r="K1375" s="105">
        <f>SUM(K1354,K1356,K1357,K1358,K1359,K1360,K1361,K1362,K1363,K1364,K1365)</f>
        <v>0</v>
      </c>
      <c r="L1375" s="105">
        <f t="shared" si="504"/>
        <v>0</v>
      </c>
      <c r="M1375" s="105">
        <f>SUM(M1354,M1356,M1357,M1358,M1359,M1360,M1361,M1362,M1363,M1364,M1365)</f>
        <v>0</v>
      </c>
      <c r="N1375" s="105">
        <f t="shared" ref="N1375:O1375" si="511">SUM(N1354,N1356,N1357,N1358,N1359,N1360,N1361,N1362,N1363,N1364,N1365)</f>
        <v>0</v>
      </c>
      <c r="O1375" s="105">
        <f t="shared" si="511"/>
        <v>0</v>
      </c>
      <c r="P1375" s="105">
        <f t="shared" si="505"/>
        <v>0</v>
      </c>
      <c r="Q1375" s="105">
        <f t="shared" si="506"/>
        <v>0</v>
      </c>
      <c r="R1375" s="35"/>
    </row>
    <row r="1376" spans="1:18" x14ac:dyDescent="0.3">
      <c r="A1376" s="128"/>
      <c r="B1376" s="128"/>
      <c r="C1376" s="128"/>
      <c r="D1376" s="128"/>
      <c r="E1376" s="128"/>
      <c r="F1376" s="128"/>
      <c r="G1376" s="128"/>
      <c r="H1376" s="11" t="s">
        <v>94</v>
      </c>
      <c r="I1376" s="105">
        <f>SUM(I1323,I1325,I1326,I1327,I1328,I1329,I1331,I1333,I1335,I1336,I1337,I1338,I1339,I1343,I1345,I1350,I1368)</f>
        <v>1260400</v>
      </c>
      <c r="J1376" s="105">
        <f>SUM(J1323,J1325,J1326,J1327,J1328,J1329,J1331,J1333,J1335,J1336,J1337,J1338,J1339,J1343,J1345,J1350,J1368)</f>
        <v>1260400</v>
      </c>
      <c r="K1376" s="105">
        <f>SUM(K1323,K1325,K1326,K1327,K1328,K1329,K1331,K1333,K1335,K1336,K1337,K1338,K1339,K1343,K1345,K1350,K1368)</f>
        <v>0</v>
      </c>
      <c r="L1376" s="105">
        <f t="shared" si="504"/>
        <v>246551</v>
      </c>
      <c r="M1376" s="105">
        <f>SUM(M1323,M1325,M1326,M1327,M1328,M1329,M1331,M1333,M1335,M1336,M1337,M1338,M1339,M1343,M1345,M1350,M1368)</f>
        <v>59337</v>
      </c>
      <c r="N1376" s="105">
        <f t="shared" ref="N1376:O1376" si="512">SUM(N1323,N1325,N1326,N1327,N1328,N1329,N1331,N1333,N1335,N1336,N1337,N1338,N1339,N1343,N1345,N1350,N1368)</f>
        <v>93507</v>
      </c>
      <c r="O1376" s="105">
        <f t="shared" si="512"/>
        <v>93707</v>
      </c>
      <c r="P1376" s="105">
        <f t="shared" si="505"/>
        <v>246551</v>
      </c>
      <c r="Q1376" s="105">
        <f t="shared" si="506"/>
        <v>19.56132973659156</v>
      </c>
      <c r="R1376" s="35"/>
    </row>
    <row r="1377" spans="1:18" x14ac:dyDescent="0.3">
      <c r="A1377" s="129"/>
      <c r="B1377" s="129"/>
      <c r="C1377" s="129"/>
      <c r="D1377" s="129"/>
      <c r="E1377" s="129"/>
      <c r="F1377" s="129"/>
      <c r="G1377" s="129"/>
      <c r="H1377" s="12" t="s">
        <v>62</v>
      </c>
      <c r="I1377" s="105">
        <f>SUM(I1373:I1376)</f>
        <v>13562500</v>
      </c>
      <c r="J1377" s="105">
        <f>SUM(J1373:J1376)</f>
        <v>5691500</v>
      </c>
      <c r="K1377" s="105">
        <f>SUM(K1373:K1376)</f>
        <v>0</v>
      </c>
      <c r="L1377" s="105">
        <f t="shared" si="504"/>
        <v>1106551</v>
      </c>
      <c r="M1377" s="105">
        <f>SUM(M1373:M1376)</f>
        <v>59337</v>
      </c>
      <c r="N1377" s="105">
        <f t="shared" ref="N1377:O1377" si="513">SUM(N1373:N1376)</f>
        <v>533507</v>
      </c>
      <c r="O1377" s="105">
        <f t="shared" si="513"/>
        <v>513707</v>
      </c>
      <c r="P1377" s="105">
        <f t="shared" si="505"/>
        <v>1106551</v>
      </c>
      <c r="Q1377" s="105">
        <f t="shared" si="506"/>
        <v>19.442168145480103</v>
      </c>
      <c r="R1377" s="35"/>
    </row>
    <row r="1378" spans="1:18" x14ac:dyDescent="0.3">
      <c r="A1378" s="81" t="s">
        <v>0</v>
      </c>
      <c r="B1378" s="81" t="s">
        <v>0</v>
      </c>
      <c r="C1378" s="81" t="s">
        <v>0</v>
      </c>
      <c r="D1378" s="81" t="s">
        <v>0</v>
      </c>
      <c r="E1378" s="81" t="s">
        <v>0</v>
      </c>
      <c r="F1378" s="81" t="s">
        <v>0</v>
      </c>
      <c r="G1378" s="81" t="s">
        <v>0</v>
      </c>
      <c r="H1378" s="13" t="s">
        <v>0</v>
      </c>
      <c r="I1378" s="106"/>
      <c r="J1378" s="106"/>
      <c r="K1378" s="106"/>
      <c r="L1378" s="106"/>
      <c r="M1378" s="106"/>
      <c r="N1378" s="106"/>
      <c r="O1378" s="106"/>
      <c r="P1378" s="106"/>
      <c r="Q1378" s="106"/>
      <c r="R1378" s="35"/>
    </row>
    <row r="1379" spans="1:18" s="34" customFormat="1" x14ac:dyDescent="0.3">
      <c r="A1379" s="49" t="s">
        <v>0</v>
      </c>
      <c r="B1379" s="49" t="s">
        <v>0</v>
      </c>
      <c r="C1379" s="49" t="s">
        <v>0</v>
      </c>
      <c r="D1379" s="49" t="s">
        <v>0</v>
      </c>
      <c r="E1379" s="49" t="s">
        <v>0</v>
      </c>
      <c r="F1379" s="49" t="s">
        <v>0</v>
      </c>
      <c r="G1379" s="49" t="s">
        <v>0</v>
      </c>
      <c r="H1379" s="21" t="s">
        <v>794</v>
      </c>
      <c r="I1379" s="112">
        <f>SUM(I1369)</f>
        <v>13662500</v>
      </c>
      <c r="J1379" s="112">
        <f>SUM(J1369)</f>
        <v>5691500</v>
      </c>
      <c r="K1379" s="112">
        <f>SUM(K1369)</f>
        <v>0</v>
      </c>
      <c r="L1379" s="112">
        <f t="shared" si="504"/>
        <v>1106551</v>
      </c>
      <c r="M1379" s="112">
        <f>SUM(M1369)</f>
        <v>59337</v>
      </c>
      <c r="N1379" s="112">
        <f t="shared" ref="N1379:O1379" si="514">SUM(N1369)</f>
        <v>533507</v>
      </c>
      <c r="O1379" s="112">
        <f t="shared" si="514"/>
        <v>513707</v>
      </c>
      <c r="P1379" s="112">
        <f t="shared" si="505"/>
        <v>1106551</v>
      </c>
      <c r="Q1379" s="112">
        <f t="shared" si="506"/>
        <v>19.442168145480103</v>
      </c>
      <c r="R1379" s="35"/>
    </row>
    <row r="1380" spans="1:18" x14ac:dyDescent="0.3">
      <c r="A1380" s="81" t="s">
        <v>0</v>
      </c>
      <c r="B1380" s="81" t="s">
        <v>0</v>
      </c>
      <c r="C1380" s="81" t="s">
        <v>0</v>
      </c>
      <c r="D1380" s="81" t="s">
        <v>0</v>
      </c>
      <c r="E1380" s="81" t="s">
        <v>0</v>
      </c>
      <c r="F1380" s="81" t="s">
        <v>0</v>
      </c>
      <c r="G1380" s="81" t="s">
        <v>0</v>
      </c>
      <c r="H1380" s="6" t="s">
        <v>152</v>
      </c>
      <c r="I1380" s="104">
        <f>I1370</f>
        <v>24</v>
      </c>
      <c r="J1380" s="104">
        <f>J1370</f>
        <v>24</v>
      </c>
      <c r="K1380" s="104"/>
      <c r="L1380" s="104"/>
      <c r="M1380" s="104"/>
      <c r="N1380" s="104"/>
      <c r="O1380" s="104"/>
      <c r="P1380" s="104"/>
      <c r="Q1380" s="104"/>
      <c r="R1380" s="35"/>
    </row>
    <row r="1381" spans="1:18" x14ac:dyDescent="0.3">
      <c r="A1381" s="81" t="s">
        <v>0</v>
      </c>
      <c r="B1381" s="81" t="s">
        <v>0</v>
      </c>
      <c r="C1381" s="81" t="s">
        <v>0</v>
      </c>
      <c r="D1381" s="81" t="s">
        <v>0</v>
      </c>
      <c r="E1381" s="81" t="s">
        <v>0</v>
      </c>
      <c r="F1381" s="81" t="s">
        <v>0</v>
      </c>
      <c r="G1381" s="81" t="s">
        <v>0</v>
      </c>
      <c r="H1381" s="14" t="s">
        <v>0</v>
      </c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35"/>
    </row>
    <row r="1382" spans="1:18" s="34" customFormat="1" x14ac:dyDescent="0.3">
      <c r="A1382" s="49" t="s">
        <v>0</v>
      </c>
      <c r="B1382" s="49" t="s">
        <v>0</v>
      </c>
      <c r="C1382" s="49" t="s">
        <v>0</v>
      </c>
      <c r="D1382" s="49" t="s">
        <v>0</v>
      </c>
      <c r="E1382" s="49" t="s">
        <v>0</v>
      </c>
      <c r="F1382" s="49" t="s">
        <v>0</v>
      </c>
      <c r="G1382" s="49" t="s">
        <v>0</v>
      </c>
      <c r="H1382" s="21" t="s">
        <v>795</v>
      </c>
      <c r="I1382" s="112">
        <f>SUM(I1379)</f>
        <v>13662500</v>
      </c>
      <c r="J1382" s="112">
        <f>SUM(J1379)</f>
        <v>5691500</v>
      </c>
      <c r="K1382" s="112">
        <f>SUM(K1379)</f>
        <v>0</v>
      </c>
      <c r="L1382" s="112">
        <f t="shared" si="504"/>
        <v>1106551</v>
      </c>
      <c r="M1382" s="112">
        <f>SUM(M1379)</f>
        <v>59337</v>
      </c>
      <c r="N1382" s="112">
        <f t="shared" ref="N1382:O1382" si="515">SUM(N1379)</f>
        <v>533507</v>
      </c>
      <c r="O1382" s="112">
        <f t="shared" si="515"/>
        <v>513707</v>
      </c>
      <c r="P1382" s="112">
        <f t="shared" si="505"/>
        <v>1106551</v>
      </c>
      <c r="Q1382" s="112">
        <f t="shared" si="506"/>
        <v>19.442168145480103</v>
      </c>
      <c r="R1382" s="35"/>
    </row>
    <row r="1383" spans="1:18" x14ac:dyDescent="0.3">
      <c r="A1383" s="81" t="s">
        <v>0</v>
      </c>
      <c r="B1383" s="81" t="s">
        <v>0</v>
      </c>
      <c r="C1383" s="81" t="s">
        <v>0</v>
      </c>
      <c r="D1383" s="81" t="s">
        <v>0</v>
      </c>
      <c r="E1383" s="81" t="s">
        <v>0</v>
      </c>
      <c r="F1383" s="81" t="s">
        <v>0</v>
      </c>
      <c r="G1383" s="81" t="s">
        <v>0</v>
      </c>
      <c r="H1383" s="6" t="s">
        <v>179</v>
      </c>
      <c r="I1383" s="104">
        <f>I1380</f>
        <v>24</v>
      </c>
      <c r="J1383" s="104">
        <f>J1380</f>
        <v>24</v>
      </c>
      <c r="K1383" s="104"/>
      <c r="L1383" s="104"/>
      <c r="M1383" s="104"/>
      <c r="N1383" s="104"/>
      <c r="O1383" s="104"/>
      <c r="P1383" s="104"/>
      <c r="Q1383" s="104"/>
      <c r="R1383" s="35"/>
    </row>
    <row r="1384" spans="1:18" x14ac:dyDescent="0.3">
      <c r="A1384" s="41" t="s">
        <v>796</v>
      </c>
      <c r="B1384" s="52" t="s">
        <v>0</v>
      </c>
      <c r="C1384" s="52" t="s">
        <v>0</v>
      </c>
      <c r="D1384" s="52" t="s">
        <v>0</v>
      </c>
      <c r="E1384" s="52" t="s">
        <v>0</v>
      </c>
      <c r="F1384" s="52" t="s">
        <v>0</v>
      </c>
      <c r="G1384" s="52" t="s">
        <v>0</v>
      </c>
      <c r="H1384" s="16" t="s">
        <v>2715</v>
      </c>
      <c r="I1384" s="102"/>
      <c r="J1384" s="102"/>
      <c r="K1384" s="102"/>
      <c r="L1384" s="102">
        <f t="shared" si="504"/>
        <v>0</v>
      </c>
      <c r="M1384" s="102">
        <v>0</v>
      </c>
      <c r="N1384" s="102"/>
      <c r="O1384" s="102"/>
      <c r="P1384" s="102">
        <f t="shared" si="505"/>
        <v>0</v>
      </c>
      <c r="Q1384" s="102" t="str">
        <f t="shared" si="506"/>
        <v>-</v>
      </c>
      <c r="R1384" s="35"/>
    </row>
    <row r="1385" spans="1:18" ht="15" thickBot="1" x14ac:dyDescent="0.35">
      <c r="A1385" s="41" t="s">
        <v>796</v>
      </c>
      <c r="B1385" s="41" t="s">
        <v>111</v>
      </c>
      <c r="C1385" s="40" t="s">
        <v>0</v>
      </c>
      <c r="D1385" s="40" t="s">
        <v>0</v>
      </c>
      <c r="E1385" s="52" t="s">
        <v>0</v>
      </c>
      <c r="F1385" s="52" t="s">
        <v>0</v>
      </c>
      <c r="G1385" s="52" t="s">
        <v>0</v>
      </c>
      <c r="H1385" s="6" t="s">
        <v>0</v>
      </c>
      <c r="I1385" s="102"/>
      <c r="J1385" s="102"/>
      <c r="K1385" s="102"/>
      <c r="L1385" s="102"/>
      <c r="M1385" s="102"/>
      <c r="N1385" s="102"/>
      <c r="O1385" s="102"/>
      <c r="P1385" s="102"/>
      <c r="Q1385" s="102"/>
      <c r="R1385" s="35"/>
    </row>
    <row r="1386" spans="1:18" s="34" customFormat="1" ht="31.2" thickBot="1" x14ac:dyDescent="0.35">
      <c r="A1386" s="45" t="s">
        <v>112</v>
      </c>
      <c r="B1386" s="45" t="s">
        <v>113</v>
      </c>
      <c r="C1386" s="45" t="s">
        <v>114</v>
      </c>
      <c r="D1386" s="46" t="s">
        <v>0</v>
      </c>
      <c r="E1386" s="45" t="s">
        <v>3014</v>
      </c>
      <c r="F1386" s="45" t="s">
        <v>115</v>
      </c>
      <c r="G1386" s="45" t="s">
        <v>116</v>
      </c>
      <c r="H1386" s="29" t="s">
        <v>1</v>
      </c>
      <c r="I1386" s="124" t="s">
        <v>3013</v>
      </c>
      <c r="J1386" s="124" t="s">
        <v>2</v>
      </c>
      <c r="K1386" s="124" t="s">
        <v>3097</v>
      </c>
      <c r="L1386" s="124" t="s">
        <v>3097</v>
      </c>
      <c r="M1386" s="124" t="s">
        <v>3098</v>
      </c>
      <c r="N1386" s="124" t="s">
        <v>3099</v>
      </c>
      <c r="O1386" s="124" t="s">
        <v>3100</v>
      </c>
      <c r="P1386" s="124" t="s">
        <v>3097</v>
      </c>
      <c r="Q1386" s="126" t="s">
        <v>3101</v>
      </c>
      <c r="R1386" s="35"/>
    </row>
    <row r="1387" spans="1:18" x14ac:dyDescent="0.3">
      <c r="A1387" s="50" t="s">
        <v>0</v>
      </c>
      <c r="B1387" s="50" t="s">
        <v>0</v>
      </c>
      <c r="C1387" s="50" t="s">
        <v>0</v>
      </c>
      <c r="D1387" s="51" t="s">
        <v>0</v>
      </c>
      <c r="E1387" s="51" t="s">
        <v>0</v>
      </c>
      <c r="F1387" s="86" t="s">
        <v>0</v>
      </c>
      <c r="G1387" s="87" t="s">
        <v>0</v>
      </c>
      <c r="H1387" s="8" t="s">
        <v>0</v>
      </c>
      <c r="I1387" s="103">
        <v>1</v>
      </c>
      <c r="J1387" s="103">
        <v>2</v>
      </c>
      <c r="K1387" s="103">
        <v>3</v>
      </c>
      <c r="L1387" s="103" t="s">
        <v>3</v>
      </c>
      <c r="M1387" s="103">
        <v>5</v>
      </c>
      <c r="N1387" s="103">
        <v>6</v>
      </c>
      <c r="O1387" s="103">
        <v>7</v>
      </c>
      <c r="P1387" s="103" t="s">
        <v>3102</v>
      </c>
      <c r="Q1387" s="103">
        <v>9</v>
      </c>
      <c r="R1387" s="35"/>
    </row>
    <row r="1388" spans="1:18" x14ac:dyDescent="0.3">
      <c r="A1388" s="41" t="s">
        <v>796</v>
      </c>
      <c r="B1388" s="41" t="s">
        <v>111</v>
      </c>
      <c r="C1388" s="40" t="s">
        <v>117</v>
      </c>
      <c r="D1388" s="40" t="s">
        <v>797</v>
      </c>
      <c r="E1388" s="52" t="s">
        <v>0</v>
      </c>
      <c r="F1388" s="52" t="s">
        <v>0</v>
      </c>
      <c r="G1388" s="52" t="s">
        <v>0</v>
      </c>
      <c r="H1388" s="6" t="s">
        <v>2715</v>
      </c>
      <c r="I1388" s="102"/>
      <c r="J1388" s="102"/>
      <c r="K1388" s="102"/>
      <c r="L1388" s="102">
        <f t="shared" si="504"/>
        <v>0</v>
      </c>
      <c r="M1388" s="102">
        <v>0</v>
      </c>
      <c r="N1388" s="102"/>
      <c r="O1388" s="102"/>
      <c r="P1388" s="102">
        <f t="shared" si="505"/>
        <v>0</v>
      </c>
      <c r="Q1388" s="102" t="str">
        <f t="shared" si="506"/>
        <v>-</v>
      </c>
      <c r="R1388" s="35"/>
    </row>
    <row r="1389" spans="1:18" s="34" customFormat="1" ht="20.399999999999999" x14ac:dyDescent="0.3">
      <c r="A1389" s="43" t="s">
        <v>0</v>
      </c>
      <c r="B1389" s="43" t="s">
        <v>0</v>
      </c>
      <c r="C1389" s="43" t="s">
        <v>0</v>
      </c>
      <c r="D1389" s="49" t="s">
        <v>0</v>
      </c>
      <c r="E1389" s="49" t="s">
        <v>0</v>
      </c>
      <c r="F1389" s="49" t="s">
        <v>0</v>
      </c>
      <c r="G1389" s="49" t="s">
        <v>0</v>
      </c>
      <c r="H1389" s="21" t="s">
        <v>26</v>
      </c>
      <c r="I1389" s="112">
        <f>SUM(I1390,I1398,I1400)</f>
        <v>2276500</v>
      </c>
      <c r="J1389" s="112">
        <f>SUM(J1390,J1398,J1400)</f>
        <v>2275400</v>
      </c>
      <c r="K1389" s="112">
        <f>SUM(K1390,K1398,K1400)</f>
        <v>0</v>
      </c>
      <c r="L1389" s="112">
        <f t="shared" si="504"/>
        <v>501342</v>
      </c>
      <c r="M1389" s="112">
        <f>SUM(M1390,M1398,M1400)</f>
        <v>123042</v>
      </c>
      <c r="N1389" s="112">
        <f t="shared" ref="N1389:O1389" si="516">SUM(N1390,N1398,N1400)</f>
        <v>178700</v>
      </c>
      <c r="O1389" s="112">
        <f t="shared" si="516"/>
        <v>199600</v>
      </c>
      <c r="P1389" s="112">
        <f t="shared" si="505"/>
        <v>501342</v>
      </c>
      <c r="Q1389" s="112">
        <f t="shared" si="506"/>
        <v>22.033137030851719</v>
      </c>
      <c r="R1389" s="35"/>
    </row>
    <row r="1390" spans="1:18" x14ac:dyDescent="0.3">
      <c r="A1390" s="40" t="s">
        <v>796</v>
      </c>
      <c r="B1390" s="40" t="s">
        <v>111</v>
      </c>
      <c r="C1390" s="40" t="s">
        <v>117</v>
      </c>
      <c r="D1390" s="40" t="s">
        <v>797</v>
      </c>
      <c r="E1390" s="52" t="s">
        <v>119</v>
      </c>
      <c r="F1390" s="52" t="s">
        <v>0</v>
      </c>
      <c r="G1390" s="52" t="s">
        <v>0</v>
      </c>
      <c r="H1390" s="6" t="s">
        <v>5</v>
      </c>
      <c r="I1390" s="104">
        <f>SUM(I1391,I1392)</f>
        <v>1453400</v>
      </c>
      <c r="J1390" s="104">
        <f>SUM(J1391,J1392)</f>
        <v>1453400</v>
      </c>
      <c r="K1390" s="104">
        <f>SUM(K1391,K1392)</f>
        <v>0</v>
      </c>
      <c r="L1390" s="104">
        <f t="shared" si="504"/>
        <v>345778</v>
      </c>
      <c r="M1390" s="104">
        <f>SUM(M1391,M1392)</f>
        <v>111978</v>
      </c>
      <c r="N1390" s="104">
        <f t="shared" ref="N1390:O1390" si="517">SUM(N1391,N1392)</f>
        <v>119900</v>
      </c>
      <c r="O1390" s="104">
        <f t="shared" si="517"/>
        <v>113900</v>
      </c>
      <c r="P1390" s="104">
        <f t="shared" si="505"/>
        <v>345778</v>
      </c>
      <c r="Q1390" s="104">
        <f t="shared" si="506"/>
        <v>23.790972891151782</v>
      </c>
      <c r="R1390" s="35"/>
    </row>
    <row r="1391" spans="1:18" x14ac:dyDescent="0.3">
      <c r="A1391" s="40" t="s">
        <v>796</v>
      </c>
      <c r="B1391" s="40" t="s">
        <v>111</v>
      </c>
      <c r="C1391" s="40" t="s">
        <v>117</v>
      </c>
      <c r="D1391" s="40" t="s">
        <v>797</v>
      </c>
      <c r="E1391" s="88" t="s">
        <v>3015</v>
      </c>
      <c r="F1391" s="40"/>
      <c r="G1391" s="81" t="s">
        <v>3069</v>
      </c>
      <c r="H1391" s="9" t="s">
        <v>6</v>
      </c>
      <c r="I1391" s="102">
        <v>1270000</v>
      </c>
      <c r="J1391" s="102">
        <v>1270000</v>
      </c>
      <c r="K1391" s="102"/>
      <c r="L1391" s="102">
        <f t="shared" si="504"/>
        <v>311243</v>
      </c>
      <c r="M1391" s="102">
        <v>102243</v>
      </c>
      <c r="N1391" s="102">
        <v>106000</v>
      </c>
      <c r="O1391" s="102">
        <v>103000</v>
      </c>
      <c r="P1391" s="102">
        <f t="shared" si="505"/>
        <v>311243</v>
      </c>
      <c r="Q1391" s="102">
        <f t="shared" si="506"/>
        <v>24.50732283464567</v>
      </c>
      <c r="R1391" s="35"/>
    </row>
    <row r="1392" spans="1:18" x14ac:dyDescent="0.3">
      <c r="A1392" s="41" t="s">
        <v>796</v>
      </c>
      <c r="B1392" s="41" t="s">
        <v>111</v>
      </c>
      <c r="C1392" s="41" t="s">
        <v>117</v>
      </c>
      <c r="D1392" s="41" t="s">
        <v>797</v>
      </c>
      <c r="E1392" s="41" t="s">
        <v>120</v>
      </c>
      <c r="F1392" s="40" t="s">
        <v>0</v>
      </c>
      <c r="G1392" s="81" t="s">
        <v>0</v>
      </c>
      <c r="H1392" s="6" t="s">
        <v>7</v>
      </c>
      <c r="I1392" s="104">
        <f>SUM(I1393:I1397)</f>
        <v>183400</v>
      </c>
      <c r="J1392" s="104">
        <f>SUM(J1393:J1397)</f>
        <v>183400</v>
      </c>
      <c r="K1392" s="104">
        <f>SUM(K1393:K1397)</f>
        <v>0</v>
      </c>
      <c r="L1392" s="104">
        <f t="shared" si="504"/>
        <v>34535</v>
      </c>
      <c r="M1392" s="104">
        <f>SUM(M1393:M1397)</f>
        <v>9735</v>
      </c>
      <c r="N1392" s="104">
        <f t="shared" ref="N1392:O1392" si="518">SUM(N1393:N1397)</f>
        <v>13900</v>
      </c>
      <c r="O1392" s="104">
        <f t="shared" si="518"/>
        <v>10900</v>
      </c>
      <c r="P1392" s="104">
        <f t="shared" si="505"/>
        <v>34535</v>
      </c>
      <c r="Q1392" s="104">
        <f t="shared" si="506"/>
        <v>18.830425299890948</v>
      </c>
      <c r="R1392" s="35"/>
    </row>
    <row r="1393" spans="1:18" x14ac:dyDescent="0.3">
      <c r="A1393" s="40" t="s">
        <v>796</v>
      </c>
      <c r="B1393" s="40" t="s">
        <v>111</v>
      </c>
      <c r="C1393" s="40" t="s">
        <v>117</v>
      </c>
      <c r="D1393" s="40" t="s">
        <v>797</v>
      </c>
      <c r="E1393" s="88" t="s">
        <v>3016</v>
      </c>
      <c r="F1393" s="40" t="s">
        <v>798</v>
      </c>
      <c r="G1393" s="81" t="s">
        <v>3069</v>
      </c>
      <c r="H1393" s="9" t="s">
        <v>9</v>
      </c>
      <c r="I1393" s="102">
        <v>31200</v>
      </c>
      <c r="J1393" s="102">
        <v>31200</v>
      </c>
      <c r="K1393" s="102"/>
      <c r="L1393" s="102">
        <f t="shared" si="504"/>
        <v>7708</v>
      </c>
      <c r="M1393" s="102">
        <v>2508</v>
      </c>
      <c r="N1393" s="102">
        <v>2600</v>
      </c>
      <c r="O1393" s="102">
        <v>2600</v>
      </c>
      <c r="P1393" s="102">
        <f t="shared" si="505"/>
        <v>7708</v>
      </c>
      <c r="Q1393" s="102">
        <f t="shared" si="506"/>
        <v>24.705128205128204</v>
      </c>
      <c r="R1393" s="35"/>
    </row>
    <row r="1394" spans="1:18" x14ac:dyDescent="0.3">
      <c r="A1394" s="40" t="s">
        <v>796</v>
      </c>
      <c r="B1394" s="40" t="s">
        <v>111</v>
      </c>
      <c r="C1394" s="40" t="s">
        <v>117</v>
      </c>
      <c r="D1394" s="40" t="s">
        <v>797</v>
      </c>
      <c r="E1394" s="88" t="s">
        <v>3016</v>
      </c>
      <c r="F1394" s="40" t="s">
        <v>799</v>
      </c>
      <c r="G1394" s="81" t="s">
        <v>3069</v>
      </c>
      <c r="H1394" s="9" t="s">
        <v>12</v>
      </c>
      <c r="I1394" s="102">
        <v>101700</v>
      </c>
      <c r="J1394" s="102">
        <v>101700</v>
      </c>
      <c r="K1394" s="102"/>
      <c r="L1394" s="102">
        <f t="shared" si="504"/>
        <v>23827</v>
      </c>
      <c r="M1394" s="102">
        <v>7227</v>
      </c>
      <c r="N1394" s="102">
        <v>8300</v>
      </c>
      <c r="O1394" s="102">
        <v>8300</v>
      </c>
      <c r="P1394" s="102">
        <f t="shared" si="505"/>
        <v>23827</v>
      </c>
      <c r="Q1394" s="102">
        <f t="shared" si="506"/>
        <v>23.428711897738445</v>
      </c>
      <c r="R1394" s="35"/>
    </row>
    <row r="1395" spans="1:18" x14ac:dyDescent="0.3">
      <c r="A1395" s="40" t="s">
        <v>796</v>
      </c>
      <c r="B1395" s="40" t="s">
        <v>111</v>
      </c>
      <c r="C1395" s="40" t="s">
        <v>117</v>
      </c>
      <c r="D1395" s="40" t="s">
        <v>797</v>
      </c>
      <c r="E1395" s="88" t="s">
        <v>3016</v>
      </c>
      <c r="F1395" s="40" t="s">
        <v>800</v>
      </c>
      <c r="G1395" s="81" t="s">
        <v>3069</v>
      </c>
      <c r="H1395" s="9" t="s">
        <v>10</v>
      </c>
      <c r="I1395" s="102">
        <v>22500</v>
      </c>
      <c r="J1395" s="102">
        <v>22500</v>
      </c>
      <c r="K1395" s="102"/>
      <c r="L1395" s="102">
        <f t="shared" si="504"/>
        <v>0</v>
      </c>
      <c r="M1395" s="102">
        <v>0</v>
      </c>
      <c r="N1395" s="102"/>
      <c r="O1395" s="102"/>
      <c r="P1395" s="102">
        <f t="shared" si="505"/>
        <v>0</v>
      </c>
      <c r="Q1395" s="102">
        <f t="shared" si="506"/>
        <v>0</v>
      </c>
      <c r="R1395" s="35"/>
    </row>
    <row r="1396" spans="1:18" x14ac:dyDescent="0.3">
      <c r="A1396" s="40" t="s">
        <v>796</v>
      </c>
      <c r="B1396" s="40" t="s">
        <v>111</v>
      </c>
      <c r="C1396" s="40" t="s">
        <v>117</v>
      </c>
      <c r="D1396" s="40" t="s">
        <v>797</v>
      </c>
      <c r="E1396" s="88" t="s">
        <v>3016</v>
      </c>
      <c r="F1396" s="40" t="s">
        <v>801</v>
      </c>
      <c r="G1396" s="81" t="s">
        <v>3069</v>
      </c>
      <c r="H1396" s="9" t="s">
        <v>8</v>
      </c>
      <c r="I1396" s="102">
        <v>8000</v>
      </c>
      <c r="J1396" s="102">
        <v>8000</v>
      </c>
      <c r="K1396" s="102"/>
      <c r="L1396" s="102">
        <f t="shared" si="504"/>
        <v>0</v>
      </c>
      <c r="M1396" s="102">
        <v>0</v>
      </c>
      <c r="N1396" s="102"/>
      <c r="O1396" s="102"/>
      <c r="P1396" s="102">
        <f t="shared" si="505"/>
        <v>0</v>
      </c>
      <c r="Q1396" s="102">
        <f t="shared" si="506"/>
        <v>0</v>
      </c>
      <c r="R1396" s="35"/>
    </row>
    <row r="1397" spans="1:18" x14ac:dyDescent="0.3">
      <c r="A1397" s="40" t="s">
        <v>796</v>
      </c>
      <c r="B1397" s="40" t="s">
        <v>111</v>
      </c>
      <c r="C1397" s="40" t="s">
        <v>117</v>
      </c>
      <c r="D1397" s="40" t="s">
        <v>797</v>
      </c>
      <c r="E1397" s="88" t="s">
        <v>3016</v>
      </c>
      <c r="F1397" s="40" t="s">
        <v>802</v>
      </c>
      <c r="G1397" s="81" t="s">
        <v>3069</v>
      </c>
      <c r="H1397" s="9" t="s">
        <v>11</v>
      </c>
      <c r="I1397" s="102">
        <v>20000</v>
      </c>
      <c r="J1397" s="102">
        <v>20000</v>
      </c>
      <c r="K1397" s="102"/>
      <c r="L1397" s="102">
        <f t="shared" si="504"/>
        <v>3000</v>
      </c>
      <c r="M1397" s="102">
        <v>0</v>
      </c>
      <c r="N1397" s="102">
        <v>3000</v>
      </c>
      <c r="O1397" s="102"/>
      <c r="P1397" s="102">
        <f t="shared" si="505"/>
        <v>3000</v>
      </c>
      <c r="Q1397" s="102">
        <f t="shared" si="506"/>
        <v>15</v>
      </c>
      <c r="R1397" s="35"/>
    </row>
    <row r="1398" spans="1:18" x14ac:dyDescent="0.3">
      <c r="A1398" s="40" t="s">
        <v>796</v>
      </c>
      <c r="B1398" s="40" t="s">
        <v>111</v>
      </c>
      <c r="C1398" s="40" t="s">
        <v>117</v>
      </c>
      <c r="D1398" s="40" t="s">
        <v>797</v>
      </c>
      <c r="E1398" s="52" t="s">
        <v>124</v>
      </c>
      <c r="F1398" s="52" t="s">
        <v>0</v>
      </c>
      <c r="G1398" s="52" t="s">
        <v>0</v>
      </c>
      <c r="H1398" s="6" t="s">
        <v>14</v>
      </c>
      <c r="I1398" s="104">
        <f>SUM(I1399)</f>
        <v>134000</v>
      </c>
      <c r="J1398" s="104">
        <f>SUM(J1399)</f>
        <v>134000</v>
      </c>
      <c r="K1398" s="104">
        <f>SUM(K1399)</f>
        <v>0</v>
      </c>
      <c r="L1398" s="104">
        <f t="shared" si="504"/>
        <v>33136</v>
      </c>
      <c r="M1398" s="104">
        <f>SUM(M1399)</f>
        <v>10736</v>
      </c>
      <c r="N1398" s="104">
        <f t="shared" ref="N1398:O1398" si="519">SUM(N1399)</f>
        <v>11200</v>
      </c>
      <c r="O1398" s="104">
        <f t="shared" si="519"/>
        <v>11200</v>
      </c>
      <c r="P1398" s="104">
        <f t="shared" si="505"/>
        <v>33136</v>
      </c>
      <c r="Q1398" s="104">
        <f t="shared" si="506"/>
        <v>24.728358208955221</v>
      </c>
      <c r="R1398" s="35"/>
    </row>
    <row r="1399" spans="1:18" x14ac:dyDescent="0.3">
      <c r="A1399" s="40" t="s">
        <v>796</v>
      </c>
      <c r="B1399" s="40" t="s">
        <v>111</v>
      </c>
      <c r="C1399" s="40" t="s">
        <v>117</v>
      </c>
      <c r="D1399" s="40" t="s">
        <v>797</v>
      </c>
      <c r="E1399" s="88" t="s">
        <v>3017</v>
      </c>
      <c r="F1399" s="40"/>
      <c r="G1399" s="81" t="s">
        <v>3069</v>
      </c>
      <c r="H1399" s="9" t="s">
        <v>15</v>
      </c>
      <c r="I1399" s="102">
        <v>134000</v>
      </c>
      <c r="J1399" s="102">
        <v>134000</v>
      </c>
      <c r="K1399" s="102"/>
      <c r="L1399" s="102">
        <f t="shared" si="504"/>
        <v>33136</v>
      </c>
      <c r="M1399" s="102">
        <v>10736</v>
      </c>
      <c r="N1399" s="102">
        <v>11200</v>
      </c>
      <c r="O1399" s="102">
        <v>11200</v>
      </c>
      <c r="P1399" s="102">
        <f t="shared" si="505"/>
        <v>33136</v>
      </c>
      <c r="Q1399" s="102">
        <f t="shared" si="506"/>
        <v>24.728358208955221</v>
      </c>
      <c r="R1399" s="35"/>
    </row>
    <row r="1400" spans="1:18" x14ac:dyDescent="0.3">
      <c r="A1400" s="40" t="s">
        <v>796</v>
      </c>
      <c r="B1400" s="40" t="s">
        <v>111</v>
      </c>
      <c r="C1400" s="40" t="s">
        <v>117</v>
      </c>
      <c r="D1400" s="40" t="s">
        <v>797</v>
      </c>
      <c r="E1400" s="52" t="s">
        <v>125</v>
      </c>
      <c r="F1400" s="52" t="s">
        <v>0</v>
      </c>
      <c r="G1400" s="52" t="s">
        <v>0</v>
      </c>
      <c r="H1400" s="6" t="s">
        <v>16</v>
      </c>
      <c r="I1400" s="104">
        <f>SUM(I1401:I1406)</f>
        <v>689100</v>
      </c>
      <c r="J1400" s="104">
        <f>SUM(J1401:J1406)</f>
        <v>688000</v>
      </c>
      <c r="K1400" s="104">
        <f>SUM(K1401:K1406)</f>
        <v>0</v>
      </c>
      <c r="L1400" s="104">
        <f t="shared" si="504"/>
        <v>122428</v>
      </c>
      <c r="M1400" s="104">
        <f>SUM(M1401:M1406)</f>
        <v>328</v>
      </c>
      <c r="N1400" s="104">
        <f t="shared" ref="N1400:O1400" si="520">SUM(N1401:N1406)</f>
        <v>47600</v>
      </c>
      <c r="O1400" s="104">
        <f t="shared" si="520"/>
        <v>74500</v>
      </c>
      <c r="P1400" s="104">
        <f t="shared" si="505"/>
        <v>122428</v>
      </c>
      <c r="Q1400" s="104">
        <f t="shared" si="506"/>
        <v>17.794767441860465</v>
      </c>
      <c r="R1400" s="35"/>
    </row>
    <row r="1401" spans="1:18" x14ac:dyDescent="0.3">
      <c r="A1401" s="40" t="s">
        <v>796</v>
      </c>
      <c r="B1401" s="40" t="s">
        <v>111</v>
      </c>
      <c r="C1401" s="40" t="s">
        <v>117</v>
      </c>
      <c r="D1401" s="40" t="s">
        <v>797</v>
      </c>
      <c r="E1401" s="88" t="s">
        <v>3018</v>
      </c>
      <c r="F1401" s="40"/>
      <c r="G1401" s="81" t="s">
        <v>3069</v>
      </c>
      <c r="H1401" s="9" t="s">
        <v>17</v>
      </c>
      <c r="I1401" s="102">
        <v>3000</v>
      </c>
      <c r="J1401" s="102">
        <v>3000</v>
      </c>
      <c r="K1401" s="102"/>
      <c r="L1401" s="102">
        <f t="shared" si="504"/>
        <v>400</v>
      </c>
      <c r="M1401" s="102">
        <v>0</v>
      </c>
      <c r="N1401" s="102">
        <v>200</v>
      </c>
      <c r="O1401" s="102">
        <v>200</v>
      </c>
      <c r="P1401" s="102">
        <f t="shared" si="505"/>
        <v>400</v>
      </c>
      <c r="Q1401" s="102">
        <f t="shared" si="506"/>
        <v>13.333333333333334</v>
      </c>
      <c r="R1401" s="35"/>
    </row>
    <row r="1402" spans="1:18" x14ac:dyDescent="0.3">
      <c r="A1402" s="40" t="s">
        <v>796</v>
      </c>
      <c r="B1402" s="40" t="s">
        <v>111</v>
      </c>
      <c r="C1402" s="40" t="s">
        <v>117</v>
      </c>
      <c r="D1402" s="40" t="s">
        <v>797</v>
      </c>
      <c r="E1402" s="88" t="s">
        <v>3026</v>
      </c>
      <c r="F1402" s="40"/>
      <c r="G1402" s="81" t="s">
        <v>3069</v>
      </c>
      <c r="H1402" s="9" t="s">
        <v>20</v>
      </c>
      <c r="I1402" s="102">
        <v>3000</v>
      </c>
      <c r="J1402" s="102">
        <v>3000</v>
      </c>
      <c r="K1402" s="102"/>
      <c r="L1402" s="102">
        <f t="shared" si="504"/>
        <v>0</v>
      </c>
      <c r="M1402" s="102">
        <v>0</v>
      </c>
      <c r="N1402" s="102"/>
      <c r="O1402" s="102"/>
      <c r="P1402" s="102">
        <f t="shared" si="505"/>
        <v>0</v>
      </c>
      <c r="Q1402" s="102">
        <f t="shared" si="506"/>
        <v>0</v>
      </c>
      <c r="R1402" s="35"/>
    </row>
    <row r="1403" spans="1:18" x14ac:dyDescent="0.3">
      <c r="A1403" s="40" t="s">
        <v>796</v>
      </c>
      <c r="B1403" s="40" t="s">
        <v>111</v>
      </c>
      <c r="C1403" s="40" t="s">
        <v>117</v>
      </c>
      <c r="D1403" s="40" t="s">
        <v>797</v>
      </c>
      <c r="E1403" s="88" t="s">
        <v>3033</v>
      </c>
      <c r="F1403" s="40"/>
      <c r="G1403" s="81" t="s">
        <v>3069</v>
      </c>
      <c r="H1403" s="9" t="s">
        <v>21</v>
      </c>
      <c r="I1403" s="102">
        <v>1000</v>
      </c>
      <c r="J1403" s="102">
        <v>1000</v>
      </c>
      <c r="K1403" s="102"/>
      <c r="L1403" s="102">
        <f t="shared" si="504"/>
        <v>0</v>
      </c>
      <c r="M1403" s="102">
        <v>0</v>
      </c>
      <c r="N1403" s="102"/>
      <c r="O1403" s="102"/>
      <c r="P1403" s="102">
        <f t="shared" si="505"/>
        <v>0</v>
      </c>
      <c r="Q1403" s="102">
        <f t="shared" si="506"/>
        <v>0</v>
      </c>
      <c r="R1403" s="35"/>
    </row>
    <row r="1404" spans="1:18" x14ac:dyDescent="0.3">
      <c r="A1404" s="40" t="s">
        <v>796</v>
      </c>
      <c r="B1404" s="40" t="s">
        <v>111</v>
      </c>
      <c r="C1404" s="40" t="s">
        <v>117</v>
      </c>
      <c r="D1404" s="40" t="s">
        <v>797</v>
      </c>
      <c r="E1404" s="88" t="s">
        <v>3034</v>
      </c>
      <c r="F1404" s="40"/>
      <c r="G1404" s="81" t="s">
        <v>3069</v>
      </c>
      <c r="H1404" s="9" t="s">
        <v>22</v>
      </c>
      <c r="I1404" s="102">
        <v>20000</v>
      </c>
      <c r="J1404" s="102">
        <v>20000</v>
      </c>
      <c r="K1404" s="102"/>
      <c r="L1404" s="102">
        <f t="shared" si="504"/>
        <v>3000</v>
      </c>
      <c r="M1404" s="102">
        <v>0</v>
      </c>
      <c r="N1404" s="102">
        <v>1500</v>
      </c>
      <c r="O1404" s="102">
        <v>1500</v>
      </c>
      <c r="P1404" s="102">
        <f t="shared" si="505"/>
        <v>3000</v>
      </c>
      <c r="Q1404" s="102">
        <f t="shared" si="506"/>
        <v>15</v>
      </c>
      <c r="R1404" s="35"/>
    </row>
    <row r="1405" spans="1:18" x14ac:dyDescent="0.3">
      <c r="A1405" s="40" t="s">
        <v>796</v>
      </c>
      <c r="B1405" s="40" t="s">
        <v>111</v>
      </c>
      <c r="C1405" s="40" t="s">
        <v>117</v>
      </c>
      <c r="D1405" s="40" t="s">
        <v>797</v>
      </c>
      <c r="E1405" s="88" t="s">
        <v>3035</v>
      </c>
      <c r="F1405" s="40"/>
      <c r="G1405" s="81" t="s">
        <v>3069</v>
      </c>
      <c r="H1405" s="9" t="s">
        <v>23</v>
      </c>
      <c r="I1405" s="102">
        <v>2000</v>
      </c>
      <c r="J1405" s="102">
        <v>2000</v>
      </c>
      <c r="K1405" s="102"/>
      <c r="L1405" s="102">
        <f t="shared" si="504"/>
        <v>400</v>
      </c>
      <c r="M1405" s="102">
        <v>0</v>
      </c>
      <c r="N1405" s="102">
        <v>200</v>
      </c>
      <c r="O1405" s="102">
        <v>200</v>
      </c>
      <c r="P1405" s="102">
        <f t="shared" si="505"/>
        <v>400</v>
      </c>
      <c r="Q1405" s="102">
        <f t="shared" si="506"/>
        <v>20</v>
      </c>
      <c r="R1405" s="35"/>
    </row>
    <row r="1406" spans="1:18" x14ac:dyDescent="0.3">
      <c r="A1406" s="41" t="s">
        <v>796</v>
      </c>
      <c r="B1406" s="41" t="s">
        <v>111</v>
      </c>
      <c r="C1406" s="41" t="s">
        <v>117</v>
      </c>
      <c r="D1406" s="41" t="s">
        <v>797</v>
      </c>
      <c r="E1406" s="41" t="s">
        <v>127</v>
      </c>
      <c r="F1406" s="40" t="s">
        <v>0</v>
      </c>
      <c r="G1406" s="81" t="s">
        <v>0</v>
      </c>
      <c r="H1406" s="6" t="s">
        <v>25</v>
      </c>
      <c r="I1406" s="104">
        <f>SUM(I1407:I1421)</f>
        <v>660100</v>
      </c>
      <c r="J1406" s="104">
        <f>SUM(J1407:J1421)</f>
        <v>659000</v>
      </c>
      <c r="K1406" s="104">
        <f>SUM(K1407:K1421)</f>
        <v>0</v>
      </c>
      <c r="L1406" s="104">
        <f t="shared" si="504"/>
        <v>118628</v>
      </c>
      <c r="M1406" s="104">
        <f>SUM(M1407:M1421)</f>
        <v>328</v>
      </c>
      <c r="N1406" s="104">
        <f t="shared" ref="N1406:O1406" si="521">SUM(N1407:N1421)</f>
        <v>45700</v>
      </c>
      <c r="O1406" s="104">
        <f t="shared" si="521"/>
        <v>72600</v>
      </c>
      <c r="P1406" s="104">
        <f t="shared" si="505"/>
        <v>118628</v>
      </c>
      <c r="Q1406" s="104">
        <f t="shared" si="506"/>
        <v>18.001213960546284</v>
      </c>
      <c r="R1406" s="35"/>
    </row>
    <row r="1407" spans="1:18" x14ac:dyDescent="0.3">
      <c r="A1407" s="40" t="s">
        <v>796</v>
      </c>
      <c r="B1407" s="40" t="s">
        <v>111</v>
      </c>
      <c r="C1407" s="40" t="s">
        <v>117</v>
      </c>
      <c r="D1407" s="40" t="s">
        <v>797</v>
      </c>
      <c r="E1407" s="88" t="s">
        <v>3019</v>
      </c>
      <c r="F1407" s="40" t="s">
        <v>803</v>
      </c>
      <c r="G1407" s="81" t="s">
        <v>3069</v>
      </c>
      <c r="H1407" s="9" t="s">
        <v>804</v>
      </c>
      <c r="I1407" s="102">
        <v>15000</v>
      </c>
      <c r="J1407" s="102">
        <v>15000</v>
      </c>
      <c r="K1407" s="102"/>
      <c r="L1407" s="102">
        <f t="shared" si="504"/>
        <v>4000</v>
      </c>
      <c r="M1407" s="102">
        <v>0</v>
      </c>
      <c r="N1407" s="102">
        <v>2000</v>
      </c>
      <c r="O1407" s="102">
        <v>2000</v>
      </c>
      <c r="P1407" s="102">
        <f t="shared" si="505"/>
        <v>4000</v>
      </c>
      <c r="Q1407" s="102">
        <f t="shared" si="506"/>
        <v>26.666666666666668</v>
      </c>
      <c r="R1407" s="35"/>
    </row>
    <row r="1408" spans="1:18" x14ac:dyDescent="0.3">
      <c r="A1408" s="40" t="s">
        <v>796</v>
      </c>
      <c r="B1408" s="40" t="s">
        <v>111</v>
      </c>
      <c r="C1408" s="40" t="s">
        <v>117</v>
      </c>
      <c r="D1408" s="40" t="s">
        <v>797</v>
      </c>
      <c r="E1408" s="88" t="s">
        <v>3019</v>
      </c>
      <c r="F1408" s="40" t="s">
        <v>805</v>
      </c>
      <c r="G1408" s="81" t="s">
        <v>3069</v>
      </c>
      <c r="H1408" s="9" t="s">
        <v>806</v>
      </c>
      <c r="I1408" s="102">
        <v>26100</v>
      </c>
      <c r="J1408" s="102">
        <v>25000</v>
      </c>
      <c r="K1408" s="102"/>
      <c r="L1408" s="102">
        <f t="shared" si="504"/>
        <v>6000</v>
      </c>
      <c r="M1408" s="102">
        <v>0</v>
      </c>
      <c r="N1408" s="102">
        <v>2000</v>
      </c>
      <c r="O1408" s="102">
        <v>4000</v>
      </c>
      <c r="P1408" s="102">
        <f t="shared" si="505"/>
        <v>6000</v>
      </c>
      <c r="Q1408" s="102">
        <f t="shared" si="506"/>
        <v>24</v>
      </c>
      <c r="R1408" s="35"/>
    </row>
    <row r="1409" spans="1:18" x14ac:dyDescent="0.3">
      <c r="A1409" s="40" t="s">
        <v>796</v>
      </c>
      <c r="B1409" s="40" t="s">
        <v>111</v>
      </c>
      <c r="C1409" s="40" t="s">
        <v>117</v>
      </c>
      <c r="D1409" s="40" t="s">
        <v>797</v>
      </c>
      <c r="E1409" s="88" t="s">
        <v>3019</v>
      </c>
      <c r="F1409" s="40" t="s">
        <v>807</v>
      </c>
      <c r="G1409" s="81" t="s">
        <v>3069</v>
      </c>
      <c r="H1409" s="9" t="s">
        <v>808</v>
      </c>
      <c r="I1409" s="102">
        <v>50000</v>
      </c>
      <c r="J1409" s="102">
        <v>50000</v>
      </c>
      <c r="K1409" s="102"/>
      <c r="L1409" s="102">
        <f t="shared" si="504"/>
        <v>20000</v>
      </c>
      <c r="M1409" s="102">
        <v>0</v>
      </c>
      <c r="N1409" s="102">
        <v>0</v>
      </c>
      <c r="O1409" s="102">
        <v>20000</v>
      </c>
      <c r="P1409" s="102">
        <f t="shared" si="505"/>
        <v>20000</v>
      </c>
      <c r="Q1409" s="102">
        <f t="shared" si="506"/>
        <v>40</v>
      </c>
      <c r="R1409" s="35"/>
    </row>
    <row r="1410" spans="1:18" x14ac:dyDescent="0.3">
      <c r="A1410" s="40" t="s">
        <v>796</v>
      </c>
      <c r="B1410" s="40" t="s">
        <v>111</v>
      </c>
      <c r="C1410" s="40" t="s">
        <v>117</v>
      </c>
      <c r="D1410" s="40" t="s">
        <v>797</v>
      </c>
      <c r="E1410" s="88" t="s">
        <v>3019</v>
      </c>
      <c r="F1410" s="40" t="s">
        <v>809</v>
      </c>
      <c r="G1410" s="81" t="s">
        <v>3069</v>
      </c>
      <c r="H1410" s="9" t="s">
        <v>810</v>
      </c>
      <c r="I1410" s="102">
        <v>150000</v>
      </c>
      <c r="J1410" s="102">
        <v>150000</v>
      </c>
      <c r="K1410" s="102"/>
      <c r="L1410" s="102">
        <f t="shared" si="504"/>
        <v>35000</v>
      </c>
      <c r="M1410" s="102">
        <v>0</v>
      </c>
      <c r="N1410" s="102">
        <v>15000</v>
      </c>
      <c r="O1410" s="102">
        <v>20000</v>
      </c>
      <c r="P1410" s="102">
        <f t="shared" si="505"/>
        <v>35000</v>
      </c>
      <c r="Q1410" s="102">
        <f t="shared" si="506"/>
        <v>23.333333333333332</v>
      </c>
      <c r="R1410" s="35"/>
    </row>
    <row r="1411" spans="1:18" x14ac:dyDescent="0.3">
      <c r="A1411" s="40" t="s">
        <v>796</v>
      </c>
      <c r="B1411" s="40" t="s">
        <v>111</v>
      </c>
      <c r="C1411" s="40" t="s">
        <v>117</v>
      </c>
      <c r="D1411" s="40" t="s">
        <v>797</v>
      </c>
      <c r="E1411" s="88" t="s">
        <v>3019</v>
      </c>
      <c r="F1411" s="40" t="s">
        <v>811</v>
      </c>
      <c r="G1411" s="81" t="s">
        <v>3069</v>
      </c>
      <c r="H1411" s="9" t="s">
        <v>812</v>
      </c>
      <c r="I1411" s="102">
        <v>250000</v>
      </c>
      <c r="J1411" s="102">
        <v>250000</v>
      </c>
      <c r="K1411" s="102"/>
      <c r="L1411" s="102">
        <f t="shared" si="504"/>
        <v>44000</v>
      </c>
      <c r="M1411" s="102">
        <v>0</v>
      </c>
      <c r="N1411" s="102">
        <v>22000</v>
      </c>
      <c r="O1411" s="102">
        <v>22000</v>
      </c>
      <c r="P1411" s="102">
        <f t="shared" si="505"/>
        <v>44000</v>
      </c>
      <c r="Q1411" s="102">
        <f t="shared" si="506"/>
        <v>17.599999999999998</v>
      </c>
      <c r="R1411" s="35"/>
    </row>
    <row r="1412" spans="1:18" x14ac:dyDescent="0.3">
      <c r="A1412" s="40" t="s">
        <v>796</v>
      </c>
      <c r="B1412" s="40" t="s">
        <v>111</v>
      </c>
      <c r="C1412" s="40" t="s">
        <v>117</v>
      </c>
      <c r="D1412" s="40" t="s">
        <v>797</v>
      </c>
      <c r="E1412" s="88" t="s">
        <v>3019</v>
      </c>
      <c r="F1412" s="40" t="s">
        <v>813</v>
      </c>
      <c r="G1412" s="81" t="s">
        <v>3069</v>
      </c>
      <c r="H1412" s="9" t="s">
        <v>135</v>
      </c>
      <c r="I1412" s="102">
        <v>4500</v>
      </c>
      <c r="J1412" s="102">
        <v>4500</v>
      </c>
      <c r="K1412" s="102"/>
      <c r="L1412" s="102">
        <f t="shared" si="504"/>
        <v>1128</v>
      </c>
      <c r="M1412" s="102">
        <v>328</v>
      </c>
      <c r="N1412" s="102">
        <v>450</v>
      </c>
      <c r="O1412" s="102">
        <v>350</v>
      </c>
      <c r="P1412" s="102">
        <f t="shared" si="505"/>
        <v>1128</v>
      </c>
      <c r="Q1412" s="102">
        <f t="shared" si="506"/>
        <v>25.066666666666666</v>
      </c>
      <c r="R1412" s="35"/>
    </row>
    <row r="1413" spans="1:18" ht="20.399999999999999" x14ac:dyDescent="0.3">
      <c r="A1413" s="40" t="s">
        <v>796</v>
      </c>
      <c r="B1413" s="40" t="s">
        <v>111</v>
      </c>
      <c r="C1413" s="40" t="s">
        <v>117</v>
      </c>
      <c r="D1413" s="40" t="s">
        <v>797</v>
      </c>
      <c r="E1413" s="88" t="s">
        <v>3019</v>
      </c>
      <c r="F1413" s="40" t="s">
        <v>814</v>
      </c>
      <c r="G1413" s="81" t="s">
        <v>3069</v>
      </c>
      <c r="H1413" s="9" t="s">
        <v>141</v>
      </c>
      <c r="I1413" s="102">
        <v>6000</v>
      </c>
      <c r="J1413" s="102">
        <v>6000</v>
      </c>
      <c r="K1413" s="102"/>
      <c r="L1413" s="102">
        <f t="shared" si="504"/>
        <v>500</v>
      </c>
      <c r="M1413" s="102">
        <v>0</v>
      </c>
      <c r="N1413" s="102">
        <v>250</v>
      </c>
      <c r="O1413" s="102">
        <v>250</v>
      </c>
      <c r="P1413" s="102">
        <f t="shared" si="505"/>
        <v>500</v>
      </c>
      <c r="Q1413" s="102">
        <f t="shared" si="506"/>
        <v>8.3333333333333321</v>
      </c>
      <c r="R1413" s="35"/>
    </row>
    <row r="1414" spans="1:18" x14ac:dyDescent="0.3">
      <c r="A1414" s="40" t="s">
        <v>796</v>
      </c>
      <c r="B1414" s="40" t="s">
        <v>111</v>
      </c>
      <c r="C1414" s="40" t="s">
        <v>117</v>
      </c>
      <c r="D1414" s="40" t="s">
        <v>797</v>
      </c>
      <c r="E1414" s="88" t="s">
        <v>3019</v>
      </c>
      <c r="F1414" s="40" t="s">
        <v>815</v>
      </c>
      <c r="G1414" s="81" t="s">
        <v>3069</v>
      </c>
      <c r="H1414" s="9" t="s">
        <v>816</v>
      </c>
      <c r="I1414" s="102">
        <v>0</v>
      </c>
      <c r="J1414" s="102">
        <v>0</v>
      </c>
      <c r="K1414" s="102"/>
      <c r="L1414" s="102">
        <f t="shared" si="504"/>
        <v>0</v>
      </c>
      <c r="M1414" s="102">
        <v>0</v>
      </c>
      <c r="N1414" s="102"/>
      <c r="O1414" s="102"/>
      <c r="P1414" s="102">
        <f t="shared" si="505"/>
        <v>0</v>
      </c>
      <c r="Q1414" s="102" t="str">
        <f t="shared" si="506"/>
        <v>-</v>
      </c>
      <c r="R1414" s="35"/>
    </row>
    <row r="1415" spans="1:18" x14ac:dyDescent="0.3">
      <c r="A1415" s="40" t="s">
        <v>796</v>
      </c>
      <c r="B1415" s="40" t="s">
        <v>111</v>
      </c>
      <c r="C1415" s="40" t="s">
        <v>117</v>
      </c>
      <c r="D1415" s="40" t="s">
        <v>797</v>
      </c>
      <c r="E1415" s="88" t="s">
        <v>3019</v>
      </c>
      <c r="F1415" s="40" t="s">
        <v>817</v>
      </c>
      <c r="G1415" s="81" t="s">
        <v>3069</v>
      </c>
      <c r="H1415" s="9" t="s">
        <v>818</v>
      </c>
      <c r="I1415" s="102">
        <v>20000</v>
      </c>
      <c r="J1415" s="102">
        <v>20000</v>
      </c>
      <c r="K1415" s="102"/>
      <c r="L1415" s="102">
        <f t="shared" si="504"/>
        <v>4000</v>
      </c>
      <c r="M1415" s="102">
        <v>0</v>
      </c>
      <c r="N1415" s="102">
        <v>2000</v>
      </c>
      <c r="O1415" s="102">
        <v>2000</v>
      </c>
      <c r="P1415" s="102">
        <f t="shared" si="505"/>
        <v>4000</v>
      </c>
      <c r="Q1415" s="102">
        <f t="shared" si="506"/>
        <v>20</v>
      </c>
      <c r="R1415" s="35"/>
    </row>
    <row r="1416" spans="1:18" x14ac:dyDescent="0.3">
      <c r="A1416" s="40" t="s">
        <v>796</v>
      </c>
      <c r="B1416" s="40" t="s">
        <v>111</v>
      </c>
      <c r="C1416" s="40" t="s">
        <v>117</v>
      </c>
      <c r="D1416" s="40" t="s">
        <v>797</v>
      </c>
      <c r="E1416" s="88" t="s">
        <v>3019</v>
      </c>
      <c r="F1416" s="40" t="s">
        <v>819</v>
      </c>
      <c r="G1416" s="81" t="s">
        <v>3069</v>
      </c>
      <c r="H1416" s="9" t="s">
        <v>820</v>
      </c>
      <c r="I1416" s="102">
        <v>5000</v>
      </c>
      <c r="J1416" s="102">
        <v>5000</v>
      </c>
      <c r="K1416" s="102"/>
      <c r="L1416" s="102">
        <f t="shared" si="504"/>
        <v>2000</v>
      </c>
      <c r="M1416" s="102">
        <v>0</v>
      </c>
      <c r="N1416" s="102">
        <v>1000</v>
      </c>
      <c r="O1416" s="102">
        <v>1000</v>
      </c>
      <c r="P1416" s="102">
        <f t="shared" si="505"/>
        <v>2000</v>
      </c>
      <c r="Q1416" s="102">
        <f t="shared" si="506"/>
        <v>40</v>
      </c>
      <c r="R1416" s="35"/>
    </row>
    <row r="1417" spans="1:18" x14ac:dyDescent="0.3">
      <c r="A1417" s="40" t="s">
        <v>796</v>
      </c>
      <c r="B1417" s="40" t="s">
        <v>111</v>
      </c>
      <c r="C1417" s="40" t="s">
        <v>117</v>
      </c>
      <c r="D1417" s="40" t="s">
        <v>797</v>
      </c>
      <c r="E1417" s="88" t="s">
        <v>3019</v>
      </c>
      <c r="F1417" s="40" t="s">
        <v>821</v>
      </c>
      <c r="G1417" s="81" t="s">
        <v>3069</v>
      </c>
      <c r="H1417" s="9" t="s">
        <v>822</v>
      </c>
      <c r="I1417" s="102">
        <v>58500</v>
      </c>
      <c r="J1417" s="102">
        <v>58500</v>
      </c>
      <c r="K1417" s="102"/>
      <c r="L1417" s="102">
        <f t="shared" si="504"/>
        <v>0</v>
      </c>
      <c r="M1417" s="102">
        <v>0</v>
      </c>
      <c r="N1417" s="102"/>
      <c r="O1417" s="102"/>
      <c r="P1417" s="102">
        <f t="shared" si="505"/>
        <v>0</v>
      </c>
      <c r="Q1417" s="102">
        <f t="shared" si="506"/>
        <v>0</v>
      </c>
      <c r="R1417" s="35"/>
    </row>
    <row r="1418" spans="1:18" x14ac:dyDescent="0.3">
      <c r="A1418" s="40" t="s">
        <v>796</v>
      </c>
      <c r="B1418" s="40" t="s">
        <v>111</v>
      </c>
      <c r="C1418" s="40" t="s">
        <v>117</v>
      </c>
      <c r="D1418" s="40" t="s">
        <v>797</v>
      </c>
      <c r="E1418" s="88" t="s">
        <v>3019</v>
      </c>
      <c r="F1418" s="40" t="s">
        <v>823</v>
      </c>
      <c r="G1418" s="81" t="s">
        <v>3069</v>
      </c>
      <c r="H1418" s="9" t="s">
        <v>824</v>
      </c>
      <c r="I1418" s="102">
        <v>20000</v>
      </c>
      <c r="J1418" s="102">
        <v>20000</v>
      </c>
      <c r="K1418" s="102"/>
      <c r="L1418" s="102">
        <f t="shared" si="504"/>
        <v>0</v>
      </c>
      <c r="M1418" s="102">
        <v>0</v>
      </c>
      <c r="N1418" s="102"/>
      <c r="O1418" s="102"/>
      <c r="P1418" s="102">
        <f t="shared" si="505"/>
        <v>0</v>
      </c>
      <c r="Q1418" s="102">
        <f t="shared" si="506"/>
        <v>0</v>
      </c>
      <c r="R1418" s="35"/>
    </row>
    <row r="1419" spans="1:18" x14ac:dyDescent="0.3">
      <c r="A1419" s="40" t="s">
        <v>796</v>
      </c>
      <c r="B1419" s="40" t="s">
        <v>111</v>
      </c>
      <c r="C1419" s="40" t="s">
        <v>117</v>
      </c>
      <c r="D1419" s="40" t="s">
        <v>797</v>
      </c>
      <c r="E1419" s="88" t="s">
        <v>3019</v>
      </c>
      <c r="F1419" s="40" t="s">
        <v>825</v>
      </c>
      <c r="G1419" s="81" t="s">
        <v>3069</v>
      </c>
      <c r="H1419" s="9" t="s">
        <v>826</v>
      </c>
      <c r="I1419" s="102">
        <v>0</v>
      </c>
      <c r="J1419" s="102">
        <v>0</v>
      </c>
      <c r="K1419" s="102"/>
      <c r="L1419" s="102">
        <f t="shared" ref="L1419:L1482" si="522">SUM(M1419:O1419)</f>
        <v>0</v>
      </c>
      <c r="M1419" s="102">
        <v>0</v>
      </c>
      <c r="N1419" s="102"/>
      <c r="O1419" s="102"/>
      <c r="P1419" s="102">
        <f t="shared" si="505"/>
        <v>0</v>
      </c>
      <c r="Q1419" s="102" t="str">
        <f t="shared" si="506"/>
        <v>-</v>
      </c>
      <c r="R1419" s="35"/>
    </row>
    <row r="1420" spans="1:18" x14ac:dyDescent="0.3">
      <c r="A1420" s="40" t="s">
        <v>796</v>
      </c>
      <c r="B1420" s="40" t="s">
        <v>111</v>
      </c>
      <c r="C1420" s="40" t="s">
        <v>117</v>
      </c>
      <c r="D1420" s="40" t="s">
        <v>797</v>
      </c>
      <c r="E1420" s="88" t="s">
        <v>3019</v>
      </c>
      <c r="F1420" s="40" t="s">
        <v>827</v>
      </c>
      <c r="G1420" s="81" t="s">
        <v>3069</v>
      </c>
      <c r="H1420" s="9" t="s">
        <v>2728</v>
      </c>
      <c r="I1420" s="102">
        <v>50000</v>
      </c>
      <c r="J1420" s="102">
        <v>50000</v>
      </c>
      <c r="K1420" s="102"/>
      <c r="L1420" s="102">
        <f t="shared" si="522"/>
        <v>0</v>
      </c>
      <c r="M1420" s="102">
        <v>0</v>
      </c>
      <c r="N1420" s="102"/>
      <c r="O1420" s="102"/>
      <c r="P1420" s="102">
        <f t="shared" ref="P1420:P1483" si="523">K1420+L1420</f>
        <v>0</v>
      </c>
      <c r="Q1420" s="102">
        <f t="shared" si="506"/>
        <v>0</v>
      </c>
      <c r="R1420" s="35"/>
    </row>
    <row r="1421" spans="1:18" x14ac:dyDescent="0.3">
      <c r="A1421" s="40" t="s">
        <v>796</v>
      </c>
      <c r="B1421" s="40" t="s">
        <v>111</v>
      </c>
      <c r="C1421" s="40" t="s">
        <v>117</v>
      </c>
      <c r="D1421" s="40" t="s">
        <v>797</v>
      </c>
      <c r="E1421" s="88" t="s">
        <v>3019</v>
      </c>
      <c r="F1421" s="40" t="s">
        <v>828</v>
      </c>
      <c r="G1421" s="81" t="s">
        <v>3069</v>
      </c>
      <c r="H1421" s="9" t="s">
        <v>829</v>
      </c>
      <c r="I1421" s="102">
        <v>5000</v>
      </c>
      <c r="J1421" s="102">
        <v>5000</v>
      </c>
      <c r="K1421" s="102"/>
      <c r="L1421" s="102">
        <f t="shared" si="522"/>
        <v>2000</v>
      </c>
      <c r="M1421" s="102">
        <v>0</v>
      </c>
      <c r="N1421" s="102">
        <v>1000</v>
      </c>
      <c r="O1421" s="102">
        <v>1000</v>
      </c>
      <c r="P1421" s="102">
        <f t="shared" si="523"/>
        <v>2000</v>
      </c>
      <c r="Q1421" s="102">
        <f t="shared" ref="Q1421:Q1484" si="524">IF(J1421=0,"-",P1421/J1421*100)</f>
        <v>40</v>
      </c>
      <c r="R1421" s="35"/>
    </row>
    <row r="1422" spans="1:18" s="34" customFormat="1" ht="20.399999999999999" x14ac:dyDescent="0.3">
      <c r="A1422" s="43" t="s">
        <v>0</v>
      </c>
      <c r="B1422" s="43" t="s">
        <v>0</v>
      </c>
      <c r="C1422" s="43" t="s">
        <v>0</v>
      </c>
      <c r="D1422" s="49" t="s">
        <v>0</v>
      </c>
      <c r="E1422" s="49" t="s">
        <v>0</v>
      </c>
      <c r="F1422" s="49" t="s">
        <v>0</v>
      </c>
      <c r="G1422" s="49" t="s">
        <v>0</v>
      </c>
      <c r="H1422" s="21" t="s">
        <v>35</v>
      </c>
      <c r="I1422" s="112">
        <f>SUM(I1423)</f>
        <v>6414964</v>
      </c>
      <c r="J1422" s="112">
        <f>SUM(J1423)</f>
        <v>6414964</v>
      </c>
      <c r="K1422" s="112">
        <f>SUM(K1423)</f>
        <v>0</v>
      </c>
      <c r="L1422" s="112">
        <f t="shared" si="522"/>
        <v>781200</v>
      </c>
      <c r="M1422" s="112">
        <f>SUM(M1423)</f>
        <v>0</v>
      </c>
      <c r="N1422" s="112">
        <f t="shared" ref="N1422:O1422" si="525">SUM(N1423)</f>
        <v>417200</v>
      </c>
      <c r="O1422" s="112">
        <f t="shared" si="525"/>
        <v>364000</v>
      </c>
      <c r="P1422" s="112">
        <f t="shared" si="523"/>
        <v>781200</v>
      </c>
      <c r="Q1422" s="112">
        <f t="shared" si="524"/>
        <v>12.177776835536411</v>
      </c>
      <c r="R1422" s="35"/>
    </row>
    <row r="1423" spans="1:18" x14ac:dyDescent="0.3">
      <c r="A1423" s="40" t="s">
        <v>796</v>
      </c>
      <c r="B1423" s="40" t="s">
        <v>111</v>
      </c>
      <c r="C1423" s="40" t="s">
        <v>117</v>
      </c>
      <c r="D1423" s="40" t="s">
        <v>797</v>
      </c>
      <c r="E1423" s="52" t="s">
        <v>142</v>
      </c>
      <c r="F1423" s="52" t="s">
        <v>0</v>
      </c>
      <c r="G1423" s="52" t="s">
        <v>0</v>
      </c>
      <c r="H1423" s="6" t="s">
        <v>27</v>
      </c>
      <c r="I1423" s="104">
        <f>SUM(I1424,I1426,I1428,I1434)</f>
        <v>6414964</v>
      </c>
      <c r="J1423" s="104">
        <f>SUM(J1424,J1426,J1428,J1434)</f>
        <v>6414964</v>
      </c>
      <c r="K1423" s="104">
        <f>SUM(K1424,K1426,K1428,K1434)</f>
        <v>0</v>
      </c>
      <c r="L1423" s="104">
        <f t="shared" si="522"/>
        <v>781200</v>
      </c>
      <c r="M1423" s="104">
        <f>SUM(M1424,M1426,M1428,M1434)</f>
        <v>0</v>
      </c>
      <c r="N1423" s="104">
        <f t="shared" ref="N1423:O1423" si="526">SUM(N1424,N1426,N1428,N1434)</f>
        <v>417200</v>
      </c>
      <c r="O1423" s="104">
        <f t="shared" si="526"/>
        <v>364000</v>
      </c>
      <c r="P1423" s="104">
        <f t="shared" si="523"/>
        <v>781200</v>
      </c>
      <c r="Q1423" s="104">
        <f t="shared" si="524"/>
        <v>12.177776835536411</v>
      </c>
      <c r="R1423" s="35"/>
    </row>
    <row r="1424" spans="1:18" x14ac:dyDescent="0.3">
      <c r="A1424" s="41" t="s">
        <v>796</v>
      </c>
      <c r="B1424" s="41" t="s">
        <v>111</v>
      </c>
      <c r="C1424" s="41" t="s">
        <v>117</v>
      </c>
      <c r="D1424" s="41" t="s">
        <v>797</v>
      </c>
      <c r="E1424" s="41" t="s">
        <v>290</v>
      </c>
      <c r="F1424" s="40" t="s">
        <v>0</v>
      </c>
      <c r="G1424" s="81" t="s">
        <v>0</v>
      </c>
      <c r="H1424" s="6" t="s">
        <v>28</v>
      </c>
      <c r="I1424" s="104">
        <f>SUM(I1425)</f>
        <v>100</v>
      </c>
      <c r="J1424" s="104">
        <f>SUM(J1425)</f>
        <v>100</v>
      </c>
      <c r="K1424" s="104">
        <f>SUM(K1425)</f>
        <v>0</v>
      </c>
      <c r="L1424" s="104">
        <f t="shared" si="522"/>
        <v>0</v>
      </c>
      <c r="M1424" s="104">
        <f>SUM(M1425)</f>
        <v>0</v>
      </c>
      <c r="N1424" s="104">
        <f t="shared" ref="N1424:O1424" si="527">SUM(N1425)</f>
        <v>0</v>
      </c>
      <c r="O1424" s="104">
        <f t="shared" si="527"/>
        <v>0</v>
      </c>
      <c r="P1424" s="104">
        <f t="shared" si="523"/>
        <v>0</v>
      </c>
      <c r="Q1424" s="104">
        <f t="shared" si="524"/>
        <v>0</v>
      </c>
      <c r="R1424" s="35"/>
    </row>
    <row r="1425" spans="1:18" x14ac:dyDescent="0.3">
      <c r="A1425" s="40" t="s">
        <v>796</v>
      </c>
      <c r="B1425" s="40" t="s">
        <v>111</v>
      </c>
      <c r="C1425" s="40" t="s">
        <v>117</v>
      </c>
      <c r="D1425" s="40" t="s">
        <v>797</v>
      </c>
      <c r="E1425" s="88" t="s">
        <v>3027</v>
      </c>
      <c r="F1425" s="40" t="s">
        <v>830</v>
      </c>
      <c r="G1425" s="81" t="s">
        <v>3070</v>
      </c>
      <c r="H1425" s="9" t="s">
        <v>383</v>
      </c>
      <c r="I1425" s="102">
        <v>100</v>
      </c>
      <c r="J1425" s="102">
        <v>100</v>
      </c>
      <c r="K1425" s="102"/>
      <c r="L1425" s="102">
        <f t="shared" si="522"/>
        <v>0</v>
      </c>
      <c r="M1425" s="102">
        <v>0</v>
      </c>
      <c r="N1425" s="102"/>
      <c r="O1425" s="102"/>
      <c r="P1425" s="102">
        <f t="shared" si="523"/>
        <v>0</v>
      </c>
      <c r="Q1425" s="102">
        <f t="shared" si="524"/>
        <v>0</v>
      </c>
      <c r="R1425" s="35"/>
    </row>
    <row r="1426" spans="1:18" x14ac:dyDescent="0.3">
      <c r="A1426" s="41" t="s">
        <v>796</v>
      </c>
      <c r="B1426" s="41" t="s">
        <v>111</v>
      </c>
      <c r="C1426" s="41" t="s">
        <v>117</v>
      </c>
      <c r="D1426" s="41" t="s">
        <v>797</v>
      </c>
      <c r="E1426" s="41" t="s">
        <v>175</v>
      </c>
      <c r="F1426" s="40" t="s">
        <v>0</v>
      </c>
      <c r="G1426" s="81" t="s">
        <v>0</v>
      </c>
      <c r="H1426" s="6" t="s">
        <v>29</v>
      </c>
      <c r="I1426" s="104">
        <f>SUM(I1427)</f>
        <v>393000</v>
      </c>
      <c r="J1426" s="104">
        <f>SUM(J1427)</f>
        <v>393000</v>
      </c>
      <c r="K1426" s="104">
        <f>SUM(K1427)</f>
        <v>0</v>
      </c>
      <c r="L1426" s="104">
        <f t="shared" si="522"/>
        <v>8000</v>
      </c>
      <c r="M1426" s="104">
        <f>SUM(M1427)</f>
        <v>0</v>
      </c>
      <c r="N1426" s="104">
        <f t="shared" ref="N1426:O1426" si="528">SUM(N1427)</f>
        <v>4000</v>
      </c>
      <c r="O1426" s="104">
        <f t="shared" si="528"/>
        <v>4000</v>
      </c>
      <c r="P1426" s="104">
        <f t="shared" si="523"/>
        <v>8000</v>
      </c>
      <c r="Q1426" s="104">
        <f t="shared" si="524"/>
        <v>2.0356234096692112</v>
      </c>
      <c r="R1426" s="35"/>
    </row>
    <row r="1427" spans="1:18" x14ac:dyDescent="0.3">
      <c r="A1427" s="40" t="s">
        <v>796</v>
      </c>
      <c r="B1427" s="40" t="s">
        <v>111</v>
      </c>
      <c r="C1427" s="40" t="s">
        <v>117</v>
      </c>
      <c r="D1427" s="40" t="s">
        <v>797</v>
      </c>
      <c r="E1427" s="88" t="s">
        <v>3023</v>
      </c>
      <c r="F1427" s="40" t="s">
        <v>831</v>
      </c>
      <c r="G1427" s="81" t="s">
        <v>3070</v>
      </c>
      <c r="H1427" s="9" t="s">
        <v>767</v>
      </c>
      <c r="I1427" s="102">
        <v>393000</v>
      </c>
      <c r="J1427" s="102">
        <v>393000</v>
      </c>
      <c r="K1427" s="102"/>
      <c r="L1427" s="102">
        <f t="shared" si="522"/>
        <v>8000</v>
      </c>
      <c r="M1427" s="102">
        <v>0</v>
      </c>
      <c r="N1427" s="102">
        <v>4000</v>
      </c>
      <c r="O1427" s="102">
        <v>4000</v>
      </c>
      <c r="P1427" s="102">
        <f t="shared" si="523"/>
        <v>8000</v>
      </c>
      <c r="Q1427" s="102">
        <f t="shared" si="524"/>
        <v>2.0356234096692112</v>
      </c>
      <c r="R1427" s="35"/>
    </row>
    <row r="1428" spans="1:18" x14ac:dyDescent="0.3">
      <c r="A1428" s="41" t="s">
        <v>796</v>
      </c>
      <c r="B1428" s="41" t="s">
        <v>111</v>
      </c>
      <c r="C1428" s="41" t="s">
        <v>117</v>
      </c>
      <c r="D1428" s="41" t="s">
        <v>797</v>
      </c>
      <c r="E1428" s="41" t="s">
        <v>143</v>
      </c>
      <c r="F1428" s="40" t="s">
        <v>0</v>
      </c>
      <c r="G1428" s="81" t="s">
        <v>0</v>
      </c>
      <c r="H1428" s="6" t="s">
        <v>30</v>
      </c>
      <c r="I1428" s="104">
        <f>SUM(I1429:I1433)</f>
        <v>6021764</v>
      </c>
      <c r="J1428" s="104">
        <f>SUM(J1429:J1433)</f>
        <v>6021764</v>
      </c>
      <c r="K1428" s="104">
        <f>SUM(K1429:K1433)</f>
        <v>0</v>
      </c>
      <c r="L1428" s="104">
        <f t="shared" si="522"/>
        <v>773200</v>
      </c>
      <c r="M1428" s="104">
        <f>SUM(M1429:M1433)</f>
        <v>0</v>
      </c>
      <c r="N1428" s="104">
        <f t="shared" ref="N1428:O1428" si="529">SUM(N1429:N1433)</f>
        <v>413200</v>
      </c>
      <c r="O1428" s="104">
        <f t="shared" si="529"/>
        <v>360000</v>
      </c>
      <c r="P1428" s="104">
        <f t="shared" si="523"/>
        <v>773200</v>
      </c>
      <c r="Q1428" s="104">
        <f t="shared" si="524"/>
        <v>12.840091375218291</v>
      </c>
      <c r="R1428" s="35"/>
    </row>
    <row r="1429" spans="1:18" x14ac:dyDescent="0.3">
      <c r="A1429" s="40" t="s">
        <v>796</v>
      </c>
      <c r="B1429" s="40" t="s">
        <v>111</v>
      </c>
      <c r="C1429" s="40" t="s">
        <v>117</v>
      </c>
      <c r="D1429" s="40" t="s">
        <v>797</v>
      </c>
      <c r="E1429" s="88" t="s">
        <v>3020</v>
      </c>
      <c r="F1429" s="40" t="s">
        <v>832</v>
      </c>
      <c r="G1429" s="81" t="s">
        <v>3071</v>
      </c>
      <c r="H1429" s="9" t="s">
        <v>833</v>
      </c>
      <c r="I1429" s="102">
        <v>3811764</v>
      </c>
      <c r="J1429" s="102">
        <v>3811764</v>
      </c>
      <c r="K1429" s="102"/>
      <c r="L1429" s="102">
        <f t="shared" si="522"/>
        <v>450000</v>
      </c>
      <c r="M1429" s="102">
        <v>0</v>
      </c>
      <c r="N1429" s="102">
        <v>220000</v>
      </c>
      <c r="O1429" s="102">
        <v>230000</v>
      </c>
      <c r="P1429" s="102">
        <f t="shared" si="523"/>
        <v>450000</v>
      </c>
      <c r="Q1429" s="102">
        <f t="shared" si="524"/>
        <v>11.805557741769952</v>
      </c>
      <c r="R1429" s="35"/>
    </row>
    <row r="1430" spans="1:18" x14ac:dyDescent="0.3">
      <c r="A1430" s="40" t="s">
        <v>796</v>
      </c>
      <c r="B1430" s="40" t="s">
        <v>111</v>
      </c>
      <c r="C1430" s="40" t="s">
        <v>117</v>
      </c>
      <c r="D1430" s="40" t="s">
        <v>797</v>
      </c>
      <c r="E1430" s="88" t="s">
        <v>3020</v>
      </c>
      <c r="F1430" s="40" t="s">
        <v>834</v>
      </c>
      <c r="G1430" s="81" t="s">
        <v>3072</v>
      </c>
      <c r="H1430" s="9" t="s">
        <v>835</v>
      </c>
      <c r="I1430" s="102">
        <v>200000</v>
      </c>
      <c r="J1430" s="102">
        <v>200000</v>
      </c>
      <c r="K1430" s="102"/>
      <c r="L1430" s="102">
        <f t="shared" si="522"/>
        <v>15000</v>
      </c>
      <c r="M1430" s="102">
        <v>0</v>
      </c>
      <c r="N1430" s="102">
        <v>5000</v>
      </c>
      <c r="O1430" s="102">
        <v>10000</v>
      </c>
      <c r="P1430" s="102">
        <f t="shared" si="523"/>
        <v>15000</v>
      </c>
      <c r="Q1430" s="102">
        <f t="shared" si="524"/>
        <v>7.5</v>
      </c>
      <c r="R1430" s="35"/>
    </row>
    <row r="1431" spans="1:18" x14ac:dyDescent="0.3">
      <c r="A1431" s="40" t="s">
        <v>796</v>
      </c>
      <c r="B1431" s="40" t="s">
        <v>111</v>
      </c>
      <c r="C1431" s="40" t="s">
        <v>117</v>
      </c>
      <c r="D1431" s="40" t="s">
        <v>797</v>
      </c>
      <c r="E1431" s="88" t="s">
        <v>3020</v>
      </c>
      <c r="F1431" s="40" t="s">
        <v>836</v>
      </c>
      <c r="G1431" s="81" t="s">
        <v>3073</v>
      </c>
      <c r="H1431" s="9" t="s">
        <v>837</v>
      </c>
      <c r="I1431" s="102">
        <v>0</v>
      </c>
      <c r="J1431" s="102">
        <v>0</v>
      </c>
      <c r="K1431" s="102"/>
      <c r="L1431" s="102">
        <f t="shared" si="522"/>
        <v>0</v>
      </c>
      <c r="M1431" s="102">
        <v>0</v>
      </c>
      <c r="N1431" s="102"/>
      <c r="O1431" s="102"/>
      <c r="P1431" s="102">
        <f t="shared" si="523"/>
        <v>0</v>
      </c>
      <c r="Q1431" s="102" t="str">
        <f t="shared" si="524"/>
        <v>-</v>
      </c>
      <c r="R1431" s="35"/>
    </row>
    <row r="1432" spans="1:18" x14ac:dyDescent="0.3">
      <c r="A1432" s="40" t="s">
        <v>796</v>
      </c>
      <c r="B1432" s="40" t="s">
        <v>111</v>
      </c>
      <c r="C1432" s="40" t="s">
        <v>117</v>
      </c>
      <c r="D1432" s="40" t="s">
        <v>797</v>
      </c>
      <c r="E1432" s="88" t="s">
        <v>3020</v>
      </c>
      <c r="F1432" s="40" t="s">
        <v>838</v>
      </c>
      <c r="G1432" s="81" t="s">
        <v>3070</v>
      </c>
      <c r="H1432" s="9" t="s">
        <v>839</v>
      </c>
      <c r="I1432" s="102">
        <v>2010000</v>
      </c>
      <c r="J1432" s="102">
        <v>2010000</v>
      </c>
      <c r="K1432" s="102"/>
      <c r="L1432" s="102">
        <f t="shared" si="522"/>
        <v>308200</v>
      </c>
      <c r="M1432" s="102">
        <v>0</v>
      </c>
      <c r="N1432" s="102">
        <v>188200</v>
      </c>
      <c r="O1432" s="102">
        <v>120000</v>
      </c>
      <c r="P1432" s="102">
        <f t="shared" si="523"/>
        <v>308200</v>
      </c>
      <c r="Q1432" s="102">
        <f t="shared" si="524"/>
        <v>15.333333333333332</v>
      </c>
      <c r="R1432" s="35"/>
    </row>
    <row r="1433" spans="1:18" x14ac:dyDescent="0.3">
      <c r="A1433" s="40" t="s">
        <v>796</v>
      </c>
      <c r="B1433" s="40" t="s">
        <v>111</v>
      </c>
      <c r="C1433" s="40" t="s">
        <v>117</v>
      </c>
      <c r="D1433" s="40" t="s">
        <v>797</v>
      </c>
      <c r="E1433" s="88" t="s">
        <v>3020</v>
      </c>
      <c r="F1433" s="40" t="s">
        <v>840</v>
      </c>
      <c r="G1433" s="81" t="s">
        <v>3074</v>
      </c>
      <c r="H1433" s="9" t="s">
        <v>841</v>
      </c>
      <c r="I1433" s="102">
        <v>0</v>
      </c>
      <c r="J1433" s="102">
        <v>0</v>
      </c>
      <c r="K1433" s="102"/>
      <c r="L1433" s="102">
        <f t="shared" si="522"/>
        <v>0</v>
      </c>
      <c r="M1433" s="102">
        <v>0</v>
      </c>
      <c r="N1433" s="102"/>
      <c r="O1433" s="102"/>
      <c r="P1433" s="102">
        <f t="shared" si="523"/>
        <v>0</v>
      </c>
      <c r="Q1433" s="102" t="str">
        <f t="shared" si="524"/>
        <v>-</v>
      </c>
      <c r="R1433" s="35"/>
    </row>
    <row r="1434" spans="1:18" x14ac:dyDescent="0.3">
      <c r="A1434" s="40" t="s">
        <v>796</v>
      </c>
      <c r="B1434" s="40" t="s">
        <v>111</v>
      </c>
      <c r="C1434" s="40" t="s">
        <v>117</v>
      </c>
      <c r="D1434" s="40" t="s">
        <v>797</v>
      </c>
      <c r="E1434" s="88" t="s">
        <v>3021</v>
      </c>
      <c r="F1434" s="40"/>
      <c r="G1434" s="81" t="s">
        <v>3069</v>
      </c>
      <c r="H1434" s="9" t="s">
        <v>34</v>
      </c>
      <c r="I1434" s="102">
        <v>100</v>
      </c>
      <c r="J1434" s="102">
        <v>100</v>
      </c>
      <c r="K1434" s="102"/>
      <c r="L1434" s="102">
        <f t="shared" si="522"/>
        <v>0</v>
      </c>
      <c r="M1434" s="102">
        <v>0</v>
      </c>
      <c r="N1434" s="102"/>
      <c r="O1434" s="102"/>
      <c r="P1434" s="102">
        <f t="shared" si="523"/>
        <v>0</v>
      </c>
      <c r="Q1434" s="102">
        <f t="shared" si="524"/>
        <v>0</v>
      </c>
      <c r="R1434" s="35"/>
    </row>
    <row r="1435" spans="1:18" s="34" customFormat="1" ht="20.399999999999999" x14ac:dyDescent="0.3">
      <c r="A1435" s="43" t="s">
        <v>0</v>
      </c>
      <c r="B1435" s="43" t="s">
        <v>0</v>
      </c>
      <c r="C1435" s="43" t="s">
        <v>0</v>
      </c>
      <c r="D1435" s="49" t="s">
        <v>0</v>
      </c>
      <c r="E1435" s="49" t="s">
        <v>0</v>
      </c>
      <c r="F1435" s="49" t="s">
        <v>0</v>
      </c>
      <c r="G1435" s="49" t="s">
        <v>0</v>
      </c>
      <c r="H1435" s="21" t="s">
        <v>41</v>
      </c>
      <c r="I1435" s="112">
        <f t="shared" ref="I1435:O1437" si="530">SUM(I1436)</f>
        <v>100</v>
      </c>
      <c r="J1435" s="112">
        <f t="shared" si="530"/>
        <v>100</v>
      </c>
      <c r="K1435" s="112">
        <f t="shared" si="530"/>
        <v>0</v>
      </c>
      <c r="L1435" s="112">
        <f t="shared" si="522"/>
        <v>0</v>
      </c>
      <c r="M1435" s="112">
        <f t="shared" si="530"/>
        <v>0</v>
      </c>
      <c r="N1435" s="112">
        <f t="shared" si="530"/>
        <v>0</v>
      </c>
      <c r="O1435" s="112">
        <f t="shared" si="530"/>
        <v>0</v>
      </c>
      <c r="P1435" s="112">
        <f t="shared" si="523"/>
        <v>0</v>
      </c>
      <c r="Q1435" s="112">
        <f t="shared" si="524"/>
        <v>0</v>
      </c>
      <c r="R1435" s="35"/>
    </row>
    <row r="1436" spans="1:18" x14ac:dyDescent="0.3">
      <c r="A1436" s="40" t="s">
        <v>796</v>
      </c>
      <c r="B1436" s="40" t="s">
        <v>111</v>
      </c>
      <c r="C1436" s="40" t="s">
        <v>117</v>
      </c>
      <c r="D1436" s="40" t="s">
        <v>797</v>
      </c>
      <c r="E1436" s="52" t="s">
        <v>192</v>
      </c>
      <c r="F1436" s="52" t="s">
        <v>0</v>
      </c>
      <c r="G1436" s="52" t="s">
        <v>0</v>
      </c>
      <c r="H1436" s="6" t="s">
        <v>36</v>
      </c>
      <c r="I1436" s="104">
        <f t="shared" si="530"/>
        <v>100</v>
      </c>
      <c r="J1436" s="104">
        <f t="shared" si="530"/>
        <v>100</v>
      </c>
      <c r="K1436" s="104">
        <f t="shared" si="530"/>
        <v>0</v>
      </c>
      <c r="L1436" s="104">
        <f t="shared" si="522"/>
        <v>0</v>
      </c>
      <c r="M1436" s="104">
        <f t="shared" si="530"/>
        <v>0</v>
      </c>
      <c r="N1436" s="104">
        <f t="shared" si="530"/>
        <v>0</v>
      </c>
      <c r="O1436" s="104">
        <f t="shared" si="530"/>
        <v>0</v>
      </c>
      <c r="P1436" s="104">
        <f t="shared" si="523"/>
        <v>0</v>
      </c>
      <c r="Q1436" s="104">
        <f t="shared" si="524"/>
        <v>0</v>
      </c>
      <c r="R1436" s="35"/>
    </row>
    <row r="1437" spans="1:18" x14ac:dyDescent="0.3">
      <c r="A1437" s="41" t="s">
        <v>796</v>
      </c>
      <c r="B1437" s="41" t="s">
        <v>111</v>
      </c>
      <c r="C1437" s="41" t="s">
        <v>117</v>
      </c>
      <c r="D1437" s="41" t="s">
        <v>797</v>
      </c>
      <c r="E1437" s="41" t="s">
        <v>193</v>
      </c>
      <c r="F1437" s="40" t="s">
        <v>0</v>
      </c>
      <c r="G1437" s="81" t="s">
        <v>0</v>
      </c>
      <c r="H1437" s="6" t="s">
        <v>37</v>
      </c>
      <c r="I1437" s="104">
        <f t="shared" si="530"/>
        <v>100</v>
      </c>
      <c r="J1437" s="104">
        <f t="shared" si="530"/>
        <v>100</v>
      </c>
      <c r="K1437" s="104">
        <f t="shared" si="530"/>
        <v>0</v>
      </c>
      <c r="L1437" s="104">
        <f t="shared" si="522"/>
        <v>0</v>
      </c>
      <c r="M1437" s="104">
        <f t="shared" si="530"/>
        <v>0</v>
      </c>
      <c r="N1437" s="104">
        <f t="shared" si="530"/>
        <v>0</v>
      </c>
      <c r="O1437" s="104">
        <f t="shared" si="530"/>
        <v>0</v>
      </c>
      <c r="P1437" s="104">
        <f t="shared" si="523"/>
        <v>0</v>
      </c>
      <c r="Q1437" s="104">
        <f t="shared" si="524"/>
        <v>0</v>
      </c>
      <c r="R1437" s="35"/>
    </row>
    <row r="1438" spans="1:18" x14ac:dyDescent="0.3">
      <c r="A1438" s="40" t="s">
        <v>796</v>
      </c>
      <c r="B1438" s="40" t="s">
        <v>111</v>
      </c>
      <c r="C1438" s="40" t="s">
        <v>117</v>
      </c>
      <c r="D1438" s="40" t="s">
        <v>797</v>
      </c>
      <c r="E1438" s="88" t="s">
        <v>3024</v>
      </c>
      <c r="F1438" s="40" t="s">
        <v>842</v>
      </c>
      <c r="G1438" s="81" t="s">
        <v>3069</v>
      </c>
      <c r="H1438" s="9" t="s">
        <v>301</v>
      </c>
      <c r="I1438" s="102">
        <v>100</v>
      </c>
      <c r="J1438" s="102">
        <v>100</v>
      </c>
      <c r="K1438" s="102"/>
      <c r="L1438" s="102">
        <f t="shared" si="522"/>
        <v>0</v>
      </c>
      <c r="M1438" s="102">
        <v>0</v>
      </c>
      <c r="N1438" s="102"/>
      <c r="O1438" s="102"/>
      <c r="P1438" s="102">
        <f t="shared" si="523"/>
        <v>0</v>
      </c>
      <c r="Q1438" s="102">
        <f t="shared" si="524"/>
        <v>0</v>
      </c>
      <c r="R1438" s="35"/>
    </row>
    <row r="1439" spans="1:18" s="34" customFormat="1" ht="20.399999999999999" x14ac:dyDescent="0.3">
      <c r="A1439" s="43" t="s">
        <v>0</v>
      </c>
      <c r="B1439" s="43" t="s">
        <v>0</v>
      </c>
      <c r="C1439" s="43" t="s">
        <v>0</v>
      </c>
      <c r="D1439" s="49" t="s">
        <v>0</v>
      </c>
      <c r="E1439" s="49" t="s">
        <v>0</v>
      </c>
      <c r="F1439" s="49" t="s">
        <v>0</v>
      </c>
      <c r="G1439" s="49" t="s">
        <v>0</v>
      </c>
      <c r="H1439" s="21" t="s">
        <v>53</v>
      </c>
      <c r="I1439" s="112">
        <f>SUM(I1440)</f>
        <v>3250000</v>
      </c>
      <c r="J1439" s="112">
        <f>SUM(J1440)</f>
        <v>750000</v>
      </c>
      <c r="K1439" s="112">
        <f>SUM(K1440)</f>
        <v>0</v>
      </c>
      <c r="L1439" s="112">
        <f t="shared" si="522"/>
        <v>120000</v>
      </c>
      <c r="M1439" s="112">
        <f>SUM(M1440)</f>
        <v>0</v>
      </c>
      <c r="N1439" s="112">
        <f t="shared" ref="N1439:O1439" si="531">SUM(N1440)</f>
        <v>50000</v>
      </c>
      <c r="O1439" s="112">
        <f t="shared" si="531"/>
        <v>70000</v>
      </c>
      <c r="P1439" s="112">
        <f t="shared" si="523"/>
        <v>120000</v>
      </c>
      <c r="Q1439" s="112">
        <f t="shared" si="524"/>
        <v>16</v>
      </c>
      <c r="R1439" s="35"/>
    </row>
    <row r="1440" spans="1:18" x14ac:dyDescent="0.3">
      <c r="A1440" s="40" t="s">
        <v>796</v>
      </c>
      <c r="B1440" s="40" t="s">
        <v>111</v>
      </c>
      <c r="C1440" s="40" t="s">
        <v>117</v>
      </c>
      <c r="D1440" s="40" t="s">
        <v>797</v>
      </c>
      <c r="E1440" s="52" t="s">
        <v>149</v>
      </c>
      <c r="F1440" s="52" t="s">
        <v>0</v>
      </c>
      <c r="G1440" s="52" t="s">
        <v>0</v>
      </c>
      <c r="H1440" s="6" t="s">
        <v>46</v>
      </c>
      <c r="I1440" s="104">
        <f>SUM(I1441,I1447,I1452,I1454)</f>
        <v>3250000</v>
      </c>
      <c r="J1440" s="104">
        <f>SUM(J1441,J1447,J1452,J1454)</f>
        <v>750000</v>
      </c>
      <c r="K1440" s="104">
        <f>SUM(K1441,K1447,K1452,K1454)</f>
        <v>0</v>
      </c>
      <c r="L1440" s="104">
        <f t="shared" si="522"/>
        <v>120000</v>
      </c>
      <c r="M1440" s="104">
        <f>SUM(M1441,M1447,M1452,M1454)</f>
        <v>0</v>
      </c>
      <c r="N1440" s="104">
        <f t="shared" ref="N1440:O1440" si="532">SUM(N1441,N1447,N1452,N1454)</f>
        <v>50000</v>
      </c>
      <c r="O1440" s="104">
        <f t="shared" si="532"/>
        <v>70000</v>
      </c>
      <c r="P1440" s="104">
        <f t="shared" si="523"/>
        <v>120000</v>
      </c>
      <c r="Q1440" s="104">
        <f t="shared" si="524"/>
        <v>16</v>
      </c>
      <c r="R1440" s="35"/>
    </row>
    <row r="1441" spans="1:18" x14ac:dyDescent="0.3">
      <c r="A1441" s="41" t="s">
        <v>796</v>
      </c>
      <c r="B1441" s="41" t="s">
        <v>111</v>
      </c>
      <c r="C1441" s="41" t="s">
        <v>117</v>
      </c>
      <c r="D1441" s="41" t="s">
        <v>797</v>
      </c>
      <c r="E1441" s="41" t="s">
        <v>415</v>
      </c>
      <c r="F1441" s="40" t="s">
        <v>0</v>
      </c>
      <c r="G1441" s="81" t="s">
        <v>0</v>
      </c>
      <c r="H1441" s="6" t="s">
        <v>48</v>
      </c>
      <c r="I1441" s="104">
        <f>SUM(I1442:I1446)</f>
        <v>1600000</v>
      </c>
      <c r="J1441" s="104">
        <f>SUM(J1442:J1446)</f>
        <v>100000</v>
      </c>
      <c r="K1441" s="104">
        <f>SUM(K1442:K1446)</f>
        <v>0</v>
      </c>
      <c r="L1441" s="104">
        <f t="shared" si="522"/>
        <v>0</v>
      </c>
      <c r="M1441" s="104">
        <f>SUM(M1442:M1446)</f>
        <v>0</v>
      </c>
      <c r="N1441" s="104">
        <f t="shared" ref="N1441:O1441" si="533">SUM(N1442:N1446)</f>
        <v>0</v>
      </c>
      <c r="O1441" s="104">
        <f t="shared" si="533"/>
        <v>0</v>
      </c>
      <c r="P1441" s="104">
        <f t="shared" si="523"/>
        <v>0</v>
      </c>
      <c r="Q1441" s="104">
        <f t="shared" si="524"/>
        <v>0</v>
      </c>
      <c r="R1441" s="35"/>
    </row>
    <row r="1442" spans="1:18" x14ac:dyDescent="0.3">
      <c r="A1442" s="40" t="s">
        <v>796</v>
      </c>
      <c r="B1442" s="40" t="s">
        <v>111</v>
      </c>
      <c r="C1442" s="40" t="s">
        <v>117</v>
      </c>
      <c r="D1442" s="40" t="s">
        <v>797</v>
      </c>
      <c r="E1442" s="88" t="s">
        <v>3039</v>
      </c>
      <c r="F1442" s="40" t="s">
        <v>843</v>
      </c>
      <c r="G1442" s="81" t="s">
        <v>3069</v>
      </c>
      <c r="H1442" s="9" t="s">
        <v>844</v>
      </c>
      <c r="I1442" s="102">
        <v>1500000</v>
      </c>
      <c r="J1442" s="102">
        <v>0</v>
      </c>
      <c r="K1442" s="102"/>
      <c r="L1442" s="102">
        <f t="shared" si="522"/>
        <v>0</v>
      </c>
      <c r="M1442" s="102">
        <v>0</v>
      </c>
      <c r="N1442" s="102"/>
      <c r="O1442" s="102"/>
      <c r="P1442" s="102">
        <f t="shared" si="523"/>
        <v>0</v>
      </c>
      <c r="Q1442" s="102" t="str">
        <f t="shared" si="524"/>
        <v>-</v>
      </c>
      <c r="R1442" s="35"/>
    </row>
    <row r="1443" spans="1:18" x14ac:dyDescent="0.3">
      <c r="A1443" s="40" t="s">
        <v>796</v>
      </c>
      <c r="B1443" s="40" t="s">
        <v>111</v>
      </c>
      <c r="C1443" s="40" t="s">
        <v>117</v>
      </c>
      <c r="D1443" s="40" t="s">
        <v>797</v>
      </c>
      <c r="E1443" s="88" t="s">
        <v>3039</v>
      </c>
      <c r="F1443" s="40" t="s">
        <v>845</v>
      </c>
      <c r="G1443" s="81" t="s">
        <v>3069</v>
      </c>
      <c r="H1443" s="9" t="s">
        <v>846</v>
      </c>
      <c r="I1443" s="102">
        <v>50000</v>
      </c>
      <c r="J1443" s="102">
        <v>50000</v>
      </c>
      <c r="K1443" s="102"/>
      <c r="L1443" s="102">
        <f t="shared" si="522"/>
        <v>0</v>
      </c>
      <c r="M1443" s="102">
        <v>0</v>
      </c>
      <c r="N1443" s="102"/>
      <c r="O1443" s="102"/>
      <c r="P1443" s="102">
        <f t="shared" si="523"/>
        <v>0</v>
      </c>
      <c r="Q1443" s="102">
        <f t="shared" si="524"/>
        <v>0</v>
      </c>
      <c r="R1443" s="35"/>
    </row>
    <row r="1444" spans="1:18" x14ac:dyDescent="0.3">
      <c r="A1444" s="40" t="s">
        <v>796</v>
      </c>
      <c r="B1444" s="40" t="s">
        <v>111</v>
      </c>
      <c r="C1444" s="40" t="s">
        <v>117</v>
      </c>
      <c r="D1444" s="40" t="s">
        <v>797</v>
      </c>
      <c r="E1444" s="88" t="s">
        <v>3039</v>
      </c>
      <c r="F1444" s="40" t="s">
        <v>847</v>
      </c>
      <c r="G1444" s="81" t="s">
        <v>3069</v>
      </c>
      <c r="H1444" s="9" t="s">
        <v>848</v>
      </c>
      <c r="I1444" s="102">
        <v>0</v>
      </c>
      <c r="J1444" s="102">
        <v>0</v>
      </c>
      <c r="K1444" s="102"/>
      <c r="L1444" s="102">
        <f t="shared" si="522"/>
        <v>0</v>
      </c>
      <c r="M1444" s="102">
        <v>0</v>
      </c>
      <c r="N1444" s="102"/>
      <c r="O1444" s="102"/>
      <c r="P1444" s="102">
        <f t="shared" si="523"/>
        <v>0</v>
      </c>
      <c r="Q1444" s="102" t="str">
        <f t="shared" si="524"/>
        <v>-</v>
      </c>
      <c r="R1444" s="35"/>
    </row>
    <row r="1445" spans="1:18" x14ac:dyDescent="0.3">
      <c r="A1445" s="40" t="s">
        <v>796</v>
      </c>
      <c r="B1445" s="40" t="s">
        <v>111</v>
      </c>
      <c r="C1445" s="40" t="s">
        <v>117</v>
      </c>
      <c r="D1445" s="40" t="s">
        <v>797</v>
      </c>
      <c r="E1445" s="88" t="s">
        <v>3039</v>
      </c>
      <c r="F1445" s="40" t="s">
        <v>849</v>
      </c>
      <c r="G1445" s="81" t="s">
        <v>3069</v>
      </c>
      <c r="H1445" s="9" t="s">
        <v>850</v>
      </c>
      <c r="I1445" s="102">
        <v>0</v>
      </c>
      <c r="J1445" s="102">
        <v>0</v>
      </c>
      <c r="K1445" s="102"/>
      <c r="L1445" s="102">
        <f t="shared" si="522"/>
        <v>0</v>
      </c>
      <c r="M1445" s="102">
        <v>0</v>
      </c>
      <c r="N1445" s="102"/>
      <c r="O1445" s="102"/>
      <c r="P1445" s="102">
        <f t="shared" si="523"/>
        <v>0</v>
      </c>
      <c r="Q1445" s="102" t="str">
        <f t="shared" si="524"/>
        <v>-</v>
      </c>
      <c r="R1445" s="35"/>
    </row>
    <row r="1446" spans="1:18" x14ac:dyDescent="0.3">
      <c r="A1446" s="40" t="s">
        <v>796</v>
      </c>
      <c r="B1446" s="40" t="s">
        <v>111</v>
      </c>
      <c r="C1446" s="40" t="s">
        <v>117</v>
      </c>
      <c r="D1446" s="40" t="s">
        <v>797</v>
      </c>
      <c r="E1446" s="88" t="s">
        <v>3039</v>
      </c>
      <c r="F1446" s="40" t="s">
        <v>851</v>
      </c>
      <c r="G1446" s="81" t="s">
        <v>3069</v>
      </c>
      <c r="H1446" s="9" t="s">
        <v>48</v>
      </c>
      <c r="I1446" s="102">
        <v>50000</v>
      </c>
      <c r="J1446" s="102">
        <v>50000</v>
      </c>
      <c r="K1446" s="102"/>
      <c r="L1446" s="102">
        <f t="shared" si="522"/>
        <v>0</v>
      </c>
      <c r="M1446" s="102">
        <v>0</v>
      </c>
      <c r="N1446" s="102"/>
      <c r="O1446" s="102"/>
      <c r="P1446" s="102">
        <f t="shared" si="523"/>
        <v>0</v>
      </c>
      <c r="Q1446" s="102">
        <f t="shared" si="524"/>
        <v>0</v>
      </c>
      <c r="R1446" s="35"/>
    </row>
    <row r="1447" spans="1:18" x14ac:dyDescent="0.3">
      <c r="A1447" s="41" t="s">
        <v>796</v>
      </c>
      <c r="B1447" s="41" t="s">
        <v>111</v>
      </c>
      <c r="C1447" s="41" t="s">
        <v>117</v>
      </c>
      <c r="D1447" s="41" t="s">
        <v>797</v>
      </c>
      <c r="E1447" s="41" t="s">
        <v>150</v>
      </c>
      <c r="F1447" s="40" t="s">
        <v>0</v>
      </c>
      <c r="G1447" s="81" t="s">
        <v>0</v>
      </c>
      <c r="H1447" s="6" t="s">
        <v>49</v>
      </c>
      <c r="I1447" s="104">
        <f>SUM(I1448:I1451)</f>
        <v>1200000</v>
      </c>
      <c r="J1447" s="104">
        <f>SUM(J1448:J1451)</f>
        <v>200000</v>
      </c>
      <c r="K1447" s="104">
        <f>SUM(K1448:K1451)</f>
        <v>0</v>
      </c>
      <c r="L1447" s="104">
        <f t="shared" si="522"/>
        <v>40000</v>
      </c>
      <c r="M1447" s="104">
        <f>SUM(M1448:M1451)</f>
        <v>0</v>
      </c>
      <c r="N1447" s="104">
        <f t="shared" ref="N1447:O1447" si="534">SUM(N1448:N1451)</f>
        <v>20000</v>
      </c>
      <c r="O1447" s="104">
        <f t="shared" si="534"/>
        <v>20000</v>
      </c>
      <c r="P1447" s="104">
        <f t="shared" si="523"/>
        <v>40000</v>
      </c>
      <c r="Q1447" s="104">
        <f t="shared" si="524"/>
        <v>20</v>
      </c>
      <c r="R1447" s="35"/>
    </row>
    <row r="1448" spans="1:18" x14ac:dyDescent="0.3">
      <c r="A1448" s="40" t="s">
        <v>796</v>
      </c>
      <c r="B1448" s="40" t="s">
        <v>111</v>
      </c>
      <c r="C1448" s="40" t="s">
        <v>117</v>
      </c>
      <c r="D1448" s="40" t="s">
        <v>797</v>
      </c>
      <c r="E1448" s="88" t="s">
        <v>3022</v>
      </c>
      <c r="F1448" s="40" t="s">
        <v>852</v>
      </c>
      <c r="G1448" s="81" t="s">
        <v>3069</v>
      </c>
      <c r="H1448" s="9" t="s">
        <v>853</v>
      </c>
      <c r="I1448" s="102">
        <v>0</v>
      </c>
      <c r="J1448" s="102">
        <v>0</v>
      </c>
      <c r="K1448" s="102"/>
      <c r="L1448" s="102">
        <f t="shared" si="522"/>
        <v>0</v>
      </c>
      <c r="M1448" s="102">
        <v>0</v>
      </c>
      <c r="N1448" s="102"/>
      <c r="O1448" s="102"/>
      <c r="P1448" s="102">
        <f t="shared" si="523"/>
        <v>0</v>
      </c>
      <c r="Q1448" s="102" t="str">
        <f t="shared" si="524"/>
        <v>-</v>
      </c>
      <c r="R1448" s="35"/>
    </row>
    <row r="1449" spans="1:18" x14ac:dyDescent="0.3">
      <c r="A1449" s="40" t="s">
        <v>796</v>
      </c>
      <c r="B1449" s="40" t="s">
        <v>111</v>
      </c>
      <c r="C1449" s="40" t="s">
        <v>117</v>
      </c>
      <c r="D1449" s="40" t="s">
        <v>797</v>
      </c>
      <c r="E1449" s="88" t="s">
        <v>3022</v>
      </c>
      <c r="F1449" s="40" t="s">
        <v>854</v>
      </c>
      <c r="G1449" s="81" t="s">
        <v>3069</v>
      </c>
      <c r="H1449" s="9" t="s">
        <v>855</v>
      </c>
      <c r="I1449" s="102">
        <v>0</v>
      </c>
      <c r="J1449" s="102">
        <v>0</v>
      </c>
      <c r="K1449" s="102"/>
      <c r="L1449" s="102">
        <f t="shared" si="522"/>
        <v>0</v>
      </c>
      <c r="M1449" s="102">
        <v>0</v>
      </c>
      <c r="N1449" s="102"/>
      <c r="O1449" s="102"/>
      <c r="P1449" s="102">
        <f t="shared" si="523"/>
        <v>0</v>
      </c>
      <c r="Q1449" s="102" t="str">
        <f t="shared" si="524"/>
        <v>-</v>
      </c>
      <c r="R1449" s="35"/>
    </row>
    <row r="1450" spans="1:18" x14ac:dyDescent="0.3">
      <c r="A1450" s="40" t="s">
        <v>796</v>
      </c>
      <c r="B1450" s="40" t="s">
        <v>111</v>
      </c>
      <c r="C1450" s="40" t="s">
        <v>117</v>
      </c>
      <c r="D1450" s="40" t="s">
        <v>797</v>
      </c>
      <c r="E1450" s="88" t="s">
        <v>3022</v>
      </c>
      <c r="F1450" s="40" t="s">
        <v>856</v>
      </c>
      <c r="G1450" s="81" t="s">
        <v>3069</v>
      </c>
      <c r="H1450" s="9" t="s">
        <v>49</v>
      </c>
      <c r="I1450" s="102">
        <v>700000</v>
      </c>
      <c r="J1450" s="102">
        <v>200000</v>
      </c>
      <c r="K1450" s="102"/>
      <c r="L1450" s="102">
        <f t="shared" si="522"/>
        <v>40000</v>
      </c>
      <c r="M1450" s="102">
        <v>0</v>
      </c>
      <c r="N1450" s="102">
        <v>20000</v>
      </c>
      <c r="O1450" s="102">
        <v>20000</v>
      </c>
      <c r="P1450" s="102">
        <f t="shared" si="523"/>
        <v>40000</v>
      </c>
      <c r="Q1450" s="102">
        <f t="shared" si="524"/>
        <v>20</v>
      </c>
      <c r="R1450" s="35"/>
    </row>
    <row r="1451" spans="1:18" s="76" customFormat="1" x14ac:dyDescent="0.3">
      <c r="A1451" s="40" t="s">
        <v>796</v>
      </c>
      <c r="B1451" s="40" t="s">
        <v>111</v>
      </c>
      <c r="C1451" s="40" t="s">
        <v>117</v>
      </c>
      <c r="D1451" s="40" t="s">
        <v>797</v>
      </c>
      <c r="E1451" s="88" t="s">
        <v>3022</v>
      </c>
      <c r="F1451" s="40" t="s">
        <v>2750</v>
      </c>
      <c r="G1451" s="81" t="s">
        <v>3069</v>
      </c>
      <c r="H1451" s="75" t="s">
        <v>2739</v>
      </c>
      <c r="I1451" s="102">
        <v>500000</v>
      </c>
      <c r="J1451" s="102"/>
      <c r="K1451" s="102"/>
      <c r="L1451" s="102">
        <f t="shared" si="522"/>
        <v>0</v>
      </c>
      <c r="M1451" s="102">
        <v>0</v>
      </c>
      <c r="N1451" s="102"/>
      <c r="O1451" s="102"/>
      <c r="P1451" s="102">
        <f t="shared" si="523"/>
        <v>0</v>
      </c>
      <c r="Q1451" s="102" t="str">
        <f t="shared" si="524"/>
        <v>-</v>
      </c>
      <c r="R1451" s="35"/>
    </row>
    <row r="1452" spans="1:18" x14ac:dyDescent="0.3">
      <c r="A1452" s="41" t="s">
        <v>796</v>
      </c>
      <c r="B1452" s="41" t="s">
        <v>111</v>
      </c>
      <c r="C1452" s="41" t="s">
        <v>117</v>
      </c>
      <c r="D1452" s="41" t="s">
        <v>797</v>
      </c>
      <c r="E1452" s="41" t="s">
        <v>236</v>
      </c>
      <c r="F1452" s="40" t="s">
        <v>0</v>
      </c>
      <c r="G1452" s="81" t="s">
        <v>0</v>
      </c>
      <c r="H1452" s="6" t="s">
        <v>51</v>
      </c>
      <c r="I1452" s="104">
        <f>SUM(I1453)</f>
        <v>250000</v>
      </c>
      <c r="J1452" s="104">
        <f>SUM(J1453)</f>
        <v>250000</v>
      </c>
      <c r="K1452" s="104">
        <f>SUM(K1453)</f>
        <v>0</v>
      </c>
      <c r="L1452" s="104">
        <f t="shared" si="522"/>
        <v>0</v>
      </c>
      <c r="M1452" s="104">
        <f>SUM(M1453)</f>
        <v>0</v>
      </c>
      <c r="N1452" s="104">
        <f t="shared" ref="N1452:O1452" si="535">SUM(N1453)</f>
        <v>0</v>
      </c>
      <c r="O1452" s="104">
        <f t="shared" si="535"/>
        <v>0</v>
      </c>
      <c r="P1452" s="104">
        <f t="shared" si="523"/>
        <v>0</v>
      </c>
      <c r="Q1452" s="104">
        <f t="shared" si="524"/>
        <v>0</v>
      </c>
      <c r="R1452" s="35"/>
    </row>
    <row r="1453" spans="1:18" x14ac:dyDescent="0.3">
      <c r="A1453" s="40" t="s">
        <v>796</v>
      </c>
      <c r="B1453" s="40" t="s">
        <v>111</v>
      </c>
      <c r="C1453" s="40" t="s">
        <v>117</v>
      </c>
      <c r="D1453" s="40" t="s">
        <v>797</v>
      </c>
      <c r="E1453" s="88" t="s">
        <v>3025</v>
      </c>
      <c r="F1453" s="40" t="s">
        <v>857</v>
      </c>
      <c r="G1453" s="81" t="s">
        <v>3069</v>
      </c>
      <c r="H1453" s="9" t="s">
        <v>530</v>
      </c>
      <c r="I1453" s="102">
        <v>250000</v>
      </c>
      <c r="J1453" s="102">
        <v>250000</v>
      </c>
      <c r="K1453" s="102"/>
      <c r="L1453" s="102">
        <f t="shared" si="522"/>
        <v>0</v>
      </c>
      <c r="M1453" s="102">
        <v>0</v>
      </c>
      <c r="N1453" s="102"/>
      <c r="O1453" s="102"/>
      <c r="P1453" s="102">
        <f t="shared" si="523"/>
        <v>0</v>
      </c>
      <c r="Q1453" s="102">
        <f t="shared" si="524"/>
        <v>0</v>
      </c>
      <c r="R1453" s="35"/>
    </row>
    <row r="1454" spans="1:18" x14ac:dyDescent="0.3">
      <c r="A1454" s="41" t="s">
        <v>796</v>
      </c>
      <c r="B1454" s="41" t="s">
        <v>111</v>
      </c>
      <c r="C1454" s="41" t="s">
        <v>117</v>
      </c>
      <c r="D1454" s="41" t="s">
        <v>797</v>
      </c>
      <c r="E1454" s="41" t="s">
        <v>332</v>
      </c>
      <c r="F1454" s="40" t="s">
        <v>0</v>
      </c>
      <c r="G1454" s="81" t="s">
        <v>0</v>
      </c>
      <c r="H1454" s="6" t="s">
        <v>52</v>
      </c>
      <c r="I1454" s="104">
        <f>SUM(I1455:I1458)</f>
        <v>200000</v>
      </c>
      <c r="J1454" s="104">
        <f>SUM(J1455:J1458)</f>
        <v>200000</v>
      </c>
      <c r="K1454" s="104">
        <f>SUM(K1455:K1458)</f>
        <v>0</v>
      </c>
      <c r="L1454" s="104">
        <f t="shared" si="522"/>
        <v>80000</v>
      </c>
      <c r="M1454" s="104">
        <f>SUM(M1455:M1458)</f>
        <v>0</v>
      </c>
      <c r="N1454" s="104">
        <f t="shared" ref="N1454:O1454" si="536">SUM(N1455:N1458)</f>
        <v>30000</v>
      </c>
      <c r="O1454" s="104">
        <f t="shared" si="536"/>
        <v>50000</v>
      </c>
      <c r="P1454" s="104">
        <f t="shared" si="523"/>
        <v>80000</v>
      </c>
      <c r="Q1454" s="104">
        <f t="shared" si="524"/>
        <v>40</v>
      </c>
      <c r="R1454" s="35"/>
    </row>
    <row r="1455" spans="1:18" x14ac:dyDescent="0.3">
      <c r="A1455" s="40" t="s">
        <v>796</v>
      </c>
      <c r="B1455" s="40" t="s">
        <v>111</v>
      </c>
      <c r="C1455" s="40" t="s">
        <v>117</v>
      </c>
      <c r="D1455" s="40" t="s">
        <v>797</v>
      </c>
      <c r="E1455" s="88" t="s">
        <v>3037</v>
      </c>
      <c r="F1455" s="40" t="s">
        <v>858</v>
      </c>
      <c r="G1455" s="81" t="s">
        <v>3069</v>
      </c>
      <c r="H1455" s="9" t="s">
        <v>859</v>
      </c>
      <c r="I1455" s="102">
        <v>0</v>
      </c>
      <c r="J1455" s="102">
        <v>0</v>
      </c>
      <c r="K1455" s="102"/>
      <c r="L1455" s="102">
        <f t="shared" si="522"/>
        <v>0</v>
      </c>
      <c r="M1455" s="102">
        <v>0</v>
      </c>
      <c r="N1455" s="102"/>
      <c r="O1455" s="102"/>
      <c r="P1455" s="102">
        <f t="shared" si="523"/>
        <v>0</v>
      </c>
      <c r="Q1455" s="102" t="str">
        <f t="shared" si="524"/>
        <v>-</v>
      </c>
      <c r="R1455" s="35"/>
    </row>
    <row r="1456" spans="1:18" x14ac:dyDescent="0.3">
      <c r="A1456" s="40" t="s">
        <v>796</v>
      </c>
      <c r="B1456" s="40" t="s">
        <v>111</v>
      </c>
      <c r="C1456" s="40" t="s">
        <v>117</v>
      </c>
      <c r="D1456" s="40" t="s">
        <v>797</v>
      </c>
      <c r="E1456" s="88" t="s">
        <v>3037</v>
      </c>
      <c r="F1456" s="40" t="s">
        <v>860</v>
      </c>
      <c r="G1456" s="81" t="s">
        <v>3069</v>
      </c>
      <c r="H1456" s="9" t="s">
        <v>861</v>
      </c>
      <c r="I1456" s="102">
        <v>0</v>
      </c>
      <c r="J1456" s="102">
        <v>0</v>
      </c>
      <c r="K1456" s="102"/>
      <c r="L1456" s="102">
        <f t="shared" si="522"/>
        <v>0</v>
      </c>
      <c r="M1456" s="102">
        <v>0</v>
      </c>
      <c r="N1456" s="102"/>
      <c r="O1456" s="102"/>
      <c r="P1456" s="102">
        <f t="shared" si="523"/>
        <v>0</v>
      </c>
      <c r="Q1456" s="102" t="str">
        <f t="shared" si="524"/>
        <v>-</v>
      </c>
      <c r="R1456" s="35"/>
    </row>
    <row r="1457" spans="1:18" x14ac:dyDescent="0.3">
      <c r="A1457" s="40" t="s">
        <v>796</v>
      </c>
      <c r="B1457" s="40" t="s">
        <v>111</v>
      </c>
      <c r="C1457" s="40" t="s">
        <v>117</v>
      </c>
      <c r="D1457" s="40" t="s">
        <v>797</v>
      </c>
      <c r="E1457" s="88" t="s">
        <v>3037</v>
      </c>
      <c r="F1457" s="40" t="s">
        <v>862</v>
      </c>
      <c r="G1457" s="81" t="s">
        <v>3069</v>
      </c>
      <c r="H1457" s="9" t="s">
        <v>863</v>
      </c>
      <c r="I1457" s="102">
        <v>200000</v>
      </c>
      <c r="J1457" s="102">
        <v>200000</v>
      </c>
      <c r="K1457" s="102"/>
      <c r="L1457" s="102">
        <f t="shared" si="522"/>
        <v>80000</v>
      </c>
      <c r="M1457" s="102">
        <v>0</v>
      </c>
      <c r="N1457" s="102">
        <v>30000</v>
      </c>
      <c r="O1457" s="102">
        <v>50000</v>
      </c>
      <c r="P1457" s="102">
        <f t="shared" si="523"/>
        <v>80000</v>
      </c>
      <c r="Q1457" s="102">
        <f t="shared" si="524"/>
        <v>40</v>
      </c>
      <c r="R1457" s="35"/>
    </row>
    <row r="1458" spans="1:18" x14ac:dyDescent="0.3">
      <c r="A1458" s="40" t="s">
        <v>796</v>
      </c>
      <c r="B1458" s="40" t="s">
        <v>111</v>
      </c>
      <c r="C1458" s="40" t="s">
        <v>117</v>
      </c>
      <c r="D1458" s="40" t="s">
        <v>797</v>
      </c>
      <c r="E1458" s="88" t="s">
        <v>3037</v>
      </c>
      <c r="F1458" s="40" t="s">
        <v>864</v>
      </c>
      <c r="G1458" s="81" t="s">
        <v>3069</v>
      </c>
      <c r="H1458" s="9" t="s">
        <v>865</v>
      </c>
      <c r="I1458" s="102">
        <v>0</v>
      </c>
      <c r="J1458" s="102">
        <v>0</v>
      </c>
      <c r="K1458" s="102"/>
      <c r="L1458" s="102">
        <f t="shared" si="522"/>
        <v>0</v>
      </c>
      <c r="M1458" s="102">
        <v>0</v>
      </c>
      <c r="N1458" s="102"/>
      <c r="O1458" s="102"/>
      <c r="P1458" s="102">
        <f t="shared" si="523"/>
        <v>0</v>
      </c>
      <c r="Q1458" s="102" t="str">
        <f t="shared" si="524"/>
        <v>-</v>
      </c>
      <c r="R1458" s="35"/>
    </row>
    <row r="1459" spans="1:18" s="34" customFormat="1" x14ac:dyDescent="0.3">
      <c r="A1459" s="49" t="s">
        <v>0</v>
      </c>
      <c r="B1459" s="49" t="s">
        <v>0</v>
      </c>
      <c r="C1459" s="49" t="s">
        <v>0</v>
      </c>
      <c r="D1459" s="49" t="s">
        <v>0</v>
      </c>
      <c r="E1459" s="49" t="s">
        <v>0</v>
      </c>
      <c r="F1459" s="49" t="s">
        <v>0</v>
      </c>
      <c r="G1459" s="49" t="s">
        <v>0</v>
      </c>
      <c r="H1459" s="21" t="s">
        <v>2716</v>
      </c>
      <c r="I1459" s="112">
        <f>SUM(I1389,I1422,I1435,I1439)</f>
        <v>11941564</v>
      </c>
      <c r="J1459" s="112">
        <f>SUM(J1389,J1422,J1435,J1439)</f>
        <v>9440464</v>
      </c>
      <c r="K1459" s="112">
        <f>SUM(K1389,K1422,K1435,K1439)</f>
        <v>0</v>
      </c>
      <c r="L1459" s="112">
        <f t="shared" si="522"/>
        <v>1402542</v>
      </c>
      <c r="M1459" s="112">
        <f>SUM(M1389,M1422,M1435,M1439)</f>
        <v>123042</v>
      </c>
      <c r="N1459" s="112">
        <f t="shared" ref="N1459:O1459" si="537">SUM(N1389,N1422,N1435,N1439)</f>
        <v>645900</v>
      </c>
      <c r="O1459" s="112">
        <f t="shared" si="537"/>
        <v>633600</v>
      </c>
      <c r="P1459" s="112">
        <f t="shared" si="523"/>
        <v>1402542</v>
      </c>
      <c r="Q1459" s="112">
        <f t="shared" si="524"/>
        <v>14.856706195797157</v>
      </c>
      <c r="R1459" s="35"/>
    </row>
    <row r="1460" spans="1:18" ht="15" thickBot="1" x14ac:dyDescent="0.35">
      <c r="A1460" s="81" t="s">
        <v>0</v>
      </c>
      <c r="B1460" s="81" t="s">
        <v>0</v>
      </c>
      <c r="C1460" s="81" t="s">
        <v>0</v>
      </c>
      <c r="D1460" s="81" t="s">
        <v>0</v>
      </c>
      <c r="E1460" s="81" t="s">
        <v>0</v>
      </c>
      <c r="F1460" s="81" t="s">
        <v>0</v>
      </c>
      <c r="G1460" s="81" t="s">
        <v>0</v>
      </c>
      <c r="H1460" s="6" t="s">
        <v>152</v>
      </c>
      <c r="I1460" s="104">
        <v>46</v>
      </c>
      <c r="J1460" s="104">
        <v>46</v>
      </c>
      <c r="K1460" s="104"/>
      <c r="L1460" s="104"/>
      <c r="M1460" s="104"/>
      <c r="N1460" s="104"/>
      <c r="O1460" s="104"/>
      <c r="P1460" s="104"/>
      <c r="Q1460" s="104"/>
      <c r="R1460" s="35"/>
    </row>
    <row r="1461" spans="1:18" s="34" customFormat="1" ht="31.2" thickBot="1" x14ac:dyDescent="0.35">
      <c r="A1461" s="127" t="s">
        <v>0</v>
      </c>
      <c r="B1461" s="127" t="s">
        <v>0</v>
      </c>
      <c r="C1461" s="127" t="s">
        <v>0</v>
      </c>
      <c r="D1461" s="127" t="s">
        <v>0</v>
      </c>
      <c r="E1461" s="127" t="s">
        <v>0</v>
      </c>
      <c r="F1461" s="127" t="s">
        <v>0</v>
      </c>
      <c r="G1461" s="127" t="s">
        <v>0</v>
      </c>
      <c r="H1461" s="29" t="s">
        <v>63</v>
      </c>
      <c r="I1461" s="124" t="s">
        <v>3013</v>
      </c>
      <c r="J1461" s="124" t="s">
        <v>2</v>
      </c>
      <c r="K1461" s="124" t="s">
        <v>3097</v>
      </c>
      <c r="L1461" s="124" t="s">
        <v>3097</v>
      </c>
      <c r="M1461" s="124" t="s">
        <v>3098</v>
      </c>
      <c r="N1461" s="124" t="s">
        <v>3099</v>
      </c>
      <c r="O1461" s="124" t="s">
        <v>3100</v>
      </c>
      <c r="P1461" s="124" t="s">
        <v>3097</v>
      </c>
      <c r="Q1461" s="126" t="s">
        <v>3101</v>
      </c>
      <c r="R1461" s="35"/>
    </row>
    <row r="1462" spans="1:18" x14ac:dyDescent="0.3">
      <c r="A1462" s="128"/>
      <c r="B1462" s="128"/>
      <c r="C1462" s="128"/>
      <c r="D1462" s="128"/>
      <c r="E1462" s="128"/>
      <c r="F1462" s="128"/>
      <c r="G1462" s="128"/>
      <c r="H1462" s="10" t="s">
        <v>0</v>
      </c>
      <c r="I1462" s="103">
        <v>1</v>
      </c>
      <c r="J1462" s="103">
        <v>2</v>
      </c>
      <c r="K1462" s="103">
        <v>3</v>
      </c>
      <c r="L1462" s="103" t="s">
        <v>3</v>
      </c>
      <c r="M1462" s="103">
        <v>5</v>
      </c>
      <c r="N1462" s="103">
        <v>6</v>
      </c>
      <c r="O1462" s="103">
        <v>7</v>
      </c>
      <c r="P1462" s="103" t="s">
        <v>3102</v>
      </c>
      <c r="Q1462" s="103">
        <v>9</v>
      </c>
      <c r="R1462" s="35"/>
    </row>
    <row r="1463" spans="1:18" x14ac:dyDescent="0.3">
      <c r="A1463" s="128"/>
      <c r="B1463" s="128"/>
      <c r="C1463" s="128"/>
      <c r="D1463" s="128"/>
      <c r="E1463" s="128"/>
      <c r="F1463" s="128"/>
      <c r="G1463" s="128"/>
      <c r="H1463" s="11" t="s">
        <v>99</v>
      </c>
      <c r="I1463" s="105">
        <f>SUM(I1429)</f>
        <v>3811764</v>
      </c>
      <c r="J1463" s="105">
        <f t="shared" ref="J1463:K1465" si="538">SUM(J1429)</f>
        <v>3811764</v>
      </c>
      <c r="K1463" s="105">
        <f t="shared" si="538"/>
        <v>0</v>
      </c>
      <c r="L1463" s="105">
        <f t="shared" si="522"/>
        <v>450000</v>
      </c>
      <c r="M1463" s="105">
        <f t="shared" ref="M1463:O1465" si="539">SUM(M1429)</f>
        <v>0</v>
      </c>
      <c r="N1463" s="105">
        <f t="shared" si="539"/>
        <v>220000</v>
      </c>
      <c r="O1463" s="105">
        <f t="shared" si="539"/>
        <v>230000</v>
      </c>
      <c r="P1463" s="105">
        <f t="shared" si="523"/>
        <v>450000</v>
      </c>
      <c r="Q1463" s="105">
        <f t="shared" si="524"/>
        <v>11.805557741769952</v>
      </c>
      <c r="R1463" s="35"/>
    </row>
    <row r="1464" spans="1:18" x14ac:dyDescent="0.3">
      <c r="A1464" s="128"/>
      <c r="B1464" s="128"/>
      <c r="C1464" s="128"/>
      <c r="D1464" s="128"/>
      <c r="E1464" s="128"/>
      <c r="F1464" s="128"/>
      <c r="G1464" s="128"/>
      <c r="H1464" s="11" t="s">
        <v>100</v>
      </c>
      <c r="I1464" s="105">
        <f>SUM(I1430)</f>
        <v>200000</v>
      </c>
      <c r="J1464" s="105">
        <f t="shared" si="538"/>
        <v>200000</v>
      </c>
      <c r="K1464" s="105">
        <f t="shared" si="538"/>
        <v>0</v>
      </c>
      <c r="L1464" s="105">
        <f t="shared" si="522"/>
        <v>15000</v>
      </c>
      <c r="M1464" s="105">
        <f t="shared" si="539"/>
        <v>0</v>
      </c>
      <c r="N1464" s="105">
        <f t="shared" si="539"/>
        <v>5000</v>
      </c>
      <c r="O1464" s="105">
        <f t="shared" si="539"/>
        <v>10000</v>
      </c>
      <c r="P1464" s="105">
        <f t="shared" si="523"/>
        <v>15000</v>
      </c>
      <c r="Q1464" s="105">
        <f t="shared" si="524"/>
        <v>7.5</v>
      </c>
      <c r="R1464" s="35"/>
    </row>
    <row r="1465" spans="1:18" x14ac:dyDescent="0.3">
      <c r="A1465" s="128"/>
      <c r="B1465" s="128"/>
      <c r="C1465" s="128"/>
      <c r="D1465" s="128"/>
      <c r="E1465" s="128"/>
      <c r="F1465" s="128"/>
      <c r="G1465" s="128"/>
      <c r="H1465" s="11" t="s">
        <v>101</v>
      </c>
      <c r="I1465" s="105">
        <f>SUM(I1431)</f>
        <v>0</v>
      </c>
      <c r="J1465" s="105">
        <f t="shared" si="538"/>
        <v>0</v>
      </c>
      <c r="K1465" s="105">
        <f t="shared" si="538"/>
        <v>0</v>
      </c>
      <c r="L1465" s="105">
        <f t="shared" si="522"/>
        <v>0</v>
      </c>
      <c r="M1465" s="105">
        <f t="shared" si="539"/>
        <v>0</v>
      </c>
      <c r="N1465" s="105">
        <f t="shared" si="539"/>
        <v>0</v>
      </c>
      <c r="O1465" s="105">
        <f t="shared" si="539"/>
        <v>0</v>
      </c>
      <c r="P1465" s="105">
        <f t="shared" si="523"/>
        <v>0</v>
      </c>
      <c r="Q1465" s="105" t="str">
        <f t="shared" si="524"/>
        <v>-</v>
      </c>
      <c r="R1465" s="35"/>
    </row>
    <row r="1466" spans="1:18" x14ac:dyDescent="0.3">
      <c r="A1466" s="128"/>
      <c r="B1466" s="128"/>
      <c r="C1466" s="128"/>
      <c r="D1466" s="128"/>
      <c r="E1466" s="128"/>
      <c r="F1466" s="128"/>
      <c r="G1466" s="128"/>
      <c r="H1466" s="11" t="s">
        <v>102</v>
      </c>
      <c r="I1466" s="105">
        <f>SUM(I1425,I1427,I1432)</f>
        <v>2403100</v>
      </c>
      <c r="J1466" s="105">
        <f>SUM(J1425,J1427,J1432)</f>
        <v>2403100</v>
      </c>
      <c r="K1466" s="105">
        <f>SUM(K1425,K1427,K1432)</f>
        <v>0</v>
      </c>
      <c r="L1466" s="105">
        <f t="shared" si="522"/>
        <v>316200</v>
      </c>
      <c r="M1466" s="105">
        <f>SUM(M1425,M1427,M1432)</f>
        <v>0</v>
      </c>
      <c r="N1466" s="105">
        <f t="shared" ref="N1466:O1466" si="540">SUM(N1425,N1427,N1432)</f>
        <v>192200</v>
      </c>
      <c r="O1466" s="105">
        <f t="shared" si="540"/>
        <v>124000</v>
      </c>
      <c r="P1466" s="105">
        <f t="shared" si="523"/>
        <v>316200</v>
      </c>
      <c r="Q1466" s="105">
        <f t="shared" si="524"/>
        <v>13.1580042445175</v>
      </c>
      <c r="R1466" s="35"/>
    </row>
    <row r="1467" spans="1:18" x14ac:dyDescent="0.3">
      <c r="A1467" s="128"/>
      <c r="B1467" s="128"/>
      <c r="C1467" s="128"/>
      <c r="D1467" s="128"/>
      <c r="E1467" s="128"/>
      <c r="F1467" s="128"/>
      <c r="G1467" s="128"/>
      <c r="H1467" s="11" t="s">
        <v>103</v>
      </c>
      <c r="I1467" s="105">
        <f>SUM(I1433)</f>
        <v>0</v>
      </c>
      <c r="J1467" s="105">
        <f>SUM(J1433)</f>
        <v>0</v>
      </c>
      <c r="K1467" s="105">
        <f>SUM(K1433)</f>
        <v>0</v>
      </c>
      <c r="L1467" s="105">
        <f t="shared" si="522"/>
        <v>0</v>
      </c>
      <c r="M1467" s="105">
        <f>SUM(M1433)</f>
        <v>0</v>
      </c>
      <c r="N1467" s="105">
        <f t="shared" ref="N1467:O1467" si="541">SUM(N1433)</f>
        <v>0</v>
      </c>
      <c r="O1467" s="105">
        <f t="shared" si="541"/>
        <v>0</v>
      </c>
      <c r="P1467" s="105">
        <f t="shared" si="523"/>
        <v>0</v>
      </c>
      <c r="Q1467" s="105" t="str">
        <f t="shared" si="524"/>
        <v>-</v>
      </c>
      <c r="R1467" s="35"/>
    </row>
    <row r="1468" spans="1:18" x14ac:dyDescent="0.3">
      <c r="A1468" s="128"/>
      <c r="B1468" s="128"/>
      <c r="C1468" s="128"/>
      <c r="D1468" s="128"/>
      <c r="E1468" s="128"/>
      <c r="F1468" s="128"/>
      <c r="G1468" s="128"/>
      <c r="H1468" s="11" t="s">
        <v>104</v>
      </c>
      <c r="I1468" s="105">
        <f>SUM(I1391,I1393,I1394,I1395,I1396,I1397,I1399,I1401,I1402,I1403,I1404,I1405,I1407,I1408,I1409,I1410,I1411,I1412,I1413,I1414,I1415,I1416,I1417,I1418,I1419,I1420,I1421,I1434,I1438,I1442,I1443,I1444,I1445,I1446,I1448,I1449,I1450,I1453,I1455,I1456,I1457,I1458,I1451)</f>
        <v>5526700</v>
      </c>
      <c r="J1468" s="105">
        <f>SUM(J1391,J1393,J1394,J1395,J1396,J1397,J1399,J1401,J1402,J1403,J1404,J1405,J1407,J1408,J1409,J1410,J1411,J1412,J1413,J1414,J1415,J1416,J1417,J1418,J1419,J1420,J1421,J1434,J1438,J1442,J1443,J1444,J1445,J1446,J1448,J1449,J1450,J1453,J1455,J1456,J1457,J1458,J1451)</f>
        <v>3025600</v>
      </c>
      <c r="K1468" s="105">
        <f>SUM(K1391,K1393,K1394,K1395,K1396,K1397,K1399,K1401,K1402,K1403,K1404,K1405,K1407,K1408,K1409,K1410,K1411,K1412,K1413,K1414,K1415,K1416,K1417,K1418,K1419,K1420,K1421,K1434,K1438,K1442,K1443,K1444,K1445,K1446,K1448,K1449,K1450,K1453,K1455,K1456,K1457,K1458,K1451)</f>
        <v>0</v>
      </c>
      <c r="L1468" s="105">
        <f t="shared" si="522"/>
        <v>621342</v>
      </c>
      <c r="M1468" s="105">
        <f>SUM(M1391,M1393,M1394,M1395,M1396,M1397,M1399,M1401,M1402,M1403,M1404,M1405,M1407,M1408,M1409,M1410,M1411,M1412,M1413,M1414,M1415,M1416,M1417,M1418,M1419,M1420,M1421,M1434,M1438,M1442,M1443,M1444,M1445,M1446,M1448,M1449,M1450,M1453,M1455,M1456,M1457,M1458,M1451)</f>
        <v>123042</v>
      </c>
      <c r="N1468" s="105">
        <f t="shared" ref="N1468:O1468" si="542">SUM(N1391,N1393,N1394,N1395,N1396,N1397,N1399,N1401,N1402,N1403,N1404,N1405,N1407,N1408,N1409,N1410,N1411,N1412,N1413,N1414,N1415,N1416,N1417,N1418,N1419,N1420,N1421,N1434,N1438,N1442,N1443,N1444,N1445,N1446,N1448,N1449,N1450,N1453,N1455,N1456,N1457,N1458,N1451)</f>
        <v>228700</v>
      </c>
      <c r="O1468" s="105">
        <f t="shared" si="542"/>
        <v>269600</v>
      </c>
      <c r="P1468" s="105">
        <f t="shared" si="523"/>
        <v>621342</v>
      </c>
      <c r="Q1468" s="105">
        <f t="shared" si="524"/>
        <v>20.536158117398202</v>
      </c>
      <c r="R1468" s="35"/>
    </row>
    <row r="1469" spans="1:18" x14ac:dyDescent="0.3">
      <c r="A1469" s="129"/>
      <c r="B1469" s="129"/>
      <c r="C1469" s="129"/>
      <c r="D1469" s="129"/>
      <c r="E1469" s="129"/>
      <c r="F1469" s="129"/>
      <c r="G1469" s="129"/>
      <c r="H1469" s="12" t="s">
        <v>62</v>
      </c>
      <c r="I1469" s="105">
        <f>SUM(I1463:I1468)</f>
        <v>11941564</v>
      </c>
      <c r="J1469" s="105">
        <f>SUM(J1463:J1468)</f>
        <v>9440464</v>
      </c>
      <c r="K1469" s="105">
        <f>SUM(K1463:K1468)</f>
        <v>0</v>
      </c>
      <c r="L1469" s="105">
        <f t="shared" si="522"/>
        <v>1402542</v>
      </c>
      <c r="M1469" s="105">
        <f>SUM(M1463:M1468)</f>
        <v>123042</v>
      </c>
      <c r="N1469" s="105">
        <f t="shared" ref="N1469:O1469" si="543">SUM(N1463:N1468)</f>
        <v>645900</v>
      </c>
      <c r="O1469" s="105">
        <f t="shared" si="543"/>
        <v>633600</v>
      </c>
      <c r="P1469" s="105">
        <f t="shared" si="523"/>
        <v>1402542</v>
      </c>
      <c r="Q1469" s="105">
        <f t="shared" si="524"/>
        <v>14.856706195797157</v>
      </c>
      <c r="R1469" s="35"/>
    </row>
    <row r="1470" spans="1:18" x14ac:dyDescent="0.3">
      <c r="A1470" s="81" t="s">
        <v>0</v>
      </c>
      <c r="B1470" s="81" t="s">
        <v>0</v>
      </c>
      <c r="C1470" s="81" t="s">
        <v>0</v>
      </c>
      <c r="D1470" s="81" t="s">
        <v>0</v>
      </c>
      <c r="E1470" s="81" t="s">
        <v>0</v>
      </c>
      <c r="F1470" s="81" t="s">
        <v>0</v>
      </c>
      <c r="G1470" s="81" t="s">
        <v>0</v>
      </c>
      <c r="H1470" s="13" t="s">
        <v>0</v>
      </c>
      <c r="I1470" s="106"/>
      <c r="J1470" s="106"/>
      <c r="K1470" s="106"/>
      <c r="L1470" s="106"/>
      <c r="M1470" s="106"/>
      <c r="N1470" s="106"/>
      <c r="O1470" s="106"/>
      <c r="P1470" s="106"/>
      <c r="Q1470" s="106"/>
      <c r="R1470" s="35"/>
    </row>
    <row r="1471" spans="1:18" s="34" customFormat="1" x14ac:dyDescent="0.3">
      <c r="A1471" s="49" t="s">
        <v>0</v>
      </c>
      <c r="B1471" s="49" t="s">
        <v>0</v>
      </c>
      <c r="C1471" s="49" t="s">
        <v>0</v>
      </c>
      <c r="D1471" s="49" t="s">
        <v>0</v>
      </c>
      <c r="E1471" s="49" t="s">
        <v>0</v>
      </c>
      <c r="F1471" s="49" t="s">
        <v>0</v>
      </c>
      <c r="G1471" s="49" t="s">
        <v>0</v>
      </c>
      <c r="H1471" s="21" t="s">
        <v>866</v>
      </c>
      <c r="I1471" s="112">
        <f>SUM(I1459)</f>
        <v>11941564</v>
      </c>
      <c r="J1471" s="112">
        <f>SUM(J1459)</f>
        <v>9440464</v>
      </c>
      <c r="K1471" s="112">
        <f>SUM(K1459)</f>
        <v>0</v>
      </c>
      <c r="L1471" s="112">
        <f t="shared" si="522"/>
        <v>1402542</v>
      </c>
      <c r="M1471" s="112">
        <f>SUM(M1459)</f>
        <v>123042</v>
      </c>
      <c r="N1471" s="112">
        <f t="shared" ref="N1471:O1471" si="544">SUM(N1459)</f>
        <v>645900</v>
      </c>
      <c r="O1471" s="112">
        <f t="shared" si="544"/>
        <v>633600</v>
      </c>
      <c r="P1471" s="112">
        <f t="shared" si="523"/>
        <v>1402542</v>
      </c>
      <c r="Q1471" s="112">
        <f t="shared" si="524"/>
        <v>14.856706195797157</v>
      </c>
      <c r="R1471" s="35"/>
    </row>
    <row r="1472" spans="1:18" x14ac:dyDescent="0.3">
      <c r="A1472" s="81" t="s">
        <v>0</v>
      </c>
      <c r="B1472" s="81" t="s">
        <v>0</v>
      </c>
      <c r="C1472" s="81" t="s">
        <v>0</v>
      </c>
      <c r="D1472" s="81" t="s">
        <v>0</v>
      </c>
      <c r="E1472" s="81" t="s">
        <v>0</v>
      </c>
      <c r="F1472" s="81" t="s">
        <v>0</v>
      </c>
      <c r="G1472" s="81" t="s">
        <v>0</v>
      </c>
      <c r="H1472" s="6" t="s">
        <v>152</v>
      </c>
      <c r="I1472" s="104">
        <f>I1460</f>
        <v>46</v>
      </c>
      <c r="J1472" s="104">
        <f>J1460</f>
        <v>46</v>
      </c>
      <c r="K1472" s="104"/>
      <c r="L1472" s="104"/>
      <c r="M1472" s="104"/>
      <c r="N1472" s="104"/>
      <c r="O1472" s="104"/>
      <c r="P1472" s="104"/>
      <c r="Q1472" s="104"/>
      <c r="R1472" s="35"/>
    </row>
    <row r="1473" spans="1:18" x14ac:dyDescent="0.3">
      <c r="A1473" s="81" t="s">
        <v>0</v>
      </c>
      <c r="B1473" s="81" t="s">
        <v>0</v>
      </c>
      <c r="C1473" s="81" t="s">
        <v>0</v>
      </c>
      <c r="D1473" s="81" t="s">
        <v>0</v>
      </c>
      <c r="E1473" s="81" t="s">
        <v>0</v>
      </c>
      <c r="F1473" s="81" t="s">
        <v>0</v>
      </c>
      <c r="G1473" s="81" t="s">
        <v>0</v>
      </c>
      <c r="H1473" s="14" t="s">
        <v>0</v>
      </c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35"/>
    </row>
    <row r="1474" spans="1:18" s="1" customFormat="1" x14ac:dyDescent="0.3">
      <c r="A1474" s="43" t="s">
        <v>796</v>
      </c>
      <c r="B1474" s="49" t="s">
        <v>0</v>
      </c>
      <c r="C1474" s="49" t="s">
        <v>0</v>
      </c>
      <c r="D1474" s="49" t="s">
        <v>0</v>
      </c>
      <c r="E1474" s="49" t="s">
        <v>0</v>
      </c>
      <c r="F1474" s="49" t="s">
        <v>0</v>
      </c>
      <c r="G1474" s="49" t="s">
        <v>0</v>
      </c>
      <c r="H1474" s="19" t="s">
        <v>0</v>
      </c>
      <c r="I1474" s="108"/>
      <c r="J1474" s="108"/>
      <c r="K1474" s="108"/>
      <c r="L1474" s="108"/>
      <c r="M1474" s="108"/>
      <c r="N1474" s="108"/>
      <c r="O1474" s="108"/>
      <c r="P1474" s="108"/>
      <c r="Q1474" s="108"/>
      <c r="R1474" s="35"/>
    </row>
    <row r="1475" spans="1:18" s="1" customFormat="1" ht="15" thickBot="1" x14ac:dyDescent="0.35">
      <c r="A1475" s="43" t="s">
        <v>796</v>
      </c>
      <c r="B1475" s="43" t="s">
        <v>154</v>
      </c>
      <c r="C1475" s="44" t="s">
        <v>0</v>
      </c>
      <c r="D1475" s="44" t="s">
        <v>0</v>
      </c>
      <c r="E1475" s="49" t="s">
        <v>0</v>
      </c>
      <c r="F1475" s="49" t="s">
        <v>0</v>
      </c>
      <c r="G1475" s="49" t="s">
        <v>0</v>
      </c>
      <c r="H1475" s="19" t="s">
        <v>0</v>
      </c>
      <c r="I1475" s="108"/>
      <c r="J1475" s="108"/>
      <c r="K1475" s="108"/>
      <c r="L1475" s="108"/>
      <c r="M1475" s="108"/>
      <c r="N1475" s="108"/>
      <c r="O1475" s="108"/>
      <c r="P1475" s="108"/>
      <c r="Q1475" s="108"/>
      <c r="R1475" s="35"/>
    </row>
    <row r="1476" spans="1:18" s="34" customFormat="1" ht="31.2" thickBot="1" x14ac:dyDescent="0.35">
      <c r="A1476" s="45" t="s">
        <v>112</v>
      </c>
      <c r="B1476" s="45" t="s">
        <v>113</v>
      </c>
      <c r="C1476" s="45" t="s">
        <v>114</v>
      </c>
      <c r="D1476" s="46" t="s">
        <v>0</v>
      </c>
      <c r="E1476" s="45" t="s">
        <v>3014</v>
      </c>
      <c r="F1476" s="45" t="s">
        <v>115</v>
      </c>
      <c r="G1476" s="45" t="s">
        <v>116</v>
      </c>
      <c r="H1476" s="29" t="s">
        <v>1</v>
      </c>
      <c r="I1476" s="124" t="s">
        <v>3013</v>
      </c>
      <c r="J1476" s="124" t="s">
        <v>2</v>
      </c>
      <c r="K1476" s="124" t="s">
        <v>3097</v>
      </c>
      <c r="L1476" s="124" t="s">
        <v>3097</v>
      </c>
      <c r="M1476" s="124" t="s">
        <v>3098</v>
      </c>
      <c r="N1476" s="124" t="s">
        <v>3099</v>
      </c>
      <c r="O1476" s="124" t="s">
        <v>3100</v>
      </c>
      <c r="P1476" s="124" t="s">
        <v>3097</v>
      </c>
      <c r="Q1476" s="126" t="s">
        <v>3101</v>
      </c>
      <c r="R1476" s="35"/>
    </row>
    <row r="1477" spans="1:18" s="1" customFormat="1" x14ac:dyDescent="0.3">
      <c r="A1477" s="47" t="s">
        <v>0</v>
      </c>
      <c r="B1477" s="47" t="s">
        <v>0</v>
      </c>
      <c r="C1477" s="47" t="s">
        <v>0</v>
      </c>
      <c r="D1477" s="48" t="s">
        <v>0</v>
      </c>
      <c r="E1477" s="48" t="s">
        <v>0</v>
      </c>
      <c r="F1477" s="91" t="s">
        <v>0</v>
      </c>
      <c r="G1477" s="92" t="s">
        <v>0</v>
      </c>
      <c r="H1477" s="20" t="s">
        <v>0</v>
      </c>
      <c r="I1477" s="103">
        <v>1</v>
      </c>
      <c r="J1477" s="103">
        <v>2</v>
      </c>
      <c r="K1477" s="103">
        <v>3</v>
      </c>
      <c r="L1477" s="103" t="s">
        <v>3</v>
      </c>
      <c r="M1477" s="103">
        <v>5</v>
      </c>
      <c r="N1477" s="103">
        <v>6</v>
      </c>
      <c r="O1477" s="103">
        <v>7</v>
      </c>
      <c r="P1477" s="103" t="s">
        <v>3102</v>
      </c>
      <c r="Q1477" s="103">
        <v>9</v>
      </c>
      <c r="R1477" s="35"/>
    </row>
    <row r="1478" spans="1:18" s="1" customFormat="1" x14ac:dyDescent="0.3">
      <c r="A1478" s="43" t="s">
        <v>796</v>
      </c>
      <c r="B1478" s="43" t="s">
        <v>154</v>
      </c>
      <c r="C1478" s="44" t="s">
        <v>2686</v>
      </c>
      <c r="D1478" s="44" t="s">
        <v>2687</v>
      </c>
      <c r="E1478" s="49" t="s">
        <v>0</v>
      </c>
      <c r="F1478" s="49" t="s">
        <v>0</v>
      </c>
      <c r="G1478" s="49" t="s">
        <v>0</v>
      </c>
      <c r="H1478" s="19" t="s">
        <v>2688</v>
      </c>
      <c r="I1478" s="108"/>
      <c r="J1478" s="108"/>
      <c r="K1478" s="108"/>
      <c r="L1478" s="108">
        <f t="shared" si="522"/>
        <v>0</v>
      </c>
      <c r="M1478" s="108">
        <v>0</v>
      </c>
      <c r="N1478" s="108"/>
      <c r="O1478" s="108"/>
      <c r="P1478" s="108">
        <f t="shared" si="523"/>
        <v>0</v>
      </c>
      <c r="Q1478" s="108" t="str">
        <f t="shared" si="524"/>
        <v>-</v>
      </c>
      <c r="R1478" s="35"/>
    </row>
    <row r="1479" spans="1:18" s="34" customFormat="1" ht="20.399999999999999" x14ac:dyDescent="0.3">
      <c r="A1479" s="43" t="s">
        <v>0</v>
      </c>
      <c r="B1479" s="43" t="s">
        <v>0</v>
      </c>
      <c r="C1479" s="43" t="s">
        <v>0</v>
      </c>
      <c r="D1479" s="49" t="s">
        <v>0</v>
      </c>
      <c r="E1479" s="49" t="s">
        <v>0</v>
      </c>
      <c r="F1479" s="49" t="s">
        <v>0</v>
      </c>
      <c r="G1479" s="49" t="s">
        <v>0</v>
      </c>
      <c r="H1479" s="21" t="s">
        <v>26</v>
      </c>
      <c r="I1479" s="112">
        <f>SUM(I1480,I1488,I1490)</f>
        <v>116482940</v>
      </c>
      <c r="J1479" s="112">
        <f>SUM(J1480,J1488,J1490)</f>
        <v>112655007</v>
      </c>
      <c r="K1479" s="112">
        <f>SUM(K1480,K1488,K1490)</f>
        <v>0</v>
      </c>
      <c r="L1479" s="112">
        <f t="shared" si="522"/>
        <v>29391344</v>
      </c>
      <c r="M1479" s="112">
        <f>SUM(M1480,M1488,M1490)</f>
        <v>8631676</v>
      </c>
      <c r="N1479" s="112">
        <f t="shared" ref="N1479:O1479" si="545">SUM(N1480,N1488,N1490)</f>
        <v>10869312</v>
      </c>
      <c r="O1479" s="112">
        <f t="shared" si="545"/>
        <v>9890356</v>
      </c>
      <c r="P1479" s="112">
        <f t="shared" si="523"/>
        <v>29391344</v>
      </c>
      <c r="Q1479" s="112">
        <f t="shared" si="524"/>
        <v>26.089691690312534</v>
      </c>
      <c r="R1479" s="35"/>
    </row>
    <row r="1480" spans="1:18" s="1" customFormat="1" x14ac:dyDescent="0.3">
      <c r="A1480" s="44" t="s">
        <v>796</v>
      </c>
      <c r="B1480" s="44" t="s">
        <v>154</v>
      </c>
      <c r="C1480" s="44" t="s">
        <v>2686</v>
      </c>
      <c r="D1480" s="44" t="s">
        <v>2687</v>
      </c>
      <c r="E1480" s="49" t="s">
        <v>2689</v>
      </c>
      <c r="F1480" s="49" t="s">
        <v>0</v>
      </c>
      <c r="G1480" s="49" t="s">
        <v>0</v>
      </c>
      <c r="H1480" s="19" t="s">
        <v>5</v>
      </c>
      <c r="I1480" s="104">
        <f>SUM(I1481,I1482)</f>
        <v>97098870</v>
      </c>
      <c r="J1480" s="104">
        <f>SUM(J1481,J1482)</f>
        <v>95946366</v>
      </c>
      <c r="K1480" s="104">
        <f>SUM(K1481,K1482)</f>
        <v>0</v>
      </c>
      <c r="L1480" s="104">
        <f t="shared" si="522"/>
        <v>25251335</v>
      </c>
      <c r="M1480" s="104">
        <f>SUM(M1481,M1482)</f>
        <v>7868116</v>
      </c>
      <c r="N1480" s="104">
        <f t="shared" ref="N1480:O1480" si="546">SUM(N1481,N1482)</f>
        <v>9011629</v>
      </c>
      <c r="O1480" s="104">
        <f t="shared" si="546"/>
        <v>8371590</v>
      </c>
      <c r="P1480" s="104">
        <f t="shared" si="523"/>
        <v>25251335</v>
      </c>
      <c r="Q1480" s="104">
        <f t="shared" si="524"/>
        <v>26.31817759517854</v>
      </c>
      <c r="R1480" s="35"/>
    </row>
    <row r="1481" spans="1:18" s="1" customFormat="1" x14ac:dyDescent="0.3">
      <c r="A1481" s="44" t="s">
        <v>796</v>
      </c>
      <c r="B1481" s="44" t="s">
        <v>154</v>
      </c>
      <c r="C1481" s="44" t="s">
        <v>2686</v>
      </c>
      <c r="D1481" s="44" t="s">
        <v>2687</v>
      </c>
      <c r="E1481" s="88" t="s">
        <v>3015</v>
      </c>
      <c r="F1481" s="44" t="s">
        <v>0</v>
      </c>
      <c r="G1481" s="81" t="s">
        <v>3071</v>
      </c>
      <c r="H1481" s="22" t="s">
        <v>6</v>
      </c>
      <c r="I1481" s="108">
        <f>SUM(I1527,I1566,I1607,I1647,I1688,I1724,I1763,I1803,I1843,I1883,I1923,I1963,I2005,I2046,I2087,I2127,I2167,I2208,I2249,I2286,I2326,I2364,I2403,I2443,I2483,I2523,I2565,I2606,I2646,I2687,I2727,I2767,I2807,I2847,I2887,I2927,I2967,I3007,I3047,I3088,I3128,I3169,I3209,I3250,I3290,I3330,I3370,I3410,I3451,I3491,I3531,I3571,I3611,I3651,I3691,I3732,I3771,I3812,I3852,I3892,I3933,I3973,I4013,I4054,I4094,I4134,I4174,I4214,I4256,I4296)</f>
        <v>84580250</v>
      </c>
      <c r="J1481" s="108">
        <f>SUM(J1527,J1566,J1607,J1647,J1688,J1724,J1763,J1803,J1843,J1883,J1923,J1963,J2005,J2046,J2087,J2127,J2167,J2208,J2249,J2286,J2326,J2364,J2403,J2443,J2483,J2523,J2565,J2606,J2646,J2687,J2727,J2767,J2807,J2847,J2887,J2927,J2967,J3007,J3047,J3088,J3128,J3169,J3209,J3250,J3290,J3330,J3370,J3410,J3451,J3491,J3531,J3571,J3611,J3651,J3691,J3732,J3771,J3812,J3852,J3892,J3933,J3973,J4013,J4054,J4094,J4134,J4174,J4214,J4256,J4296)</f>
        <v>83574017</v>
      </c>
      <c r="K1481" s="108">
        <f>SUM(K1527,K1566,K1607,K1647,K1688,K1724,K1763,K1803,K1843,K1883,K1923,K1963,K2005,K2046,K2087,K2127,K2167,K2208,K2249,K2286,K2326,K2364,K2403,K2443,K2483,K2523,K2565,K2606,K2646,K2687,K2727,K2767,K2807,K2847,K2887,K2927,K2967,K3007,K3047,K3088,K3128,K3169,K3209,K3250,K3290,K3330,K3370,K3410,K3451,K3491,K3531,K3571,K3611,K3651,K3691,K3732,K3771,K3812,K3852,K3892,K3933,K3973,K4013,K4054,K4094,K4134,K4174,K4214,K4256,K4296)</f>
        <v>0</v>
      </c>
      <c r="L1481" s="108">
        <f t="shared" si="522"/>
        <v>22516748</v>
      </c>
      <c r="M1481" s="108">
        <f>SUM(M1527,M1566,M1607,M1647,M1688,M1724,M1763,M1803,M1843,M1883,M1923,M1963,M2005,M2046,M2087,M2127,M2167,M2208,M2249,M2286,M2326,M2364,M2403,M2443,M2483,M2523,M2565,M2606,M2646,M2687,M2727,M2767,M2807,M2847,M2887,M2927,M2967,M3007,M3047,M3088,M3128,M3169,M3209,M3250,M3290,M3330,M3370,M3410,M3451,M3491,M3531,M3571,M3611,M3651,M3691,M3732,M3771,M3812,M3852,M3892,M3933,M3973,M4013,M4054,M4094,M4134,M4174,M4214,M4256,M4296)</f>
        <v>7053948</v>
      </c>
      <c r="N1481" s="108">
        <f t="shared" ref="N1481:O1481" si="547">SUM(N1527,N1566,N1607,N1647,N1688,N1724,N1763,N1803,N1843,N1883,N1923,N1963,N2005,N2046,N2087,N2127,N2167,N2208,N2249,N2286,N2326,N2364,N2403,N2443,N2483,N2523,N2565,N2606,N2646,N2687,N2727,N2767,N2807,N2847,N2887,N2927,N2967,N3007,N3047,N3088,N3128,N3169,N3209,N3250,N3290,N3330,N3370,N3410,N3451,N3491,N3531,N3571,N3611,N3651,N3691,N3732,N3771,N3812,N3852,N3892,N3933,N3973,N4013,N4054,N4094,N4134,N4174,N4214,N4256,N4296)</f>
        <v>8018500</v>
      </c>
      <c r="O1481" s="108">
        <f t="shared" si="547"/>
        <v>7444300</v>
      </c>
      <c r="P1481" s="108">
        <f t="shared" si="523"/>
        <v>22516748</v>
      </c>
      <c r="Q1481" s="108">
        <f t="shared" si="524"/>
        <v>26.942282791073691</v>
      </c>
      <c r="R1481" s="35"/>
    </row>
    <row r="1482" spans="1:18" s="1" customFormat="1" x14ac:dyDescent="0.3">
      <c r="A1482" s="43" t="s">
        <v>796</v>
      </c>
      <c r="B1482" s="43" t="s">
        <v>154</v>
      </c>
      <c r="C1482" s="43" t="s">
        <v>2686</v>
      </c>
      <c r="D1482" s="43" t="s">
        <v>2687</v>
      </c>
      <c r="E1482" s="43" t="s">
        <v>2690</v>
      </c>
      <c r="F1482" s="44" t="s">
        <v>0</v>
      </c>
      <c r="G1482" s="83" t="s">
        <v>0</v>
      </c>
      <c r="H1482" s="19" t="s">
        <v>7</v>
      </c>
      <c r="I1482" s="109">
        <f>SUM(I1483:I1487)</f>
        <v>12518620</v>
      </c>
      <c r="J1482" s="109">
        <f>SUM(J1483:J1487)</f>
        <v>12372349</v>
      </c>
      <c r="K1482" s="109">
        <f>SUM(K1483:K1487)</f>
        <v>0</v>
      </c>
      <c r="L1482" s="109">
        <f t="shared" si="522"/>
        <v>2734587</v>
      </c>
      <c r="M1482" s="109">
        <f>SUM(M1483:M1487)</f>
        <v>814168</v>
      </c>
      <c r="N1482" s="109">
        <f t="shared" ref="N1482:O1482" si="548">SUM(N1483:N1487)</f>
        <v>993129</v>
      </c>
      <c r="O1482" s="109">
        <f t="shared" si="548"/>
        <v>927290</v>
      </c>
      <c r="P1482" s="109">
        <f t="shared" si="523"/>
        <v>2734587</v>
      </c>
      <c r="Q1482" s="109">
        <f t="shared" si="524"/>
        <v>22.102407554135436</v>
      </c>
      <c r="R1482" s="35"/>
    </row>
    <row r="1483" spans="1:18" s="1" customFormat="1" x14ac:dyDescent="0.3">
      <c r="A1483" s="44" t="s">
        <v>796</v>
      </c>
      <c r="B1483" s="44" t="s">
        <v>154</v>
      </c>
      <c r="C1483" s="44" t="s">
        <v>2686</v>
      </c>
      <c r="D1483" s="44" t="s">
        <v>2687</v>
      </c>
      <c r="E1483" s="88" t="s">
        <v>3016</v>
      </c>
      <c r="F1483" s="44" t="s">
        <v>0</v>
      </c>
      <c r="G1483" s="81" t="s">
        <v>3071</v>
      </c>
      <c r="H1483" s="22" t="s">
        <v>9</v>
      </c>
      <c r="I1483" s="108">
        <f>SUM(I1529,I1568,I1609,I1649,I1690,I1726,I1765,I1805,I1845,I1885,I1925,I1965,I2007,I2048,I2089,I2129,I2169,I2210,I2251,I2288,I2328,I2366,I2405,I2445,I2485,I2525,I2567,I2608,I2648,I2689,I2729,I2769,I2809,I2849,I2889,I2929,I2969,I3009,I3049,I3090,I3130,I3171,I3211,I3252,I3292,I3332,I3372,I3412,I3453,I3493,I3533,I3573,I3613,I3653,I3693,I3734,I3773,I3814,I3854,I3894,I3935,I3975,I4016,I4056,I4096,I4136,I4177,I4216,I4259,I4298)</f>
        <v>2130123</v>
      </c>
      <c r="J1483" s="108">
        <f>SUM(J1529,J1568,J1609,J1649,J1690,J1726,J1765,J1805,J1845,J1885,J1925,J1965,J2007,J2048,J2089,J2129,J2169,J2210,J2251,J2288,J2328,J2366,J2405,J2445,J2485,J2525,J2567,J2608,J2648,J2689,J2729,J2769,J2809,J2849,J2889,J2929,J2969,J3009,J3049,J3090,J3130,J3171,J3211,J3252,J3292,J3332,J3372,J3412,J3453,J3493,J3533,J3573,J3613,J3653,J3693,J3734,J3773,J3814,J3854,J3894,J3935,J3975,J4016,J4056,J4096,J4136,J4177,J4216,J4259,J4298)</f>
        <v>2100954</v>
      </c>
      <c r="K1483" s="108">
        <f>SUM(K1529,K1568,K1609,K1649,K1690,K1726,K1765,K1805,K1845,K1885,K1925,K1965,K2007,K2048,K2089,K2129,K2169,K2210,K2251,K2288,K2328,K2366,K2405,K2445,K2485,K2525,K2567,K2608,K2648,K2689,K2729,K2769,K2809,K2849,K2889,K2929,K2969,K3009,K3049,K3090,K3130,K3171,K3211,K3252,K3292,K3332,K3372,K3412,K3453,K3493,K3533,K3573,K3613,K3653,K3693,K3734,K3773,K3814,K3854,K3894,K3935,K3975,K4016,K4056,K4096,K4136,K4177,K4216,K4259,K4298)</f>
        <v>0</v>
      </c>
      <c r="L1483" s="108">
        <f t="shared" ref="L1483:L1546" si="549">SUM(M1483:O1483)</f>
        <v>556303</v>
      </c>
      <c r="M1483" s="108">
        <f>SUM(M1529,M1568,M1609,M1649,M1690,M1726,M1765,M1805,M1845,M1885,M1925,M1965,M2007,M2048,M2089,M2129,M2169,M2210,M2251,M2288,M2328,M2366,M2405,M2445,M2485,M2525,M2567,M2608,M2648,M2689,M2729,M2769,M2809,M2849,M2889,M2929,M2969,M3009,M3049,M3090,M3130,M3171,M3211,M3252,M3292,M3332,M3372,M3412,M3453,M3493,M3533,M3573,M3613,M3653,M3693,M3734,M3773,M3814,M3854,M3894,M3935,M3975,M4016,M4056,M4096,M4136,M4177,M4216,M4259,M4298)</f>
        <v>167999</v>
      </c>
      <c r="N1483" s="108">
        <f t="shared" ref="N1483:O1483" si="550">SUM(N1529,N1568,N1609,N1649,N1690,N1726,N1765,N1805,N1845,N1885,N1925,N1965,N2007,N2048,N2089,N2129,N2169,N2210,N2251,N2288,N2328,N2366,N2405,N2445,N2485,N2525,N2567,N2608,N2648,N2689,N2729,N2769,N2809,N2849,N2889,N2929,N2969,N3009,N3049,N3090,N3130,N3171,N3211,N3252,N3292,N3332,N3372,N3412,N3453,N3493,N3533,N3573,N3613,N3653,N3693,N3734,N3773,N3814,N3854,N3894,N3935,N3975,N4016,N4056,N4096,N4136,N4177,N4216,N4259,N4298)</f>
        <v>194202</v>
      </c>
      <c r="O1483" s="108">
        <f t="shared" si="550"/>
        <v>194102</v>
      </c>
      <c r="P1483" s="108">
        <f t="shared" si="523"/>
        <v>556303</v>
      </c>
      <c r="Q1483" s="108">
        <f t="shared" si="524"/>
        <v>26.47859020235569</v>
      </c>
      <c r="R1483" s="35"/>
    </row>
    <row r="1484" spans="1:18" s="1" customFormat="1" x14ac:dyDescent="0.3">
      <c r="A1484" s="44" t="s">
        <v>796</v>
      </c>
      <c r="B1484" s="44" t="s">
        <v>154</v>
      </c>
      <c r="C1484" s="44" t="s">
        <v>2686</v>
      </c>
      <c r="D1484" s="44" t="s">
        <v>2687</v>
      </c>
      <c r="E1484" s="88" t="s">
        <v>3016</v>
      </c>
      <c r="F1484" s="44" t="s">
        <v>0</v>
      </c>
      <c r="G1484" s="81" t="s">
        <v>3071</v>
      </c>
      <c r="H1484" s="22" t="s">
        <v>11</v>
      </c>
      <c r="I1484" s="108">
        <f>SUM(I1533,I1572,I1613,I1653,I1694,I1729,I1769,I1809,I1848,I1889,I1929,I1969,I2011,I2052,I2093,I2133,I2173,I2214,I2255,I2292,I2332,I2370,I2409,I2449,I2489,I2529,I2571,I2612,I2652,I2693,I2733,I2773,I2813,I2853,I2893,I2933,I2973,I3013,I3053,I3094,I3134,I3175,I3215,I3256,I3296,I3336,I3376,I3416,I3457,I3497,I3537,I3577,I3617,I3657,I3697,I3738,I3777,I3818,I3858,I3898,I3939,I3979,I4015,I4060,I4100,I4139,I4176,I4220,I4258,I4301)</f>
        <v>1034955</v>
      </c>
      <c r="J1484" s="108">
        <f>SUM(J1533,J1572,J1613,J1653,J1694,J1729,J1769,J1809,J1848,J1889,J1929,J1969,J2011,J2052,J2093,J2133,J2173,J2214,J2255,J2292,J2332,J2370,J2409,J2449,J2489,J2529,J2571,J2612,J2652,J2693,J2733,J2773,J2813,J2853,J2893,J2933,J2973,J3013,J3053,J3094,J3134,J3175,J3215,J3256,J3296,J3336,J3376,J3416,J3457,J3497,J3537,J3577,J3617,J3657,J3697,J3738,J3777,J3818,J3858,J3898,J3939,J3979,J4015,J4060,J4100,J4139,J4176,J4220,J4258,J4301)</f>
        <v>1030955</v>
      </c>
      <c r="K1484" s="108">
        <f>SUM(K1533,K1572,K1613,K1653,K1694,K1729,K1769,K1809,K1848,K1889,K1929,K1969,K2011,K2052,K2093,K2133,K2173,K2214,K2255,K2292,K2332,K2370,K2409,K2449,K2489,K2529,K2571,K2612,K2652,K2693,K2733,K2773,K2813,K2853,K2893,K2933,K2973,K3013,K3053,K3094,K3134,K3175,K3215,K3256,K3296,K3336,K3376,K3416,K3457,K3497,K3537,K3577,K3617,K3657,K3697,K3738,K3777,K3818,K3858,K3898,K3939,K3979,K4015,K4060,K4100,K4139,K4176,K4220,K4258,K4301)</f>
        <v>0</v>
      </c>
      <c r="L1484" s="108">
        <f t="shared" si="549"/>
        <v>72005</v>
      </c>
      <c r="M1484" s="108">
        <f>SUM(M1533,M1572,M1613,M1653,M1694,M1729,M1769,M1809,M1848,M1889,M1929,M1969,M2011,M2052,M2093,M2133,M2173,M2214,M2255,M2292,M2332,M2370,M2409,M2449,M2489,M2529,M2571,M2612,M2652,M2693,M2733,M2773,M2813,M2853,M2893,M2933,M2973,M3013,M3053,M3094,M3134,M3175,M3215,M3256,M3296,M3336,M3376,M3416,M3457,M3497,M3537,M3577,M3617,M3657,M3697,M3738,M3777,M3818,M3858,M3898,M3939,M3979,M4015,M4060,M4100,M4139,M4176,M4220,M4258,M4301)</f>
        <v>0</v>
      </c>
      <c r="N1484" s="108">
        <f t="shared" ref="N1484:O1484" si="551">SUM(N1533,N1572,N1613,N1653,N1694,N1729,N1769,N1809,N1848,N1889,N1929,N1969,N2011,N2052,N2093,N2133,N2173,N2214,N2255,N2292,N2332,N2370,N2409,N2449,N2489,N2529,N2571,N2612,N2652,N2693,N2733,N2773,N2813,N2853,N2893,N2933,N2973,N3013,N3053,N3094,N3134,N3175,N3215,N3256,N3296,N3336,N3376,N3416,N3457,N3497,N3537,N3577,N3617,N3657,N3697,N3738,N3777,N3818,N3858,N3898,N3939,N3979,N4015,N4060,N4100,N4139,N4176,N4220,N4258,N4301)</f>
        <v>63847</v>
      </c>
      <c r="O1484" s="108">
        <f t="shared" si="551"/>
        <v>8158</v>
      </c>
      <c r="P1484" s="108">
        <f t="shared" ref="P1484:P1547" si="552">K1484+L1484</f>
        <v>72005</v>
      </c>
      <c r="Q1484" s="108">
        <f t="shared" si="524"/>
        <v>6.9843009636696065</v>
      </c>
      <c r="R1484" s="35"/>
    </row>
    <row r="1485" spans="1:18" s="1" customFormat="1" x14ac:dyDescent="0.3">
      <c r="A1485" s="44" t="s">
        <v>796</v>
      </c>
      <c r="B1485" s="44" t="s">
        <v>154</v>
      </c>
      <c r="C1485" s="44" t="s">
        <v>2686</v>
      </c>
      <c r="D1485" s="44" t="s">
        <v>2687</v>
      </c>
      <c r="E1485" s="88" t="s">
        <v>3016</v>
      </c>
      <c r="F1485" s="44" t="s">
        <v>0</v>
      </c>
      <c r="G1485" s="81" t="s">
        <v>3071</v>
      </c>
      <c r="H1485" s="22" t="s">
        <v>10</v>
      </c>
      <c r="I1485" s="108">
        <f>SUM(I1531,I1570,I1611,I1651,I1692,I1728,I1767,I1807,I1847,I1887,I1927,I1967,I2009,I2050,I2091,I2131,I2171,I2212,I2253,I2290,I2330,I2368,I2407,I2447,I2487,I2527,I2569,I2610,I2650,I2691,I2731,I2771,I2811,I2851,I2891,I2931,I2971,I3011,I3051,I3092,I3132,I3173,I3213,I3254,I3294,I3334,I3374,I3414,I3455,I3495,I3535,I3575,I3615,I3655,I3695,I3736,I3775,I3816,I3856,I3896,I3937,I3977,I4018,I4058,I4098,I4138,I4179,I4218,I4261,I4300)</f>
        <v>1723133</v>
      </c>
      <c r="J1485" s="108">
        <f>SUM(J1531,J1570,J1611,J1651,J1692,J1728,J1767,J1807,J1847,J1887,J1927,J1967,J2009,J2050,J2091,J2131,J2171,J2212,J2253,J2290,J2330,J2368,J2407,J2447,J2487,J2527,J2569,J2610,J2650,J2691,J2731,J2771,J2811,J2851,J2891,J2931,J2971,J3011,J3051,J3092,J3132,J3173,J3213,J3254,J3294,J3334,J3374,J3414,J3455,J3495,J3535,J3575,J3615,J3655,J3695,J3736,J3775,J3816,J3856,J3896,J3937,J3977,J4018,J4058,J4098,J4138,J4179,J4218,J4261,J4300)</f>
        <v>1696518</v>
      </c>
      <c r="K1485" s="108">
        <f>SUM(K1531,K1570,K1611,K1651,K1692,K1728,K1767,K1807,K1847,K1887,K1927,K1967,K2009,K2050,K2091,K2131,K2171,K2212,K2253,K2290,K2330,K2368,K2407,K2447,K2487,K2527,K2569,K2610,K2650,K2691,K2731,K2771,K2811,K2851,K2891,K2931,K2971,K3011,K3051,K3092,K3132,K3173,K3213,K3254,K3294,K3334,K3374,K3414,K3455,K3495,K3535,K3575,K3615,K3655,K3695,K3736,K3775,K3816,K3856,K3896,K3937,K3977,K4018,K4058,K4098,K4138,K4179,K4218,K4261,K4300)</f>
        <v>0</v>
      </c>
      <c r="L1485" s="108">
        <f t="shared" si="549"/>
        <v>0</v>
      </c>
      <c r="M1485" s="108">
        <f>SUM(M1531,M1570,M1611,M1651,M1692,M1728,M1767,M1807,M1847,M1887,M1927,M1967,M2009,M2050,M2091,M2131,M2171,M2212,M2253,M2290,M2330,M2368,M2407,M2447,M2487,M2527,M2569,M2610,M2650,M2691,M2731,M2771,M2811,M2851,M2891,M2931,M2971,M3011,M3051,M3092,M3132,M3173,M3213,M3254,M3294,M3334,M3374,M3414,M3455,M3495,M3535,M3575,M3615,M3655,M3695,M3736,M3775,M3816,M3856,M3896,M3937,M3977,M4018,M4058,M4098,M4138,M4179,M4218,M4261,M4300)</f>
        <v>0</v>
      </c>
      <c r="N1485" s="108">
        <f t="shared" ref="N1485:O1485" si="553">SUM(N1531,N1570,N1611,N1651,N1692,N1728,N1767,N1807,N1847,N1887,N1927,N1967,N2009,N2050,N2091,N2131,N2171,N2212,N2253,N2290,N2330,N2368,N2407,N2447,N2487,N2527,N2569,N2610,N2650,N2691,N2731,N2771,N2811,N2851,N2891,N2931,N2971,N3011,N3051,N3092,N3132,N3173,N3213,N3254,N3294,N3334,N3374,N3414,N3455,N3495,N3535,N3575,N3615,N3655,N3695,N3736,N3775,N3816,N3856,N3896,N3937,N3977,N4018,N4058,N4098,N4138,N4179,N4218,N4261,N4300)</f>
        <v>0</v>
      </c>
      <c r="O1485" s="108">
        <f t="shared" si="553"/>
        <v>0</v>
      </c>
      <c r="P1485" s="108">
        <f t="shared" si="552"/>
        <v>0</v>
      </c>
      <c r="Q1485" s="108">
        <f t="shared" ref="Q1485:Q1548" si="554">IF(J1485=0,"-",P1485/J1485*100)</f>
        <v>0</v>
      </c>
      <c r="R1485" s="35"/>
    </row>
    <row r="1486" spans="1:18" s="1" customFormat="1" x14ac:dyDescent="0.3">
      <c r="A1486" s="44" t="s">
        <v>796</v>
      </c>
      <c r="B1486" s="44" t="s">
        <v>154</v>
      </c>
      <c r="C1486" s="44" t="s">
        <v>2686</v>
      </c>
      <c r="D1486" s="44" t="s">
        <v>2687</v>
      </c>
      <c r="E1486" s="88" t="s">
        <v>3016</v>
      </c>
      <c r="F1486" s="44" t="s">
        <v>0</v>
      </c>
      <c r="G1486" s="81" t="s">
        <v>3071</v>
      </c>
      <c r="H1486" s="22" t="s">
        <v>12</v>
      </c>
      <c r="I1486" s="108">
        <f>SUM(I1530,I1569,I1610,I1650,I1691,I1727,I1766,I1806,I1846,I1886,I1926,I1966,I2008,I2049,I2090,I2130,I2170,I2211,I2252,I2289,I2329,I2367,I2406,I2446,I2486,I2526,I2568,I2609,I2649,I2690,I2730,I2770,I2810,I2850,I2890,I2930,I2970,I3010,I3050,I3091,I3131,I3172,I3212,I3253,I3293,I3333,I3373,I3413,I3454,I3494,I3534,I3574,I3614,I3654,I3694,I3735,I3774,I3815,I3855,I3895,I3936,I3976,I4017,I4057,I4097,I4137,I4178,I4217,I4260,I4299)</f>
        <v>7163099</v>
      </c>
      <c r="J1486" s="108">
        <f>SUM(J1530,J1569,J1610,J1650,J1691,J1727,J1766,J1806,J1846,J1886,J1926,J1966,J2008,J2049,J2090,J2130,J2170,J2211,J2252,J2289,J2329,J2367,J2406,J2446,J2486,J2526,J2568,J2609,J2649,J2690,J2730,J2770,J2810,J2850,J2890,J2930,J2970,J3010,J3050,J3091,J3131,J3172,J3212,J3253,J3293,J3333,J3373,J3413,J3454,J3494,J3534,J3574,J3614,J3654,J3694,J3735,J3774,J3815,J3855,J3895,J3936,J3976,J4017,J4057,J4097,J4137,J4178,J4217,J4260,J4299)</f>
        <v>7076612</v>
      </c>
      <c r="K1486" s="108">
        <f>SUM(K1530,K1569,K1610,K1650,K1691,K1727,K1766,K1806,K1846,K1886,K1926,K1966,K2008,K2049,K2090,K2130,K2170,K2211,K2252,K2289,K2329,K2367,K2406,K2446,K2486,K2526,K2568,K2609,K2649,K2690,K2730,K2770,K2810,K2850,K2890,K2930,K2970,K3010,K3050,K3091,K3131,K3172,K3212,K3253,K3293,K3333,K3373,K3413,K3454,K3494,K3534,K3574,K3614,K3654,K3694,K3735,K3774,K3815,K3855,K3895,K3936,K3976,K4017,K4057,K4097,K4137,K4178,K4217,K4260,K4299)</f>
        <v>0</v>
      </c>
      <c r="L1486" s="108">
        <f t="shared" si="549"/>
        <v>2101579</v>
      </c>
      <c r="M1486" s="108">
        <f>SUM(M1530,M1569,M1610,M1650,M1691,M1727,M1766,M1806,M1846,M1886,M1926,M1966,M2008,M2049,M2090,M2130,M2170,M2211,M2252,M2289,M2329,M2367,M2406,M2446,M2486,M2526,M2568,M2609,M2649,M2690,M2730,M2770,M2810,M2850,M2890,M2930,M2970,M3010,M3050,M3091,M3131,M3172,M3212,M3253,M3293,M3333,M3373,M3413,M3454,M3494,M3534,M3574,M3614,M3654,M3694,M3735,M3774,M3815,M3855,M3895,M3936,M3976,M4017,M4057,M4097,M4137,M4178,M4217,M4260,M4299)</f>
        <v>646169</v>
      </c>
      <c r="N1486" s="108">
        <f t="shared" ref="N1486:O1486" si="555">SUM(N1530,N1569,N1610,N1650,N1691,N1727,N1766,N1806,N1846,N1886,N1926,N1966,N2008,N2049,N2090,N2130,N2170,N2211,N2252,N2289,N2329,N2367,N2406,N2446,N2486,N2526,N2568,N2609,N2649,N2690,N2730,N2770,N2810,N2850,N2890,N2930,N2970,N3010,N3050,N3091,N3131,N3172,N3212,N3253,N3293,N3333,N3373,N3413,N3454,N3494,N3534,N3574,N3614,N3654,N3694,N3735,N3774,N3815,N3855,N3895,N3936,N3976,N4017,N4057,N4097,N4137,N4178,N4217,N4260,N4299)</f>
        <v>730380</v>
      </c>
      <c r="O1486" s="108">
        <f t="shared" si="555"/>
        <v>725030</v>
      </c>
      <c r="P1486" s="108">
        <f t="shared" si="552"/>
        <v>2101579</v>
      </c>
      <c r="Q1486" s="108">
        <f t="shared" si="554"/>
        <v>29.697530400140632</v>
      </c>
      <c r="R1486" s="35"/>
    </row>
    <row r="1487" spans="1:18" s="1" customFormat="1" x14ac:dyDescent="0.3">
      <c r="A1487" s="44" t="s">
        <v>796</v>
      </c>
      <c r="B1487" s="44" t="s">
        <v>154</v>
      </c>
      <c r="C1487" s="44" t="s">
        <v>2686</v>
      </c>
      <c r="D1487" s="44" t="s">
        <v>2687</v>
      </c>
      <c r="E1487" s="88" t="s">
        <v>3016</v>
      </c>
      <c r="F1487" s="44" t="s">
        <v>0</v>
      </c>
      <c r="G1487" s="81" t="s">
        <v>3071</v>
      </c>
      <c r="H1487" s="22" t="s">
        <v>8</v>
      </c>
      <c r="I1487" s="108">
        <f>SUM(I1532,I1571,I1612,I1652,I1693,I1768,I1808,I1888,I1928,I1968,I2010,I2051,I2092,I2132,I2172,I2213,I2254,I2291,I2331,I2369,I2408,I2448,I2488,I2528,I2570,I2611,I2651,I2692,I2732,I2772,I2812,I2852,I2892,I2932,I2972,I3012,I3052,I3093,I3133,I3174,I3214,I3255,I3295,I3335,I3375,I3415,I3456,I3496,I3536,I3576,I3616,I3656,I3696,I3737,I3776,I3817,I3857,I3897,I3938,I3978,I4019,I4059,I4099,I4180,I4219,I4262)</f>
        <v>467310</v>
      </c>
      <c r="J1487" s="108">
        <f>SUM(J1532,J1571,J1612,J1652,J1693,J1768,J1808,J1888,J1928,J1968,J2010,J2051,J2092,J2132,J2172,J2213,J2254,J2291,J2331,J2369,J2408,J2448,J2488,J2528,J2570,J2611,J2651,J2692,J2732,J2772,J2812,J2852,J2892,J2932,J2972,J3012,J3052,J3093,J3133,J3174,J3214,J3255,J3295,J3335,J3375,J3415,J3456,J3496,J3536,J3576,J3616,J3656,J3696,J3737,J3776,J3817,J3857,J3897,J3938,J3978,J4019,J4059,J4099,J4180,J4219,J4262)</f>
        <v>467310</v>
      </c>
      <c r="K1487" s="108">
        <f>SUM(K1532,K1571,K1612,K1652,K1693,K1768,K1808,K1888,K1928,K1968,K2010,K2051,K2092,K2132,K2172,K2213,K2254,K2291,K2331,K2369,K2408,K2448,K2488,K2528,K2570,K2611,K2651,K2692,K2732,K2772,K2812,K2852,K2892,K2932,K2972,K3012,K3052,K3093,K3133,K3174,K3214,K3255,K3295,K3335,K3375,K3415,K3456,K3496,K3536,K3576,K3616,K3656,K3696,K3737,K3776,K3817,K3857,K3897,K3938,K3978,K4019,K4059,K4099,K4180,K4219,K4262)</f>
        <v>0</v>
      </c>
      <c r="L1487" s="108">
        <f t="shared" si="549"/>
        <v>4700</v>
      </c>
      <c r="M1487" s="108">
        <f>SUM(M1532,M1571,M1612,M1652,M1693,M1768,M1808,M1888,M1928,M1968,M2010,M2051,M2092,M2132,M2172,M2213,M2254,M2291,M2331,M2369,M2408,M2448,M2488,M2528,M2570,M2611,M2651,M2692,M2732,M2772,M2812,M2852,M2892,M2932,M2972,M3012,M3052,M3093,M3133,M3174,M3214,M3255,M3295,M3335,M3375,M3415,M3456,M3496,M3536,M3576,M3616,M3656,M3696,M3737,M3776,M3817,M3857,M3897,M3938,M3978,M4019,M4059,M4099,M4180,M4219,M4262)</f>
        <v>0</v>
      </c>
      <c r="N1487" s="108">
        <f t="shared" ref="N1487:O1487" si="556">SUM(N1532,N1571,N1612,N1652,N1693,N1768,N1808,N1888,N1928,N1968,N2010,N2051,N2092,N2132,N2172,N2213,N2254,N2291,N2331,N2369,N2408,N2448,N2488,N2528,N2570,N2611,N2651,N2692,N2732,N2772,N2812,N2852,N2892,N2932,N2972,N3012,N3052,N3093,N3133,N3174,N3214,N3255,N3295,N3335,N3375,N3415,N3456,N3496,N3536,N3576,N3616,N3656,N3696,N3737,N3776,N3817,N3857,N3897,N3938,N3978,N4019,N4059,N4099,N4180,N4219,N4262)</f>
        <v>4700</v>
      </c>
      <c r="O1487" s="108">
        <f t="shared" si="556"/>
        <v>0</v>
      </c>
      <c r="P1487" s="108">
        <f t="shared" si="552"/>
        <v>4700</v>
      </c>
      <c r="Q1487" s="108">
        <f t="shared" si="554"/>
        <v>1.0057563501744025</v>
      </c>
      <c r="R1487" s="35"/>
    </row>
    <row r="1488" spans="1:18" s="1" customFormat="1" x14ac:dyDescent="0.3">
      <c r="A1488" s="44" t="s">
        <v>796</v>
      </c>
      <c r="B1488" s="44" t="s">
        <v>154</v>
      </c>
      <c r="C1488" s="44" t="s">
        <v>2686</v>
      </c>
      <c r="D1488" s="44" t="s">
        <v>2687</v>
      </c>
      <c r="E1488" s="49" t="s">
        <v>2691</v>
      </c>
      <c r="F1488" s="49" t="s">
        <v>0</v>
      </c>
      <c r="G1488" s="49" t="s">
        <v>0</v>
      </c>
      <c r="H1488" s="19" t="s">
        <v>14</v>
      </c>
      <c r="I1488" s="104">
        <f t="shared" ref="I1488:O1488" si="557">SUM(I1489)</f>
        <v>9120459</v>
      </c>
      <c r="J1488" s="104">
        <f t="shared" si="557"/>
        <v>9029675</v>
      </c>
      <c r="K1488" s="104">
        <f t="shared" si="557"/>
        <v>0</v>
      </c>
      <c r="L1488" s="104">
        <f t="shared" si="549"/>
        <v>2435730</v>
      </c>
      <c r="M1488" s="104">
        <f t="shared" si="557"/>
        <v>740780</v>
      </c>
      <c r="N1488" s="104">
        <f t="shared" si="557"/>
        <v>896500</v>
      </c>
      <c r="O1488" s="104">
        <f t="shared" si="557"/>
        <v>798450</v>
      </c>
      <c r="P1488" s="104">
        <f t="shared" si="552"/>
        <v>2435730</v>
      </c>
      <c r="Q1488" s="104">
        <f t="shared" si="554"/>
        <v>26.974725003945327</v>
      </c>
      <c r="R1488" s="35"/>
    </row>
    <row r="1489" spans="1:18" s="1" customFormat="1" x14ac:dyDescent="0.3">
      <c r="A1489" s="44" t="s">
        <v>796</v>
      </c>
      <c r="B1489" s="44" t="s">
        <v>154</v>
      </c>
      <c r="C1489" s="44" t="s">
        <v>2686</v>
      </c>
      <c r="D1489" s="44" t="s">
        <v>2687</v>
      </c>
      <c r="E1489" s="88" t="s">
        <v>3017</v>
      </c>
      <c r="F1489" s="44" t="s">
        <v>0</v>
      </c>
      <c r="G1489" s="81" t="s">
        <v>3071</v>
      </c>
      <c r="H1489" s="22" t="s">
        <v>15</v>
      </c>
      <c r="I1489" s="108">
        <f>SUM(I1535,I1574,I1615,I1655,I1696,I1731,I1771,I1811,I1850,I1891,I1931,I1971,I2013,I2054,I2095,I2135,I2175,I2216,I2257,I2294,I2334,I2372,I2411,I2451,I2491,I2531,I2573,I2614,I2654,I2695,I2735,I2775,I2815,I2855,I2895,I2935,I2975,I3015,I3055,I3096,I3136,I3177,I3217,I3258,I3298,I3338,I3378,I3418,I3459,I3499,I3539,I3579,I3619,I3659,I3699,I3740,I3779,I3820,I3860,I3900,I3941,I3981,I4021,I4062,I4102,I4141,I4182,I4222,I4264,I4303)</f>
        <v>9120459</v>
      </c>
      <c r="J1489" s="108">
        <f>SUM(J1535,J1574,J1615,J1655,J1696,J1731,J1771,J1811,J1850,J1891,J1931,J1971,J2013,J2054,J2095,J2135,J2175,J2216,J2257,J2294,J2334,J2372,J2411,J2451,J2491,J2531,J2573,J2614,J2654,J2695,J2735,J2775,J2815,J2855,J2895,J2935,J2975,J3015,J3055,J3096,J3136,J3177,J3217,J3258,J3298,J3338,J3378,J3418,J3459,J3499,J3539,J3579,J3619,J3659,J3699,J3740,J3779,J3820,J3860,J3900,J3941,J3981,J4021,J4062,J4102,J4141,J4182,J4222,J4264,J4303)</f>
        <v>9029675</v>
      </c>
      <c r="K1489" s="108">
        <f>SUM(K1535,K1574,K1615,K1655,K1696,K1731,K1771,K1811,K1850,K1891,K1931,K1971,K2013,K2054,K2095,K2135,K2175,K2216,K2257,K2294,K2334,K2372,K2411,K2451,K2491,K2531,K2573,K2614,K2654,K2695,K2735,K2775,K2815,K2855,K2895,K2935,K2975,K3015,K3055,K3096,K3136,K3177,K3217,K3258,K3298,K3338,K3378,K3418,K3459,K3499,K3539,K3579,K3619,K3659,K3699,K3740,K3779,K3820,K3860,K3900,K3941,K3981,K4021,K4062,K4102,K4141,K4182,K4222,K4264,K4303)</f>
        <v>0</v>
      </c>
      <c r="L1489" s="108">
        <f t="shared" si="549"/>
        <v>2435730</v>
      </c>
      <c r="M1489" s="108">
        <f>SUM(M1535,M1574,M1615,M1655,M1696,M1731,M1771,M1811,M1850,M1891,M1931,M1971,M2013,M2054,M2095,M2135,M2175,M2216,M2257,M2294,M2334,M2372,M2411,M2451,M2491,M2531,M2573,M2614,M2654,M2695,M2735,M2775,M2815,M2855,M2895,M2935,M2975,M3015,M3055,M3096,M3136,M3177,M3217,M3258,M3298,M3338,M3378,M3418,M3459,M3499,M3539,M3579,M3619,M3659,M3699,M3740,M3779,M3820,M3860,M3900,M3941,M3981,M4021,M4062,M4102,M4141,M4182,M4222,M4264,M4303)</f>
        <v>740780</v>
      </c>
      <c r="N1489" s="108">
        <f t="shared" ref="N1489:O1489" si="558">SUM(N1535,N1574,N1615,N1655,N1696,N1731,N1771,N1811,N1850,N1891,N1931,N1971,N2013,N2054,N2095,N2135,N2175,N2216,N2257,N2294,N2334,N2372,N2411,N2451,N2491,N2531,N2573,N2614,N2654,N2695,N2735,N2775,N2815,N2855,N2895,N2935,N2975,N3015,N3055,N3096,N3136,N3177,N3217,N3258,N3298,N3338,N3378,N3418,N3459,N3499,N3539,N3579,N3619,N3659,N3699,N3740,N3779,N3820,N3860,N3900,N3941,N3981,N4021,N4062,N4102,N4141,N4182,N4222,N4264,N4303)</f>
        <v>896500</v>
      </c>
      <c r="O1489" s="108">
        <f t="shared" si="558"/>
        <v>798450</v>
      </c>
      <c r="P1489" s="108">
        <f t="shared" si="552"/>
        <v>2435730</v>
      </c>
      <c r="Q1489" s="108">
        <f t="shared" si="554"/>
        <v>26.974725003945327</v>
      </c>
      <c r="R1489" s="35"/>
    </row>
    <row r="1490" spans="1:18" s="1" customFormat="1" x14ac:dyDescent="0.3">
      <c r="A1490" s="44" t="s">
        <v>796</v>
      </c>
      <c r="B1490" s="44" t="s">
        <v>154</v>
      </c>
      <c r="C1490" s="44" t="s">
        <v>2686</v>
      </c>
      <c r="D1490" s="44" t="s">
        <v>2687</v>
      </c>
      <c r="E1490" s="49" t="s">
        <v>2692</v>
      </c>
      <c r="F1490" s="49" t="s">
        <v>0</v>
      </c>
      <c r="G1490" s="49" t="s">
        <v>0</v>
      </c>
      <c r="H1490" s="19" t="s">
        <v>16</v>
      </c>
      <c r="I1490" s="109">
        <f>SUM(I1491:I1499)</f>
        <v>10263611</v>
      </c>
      <c r="J1490" s="109">
        <f>SUM(J1491:J1499)</f>
        <v>7678966</v>
      </c>
      <c r="K1490" s="109">
        <f>SUM(K1491:K1499)</f>
        <v>0</v>
      </c>
      <c r="L1490" s="109">
        <f t="shared" si="549"/>
        <v>1704279</v>
      </c>
      <c r="M1490" s="109">
        <f>SUM(M1491:M1499)</f>
        <v>22780</v>
      </c>
      <c r="N1490" s="109">
        <f t="shared" ref="N1490:O1490" si="559">SUM(N1491:N1499)</f>
        <v>961183</v>
      </c>
      <c r="O1490" s="109">
        <f t="shared" si="559"/>
        <v>720316</v>
      </c>
      <c r="P1490" s="109">
        <f t="shared" si="552"/>
        <v>1704279</v>
      </c>
      <c r="Q1490" s="109">
        <f t="shared" si="554"/>
        <v>22.194120927218584</v>
      </c>
      <c r="R1490" s="35"/>
    </row>
    <row r="1491" spans="1:18" s="1" customFormat="1" x14ac:dyDescent="0.3">
      <c r="A1491" s="44" t="s">
        <v>796</v>
      </c>
      <c r="B1491" s="44" t="s">
        <v>154</v>
      </c>
      <c r="C1491" s="44" t="s">
        <v>2686</v>
      </c>
      <c r="D1491" s="44" t="s">
        <v>2687</v>
      </c>
      <c r="E1491" s="88" t="s">
        <v>3018</v>
      </c>
      <c r="F1491" s="44" t="s">
        <v>0</v>
      </c>
      <c r="G1491" s="81" t="s">
        <v>3071</v>
      </c>
      <c r="H1491" s="22" t="s">
        <v>17</v>
      </c>
      <c r="I1491" s="108">
        <f t="shared" ref="I1491:K1495" si="560">SUM(I1537,I1576,I1617,I1657,I1698,I1733,I1773,I1813,I1852,I1893,I1933,I1973,I2015,I2056,I2097,I2137,I2177,I2218,I2259,I2296,I2336,I2374,I2413,I2453,I2493,I2533,I2575,I2616,I2656,I2697,I2737,I2777,I2817,I2857,I2897,I2937,I2977,I3017,I3057,I3098,I3138,I3179,I3219,I3260,I3300,I3340,I3380,I3420,I3461,I3501,I3541,I3581,I3621,I3661,I3701,I3742,I3781,I3822,I3862,I3902,I3943,I3983,I4023,I4064,I4104,I4143,I4184,I4224,I4266,I4305)</f>
        <v>101221</v>
      </c>
      <c r="J1491" s="108">
        <f t="shared" si="560"/>
        <v>54221</v>
      </c>
      <c r="K1491" s="108">
        <f t="shared" si="560"/>
        <v>0</v>
      </c>
      <c r="L1491" s="108">
        <f t="shared" si="549"/>
        <v>2950</v>
      </c>
      <c r="M1491" s="108">
        <f t="shared" ref="M1491:O1495" si="561">SUM(M1537,M1576,M1617,M1657,M1698,M1733,M1773,M1813,M1852,M1893,M1933,M1973,M2015,M2056,M2097,M2137,M2177,M2218,M2259,M2296,M2336,M2374,M2413,M2453,M2493,M2533,M2575,M2616,M2656,M2697,M2737,M2777,M2817,M2857,M2897,M2937,M2977,M3017,M3057,M3098,M3138,M3179,M3219,M3260,M3300,M3340,M3380,M3420,M3461,M3501,M3541,M3581,M3621,M3661,M3701,M3742,M3781,M3822,M3862,M3902,M3943,M3983,M4023,M4064,M4104,M4143,M4184,M4224,M4266,M4305)</f>
        <v>0</v>
      </c>
      <c r="N1491" s="108">
        <f t="shared" si="561"/>
        <v>2900</v>
      </c>
      <c r="O1491" s="108">
        <f t="shared" si="561"/>
        <v>50</v>
      </c>
      <c r="P1491" s="108">
        <f t="shared" si="552"/>
        <v>2950</v>
      </c>
      <c r="Q1491" s="108">
        <f t="shared" si="554"/>
        <v>5.4406964091403696</v>
      </c>
      <c r="R1491" s="35"/>
    </row>
    <row r="1492" spans="1:18" s="1" customFormat="1" x14ac:dyDescent="0.3">
      <c r="A1492" s="44" t="s">
        <v>796</v>
      </c>
      <c r="B1492" s="44" t="s">
        <v>154</v>
      </c>
      <c r="C1492" s="44" t="s">
        <v>2686</v>
      </c>
      <c r="D1492" s="44" t="s">
        <v>2687</v>
      </c>
      <c r="E1492" s="88" t="s">
        <v>3031</v>
      </c>
      <c r="F1492" s="44" t="s">
        <v>0</v>
      </c>
      <c r="G1492" s="81" t="s">
        <v>3071</v>
      </c>
      <c r="H1492" s="22" t="s">
        <v>18</v>
      </c>
      <c r="I1492" s="108">
        <f t="shared" si="560"/>
        <v>3486311</v>
      </c>
      <c r="J1492" s="108">
        <f t="shared" si="560"/>
        <v>3469636</v>
      </c>
      <c r="K1492" s="108">
        <f t="shared" si="560"/>
        <v>0</v>
      </c>
      <c r="L1492" s="108">
        <f t="shared" si="549"/>
        <v>937499</v>
      </c>
      <c r="M1492" s="108">
        <f t="shared" si="561"/>
        <v>0</v>
      </c>
      <c r="N1492" s="108">
        <f t="shared" si="561"/>
        <v>558330</v>
      </c>
      <c r="O1492" s="108">
        <f t="shared" si="561"/>
        <v>379169</v>
      </c>
      <c r="P1492" s="108">
        <f t="shared" si="552"/>
        <v>937499</v>
      </c>
      <c r="Q1492" s="108">
        <f t="shared" si="554"/>
        <v>27.020096632615065</v>
      </c>
      <c r="R1492" s="35"/>
    </row>
    <row r="1493" spans="1:18" s="1" customFormat="1" x14ac:dyDescent="0.3">
      <c r="A1493" s="44" t="s">
        <v>796</v>
      </c>
      <c r="B1493" s="44" t="s">
        <v>154</v>
      </c>
      <c r="C1493" s="44" t="s">
        <v>2686</v>
      </c>
      <c r="D1493" s="44" t="s">
        <v>2687</v>
      </c>
      <c r="E1493" s="88" t="s">
        <v>3032</v>
      </c>
      <c r="F1493" s="44" t="s">
        <v>0</v>
      </c>
      <c r="G1493" s="81" t="s">
        <v>3071</v>
      </c>
      <c r="H1493" s="22" t="s">
        <v>19</v>
      </c>
      <c r="I1493" s="108">
        <f t="shared" si="560"/>
        <v>779884</v>
      </c>
      <c r="J1493" s="108">
        <f t="shared" si="560"/>
        <v>768898</v>
      </c>
      <c r="K1493" s="108">
        <f t="shared" si="560"/>
        <v>0</v>
      </c>
      <c r="L1493" s="108">
        <f t="shared" si="549"/>
        <v>199835</v>
      </c>
      <c r="M1493" s="108">
        <f t="shared" si="561"/>
        <v>0</v>
      </c>
      <c r="N1493" s="108">
        <f t="shared" si="561"/>
        <v>127150</v>
      </c>
      <c r="O1493" s="108">
        <f t="shared" si="561"/>
        <v>72685</v>
      </c>
      <c r="P1493" s="108">
        <f t="shared" si="552"/>
        <v>199835</v>
      </c>
      <c r="Q1493" s="108">
        <f t="shared" si="554"/>
        <v>25.989793184531628</v>
      </c>
      <c r="R1493" s="35"/>
    </row>
    <row r="1494" spans="1:18" s="1" customFormat="1" x14ac:dyDescent="0.3">
      <c r="A1494" s="44" t="s">
        <v>796</v>
      </c>
      <c r="B1494" s="44" t="s">
        <v>154</v>
      </c>
      <c r="C1494" s="44" t="s">
        <v>2686</v>
      </c>
      <c r="D1494" s="44" t="s">
        <v>2687</v>
      </c>
      <c r="E1494" s="88" t="s">
        <v>3026</v>
      </c>
      <c r="F1494" s="44" t="s">
        <v>0</v>
      </c>
      <c r="G1494" s="81" t="s">
        <v>3071</v>
      </c>
      <c r="H1494" s="22" t="s">
        <v>20</v>
      </c>
      <c r="I1494" s="108">
        <f t="shared" si="560"/>
        <v>2640802</v>
      </c>
      <c r="J1494" s="108">
        <f t="shared" si="560"/>
        <v>747008</v>
      </c>
      <c r="K1494" s="108">
        <f t="shared" si="560"/>
        <v>0</v>
      </c>
      <c r="L1494" s="108">
        <f t="shared" si="549"/>
        <v>130166</v>
      </c>
      <c r="M1494" s="108">
        <f t="shared" si="561"/>
        <v>0</v>
      </c>
      <c r="N1494" s="108">
        <f t="shared" si="561"/>
        <v>65383.5</v>
      </c>
      <c r="O1494" s="108">
        <f t="shared" si="561"/>
        <v>64782.5</v>
      </c>
      <c r="P1494" s="108">
        <f t="shared" si="552"/>
        <v>130166</v>
      </c>
      <c r="Q1494" s="108">
        <f t="shared" si="554"/>
        <v>17.424980723098013</v>
      </c>
      <c r="R1494" s="35"/>
    </row>
    <row r="1495" spans="1:18" s="1" customFormat="1" x14ac:dyDescent="0.3">
      <c r="A1495" s="44" t="s">
        <v>796</v>
      </c>
      <c r="B1495" s="44" t="s">
        <v>154</v>
      </c>
      <c r="C1495" s="44" t="s">
        <v>2686</v>
      </c>
      <c r="D1495" s="44" t="s">
        <v>2687</v>
      </c>
      <c r="E1495" s="88" t="s">
        <v>3033</v>
      </c>
      <c r="F1495" s="44" t="s">
        <v>0</v>
      </c>
      <c r="G1495" s="81" t="s">
        <v>3071</v>
      </c>
      <c r="H1495" s="22" t="s">
        <v>21</v>
      </c>
      <c r="I1495" s="108">
        <f t="shared" si="560"/>
        <v>135886</v>
      </c>
      <c r="J1495" s="108">
        <f t="shared" si="560"/>
        <v>61036</v>
      </c>
      <c r="K1495" s="108">
        <f t="shared" si="560"/>
        <v>0</v>
      </c>
      <c r="L1495" s="108">
        <f t="shared" si="549"/>
        <v>3802</v>
      </c>
      <c r="M1495" s="108">
        <f t="shared" si="561"/>
        <v>0</v>
      </c>
      <c r="N1495" s="108">
        <f t="shared" si="561"/>
        <v>2093.5</v>
      </c>
      <c r="O1495" s="108">
        <f t="shared" si="561"/>
        <v>1708.5</v>
      </c>
      <c r="P1495" s="108">
        <f t="shared" si="552"/>
        <v>3802</v>
      </c>
      <c r="Q1495" s="108">
        <f t="shared" si="554"/>
        <v>6.2291106887738383</v>
      </c>
      <c r="R1495" s="35"/>
    </row>
    <row r="1496" spans="1:18" s="1" customFormat="1" x14ac:dyDescent="0.3">
      <c r="A1496" s="44" t="s">
        <v>796</v>
      </c>
      <c r="B1496" s="44" t="s">
        <v>154</v>
      </c>
      <c r="C1496" s="44" t="s">
        <v>2686</v>
      </c>
      <c r="D1496" s="44" t="s">
        <v>2687</v>
      </c>
      <c r="E1496" s="88" t="s">
        <v>3034</v>
      </c>
      <c r="F1496" s="44" t="s">
        <v>0</v>
      </c>
      <c r="G1496" s="81" t="s">
        <v>3071</v>
      </c>
      <c r="H1496" s="22" t="s">
        <v>22</v>
      </c>
      <c r="I1496" s="108">
        <f>SUM(I1978,I2020,I2182,I2341,I2538,I2942,I3907,I3988,I4229)</f>
        <v>142663</v>
      </c>
      <c r="J1496" s="108">
        <f>SUM(J1978,J2020,J2182,J2341,J2538,J2942,J3907,J3988,J4229)</f>
        <v>140413</v>
      </c>
      <c r="K1496" s="108">
        <f>SUM(K1978,K2020,K2182,K2341,K2538,K2942,K3907,K3988,K4229)</f>
        <v>0</v>
      </c>
      <c r="L1496" s="108">
        <f t="shared" si="549"/>
        <v>27780</v>
      </c>
      <c r="M1496" s="108">
        <f>SUM(M1978,M2020,M2182,M2341,M2538,M2942,M3907,M3988,M4229)</f>
        <v>0</v>
      </c>
      <c r="N1496" s="108">
        <f t="shared" ref="N1496:O1496" si="562">SUM(N1978,N2020,N2182,N2341,N2538,N2942,N3907,N3988,N4229)</f>
        <v>13865</v>
      </c>
      <c r="O1496" s="108">
        <f t="shared" si="562"/>
        <v>13915</v>
      </c>
      <c r="P1496" s="108">
        <f t="shared" si="552"/>
        <v>27780</v>
      </c>
      <c r="Q1496" s="108">
        <f t="shared" si="554"/>
        <v>19.784492888835079</v>
      </c>
      <c r="R1496" s="35"/>
    </row>
    <row r="1497" spans="1:18" s="1" customFormat="1" x14ac:dyDescent="0.3">
      <c r="A1497" s="44" t="s">
        <v>796</v>
      </c>
      <c r="B1497" s="44" t="s">
        <v>154</v>
      </c>
      <c r="C1497" s="44" t="s">
        <v>2686</v>
      </c>
      <c r="D1497" s="44" t="s">
        <v>2687</v>
      </c>
      <c r="E1497" s="88" t="s">
        <v>3035</v>
      </c>
      <c r="F1497" s="44" t="s">
        <v>0</v>
      </c>
      <c r="G1497" s="81" t="s">
        <v>3071</v>
      </c>
      <c r="H1497" s="22" t="s">
        <v>23</v>
      </c>
      <c r="I1497" s="108">
        <f>SUM(I1542,I1581,I1622,I1662,I1703,I1738,I1778,I1818,I1857,I1898,I1938,I1979,I2021,I2061,I2102,I2142,I2183,I2223,I2264,I2301,I2342,I2379,I2418,I2458,I2498,I2539,I2580,I2621,I2661,I2702,I2742,I2782,I2822,I2862,I2902,I2943,I2982,I3022,I3062,I3103,I3143,I3184,I3224,I3265,I3305,I3345,I3385,I3425,I3466,I3506,I3546,I3586,I3626,I3666,I3706,I3747,I3786,I3827,I3867,I3908,I3948,I3989,I4028,I4069,I4109,I4148,I4189,I4230,I4271,I4310)</f>
        <v>806756</v>
      </c>
      <c r="J1497" s="108">
        <f>SUM(J1542,J1581,J1622,J1662,J1703,J1738,J1778,J1818,J1857,J1898,J1938,J1979,J2021,J2061,J2102,J2142,J2183,J2223,J2264,J2301,J2342,J2379,J2418,J2458,J2498,J2539,J2580,J2621,J2661,J2702,J2742,J2782,J2822,J2862,J2902,J2943,J2982,J3022,J3062,J3103,J3143,J3184,J3224,J3265,J3305,J3345,J3385,J3425,J3466,J3506,J3546,J3586,J3626,J3666,J3706,J3747,J3786,J3827,J3867,J3908,J3948,J3989,J4028,J4069,J4109,J4148,J4189,J4230,J4271,J4310)</f>
        <v>597156</v>
      </c>
      <c r="K1497" s="108">
        <f>SUM(K1542,K1581,K1622,K1662,K1703,K1738,K1778,K1818,K1857,K1898,K1938,K1979,K2021,K2061,K2102,K2142,K2183,K2223,K2264,K2301,K2342,K2379,K2418,K2458,K2498,K2539,K2580,K2621,K2661,K2702,K2742,K2782,K2822,K2862,K2902,K2943,K2982,K3022,K3062,K3103,K3143,K3184,K3224,K3265,K3305,K3345,K3385,K3425,K3466,K3506,K3546,K3586,K3626,K3666,K3706,K3747,K3786,K3827,K3867,K3908,K3948,K3989,K4028,K4069,K4109,K4148,K4189,K4230,K4271,K4310)</f>
        <v>0</v>
      </c>
      <c r="L1497" s="108">
        <f t="shared" si="549"/>
        <v>102218</v>
      </c>
      <c r="M1497" s="108">
        <f>SUM(M1542,M1581,M1622,M1662,M1703,M1738,M1778,M1818,M1857,M1898,M1938,M1979,M2021,M2061,M2102,M2142,M2183,M2223,M2264,M2301,M2342,M2379,M2418,M2458,M2498,M2539,M2580,M2621,M2661,M2702,M2742,M2782,M2822,M2862,M2902,M2943,M2982,M3022,M3062,M3103,M3143,M3184,M3224,M3265,M3305,M3345,M3385,M3425,M3466,M3506,M3546,M3586,M3626,M3666,M3706,M3747,M3786,M3827,M3867,M3908,M3948,M3989,M4028,M4069,M4109,M4148,M4189,M4230,M4271,M4310)</f>
        <v>0</v>
      </c>
      <c r="N1497" s="108">
        <f t="shared" ref="N1497:O1497" si="563">SUM(N1542,N1581,N1622,N1662,N1703,N1738,N1778,N1818,N1857,N1898,N1938,N1979,N2021,N2061,N2102,N2142,N2183,N2223,N2264,N2301,N2342,N2379,N2418,N2458,N2498,N2539,N2580,N2621,N2661,N2702,N2742,N2782,N2822,N2862,N2902,N2943,N2982,N3022,N3062,N3103,N3143,N3184,N3224,N3265,N3305,N3345,N3385,N3425,N3466,N3506,N3546,N3586,N3626,N3666,N3706,N3747,N3786,N3827,N3867,N3908,N3948,N3989,N4028,N4069,N4109,N4148,N4189,N4230,N4271,N4310)</f>
        <v>50909</v>
      </c>
      <c r="O1497" s="108">
        <f t="shared" si="563"/>
        <v>51309</v>
      </c>
      <c r="P1497" s="108">
        <f t="shared" si="552"/>
        <v>102218</v>
      </c>
      <c r="Q1497" s="108">
        <f t="shared" si="554"/>
        <v>17.117470141805491</v>
      </c>
      <c r="R1497" s="35"/>
    </row>
    <row r="1498" spans="1:18" s="1" customFormat="1" x14ac:dyDescent="0.3">
      <c r="A1498" s="44" t="s">
        <v>796</v>
      </c>
      <c r="B1498" s="44" t="s">
        <v>154</v>
      </c>
      <c r="C1498" s="44" t="s">
        <v>2686</v>
      </c>
      <c r="D1498" s="44" t="s">
        <v>2687</v>
      </c>
      <c r="E1498" s="88" t="s">
        <v>3036</v>
      </c>
      <c r="F1498" s="44" t="s">
        <v>0</v>
      </c>
      <c r="G1498" s="81" t="s">
        <v>3071</v>
      </c>
      <c r="H1498" s="22" t="s">
        <v>24</v>
      </c>
      <c r="I1498" s="108">
        <f>SUM(I1582,I1623,I1739,I1779,I1819,I1858,I1899,I1980,I2022,I2062,I2103,I2143,I2184,I2224,I2265,I2302,I2343,I2419,I2459,I2499,I2540,I2581,I2622,I2662,I2703,I2743,I2783,I2823,I2863,I2903,I2944,I2983,I3023,I3063,I3104,I3144,I3225,I3266,I3306,I3346,I3386,I3426,I3467,I3507,I3547,I3587,I3627,I3667,I3707,I3787,I4029,I4070,I4110,I4149,I4190,I4231,I4272,I4311)</f>
        <v>29392</v>
      </c>
      <c r="J1498" s="108">
        <f>SUM(J1582,J1623,J1739,J1779,J1819,J1858,J1899,J1980,J2022,J2062,J2103,J2143,J2184,J2224,J2265,J2302,J2343,J2419,J2459,J2499,J2540,J2581,J2622,J2662,J2703,J2743,J2783,J2823,J2863,J2903,J2944,J2983,J3023,J3063,J3104,J3144,J3225,J3266,J3306,J3346,J3386,J3426,J3467,J3507,J3547,J3587,J3627,J3667,J3707,J3787,J4029,J4070,J4110,J4149,J4190,J4231,J4272,J4311)</f>
        <v>4752</v>
      </c>
      <c r="K1498" s="108">
        <f>SUM(K1582,K1623,K1739,K1779,K1819,K1858,K1899,K1980,K2022,K2062,K2103,K2143,K2184,K2224,K2265,K2302,K2343,K2419,K2459,K2499,K2540,K2581,K2622,K2662,K2703,K2743,K2783,K2823,K2863,K2903,K2944,K2983,K3023,K3063,K3104,K3144,K3225,K3266,K3306,K3346,K3386,K3426,K3467,K3507,K3547,K3587,K3627,K3667,K3707,K3787,K4029,K4070,K4110,K4149,K4190,K4231,K4272,K4311)</f>
        <v>0</v>
      </c>
      <c r="L1498" s="108">
        <f t="shared" si="549"/>
        <v>400</v>
      </c>
      <c r="M1498" s="108">
        <f>SUM(M1582,M1623,M1739,M1779,M1819,M1858,M1899,M1980,M2022,M2062,M2103,M2143,M2184,M2224,M2265,M2302,M2343,M2419,M2459,M2499,M2540,M2581,M2622,M2662,M2703,M2743,M2783,M2823,M2863,M2903,M2944,M2983,M3023,M3063,M3104,M3144,M3225,M3266,M3306,M3346,M3386,M3426,M3467,M3507,M3547,M3587,M3627,M3667,M3707,M3787,M4029,M4070,M4110,M4149,M4190,M4231,M4272,M4311)</f>
        <v>0</v>
      </c>
      <c r="N1498" s="108">
        <f t="shared" ref="N1498:O1498" si="564">SUM(N1582,N1623,N1739,N1779,N1819,N1858,N1899,N1980,N2022,N2062,N2103,N2143,N2184,N2224,N2265,N2302,N2343,N2419,N2459,N2499,N2540,N2581,N2622,N2662,N2703,N2743,N2783,N2823,N2863,N2903,N2944,N2983,N3023,N3063,N3104,N3144,N3225,N3266,N3306,N3346,N3386,N3426,N3467,N3507,N3547,N3587,N3627,N3667,N3707,N3787,N4029,N4070,N4110,N4149,N4190,N4231,N4272,N4311)</f>
        <v>200</v>
      </c>
      <c r="O1498" s="108">
        <f t="shared" si="564"/>
        <v>200</v>
      </c>
      <c r="P1498" s="108">
        <f t="shared" si="552"/>
        <v>400</v>
      </c>
      <c r="Q1498" s="108">
        <f t="shared" si="554"/>
        <v>8.4175084175084187</v>
      </c>
      <c r="R1498" s="35"/>
    </row>
    <row r="1499" spans="1:18" s="28" customFormat="1" x14ac:dyDescent="0.3">
      <c r="A1499" s="44" t="s">
        <v>796</v>
      </c>
      <c r="B1499" s="44" t="s">
        <v>154</v>
      </c>
      <c r="C1499" s="44" t="s">
        <v>2686</v>
      </c>
      <c r="D1499" s="44" t="s">
        <v>2687</v>
      </c>
      <c r="E1499" s="88" t="s">
        <v>3019</v>
      </c>
      <c r="F1499" s="44" t="s">
        <v>0</v>
      </c>
      <c r="G1499" s="81" t="s">
        <v>3071</v>
      </c>
      <c r="H1499" s="30" t="s">
        <v>25</v>
      </c>
      <c r="I1499" s="108">
        <f>SUM(I1543,I1583,I1624,I1663,I1704,I1740,I1780,I1820,I1859,I1900,I1939,I1981,I2023,I2063,I2104,I2144,I2185,I2225,I2266,I2303,I2344,I2380,I2420,I2460,I2500,I2541,I2582,I2623,I2663,I2704,I2744,I2784,I2824,I2864,I2904,I2945,I2984,I3024,I3064,I3105,I3145,I3185,I3226,I3267,I3307,I3347,I3387,I3427,I3468,I3508,I3548,I3588,I3628,I3668,I3708,I3748,I3788,I3828,I3868,I3909,I3949,I3990,I4030,I4071,I4111,I4150,I4191,I4232,I4273,I4312)</f>
        <v>2140696</v>
      </c>
      <c r="J1499" s="108">
        <f>SUM(J1543,J1583,J1624,J1663,J1704,J1740,J1780,J1820,J1859,J1900,J1939,J1981,J2023,J2063,J2104,J2144,J2185,J2225,J2266,J2303,J2344,J2380,J2420,J2460,J2500,J2541,J2582,J2623,J2663,J2704,J2744,J2784,J2824,J2864,J2904,J2945,J2984,J3024,J3064,J3105,J3145,J3185,J3226,J3267,J3307,J3347,J3387,J3427,J3468,J3508,J3548,J3588,J3628,J3668,J3708,J3748,J3788,J3828,J3868,J3909,J3949,J3990,J4030,J4071,J4111,J4150,J4191,J4232,J4273,J4312)</f>
        <v>1835846</v>
      </c>
      <c r="K1499" s="108">
        <f>SUM(K1543,K1583,K1624,K1663,K1704,K1740,K1780,K1820,K1859,K1900,K1939,K1981,K2023,K2063,K2104,K2144,K2185,K2225,K2266,K2303,K2344,K2380,K2420,K2460,K2500,K2541,K2582,K2623,K2663,K2704,K2744,K2784,K2824,K2864,K2904,K2945,K2984,K3024,K3064,K3105,K3145,K3185,K3226,K3267,K3307,K3347,K3387,K3427,K3468,K3508,K3548,K3588,K3628,K3668,K3708,K3748,K3788,K3828,K3868,K3909,K3949,K3990,K4030,K4071,K4111,K4150,K4191,K4232,K4273,K4312)</f>
        <v>0</v>
      </c>
      <c r="L1499" s="108">
        <f t="shared" si="549"/>
        <v>299629</v>
      </c>
      <c r="M1499" s="108">
        <f>SUM(M1543,M1583,M1624,M1663,M1704,M1740,M1780,M1820,M1859,M1900,M1939,M1981,M2023,M2063,M2104,M2144,M2185,M2225,M2266,M2303,M2344,M2380,M2420,M2460,M2500,M2541,M2582,M2623,M2663,M2704,M2744,M2784,M2824,M2864,M2904,M2945,M2984,M3024,M3064,M3105,M3145,M3185,M3226,M3267,M3307,M3347,M3387,M3427,M3468,M3508,M3548,M3588,M3628,M3668,M3708,M3748,M3788,M3828,M3868,M3909,M3949,M3990,M4030,M4071,M4111,M4150,M4191,M4232,M4273,M4312)</f>
        <v>22780</v>
      </c>
      <c r="N1499" s="108">
        <f t="shared" ref="N1499:O1499" si="565">SUM(N1543,N1583,N1624,N1663,N1704,N1740,N1780,N1820,N1859,N1900,N1939,N1981,N2023,N2063,N2104,N2144,N2185,N2225,N2266,N2303,N2344,N2380,N2420,N2460,N2500,N2541,N2582,N2623,N2663,N2704,N2744,N2784,N2824,N2864,N2904,N2945,N2984,N3024,N3064,N3105,N3145,N3185,N3226,N3267,N3307,N3347,N3387,N3427,N3468,N3508,N3548,N3588,N3628,N3668,N3708,N3748,N3788,N3828,N3868,N3909,N3949,N3990,N4030,N4071,N4111,N4150,N4191,N4232,N4273,N4312)</f>
        <v>140352</v>
      </c>
      <c r="O1499" s="108">
        <f t="shared" si="565"/>
        <v>136497</v>
      </c>
      <c r="P1499" s="108">
        <f t="shared" si="552"/>
        <v>299629</v>
      </c>
      <c r="Q1499" s="108">
        <f t="shared" si="554"/>
        <v>16.321031284759179</v>
      </c>
      <c r="R1499" s="35"/>
    </row>
    <row r="1500" spans="1:18" s="34" customFormat="1" ht="20.399999999999999" x14ac:dyDescent="0.3">
      <c r="A1500" s="43" t="s">
        <v>0</v>
      </c>
      <c r="B1500" s="43" t="s">
        <v>0</v>
      </c>
      <c r="C1500" s="43" t="s">
        <v>0</v>
      </c>
      <c r="D1500" s="49" t="s">
        <v>0</v>
      </c>
      <c r="E1500" s="49" t="s">
        <v>0</v>
      </c>
      <c r="F1500" s="49" t="s">
        <v>0</v>
      </c>
      <c r="G1500" s="49" t="s">
        <v>0</v>
      </c>
      <c r="H1500" s="21" t="s">
        <v>35</v>
      </c>
      <c r="I1500" s="112">
        <f t="shared" ref="I1500:O1500" si="566">SUM(I1501)</f>
        <v>45400</v>
      </c>
      <c r="J1500" s="112">
        <f t="shared" si="566"/>
        <v>10400</v>
      </c>
      <c r="K1500" s="112">
        <f t="shared" si="566"/>
        <v>0</v>
      </c>
      <c r="L1500" s="112">
        <f t="shared" si="549"/>
        <v>0</v>
      </c>
      <c r="M1500" s="112">
        <f t="shared" si="566"/>
        <v>0</v>
      </c>
      <c r="N1500" s="112">
        <f t="shared" si="566"/>
        <v>0</v>
      </c>
      <c r="O1500" s="112">
        <f t="shared" si="566"/>
        <v>0</v>
      </c>
      <c r="P1500" s="112">
        <f t="shared" si="552"/>
        <v>0</v>
      </c>
      <c r="Q1500" s="112">
        <f t="shared" si="554"/>
        <v>0</v>
      </c>
      <c r="R1500" s="35"/>
    </row>
    <row r="1501" spans="1:18" s="1" customFormat="1" x14ac:dyDescent="0.3">
      <c r="A1501" s="44" t="s">
        <v>796</v>
      </c>
      <c r="B1501" s="44" t="s">
        <v>154</v>
      </c>
      <c r="C1501" s="44" t="s">
        <v>2686</v>
      </c>
      <c r="D1501" s="44" t="s">
        <v>2687</v>
      </c>
      <c r="E1501" s="49" t="s">
        <v>2694</v>
      </c>
      <c r="F1501" s="49" t="s">
        <v>0</v>
      </c>
      <c r="G1501" s="49" t="s">
        <v>0</v>
      </c>
      <c r="H1501" s="19" t="s">
        <v>27</v>
      </c>
      <c r="I1501" s="109">
        <f>SUM(I1502:I1503)</f>
        <v>45400</v>
      </c>
      <c r="J1501" s="109">
        <f>SUM(J1502:J1503)</f>
        <v>10400</v>
      </c>
      <c r="K1501" s="109">
        <f>SUM(K1502:K1503)</f>
        <v>0</v>
      </c>
      <c r="L1501" s="109">
        <f t="shared" si="549"/>
        <v>0</v>
      </c>
      <c r="M1501" s="109">
        <f>SUM(M1502:M1503)</f>
        <v>0</v>
      </c>
      <c r="N1501" s="109">
        <f t="shared" ref="N1501:O1501" si="567">SUM(N1502:N1503)</f>
        <v>0</v>
      </c>
      <c r="O1501" s="109">
        <f t="shared" si="567"/>
        <v>0</v>
      </c>
      <c r="P1501" s="109">
        <f t="shared" si="552"/>
        <v>0</v>
      </c>
      <c r="Q1501" s="109">
        <f t="shared" si="554"/>
        <v>0</v>
      </c>
      <c r="R1501" s="35"/>
    </row>
    <row r="1502" spans="1:18" s="1" customFormat="1" x14ac:dyDescent="0.3">
      <c r="A1502" s="44" t="s">
        <v>796</v>
      </c>
      <c r="B1502" s="44" t="s">
        <v>154</v>
      </c>
      <c r="C1502" s="44" t="s">
        <v>2686</v>
      </c>
      <c r="D1502" s="44" t="s">
        <v>2687</v>
      </c>
      <c r="E1502" s="88" t="s">
        <v>3023</v>
      </c>
      <c r="F1502" s="44" t="s">
        <v>0</v>
      </c>
      <c r="G1502" s="81" t="s">
        <v>3071</v>
      </c>
      <c r="H1502" s="22" t="s">
        <v>29</v>
      </c>
      <c r="I1502" s="108">
        <f>SUM(I2231)</f>
        <v>35000</v>
      </c>
      <c r="J1502" s="108">
        <f>SUM(J2231)</f>
        <v>0</v>
      </c>
      <c r="K1502" s="108">
        <f>SUM(K2231)</f>
        <v>0</v>
      </c>
      <c r="L1502" s="108">
        <f t="shared" si="549"/>
        <v>0</v>
      </c>
      <c r="M1502" s="108">
        <f>SUM(M2231)</f>
        <v>0</v>
      </c>
      <c r="N1502" s="108">
        <f t="shared" ref="N1502:O1502" si="568">SUM(N2231)</f>
        <v>0</v>
      </c>
      <c r="O1502" s="108">
        <f t="shared" si="568"/>
        <v>0</v>
      </c>
      <c r="P1502" s="108">
        <f t="shared" si="552"/>
        <v>0</v>
      </c>
      <c r="Q1502" s="108" t="str">
        <f t="shared" si="554"/>
        <v>-</v>
      </c>
      <c r="R1502" s="35"/>
    </row>
    <row r="1503" spans="1:18" s="1" customFormat="1" x14ac:dyDescent="0.3">
      <c r="A1503" s="44" t="s">
        <v>796</v>
      </c>
      <c r="B1503" s="44" t="s">
        <v>154</v>
      </c>
      <c r="C1503" s="44" t="s">
        <v>2686</v>
      </c>
      <c r="D1503" s="44" t="s">
        <v>2687</v>
      </c>
      <c r="E1503" s="88" t="s">
        <v>3021</v>
      </c>
      <c r="F1503" s="44" t="s">
        <v>0</v>
      </c>
      <c r="G1503" s="81" t="s">
        <v>3071</v>
      </c>
      <c r="H1503" s="22" t="s">
        <v>34</v>
      </c>
      <c r="I1503" s="108">
        <f>SUM(I1549,I1589,I1630,I1669,I1710,I1746,I1786,I1826,I1865,I1906,I1945,I1987,I2029,I2069,I2110,I2150,I2191,I2232,I2309,I2386,I2426,I2466,I2506,I2547,I2588,I2629,I2669,I2710,I2750,I2790,I2830,I2870,I2910,I2951,I2990,I3030,I3070,I3111,I3151,I3191,I3232,I3273,I3313,I3353,I3393,I3433,I3474,I3514,I3554,I3594,I3634,I3674,I3714,I3754,I3794,I3834,I3874,I3915,I3955,I3996,I4036,I4077,I4117,I4156,I4197,I4238,I4279,I4318)</f>
        <v>10400</v>
      </c>
      <c r="J1503" s="108">
        <f>SUM(J1549,J1589,J1630,J1669,J1710,J1746,J1786,J1826,J1865,J1906,J1945,J1987,J2029,J2069,J2110,J2150,J2191,J2232,J2309,J2386,J2426,J2466,J2506,J2547,J2588,J2629,J2669,J2710,J2750,J2790,J2830,J2870,J2910,J2951,J2990,J3030,J3070,J3111,J3151,J3191,J3232,J3273,J3313,J3353,J3393,J3433,J3474,J3514,J3554,J3594,J3634,J3674,J3714,J3754,J3794,J3834,J3874,J3915,J3955,J3996,J4036,J4077,J4117,J4156,J4197,J4238,J4279,J4318)</f>
        <v>10400</v>
      </c>
      <c r="K1503" s="108">
        <f>SUM(K1549,K1589,K1630,K1669,K1710,K1746,K1786,K1826,K1865,K1906,K1945,K1987,K2029,K2069,K2110,K2150,K2191,K2232,K2309,K2386,K2426,K2466,K2506,K2547,K2588,K2629,K2669,K2710,K2750,K2790,K2830,K2870,K2910,K2951,K2990,K3030,K3070,K3111,K3151,K3191,K3232,K3273,K3313,K3353,K3393,K3433,K3474,K3514,K3554,K3594,K3634,K3674,K3714,K3754,K3794,K3834,K3874,K3915,K3955,K3996,K4036,K4077,K4117,K4156,K4197,K4238,K4279,K4318)</f>
        <v>0</v>
      </c>
      <c r="L1503" s="108">
        <f t="shared" si="549"/>
        <v>0</v>
      </c>
      <c r="M1503" s="108">
        <f>SUM(M1549,M1589,M1630,M1669,M1710,M1746,M1786,M1826,M1865,M1906,M1945,M1987,M2029,M2069,M2110,M2150,M2191,M2232,M2309,M2386,M2426,M2466,M2506,M2547,M2588,M2629,M2669,M2710,M2750,M2790,M2830,M2870,M2910,M2951,M2990,M3030,M3070,M3111,M3151,M3191,M3232,M3273,M3313,M3353,M3393,M3433,M3474,M3514,M3554,M3594,M3634,M3674,M3714,M3754,M3794,M3834,M3874,M3915,M3955,M3996,M4036,M4077,M4117,M4156,M4197,M4238,M4279,M4318)</f>
        <v>0</v>
      </c>
      <c r="N1503" s="108">
        <f t="shared" ref="N1503:O1503" si="569">SUM(N1549,N1589,N1630,N1669,N1710,N1746,N1786,N1826,N1865,N1906,N1945,N1987,N2029,N2069,N2110,N2150,N2191,N2232,N2309,N2386,N2426,N2466,N2506,N2547,N2588,N2629,N2669,N2710,N2750,N2790,N2830,N2870,N2910,N2951,N2990,N3030,N3070,N3111,N3151,N3191,N3232,N3273,N3313,N3353,N3393,N3433,N3474,N3514,N3554,N3594,N3634,N3674,N3714,N3754,N3794,N3834,N3874,N3915,N3955,N3996,N4036,N4077,N4117,N4156,N4197,N4238,N4279,N4318)</f>
        <v>0</v>
      </c>
      <c r="O1503" s="108">
        <f t="shared" si="569"/>
        <v>0</v>
      </c>
      <c r="P1503" s="108">
        <f t="shared" si="552"/>
        <v>0</v>
      </c>
      <c r="Q1503" s="108">
        <f t="shared" si="554"/>
        <v>0</v>
      </c>
      <c r="R1503" s="35"/>
    </row>
    <row r="1504" spans="1:18" s="34" customFormat="1" ht="20.399999999999999" x14ac:dyDescent="0.3">
      <c r="A1504" s="43" t="s">
        <v>0</v>
      </c>
      <c r="B1504" s="43" t="s">
        <v>0</v>
      </c>
      <c r="C1504" s="43" t="s">
        <v>0</v>
      </c>
      <c r="D1504" s="49" t="s">
        <v>0</v>
      </c>
      <c r="E1504" s="49" t="s">
        <v>0</v>
      </c>
      <c r="F1504" s="49" t="s">
        <v>0</v>
      </c>
      <c r="G1504" s="49" t="s">
        <v>0</v>
      </c>
      <c r="H1504" s="21" t="s">
        <v>53</v>
      </c>
      <c r="I1504" s="112">
        <f t="shared" ref="I1504:O1504" si="570">SUM(I1505)</f>
        <v>780316</v>
      </c>
      <c r="J1504" s="112">
        <f t="shared" si="570"/>
        <v>27100</v>
      </c>
      <c r="K1504" s="112">
        <f t="shared" si="570"/>
        <v>0</v>
      </c>
      <c r="L1504" s="112">
        <f t="shared" si="549"/>
        <v>6800</v>
      </c>
      <c r="M1504" s="112">
        <f t="shared" si="570"/>
        <v>0</v>
      </c>
      <c r="N1504" s="112">
        <f t="shared" si="570"/>
        <v>6800</v>
      </c>
      <c r="O1504" s="112">
        <f t="shared" si="570"/>
        <v>0</v>
      </c>
      <c r="P1504" s="112">
        <f t="shared" si="552"/>
        <v>6800</v>
      </c>
      <c r="Q1504" s="112">
        <f t="shared" si="554"/>
        <v>25.092250922509223</v>
      </c>
      <c r="R1504" s="35"/>
    </row>
    <row r="1505" spans="1:18" s="1" customFormat="1" x14ac:dyDescent="0.3">
      <c r="A1505" s="44" t="s">
        <v>796</v>
      </c>
      <c r="B1505" s="44" t="s">
        <v>154</v>
      </c>
      <c r="C1505" s="44" t="s">
        <v>2686</v>
      </c>
      <c r="D1505" s="44" t="s">
        <v>2687</v>
      </c>
      <c r="E1505" s="49" t="s">
        <v>2696</v>
      </c>
      <c r="F1505" s="49" t="s">
        <v>0</v>
      </c>
      <c r="G1505" s="49" t="s">
        <v>0</v>
      </c>
      <c r="H1505" s="19" t="s">
        <v>46</v>
      </c>
      <c r="I1505" s="109">
        <f>SUM(I1506:I1509)</f>
        <v>780316</v>
      </c>
      <c r="J1505" s="109">
        <f>SUM(J1506:J1509)</f>
        <v>27100</v>
      </c>
      <c r="K1505" s="109">
        <f>SUM(K1506:K1509)</f>
        <v>0</v>
      </c>
      <c r="L1505" s="109">
        <f t="shared" si="549"/>
        <v>6800</v>
      </c>
      <c r="M1505" s="109">
        <f>SUM(M1506:M1509)</f>
        <v>0</v>
      </c>
      <c r="N1505" s="109">
        <f t="shared" ref="N1505:O1505" si="571">SUM(N1506:N1509)</f>
        <v>6800</v>
      </c>
      <c r="O1505" s="109">
        <f t="shared" si="571"/>
        <v>0</v>
      </c>
      <c r="P1505" s="109">
        <f t="shared" si="552"/>
        <v>6800</v>
      </c>
      <c r="Q1505" s="109">
        <f t="shared" si="554"/>
        <v>25.092250922509223</v>
      </c>
      <c r="R1505" s="35"/>
    </row>
    <row r="1506" spans="1:18" s="1" customFormat="1" x14ac:dyDescent="0.3">
      <c r="A1506" s="44" t="s">
        <v>796</v>
      </c>
      <c r="B1506" s="44" t="s">
        <v>154</v>
      </c>
      <c r="C1506" s="44" t="s">
        <v>2686</v>
      </c>
      <c r="D1506" s="44" t="s">
        <v>2687</v>
      </c>
      <c r="E1506" s="88" t="s">
        <v>3042</v>
      </c>
      <c r="F1506" s="44" t="s">
        <v>0</v>
      </c>
      <c r="G1506" s="81" t="s">
        <v>3071</v>
      </c>
      <c r="H1506" s="22" t="s">
        <v>47</v>
      </c>
      <c r="I1506" s="108">
        <f>SUM(I1672)</f>
        <v>0</v>
      </c>
      <c r="J1506" s="108">
        <f>SUM(J1672)</f>
        <v>0</v>
      </c>
      <c r="K1506" s="108">
        <f>SUM(K1672)</f>
        <v>0</v>
      </c>
      <c r="L1506" s="108">
        <f t="shared" si="549"/>
        <v>0</v>
      </c>
      <c r="M1506" s="108">
        <f>SUM(M1672)</f>
        <v>0</v>
      </c>
      <c r="N1506" s="108">
        <f t="shared" ref="N1506:O1506" si="572">SUM(N1672)</f>
        <v>0</v>
      </c>
      <c r="O1506" s="108">
        <f t="shared" si="572"/>
        <v>0</v>
      </c>
      <c r="P1506" s="108">
        <f t="shared" si="552"/>
        <v>0</v>
      </c>
      <c r="Q1506" s="108" t="str">
        <f t="shared" si="554"/>
        <v>-</v>
      </c>
      <c r="R1506" s="35"/>
    </row>
    <row r="1507" spans="1:18" s="1" customFormat="1" x14ac:dyDescent="0.3">
      <c r="A1507" s="44" t="s">
        <v>796</v>
      </c>
      <c r="B1507" s="44" t="s">
        <v>154</v>
      </c>
      <c r="C1507" s="44" t="s">
        <v>2686</v>
      </c>
      <c r="D1507" s="44" t="s">
        <v>2687</v>
      </c>
      <c r="E1507" s="88" t="s">
        <v>3039</v>
      </c>
      <c r="F1507" s="44" t="s">
        <v>0</v>
      </c>
      <c r="G1507" s="81" t="s">
        <v>3071</v>
      </c>
      <c r="H1507" s="22" t="s">
        <v>48</v>
      </c>
      <c r="I1507" s="108">
        <f>SUM(I2550,I3194)</f>
        <v>0</v>
      </c>
      <c r="J1507" s="108">
        <f>SUM(J2550,J3194)</f>
        <v>0</v>
      </c>
      <c r="K1507" s="108">
        <f>SUM(K2550,K3194)</f>
        <v>0</v>
      </c>
      <c r="L1507" s="108">
        <f t="shared" si="549"/>
        <v>0</v>
      </c>
      <c r="M1507" s="108">
        <f>SUM(M2550,M3194)</f>
        <v>0</v>
      </c>
      <c r="N1507" s="108">
        <f t="shared" ref="N1507:O1507" si="573">SUM(N2550,N3194)</f>
        <v>0</v>
      </c>
      <c r="O1507" s="108">
        <f t="shared" si="573"/>
        <v>0</v>
      </c>
      <c r="P1507" s="108">
        <f t="shared" si="552"/>
        <v>0</v>
      </c>
      <c r="Q1507" s="108" t="str">
        <f t="shared" si="554"/>
        <v>-</v>
      </c>
      <c r="R1507" s="35"/>
    </row>
    <row r="1508" spans="1:18" s="1" customFormat="1" x14ac:dyDescent="0.3">
      <c r="A1508" s="44" t="s">
        <v>796</v>
      </c>
      <c r="B1508" s="44" t="s">
        <v>154</v>
      </c>
      <c r="C1508" s="44" t="s">
        <v>2686</v>
      </c>
      <c r="D1508" s="44" t="s">
        <v>2687</v>
      </c>
      <c r="E1508" s="88" t="s">
        <v>3022</v>
      </c>
      <c r="F1508" s="44" t="s">
        <v>0</v>
      </c>
      <c r="G1508" s="81" t="s">
        <v>3071</v>
      </c>
      <c r="H1508" s="22" t="s">
        <v>49</v>
      </c>
      <c r="I1508" s="108">
        <f>SUM(I1552,I1592,I1633,I1673,I1749,I1789,I1829,I1868,I1909,I1948,I1990,I2032,I2072,I2113,I2153,I2194,I2235,I2272,I2312,I2350,I2389,I2429,I2469,I2509,I2551,I2591,I2632,I2672,I2713,I2753,I2793,I2833,I2873,I2913,I2954,I2993,I3033,I3073,I3114,I3154,I3195,I3235,I3276,I3316,I3356,I3396,I3436,I3477,I3517,I3557,I3597,I3637,I3677,I3717,I3757,I3797,I3837,I3877,I3918,I3958,I3999,I4039,I4080,I4120,I4159,I4200,I4241,I4282,I4321)</f>
        <v>590116</v>
      </c>
      <c r="J1508" s="108">
        <f>SUM(J1552,J1592,J1633,J1673,J1749,J1789,J1829,J1868,J1909,J1948,J1990,J2032,J2072,J2113,J2153,J2194,J2235,J2272,J2312,J2350,J2389,J2429,J2469,J2509,J2551,J2591,J2632,J2672,J2713,J2753,J2793,J2833,J2873,J2913,J2954,J2993,J3033,J3073,J3114,J3154,J3195,J3235,J3276,J3316,J3356,J3396,J3436,J3477,J3517,J3557,J3597,J3637,J3677,J3717,J3757,J3797,J3837,J3877,J3918,J3958,J3999,J4039,J4080,J4120,J4159,J4200,J4241,J4282,J4321)</f>
        <v>27100</v>
      </c>
      <c r="K1508" s="108">
        <f>SUM(K1552,K1592,K1633,K1673,K1749,K1789,K1829,K1868,K1909,K1948,K1990,K2032,K2072,K2113,K2153,K2194,K2235,K2272,K2312,K2350,K2389,K2429,K2469,K2509,K2551,K2591,K2632,K2672,K2713,K2753,K2793,K2833,K2873,K2913,K2954,K2993,K3033,K3073,K3114,K3154,K3195,K3235,K3276,K3316,K3356,K3396,K3436,K3477,K3517,K3557,K3597,K3637,K3677,K3717,K3757,K3797,K3837,K3877,K3918,K3958,K3999,K4039,K4080,K4120,K4159,K4200,K4241,K4282,K4321)</f>
        <v>0</v>
      </c>
      <c r="L1508" s="108">
        <f t="shared" si="549"/>
        <v>6800</v>
      </c>
      <c r="M1508" s="108">
        <f>SUM(M1552,M1592,M1633,M1673,M1749,M1789,M1829,M1868,M1909,M1948,M1990,M2032,M2072,M2113,M2153,M2194,M2235,M2272,M2312,M2350,M2389,M2429,M2469,M2509,M2551,M2591,M2632,M2672,M2713,M2753,M2793,M2833,M2873,M2913,M2954,M2993,M3033,M3073,M3114,M3154,M3195,M3235,M3276,M3316,M3356,M3396,M3436,M3477,M3517,M3557,M3597,M3637,M3677,M3717,M3757,M3797,M3837,M3877,M3918,M3958,M3999,M4039,M4080,M4120,M4159,M4200,M4241,M4282,M4321)</f>
        <v>0</v>
      </c>
      <c r="N1508" s="108">
        <f t="shared" ref="N1508:O1508" si="574">SUM(N1552,N1592,N1633,N1673,N1749,N1789,N1829,N1868,N1909,N1948,N1990,N2032,N2072,N2113,N2153,N2194,N2235,N2272,N2312,N2350,N2389,N2429,N2469,N2509,N2551,N2591,N2632,N2672,N2713,N2753,N2793,N2833,N2873,N2913,N2954,N2993,N3033,N3073,N3114,N3154,N3195,N3235,N3276,N3316,N3356,N3396,N3436,N3477,N3517,N3557,N3597,N3637,N3677,N3717,N3757,N3797,N3837,N3877,N3918,N3958,N3999,N4039,N4080,N4120,N4159,N4200,N4241,N4282,N4321)</f>
        <v>6800</v>
      </c>
      <c r="O1508" s="108">
        <f t="shared" si="574"/>
        <v>0</v>
      </c>
      <c r="P1508" s="108">
        <f t="shared" si="552"/>
        <v>6800</v>
      </c>
      <c r="Q1508" s="108">
        <f t="shared" si="554"/>
        <v>25.092250922509223</v>
      </c>
      <c r="R1508" s="35"/>
    </row>
    <row r="1509" spans="1:18" s="1" customFormat="1" x14ac:dyDescent="0.3">
      <c r="A1509" s="44" t="s">
        <v>796</v>
      </c>
      <c r="B1509" s="44" t="s">
        <v>154</v>
      </c>
      <c r="C1509" s="44" t="s">
        <v>2686</v>
      </c>
      <c r="D1509" s="44" t="s">
        <v>2687</v>
      </c>
      <c r="E1509" s="88" t="s">
        <v>3037</v>
      </c>
      <c r="F1509" s="44" t="s">
        <v>0</v>
      </c>
      <c r="G1509" s="81" t="s">
        <v>3071</v>
      </c>
      <c r="H1509" s="22" t="s">
        <v>52</v>
      </c>
      <c r="I1509" s="108">
        <f>SUM(I1593,I1674,I1869,I1949,I1991,I2073,I2592,I2633,I2673,I2754,I2794,I2834,I2874,I2914,I2994,I3074,I3155,I3236,I3277,I3317,I3357,I3437,I3478,I3518,I3558,I3598,I3638,I3718,I3798,I3838,I3878,I3919,I3959,I4040,I4160,I4242)</f>
        <v>190200</v>
      </c>
      <c r="J1509" s="108">
        <f>SUM(J1593,J1674,J1869,J1949,J1991,J2073,J2592,J2633,J2673,J2754,J2794,J2834,J2874,J2914,J2994,J3074,J3155,J3236,J3277,J3317,J3357,J3437,J3478,J3518,J3558,J3598,J3638,J3718,J3798,J3838,J3878,J3919,J3959,J4040,J4160,J4242)</f>
        <v>0</v>
      </c>
      <c r="K1509" s="108">
        <f>SUM(K1593,K1674,K1869,K1949,K1991,K2073,K2592,K2633,K2673,K2754,K2794,K2834,K2874,K2914,K2994,K3074,K3155,K3236,K3277,K3317,K3357,K3437,K3478,K3518,K3558,K3598,K3638,K3718,K3798,K3838,K3878,K3919,K3959,K4040,K4160,K4242)</f>
        <v>0</v>
      </c>
      <c r="L1509" s="108">
        <f t="shared" si="549"/>
        <v>0</v>
      </c>
      <c r="M1509" s="108">
        <f>SUM(M1593,M1674,M1869,M1949,M1991,M2073,M2592,M2633,M2673,M2754,M2794,M2834,M2874,M2914,M2994,M3074,M3155,M3236,M3277,M3317,M3357,M3437,M3478,M3518,M3558,M3598,M3638,M3718,M3798,M3838,M3878,M3919,M3959,M4040,M4160,M4242)</f>
        <v>0</v>
      </c>
      <c r="N1509" s="108">
        <f t="shared" ref="N1509:O1509" si="575">SUM(N1593,N1674,N1869,N1949,N1991,N2073,N2592,N2633,N2673,N2754,N2794,N2834,N2874,N2914,N2994,N3074,N3155,N3236,N3277,N3317,N3357,N3437,N3478,N3518,N3558,N3598,N3638,N3718,N3798,N3838,N3878,N3919,N3959,N4040,N4160,N4242)</f>
        <v>0</v>
      </c>
      <c r="O1509" s="108">
        <f t="shared" si="575"/>
        <v>0</v>
      </c>
      <c r="P1509" s="108">
        <f t="shared" si="552"/>
        <v>0</v>
      </c>
      <c r="Q1509" s="108" t="str">
        <f t="shared" si="554"/>
        <v>-</v>
      </c>
      <c r="R1509" s="35"/>
    </row>
    <row r="1510" spans="1:18" s="34" customFormat="1" x14ac:dyDescent="0.3">
      <c r="A1510" s="49" t="s">
        <v>0</v>
      </c>
      <c r="B1510" s="49" t="s">
        <v>0</v>
      </c>
      <c r="C1510" s="49" t="s">
        <v>0</v>
      </c>
      <c r="D1510" s="49" t="s">
        <v>0</v>
      </c>
      <c r="E1510" s="49" t="s">
        <v>0</v>
      </c>
      <c r="F1510" s="49" t="s">
        <v>0</v>
      </c>
      <c r="G1510" s="49" t="s">
        <v>0</v>
      </c>
      <c r="H1510" s="21" t="s">
        <v>2697</v>
      </c>
      <c r="I1510" s="112">
        <f>SUM(I1504,I1500,I1479)</f>
        <v>117308656</v>
      </c>
      <c r="J1510" s="112">
        <f>SUM(J1504,J1500,J1479)</f>
        <v>112692507</v>
      </c>
      <c r="K1510" s="112">
        <f>SUM(K1504,K1500,K1479)</f>
        <v>0</v>
      </c>
      <c r="L1510" s="112">
        <f t="shared" si="549"/>
        <v>29398144</v>
      </c>
      <c r="M1510" s="112">
        <f>SUM(M1504,M1500,M1479)</f>
        <v>8631676</v>
      </c>
      <c r="N1510" s="112">
        <f t="shared" ref="N1510:O1510" si="576">SUM(N1504,N1500,N1479)</f>
        <v>10876112</v>
      </c>
      <c r="O1510" s="112">
        <f t="shared" si="576"/>
        <v>9890356</v>
      </c>
      <c r="P1510" s="112">
        <f t="shared" si="552"/>
        <v>29398144</v>
      </c>
      <c r="Q1510" s="112">
        <f t="shared" si="554"/>
        <v>26.087044101343849</v>
      </c>
      <c r="R1510" s="35"/>
    </row>
    <row r="1511" spans="1:18" s="1" customFormat="1" ht="15" thickBot="1" x14ac:dyDescent="0.35">
      <c r="A1511" s="83" t="s">
        <v>0</v>
      </c>
      <c r="B1511" s="83" t="s">
        <v>0</v>
      </c>
      <c r="C1511" s="83" t="s">
        <v>0</v>
      </c>
      <c r="D1511" s="83" t="s">
        <v>0</v>
      </c>
      <c r="E1511" s="83" t="s">
        <v>0</v>
      </c>
      <c r="F1511" s="83" t="s">
        <v>0</v>
      </c>
      <c r="G1511" s="83" t="s">
        <v>0</v>
      </c>
      <c r="H1511" s="19" t="s">
        <v>152</v>
      </c>
      <c r="I1511" s="109">
        <f>I4331</f>
        <v>3533</v>
      </c>
      <c r="J1511" s="109">
        <f>J4331</f>
        <v>3533</v>
      </c>
      <c r="K1511" s="109"/>
      <c r="L1511" s="109"/>
      <c r="M1511" s="109"/>
      <c r="N1511" s="109"/>
      <c r="O1511" s="109"/>
      <c r="P1511" s="109"/>
      <c r="Q1511" s="109"/>
      <c r="R1511" s="35"/>
    </row>
    <row r="1512" spans="1:18" s="34" customFormat="1" ht="31.2" thickBot="1" x14ac:dyDescent="0.35">
      <c r="A1512" s="127" t="s">
        <v>0</v>
      </c>
      <c r="B1512" s="127" t="s">
        <v>0</v>
      </c>
      <c r="C1512" s="127" t="s">
        <v>0</v>
      </c>
      <c r="D1512" s="127" t="s">
        <v>0</v>
      </c>
      <c r="E1512" s="127" t="s">
        <v>0</v>
      </c>
      <c r="F1512" s="127" t="s">
        <v>0</v>
      </c>
      <c r="G1512" s="127" t="s">
        <v>0</v>
      </c>
      <c r="H1512" s="29" t="s">
        <v>63</v>
      </c>
      <c r="I1512" s="124" t="s">
        <v>3013</v>
      </c>
      <c r="J1512" s="124" t="s">
        <v>2</v>
      </c>
      <c r="K1512" s="124" t="s">
        <v>3097</v>
      </c>
      <c r="L1512" s="124" t="s">
        <v>3097</v>
      </c>
      <c r="M1512" s="124" t="s">
        <v>3098</v>
      </c>
      <c r="N1512" s="124" t="s">
        <v>3099</v>
      </c>
      <c r="O1512" s="124" t="s">
        <v>3100</v>
      </c>
      <c r="P1512" s="124" t="s">
        <v>3097</v>
      </c>
      <c r="Q1512" s="126" t="s">
        <v>3101</v>
      </c>
      <c r="R1512" s="35"/>
    </row>
    <row r="1513" spans="1:18" s="1" customFormat="1" x14ac:dyDescent="0.3">
      <c r="A1513" s="130"/>
      <c r="B1513" s="130"/>
      <c r="C1513" s="130"/>
      <c r="D1513" s="130"/>
      <c r="E1513" s="130"/>
      <c r="F1513" s="130"/>
      <c r="G1513" s="130"/>
      <c r="H1513" s="23" t="s">
        <v>0</v>
      </c>
      <c r="I1513" s="103">
        <v>1</v>
      </c>
      <c r="J1513" s="103">
        <v>2</v>
      </c>
      <c r="K1513" s="103">
        <v>3</v>
      </c>
      <c r="L1513" s="103" t="s">
        <v>3</v>
      </c>
      <c r="M1513" s="103">
        <v>5</v>
      </c>
      <c r="N1513" s="103">
        <v>6</v>
      </c>
      <c r="O1513" s="103">
        <v>7</v>
      </c>
      <c r="P1513" s="103" t="s">
        <v>3102</v>
      </c>
      <c r="Q1513" s="103">
        <v>9</v>
      </c>
      <c r="R1513" s="35"/>
    </row>
    <row r="1514" spans="1:18" s="1" customFormat="1" x14ac:dyDescent="0.3">
      <c r="A1514" s="130"/>
      <c r="B1514" s="130"/>
      <c r="C1514" s="130"/>
      <c r="D1514" s="130"/>
      <c r="E1514" s="130"/>
      <c r="F1514" s="130"/>
      <c r="G1514" s="130"/>
      <c r="H1514" s="2" t="s">
        <v>99</v>
      </c>
      <c r="I1514" s="110">
        <f>SUM(I1510)</f>
        <v>117308656</v>
      </c>
      <c r="J1514" s="110">
        <f>SUM(J1510)</f>
        <v>112692507</v>
      </c>
      <c r="K1514" s="110">
        <f>SUM(K1510)</f>
        <v>0</v>
      </c>
      <c r="L1514" s="110">
        <f t="shared" si="549"/>
        <v>29398144</v>
      </c>
      <c r="M1514" s="110">
        <f>SUM(M1510)</f>
        <v>8631676</v>
      </c>
      <c r="N1514" s="110">
        <f t="shared" ref="N1514:O1514" si="577">SUM(N1510)</f>
        <v>10876112</v>
      </c>
      <c r="O1514" s="110">
        <f t="shared" si="577"/>
        <v>9890356</v>
      </c>
      <c r="P1514" s="110">
        <f t="shared" si="552"/>
        <v>29398144</v>
      </c>
      <c r="Q1514" s="110">
        <f t="shared" si="554"/>
        <v>26.087044101343849</v>
      </c>
      <c r="R1514" s="35"/>
    </row>
    <row r="1515" spans="1:18" s="1" customFormat="1" x14ac:dyDescent="0.3">
      <c r="A1515" s="130"/>
      <c r="B1515" s="130"/>
      <c r="C1515" s="130"/>
      <c r="D1515" s="130"/>
      <c r="E1515" s="130"/>
      <c r="F1515" s="130"/>
      <c r="G1515" s="130"/>
      <c r="H1515" s="3" t="s">
        <v>62</v>
      </c>
      <c r="I1515" s="110">
        <f>SUM(I1514)</f>
        <v>117308656</v>
      </c>
      <c r="J1515" s="110">
        <f>SUM(J1514)</f>
        <v>112692507</v>
      </c>
      <c r="K1515" s="110">
        <f>SUM(K1514)</f>
        <v>0</v>
      </c>
      <c r="L1515" s="110">
        <f t="shared" si="549"/>
        <v>29398144</v>
      </c>
      <c r="M1515" s="110">
        <f>SUM(M1514)</f>
        <v>8631676</v>
      </c>
      <c r="N1515" s="110">
        <f t="shared" ref="N1515:O1515" si="578">SUM(N1514)</f>
        <v>10876112</v>
      </c>
      <c r="O1515" s="110">
        <f t="shared" si="578"/>
        <v>9890356</v>
      </c>
      <c r="P1515" s="110">
        <f t="shared" si="552"/>
        <v>29398144</v>
      </c>
      <c r="Q1515" s="110">
        <f t="shared" si="554"/>
        <v>26.087044101343849</v>
      </c>
      <c r="R1515" s="35"/>
    </row>
    <row r="1516" spans="1:18" s="1" customFormat="1" x14ac:dyDescent="0.3">
      <c r="A1516" s="131"/>
      <c r="B1516" s="131"/>
      <c r="C1516" s="131"/>
      <c r="D1516" s="131"/>
      <c r="E1516" s="131"/>
      <c r="F1516" s="131"/>
      <c r="G1516" s="131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35"/>
    </row>
    <row r="1517" spans="1:18" s="1" customFormat="1" x14ac:dyDescent="0.3">
      <c r="A1517" s="83" t="s">
        <v>0</v>
      </c>
      <c r="B1517" s="83" t="s">
        <v>0</v>
      </c>
      <c r="C1517" s="83" t="s">
        <v>0</v>
      </c>
      <c r="D1517" s="83" t="s">
        <v>0</v>
      </c>
      <c r="E1517" s="83" t="s">
        <v>0</v>
      </c>
      <c r="F1517" s="83" t="s">
        <v>0</v>
      </c>
      <c r="G1517" s="83" t="s">
        <v>0</v>
      </c>
      <c r="H1517" s="24" t="s">
        <v>0</v>
      </c>
      <c r="I1517" s="111"/>
      <c r="J1517" s="111"/>
      <c r="K1517" s="111"/>
      <c r="L1517" s="111"/>
      <c r="M1517" s="111"/>
      <c r="N1517" s="111"/>
      <c r="O1517" s="111"/>
      <c r="P1517" s="111"/>
      <c r="Q1517" s="111"/>
      <c r="R1517" s="35"/>
    </row>
    <row r="1518" spans="1:18" s="34" customFormat="1" x14ac:dyDescent="0.3">
      <c r="A1518" s="49" t="s">
        <v>0</v>
      </c>
      <c r="B1518" s="49" t="s">
        <v>0</v>
      </c>
      <c r="C1518" s="49" t="s">
        <v>0</v>
      </c>
      <c r="D1518" s="49" t="s">
        <v>0</v>
      </c>
      <c r="E1518" s="49" t="s">
        <v>0</v>
      </c>
      <c r="F1518" s="49" t="s">
        <v>0</v>
      </c>
      <c r="G1518" s="49" t="s">
        <v>0</v>
      </c>
      <c r="H1518" s="21" t="s">
        <v>1631</v>
      </c>
      <c r="I1518" s="112">
        <f>SUM(I1510)</f>
        <v>117308656</v>
      </c>
      <c r="J1518" s="112">
        <f>SUM(J1510)</f>
        <v>112692507</v>
      </c>
      <c r="K1518" s="112">
        <f>SUM(K1510)</f>
        <v>0</v>
      </c>
      <c r="L1518" s="112">
        <f t="shared" si="549"/>
        <v>29398144</v>
      </c>
      <c r="M1518" s="112">
        <f>SUM(M1510)</f>
        <v>8631676</v>
      </c>
      <c r="N1518" s="112">
        <f t="shared" ref="N1518:O1518" si="579">SUM(N1510)</f>
        <v>10876112</v>
      </c>
      <c r="O1518" s="112">
        <f t="shared" si="579"/>
        <v>9890356</v>
      </c>
      <c r="P1518" s="112">
        <f t="shared" si="552"/>
        <v>29398144</v>
      </c>
      <c r="Q1518" s="112">
        <f t="shared" si="554"/>
        <v>26.087044101343849</v>
      </c>
      <c r="R1518" s="35"/>
    </row>
    <row r="1519" spans="1:18" s="1" customFormat="1" x14ac:dyDescent="0.3">
      <c r="A1519" s="83" t="s">
        <v>0</v>
      </c>
      <c r="B1519" s="83" t="s">
        <v>0</v>
      </c>
      <c r="C1519" s="83" t="s">
        <v>0</v>
      </c>
      <c r="D1519" s="83" t="s">
        <v>0</v>
      </c>
      <c r="E1519" s="83" t="s">
        <v>0</v>
      </c>
      <c r="F1519" s="83" t="s">
        <v>0</v>
      </c>
      <c r="G1519" s="83" t="s">
        <v>0</v>
      </c>
      <c r="H1519" s="19" t="s">
        <v>152</v>
      </c>
      <c r="I1519" s="109">
        <f>I1511</f>
        <v>3533</v>
      </c>
      <c r="J1519" s="109">
        <f>J1511</f>
        <v>3533</v>
      </c>
      <c r="K1519" s="109"/>
      <c r="L1519" s="109"/>
      <c r="M1519" s="109"/>
      <c r="N1519" s="109"/>
      <c r="O1519" s="109"/>
      <c r="P1519" s="109"/>
      <c r="Q1519" s="109"/>
      <c r="R1519" s="35"/>
    </row>
    <row r="1520" spans="1:18" s="1" customFormat="1" x14ac:dyDescent="0.3">
      <c r="A1520" s="83" t="s">
        <v>0</v>
      </c>
      <c r="B1520" s="83" t="s">
        <v>0</v>
      </c>
      <c r="C1520" s="83" t="s">
        <v>0</v>
      </c>
      <c r="D1520" s="83" t="s">
        <v>0</v>
      </c>
      <c r="E1520" s="83" t="s">
        <v>0</v>
      </c>
      <c r="F1520" s="83" t="s">
        <v>0</v>
      </c>
      <c r="G1520" s="83" t="s">
        <v>0</v>
      </c>
      <c r="H1520" s="4" t="s">
        <v>0</v>
      </c>
      <c r="I1520" s="114"/>
      <c r="J1520" s="114"/>
      <c r="K1520" s="114"/>
      <c r="L1520" s="114"/>
      <c r="M1520" s="114"/>
      <c r="N1520" s="114"/>
      <c r="O1520" s="114"/>
      <c r="P1520" s="114"/>
      <c r="Q1520" s="114"/>
      <c r="R1520" s="35"/>
    </row>
    <row r="1521" spans="1:18" ht="15" thickBot="1" x14ac:dyDescent="0.35">
      <c r="A1521" s="41" t="s">
        <v>796</v>
      </c>
      <c r="B1521" s="41" t="s">
        <v>154</v>
      </c>
      <c r="C1521" s="40" t="s">
        <v>0</v>
      </c>
      <c r="D1521" s="40" t="s">
        <v>0</v>
      </c>
      <c r="E1521" s="52" t="s">
        <v>0</v>
      </c>
      <c r="F1521" s="52" t="s">
        <v>0</v>
      </c>
      <c r="G1521" s="52" t="s">
        <v>0</v>
      </c>
      <c r="H1521" s="6" t="s">
        <v>0</v>
      </c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35"/>
    </row>
    <row r="1522" spans="1:18" s="34" customFormat="1" ht="31.2" thickBot="1" x14ac:dyDescent="0.35">
      <c r="A1522" s="45" t="s">
        <v>112</v>
      </c>
      <c r="B1522" s="45" t="s">
        <v>113</v>
      </c>
      <c r="C1522" s="45" t="s">
        <v>114</v>
      </c>
      <c r="D1522" s="46" t="s">
        <v>0</v>
      </c>
      <c r="E1522" s="45" t="s">
        <v>3014</v>
      </c>
      <c r="F1522" s="45" t="s">
        <v>115</v>
      </c>
      <c r="G1522" s="45" t="s">
        <v>116</v>
      </c>
      <c r="H1522" s="29" t="s">
        <v>1</v>
      </c>
      <c r="I1522" s="124" t="s">
        <v>3013</v>
      </c>
      <c r="J1522" s="124" t="s">
        <v>2</v>
      </c>
      <c r="K1522" s="124" t="s">
        <v>3097</v>
      </c>
      <c r="L1522" s="124" t="s">
        <v>3097</v>
      </c>
      <c r="M1522" s="124" t="s">
        <v>3098</v>
      </c>
      <c r="N1522" s="124" t="s">
        <v>3099</v>
      </c>
      <c r="O1522" s="124" t="s">
        <v>3100</v>
      </c>
      <c r="P1522" s="124" t="s">
        <v>3097</v>
      </c>
      <c r="Q1522" s="126" t="s">
        <v>3101</v>
      </c>
      <c r="R1522" s="35"/>
    </row>
    <row r="1523" spans="1:18" x14ac:dyDescent="0.3">
      <c r="A1523" s="50" t="s">
        <v>0</v>
      </c>
      <c r="B1523" s="50" t="s">
        <v>0</v>
      </c>
      <c r="C1523" s="50" t="s">
        <v>0</v>
      </c>
      <c r="D1523" s="51" t="s">
        <v>0</v>
      </c>
      <c r="E1523" s="51" t="s">
        <v>0</v>
      </c>
      <c r="F1523" s="86" t="s">
        <v>0</v>
      </c>
      <c r="G1523" s="87" t="s">
        <v>0</v>
      </c>
      <c r="H1523" s="8" t="s">
        <v>0</v>
      </c>
      <c r="I1523" s="103">
        <v>1</v>
      </c>
      <c r="J1523" s="103">
        <v>2</v>
      </c>
      <c r="K1523" s="103">
        <v>3</v>
      </c>
      <c r="L1523" s="103" t="s">
        <v>3</v>
      </c>
      <c r="M1523" s="103">
        <v>5</v>
      </c>
      <c r="N1523" s="103">
        <v>6</v>
      </c>
      <c r="O1523" s="103">
        <v>7</v>
      </c>
      <c r="P1523" s="103" t="s">
        <v>3102</v>
      </c>
      <c r="Q1523" s="103">
        <v>9</v>
      </c>
      <c r="R1523" s="35"/>
    </row>
    <row r="1524" spans="1:18" x14ac:dyDescent="0.3">
      <c r="A1524" s="41" t="s">
        <v>796</v>
      </c>
      <c r="B1524" s="41" t="s">
        <v>154</v>
      </c>
      <c r="C1524" s="40" t="s">
        <v>117</v>
      </c>
      <c r="D1524" s="40" t="s">
        <v>867</v>
      </c>
      <c r="E1524" s="52" t="s">
        <v>0</v>
      </c>
      <c r="F1524" s="52" t="s">
        <v>0</v>
      </c>
      <c r="G1524" s="52" t="s">
        <v>0</v>
      </c>
      <c r="H1524" s="6" t="s">
        <v>868</v>
      </c>
      <c r="I1524" s="102"/>
      <c r="J1524" s="102"/>
      <c r="K1524" s="102"/>
      <c r="L1524" s="102">
        <f t="shared" si="549"/>
        <v>0</v>
      </c>
      <c r="M1524" s="102">
        <v>0</v>
      </c>
      <c r="N1524" s="102"/>
      <c r="O1524" s="102"/>
      <c r="P1524" s="102">
        <f t="shared" si="552"/>
        <v>0</v>
      </c>
      <c r="Q1524" s="102" t="str">
        <f t="shared" si="554"/>
        <v>-</v>
      </c>
      <c r="R1524" s="35"/>
    </row>
    <row r="1525" spans="1:18" s="34" customFormat="1" ht="20.399999999999999" x14ac:dyDescent="0.3">
      <c r="A1525" s="43" t="s">
        <v>0</v>
      </c>
      <c r="B1525" s="43" t="s">
        <v>0</v>
      </c>
      <c r="C1525" s="43" t="s">
        <v>0</v>
      </c>
      <c r="D1525" s="49" t="s">
        <v>0</v>
      </c>
      <c r="E1525" s="49" t="s">
        <v>0</v>
      </c>
      <c r="F1525" s="49" t="s">
        <v>0</v>
      </c>
      <c r="G1525" s="49" t="s">
        <v>0</v>
      </c>
      <c r="H1525" s="21" t="s">
        <v>26</v>
      </c>
      <c r="I1525" s="112">
        <f>SUM(I1526,I1534,I1536)</f>
        <v>1739418</v>
      </c>
      <c r="J1525" s="112">
        <f>SUM(J1526,J1534,J1536)</f>
        <v>1738418</v>
      </c>
      <c r="K1525" s="112">
        <f>SUM(K1526,K1534,K1536)</f>
        <v>0</v>
      </c>
      <c r="L1525" s="112">
        <f t="shared" si="549"/>
        <v>467520</v>
      </c>
      <c r="M1525" s="112">
        <f>SUM(M1526,M1534,M1536)</f>
        <v>135275</v>
      </c>
      <c r="N1525" s="112">
        <f t="shared" ref="N1525:O1525" si="580">SUM(N1526,N1534,N1536)</f>
        <v>172725</v>
      </c>
      <c r="O1525" s="112">
        <f t="shared" si="580"/>
        <v>159520</v>
      </c>
      <c r="P1525" s="112">
        <f t="shared" si="552"/>
        <v>467520</v>
      </c>
      <c r="Q1525" s="112">
        <f t="shared" si="554"/>
        <v>26.893416888228259</v>
      </c>
      <c r="R1525" s="35"/>
    </row>
    <row r="1526" spans="1:18" x14ac:dyDescent="0.3">
      <c r="A1526" s="40" t="s">
        <v>796</v>
      </c>
      <c r="B1526" s="40" t="s">
        <v>154</v>
      </c>
      <c r="C1526" s="40" t="s">
        <v>117</v>
      </c>
      <c r="D1526" s="40" t="s">
        <v>867</v>
      </c>
      <c r="E1526" s="52" t="s">
        <v>119</v>
      </c>
      <c r="F1526" s="52" t="s">
        <v>0</v>
      </c>
      <c r="G1526" s="52" t="s">
        <v>0</v>
      </c>
      <c r="H1526" s="6" t="s">
        <v>5</v>
      </c>
      <c r="I1526" s="104">
        <f>SUM(I1527,I1528)</f>
        <v>1451674</v>
      </c>
      <c r="J1526" s="104">
        <f>SUM(J1527,J1528)</f>
        <v>1451674</v>
      </c>
      <c r="K1526" s="104">
        <f>SUM(K1527,K1528)</f>
        <v>0</v>
      </c>
      <c r="L1526" s="104">
        <f t="shared" si="549"/>
        <v>388137</v>
      </c>
      <c r="M1526" s="104">
        <f>SUM(M1527,M1528)</f>
        <v>123272</v>
      </c>
      <c r="N1526" s="104">
        <f t="shared" ref="N1526:O1526" si="581">SUM(N1527,N1528)</f>
        <v>137865</v>
      </c>
      <c r="O1526" s="104">
        <f t="shared" si="581"/>
        <v>127000</v>
      </c>
      <c r="P1526" s="104">
        <f t="shared" si="552"/>
        <v>388137</v>
      </c>
      <c r="Q1526" s="104">
        <f t="shared" si="554"/>
        <v>26.737201327570791</v>
      </c>
      <c r="R1526" s="35"/>
    </row>
    <row r="1527" spans="1:18" x14ac:dyDescent="0.3">
      <c r="A1527" s="40" t="s">
        <v>796</v>
      </c>
      <c r="B1527" s="40" t="s">
        <v>154</v>
      </c>
      <c r="C1527" s="40" t="s">
        <v>117</v>
      </c>
      <c r="D1527" s="40" t="s">
        <v>867</v>
      </c>
      <c r="E1527" s="88" t="s">
        <v>3015</v>
      </c>
      <c r="F1527" s="40"/>
      <c r="G1527" s="81" t="s">
        <v>3071</v>
      </c>
      <c r="H1527" s="9" t="s">
        <v>6</v>
      </c>
      <c r="I1527" s="102">
        <v>1277194</v>
      </c>
      <c r="J1527" s="102">
        <v>1277194</v>
      </c>
      <c r="K1527" s="102"/>
      <c r="L1527" s="102">
        <f t="shared" si="549"/>
        <v>343897</v>
      </c>
      <c r="M1527" s="102">
        <v>110897</v>
      </c>
      <c r="N1527" s="102">
        <v>120000</v>
      </c>
      <c r="O1527" s="102">
        <v>113000</v>
      </c>
      <c r="P1527" s="102">
        <f t="shared" si="552"/>
        <v>343897</v>
      </c>
      <c r="Q1527" s="102">
        <f t="shared" si="554"/>
        <v>26.925979921609404</v>
      </c>
      <c r="R1527" s="35"/>
    </row>
    <row r="1528" spans="1:18" x14ac:dyDescent="0.3">
      <c r="A1528" s="41" t="s">
        <v>796</v>
      </c>
      <c r="B1528" s="41" t="s">
        <v>154</v>
      </c>
      <c r="C1528" s="41" t="s">
        <v>117</v>
      </c>
      <c r="D1528" s="41" t="s">
        <v>867</v>
      </c>
      <c r="E1528" s="41" t="s">
        <v>120</v>
      </c>
      <c r="F1528" s="40" t="s">
        <v>0</v>
      </c>
      <c r="G1528" s="81" t="s">
        <v>0</v>
      </c>
      <c r="H1528" s="6" t="s">
        <v>7</v>
      </c>
      <c r="I1528" s="104">
        <f>SUM(I1529:I1533)</f>
        <v>174480</v>
      </c>
      <c r="J1528" s="104">
        <f>SUM(J1529:J1533)</f>
        <v>174480</v>
      </c>
      <c r="K1528" s="104">
        <f>SUM(K1529:K1533)</f>
        <v>0</v>
      </c>
      <c r="L1528" s="104">
        <f t="shared" si="549"/>
        <v>44240</v>
      </c>
      <c r="M1528" s="104">
        <f>SUM(M1529:M1533)</f>
        <v>12375</v>
      </c>
      <c r="N1528" s="104">
        <f t="shared" ref="N1528:O1528" si="582">SUM(N1529:N1533)</f>
        <v>17865</v>
      </c>
      <c r="O1528" s="104">
        <f t="shared" si="582"/>
        <v>14000</v>
      </c>
      <c r="P1528" s="104">
        <f t="shared" si="552"/>
        <v>44240</v>
      </c>
      <c r="Q1528" s="104">
        <f t="shared" si="554"/>
        <v>25.355341586428242</v>
      </c>
      <c r="R1528" s="35"/>
    </row>
    <row r="1529" spans="1:18" x14ac:dyDescent="0.3">
      <c r="A1529" s="40" t="s">
        <v>796</v>
      </c>
      <c r="B1529" s="40" t="s">
        <v>154</v>
      </c>
      <c r="C1529" s="40" t="s">
        <v>117</v>
      </c>
      <c r="D1529" s="40" t="s">
        <v>867</v>
      </c>
      <c r="E1529" s="88" t="s">
        <v>3016</v>
      </c>
      <c r="F1529" s="40" t="s">
        <v>869</v>
      </c>
      <c r="G1529" s="81" t="s">
        <v>3071</v>
      </c>
      <c r="H1529" s="9" t="s">
        <v>9</v>
      </c>
      <c r="I1529" s="102">
        <v>25500</v>
      </c>
      <c r="J1529" s="102">
        <v>25500</v>
      </c>
      <c r="K1529" s="102"/>
      <c r="L1529" s="102">
        <f t="shared" si="549"/>
        <v>5959</v>
      </c>
      <c r="M1529" s="102">
        <v>1959</v>
      </c>
      <c r="N1529" s="102">
        <v>2000</v>
      </c>
      <c r="O1529" s="102">
        <v>2000</v>
      </c>
      <c r="P1529" s="102">
        <f t="shared" si="552"/>
        <v>5959</v>
      </c>
      <c r="Q1529" s="102">
        <f t="shared" si="554"/>
        <v>23.368627450980391</v>
      </c>
      <c r="R1529" s="35"/>
    </row>
    <row r="1530" spans="1:18" x14ac:dyDescent="0.3">
      <c r="A1530" s="40" t="s">
        <v>796</v>
      </c>
      <c r="B1530" s="40" t="s">
        <v>154</v>
      </c>
      <c r="C1530" s="40" t="s">
        <v>117</v>
      </c>
      <c r="D1530" s="40" t="s">
        <v>867</v>
      </c>
      <c r="E1530" s="88" t="s">
        <v>3016</v>
      </c>
      <c r="F1530" s="40" t="s">
        <v>870</v>
      </c>
      <c r="G1530" s="81" t="s">
        <v>3071</v>
      </c>
      <c r="H1530" s="9" t="s">
        <v>12</v>
      </c>
      <c r="I1530" s="102">
        <v>102000</v>
      </c>
      <c r="J1530" s="102">
        <v>102000</v>
      </c>
      <c r="K1530" s="102"/>
      <c r="L1530" s="102">
        <f t="shared" si="549"/>
        <v>34416</v>
      </c>
      <c r="M1530" s="102">
        <v>10416</v>
      </c>
      <c r="N1530" s="102">
        <v>12000</v>
      </c>
      <c r="O1530" s="102">
        <v>12000</v>
      </c>
      <c r="P1530" s="102">
        <f t="shared" si="552"/>
        <v>34416</v>
      </c>
      <c r="Q1530" s="102">
        <f t="shared" si="554"/>
        <v>33.741176470588236</v>
      </c>
      <c r="R1530" s="35"/>
    </row>
    <row r="1531" spans="1:18" x14ac:dyDescent="0.3">
      <c r="A1531" s="40" t="s">
        <v>796</v>
      </c>
      <c r="B1531" s="40" t="s">
        <v>154</v>
      </c>
      <c r="C1531" s="40" t="s">
        <v>117</v>
      </c>
      <c r="D1531" s="40" t="s">
        <v>867</v>
      </c>
      <c r="E1531" s="88" t="s">
        <v>3016</v>
      </c>
      <c r="F1531" s="40" t="s">
        <v>871</v>
      </c>
      <c r="G1531" s="81" t="s">
        <v>3071</v>
      </c>
      <c r="H1531" s="9" t="s">
        <v>10</v>
      </c>
      <c r="I1531" s="102">
        <v>27000</v>
      </c>
      <c r="J1531" s="102">
        <v>27000</v>
      </c>
      <c r="K1531" s="102"/>
      <c r="L1531" s="102">
        <f t="shared" si="549"/>
        <v>0</v>
      </c>
      <c r="M1531" s="102">
        <v>0</v>
      </c>
      <c r="N1531" s="102"/>
      <c r="O1531" s="102"/>
      <c r="P1531" s="102">
        <f t="shared" si="552"/>
        <v>0</v>
      </c>
      <c r="Q1531" s="102">
        <f t="shared" si="554"/>
        <v>0</v>
      </c>
      <c r="R1531" s="35"/>
    </row>
    <row r="1532" spans="1:18" x14ac:dyDescent="0.3">
      <c r="A1532" s="40" t="s">
        <v>796</v>
      </c>
      <c r="B1532" s="40" t="s">
        <v>154</v>
      </c>
      <c r="C1532" s="40" t="s">
        <v>117</v>
      </c>
      <c r="D1532" s="40" t="s">
        <v>867</v>
      </c>
      <c r="E1532" s="88" t="s">
        <v>3016</v>
      </c>
      <c r="F1532" s="40" t="s">
        <v>872</v>
      </c>
      <c r="G1532" s="81" t="s">
        <v>3071</v>
      </c>
      <c r="H1532" s="9" t="s">
        <v>8</v>
      </c>
      <c r="I1532" s="102">
        <v>0</v>
      </c>
      <c r="J1532" s="102">
        <v>0</v>
      </c>
      <c r="K1532" s="102"/>
      <c r="L1532" s="102">
        <f t="shared" si="549"/>
        <v>0</v>
      </c>
      <c r="M1532" s="102">
        <v>0</v>
      </c>
      <c r="N1532" s="102">
        <v>0</v>
      </c>
      <c r="O1532" s="102">
        <v>0</v>
      </c>
      <c r="P1532" s="102">
        <f t="shared" si="552"/>
        <v>0</v>
      </c>
      <c r="Q1532" s="102" t="str">
        <f t="shared" si="554"/>
        <v>-</v>
      </c>
      <c r="R1532" s="35"/>
    </row>
    <row r="1533" spans="1:18" x14ac:dyDescent="0.3">
      <c r="A1533" s="40" t="s">
        <v>796</v>
      </c>
      <c r="B1533" s="40" t="s">
        <v>154</v>
      </c>
      <c r="C1533" s="40" t="s">
        <v>117</v>
      </c>
      <c r="D1533" s="40" t="s">
        <v>867</v>
      </c>
      <c r="E1533" s="88" t="s">
        <v>3016</v>
      </c>
      <c r="F1533" s="40" t="s">
        <v>873</v>
      </c>
      <c r="G1533" s="81" t="s">
        <v>3071</v>
      </c>
      <c r="H1533" s="9" t="s">
        <v>11</v>
      </c>
      <c r="I1533" s="102">
        <v>19980</v>
      </c>
      <c r="J1533" s="102">
        <v>19980</v>
      </c>
      <c r="K1533" s="102"/>
      <c r="L1533" s="102">
        <f t="shared" si="549"/>
        <v>3865</v>
      </c>
      <c r="M1533" s="102">
        <v>0</v>
      </c>
      <c r="N1533" s="102">
        <v>3865</v>
      </c>
      <c r="O1533" s="102"/>
      <c r="P1533" s="102">
        <f t="shared" si="552"/>
        <v>3865</v>
      </c>
      <c r="Q1533" s="102">
        <f t="shared" si="554"/>
        <v>19.344344344344343</v>
      </c>
      <c r="R1533" s="35"/>
    </row>
    <row r="1534" spans="1:18" x14ac:dyDescent="0.3">
      <c r="A1534" s="40" t="s">
        <v>796</v>
      </c>
      <c r="B1534" s="40" t="s">
        <v>154</v>
      </c>
      <c r="C1534" s="40" t="s">
        <v>117</v>
      </c>
      <c r="D1534" s="40" t="s">
        <v>867</v>
      </c>
      <c r="E1534" s="52" t="s">
        <v>124</v>
      </c>
      <c r="F1534" s="52" t="s">
        <v>0</v>
      </c>
      <c r="G1534" s="52" t="s">
        <v>0</v>
      </c>
      <c r="H1534" s="6" t="s">
        <v>14</v>
      </c>
      <c r="I1534" s="104">
        <f>SUM(I1535)</f>
        <v>139719</v>
      </c>
      <c r="J1534" s="104">
        <f>SUM(J1535)</f>
        <v>139719</v>
      </c>
      <c r="K1534" s="104">
        <f>SUM(K1535)</f>
        <v>0</v>
      </c>
      <c r="L1534" s="104">
        <f t="shared" si="549"/>
        <v>36645</v>
      </c>
      <c r="M1534" s="104">
        <f>SUM(M1535)</f>
        <v>11645</v>
      </c>
      <c r="N1534" s="104">
        <f t="shared" ref="N1534:O1534" si="583">SUM(N1535)</f>
        <v>13000</v>
      </c>
      <c r="O1534" s="104">
        <f t="shared" si="583"/>
        <v>12000</v>
      </c>
      <c r="P1534" s="104">
        <f t="shared" si="552"/>
        <v>36645</v>
      </c>
      <c r="Q1534" s="104">
        <f t="shared" si="554"/>
        <v>26.227642625555582</v>
      </c>
      <c r="R1534" s="35"/>
    </row>
    <row r="1535" spans="1:18" x14ac:dyDescent="0.3">
      <c r="A1535" s="40" t="s">
        <v>796</v>
      </c>
      <c r="B1535" s="40" t="s">
        <v>154</v>
      </c>
      <c r="C1535" s="40" t="s">
        <v>117</v>
      </c>
      <c r="D1535" s="40" t="s">
        <v>867</v>
      </c>
      <c r="E1535" s="88" t="s">
        <v>3017</v>
      </c>
      <c r="F1535" s="40"/>
      <c r="G1535" s="81" t="s">
        <v>3071</v>
      </c>
      <c r="H1535" s="9" t="s">
        <v>15</v>
      </c>
      <c r="I1535" s="102">
        <v>139719</v>
      </c>
      <c r="J1535" s="102">
        <v>139719</v>
      </c>
      <c r="K1535" s="102"/>
      <c r="L1535" s="102">
        <f t="shared" si="549"/>
        <v>36645</v>
      </c>
      <c r="M1535" s="102">
        <v>11645</v>
      </c>
      <c r="N1535" s="102">
        <v>13000</v>
      </c>
      <c r="O1535" s="102">
        <v>12000</v>
      </c>
      <c r="P1535" s="102">
        <f t="shared" si="552"/>
        <v>36645</v>
      </c>
      <c r="Q1535" s="102">
        <f t="shared" si="554"/>
        <v>26.227642625555582</v>
      </c>
      <c r="R1535" s="35"/>
    </row>
    <row r="1536" spans="1:18" x14ac:dyDescent="0.3">
      <c r="A1536" s="40" t="s">
        <v>796</v>
      </c>
      <c r="B1536" s="40" t="s">
        <v>154</v>
      </c>
      <c r="C1536" s="40" t="s">
        <v>117</v>
      </c>
      <c r="D1536" s="40" t="s">
        <v>867</v>
      </c>
      <c r="E1536" s="52" t="s">
        <v>125</v>
      </c>
      <c r="F1536" s="52" t="s">
        <v>0</v>
      </c>
      <c r="G1536" s="52" t="s">
        <v>0</v>
      </c>
      <c r="H1536" s="6" t="s">
        <v>16</v>
      </c>
      <c r="I1536" s="104">
        <f>SUM(I1537:I1543)</f>
        <v>148025</v>
      </c>
      <c r="J1536" s="104">
        <f>SUM(J1537:J1543)</f>
        <v>147025</v>
      </c>
      <c r="K1536" s="104">
        <f>SUM(K1537:K1543)</f>
        <v>0</v>
      </c>
      <c r="L1536" s="104">
        <f t="shared" si="549"/>
        <v>42738</v>
      </c>
      <c r="M1536" s="104">
        <f>SUM(M1537:M1543)</f>
        <v>358</v>
      </c>
      <c r="N1536" s="104">
        <f t="shared" ref="N1536:O1536" si="584">SUM(N1537:N1543)</f>
        <v>21860</v>
      </c>
      <c r="O1536" s="104">
        <f t="shared" si="584"/>
        <v>20520</v>
      </c>
      <c r="P1536" s="104">
        <f t="shared" si="552"/>
        <v>42738</v>
      </c>
      <c r="Q1536" s="104">
        <f t="shared" si="554"/>
        <v>29.068525760925013</v>
      </c>
      <c r="R1536" s="35"/>
    </row>
    <row r="1537" spans="1:18" x14ac:dyDescent="0.3">
      <c r="A1537" s="40" t="s">
        <v>796</v>
      </c>
      <c r="B1537" s="40" t="s">
        <v>154</v>
      </c>
      <c r="C1537" s="40" t="s">
        <v>117</v>
      </c>
      <c r="D1537" s="40" t="s">
        <v>867</v>
      </c>
      <c r="E1537" s="88" t="s">
        <v>3018</v>
      </c>
      <c r="F1537" s="40"/>
      <c r="G1537" s="81" t="s">
        <v>3071</v>
      </c>
      <c r="H1537" s="9" t="s">
        <v>17</v>
      </c>
      <c r="I1537" s="102">
        <v>100</v>
      </c>
      <c r="J1537" s="102">
        <v>100</v>
      </c>
      <c r="K1537" s="102"/>
      <c r="L1537" s="102">
        <f t="shared" si="549"/>
        <v>0</v>
      </c>
      <c r="M1537" s="102">
        <v>0</v>
      </c>
      <c r="N1537" s="102"/>
      <c r="O1537" s="102"/>
      <c r="P1537" s="102">
        <f t="shared" si="552"/>
        <v>0</v>
      </c>
      <c r="Q1537" s="102">
        <f t="shared" si="554"/>
        <v>0</v>
      </c>
      <c r="R1537" s="35"/>
    </row>
    <row r="1538" spans="1:18" x14ac:dyDescent="0.3">
      <c r="A1538" s="40" t="s">
        <v>796</v>
      </c>
      <c r="B1538" s="40" t="s">
        <v>154</v>
      </c>
      <c r="C1538" s="40" t="s">
        <v>117</v>
      </c>
      <c r="D1538" s="40" t="s">
        <v>867</v>
      </c>
      <c r="E1538" s="88" t="s">
        <v>3031</v>
      </c>
      <c r="F1538" s="40"/>
      <c r="G1538" s="81" t="s">
        <v>3071</v>
      </c>
      <c r="H1538" s="9" t="s">
        <v>18</v>
      </c>
      <c r="I1538" s="102">
        <v>94025</v>
      </c>
      <c r="J1538" s="102">
        <v>94025</v>
      </c>
      <c r="K1538" s="102"/>
      <c r="L1538" s="102">
        <f t="shared" si="549"/>
        <v>32000</v>
      </c>
      <c r="M1538" s="102">
        <v>0</v>
      </c>
      <c r="N1538" s="102">
        <v>16000</v>
      </c>
      <c r="O1538" s="102">
        <v>16000</v>
      </c>
      <c r="P1538" s="102">
        <f t="shared" si="552"/>
        <v>32000</v>
      </c>
      <c r="Q1538" s="102">
        <f t="shared" si="554"/>
        <v>34.033501728263758</v>
      </c>
      <c r="R1538" s="35"/>
    </row>
    <row r="1539" spans="1:18" x14ac:dyDescent="0.3">
      <c r="A1539" s="40" t="s">
        <v>796</v>
      </c>
      <c r="B1539" s="40" t="s">
        <v>154</v>
      </c>
      <c r="C1539" s="40" t="s">
        <v>117</v>
      </c>
      <c r="D1539" s="40" t="s">
        <v>867</v>
      </c>
      <c r="E1539" s="88" t="s">
        <v>3032</v>
      </c>
      <c r="F1539" s="40"/>
      <c r="G1539" s="81" t="s">
        <v>3071</v>
      </c>
      <c r="H1539" s="9" t="s">
        <v>19</v>
      </c>
      <c r="I1539" s="102">
        <v>11000</v>
      </c>
      <c r="J1539" s="102">
        <v>11000</v>
      </c>
      <c r="K1539" s="102"/>
      <c r="L1539" s="102">
        <f t="shared" si="549"/>
        <v>2700</v>
      </c>
      <c r="M1539" s="102">
        <v>0</v>
      </c>
      <c r="N1539" s="102">
        <v>1700</v>
      </c>
      <c r="O1539" s="102">
        <v>1000</v>
      </c>
      <c r="P1539" s="102">
        <f t="shared" si="552"/>
        <v>2700</v>
      </c>
      <c r="Q1539" s="102">
        <f t="shared" si="554"/>
        <v>24.545454545454547</v>
      </c>
      <c r="R1539" s="35"/>
    </row>
    <row r="1540" spans="1:18" x14ac:dyDescent="0.3">
      <c r="A1540" s="40" t="s">
        <v>796</v>
      </c>
      <c r="B1540" s="40" t="s">
        <v>154</v>
      </c>
      <c r="C1540" s="40" t="s">
        <v>117</v>
      </c>
      <c r="D1540" s="40" t="s">
        <v>867</v>
      </c>
      <c r="E1540" s="88" t="s">
        <v>3026</v>
      </c>
      <c r="F1540" s="40"/>
      <c r="G1540" s="81" t="s">
        <v>3071</v>
      </c>
      <c r="H1540" s="9" t="s">
        <v>20</v>
      </c>
      <c r="I1540" s="102">
        <v>9500</v>
      </c>
      <c r="J1540" s="102">
        <v>9000</v>
      </c>
      <c r="K1540" s="102"/>
      <c r="L1540" s="102">
        <f t="shared" si="549"/>
        <v>1950</v>
      </c>
      <c r="M1540" s="102">
        <v>0</v>
      </c>
      <c r="N1540" s="102">
        <v>1000</v>
      </c>
      <c r="O1540" s="102">
        <v>950</v>
      </c>
      <c r="P1540" s="102">
        <f t="shared" si="552"/>
        <v>1950</v>
      </c>
      <c r="Q1540" s="102">
        <f t="shared" si="554"/>
        <v>21.666666666666668</v>
      </c>
      <c r="R1540" s="35"/>
    </row>
    <row r="1541" spans="1:18" x14ac:dyDescent="0.3">
      <c r="A1541" s="40" t="s">
        <v>796</v>
      </c>
      <c r="B1541" s="40" t="s">
        <v>154</v>
      </c>
      <c r="C1541" s="40" t="s">
        <v>117</v>
      </c>
      <c r="D1541" s="40" t="s">
        <v>867</v>
      </c>
      <c r="E1541" s="88" t="s">
        <v>3033</v>
      </c>
      <c r="F1541" s="40"/>
      <c r="G1541" s="81" t="s">
        <v>3071</v>
      </c>
      <c r="H1541" s="9" t="s">
        <v>21</v>
      </c>
      <c r="I1541" s="102">
        <v>750</v>
      </c>
      <c r="J1541" s="102">
        <v>750</v>
      </c>
      <c r="K1541" s="102"/>
      <c r="L1541" s="102">
        <f t="shared" si="549"/>
        <v>140</v>
      </c>
      <c r="M1541" s="102">
        <v>0</v>
      </c>
      <c r="N1541" s="102">
        <v>90</v>
      </c>
      <c r="O1541" s="102">
        <v>50</v>
      </c>
      <c r="P1541" s="102">
        <f t="shared" si="552"/>
        <v>140</v>
      </c>
      <c r="Q1541" s="102">
        <f t="shared" si="554"/>
        <v>18.666666666666668</v>
      </c>
      <c r="R1541" s="35"/>
    </row>
    <row r="1542" spans="1:18" x14ac:dyDescent="0.3">
      <c r="A1542" s="40" t="s">
        <v>796</v>
      </c>
      <c r="B1542" s="40" t="s">
        <v>154</v>
      </c>
      <c r="C1542" s="40" t="s">
        <v>117</v>
      </c>
      <c r="D1542" s="40" t="s">
        <v>867</v>
      </c>
      <c r="E1542" s="88" t="s">
        <v>3035</v>
      </c>
      <c r="F1542" s="40"/>
      <c r="G1542" s="81" t="s">
        <v>3071</v>
      </c>
      <c r="H1542" s="9" t="s">
        <v>23</v>
      </c>
      <c r="I1542" s="102">
        <v>7750</v>
      </c>
      <c r="J1542" s="102">
        <v>7750</v>
      </c>
      <c r="K1542" s="102"/>
      <c r="L1542" s="102">
        <f t="shared" si="549"/>
        <v>1280</v>
      </c>
      <c r="M1542" s="102">
        <v>0</v>
      </c>
      <c r="N1542" s="102">
        <v>640</v>
      </c>
      <c r="O1542" s="102">
        <v>640</v>
      </c>
      <c r="P1542" s="102">
        <f t="shared" si="552"/>
        <v>1280</v>
      </c>
      <c r="Q1542" s="102">
        <f t="shared" si="554"/>
        <v>16.516129032258064</v>
      </c>
      <c r="R1542" s="35"/>
    </row>
    <row r="1543" spans="1:18" x14ac:dyDescent="0.3">
      <c r="A1543" s="41" t="s">
        <v>796</v>
      </c>
      <c r="B1543" s="41" t="s">
        <v>154</v>
      </c>
      <c r="C1543" s="41" t="s">
        <v>117</v>
      </c>
      <c r="D1543" s="41" t="s">
        <v>867</v>
      </c>
      <c r="E1543" s="41" t="s">
        <v>127</v>
      </c>
      <c r="F1543" s="40" t="s">
        <v>0</v>
      </c>
      <c r="G1543" s="81" t="s">
        <v>0</v>
      </c>
      <c r="H1543" s="6" t="s">
        <v>25</v>
      </c>
      <c r="I1543" s="104">
        <f>SUM(I1544:I1546)</f>
        <v>24900</v>
      </c>
      <c r="J1543" s="104">
        <f>SUM(J1544:J1546)</f>
        <v>24400</v>
      </c>
      <c r="K1543" s="104">
        <f>SUM(K1544:K1546)</f>
        <v>0</v>
      </c>
      <c r="L1543" s="104">
        <f t="shared" si="549"/>
        <v>4668</v>
      </c>
      <c r="M1543" s="104">
        <f>SUM(M1544:M1546)</f>
        <v>358</v>
      </c>
      <c r="N1543" s="104">
        <f t="shared" ref="N1543:O1543" si="585">SUM(N1544:N1546)</f>
        <v>2430</v>
      </c>
      <c r="O1543" s="104">
        <f t="shared" si="585"/>
        <v>1880</v>
      </c>
      <c r="P1543" s="104">
        <f t="shared" si="552"/>
        <v>4668</v>
      </c>
      <c r="Q1543" s="104">
        <f t="shared" si="554"/>
        <v>19.131147540983605</v>
      </c>
      <c r="R1543" s="35"/>
    </row>
    <row r="1544" spans="1:18" x14ac:dyDescent="0.3">
      <c r="A1544" s="40" t="s">
        <v>796</v>
      </c>
      <c r="B1544" s="40" t="s">
        <v>154</v>
      </c>
      <c r="C1544" s="40" t="s">
        <v>117</v>
      </c>
      <c r="D1544" s="40" t="s">
        <v>867</v>
      </c>
      <c r="E1544" s="88" t="s">
        <v>3019</v>
      </c>
      <c r="F1544" s="40"/>
      <c r="G1544" s="81" t="s">
        <v>3071</v>
      </c>
      <c r="H1544" s="9" t="s">
        <v>25</v>
      </c>
      <c r="I1544" s="102">
        <v>9200</v>
      </c>
      <c r="J1544" s="102">
        <v>8700</v>
      </c>
      <c r="K1544" s="102"/>
      <c r="L1544" s="102">
        <f t="shared" si="549"/>
        <v>1500</v>
      </c>
      <c r="M1544" s="102">
        <v>0</v>
      </c>
      <c r="N1544" s="102">
        <v>1000</v>
      </c>
      <c r="O1544" s="102">
        <v>500</v>
      </c>
      <c r="P1544" s="102">
        <f t="shared" si="552"/>
        <v>1500</v>
      </c>
      <c r="Q1544" s="102">
        <f t="shared" si="554"/>
        <v>17.241379310344829</v>
      </c>
      <c r="R1544" s="35"/>
    </row>
    <row r="1545" spans="1:18" x14ac:dyDescent="0.3">
      <c r="A1545" s="40" t="s">
        <v>796</v>
      </c>
      <c r="B1545" s="40" t="s">
        <v>154</v>
      </c>
      <c r="C1545" s="40" t="s">
        <v>117</v>
      </c>
      <c r="D1545" s="40" t="s">
        <v>867</v>
      </c>
      <c r="E1545" s="88" t="s">
        <v>3019</v>
      </c>
      <c r="F1545" s="40" t="s">
        <v>874</v>
      </c>
      <c r="G1545" s="81" t="s">
        <v>3071</v>
      </c>
      <c r="H1545" s="9" t="s">
        <v>135</v>
      </c>
      <c r="I1545" s="102">
        <v>4200</v>
      </c>
      <c r="J1545" s="102">
        <v>4200</v>
      </c>
      <c r="K1545" s="102"/>
      <c r="L1545" s="102">
        <f t="shared" si="549"/>
        <v>1208</v>
      </c>
      <c r="M1545" s="102">
        <v>358</v>
      </c>
      <c r="N1545" s="102">
        <v>450</v>
      </c>
      <c r="O1545" s="102">
        <v>400</v>
      </c>
      <c r="P1545" s="102">
        <f t="shared" si="552"/>
        <v>1208</v>
      </c>
      <c r="Q1545" s="102">
        <f t="shared" si="554"/>
        <v>28.761904761904759</v>
      </c>
      <c r="R1545" s="35"/>
    </row>
    <row r="1546" spans="1:18" ht="20.399999999999999" x14ac:dyDescent="0.3">
      <c r="A1546" s="40" t="s">
        <v>796</v>
      </c>
      <c r="B1546" s="40" t="s">
        <v>154</v>
      </c>
      <c r="C1546" s="40" t="s">
        <v>117</v>
      </c>
      <c r="D1546" s="40" t="s">
        <v>867</v>
      </c>
      <c r="E1546" s="88" t="s">
        <v>3019</v>
      </c>
      <c r="F1546" s="40" t="s">
        <v>875</v>
      </c>
      <c r="G1546" s="81" t="s">
        <v>3071</v>
      </c>
      <c r="H1546" s="9" t="s">
        <v>141</v>
      </c>
      <c r="I1546" s="102">
        <v>11500</v>
      </c>
      <c r="J1546" s="102">
        <v>11500</v>
      </c>
      <c r="K1546" s="102"/>
      <c r="L1546" s="102">
        <f t="shared" si="549"/>
        <v>1960</v>
      </c>
      <c r="M1546" s="102">
        <v>0</v>
      </c>
      <c r="N1546" s="102">
        <v>980</v>
      </c>
      <c r="O1546" s="102">
        <v>980</v>
      </c>
      <c r="P1546" s="102">
        <f t="shared" si="552"/>
        <v>1960</v>
      </c>
      <c r="Q1546" s="102">
        <f t="shared" si="554"/>
        <v>17.043478260869566</v>
      </c>
      <c r="R1546" s="35"/>
    </row>
    <row r="1547" spans="1:18" s="34" customFormat="1" ht="20.399999999999999" x14ac:dyDescent="0.3">
      <c r="A1547" s="43" t="s">
        <v>0</v>
      </c>
      <c r="B1547" s="43" t="s">
        <v>0</v>
      </c>
      <c r="C1547" s="43" t="s">
        <v>0</v>
      </c>
      <c r="D1547" s="49" t="s">
        <v>0</v>
      </c>
      <c r="E1547" s="49" t="s">
        <v>0</v>
      </c>
      <c r="F1547" s="49" t="s">
        <v>0</v>
      </c>
      <c r="G1547" s="49" t="s">
        <v>0</v>
      </c>
      <c r="H1547" s="21" t="s">
        <v>35</v>
      </c>
      <c r="I1547" s="112">
        <f t="shared" ref="I1547:O1548" si="586">SUM(I1548)</f>
        <v>100</v>
      </c>
      <c r="J1547" s="112">
        <f t="shared" si="586"/>
        <v>100</v>
      </c>
      <c r="K1547" s="112">
        <f t="shared" si="586"/>
        <v>0</v>
      </c>
      <c r="L1547" s="112">
        <f t="shared" ref="L1547:L1610" si="587">SUM(M1547:O1547)</f>
        <v>0</v>
      </c>
      <c r="M1547" s="112">
        <f t="shared" si="586"/>
        <v>0</v>
      </c>
      <c r="N1547" s="112">
        <f t="shared" si="586"/>
        <v>0</v>
      </c>
      <c r="O1547" s="112">
        <f t="shared" si="586"/>
        <v>0</v>
      </c>
      <c r="P1547" s="112">
        <f t="shared" si="552"/>
        <v>0</v>
      </c>
      <c r="Q1547" s="112">
        <f t="shared" si="554"/>
        <v>0</v>
      </c>
      <c r="R1547" s="35"/>
    </row>
    <row r="1548" spans="1:18" x14ac:dyDescent="0.3">
      <c r="A1548" s="40" t="s">
        <v>796</v>
      </c>
      <c r="B1548" s="40" t="s">
        <v>154</v>
      </c>
      <c r="C1548" s="40" t="s">
        <v>117</v>
      </c>
      <c r="D1548" s="40" t="s">
        <v>867</v>
      </c>
      <c r="E1548" s="52" t="s">
        <v>142</v>
      </c>
      <c r="F1548" s="52" t="s">
        <v>0</v>
      </c>
      <c r="G1548" s="52" t="s">
        <v>0</v>
      </c>
      <c r="H1548" s="6" t="s">
        <v>27</v>
      </c>
      <c r="I1548" s="104">
        <f t="shared" si="586"/>
        <v>100</v>
      </c>
      <c r="J1548" s="104">
        <f t="shared" si="586"/>
        <v>100</v>
      </c>
      <c r="K1548" s="104">
        <f t="shared" si="586"/>
        <v>0</v>
      </c>
      <c r="L1548" s="104">
        <f t="shared" si="587"/>
        <v>0</v>
      </c>
      <c r="M1548" s="104">
        <f t="shared" si="586"/>
        <v>0</v>
      </c>
      <c r="N1548" s="104">
        <f t="shared" si="586"/>
        <v>0</v>
      </c>
      <c r="O1548" s="104">
        <f t="shared" si="586"/>
        <v>0</v>
      </c>
      <c r="P1548" s="104">
        <f t="shared" ref="P1548:P1611" si="588">K1548+L1548</f>
        <v>0</v>
      </c>
      <c r="Q1548" s="104">
        <f t="shared" si="554"/>
        <v>0</v>
      </c>
      <c r="R1548" s="35"/>
    </row>
    <row r="1549" spans="1:18" x14ac:dyDescent="0.3">
      <c r="A1549" s="40" t="s">
        <v>796</v>
      </c>
      <c r="B1549" s="40" t="s">
        <v>154</v>
      </c>
      <c r="C1549" s="40" t="s">
        <v>117</v>
      </c>
      <c r="D1549" s="40" t="s">
        <v>867</v>
      </c>
      <c r="E1549" s="88" t="s">
        <v>3021</v>
      </c>
      <c r="F1549" s="40"/>
      <c r="G1549" s="81" t="s">
        <v>3071</v>
      </c>
      <c r="H1549" s="9" t="s">
        <v>34</v>
      </c>
      <c r="I1549" s="102">
        <v>100</v>
      </c>
      <c r="J1549" s="102">
        <v>100</v>
      </c>
      <c r="K1549" s="102"/>
      <c r="L1549" s="102">
        <f t="shared" si="587"/>
        <v>0</v>
      </c>
      <c r="M1549" s="102">
        <v>0</v>
      </c>
      <c r="N1549" s="102"/>
      <c r="O1549" s="102"/>
      <c r="P1549" s="102">
        <f t="shared" si="588"/>
        <v>0</v>
      </c>
      <c r="Q1549" s="102">
        <f t="shared" ref="Q1549:Q1612" si="589">IF(J1549=0,"-",P1549/J1549*100)</f>
        <v>0</v>
      </c>
      <c r="R1549" s="35"/>
    </row>
    <row r="1550" spans="1:18" s="34" customFormat="1" ht="20.399999999999999" x14ac:dyDescent="0.3">
      <c r="A1550" s="43" t="s">
        <v>0</v>
      </c>
      <c r="B1550" s="43" t="s">
        <v>0</v>
      </c>
      <c r="C1550" s="43" t="s">
        <v>0</v>
      </c>
      <c r="D1550" s="49" t="s">
        <v>0</v>
      </c>
      <c r="E1550" s="49" t="s">
        <v>0</v>
      </c>
      <c r="F1550" s="49" t="s">
        <v>0</v>
      </c>
      <c r="G1550" s="49" t="s">
        <v>0</v>
      </c>
      <c r="H1550" s="21" t="s">
        <v>53</v>
      </c>
      <c r="I1550" s="112">
        <f t="shared" ref="I1550:O1551" si="590">SUM(I1551)</f>
        <v>5000</v>
      </c>
      <c r="J1550" s="112">
        <f t="shared" si="590"/>
        <v>0</v>
      </c>
      <c r="K1550" s="112">
        <f t="shared" si="590"/>
        <v>0</v>
      </c>
      <c r="L1550" s="112">
        <f t="shared" si="587"/>
        <v>0</v>
      </c>
      <c r="M1550" s="112">
        <f t="shared" si="590"/>
        <v>0</v>
      </c>
      <c r="N1550" s="112">
        <f t="shared" si="590"/>
        <v>0</v>
      </c>
      <c r="O1550" s="112">
        <f t="shared" si="590"/>
        <v>0</v>
      </c>
      <c r="P1550" s="112">
        <f t="shared" si="588"/>
        <v>0</v>
      </c>
      <c r="Q1550" s="112" t="str">
        <f t="shared" si="589"/>
        <v>-</v>
      </c>
      <c r="R1550" s="35"/>
    </row>
    <row r="1551" spans="1:18" x14ac:dyDescent="0.3">
      <c r="A1551" s="40" t="s">
        <v>796</v>
      </c>
      <c r="B1551" s="40" t="s">
        <v>154</v>
      </c>
      <c r="C1551" s="40" t="s">
        <v>117</v>
      </c>
      <c r="D1551" s="40" t="s">
        <v>867</v>
      </c>
      <c r="E1551" s="52" t="s">
        <v>149</v>
      </c>
      <c r="F1551" s="52" t="s">
        <v>0</v>
      </c>
      <c r="G1551" s="52" t="s">
        <v>0</v>
      </c>
      <c r="H1551" s="6" t="s">
        <v>46</v>
      </c>
      <c r="I1551" s="104">
        <f t="shared" si="590"/>
        <v>5000</v>
      </c>
      <c r="J1551" s="104">
        <f t="shared" si="590"/>
        <v>0</v>
      </c>
      <c r="K1551" s="104">
        <f t="shared" si="590"/>
        <v>0</v>
      </c>
      <c r="L1551" s="104">
        <f t="shared" si="587"/>
        <v>0</v>
      </c>
      <c r="M1551" s="104">
        <f t="shared" si="590"/>
        <v>0</v>
      </c>
      <c r="N1551" s="104">
        <f t="shared" si="590"/>
        <v>0</v>
      </c>
      <c r="O1551" s="104">
        <f t="shared" si="590"/>
        <v>0</v>
      </c>
      <c r="P1551" s="104">
        <f t="shared" si="588"/>
        <v>0</v>
      </c>
      <c r="Q1551" s="104" t="str">
        <f t="shared" si="589"/>
        <v>-</v>
      </c>
      <c r="R1551" s="35"/>
    </row>
    <row r="1552" spans="1:18" x14ac:dyDescent="0.3">
      <c r="A1552" s="40" t="s">
        <v>796</v>
      </c>
      <c r="B1552" s="40" t="s">
        <v>154</v>
      </c>
      <c r="C1552" s="40" t="s">
        <v>117</v>
      </c>
      <c r="D1552" s="40" t="s">
        <v>867</v>
      </c>
      <c r="E1552" s="88" t="s">
        <v>3022</v>
      </c>
      <c r="F1552" s="40"/>
      <c r="G1552" s="81" t="s">
        <v>3071</v>
      </c>
      <c r="H1552" s="9" t="s">
        <v>49</v>
      </c>
      <c r="I1552" s="102">
        <v>5000</v>
      </c>
      <c r="J1552" s="102">
        <v>0</v>
      </c>
      <c r="K1552" s="102"/>
      <c r="L1552" s="102">
        <f t="shared" si="587"/>
        <v>0</v>
      </c>
      <c r="M1552" s="102">
        <v>0</v>
      </c>
      <c r="N1552" s="102"/>
      <c r="O1552" s="102"/>
      <c r="P1552" s="102">
        <f t="shared" si="588"/>
        <v>0</v>
      </c>
      <c r="Q1552" s="102" t="str">
        <f t="shared" si="589"/>
        <v>-</v>
      </c>
      <c r="R1552" s="35"/>
    </row>
    <row r="1553" spans="1:18" s="34" customFormat="1" x14ac:dyDescent="0.3">
      <c r="A1553" s="49" t="s">
        <v>0</v>
      </c>
      <c r="B1553" s="49" t="s">
        <v>0</v>
      </c>
      <c r="C1553" s="49" t="s">
        <v>0</v>
      </c>
      <c r="D1553" s="49" t="s">
        <v>0</v>
      </c>
      <c r="E1553" s="49" t="s">
        <v>0</v>
      </c>
      <c r="F1553" s="49" t="s">
        <v>0</v>
      </c>
      <c r="G1553" s="49" t="s">
        <v>0</v>
      </c>
      <c r="H1553" s="21" t="s">
        <v>876</v>
      </c>
      <c r="I1553" s="112">
        <f>SUM(I1525,I1547,I1550)</f>
        <v>1744518</v>
      </c>
      <c r="J1553" s="112">
        <f>SUM(J1525,J1547,J1550)</f>
        <v>1738518</v>
      </c>
      <c r="K1553" s="112">
        <f>SUM(K1525,K1547,K1550)</f>
        <v>0</v>
      </c>
      <c r="L1553" s="112">
        <f t="shared" si="587"/>
        <v>467520</v>
      </c>
      <c r="M1553" s="112">
        <f>SUM(M1525,M1547,M1550)</f>
        <v>135275</v>
      </c>
      <c r="N1553" s="112">
        <f t="shared" ref="N1553:O1553" si="591">SUM(N1525,N1547,N1550)</f>
        <v>172725</v>
      </c>
      <c r="O1553" s="112">
        <f t="shared" si="591"/>
        <v>159520</v>
      </c>
      <c r="P1553" s="112">
        <f t="shared" si="588"/>
        <v>467520</v>
      </c>
      <c r="Q1553" s="112">
        <f t="shared" si="589"/>
        <v>26.891869972010646</v>
      </c>
      <c r="R1553" s="35"/>
    </row>
    <row r="1554" spans="1:18" ht="15" thickBot="1" x14ac:dyDescent="0.35">
      <c r="A1554" s="81" t="s">
        <v>0</v>
      </c>
      <c r="B1554" s="81" t="s">
        <v>0</v>
      </c>
      <c r="C1554" s="81" t="s">
        <v>0</v>
      </c>
      <c r="D1554" s="81" t="s">
        <v>0</v>
      </c>
      <c r="E1554" s="81" t="s">
        <v>0</v>
      </c>
      <c r="F1554" s="81" t="s">
        <v>0</v>
      </c>
      <c r="G1554" s="81" t="s">
        <v>0</v>
      </c>
      <c r="H1554" s="6" t="s">
        <v>152</v>
      </c>
      <c r="I1554" s="104">
        <v>53</v>
      </c>
      <c r="J1554" s="104">
        <v>53</v>
      </c>
      <c r="K1554" s="104"/>
      <c r="L1554" s="104"/>
      <c r="M1554" s="104"/>
      <c r="N1554" s="104"/>
      <c r="O1554" s="104"/>
      <c r="P1554" s="104"/>
      <c r="Q1554" s="104"/>
      <c r="R1554" s="35"/>
    </row>
    <row r="1555" spans="1:18" s="34" customFormat="1" ht="31.2" thickBot="1" x14ac:dyDescent="0.35">
      <c r="A1555" s="127" t="s">
        <v>0</v>
      </c>
      <c r="B1555" s="127" t="s">
        <v>0</v>
      </c>
      <c r="C1555" s="127" t="s">
        <v>0</v>
      </c>
      <c r="D1555" s="127" t="s">
        <v>0</v>
      </c>
      <c r="E1555" s="127" t="s">
        <v>0</v>
      </c>
      <c r="F1555" s="127" t="s">
        <v>0</v>
      </c>
      <c r="G1555" s="127" t="s">
        <v>0</v>
      </c>
      <c r="H1555" s="29" t="s">
        <v>63</v>
      </c>
      <c r="I1555" s="124" t="s">
        <v>3013</v>
      </c>
      <c r="J1555" s="124" t="s">
        <v>2</v>
      </c>
      <c r="K1555" s="124" t="s">
        <v>3097</v>
      </c>
      <c r="L1555" s="124" t="s">
        <v>3097</v>
      </c>
      <c r="M1555" s="124" t="s">
        <v>3098</v>
      </c>
      <c r="N1555" s="124" t="s">
        <v>3099</v>
      </c>
      <c r="O1555" s="124" t="s">
        <v>3100</v>
      </c>
      <c r="P1555" s="124" t="s">
        <v>3097</v>
      </c>
      <c r="Q1555" s="126" t="s">
        <v>3101</v>
      </c>
      <c r="R1555" s="35"/>
    </row>
    <row r="1556" spans="1:18" x14ac:dyDescent="0.3">
      <c r="A1556" s="128"/>
      <c r="B1556" s="128"/>
      <c r="C1556" s="128"/>
      <c r="D1556" s="128"/>
      <c r="E1556" s="128"/>
      <c r="F1556" s="128"/>
      <c r="G1556" s="128"/>
      <c r="H1556" s="10" t="s">
        <v>0</v>
      </c>
      <c r="I1556" s="103">
        <v>1</v>
      </c>
      <c r="J1556" s="103">
        <v>2</v>
      </c>
      <c r="K1556" s="103">
        <v>3</v>
      </c>
      <c r="L1556" s="103" t="s">
        <v>3</v>
      </c>
      <c r="M1556" s="103">
        <v>5</v>
      </c>
      <c r="N1556" s="103">
        <v>6</v>
      </c>
      <c r="O1556" s="103">
        <v>7</v>
      </c>
      <c r="P1556" s="103" t="s">
        <v>3102</v>
      </c>
      <c r="Q1556" s="103">
        <v>9</v>
      </c>
      <c r="R1556" s="35"/>
    </row>
    <row r="1557" spans="1:18" x14ac:dyDescent="0.3">
      <c r="A1557" s="128"/>
      <c r="B1557" s="128"/>
      <c r="C1557" s="128"/>
      <c r="D1557" s="128"/>
      <c r="E1557" s="128"/>
      <c r="F1557" s="128"/>
      <c r="G1557" s="128"/>
      <c r="H1557" s="11" t="s">
        <v>99</v>
      </c>
      <c r="I1557" s="105">
        <f>SUM(I1553)</f>
        <v>1744518</v>
      </c>
      <c r="J1557" s="105">
        <f>SUM(J1553)</f>
        <v>1738518</v>
      </c>
      <c r="K1557" s="105">
        <f>SUM(K1553)</f>
        <v>0</v>
      </c>
      <c r="L1557" s="105">
        <f t="shared" si="587"/>
        <v>467520</v>
      </c>
      <c r="M1557" s="105">
        <f>SUM(M1553)</f>
        <v>135275</v>
      </c>
      <c r="N1557" s="105">
        <f t="shared" ref="N1557:O1557" si="592">SUM(N1553)</f>
        <v>172725</v>
      </c>
      <c r="O1557" s="105">
        <f t="shared" si="592"/>
        <v>159520</v>
      </c>
      <c r="P1557" s="105">
        <f t="shared" si="588"/>
        <v>467520</v>
      </c>
      <c r="Q1557" s="105">
        <f t="shared" si="589"/>
        <v>26.891869972010646</v>
      </c>
      <c r="R1557" s="35"/>
    </row>
    <row r="1558" spans="1:18" x14ac:dyDescent="0.3">
      <c r="A1558" s="128"/>
      <c r="B1558" s="128"/>
      <c r="C1558" s="128"/>
      <c r="D1558" s="128"/>
      <c r="E1558" s="128"/>
      <c r="F1558" s="128"/>
      <c r="G1558" s="128"/>
      <c r="H1558" s="12" t="s">
        <v>62</v>
      </c>
      <c r="I1558" s="105">
        <f>SUM(I1557)</f>
        <v>1744518</v>
      </c>
      <c r="J1558" s="105">
        <f>SUM(J1557)</f>
        <v>1738518</v>
      </c>
      <c r="K1558" s="105">
        <f>SUM(K1557)</f>
        <v>0</v>
      </c>
      <c r="L1558" s="105">
        <f t="shared" si="587"/>
        <v>467520</v>
      </c>
      <c r="M1558" s="105">
        <f>SUM(M1557)</f>
        <v>135275</v>
      </c>
      <c r="N1558" s="105">
        <f t="shared" ref="N1558:O1558" si="593">SUM(N1557)</f>
        <v>172725</v>
      </c>
      <c r="O1558" s="105">
        <f t="shared" si="593"/>
        <v>159520</v>
      </c>
      <c r="P1558" s="105">
        <f t="shared" si="588"/>
        <v>467520</v>
      </c>
      <c r="Q1558" s="105">
        <f t="shared" si="589"/>
        <v>26.891869972010646</v>
      </c>
      <c r="R1558" s="35"/>
    </row>
    <row r="1559" spans="1:18" x14ac:dyDescent="0.3">
      <c r="A1559" s="129"/>
      <c r="B1559" s="129"/>
      <c r="C1559" s="129"/>
      <c r="D1559" s="129"/>
      <c r="E1559" s="129"/>
      <c r="F1559" s="129"/>
      <c r="G1559" s="129"/>
      <c r="R1559" s="35"/>
    </row>
    <row r="1560" spans="1:18" ht="15" thickBot="1" x14ac:dyDescent="0.35">
      <c r="A1560" s="81" t="s">
        <v>0</v>
      </c>
      <c r="B1560" s="81" t="s">
        <v>0</v>
      </c>
      <c r="C1560" s="81" t="s">
        <v>0</v>
      </c>
      <c r="D1560" s="81" t="s">
        <v>0</v>
      </c>
      <c r="E1560" s="81" t="s">
        <v>0</v>
      </c>
      <c r="F1560" s="81" t="s">
        <v>0</v>
      </c>
      <c r="G1560" s="81" t="s">
        <v>0</v>
      </c>
      <c r="H1560" s="13" t="s">
        <v>0</v>
      </c>
      <c r="I1560" s="106"/>
      <c r="J1560" s="106"/>
      <c r="K1560" s="106"/>
      <c r="L1560" s="106"/>
      <c r="M1560" s="106"/>
      <c r="N1560" s="106"/>
      <c r="O1560" s="106"/>
      <c r="P1560" s="106"/>
      <c r="Q1560" s="106"/>
      <c r="R1560" s="35"/>
    </row>
    <row r="1561" spans="1:18" s="34" customFormat="1" ht="31.2" thickBot="1" x14ac:dyDescent="0.35">
      <c r="A1561" s="45" t="s">
        <v>112</v>
      </c>
      <c r="B1561" s="45" t="s">
        <v>113</v>
      </c>
      <c r="C1561" s="45" t="s">
        <v>114</v>
      </c>
      <c r="D1561" s="46" t="s">
        <v>0</v>
      </c>
      <c r="E1561" s="45" t="s">
        <v>3014</v>
      </c>
      <c r="F1561" s="45" t="s">
        <v>115</v>
      </c>
      <c r="G1561" s="45" t="s">
        <v>116</v>
      </c>
      <c r="H1561" s="29" t="s">
        <v>1</v>
      </c>
      <c r="I1561" s="124" t="s">
        <v>3013</v>
      </c>
      <c r="J1561" s="124" t="s">
        <v>2</v>
      </c>
      <c r="K1561" s="124" t="s">
        <v>3097</v>
      </c>
      <c r="L1561" s="124" t="s">
        <v>3097</v>
      </c>
      <c r="M1561" s="124" t="s">
        <v>3098</v>
      </c>
      <c r="N1561" s="124" t="s">
        <v>3099</v>
      </c>
      <c r="O1561" s="124" t="s">
        <v>3100</v>
      </c>
      <c r="P1561" s="124" t="s">
        <v>3097</v>
      </c>
      <c r="Q1561" s="126" t="s">
        <v>3101</v>
      </c>
      <c r="R1561" s="35"/>
    </row>
    <row r="1562" spans="1:18" x14ac:dyDescent="0.3">
      <c r="A1562" s="50" t="s">
        <v>0</v>
      </c>
      <c r="B1562" s="50" t="s">
        <v>0</v>
      </c>
      <c r="C1562" s="50" t="s">
        <v>0</v>
      </c>
      <c r="D1562" s="51" t="s">
        <v>0</v>
      </c>
      <c r="E1562" s="51" t="s">
        <v>0</v>
      </c>
      <c r="F1562" s="86" t="s">
        <v>0</v>
      </c>
      <c r="G1562" s="87" t="s">
        <v>0</v>
      </c>
      <c r="H1562" s="8" t="s">
        <v>0</v>
      </c>
      <c r="I1562" s="103">
        <v>1</v>
      </c>
      <c r="J1562" s="103">
        <v>2</v>
      </c>
      <c r="K1562" s="103">
        <v>3</v>
      </c>
      <c r="L1562" s="103" t="s">
        <v>3</v>
      </c>
      <c r="M1562" s="103">
        <v>5</v>
      </c>
      <c r="N1562" s="103">
        <v>6</v>
      </c>
      <c r="O1562" s="103">
        <v>7</v>
      </c>
      <c r="P1562" s="103" t="s">
        <v>3102</v>
      </c>
      <c r="Q1562" s="103">
        <v>9</v>
      </c>
      <c r="R1562" s="35"/>
    </row>
    <row r="1563" spans="1:18" x14ac:dyDescent="0.3">
      <c r="A1563" s="41" t="s">
        <v>796</v>
      </c>
      <c r="B1563" s="41" t="s">
        <v>154</v>
      </c>
      <c r="C1563" s="40" t="s">
        <v>877</v>
      </c>
      <c r="D1563" s="40" t="s">
        <v>878</v>
      </c>
      <c r="E1563" s="52" t="s">
        <v>0</v>
      </c>
      <c r="F1563" s="52" t="s">
        <v>0</v>
      </c>
      <c r="G1563" s="52" t="s">
        <v>0</v>
      </c>
      <c r="H1563" s="6" t="s">
        <v>879</v>
      </c>
      <c r="I1563" s="102"/>
      <c r="J1563" s="102"/>
      <c r="K1563" s="102"/>
      <c r="L1563" s="102">
        <f t="shared" si="587"/>
        <v>0</v>
      </c>
      <c r="M1563" s="102">
        <v>0</v>
      </c>
      <c r="N1563" s="102"/>
      <c r="O1563" s="102"/>
      <c r="P1563" s="102">
        <f t="shared" si="588"/>
        <v>0</v>
      </c>
      <c r="Q1563" s="102" t="str">
        <f t="shared" si="589"/>
        <v>-</v>
      </c>
      <c r="R1563" s="35"/>
    </row>
    <row r="1564" spans="1:18" s="34" customFormat="1" ht="20.399999999999999" x14ac:dyDescent="0.3">
      <c r="A1564" s="43" t="s">
        <v>0</v>
      </c>
      <c r="B1564" s="43" t="s">
        <v>0</v>
      </c>
      <c r="C1564" s="43" t="s">
        <v>0</v>
      </c>
      <c r="D1564" s="49" t="s">
        <v>0</v>
      </c>
      <c r="E1564" s="49" t="s">
        <v>0</v>
      </c>
      <c r="F1564" s="49" t="s">
        <v>0</v>
      </c>
      <c r="G1564" s="49" t="s">
        <v>0</v>
      </c>
      <c r="H1564" s="21" t="s">
        <v>26</v>
      </c>
      <c r="I1564" s="112">
        <f>SUM(I1565,I1573,I1575)</f>
        <v>1284802</v>
      </c>
      <c r="J1564" s="112">
        <f>SUM(J1565,J1573,J1575)</f>
        <v>1283802</v>
      </c>
      <c r="K1564" s="112">
        <f>SUM(K1565,K1573,K1575)</f>
        <v>0</v>
      </c>
      <c r="L1564" s="112">
        <f t="shared" si="587"/>
        <v>350337</v>
      </c>
      <c r="M1564" s="112">
        <f>SUM(M1565,M1573,M1575)</f>
        <v>105767</v>
      </c>
      <c r="N1564" s="112">
        <f t="shared" ref="N1564:O1564" si="594">SUM(N1565,N1573,N1575)</f>
        <v>131410</v>
      </c>
      <c r="O1564" s="112">
        <f t="shared" si="594"/>
        <v>113160</v>
      </c>
      <c r="P1564" s="112">
        <f t="shared" si="588"/>
        <v>350337</v>
      </c>
      <c r="Q1564" s="112">
        <f t="shared" si="589"/>
        <v>27.289021204204388</v>
      </c>
      <c r="R1564" s="35"/>
    </row>
    <row r="1565" spans="1:18" x14ac:dyDescent="0.3">
      <c r="A1565" s="40" t="s">
        <v>796</v>
      </c>
      <c r="B1565" s="40" t="s">
        <v>154</v>
      </c>
      <c r="C1565" s="40" t="s">
        <v>877</v>
      </c>
      <c r="D1565" s="40" t="s">
        <v>878</v>
      </c>
      <c r="E1565" s="52" t="s">
        <v>119</v>
      </c>
      <c r="F1565" s="52" t="s">
        <v>0</v>
      </c>
      <c r="G1565" s="52" t="s">
        <v>0</v>
      </c>
      <c r="H1565" s="6" t="s">
        <v>5</v>
      </c>
      <c r="I1565" s="104">
        <f>SUM(I1566,I1567)</f>
        <v>1118655</v>
      </c>
      <c r="J1565" s="104">
        <f>SUM(J1566,J1567)</f>
        <v>1118655</v>
      </c>
      <c r="K1565" s="104">
        <f>SUM(K1566,K1567)</f>
        <v>0</v>
      </c>
      <c r="L1565" s="104">
        <f t="shared" si="587"/>
        <v>308110</v>
      </c>
      <c r="M1565" s="104">
        <f>SUM(M1566,M1567)</f>
        <v>96410</v>
      </c>
      <c r="N1565" s="104">
        <f t="shared" ref="N1565:O1565" si="595">SUM(N1566,N1567)</f>
        <v>112700</v>
      </c>
      <c r="O1565" s="104">
        <f t="shared" si="595"/>
        <v>99000</v>
      </c>
      <c r="P1565" s="104">
        <f t="shared" si="588"/>
        <v>308110</v>
      </c>
      <c r="Q1565" s="104">
        <f t="shared" si="589"/>
        <v>27.542897497441121</v>
      </c>
      <c r="R1565" s="35"/>
    </row>
    <row r="1566" spans="1:18" x14ac:dyDescent="0.3">
      <c r="A1566" s="40" t="s">
        <v>796</v>
      </c>
      <c r="B1566" s="40" t="s">
        <v>154</v>
      </c>
      <c r="C1566" s="40" t="s">
        <v>877</v>
      </c>
      <c r="D1566" s="40" t="s">
        <v>878</v>
      </c>
      <c r="E1566" s="88" t="s">
        <v>3015</v>
      </c>
      <c r="F1566" s="40"/>
      <c r="G1566" s="81" t="s">
        <v>3071</v>
      </c>
      <c r="H1566" s="9" t="s">
        <v>6</v>
      </c>
      <c r="I1566" s="102">
        <v>987055</v>
      </c>
      <c r="J1566" s="102">
        <v>987055</v>
      </c>
      <c r="K1566" s="102"/>
      <c r="L1566" s="102">
        <f t="shared" si="587"/>
        <v>268460</v>
      </c>
      <c r="M1566" s="102">
        <v>86460</v>
      </c>
      <c r="N1566" s="102">
        <v>95000</v>
      </c>
      <c r="O1566" s="102">
        <v>87000</v>
      </c>
      <c r="P1566" s="102">
        <f t="shared" si="588"/>
        <v>268460</v>
      </c>
      <c r="Q1566" s="102">
        <f t="shared" si="589"/>
        <v>27.198079134394742</v>
      </c>
      <c r="R1566" s="35"/>
    </row>
    <row r="1567" spans="1:18" x14ac:dyDescent="0.3">
      <c r="A1567" s="41" t="s">
        <v>796</v>
      </c>
      <c r="B1567" s="41" t="s">
        <v>154</v>
      </c>
      <c r="C1567" s="41" t="s">
        <v>877</v>
      </c>
      <c r="D1567" s="41" t="s">
        <v>878</v>
      </c>
      <c r="E1567" s="41" t="s">
        <v>120</v>
      </c>
      <c r="F1567" s="40" t="s">
        <v>0</v>
      </c>
      <c r="G1567" s="81" t="s">
        <v>0</v>
      </c>
      <c r="H1567" s="6" t="s">
        <v>7</v>
      </c>
      <c r="I1567" s="104">
        <f>SUM(I1568:I1572)</f>
        <v>131600</v>
      </c>
      <c r="J1567" s="104">
        <f>SUM(J1568:J1572)</f>
        <v>131600</v>
      </c>
      <c r="K1567" s="104">
        <f>SUM(K1568:K1572)</f>
        <v>0</v>
      </c>
      <c r="L1567" s="104">
        <f t="shared" si="587"/>
        <v>39650</v>
      </c>
      <c r="M1567" s="104">
        <f>SUM(M1568:M1572)</f>
        <v>9950</v>
      </c>
      <c r="N1567" s="104">
        <f t="shared" ref="N1567:O1567" si="596">SUM(N1568:N1572)</f>
        <v>17700</v>
      </c>
      <c r="O1567" s="104">
        <f t="shared" si="596"/>
        <v>12000</v>
      </c>
      <c r="P1567" s="104">
        <f t="shared" si="588"/>
        <v>39650</v>
      </c>
      <c r="Q1567" s="104">
        <f t="shared" si="589"/>
        <v>30.129179331306993</v>
      </c>
      <c r="R1567" s="35"/>
    </row>
    <row r="1568" spans="1:18" x14ac:dyDescent="0.3">
      <c r="A1568" s="40" t="s">
        <v>796</v>
      </c>
      <c r="B1568" s="40" t="s">
        <v>154</v>
      </c>
      <c r="C1568" s="40" t="s">
        <v>877</v>
      </c>
      <c r="D1568" s="40" t="s">
        <v>878</v>
      </c>
      <c r="E1568" s="88" t="s">
        <v>3016</v>
      </c>
      <c r="F1568" s="40" t="s">
        <v>880</v>
      </c>
      <c r="G1568" s="81" t="s">
        <v>3071</v>
      </c>
      <c r="H1568" s="9" t="s">
        <v>9</v>
      </c>
      <c r="I1568" s="102">
        <v>22000</v>
      </c>
      <c r="J1568" s="102">
        <v>22000</v>
      </c>
      <c r="K1568" s="102"/>
      <c r="L1568" s="102">
        <f t="shared" si="587"/>
        <v>5975</v>
      </c>
      <c r="M1568" s="102">
        <v>1975</v>
      </c>
      <c r="N1568" s="102">
        <v>2000</v>
      </c>
      <c r="O1568" s="102">
        <v>2000</v>
      </c>
      <c r="P1568" s="102">
        <f t="shared" si="588"/>
        <v>5975</v>
      </c>
      <c r="Q1568" s="102">
        <f t="shared" si="589"/>
        <v>27.15909090909091</v>
      </c>
      <c r="R1568" s="35"/>
    </row>
    <row r="1569" spans="1:18" x14ac:dyDescent="0.3">
      <c r="A1569" s="40" t="s">
        <v>796</v>
      </c>
      <c r="B1569" s="40" t="s">
        <v>154</v>
      </c>
      <c r="C1569" s="40" t="s">
        <v>877</v>
      </c>
      <c r="D1569" s="40" t="s">
        <v>878</v>
      </c>
      <c r="E1569" s="88" t="s">
        <v>3016</v>
      </c>
      <c r="F1569" s="40" t="s">
        <v>881</v>
      </c>
      <c r="G1569" s="81" t="s">
        <v>3071</v>
      </c>
      <c r="H1569" s="9" t="s">
        <v>12</v>
      </c>
      <c r="I1569" s="102">
        <v>83000</v>
      </c>
      <c r="J1569" s="102">
        <v>83000</v>
      </c>
      <c r="K1569" s="102"/>
      <c r="L1569" s="102">
        <f t="shared" si="587"/>
        <v>28975</v>
      </c>
      <c r="M1569" s="102">
        <v>7975</v>
      </c>
      <c r="N1569" s="102">
        <v>11000</v>
      </c>
      <c r="O1569" s="102">
        <v>10000</v>
      </c>
      <c r="P1569" s="102">
        <f t="shared" si="588"/>
        <v>28975</v>
      </c>
      <c r="Q1569" s="102">
        <f t="shared" si="589"/>
        <v>34.909638554216862</v>
      </c>
      <c r="R1569" s="35"/>
    </row>
    <row r="1570" spans="1:18" x14ac:dyDescent="0.3">
      <c r="A1570" s="40" t="s">
        <v>796</v>
      </c>
      <c r="B1570" s="40" t="s">
        <v>154</v>
      </c>
      <c r="C1570" s="40" t="s">
        <v>877</v>
      </c>
      <c r="D1570" s="40" t="s">
        <v>878</v>
      </c>
      <c r="E1570" s="88" t="s">
        <v>3016</v>
      </c>
      <c r="F1570" s="40" t="s">
        <v>882</v>
      </c>
      <c r="G1570" s="81" t="s">
        <v>3071</v>
      </c>
      <c r="H1570" s="9" t="s">
        <v>10</v>
      </c>
      <c r="I1570" s="102">
        <v>19000</v>
      </c>
      <c r="J1570" s="102">
        <v>19000</v>
      </c>
      <c r="K1570" s="102"/>
      <c r="L1570" s="102">
        <f t="shared" si="587"/>
        <v>0</v>
      </c>
      <c r="M1570" s="102">
        <v>0</v>
      </c>
      <c r="N1570" s="102"/>
      <c r="O1570" s="102"/>
      <c r="P1570" s="102">
        <f t="shared" si="588"/>
        <v>0</v>
      </c>
      <c r="Q1570" s="102">
        <f t="shared" si="589"/>
        <v>0</v>
      </c>
      <c r="R1570" s="35"/>
    </row>
    <row r="1571" spans="1:18" x14ac:dyDescent="0.3">
      <c r="A1571" s="40" t="s">
        <v>796</v>
      </c>
      <c r="B1571" s="40" t="s">
        <v>154</v>
      </c>
      <c r="C1571" s="40" t="s">
        <v>877</v>
      </c>
      <c r="D1571" s="40" t="s">
        <v>878</v>
      </c>
      <c r="E1571" s="88" t="s">
        <v>3016</v>
      </c>
      <c r="F1571" s="40" t="s">
        <v>883</v>
      </c>
      <c r="G1571" s="81" t="s">
        <v>3071</v>
      </c>
      <c r="H1571" s="9" t="s">
        <v>8</v>
      </c>
      <c r="I1571" s="102">
        <v>4700</v>
      </c>
      <c r="J1571" s="102">
        <v>4700</v>
      </c>
      <c r="K1571" s="102"/>
      <c r="L1571" s="102">
        <f t="shared" si="587"/>
        <v>4700</v>
      </c>
      <c r="M1571" s="102">
        <v>0</v>
      </c>
      <c r="N1571" s="102">
        <v>4700</v>
      </c>
      <c r="O1571" s="102"/>
      <c r="P1571" s="102">
        <f t="shared" si="588"/>
        <v>4700</v>
      </c>
      <c r="Q1571" s="102">
        <f t="shared" si="589"/>
        <v>100</v>
      </c>
      <c r="R1571" s="35"/>
    </row>
    <row r="1572" spans="1:18" x14ac:dyDescent="0.3">
      <c r="A1572" s="40" t="s">
        <v>796</v>
      </c>
      <c r="B1572" s="40" t="s">
        <v>154</v>
      </c>
      <c r="C1572" s="40" t="s">
        <v>877</v>
      </c>
      <c r="D1572" s="40" t="s">
        <v>878</v>
      </c>
      <c r="E1572" s="88" t="s">
        <v>3016</v>
      </c>
      <c r="F1572" s="40" t="s">
        <v>884</v>
      </c>
      <c r="G1572" s="81" t="s">
        <v>3071</v>
      </c>
      <c r="H1572" s="9" t="s">
        <v>11</v>
      </c>
      <c r="I1572" s="102">
        <v>2900</v>
      </c>
      <c r="J1572" s="102">
        <v>2900</v>
      </c>
      <c r="K1572" s="102"/>
      <c r="L1572" s="102">
        <f t="shared" si="587"/>
        <v>0</v>
      </c>
      <c r="M1572" s="102">
        <v>0</v>
      </c>
      <c r="N1572" s="102"/>
      <c r="O1572" s="102"/>
      <c r="P1572" s="102">
        <f t="shared" si="588"/>
        <v>0</v>
      </c>
      <c r="Q1572" s="102">
        <f t="shared" si="589"/>
        <v>0</v>
      </c>
      <c r="R1572" s="35"/>
    </row>
    <row r="1573" spans="1:18" x14ac:dyDescent="0.3">
      <c r="A1573" s="40" t="s">
        <v>796</v>
      </c>
      <c r="B1573" s="40" t="s">
        <v>154</v>
      </c>
      <c r="C1573" s="40" t="s">
        <v>877</v>
      </c>
      <c r="D1573" s="40" t="s">
        <v>878</v>
      </c>
      <c r="E1573" s="52" t="s">
        <v>124</v>
      </c>
      <c r="F1573" s="52" t="s">
        <v>0</v>
      </c>
      <c r="G1573" s="52" t="s">
        <v>0</v>
      </c>
      <c r="H1573" s="6" t="s">
        <v>14</v>
      </c>
      <c r="I1573" s="104">
        <f>SUM(I1574)</f>
        <v>104582</v>
      </c>
      <c r="J1573" s="104">
        <f>SUM(J1574)</f>
        <v>104582</v>
      </c>
      <c r="K1573" s="104">
        <f>SUM(K1574)</f>
        <v>0</v>
      </c>
      <c r="L1573" s="104">
        <f t="shared" si="587"/>
        <v>29079</v>
      </c>
      <c r="M1573" s="104">
        <f>SUM(M1574)</f>
        <v>9079</v>
      </c>
      <c r="N1573" s="104">
        <f t="shared" ref="N1573:O1573" si="597">SUM(N1574)</f>
        <v>11000</v>
      </c>
      <c r="O1573" s="104">
        <f t="shared" si="597"/>
        <v>9000</v>
      </c>
      <c r="P1573" s="104">
        <f t="shared" si="588"/>
        <v>29079</v>
      </c>
      <c r="Q1573" s="104">
        <f t="shared" si="589"/>
        <v>27.804975999694019</v>
      </c>
      <c r="R1573" s="35"/>
    </row>
    <row r="1574" spans="1:18" x14ac:dyDescent="0.3">
      <c r="A1574" s="40" t="s">
        <v>796</v>
      </c>
      <c r="B1574" s="40" t="s">
        <v>154</v>
      </c>
      <c r="C1574" s="40" t="s">
        <v>877</v>
      </c>
      <c r="D1574" s="40" t="s">
        <v>878</v>
      </c>
      <c r="E1574" s="88" t="s">
        <v>3017</v>
      </c>
      <c r="F1574" s="40"/>
      <c r="G1574" s="81" t="s">
        <v>3071</v>
      </c>
      <c r="H1574" s="9" t="s">
        <v>15</v>
      </c>
      <c r="I1574" s="102">
        <v>104582</v>
      </c>
      <c r="J1574" s="102">
        <v>104582</v>
      </c>
      <c r="K1574" s="102"/>
      <c r="L1574" s="102">
        <f t="shared" si="587"/>
        <v>29079</v>
      </c>
      <c r="M1574" s="102">
        <v>9079</v>
      </c>
      <c r="N1574" s="102">
        <v>11000</v>
      </c>
      <c r="O1574" s="102">
        <v>9000</v>
      </c>
      <c r="P1574" s="102">
        <f t="shared" si="588"/>
        <v>29079</v>
      </c>
      <c r="Q1574" s="102">
        <f t="shared" si="589"/>
        <v>27.804975999694019</v>
      </c>
      <c r="R1574" s="35"/>
    </row>
    <row r="1575" spans="1:18" x14ac:dyDescent="0.3">
      <c r="A1575" s="40" t="s">
        <v>796</v>
      </c>
      <c r="B1575" s="40" t="s">
        <v>154</v>
      </c>
      <c r="C1575" s="40" t="s">
        <v>877</v>
      </c>
      <c r="D1575" s="40" t="s">
        <v>878</v>
      </c>
      <c r="E1575" s="52" t="s">
        <v>125</v>
      </c>
      <c r="F1575" s="52" t="s">
        <v>0</v>
      </c>
      <c r="G1575" s="52" t="s">
        <v>0</v>
      </c>
      <c r="H1575" s="6" t="s">
        <v>16</v>
      </c>
      <c r="I1575" s="104">
        <f>SUM(I1576:I1583)</f>
        <v>61565</v>
      </c>
      <c r="J1575" s="104">
        <f>SUM(J1576:J1583)</f>
        <v>60565</v>
      </c>
      <c r="K1575" s="104">
        <f>SUM(K1576:K1583)</f>
        <v>0</v>
      </c>
      <c r="L1575" s="104">
        <f t="shared" si="587"/>
        <v>13148</v>
      </c>
      <c r="M1575" s="104">
        <f>SUM(M1576:M1583)</f>
        <v>278</v>
      </c>
      <c r="N1575" s="104">
        <f t="shared" ref="N1575:O1575" si="598">SUM(N1576:N1583)</f>
        <v>7710</v>
      </c>
      <c r="O1575" s="104">
        <f t="shared" si="598"/>
        <v>5160</v>
      </c>
      <c r="P1575" s="104">
        <f t="shared" si="588"/>
        <v>13148</v>
      </c>
      <c r="Q1575" s="104">
        <f t="shared" si="589"/>
        <v>21.708907785024355</v>
      </c>
      <c r="R1575" s="35"/>
    </row>
    <row r="1576" spans="1:18" x14ac:dyDescent="0.3">
      <c r="A1576" s="40" t="s">
        <v>796</v>
      </c>
      <c r="B1576" s="40" t="s">
        <v>154</v>
      </c>
      <c r="C1576" s="40" t="s">
        <v>877</v>
      </c>
      <c r="D1576" s="40" t="s">
        <v>878</v>
      </c>
      <c r="E1576" s="88" t="s">
        <v>3018</v>
      </c>
      <c r="F1576" s="40"/>
      <c r="G1576" s="81" t="s">
        <v>3071</v>
      </c>
      <c r="H1576" s="9" t="s">
        <v>17</v>
      </c>
      <c r="I1576" s="102">
        <v>475</v>
      </c>
      <c r="J1576" s="102">
        <v>475</v>
      </c>
      <c r="K1576" s="102"/>
      <c r="L1576" s="102">
        <f t="shared" si="587"/>
        <v>0</v>
      </c>
      <c r="M1576" s="102">
        <v>0</v>
      </c>
      <c r="N1576" s="102"/>
      <c r="O1576" s="102"/>
      <c r="P1576" s="102">
        <f t="shared" si="588"/>
        <v>0</v>
      </c>
      <c r="Q1576" s="102">
        <f t="shared" si="589"/>
        <v>0</v>
      </c>
      <c r="R1576" s="35"/>
    </row>
    <row r="1577" spans="1:18" x14ac:dyDescent="0.3">
      <c r="A1577" s="40" t="s">
        <v>796</v>
      </c>
      <c r="B1577" s="40" t="s">
        <v>154</v>
      </c>
      <c r="C1577" s="40" t="s">
        <v>877</v>
      </c>
      <c r="D1577" s="40" t="s">
        <v>878</v>
      </c>
      <c r="E1577" s="88" t="s">
        <v>3031</v>
      </c>
      <c r="F1577" s="40"/>
      <c r="G1577" s="81" t="s">
        <v>3071</v>
      </c>
      <c r="H1577" s="9" t="s">
        <v>18</v>
      </c>
      <c r="I1577" s="102">
        <v>30455</v>
      </c>
      <c r="J1577" s="102">
        <v>30455</v>
      </c>
      <c r="K1577" s="102"/>
      <c r="L1577" s="102">
        <f t="shared" si="587"/>
        <v>7100</v>
      </c>
      <c r="M1577" s="102">
        <v>0</v>
      </c>
      <c r="N1577" s="102">
        <v>4500</v>
      </c>
      <c r="O1577" s="102">
        <v>2600</v>
      </c>
      <c r="P1577" s="102">
        <f t="shared" si="588"/>
        <v>7100</v>
      </c>
      <c r="Q1577" s="102">
        <f t="shared" si="589"/>
        <v>23.313084879330159</v>
      </c>
      <c r="R1577" s="35"/>
    </row>
    <row r="1578" spans="1:18" x14ac:dyDescent="0.3">
      <c r="A1578" s="40" t="s">
        <v>796</v>
      </c>
      <c r="B1578" s="40" t="s">
        <v>154</v>
      </c>
      <c r="C1578" s="40" t="s">
        <v>877</v>
      </c>
      <c r="D1578" s="40" t="s">
        <v>878</v>
      </c>
      <c r="E1578" s="88" t="s">
        <v>3032</v>
      </c>
      <c r="F1578" s="40"/>
      <c r="G1578" s="81" t="s">
        <v>3071</v>
      </c>
      <c r="H1578" s="9" t="s">
        <v>19</v>
      </c>
      <c r="I1578" s="102">
        <v>7000</v>
      </c>
      <c r="J1578" s="102">
        <v>7000</v>
      </c>
      <c r="K1578" s="102"/>
      <c r="L1578" s="102">
        <f t="shared" si="587"/>
        <v>1800</v>
      </c>
      <c r="M1578" s="102">
        <v>0</v>
      </c>
      <c r="N1578" s="102">
        <v>1200</v>
      </c>
      <c r="O1578" s="102">
        <v>600</v>
      </c>
      <c r="P1578" s="102">
        <f t="shared" si="588"/>
        <v>1800</v>
      </c>
      <c r="Q1578" s="102">
        <f t="shared" si="589"/>
        <v>25.714285714285712</v>
      </c>
      <c r="R1578" s="35"/>
    </row>
    <row r="1579" spans="1:18" x14ac:dyDescent="0.3">
      <c r="A1579" s="40" t="s">
        <v>796</v>
      </c>
      <c r="B1579" s="40" t="s">
        <v>154</v>
      </c>
      <c r="C1579" s="40" t="s">
        <v>877</v>
      </c>
      <c r="D1579" s="40" t="s">
        <v>878</v>
      </c>
      <c r="E1579" s="88" t="s">
        <v>3026</v>
      </c>
      <c r="F1579" s="40"/>
      <c r="G1579" s="81" t="s">
        <v>3071</v>
      </c>
      <c r="H1579" s="9" t="s">
        <v>20</v>
      </c>
      <c r="I1579" s="102">
        <v>5900</v>
      </c>
      <c r="J1579" s="102">
        <v>5500</v>
      </c>
      <c r="K1579" s="102"/>
      <c r="L1579" s="102">
        <f t="shared" si="587"/>
        <v>920</v>
      </c>
      <c r="M1579" s="102">
        <v>0</v>
      </c>
      <c r="N1579" s="102">
        <v>460</v>
      </c>
      <c r="O1579" s="102">
        <v>460</v>
      </c>
      <c r="P1579" s="102">
        <f t="shared" si="588"/>
        <v>920</v>
      </c>
      <c r="Q1579" s="102">
        <f t="shared" si="589"/>
        <v>16.727272727272727</v>
      </c>
      <c r="R1579" s="35"/>
    </row>
    <row r="1580" spans="1:18" x14ac:dyDescent="0.3">
      <c r="A1580" s="40" t="s">
        <v>796</v>
      </c>
      <c r="B1580" s="40" t="s">
        <v>154</v>
      </c>
      <c r="C1580" s="40" t="s">
        <v>877</v>
      </c>
      <c r="D1580" s="40" t="s">
        <v>878</v>
      </c>
      <c r="E1580" s="88" t="s">
        <v>3033</v>
      </c>
      <c r="F1580" s="40"/>
      <c r="G1580" s="81" t="s">
        <v>3071</v>
      </c>
      <c r="H1580" s="9" t="s">
        <v>21</v>
      </c>
      <c r="I1580" s="102">
        <v>500</v>
      </c>
      <c r="J1580" s="102">
        <v>500</v>
      </c>
      <c r="K1580" s="102"/>
      <c r="L1580" s="102">
        <f t="shared" si="587"/>
        <v>100</v>
      </c>
      <c r="M1580" s="102">
        <v>0</v>
      </c>
      <c r="N1580" s="102">
        <v>50</v>
      </c>
      <c r="O1580" s="102">
        <v>50</v>
      </c>
      <c r="P1580" s="102">
        <f t="shared" si="588"/>
        <v>100</v>
      </c>
      <c r="Q1580" s="102">
        <f t="shared" si="589"/>
        <v>20</v>
      </c>
      <c r="R1580" s="35"/>
    </row>
    <row r="1581" spans="1:18" x14ac:dyDescent="0.3">
      <c r="A1581" s="40" t="s">
        <v>796</v>
      </c>
      <c r="B1581" s="40" t="s">
        <v>154</v>
      </c>
      <c r="C1581" s="40" t="s">
        <v>877</v>
      </c>
      <c r="D1581" s="40" t="s">
        <v>878</v>
      </c>
      <c r="E1581" s="88" t="s">
        <v>3035</v>
      </c>
      <c r="F1581" s="40"/>
      <c r="G1581" s="81" t="s">
        <v>3071</v>
      </c>
      <c r="H1581" s="9" t="s">
        <v>23</v>
      </c>
      <c r="I1581" s="102">
        <v>6000</v>
      </c>
      <c r="J1581" s="102">
        <v>6000</v>
      </c>
      <c r="K1581" s="102"/>
      <c r="L1581" s="102">
        <f t="shared" si="587"/>
        <v>1000</v>
      </c>
      <c r="M1581" s="102">
        <v>0</v>
      </c>
      <c r="N1581" s="102">
        <v>500</v>
      </c>
      <c r="O1581" s="102">
        <v>500</v>
      </c>
      <c r="P1581" s="102">
        <f t="shared" si="588"/>
        <v>1000</v>
      </c>
      <c r="Q1581" s="102">
        <f t="shared" si="589"/>
        <v>16.666666666666664</v>
      </c>
      <c r="R1581" s="35"/>
    </row>
    <row r="1582" spans="1:18" x14ac:dyDescent="0.3">
      <c r="A1582" s="40" t="s">
        <v>796</v>
      </c>
      <c r="B1582" s="40" t="s">
        <v>154</v>
      </c>
      <c r="C1582" s="40" t="s">
        <v>877</v>
      </c>
      <c r="D1582" s="40" t="s">
        <v>878</v>
      </c>
      <c r="E1582" s="88" t="s">
        <v>3036</v>
      </c>
      <c r="F1582" s="40"/>
      <c r="G1582" s="81" t="s">
        <v>3071</v>
      </c>
      <c r="H1582" s="9" t="s">
        <v>24</v>
      </c>
      <c r="I1582" s="102">
        <v>0</v>
      </c>
      <c r="J1582" s="102">
        <v>0</v>
      </c>
      <c r="K1582" s="102"/>
      <c r="L1582" s="102">
        <f t="shared" si="587"/>
        <v>0</v>
      </c>
      <c r="M1582" s="102">
        <v>0</v>
      </c>
      <c r="N1582" s="102"/>
      <c r="O1582" s="102"/>
      <c r="P1582" s="102">
        <f t="shared" si="588"/>
        <v>0</v>
      </c>
      <c r="Q1582" s="102" t="str">
        <f t="shared" si="589"/>
        <v>-</v>
      </c>
      <c r="R1582" s="35"/>
    </row>
    <row r="1583" spans="1:18" x14ac:dyDescent="0.3">
      <c r="A1583" s="41" t="s">
        <v>796</v>
      </c>
      <c r="B1583" s="41" t="s">
        <v>154</v>
      </c>
      <c r="C1583" s="41" t="s">
        <v>877</v>
      </c>
      <c r="D1583" s="41" t="s">
        <v>878</v>
      </c>
      <c r="E1583" s="41" t="s">
        <v>127</v>
      </c>
      <c r="F1583" s="40" t="s">
        <v>0</v>
      </c>
      <c r="G1583" s="81" t="s">
        <v>0</v>
      </c>
      <c r="H1583" s="6" t="s">
        <v>25</v>
      </c>
      <c r="I1583" s="104">
        <f>SUM(I1584:I1586)</f>
        <v>11235</v>
      </c>
      <c r="J1583" s="104">
        <f>SUM(J1584:J1586)</f>
        <v>10635</v>
      </c>
      <c r="K1583" s="104">
        <f>SUM(K1584:K1586)</f>
        <v>0</v>
      </c>
      <c r="L1583" s="104">
        <f t="shared" si="587"/>
        <v>2228</v>
      </c>
      <c r="M1583" s="104">
        <f>SUM(M1584:M1586)</f>
        <v>278</v>
      </c>
      <c r="N1583" s="104">
        <f t="shared" ref="N1583:O1583" si="599">SUM(N1584:N1586)</f>
        <v>1000</v>
      </c>
      <c r="O1583" s="104">
        <f t="shared" si="599"/>
        <v>950</v>
      </c>
      <c r="P1583" s="104">
        <f t="shared" si="588"/>
        <v>2228</v>
      </c>
      <c r="Q1583" s="104">
        <f t="shared" si="589"/>
        <v>20.949694405265632</v>
      </c>
      <c r="R1583" s="35"/>
    </row>
    <row r="1584" spans="1:18" x14ac:dyDescent="0.3">
      <c r="A1584" s="40" t="s">
        <v>796</v>
      </c>
      <c r="B1584" s="40" t="s">
        <v>154</v>
      </c>
      <c r="C1584" s="40" t="s">
        <v>877</v>
      </c>
      <c r="D1584" s="40" t="s">
        <v>878</v>
      </c>
      <c r="E1584" s="88" t="s">
        <v>3019</v>
      </c>
      <c r="F1584" s="40"/>
      <c r="G1584" s="81" t="s">
        <v>3071</v>
      </c>
      <c r="H1584" s="9" t="s">
        <v>25</v>
      </c>
      <c r="I1584" s="102">
        <v>5600</v>
      </c>
      <c r="J1584" s="102">
        <v>5000</v>
      </c>
      <c r="K1584" s="102"/>
      <c r="L1584" s="102">
        <f t="shared" si="587"/>
        <v>900</v>
      </c>
      <c r="M1584" s="102">
        <v>0</v>
      </c>
      <c r="N1584" s="102">
        <v>450</v>
      </c>
      <c r="O1584" s="102">
        <v>450</v>
      </c>
      <c r="P1584" s="102">
        <f t="shared" si="588"/>
        <v>900</v>
      </c>
      <c r="Q1584" s="102">
        <f t="shared" si="589"/>
        <v>18</v>
      </c>
      <c r="R1584" s="35"/>
    </row>
    <row r="1585" spans="1:18" x14ac:dyDescent="0.3">
      <c r="A1585" s="40" t="s">
        <v>796</v>
      </c>
      <c r="B1585" s="40" t="s">
        <v>154</v>
      </c>
      <c r="C1585" s="40" t="s">
        <v>877</v>
      </c>
      <c r="D1585" s="40" t="s">
        <v>878</v>
      </c>
      <c r="E1585" s="88" t="s">
        <v>3019</v>
      </c>
      <c r="F1585" s="40" t="s">
        <v>885</v>
      </c>
      <c r="G1585" s="81" t="s">
        <v>3071</v>
      </c>
      <c r="H1585" s="9" t="s">
        <v>135</v>
      </c>
      <c r="I1585" s="102">
        <v>2635</v>
      </c>
      <c r="J1585" s="102">
        <v>2635</v>
      </c>
      <c r="K1585" s="102"/>
      <c r="L1585" s="102">
        <f t="shared" si="587"/>
        <v>828</v>
      </c>
      <c r="M1585" s="102">
        <v>278</v>
      </c>
      <c r="N1585" s="102">
        <v>300</v>
      </c>
      <c r="O1585" s="102">
        <v>250</v>
      </c>
      <c r="P1585" s="102">
        <f t="shared" si="588"/>
        <v>828</v>
      </c>
      <c r="Q1585" s="102">
        <f t="shared" si="589"/>
        <v>31.423149905123338</v>
      </c>
      <c r="R1585" s="35"/>
    </row>
    <row r="1586" spans="1:18" ht="20.399999999999999" x14ac:dyDescent="0.3">
      <c r="A1586" s="40" t="s">
        <v>796</v>
      </c>
      <c r="B1586" s="40" t="s">
        <v>154</v>
      </c>
      <c r="C1586" s="40" t="s">
        <v>877</v>
      </c>
      <c r="D1586" s="40" t="s">
        <v>878</v>
      </c>
      <c r="E1586" s="88" t="s">
        <v>3019</v>
      </c>
      <c r="F1586" s="40" t="s">
        <v>886</v>
      </c>
      <c r="G1586" s="81" t="s">
        <v>3071</v>
      </c>
      <c r="H1586" s="9" t="s">
        <v>141</v>
      </c>
      <c r="I1586" s="102">
        <v>3000</v>
      </c>
      <c r="J1586" s="102">
        <v>3000</v>
      </c>
      <c r="K1586" s="102"/>
      <c r="L1586" s="102">
        <f t="shared" si="587"/>
        <v>500</v>
      </c>
      <c r="M1586" s="102">
        <v>0</v>
      </c>
      <c r="N1586" s="102">
        <v>250</v>
      </c>
      <c r="O1586" s="102">
        <v>250</v>
      </c>
      <c r="P1586" s="102">
        <f t="shared" si="588"/>
        <v>500</v>
      </c>
      <c r="Q1586" s="102">
        <f t="shared" si="589"/>
        <v>16.666666666666664</v>
      </c>
      <c r="R1586" s="35"/>
    </row>
    <row r="1587" spans="1:18" s="34" customFormat="1" ht="20.399999999999999" x14ac:dyDescent="0.3">
      <c r="A1587" s="43" t="s">
        <v>0</v>
      </c>
      <c r="B1587" s="43" t="s">
        <v>0</v>
      </c>
      <c r="C1587" s="43" t="s">
        <v>0</v>
      </c>
      <c r="D1587" s="49" t="s">
        <v>0</v>
      </c>
      <c r="E1587" s="49" t="s">
        <v>0</v>
      </c>
      <c r="F1587" s="49" t="s">
        <v>0</v>
      </c>
      <c r="G1587" s="49" t="s">
        <v>0</v>
      </c>
      <c r="H1587" s="21" t="s">
        <v>35</v>
      </c>
      <c r="I1587" s="112">
        <f t="shared" ref="I1587:O1588" si="600">SUM(I1588)</f>
        <v>100</v>
      </c>
      <c r="J1587" s="112">
        <f t="shared" si="600"/>
        <v>100</v>
      </c>
      <c r="K1587" s="112">
        <f t="shared" si="600"/>
        <v>0</v>
      </c>
      <c r="L1587" s="112">
        <f t="shared" si="587"/>
        <v>0</v>
      </c>
      <c r="M1587" s="112">
        <f t="shared" si="600"/>
        <v>0</v>
      </c>
      <c r="N1587" s="112">
        <f t="shared" si="600"/>
        <v>0</v>
      </c>
      <c r="O1587" s="112">
        <f t="shared" si="600"/>
        <v>0</v>
      </c>
      <c r="P1587" s="112">
        <f t="shared" si="588"/>
        <v>0</v>
      </c>
      <c r="Q1587" s="112">
        <f t="shared" si="589"/>
        <v>0</v>
      </c>
      <c r="R1587" s="35"/>
    </row>
    <row r="1588" spans="1:18" x14ac:dyDescent="0.3">
      <c r="A1588" s="40" t="s">
        <v>796</v>
      </c>
      <c r="B1588" s="40" t="s">
        <v>154</v>
      </c>
      <c r="C1588" s="40" t="s">
        <v>877</v>
      </c>
      <c r="D1588" s="40" t="s">
        <v>878</v>
      </c>
      <c r="E1588" s="52" t="s">
        <v>142</v>
      </c>
      <c r="F1588" s="52" t="s">
        <v>0</v>
      </c>
      <c r="G1588" s="52" t="s">
        <v>0</v>
      </c>
      <c r="H1588" s="6" t="s">
        <v>27</v>
      </c>
      <c r="I1588" s="104">
        <f t="shared" si="600"/>
        <v>100</v>
      </c>
      <c r="J1588" s="104">
        <f t="shared" si="600"/>
        <v>100</v>
      </c>
      <c r="K1588" s="104">
        <f t="shared" si="600"/>
        <v>0</v>
      </c>
      <c r="L1588" s="104">
        <f t="shared" si="587"/>
        <v>0</v>
      </c>
      <c r="M1588" s="104">
        <f t="shared" si="600"/>
        <v>0</v>
      </c>
      <c r="N1588" s="104">
        <f t="shared" si="600"/>
        <v>0</v>
      </c>
      <c r="O1588" s="104">
        <f t="shared" si="600"/>
        <v>0</v>
      </c>
      <c r="P1588" s="104">
        <f t="shared" si="588"/>
        <v>0</v>
      </c>
      <c r="Q1588" s="104">
        <f t="shared" si="589"/>
        <v>0</v>
      </c>
      <c r="R1588" s="35"/>
    </row>
    <row r="1589" spans="1:18" x14ac:dyDescent="0.3">
      <c r="A1589" s="40" t="s">
        <v>796</v>
      </c>
      <c r="B1589" s="40" t="s">
        <v>154</v>
      </c>
      <c r="C1589" s="40" t="s">
        <v>877</v>
      </c>
      <c r="D1589" s="40" t="s">
        <v>878</v>
      </c>
      <c r="E1589" s="88" t="s">
        <v>3021</v>
      </c>
      <c r="F1589" s="40"/>
      <c r="G1589" s="81" t="s">
        <v>3071</v>
      </c>
      <c r="H1589" s="9" t="s">
        <v>34</v>
      </c>
      <c r="I1589" s="102">
        <v>100</v>
      </c>
      <c r="J1589" s="102">
        <v>100</v>
      </c>
      <c r="K1589" s="102"/>
      <c r="L1589" s="102">
        <f t="shared" si="587"/>
        <v>0</v>
      </c>
      <c r="M1589" s="102">
        <v>0</v>
      </c>
      <c r="N1589" s="102"/>
      <c r="O1589" s="102"/>
      <c r="P1589" s="102">
        <f t="shared" si="588"/>
        <v>0</v>
      </c>
      <c r="Q1589" s="102">
        <f t="shared" si="589"/>
        <v>0</v>
      </c>
      <c r="R1589" s="35"/>
    </row>
    <row r="1590" spans="1:18" s="34" customFormat="1" ht="20.399999999999999" x14ac:dyDescent="0.3">
      <c r="A1590" s="43" t="s">
        <v>0</v>
      </c>
      <c r="B1590" s="43" t="s">
        <v>0</v>
      </c>
      <c r="C1590" s="43" t="s">
        <v>0</v>
      </c>
      <c r="D1590" s="49" t="s">
        <v>0</v>
      </c>
      <c r="E1590" s="49" t="s">
        <v>0</v>
      </c>
      <c r="F1590" s="49" t="s">
        <v>0</v>
      </c>
      <c r="G1590" s="49" t="s">
        <v>0</v>
      </c>
      <c r="H1590" s="21" t="s">
        <v>53</v>
      </c>
      <c r="I1590" s="112">
        <f>SUM(I1591)</f>
        <v>2000</v>
      </c>
      <c r="J1590" s="112">
        <f>SUM(J1591)</f>
        <v>0</v>
      </c>
      <c r="K1590" s="112">
        <f>SUM(K1591)</f>
        <v>0</v>
      </c>
      <c r="L1590" s="112">
        <f t="shared" si="587"/>
        <v>0</v>
      </c>
      <c r="M1590" s="112">
        <f>SUM(M1591)</f>
        <v>0</v>
      </c>
      <c r="N1590" s="112">
        <f t="shared" ref="N1590:O1590" si="601">SUM(N1591)</f>
        <v>0</v>
      </c>
      <c r="O1590" s="112">
        <f t="shared" si="601"/>
        <v>0</v>
      </c>
      <c r="P1590" s="112">
        <f t="shared" si="588"/>
        <v>0</v>
      </c>
      <c r="Q1590" s="112" t="str">
        <f t="shared" si="589"/>
        <v>-</v>
      </c>
      <c r="R1590" s="35"/>
    </row>
    <row r="1591" spans="1:18" x14ac:dyDescent="0.3">
      <c r="A1591" s="40" t="s">
        <v>796</v>
      </c>
      <c r="B1591" s="40" t="s">
        <v>154</v>
      </c>
      <c r="C1591" s="40" t="s">
        <v>877</v>
      </c>
      <c r="D1591" s="40" t="s">
        <v>878</v>
      </c>
      <c r="E1591" s="52" t="s">
        <v>149</v>
      </c>
      <c r="F1591" s="52" t="s">
        <v>0</v>
      </c>
      <c r="G1591" s="52" t="s">
        <v>0</v>
      </c>
      <c r="H1591" s="6" t="s">
        <v>46</v>
      </c>
      <c r="I1591" s="104">
        <f>SUM(I1592:I1593)</f>
        <v>2000</v>
      </c>
      <c r="J1591" s="104">
        <f>SUM(J1592:J1593)</f>
        <v>0</v>
      </c>
      <c r="K1591" s="104">
        <f>SUM(K1592:K1593)</f>
        <v>0</v>
      </c>
      <c r="L1591" s="104">
        <f t="shared" si="587"/>
        <v>0</v>
      </c>
      <c r="M1591" s="104">
        <f>SUM(M1592:M1593)</f>
        <v>0</v>
      </c>
      <c r="N1591" s="104">
        <f t="shared" ref="N1591:O1591" si="602">SUM(N1592:N1593)</f>
        <v>0</v>
      </c>
      <c r="O1591" s="104">
        <f t="shared" si="602"/>
        <v>0</v>
      </c>
      <c r="P1591" s="104">
        <f t="shared" si="588"/>
        <v>0</v>
      </c>
      <c r="Q1591" s="104" t="str">
        <f t="shared" si="589"/>
        <v>-</v>
      </c>
      <c r="R1591" s="35"/>
    </row>
    <row r="1592" spans="1:18" x14ac:dyDescent="0.3">
      <c r="A1592" s="40" t="s">
        <v>796</v>
      </c>
      <c r="B1592" s="40" t="s">
        <v>154</v>
      </c>
      <c r="C1592" s="40" t="s">
        <v>877</v>
      </c>
      <c r="D1592" s="40" t="s">
        <v>878</v>
      </c>
      <c r="E1592" s="88" t="s">
        <v>3022</v>
      </c>
      <c r="F1592" s="40"/>
      <c r="G1592" s="81" t="s">
        <v>3071</v>
      </c>
      <c r="H1592" s="9" t="s">
        <v>49</v>
      </c>
      <c r="I1592" s="102">
        <v>1000</v>
      </c>
      <c r="J1592" s="102">
        <v>0</v>
      </c>
      <c r="K1592" s="102"/>
      <c r="L1592" s="102">
        <f t="shared" si="587"/>
        <v>0</v>
      </c>
      <c r="M1592" s="102">
        <v>0</v>
      </c>
      <c r="N1592" s="102"/>
      <c r="O1592" s="102"/>
      <c r="P1592" s="102">
        <f t="shared" si="588"/>
        <v>0</v>
      </c>
      <c r="Q1592" s="102" t="str">
        <f t="shared" si="589"/>
        <v>-</v>
      </c>
      <c r="R1592" s="35"/>
    </row>
    <row r="1593" spans="1:18" x14ac:dyDescent="0.3">
      <c r="A1593" s="40" t="s">
        <v>796</v>
      </c>
      <c r="B1593" s="40" t="s">
        <v>154</v>
      </c>
      <c r="C1593" s="40" t="s">
        <v>877</v>
      </c>
      <c r="D1593" s="40" t="s">
        <v>878</v>
      </c>
      <c r="E1593" s="88" t="s">
        <v>3037</v>
      </c>
      <c r="F1593" s="40"/>
      <c r="G1593" s="81" t="s">
        <v>3071</v>
      </c>
      <c r="H1593" s="9" t="s">
        <v>52</v>
      </c>
      <c r="I1593" s="102">
        <v>1000</v>
      </c>
      <c r="J1593" s="102">
        <v>0</v>
      </c>
      <c r="K1593" s="102"/>
      <c r="L1593" s="102">
        <f t="shared" si="587"/>
        <v>0</v>
      </c>
      <c r="M1593" s="102">
        <v>0</v>
      </c>
      <c r="N1593" s="102"/>
      <c r="O1593" s="102"/>
      <c r="P1593" s="102">
        <f t="shared" si="588"/>
        <v>0</v>
      </c>
      <c r="Q1593" s="102" t="str">
        <f t="shared" si="589"/>
        <v>-</v>
      </c>
      <c r="R1593" s="35"/>
    </row>
    <row r="1594" spans="1:18" s="34" customFormat="1" x14ac:dyDescent="0.3">
      <c r="A1594" s="49" t="s">
        <v>0</v>
      </c>
      <c r="B1594" s="49" t="s">
        <v>0</v>
      </c>
      <c r="C1594" s="49" t="s">
        <v>0</v>
      </c>
      <c r="D1594" s="49" t="s">
        <v>0</v>
      </c>
      <c r="E1594" s="49" t="s">
        <v>0</v>
      </c>
      <c r="F1594" s="49" t="s">
        <v>0</v>
      </c>
      <c r="G1594" s="49" t="s">
        <v>0</v>
      </c>
      <c r="H1594" s="21" t="s">
        <v>887</v>
      </c>
      <c r="I1594" s="112">
        <f>SUM(I1564,I1587,I1590)</f>
        <v>1286902</v>
      </c>
      <c r="J1594" s="112">
        <f>SUM(J1564,J1587,J1590)</f>
        <v>1283902</v>
      </c>
      <c r="K1594" s="112">
        <f>SUM(K1564,K1587,K1590)</f>
        <v>0</v>
      </c>
      <c r="L1594" s="112">
        <f t="shared" si="587"/>
        <v>350337</v>
      </c>
      <c r="M1594" s="112">
        <f>SUM(M1564,M1587,M1590)</f>
        <v>105767</v>
      </c>
      <c r="N1594" s="112">
        <f t="shared" ref="N1594:O1594" si="603">SUM(N1564,N1587,N1590)</f>
        <v>131410</v>
      </c>
      <c r="O1594" s="112">
        <f t="shared" si="603"/>
        <v>113160</v>
      </c>
      <c r="P1594" s="112">
        <f t="shared" si="588"/>
        <v>350337</v>
      </c>
      <c r="Q1594" s="112">
        <f t="shared" si="589"/>
        <v>27.286895728801731</v>
      </c>
      <c r="R1594" s="35"/>
    </row>
    <row r="1595" spans="1:18" ht="15" thickBot="1" x14ac:dyDescent="0.35">
      <c r="A1595" s="81" t="s">
        <v>0</v>
      </c>
      <c r="B1595" s="81" t="s">
        <v>0</v>
      </c>
      <c r="C1595" s="81" t="s">
        <v>0</v>
      </c>
      <c r="D1595" s="81" t="s">
        <v>0</v>
      </c>
      <c r="E1595" s="81" t="s">
        <v>0</v>
      </c>
      <c r="F1595" s="81" t="s">
        <v>0</v>
      </c>
      <c r="G1595" s="81" t="s">
        <v>0</v>
      </c>
      <c r="H1595" s="6" t="s">
        <v>152</v>
      </c>
      <c r="I1595" s="104">
        <v>41</v>
      </c>
      <c r="J1595" s="104">
        <v>41</v>
      </c>
      <c r="K1595" s="104"/>
      <c r="L1595" s="104"/>
      <c r="M1595" s="104"/>
      <c r="N1595" s="104"/>
      <c r="O1595" s="104"/>
      <c r="P1595" s="104"/>
      <c r="Q1595" s="104"/>
      <c r="R1595" s="35"/>
    </row>
    <row r="1596" spans="1:18" s="34" customFormat="1" ht="31.2" thickBot="1" x14ac:dyDescent="0.35">
      <c r="A1596" s="127" t="s">
        <v>0</v>
      </c>
      <c r="B1596" s="127" t="s">
        <v>0</v>
      </c>
      <c r="C1596" s="127" t="s">
        <v>0</v>
      </c>
      <c r="D1596" s="127" t="s">
        <v>0</v>
      </c>
      <c r="E1596" s="127" t="s">
        <v>0</v>
      </c>
      <c r="F1596" s="127" t="s">
        <v>0</v>
      </c>
      <c r="G1596" s="127" t="s">
        <v>0</v>
      </c>
      <c r="H1596" s="29" t="s">
        <v>63</v>
      </c>
      <c r="I1596" s="124" t="s">
        <v>3013</v>
      </c>
      <c r="J1596" s="124" t="s">
        <v>2</v>
      </c>
      <c r="K1596" s="124" t="s">
        <v>3097</v>
      </c>
      <c r="L1596" s="124" t="s">
        <v>3097</v>
      </c>
      <c r="M1596" s="124" t="s">
        <v>3098</v>
      </c>
      <c r="N1596" s="124" t="s">
        <v>3099</v>
      </c>
      <c r="O1596" s="124" t="s">
        <v>3100</v>
      </c>
      <c r="P1596" s="124" t="s">
        <v>3097</v>
      </c>
      <c r="Q1596" s="126" t="s">
        <v>3101</v>
      </c>
      <c r="R1596" s="35"/>
    </row>
    <row r="1597" spans="1:18" x14ac:dyDescent="0.3">
      <c r="A1597" s="128"/>
      <c r="B1597" s="128"/>
      <c r="C1597" s="128"/>
      <c r="D1597" s="128"/>
      <c r="E1597" s="128"/>
      <c r="F1597" s="128"/>
      <c r="G1597" s="128"/>
      <c r="H1597" s="10" t="s">
        <v>0</v>
      </c>
      <c r="I1597" s="103">
        <v>1</v>
      </c>
      <c r="J1597" s="103">
        <v>2</v>
      </c>
      <c r="K1597" s="103">
        <v>3</v>
      </c>
      <c r="L1597" s="103" t="s">
        <v>3</v>
      </c>
      <c r="M1597" s="103">
        <v>5</v>
      </c>
      <c r="N1597" s="103">
        <v>6</v>
      </c>
      <c r="O1597" s="103">
        <v>7</v>
      </c>
      <c r="P1597" s="103" t="s">
        <v>3102</v>
      </c>
      <c r="Q1597" s="103">
        <v>9</v>
      </c>
      <c r="R1597" s="35"/>
    </row>
    <row r="1598" spans="1:18" x14ac:dyDescent="0.3">
      <c r="A1598" s="128"/>
      <c r="B1598" s="128"/>
      <c r="C1598" s="128"/>
      <c r="D1598" s="128"/>
      <c r="E1598" s="128"/>
      <c r="F1598" s="128"/>
      <c r="G1598" s="128"/>
      <c r="H1598" s="11" t="s">
        <v>99</v>
      </c>
      <c r="I1598" s="105">
        <f>SUM(I1594)</f>
        <v>1286902</v>
      </c>
      <c r="J1598" s="105">
        <f>SUM(J1594)</f>
        <v>1283902</v>
      </c>
      <c r="K1598" s="105">
        <f>SUM(K1594)</f>
        <v>0</v>
      </c>
      <c r="L1598" s="105">
        <f t="shared" si="587"/>
        <v>350337</v>
      </c>
      <c r="M1598" s="105">
        <f>SUM(M1594)</f>
        <v>105767</v>
      </c>
      <c r="N1598" s="105">
        <f t="shared" ref="N1598:O1598" si="604">SUM(N1594)</f>
        <v>131410</v>
      </c>
      <c r="O1598" s="105">
        <f t="shared" si="604"/>
        <v>113160</v>
      </c>
      <c r="P1598" s="105">
        <f t="shared" si="588"/>
        <v>350337</v>
      </c>
      <c r="Q1598" s="105">
        <f t="shared" si="589"/>
        <v>27.286895728801731</v>
      </c>
      <c r="R1598" s="35"/>
    </row>
    <row r="1599" spans="1:18" x14ac:dyDescent="0.3">
      <c r="A1599" s="128"/>
      <c r="B1599" s="128"/>
      <c r="C1599" s="128"/>
      <c r="D1599" s="128"/>
      <c r="E1599" s="128"/>
      <c r="F1599" s="128"/>
      <c r="G1599" s="128"/>
      <c r="H1599" s="12" t="s">
        <v>62</v>
      </c>
      <c r="I1599" s="105">
        <f>SUM(I1598)</f>
        <v>1286902</v>
      </c>
      <c r="J1599" s="105">
        <f>SUM(J1598)</f>
        <v>1283902</v>
      </c>
      <c r="K1599" s="105">
        <f>SUM(K1598)</f>
        <v>0</v>
      </c>
      <c r="L1599" s="105">
        <f t="shared" si="587"/>
        <v>350337</v>
      </c>
      <c r="M1599" s="105">
        <f>SUM(M1598)</f>
        <v>105767</v>
      </c>
      <c r="N1599" s="105">
        <f t="shared" ref="N1599:O1599" si="605">SUM(N1598)</f>
        <v>131410</v>
      </c>
      <c r="O1599" s="105">
        <f t="shared" si="605"/>
        <v>113160</v>
      </c>
      <c r="P1599" s="105">
        <f t="shared" si="588"/>
        <v>350337</v>
      </c>
      <c r="Q1599" s="105">
        <f t="shared" si="589"/>
        <v>27.286895728801731</v>
      </c>
      <c r="R1599" s="35"/>
    </row>
    <row r="1600" spans="1:18" x14ac:dyDescent="0.3">
      <c r="A1600" s="129"/>
      <c r="B1600" s="129"/>
      <c r="C1600" s="129"/>
      <c r="D1600" s="129"/>
      <c r="E1600" s="129"/>
      <c r="F1600" s="129"/>
      <c r="G1600" s="129"/>
      <c r="R1600" s="35"/>
    </row>
    <row r="1601" spans="1:18" ht="15" thickBot="1" x14ac:dyDescent="0.35">
      <c r="A1601" s="81" t="s">
        <v>0</v>
      </c>
      <c r="B1601" s="81" t="s">
        <v>0</v>
      </c>
      <c r="C1601" s="81" t="s">
        <v>0</v>
      </c>
      <c r="D1601" s="81" t="s">
        <v>0</v>
      </c>
      <c r="E1601" s="81" t="s">
        <v>0</v>
      </c>
      <c r="F1601" s="81" t="s">
        <v>0</v>
      </c>
      <c r="G1601" s="81" t="s">
        <v>0</v>
      </c>
      <c r="H1601" s="13" t="s">
        <v>0</v>
      </c>
      <c r="I1601" s="106"/>
      <c r="J1601" s="106"/>
      <c r="K1601" s="106"/>
      <c r="L1601" s="106"/>
      <c r="M1601" s="106"/>
      <c r="N1601" s="106"/>
      <c r="O1601" s="106"/>
      <c r="P1601" s="106"/>
      <c r="Q1601" s="106"/>
      <c r="R1601" s="35"/>
    </row>
    <row r="1602" spans="1:18" s="34" customFormat="1" ht="31.2" thickBot="1" x14ac:dyDescent="0.35">
      <c r="A1602" s="45" t="s">
        <v>112</v>
      </c>
      <c r="B1602" s="45" t="s">
        <v>113</v>
      </c>
      <c r="C1602" s="45" t="s">
        <v>114</v>
      </c>
      <c r="D1602" s="46" t="s">
        <v>0</v>
      </c>
      <c r="E1602" s="45" t="s">
        <v>3014</v>
      </c>
      <c r="F1602" s="45" t="s">
        <v>115</v>
      </c>
      <c r="G1602" s="45" t="s">
        <v>116</v>
      </c>
      <c r="H1602" s="29" t="s">
        <v>1</v>
      </c>
      <c r="I1602" s="124" t="s">
        <v>3013</v>
      </c>
      <c r="J1602" s="124" t="s">
        <v>2</v>
      </c>
      <c r="K1602" s="124" t="s">
        <v>3097</v>
      </c>
      <c r="L1602" s="124" t="s">
        <v>3097</v>
      </c>
      <c r="M1602" s="124" t="s">
        <v>3098</v>
      </c>
      <c r="N1602" s="124" t="s">
        <v>3099</v>
      </c>
      <c r="O1602" s="124" t="s">
        <v>3100</v>
      </c>
      <c r="P1602" s="124" t="s">
        <v>3097</v>
      </c>
      <c r="Q1602" s="126" t="s">
        <v>3101</v>
      </c>
      <c r="R1602" s="35"/>
    </row>
    <row r="1603" spans="1:18" x14ac:dyDescent="0.3">
      <c r="A1603" s="50" t="s">
        <v>0</v>
      </c>
      <c r="B1603" s="50" t="s">
        <v>0</v>
      </c>
      <c r="C1603" s="50" t="s">
        <v>0</v>
      </c>
      <c r="D1603" s="51" t="s">
        <v>0</v>
      </c>
      <c r="E1603" s="51" t="s">
        <v>0</v>
      </c>
      <c r="F1603" s="86" t="s">
        <v>0</v>
      </c>
      <c r="G1603" s="87" t="s">
        <v>0</v>
      </c>
      <c r="H1603" s="8" t="s">
        <v>0</v>
      </c>
      <c r="I1603" s="103">
        <v>1</v>
      </c>
      <c r="J1603" s="103">
        <v>2</v>
      </c>
      <c r="K1603" s="103">
        <v>3</v>
      </c>
      <c r="L1603" s="103" t="s">
        <v>3</v>
      </c>
      <c r="M1603" s="103">
        <v>5</v>
      </c>
      <c r="N1603" s="103">
        <v>6</v>
      </c>
      <c r="O1603" s="103">
        <v>7</v>
      </c>
      <c r="P1603" s="103" t="s">
        <v>3102</v>
      </c>
      <c r="Q1603" s="103">
        <v>9</v>
      </c>
      <c r="R1603" s="35"/>
    </row>
    <row r="1604" spans="1:18" x14ac:dyDescent="0.3">
      <c r="A1604" s="41" t="s">
        <v>796</v>
      </c>
      <c r="B1604" s="41" t="s">
        <v>154</v>
      </c>
      <c r="C1604" s="40" t="s">
        <v>888</v>
      </c>
      <c r="D1604" s="40" t="s">
        <v>889</v>
      </c>
      <c r="E1604" s="52" t="s">
        <v>0</v>
      </c>
      <c r="F1604" s="52" t="s">
        <v>0</v>
      </c>
      <c r="G1604" s="52" t="s">
        <v>0</v>
      </c>
      <c r="H1604" s="6" t="s">
        <v>890</v>
      </c>
      <c r="I1604" s="102"/>
      <c r="J1604" s="102"/>
      <c r="K1604" s="102"/>
      <c r="L1604" s="102">
        <f t="shared" si="587"/>
        <v>0</v>
      </c>
      <c r="M1604" s="102">
        <v>0</v>
      </c>
      <c r="N1604" s="102"/>
      <c r="O1604" s="102"/>
      <c r="P1604" s="102">
        <f t="shared" si="588"/>
        <v>0</v>
      </c>
      <c r="Q1604" s="102" t="str">
        <f t="shared" si="589"/>
        <v>-</v>
      </c>
      <c r="R1604" s="35"/>
    </row>
    <row r="1605" spans="1:18" s="34" customFormat="1" ht="20.399999999999999" x14ac:dyDescent="0.3">
      <c r="A1605" s="43" t="s">
        <v>0</v>
      </c>
      <c r="B1605" s="43" t="s">
        <v>0</v>
      </c>
      <c r="C1605" s="43" t="s">
        <v>0</v>
      </c>
      <c r="D1605" s="49" t="s">
        <v>0</v>
      </c>
      <c r="E1605" s="49" t="s">
        <v>0</v>
      </c>
      <c r="F1605" s="49" t="s">
        <v>0</v>
      </c>
      <c r="G1605" s="49" t="s">
        <v>0</v>
      </c>
      <c r="H1605" s="21" t="s">
        <v>26</v>
      </c>
      <c r="I1605" s="112">
        <f>SUM(I1606,I1614,I1616)</f>
        <v>1723088</v>
      </c>
      <c r="J1605" s="112">
        <f>SUM(J1606,J1614,J1616)</f>
        <v>1723088</v>
      </c>
      <c r="K1605" s="112">
        <f>SUM(K1606,K1614,K1616)</f>
        <v>0</v>
      </c>
      <c r="L1605" s="112">
        <f t="shared" si="587"/>
        <v>463390</v>
      </c>
      <c r="M1605" s="112">
        <f>SUM(M1606,M1614,M1616)</f>
        <v>133340</v>
      </c>
      <c r="N1605" s="112">
        <f t="shared" ref="N1605:O1605" si="606">SUM(N1606,N1614,N1616)</f>
        <v>180100</v>
      </c>
      <c r="O1605" s="112">
        <f t="shared" si="606"/>
        <v>149950</v>
      </c>
      <c r="P1605" s="112">
        <f t="shared" si="588"/>
        <v>463390</v>
      </c>
      <c r="Q1605" s="112">
        <f t="shared" si="589"/>
        <v>26.892996759306548</v>
      </c>
      <c r="R1605" s="35"/>
    </row>
    <row r="1606" spans="1:18" x14ac:dyDescent="0.3">
      <c r="A1606" s="40" t="s">
        <v>796</v>
      </c>
      <c r="B1606" s="40" t="s">
        <v>154</v>
      </c>
      <c r="C1606" s="40" t="s">
        <v>888</v>
      </c>
      <c r="D1606" s="40" t="s">
        <v>889</v>
      </c>
      <c r="E1606" s="52" t="s">
        <v>119</v>
      </c>
      <c r="F1606" s="52" t="s">
        <v>0</v>
      </c>
      <c r="G1606" s="52" t="s">
        <v>0</v>
      </c>
      <c r="H1606" s="6" t="s">
        <v>5</v>
      </c>
      <c r="I1606" s="104">
        <f>SUM(I1607,I1608)</f>
        <v>1496492</v>
      </c>
      <c r="J1606" s="104">
        <f>SUM(J1607,J1608)</f>
        <v>1496492</v>
      </c>
      <c r="K1606" s="104">
        <f>SUM(K1607,K1608)</f>
        <v>0</v>
      </c>
      <c r="L1606" s="104">
        <f t="shared" si="587"/>
        <v>399582</v>
      </c>
      <c r="M1606" s="104">
        <f>SUM(M1607,M1608)</f>
        <v>121582</v>
      </c>
      <c r="N1606" s="104">
        <f t="shared" ref="N1606:O1606" si="607">SUM(N1607,N1608)</f>
        <v>145400</v>
      </c>
      <c r="O1606" s="104">
        <f t="shared" si="607"/>
        <v>132600</v>
      </c>
      <c r="P1606" s="104">
        <f t="shared" si="588"/>
        <v>399582</v>
      </c>
      <c r="Q1606" s="104">
        <f t="shared" si="589"/>
        <v>26.701245312370531</v>
      </c>
      <c r="R1606" s="35"/>
    </row>
    <row r="1607" spans="1:18" x14ac:dyDescent="0.3">
      <c r="A1607" s="40" t="s">
        <v>796</v>
      </c>
      <c r="B1607" s="40" t="s">
        <v>154</v>
      </c>
      <c r="C1607" s="40" t="s">
        <v>888</v>
      </c>
      <c r="D1607" s="40" t="s">
        <v>889</v>
      </c>
      <c r="E1607" s="88" t="s">
        <v>3015</v>
      </c>
      <c r="F1607" s="40"/>
      <c r="G1607" s="81" t="s">
        <v>3071</v>
      </c>
      <c r="H1607" s="9" t="s">
        <v>6</v>
      </c>
      <c r="I1607" s="102">
        <v>1301092</v>
      </c>
      <c r="J1607" s="102">
        <v>1301092</v>
      </c>
      <c r="K1607" s="102"/>
      <c r="L1607" s="102">
        <f t="shared" si="587"/>
        <v>349616</v>
      </c>
      <c r="M1607" s="102">
        <v>108616</v>
      </c>
      <c r="N1607" s="102">
        <v>125000</v>
      </c>
      <c r="O1607" s="102">
        <v>116000</v>
      </c>
      <c r="P1607" s="102">
        <f t="shared" si="588"/>
        <v>349616</v>
      </c>
      <c r="Q1607" s="102">
        <f t="shared" si="589"/>
        <v>26.870966849384981</v>
      </c>
      <c r="R1607" s="35"/>
    </row>
    <row r="1608" spans="1:18" x14ac:dyDescent="0.3">
      <c r="A1608" s="41" t="s">
        <v>796</v>
      </c>
      <c r="B1608" s="41" t="s">
        <v>154</v>
      </c>
      <c r="C1608" s="41" t="s">
        <v>888</v>
      </c>
      <c r="D1608" s="41" t="s">
        <v>889</v>
      </c>
      <c r="E1608" s="41" t="s">
        <v>120</v>
      </c>
      <c r="F1608" s="40" t="s">
        <v>0</v>
      </c>
      <c r="G1608" s="81" t="s">
        <v>0</v>
      </c>
      <c r="H1608" s="6" t="s">
        <v>7</v>
      </c>
      <c r="I1608" s="104">
        <f>SUM(I1609:I1613)</f>
        <v>195400</v>
      </c>
      <c r="J1608" s="104">
        <f>SUM(J1609:J1613)</f>
        <v>195400</v>
      </c>
      <c r="K1608" s="104">
        <f>SUM(K1609:K1613)</f>
        <v>0</v>
      </c>
      <c r="L1608" s="104">
        <f t="shared" si="587"/>
        <v>49966</v>
      </c>
      <c r="M1608" s="104">
        <f>SUM(M1609:M1613)</f>
        <v>12966</v>
      </c>
      <c r="N1608" s="104">
        <f t="shared" ref="N1608:O1608" si="608">SUM(N1609:N1613)</f>
        <v>20400</v>
      </c>
      <c r="O1608" s="104">
        <f t="shared" si="608"/>
        <v>16600</v>
      </c>
      <c r="P1608" s="104">
        <f t="shared" si="588"/>
        <v>49966</v>
      </c>
      <c r="Q1608" s="104">
        <f t="shared" si="589"/>
        <v>25.571136131013304</v>
      </c>
      <c r="R1608" s="35"/>
    </row>
    <row r="1609" spans="1:18" x14ac:dyDescent="0.3">
      <c r="A1609" s="40" t="s">
        <v>796</v>
      </c>
      <c r="B1609" s="40" t="s">
        <v>154</v>
      </c>
      <c r="C1609" s="40" t="s">
        <v>888</v>
      </c>
      <c r="D1609" s="40" t="s">
        <v>889</v>
      </c>
      <c r="E1609" s="88" t="s">
        <v>3016</v>
      </c>
      <c r="F1609" s="40" t="s">
        <v>891</v>
      </c>
      <c r="G1609" s="81" t="s">
        <v>3071</v>
      </c>
      <c r="H1609" s="9" t="s">
        <v>9</v>
      </c>
      <c r="I1609" s="102">
        <v>38700</v>
      </c>
      <c r="J1609" s="102">
        <v>38700</v>
      </c>
      <c r="K1609" s="102"/>
      <c r="L1609" s="102">
        <f t="shared" si="587"/>
        <v>10375</v>
      </c>
      <c r="M1609" s="102">
        <v>3175</v>
      </c>
      <c r="N1609" s="102">
        <v>3600</v>
      </c>
      <c r="O1609" s="102">
        <v>3600</v>
      </c>
      <c r="P1609" s="102">
        <f t="shared" si="588"/>
        <v>10375</v>
      </c>
      <c r="Q1609" s="102">
        <f t="shared" si="589"/>
        <v>26.808785529715763</v>
      </c>
      <c r="R1609" s="35"/>
    </row>
    <row r="1610" spans="1:18" x14ac:dyDescent="0.3">
      <c r="A1610" s="40" t="s">
        <v>796</v>
      </c>
      <c r="B1610" s="40" t="s">
        <v>154</v>
      </c>
      <c r="C1610" s="40" t="s">
        <v>888</v>
      </c>
      <c r="D1610" s="40" t="s">
        <v>889</v>
      </c>
      <c r="E1610" s="88" t="s">
        <v>3016</v>
      </c>
      <c r="F1610" s="40" t="s">
        <v>892</v>
      </c>
      <c r="G1610" s="81" t="s">
        <v>3071</v>
      </c>
      <c r="H1610" s="9" t="s">
        <v>12</v>
      </c>
      <c r="I1610" s="102">
        <v>94500</v>
      </c>
      <c r="J1610" s="102">
        <v>94500</v>
      </c>
      <c r="K1610" s="102"/>
      <c r="L1610" s="102">
        <f t="shared" si="587"/>
        <v>36791</v>
      </c>
      <c r="M1610" s="102">
        <v>9791</v>
      </c>
      <c r="N1610" s="102">
        <v>14000</v>
      </c>
      <c r="O1610" s="102">
        <v>13000</v>
      </c>
      <c r="P1610" s="102">
        <f t="shared" si="588"/>
        <v>36791</v>
      </c>
      <c r="Q1610" s="102">
        <f t="shared" si="589"/>
        <v>38.932275132275137</v>
      </c>
      <c r="R1610" s="35"/>
    </row>
    <row r="1611" spans="1:18" x14ac:dyDescent="0.3">
      <c r="A1611" s="40" t="s">
        <v>796</v>
      </c>
      <c r="B1611" s="40" t="s">
        <v>154</v>
      </c>
      <c r="C1611" s="40" t="s">
        <v>888</v>
      </c>
      <c r="D1611" s="40" t="s">
        <v>889</v>
      </c>
      <c r="E1611" s="88" t="s">
        <v>3016</v>
      </c>
      <c r="F1611" s="40" t="s">
        <v>893</v>
      </c>
      <c r="G1611" s="81" t="s">
        <v>3071</v>
      </c>
      <c r="H1611" s="9" t="s">
        <v>10</v>
      </c>
      <c r="I1611" s="102">
        <v>24440</v>
      </c>
      <c r="J1611" s="102">
        <v>24440</v>
      </c>
      <c r="K1611" s="102"/>
      <c r="L1611" s="102">
        <f t="shared" ref="L1611:L1674" si="609">SUM(M1611:O1611)</f>
        <v>0</v>
      </c>
      <c r="M1611" s="102">
        <v>0</v>
      </c>
      <c r="N1611" s="102"/>
      <c r="O1611" s="102"/>
      <c r="P1611" s="102">
        <f t="shared" si="588"/>
        <v>0</v>
      </c>
      <c r="Q1611" s="102">
        <f t="shared" si="589"/>
        <v>0</v>
      </c>
      <c r="R1611" s="35"/>
    </row>
    <row r="1612" spans="1:18" x14ac:dyDescent="0.3">
      <c r="A1612" s="40" t="s">
        <v>796</v>
      </c>
      <c r="B1612" s="40" t="s">
        <v>154</v>
      </c>
      <c r="C1612" s="40" t="s">
        <v>888</v>
      </c>
      <c r="D1612" s="40" t="s">
        <v>889</v>
      </c>
      <c r="E1612" s="88" t="s">
        <v>3016</v>
      </c>
      <c r="F1612" s="40" t="s">
        <v>894</v>
      </c>
      <c r="G1612" s="81" t="s">
        <v>3071</v>
      </c>
      <c r="H1612" s="9" t="s">
        <v>8</v>
      </c>
      <c r="I1612" s="102">
        <v>0</v>
      </c>
      <c r="J1612" s="102">
        <v>0</v>
      </c>
      <c r="K1612" s="102"/>
      <c r="L1612" s="102">
        <f t="shared" si="609"/>
        <v>0</v>
      </c>
      <c r="M1612" s="102">
        <v>0</v>
      </c>
      <c r="N1612" s="102"/>
      <c r="O1612" s="102"/>
      <c r="P1612" s="102">
        <f t="shared" ref="P1612:P1675" si="610">K1612+L1612</f>
        <v>0</v>
      </c>
      <c r="Q1612" s="102" t="str">
        <f t="shared" si="589"/>
        <v>-</v>
      </c>
      <c r="R1612" s="35"/>
    </row>
    <row r="1613" spans="1:18" x14ac:dyDescent="0.3">
      <c r="A1613" s="40" t="s">
        <v>796</v>
      </c>
      <c r="B1613" s="40" t="s">
        <v>154</v>
      </c>
      <c r="C1613" s="40" t="s">
        <v>888</v>
      </c>
      <c r="D1613" s="40" t="s">
        <v>889</v>
      </c>
      <c r="E1613" s="88" t="s">
        <v>3016</v>
      </c>
      <c r="F1613" s="40" t="s">
        <v>895</v>
      </c>
      <c r="G1613" s="81" t="s">
        <v>3071</v>
      </c>
      <c r="H1613" s="9" t="s">
        <v>11</v>
      </c>
      <c r="I1613" s="102">
        <v>37760</v>
      </c>
      <c r="J1613" s="102">
        <v>37760</v>
      </c>
      <c r="K1613" s="102"/>
      <c r="L1613" s="102">
        <f t="shared" si="609"/>
        <v>2800</v>
      </c>
      <c r="M1613" s="102">
        <v>0</v>
      </c>
      <c r="N1613" s="102">
        <v>2800</v>
      </c>
      <c r="O1613" s="102"/>
      <c r="P1613" s="102">
        <f t="shared" si="610"/>
        <v>2800</v>
      </c>
      <c r="Q1613" s="102">
        <f t="shared" ref="Q1613:Q1675" si="611">IF(J1613=0,"-",P1613/J1613*100)</f>
        <v>7.4152542372881349</v>
      </c>
      <c r="R1613" s="35"/>
    </row>
    <row r="1614" spans="1:18" x14ac:dyDescent="0.3">
      <c r="A1614" s="40" t="s">
        <v>796</v>
      </c>
      <c r="B1614" s="40" t="s">
        <v>154</v>
      </c>
      <c r="C1614" s="40" t="s">
        <v>888</v>
      </c>
      <c r="D1614" s="40" t="s">
        <v>889</v>
      </c>
      <c r="E1614" s="52" t="s">
        <v>124</v>
      </c>
      <c r="F1614" s="52" t="s">
        <v>0</v>
      </c>
      <c r="G1614" s="52" t="s">
        <v>0</v>
      </c>
      <c r="H1614" s="6" t="s">
        <v>14</v>
      </c>
      <c r="I1614" s="104">
        <f>SUM(I1615)</f>
        <v>137627</v>
      </c>
      <c r="J1614" s="104">
        <f>SUM(J1615)</f>
        <v>137627</v>
      </c>
      <c r="K1614" s="104">
        <f>SUM(K1615)</f>
        <v>0</v>
      </c>
      <c r="L1614" s="104">
        <f t="shared" si="609"/>
        <v>37906</v>
      </c>
      <c r="M1614" s="104">
        <f>SUM(M1615)</f>
        <v>11406</v>
      </c>
      <c r="N1614" s="104">
        <f t="shared" ref="N1614:O1614" si="612">SUM(N1615)</f>
        <v>14000</v>
      </c>
      <c r="O1614" s="104">
        <f t="shared" si="612"/>
        <v>12500</v>
      </c>
      <c r="P1614" s="104">
        <f t="shared" si="610"/>
        <v>37906</v>
      </c>
      <c r="Q1614" s="104">
        <f t="shared" si="611"/>
        <v>27.542560689399608</v>
      </c>
      <c r="R1614" s="35"/>
    </row>
    <row r="1615" spans="1:18" x14ac:dyDescent="0.3">
      <c r="A1615" s="40" t="s">
        <v>796</v>
      </c>
      <c r="B1615" s="40" t="s">
        <v>154</v>
      </c>
      <c r="C1615" s="40" t="s">
        <v>888</v>
      </c>
      <c r="D1615" s="40" t="s">
        <v>889</v>
      </c>
      <c r="E1615" s="88" t="s">
        <v>3017</v>
      </c>
      <c r="F1615" s="40"/>
      <c r="G1615" s="81" t="s">
        <v>3071</v>
      </c>
      <c r="H1615" s="9" t="s">
        <v>15</v>
      </c>
      <c r="I1615" s="102">
        <v>137627</v>
      </c>
      <c r="J1615" s="102">
        <v>137627</v>
      </c>
      <c r="K1615" s="102"/>
      <c r="L1615" s="102">
        <f t="shared" si="609"/>
        <v>37906</v>
      </c>
      <c r="M1615" s="102">
        <v>11406</v>
      </c>
      <c r="N1615" s="102">
        <v>14000</v>
      </c>
      <c r="O1615" s="102">
        <v>12500</v>
      </c>
      <c r="P1615" s="102">
        <f t="shared" si="610"/>
        <v>37906</v>
      </c>
      <c r="Q1615" s="102">
        <f t="shared" si="611"/>
        <v>27.542560689399608</v>
      </c>
      <c r="R1615" s="35"/>
    </row>
    <row r="1616" spans="1:18" x14ac:dyDescent="0.3">
      <c r="A1616" s="40" t="s">
        <v>796</v>
      </c>
      <c r="B1616" s="40" t="s">
        <v>154</v>
      </c>
      <c r="C1616" s="40" t="s">
        <v>888</v>
      </c>
      <c r="D1616" s="40" t="s">
        <v>889</v>
      </c>
      <c r="E1616" s="52" t="s">
        <v>125</v>
      </c>
      <c r="F1616" s="52" t="s">
        <v>0</v>
      </c>
      <c r="G1616" s="52" t="s">
        <v>0</v>
      </c>
      <c r="H1616" s="6" t="s">
        <v>16</v>
      </c>
      <c r="I1616" s="104">
        <f>SUM(I1617:I1624)</f>
        <v>88969</v>
      </c>
      <c r="J1616" s="104">
        <f>SUM(J1617:J1624)</f>
        <v>88969</v>
      </c>
      <c r="K1616" s="104">
        <f>SUM(K1617:K1624)</f>
        <v>0</v>
      </c>
      <c r="L1616" s="104">
        <f t="shared" si="609"/>
        <v>25902</v>
      </c>
      <c r="M1616" s="104">
        <f>SUM(M1617:M1624)</f>
        <v>352</v>
      </c>
      <c r="N1616" s="104">
        <f t="shared" ref="N1616:O1616" si="613">SUM(N1617:N1624)</f>
        <v>20700</v>
      </c>
      <c r="O1616" s="104">
        <f t="shared" si="613"/>
        <v>4850</v>
      </c>
      <c r="P1616" s="104">
        <f t="shared" si="610"/>
        <v>25902</v>
      </c>
      <c r="Q1616" s="104">
        <f t="shared" si="611"/>
        <v>29.11351144780766</v>
      </c>
      <c r="R1616" s="35"/>
    </row>
    <row r="1617" spans="1:18" x14ac:dyDescent="0.3">
      <c r="A1617" s="40" t="s">
        <v>796</v>
      </c>
      <c r="B1617" s="40" t="s">
        <v>154</v>
      </c>
      <c r="C1617" s="40" t="s">
        <v>888</v>
      </c>
      <c r="D1617" s="40" t="s">
        <v>889</v>
      </c>
      <c r="E1617" s="88" t="s">
        <v>3018</v>
      </c>
      <c r="F1617" s="40"/>
      <c r="G1617" s="81" t="s">
        <v>3071</v>
      </c>
      <c r="H1617" s="9" t="s">
        <v>17</v>
      </c>
      <c r="I1617" s="102">
        <v>100</v>
      </c>
      <c r="J1617" s="102">
        <v>100</v>
      </c>
      <c r="K1617" s="102"/>
      <c r="L1617" s="102">
        <f t="shared" si="609"/>
        <v>0</v>
      </c>
      <c r="M1617" s="102">
        <v>0</v>
      </c>
      <c r="N1617" s="102"/>
      <c r="O1617" s="102"/>
      <c r="P1617" s="102">
        <f t="shared" si="610"/>
        <v>0</v>
      </c>
      <c r="Q1617" s="102">
        <f t="shared" si="611"/>
        <v>0</v>
      </c>
      <c r="R1617" s="35"/>
    </row>
    <row r="1618" spans="1:18" x14ac:dyDescent="0.3">
      <c r="A1618" s="40" t="s">
        <v>796</v>
      </c>
      <c r="B1618" s="40" t="s">
        <v>154</v>
      </c>
      <c r="C1618" s="40" t="s">
        <v>888</v>
      </c>
      <c r="D1618" s="40" t="s">
        <v>889</v>
      </c>
      <c r="E1618" s="88" t="s">
        <v>3031</v>
      </c>
      <c r="F1618" s="40"/>
      <c r="G1618" s="81" t="s">
        <v>3071</v>
      </c>
      <c r="H1618" s="9" t="s">
        <v>18</v>
      </c>
      <c r="I1618" s="102">
        <v>49745</v>
      </c>
      <c r="J1618" s="102">
        <v>49745</v>
      </c>
      <c r="K1618" s="102"/>
      <c r="L1618" s="102">
        <f t="shared" si="609"/>
        <v>17000</v>
      </c>
      <c r="M1618" s="102">
        <v>0</v>
      </c>
      <c r="N1618" s="102">
        <v>16000</v>
      </c>
      <c r="O1618" s="102">
        <v>1000</v>
      </c>
      <c r="P1618" s="102">
        <f t="shared" si="610"/>
        <v>17000</v>
      </c>
      <c r="Q1618" s="102">
        <f t="shared" si="611"/>
        <v>34.174288873253595</v>
      </c>
      <c r="R1618" s="35"/>
    </row>
    <row r="1619" spans="1:18" x14ac:dyDescent="0.3">
      <c r="A1619" s="40" t="s">
        <v>796</v>
      </c>
      <c r="B1619" s="40" t="s">
        <v>154</v>
      </c>
      <c r="C1619" s="40" t="s">
        <v>888</v>
      </c>
      <c r="D1619" s="40" t="s">
        <v>889</v>
      </c>
      <c r="E1619" s="88" t="s">
        <v>3032</v>
      </c>
      <c r="F1619" s="40"/>
      <c r="G1619" s="81" t="s">
        <v>3071</v>
      </c>
      <c r="H1619" s="9" t="s">
        <v>19</v>
      </c>
      <c r="I1619" s="102">
        <v>9000</v>
      </c>
      <c r="J1619" s="102">
        <v>9000</v>
      </c>
      <c r="K1619" s="102"/>
      <c r="L1619" s="102">
        <f t="shared" si="609"/>
        <v>2250</v>
      </c>
      <c r="M1619" s="102">
        <v>0</v>
      </c>
      <c r="N1619" s="102">
        <v>1500</v>
      </c>
      <c r="O1619" s="102">
        <v>750</v>
      </c>
      <c r="P1619" s="102">
        <f t="shared" si="610"/>
        <v>2250</v>
      </c>
      <c r="Q1619" s="102">
        <f t="shared" si="611"/>
        <v>25</v>
      </c>
      <c r="R1619" s="35"/>
    </row>
    <row r="1620" spans="1:18" x14ac:dyDescent="0.3">
      <c r="A1620" s="40" t="s">
        <v>796</v>
      </c>
      <c r="B1620" s="40" t="s">
        <v>154</v>
      </c>
      <c r="C1620" s="40" t="s">
        <v>888</v>
      </c>
      <c r="D1620" s="40" t="s">
        <v>889</v>
      </c>
      <c r="E1620" s="88" t="s">
        <v>3026</v>
      </c>
      <c r="F1620" s="40"/>
      <c r="G1620" s="81" t="s">
        <v>3071</v>
      </c>
      <c r="H1620" s="9" t="s">
        <v>20</v>
      </c>
      <c r="I1620" s="102">
        <v>7500</v>
      </c>
      <c r="J1620" s="102">
        <v>7500</v>
      </c>
      <c r="K1620" s="102"/>
      <c r="L1620" s="102">
        <f t="shared" si="609"/>
        <v>2000</v>
      </c>
      <c r="M1620" s="102">
        <v>0</v>
      </c>
      <c r="N1620" s="102">
        <v>1000</v>
      </c>
      <c r="O1620" s="102">
        <v>1000</v>
      </c>
      <c r="P1620" s="102">
        <f t="shared" si="610"/>
        <v>2000</v>
      </c>
      <c r="Q1620" s="102">
        <f t="shared" si="611"/>
        <v>26.666666666666668</v>
      </c>
      <c r="R1620" s="35"/>
    </row>
    <row r="1621" spans="1:18" x14ac:dyDescent="0.3">
      <c r="A1621" s="40" t="s">
        <v>796</v>
      </c>
      <c r="B1621" s="40" t="s">
        <v>154</v>
      </c>
      <c r="C1621" s="40" t="s">
        <v>888</v>
      </c>
      <c r="D1621" s="40" t="s">
        <v>889</v>
      </c>
      <c r="E1621" s="88" t="s">
        <v>3033</v>
      </c>
      <c r="F1621" s="40"/>
      <c r="G1621" s="81" t="s">
        <v>3071</v>
      </c>
      <c r="H1621" s="9" t="s">
        <v>21</v>
      </c>
      <c r="I1621" s="102">
        <v>1000</v>
      </c>
      <c r="J1621" s="102">
        <v>1000</v>
      </c>
      <c r="K1621" s="102"/>
      <c r="L1621" s="102">
        <f t="shared" si="609"/>
        <v>200</v>
      </c>
      <c r="M1621" s="102">
        <v>0</v>
      </c>
      <c r="N1621" s="102">
        <v>100</v>
      </c>
      <c r="O1621" s="102">
        <v>100</v>
      </c>
      <c r="P1621" s="102">
        <f t="shared" si="610"/>
        <v>200</v>
      </c>
      <c r="Q1621" s="102">
        <f t="shared" si="611"/>
        <v>20</v>
      </c>
      <c r="R1621" s="35"/>
    </row>
    <row r="1622" spans="1:18" x14ac:dyDescent="0.3">
      <c r="A1622" s="40" t="s">
        <v>796</v>
      </c>
      <c r="B1622" s="40" t="s">
        <v>154</v>
      </c>
      <c r="C1622" s="40" t="s">
        <v>888</v>
      </c>
      <c r="D1622" s="40" t="s">
        <v>889</v>
      </c>
      <c r="E1622" s="88" t="s">
        <v>3035</v>
      </c>
      <c r="F1622" s="40"/>
      <c r="G1622" s="81" t="s">
        <v>3071</v>
      </c>
      <c r="H1622" s="9" t="s">
        <v>23</v>
      </c>
      <c r="I1622" s="102">
        <v>11300</v>
      </c>
      <c r="J1622" s="102">
        <v>11300</v>
      </c>
      <c r="K1622" s="102"/>
      <c r="L1622" s="102">
        <f t="shared" si="609"/>
        <v>2000</v>
      </c>
      <c r="M1622" s="102">
        <v>0</v>
      </c>
      <c r="N1622" s="102">
        <v>1000</v>
      </c>
      <c r="O1622" s="102">
        <v>1000</v>
      </c>
      <c r="P1622" s="102">
        <f t="shared" si="610"/>
        <v>2000</v>
      </c>
      <c r="Q1622" s="102">
        <f t="shared" si="611"/>
        <v>17.699115044247787</v>
      </c>
      <c r="R1622" s="35"/>
    </row>
    <row r="1623" spans="1:18" x14ac:dyDescent="0.3">
      <c r="A1623" s="40" t="s">
        <v>796</v>
      </c>
      <c r="B1623" s="40" t="s">
        <v>154</v>
      </c>
      <c r="C1623" s="40" t="s">
        <v>888</v>
      </c>
      <c r="D1623" s="40" t="s">
        <v>889</v>
      </c>
      <c r="E1623" s="88" t="s">
        <v>3036</v>
      </c>
      <c r="F1623" s="40"/>
      <c r="G1623" s="81" t="s">
        <v>3071</v>
      </c>
      <c r="H1623" s="9" t="s">
        <v>24</v>
      </c>
      <c r="I1623" s="102">
        <v>0</v>
      </c>
      <c r="J1623" s="102">
        <v>0</v>
      </c>
      <c r="K1623" s="102"/>
      <c r="L1623" s="102">
        <f t="shared" si="609"/>
        <v>0</v>
      </c>
      <c r="M1623" s="102">
        <v>0</v>
      </c>
      <c r="N1623" s="102"/>
      <c r="O1623" s="102"/>
      <c r="P1623" s="102">
        <f t="shared" si="610"/>
        <v>0</v>
      </c>
      <c r="Q1623" s="102" t="str">
        <f t="shared" si="611"/>
        <v>-</v>
      </c>
      <c r="R1623" s="35"/>
    </row>
    <row r="1624" spans="1:18" x14ac:dyDescent="0.3">
      <c r="A1624" s="41" t="s">
        <v>796</v>
      </c>
      <c r="B1624" s="41" t="s">
        <v>154</v>
      </c>
      <c r="C1624" s="41" t="s">
        <v>888</v>
      </c>
      <c r="D1624" s="41" t="s">
        <v>889</v>
      </c>
      <c r="E1624" s="41" t="s">
        <v>127</v>
      </c>
      <c r="F1624" s="40" t="s">
        <v>0</v>
      </c>
      <c r="G1624" s="81" t="s">
        <v>0</v>
      </c>
      <c r="H1624" s="6" t="s">
        <v>25</v>
      </c>
      <c r="I1624" s="104">
        <f>SUM(I1625:I1627)</f>
        <v>10324</v>
      </c>
      <c r="J1624" s="104">
        <f>SUM(J1625:J1627)</f>
        <v>10324</v>
      </c>
      <c r="K1624" s="104">
        <f>SUM(K1625:K1627)</f>
        <v>0</v>
      </c>
      <c r="L1624" s="104">
        <f t="shared" si="609"/>
        <v>2452</v>
      </c>
      <c r="M1624" s="104">
        <f>SUM(M1625:M1627)</f>
        <v>352</v>
      </c>
      <c r="N1624" s="104">
        <f t="shared" ref="N1624:O1624" si="614">SUM(N1625:N1627)</f>
        <v>1100</v>
      </c>
      <c r="O1624" s="104">
        <f t="shared" si="614"/>
        <v>1000</v>
      </c>
      <c r="P1624" s="104">
        <f t="shared" si="610"/>
        <v>2452</v>
      </c>
      <c r="Q1624" s="104">
        <f t="shared" si="611"/>
        <v>23.750484308407593</v>
      </c>
      <c r="R1624" s="35"/>
    </row>
    <row r="1625" spans="1:18" x14ac:dyDescent="0.3">
      <c r="A1625" s="40" t="s">
        <v>796</v>
      </c>
      <c r="B1625" s="40" t="s">
        <v>154</v>
      </c>
      <c r="C1625" s="40" t="s">
        <v>888</v>
      </c>
      <c r="D1625" s="40" t="s">
        <v>889</v>
      </c>
      <c r="E1625" s="88" t="s">
        <v>3019</v>
      </c>
      <c r="F1625" s="40"/>
      <c r="G1625" s="81" t="s">
        <v>3071</v>
      </c>
      <c r="H1625" s="9" t="s">
        <v>25</v>
      </c>
      <c r="I1625" s="102">
        <v>7000</v>
      </c>
      <c r="J1625" s="102">
        <v>7000</v>
      </c>
      <c r="K1625" s="102"/>
      <c r="L1625" s="102">
        <f t="shared" si="609"/>
        <v>1200</v>
      </c>
      <c r="M1625" s="102">
        <v>0</v>
      </c>
      <c r="N1625" s="102">
        <v>600</v>
      </c>
      <c r="O1625" s="102">
        <v>600</v>
      </c>
      <c r="P1625" s="102">
        <f t="shared" si="610"/>
        <v>1200</v>
      </c>
      <c r="Q1625" s="102">
        <f t="shared" si="611"/>
        <v>17.142857142857142</v>
      </c>
      <c r="R1625" s="35"/>
    </row>
    <row r="1626" spans="1:18" x14ac:dyDescent="0.3">
      <c r="A1626" s="40" t="s">
        <v>796</v>
      </c>
      <c r="B1626" s="40" t="s">
        <v>154</v>
      </c>
      <c r="C1626" s="40" t="s">
        <v>888</v>
      </c>
      <c r="D1626" s="40" t="s">
        <v>889</v>
      </c>
      <c r="E1626" s="88" t="s">
        <v>3019</v>
      </c>
      <c r="F1626" s="40" t="s">
        <v>896</v>
      </c>
      <c r="G1626" s="81" t="s">
        <v>3071</v>
      </c>
      <c r="H1626" s="9" t="s">
        <v>135</v>
      </c>
      <c r="I1626" s="102">
        <v>3224</v>
      </c>
      <c r="J1626" s="102">
        <v>3224</v>
      </c>
      <c r="K1626" s="102"/>
      <c r="L1626" s="102">
        <f t="shared" si="609"/>
        <v>1252</v>
      </c>
      <c r="M1626" s="102">
        <v>352</v>
      </c>
      <c r="N1626" s="102">
        <v>500</v>
      </c>
      <c r="O1626" s="102">
        <v>400</v>
      </c>
      <c r="P1626" s="102">
        <f t="shared" si="610"/>
        <v>1252</v>
      </c>
      <c r="Q1626" s="102">
        <f t="shared" si="611"/>
        <v>38.83374689826303</v>
      </c>
      <c r="R1626" s="35"/>
    </row>
    <row r="1627" spans="1:18" ht="20.399999999999999" x14ac:dyDescent="0.3">
      <c r="A1627" s="40" t="s">
        <v>796</v>
      </c>
      <c r="B1627" s="40" t="s">
        <v>154</v>
      </c>
      <c r="C1627" s="40" t="s">
        <v>888</v>
      </c>
      <c r="D1627" s="40" t="s">
        <v>889</v>
      </c>
      <c r="E1627" s="88" t="s">
        <v>3019</v>
      </c>
      <c r="F1627" s="40" t="s">
        <v>897</v>
      </c>
      <c r="G1627" s="81" t="s">
        <v>3071</v>
      </c>
      <c r="H1627" s="9" t="s">
        <v>141</v>
      </c>
      <c r="I1627" s="102">
        <v>100</v>
      </c>
      <c r="J1627" s="102">
        <v>100</v>
      </c>
      <c r="K1627" s="102"/>
      <c r="L1627" s="102">
        <f t="shared" si="609"/>
        <v>0</v>
      </c>
      <c r="M1627" s="102">
        <v>0</v>
      </c>
      <c r="N1627" s="102"/>
      <c r="O1627" s="102"/>
      <c r="P1627" s="102">
        <f t="shared" si="610"/>
        <v>0</v>
      </c>
      <c r="Q1627" s="102">
        <f t="shared" si="611"/>
        <v>0</v>
      </c>
      <c r="R1627" s="35"/>
    </row>
    <row r="1628" spans="1:18" s="34" customFormat="1" ht="20.399999999999999" x14ac:dyDescent="0.3">
      <c r="A1628" s="43" t="s">
        <v>0</v>
      </c>
      <c r="B1628" s="43" t="s">
        <v>0</v>
      </c>
      <c r="C1628" s="43" t="s">
        <v>0</v>
      </c>
      <c r="D1628" s="49" t="s">
        <v>0</v>
      </c>
      <c r="E1628" s="49" t="s">
        <v>0</v>
      </c>
      <c r="F1628" s="49" t="s">
        <v>0</v>
      </c>
      <c r="G1628" s="49" t="s">
        <v>0</v>
      </c>
      <c r="H1628" s="21" t="s">
        <v>35</v>
      </c>
      <c r="I1628" s="112">
        <f t="shared" ref="I1628:O1629" si="615">SUM(I1629)</f>
        <v>100</v>
      </c>
      <c r="J1628" s="112">
        <f t="shared" si="615"/>
        <v>100</v>
      </c>
      <c r="K1628" s="112">
        <f t="shared" si="615"/>
        <v>0</v>
      </c>
      <c r="L1628" s="112">
        <f t="shared" si="609"/>
        <v>0</v>
      </c>
      <c r="M1628" s="112">
        <f t="shared" si="615"/>
        <v>0</v>
      </c>
      <c r="N1628" s="112">
        <f t="shared" si="615"/>
        <v>0</v>
      </c>
      <c r="O1628" s="112">
        <f t="shared" si="615"/>
        <v>0</v>
      </c>
      <c r="P1628" s="112">
        <f t="shared" si="610"/>
        <v>0</v>
      </c>
      <c r="Q1628" s="112">
        <f t="shared" si="611"/>
        <v>0</v>
      </c>
      <c r="R1628" s="35"/>
    </row>
    <row r="1629" spans="1:18" x14ac:dyDescent="0.3">
      <c r="A1629" s="40" t="s">
        <v>796</v>
      </c>
      <c r="B1629" s="40" t="s">
        <v>154</v>
      </c>
      <c r="C1629" s="40" t="s">
        <v>888</v>
      </c>
      <c r="D1629" s="40" t="s">
        <v>889</v>
      </c>
      <c r="E1629" s="52" t="s">
        <v>142</v>
      </c>
      <c r="F1629" s="52" t="s">
        <v>0</v>
      </c>
      <c r="G1629" s="52" t="s">
        <v>0</v>
      </c>
      <c r="H1629" s="6" t="s">
        <v>27</v>
      </c>
      <c r="I1629" s="104">
        <f t="shared" si="615"/>
        <v>100</v>
      </c>
      <c r="J1629" s="104">
        <f t="shared" si="615"/>
        <v>100</v>
      </c>
      <c r="K1629" s="104">
        <f t="shared" si="615"/>
        <v>0</v>
      </c>
      <c r="L1629" s="104">
        <f t="shared" si="609"/>
        <v>0</v>
      </c>
      <c r="M1629" s="104">
        <f t="shared" si="615"/>
        <v>0</v>
      </c>
      <c r="N1629" s="104">
        <f t="shared" si="615"/>
        <v>0</v>
      </c>
      <c r="O1629" s="104">
        <f t="shared" si="615"/>
        <v>0</v>
      </c>
      <c r="P1629" s="104">
        <f t="shared" si="610"/>
        <v>0</v>
      </c>
      <c r="Q1629" s="104">
        <f t="shared" si="611"/>
        <v>0</v>
      </c>
      <c r="R1629" s="35"/>
    </row>
    <row r="1630" spans="1:18" x14ac:dyDescent="0.3">
      <c r="A1630" s="40" t="s">
        <v>796</v>
      </c>
      <c r="B1630" s="40" t="s">
        <v>154</v>
      </c>
      <c r="C1630" s="40" t="s">
        <v>888</v>
      </c>
      <c r="D1630" s="40" t="s">
        <v>889</v>
      </c>
      <c r="E1630" s="88" t="s">
        <v>3021</v>
      </c>
      <c r="F1630" s="40"/>
      <c r="G1630" s="81" t="s">
        <v>3071</v>
      </c>
      <c r="H1630" s="9" t="s">
        <v>34</v>
      </c>
      <c r="I1630" s="102">
        <v>100</v>
      </c>
      <c r="J1630" s="102">
        <v>100</v>
      </c>
      <c r="K1630" s="102"/>
      <c r="L1630" s="102">
        <f t="shared" si="609"/>
        <v>0</v>
      </c>
      <c r="M1630" s="102">
        <v>0</v>
      </c>
      <c r="N1630" s="102"/>
      <c r="O1630" s="102"/>
      <c r="P1630" s="102">
        <f t="shared" si="610"/>
        <v>0</v>
      </c>
      <c r="Q1630" s="102">
        <f t="shared" si="611"/>
        <v>0</v>
      </c>
      <c r="R1630" s="35"/>
    </row>
    <row r="1631" spans="1:18" s="34" customFormat="1" ht="20.399999999999999" x14ac:dyDescent="0.3">
      <c r="A1631" s="43" t="s">
        <v>0</v>
      </c>
      <c r="B1631" s="43" t="s">
        <v>0</v>
      </c>
      <c r="C1631" s="43" t="s">
        <v>0</v>
      </c>
      <c r="D1631" s="49" t="s">
        <v>0</v>
      </c>
      <c r="E1631" s="49" t="s">
        <v>0</v>
      </c>
      <c r="F1631" s="49" t="s">
        <v>0</v>
      </c>
      <c r="G1631" s="49" t="s">
        <v>0</v>
      </c>
      <c r="H1631" s="21" t="s">
        <v>53</v>
      </c>
      <c r="I1631" s="112">
        <f t="shared" ref="I1631:O1632" si="616">SUM(I1632)</f>
        <v>100</v>
      </c>
      <c r="J1631" s="112">
        <f t="shared" si="616"/>
        <v>100</v>
      </c>
      <c r="K1631" s="112">
        <f t="shared" si="616"/>
        <v>0</v>
      </c>
      <c r="L1631" s="112">
        <f t="shared" si="609"/>
        <v>0</v>
      </c>
      <c r="M1631" s="112">
        <f t="shared" si="616"/>
        <v>0</v>
      </c>
      <c r="N1631" s="112">
        <f t="shared" si="616"/>
        <v>0</v>
      </c>
      <c r="O1631" s="112">
        <f t="shared" si="616"/>
        <v>0</v>
      </c>
      <c r="P1631" s="112">
        <f t="shared" si="610"/>
        <v>0</v>
      </c>
      <c r="Q1631" s="112">
        <f t="shared" si="611"/>
        <v>0</v>
      </c>
      <c r="R1631" s="35"/>
    </row>
    <row r="1632" spans="1:18" x14ac:dyDescent="0.3">
      <c r="A1632" s="40" t="s">
        <v>796</v>
      </c>
      <c r="B1632" s="40" t="s">
        <v>154</v>
      </c>
      <c r="C1632" s="40" t="s">
        <v>888</v>
      </c>
      <c r="D1632" s="40" t="s">
        <v>889</v>
      </c>
      <c r="E1632" s="52" t="s">
        <v>149</v>
      </c>
      <c r="F1632" s="52" t="s">
        <v>0</v>
      </c>
      <c r="G1632" s="52" t="s">
        <v>0</v>
      </c>
      <c r="H1632" s="6" t="s">
        <v>46</v>
      </c>
      <c r="I1632" s="104">
        <f t="shared" si="616"/>
        <v>100</v>
      </c>
      <c r="J1632" s="104">
        <f t="shared" si="616"/>
        <v>100</v>
      </c>
      <c r="K1632" s="104">
        <f t="shared" si="616"/>
        <v>0</v>
      </c>
      <c r="L1632" s="104">
        <f t="shared" si="609"/>
        <v>0</v>
      </c>
      <c r="M1632" s="104">
        <f t="shared" si="616"/>
        <v>0</v>
      </c>
      <c r="N1632" s="104">
        <f t="shared" si="616"/>
        <v>0</v>
      </c>
      <c r="O1632" s="104">
        <f t="shared" si="616"/>
        <v>0</v>
      </c>
      <c r="P1632" s="104">
        <f t="shared" si="610"/>
        <v>0</v>
      </c>
      <c r="Q1632" s="104">
        <f t="shared" si="611"/>
        <v>0</v>
      </c>
      <c r="R1632" s="35"/>
    </row>
    <row r="1633" spans="1:18" x14ac:dyDescent="0.3">
      <c r="A1633" s="40" t="s">
        <v>796</v>
      </c>
      <c r="B1633" s="40" t="s">
        <v>154</v>
      </c>
      <c r="C1633" s="40" t="s">
        <v>888</v>
      </c>
      <c r="D1633" s="40" t="s">
        <v>889</v>
      </c>
      <c r="E1633" s="88" t="s">
        <v>3022</v>
      </c>
      <c r="F1633" s="40"/>
      <c r="G1633" s="81" t="s">
        <v>3071</v>
      </c>
      <c r="H1633" s="9" t="s">
        <v>49</v>
      </c>
      <c r="I1633" s="102">
        <v>100</v>
      </c>
      <c r="J1633" s="102">
        <v>100</v>
      </c>
      <c r="K1633" s="102"/>
      <c r="L1633" s="102">
        <f t="shared" si="609"/>
        <v>0</v>
      </c>
      <c r="M1633" s="102">
        <v>0</v>
      </c>
      <c r="N1633" s="102"/>
      <c r="O1633" s="102"/>
      <c r="P1633" s="102">
        <f t="shared" si="610"/>
        <v>0</v>
      </c>
      <c r="Q1633" s="102">
        <f t="shared" si="611"/>
        <v>0</v>
      </c>
      <c r="R1633" s="35"/>
    </row>
    <row r="1634" spans="1:18" s="34" customFormat="1" x14ac:dyDescent="0.3">
      <c r="A1634" s="49" t="s">
        <v>0</v>
      </c>
      <c r="B1634" s="49" t="s">
        <v>0</v>
      </c>
      <c r="C1634" s="49" t="s">
        <v>0</v>
      </c>
      <c r="D1634" s="49" t="s">
        <v>0</v>
      </c>
      <c r="E1634" s="49" t="s">
        <v>0</v>
      </c>
      <c r="F1634" s="49" t="s">
        <v>0</v>
      </c>
      <c r="G1634" s="49" t="s">
        <v>0</v>
      </c>
      <c r="H1634" s="21" t="s">
        <v>898</v>
      </c>
      <c r="I1634" s="112">
        <f>SUM(I1605,I1628,I1631)</f>
        <v>1723288</v>
      </c>
      <c r="J1634" s="112">
        <f>SUM(J1605,J1628,J1631)</f>
        <v>1723288</v>
      </c>
      <c r="K1634" s="112">
        <f>SUM(K1605,K1628,K1631)</f>
        <v>0</v>
      </c>
      <c r="L1634" s="112">
        <f t="shared" si="609"/>
        <v>463390</v>
      </c>
      <c r="M1634" s="112">
        <f>SUM(M1605,M1628,M1631)</f>
        <v>133340</v>
      </c>
      <c r="N1634" s="112">
        <f t="shared" ref="N1634:O1634" si="617">SUM(N1605,N1628,N1631)</f>
        <v>180100</v>
      </c>
      <c r="O1634" s="112">
        <f t="shared" si="617"/>
        <v>149950</v>
      </c>
      <c r="P1634" s="112">
        <f t="shared" si="610"/>
        <v>463390</v>
      </c>
      <c r="Q1634" s="112">
        <f t="shared" si="611"/>
        <v>26.889875633092092</v>
      </c>
      <c r="R1634" s="35"/>
    </row>
    <row r="1635" spans="1:18" ht="15" thickBot="1" x14ac:dyDescent="0.35">
      <c r="A1635" s="81" t="s">
        <v>0</v>
      </c>
      <c r="B1635" s="81" t="s">
        <v>0</v>
      </c>
      <c r="C1635" s="81" t="s">
        <v>0</v>
      </c>
      <c r="D1635" s="81" t="s">
        <v>0</v>
      </c>
      <c r="E1635" s="81" t="s">
        <v>0</v>
      </c>
      <c r="F1635" s="81" t="s">
        <v>0</v>
      </c>
      <c r="G1635" s="81" t="s">
        <v>0</v>
      </c>
      <c r="H1635" s="6" t="s">
        <v>152</v>
      </c>
      <c r="I1635" s="104">
        <v>49</v>
      </c>
      <c r="J1635" s="104">
        <v>49</v>
      </c>
      <c r="K1635" s="104"/>
      <c r="L1635" s="104"/>
      <c r="M1635" s="104"/>
      <c r="N1635" s="104"/>
      <c r="O1635" s="104"/>
      <c r="P1635" s="104"/>
      <c r="Q1635" s="104"/>
      <c r="R1635" s="35"/>
    </row>
    <row r="1636" spans="1:18" s="34" customFormat="1" ht="31.2" thickBot="1" x14ac:dyDescent="0.35">
      <c r="A1636" s="127" t="s">
        <v>0</v>
      </c>
      <c r="B1636" s="127" t="s">
        <v>0</v>
      </c>
      <c r="C1636" s="127" t="s">
        <v>0</v>
      </c>
      <c r="D1636" s="127" t="s">
        <v>0</v>
      </c>
      <c r="E1636" s="127" t="s">
        <v>0</v>
      </c>
      <c r="F1636" s="127" t="s">
        <v>0</v>
      </c>
      <c r="G1636" s="127" t="s">
        <v>0</v>
      </c>
      <c r="H1636" s="29" t="s">
        <v>63</v>
      </c>
      <c r="I1636" s="124" t="s">
        <v>3013</v>
      </c>
      <c r="J1636" s="124" t="s">
        <v>2</v>
      </c>
      <c r="K1636" s="124" t="s">
        <v>3097</v>
      </c>
      <c r="L1636" s="124" t="s">
        <v>3097</v>
      </c>
      <c r="M1636" s="124" t="s">
        <v>3098</v>
      </c>
      <c r="N1636" s="124" t="s">
        <v>3099</v>
      </c>
      <c r="O1636" s="124" t="s">
        <v>3100</v>
      </c>
      <c r="P1636" s="124" t="s">
        <v>3097</v>
      </c>
      <c r="Q1636" s="126" t="s">
        <v>3101</v>
      </c>
      <c r="R1636" s="35"/>
    </row>
    <row r="1637" spans="1:18" x14ac:dyDescent="0.3">
      <c r="A1637" s="128"/>
      <c r="B1637" s="128"/>
      <c r="C1637" s="128"/>
      <c r="D1637" s="128"/>
      <c r="E1637" s="128"/>
      <c r="F1637" s="128"/>
      <c r="G1637" s="128"/>
      <c r="H1637" s="10" t="s">
        <v>0</v>
      </c>
      <c r="I1637" s="103">
        <v>1</v>
      </c>
      <c r="J1637" s="103">
        <v>2</v>
      </c>
      <c r="K1637" s="103">
        <v>3</v>
      </c>
      <c r="L1637" s="103" t="s">
        <v>3</v>
      </c>
      <c r="M1637" s="103">
        <v>5</v>
      </c>
      <c r="N1637" s="103">
        <v>6</v>
      </c>
      <c r="O1637" s="103">
        <v>7</v>
      </c>
      <c r="P1637" s="103" t="s">
        <v>3102</v>
      </c>
      <c r="Q1637" s="103">
        <v>9</v>
      </c>
      <c r="R1637" s="35"/>
    </row>
    <row r="1638" spans="1:18" x14ac:dyDescent="0.3">
      <c r="A1638" s="128"/>
      <c r="B1638" s="128"/>
      <c r="C1638" s="128"/>
      <c r="D1638" s="128"/>
      <c r="E1638" s="128"/>
      <c r="F1638" s="128"/>
      <c r="G1638" s="128"/>
      <c r="H1638" s="11" t="s">
        <v>99</v>
      </c>
      <c r="I1638" s="105">
        <f>SUM(I1634)</f>
        <v>1723288</v>
      </c>
      <c r="J1638" s="105">
        <f>SUM(J1634)</f>
        <v>1723288</v>
      </c>
      <c r="K1638" s="105">
        <f>SUM(K1634)</f>
        <v>0</v>
      </c>
      <c r="L1638" s="105">
        <f t="shared" si="609"/>
        <v>463390</v>
      </c>
      <c r="M1638" s="105">
        <f>SUM(M1634)</f>
        <v>133340</v>
      </c>
      <c r="N1638" s="105">
        <f t="shared" ref="N1638:O1638" si="618">SUM(N1634)</f>
        <v>180100</v>
      </c>
      <c r="O1638" s="105">
        <f t="shared" si="618"/>
        <v>149950</v>
      </c>
      <c r="P1638" s="105">
        <f t="shared" si="610"/>
        <v>463390</v>
      </c>
      <c r="Q1638" s="105">
        <f t="shared" si="611"/>
        <v>26.889875633092092</v>
      </c>
      <c r="R1638" s="35"/>
    </row>
    <row r="1639" spans="1:18" x14ac:dyDescent="0.3">
      <c r="A1639" s="128"/>
      <c r="B1639" s="128"/>
      <c r="C1639" s="128"/>
      <c r="D1639" s="128"/>
      <c r="E1639" s="128"/>
      <c r="F1639" s="128"/>
      <c r="G1639" s="128"/>
      <c r="H1639" s="12" t="s">
        <v>62</v>
      </c>
      <c r="I1639" s="105">
        <f>SUM(I1638)</f>
        <v>1723288</v>
      </c>
      <c r="J1639" s="105">
        <f>SUM(J1638)</f>
        <v>1723288</v>
      </c>
      <c r="K1639" s="105">
        <f>SUM(K1638)</f>
        <v>0</v>
      </c>
      <c r="L1639" s="105">
        <f t="shared" si="609"/>
        <v>463390</v>
      </c>
      <c r="M1639" s="105">
        <f>SUM(M1638)</f>
        <v>133340</v>
      </c>
      <c r="N1639" s="105">
        <f t="shared" ref="N1639:O1639" si="619">SUM(N1638)</f>
        <v>180100</v>
      </c>
      <c r="O1639" s="105">
        <f t="shared" si="619"/>
        <v>149950</v>
      </c>
      <c r="P1639" s="105">
        <f t="shared" si="610"/>
        <v>463390</v>
      </c>
      <c r="Q1639" s="105">
        <f t="shared" si="611"/>
        <v>26.889875633092092</v>
      </c>
      <c r="R1639" s="35"/>
    </row>
    <row r="1640" spans="1:18" x14ac:dyDescent="0.3">
      <c r="A1640" s="129"/>
      <c r="B1640" s="129"/>
      <c r="C1640" s="129"/>
      <c r="D1640" s="129"/>
      <c r="E1640" s="129"/>
      <c r="F1640" s="129"/>
      <c r="G1640" s="129"/>
      <c r="R1640" s="35"/>
    </row>
    <row r="1641" spans="1:18" ht="15" thickBot="1" x14ac:dyDescent="0.35">
      <c r="A1641" s="81" t="s">
        <v>0</v>
      </c>
      <c r="B1641" s="81" t="s">
        <v>0</v>
      </c>
      <c r="C1641" s="81" t="s">
        <v>0</v>
      </c>
      <c r="D1641" s="81" t="s">
        <v>0</v>
      </c>
      <c r="E1641" s="81" t="s">
        <v>0</v>
      </c>
      <c r="F1641" s="81" t="s">
        <v>0</v>
      </c>
      <c r="G1641" s="81" t="s">
        <v>0</v>
      </c>
      <c r="H1641" s="13" t="s">
        <v>0</v>
      </c>
      <c r="I1641" s="106"/>
      <c r="J1641" s="106"/>
      <c r="K1641" s="106"/>
      <c r="L1641" s="106"/>
      <c r="M1641" s="106"/>
      <c r="N1641" s="106"/>
      <c r="O1641" s="106"/>
      <c r="P1641" s="106"/>
      <c r="Q1641" s="106"/>
      <c r="R1641" s="35"/>
    </row>
    <row r="1642" spans="1:18" s="34" customFormat="1" ht="31.2" thickBot="1" x14ac:dyDescent="0.35">
      <c r="A1642" s="45" t="s">
        <v>112</v>
      </c>
      <c r="B1642" s="45" t="s">
        <v>113</v>
      </c>
      <c r="C1642" s="45" t="s">
        <v>114</v>
      </c>
      <c r="D1642" s="46" t="s">
        <v>0</v>
      </c>
      <c r="E1642" s="45" t="s">
        <v>3014</v>
      </c>
      <c r="F1642" s="45" t="s">
        <v>115</v>
      </c>
      <c r="G1642" s="45" t="s">
        <v>116</v>
      </c>
      <c r="H1642" s="29" t="s">
        <v>1</v>
      </c>
      <c r="I1642" s="124" t="s">
        <v>3013</v>
      </c>
      <c r="J1642" s="124" t="s">
        <v>2</v>
      </c>
      <c r="K1642" s="124" t="s">
        <v>3097</v>
      </c>
      <c r="L1642" s="124" t="s">
        <v>3097</v>
      </c>
      <c r="M1642" s="124" t="s">
        <v>3098</v>
      </c>
      <c r="N1642" s="124" t="s">
        <v>3099</v>
      </c>
      <c r="O1642" s="124" t="s">
        <v>3100</v>
      </c>
      <c r="P1642" s="124" t="s">
        <v>3097</v>
      </c>
      <c r="Q1642" s="126" t="s">
        <v>3101</v>
      </c>
      <c r="R1642" s="35"/>
    </row>
    <row r="1643" spans="1:18" x14ac:dyDescent="0.3">
      <c r="A1643" s="50" t="s">
        <v>0</v>
      </c>
      <c r="B1643" s="50" t="s">
        <v>0</v>
      </c>
      <c r="C1643" s="50" t="s">
        <v>0</v>
      </c>
      <c r="D1643" s="51" t="s">
        <v>0</v>
      </c>
      <c r="E1643" s="51" t="s">
        <v>0</v>
      </c>
      <c r="F1643" s="86" t="s">
        <v>0</v>
      </c>
      <c r="G1643" s="87" t="s">
        <v>0</v>
      </c>
      <c r="H1643" s="8" t="s">
        <v>0</v>
      </c>
      <c r="I1643" s="103">
        <v>1</v>
      </c>
      <c r="J1643" s="103">
        <v>2</v>
      </c>
      <c r="K1643" s="103">
        <v>3</v>
      </c>
      <c r="L1643" s="103" t="s">
        <v>3</v>
      </c>
      <c r="M1643" s="103">
        <v>5</v>
      </c>
      <c r="N1643" s="103">
        <v>6</v>
      </c>
      <c r="O1643" s="103">
        <v>7</v>
      </c>
      <c r="P1643" s="103" t="s">
        <v>3102</v>
      </c>
      <c r="Q1643" s="103">
        <v>9</v>
      </c>
      <c r="R1643" s="35"/>
    </row>
    <row r="1644" spans="1:18" x14ac:dyDescent="0.3">
      <c r="A1644" s="41" t="s">
        <v>796</v>
      </c>
      <c r="B1644" s="41" t="s">
        <v>154</v>
      </c>
      <c r="C1644" s="40" t="s">
        <v>334</v>
      </c>
      <c r="D1644" s="40" t="s">
        <v>899</v>
      </c>
      <c r="E1644" s="52" t="s">
        <v>0</v>
      </c>
      <c r="F1644" s="52" t="s">
        <v>0</v>
      </c>
      <c r="G1644" s="52" t="s">
        <v>0</v>
      </c>
      <c r="H1644" s="6" t="s">
        <v>900</v>
      </c>
      <c r="I1644" s="102"/>
      <c r="J1644" s="102"/>
      <c r="K1644" s="102"/>
      <c r="L1644" s="102">
        <f t="shared" si="609"/>
        <v>0</v>
      </c>
      <c r="M1644" s="102">
        <v>0</v>
      </c>
      <c r="N1644" s="102"/>
      <c r="O1644" s="102"/>
      <c r="P1644" s="102">
        <f t="shared" si="610"/>
        <v>0</v>
      </c>
      <c r="Q1644" s="102" t="str">
        <f t="shared" si="611"/>
        <v>-</v>
      </c>
      <c r="R1644" s="35"/>
    </row>
    <row r="1645" spans="1:18" s="34" customFormat="1" ht="20.399999999999999" x14ac:dyDescent="0.3">
      <c r="A1645" s="43" t="s">
        <v>0</v>
      </c>
      <c r="B1645" s="43" t="s">
        <v>0</v>
      </c>
      <c r="C1645" s="43" t="s">
        <v>0</v>
      </c>
      <c r="D1645" s="49" t="s">
        <v>0</v>
      </c>
      <c r="E1645" s="49" t="s">
        <v>0</v>
      </c>
      <c r="F1645" s="49" t="s">
        <v>0</v>
      </c>
      <c r="G1645" s="49" t="s">
        <v>0</v>
      </c>
      <c r="H1645" s="21" t="s">
        <v>26</v>
      </c>
      <c r="I1645" s="112">
        <f>SUM(I1646,I1654,I1656)</f>
        <v>1833940</v>
      </c>
      <c r="J1645" s="112">
        <f>SUM(J1646,J1654,J1656)</f>
        <v>1790700</v>
      </c>
      <c r="K1645" s="112">
        <f>SUM(K1646,K1654,K1656)</f>
        <v>0</v>
      </c>
      <c r="L1645" s="112">
        <f t="shared" si="609"/>
        <v>447430</v>
      </c>
      <c r="M1645" s="112">
        <f>SUM(M1646,M1654,M1656)</f>
        <v>130400</v>
      </c>
      <c r="N1645" s="112">
        <f t="shared" ref="N1645:O1645" si="620">SUM(N1646,N1654,N1656)</f>
        <v>163040</v>
      </c>
      <c r="O1645" s="112">
        <f t="shared" si="620"/>
        <v>153990</v>
      </c>
      <c r="P1645" s="112">
        <f t="shared" si="610"/>
        <v>447430</v>
      </c>
      <c r="Q1645" s="112">
        <f t="shared" si="611"/>
        <v>24.986318199586755</v>
      </c>
      <c r="R1645" s="35"/>
    </row>
    <row r="1646" spans="1:18" x14ac:dyDescent="0.3">
      <c r="A1646" s="40" t="s">
        <v>796</v>
      </c>
      <c r="B1646" s="40" t="s">
        <v>154</v>
      </c>
      <c r="C1646" s="40" t="s">
        <v>334</v>
      </c>
      <c r="D1646" s="40" t="s">
        <v>899</v>
      </c>
      <c r="E1646" s="52" t="s">
        <v>119</v>
      </c>
      <c r="F1646" s="52" t="s">
        <v>0</v>
      </c>
      <c r="G1646" s="52" t="s">
        <v>0</v>
      </c>
      <c r="H1646" s="6" t="s">
        <v>5</v>
      </c>
      <c r="I1646" s="104">
        <f>SUM(I1647,I1648)</f>
        <v>1555247</v>
      </c>
      <c r="J1646" s="104">
        <f>SUM(J1647,J1648)</f>
        <v>1534722</v>
      </c>
      <c r="K1646" s="104">
        <f>SUM(K1647,K1648)</f>
        <v>0</v>
      </c>
      <c r="L1646" s="104">
        <f t="shared" si="609"/>
        <v>386696</v>
      </c>
      <c r="M1646" s="104">
        <f>SUM(M1647,M1648)</f>
        <v>118696</v>
      </c>
      <c r="N1646" s="104">
        <f t="shared" ref="N1646:O1646" si="621">SUM(N1647,N1648)</f>
        <v>136000</v>
      </c>
      <c r="O1646" s="104">
        <f t="shared" si="621"/>
        <v>132000</v>
      </c>
      <c r="P1646" s="104">
        <f t="shared" si="610"/>
        <v>386696</v>
      </c>
      <c r="Q1646" s="104">
        <f t="shared" si="611"/>
        <v>25.196485096323634</v>
      </c>
      <c r="R1646" s="35"/>
    </row>
    <row r="1647" spans="1:18" x14ac:dyDescent="0.3">
      <c r="A1647" s="40" t="s">
        <v>796</v>
      </c>
      <c r="B1647" s="40" t="s">
        <v>154</v>
      </c>
      <c r="C1647" s="40" t="s">
        <v>334</v>
      </c>
      <c r="D1647" s="40" t="s">
        <v>899</v>
      </c>
      <c r="E1647" s="88" t="s">
        <v>3015</v>
      </c>
      <c r="F1647" s="40"/>
      <c r="G1647" s="81" t="s">
        <v>3071</v>
      </c>
      <c r="H1647" s="9" t="s">
        <v>6</v>
      </c>
      <c r="I1647" s="102">
        <v>1350522</v>
      </c>
      <c r="J1647" s="102">
        <v>1332722</v>
      </c>
      <c r="K1647" s="102"/>
      <c r="L1647" s="102">
        <f t="shared" si="609"/>
        <v>348134</v>
      </c>
      <c r="M1647" s="102">
        <v>108134</v>
      </c>
      <c r="N1647" s="102">
        <v>122000</v>
      </c>
      <c r="O1647" s="102">
        <v>118000</v>
      </c>
      <c r="P1647" s="102">
        <f t="shared" si="610"/>
        <v>348134</v>
      </c>
      <c r="Q1647" s="102">
        <f t="shared" si="611"/>
        <v>26.122026949356282</v>
      </c>
      <c r="R1647" s="35"/>
    </row>
    <row r="1648" spans="1:18" x14ac:dyDescent="0.3">
      <c r="A1648" s="41" t="s">
        <v>796</v>
      </c>
      <c r="B1648" s="41" t="s">
        <v>154</v>
      </c>
      <c r="C1648" s="41" t="s">
        <v>334</v>
      </c>
      <c r="D1648" s="41" t="s">
        <v>899</v>
      </c>
      <c r="E1648" s="41" t="s">
        <v>120</v>
      </c>
      <c r="F1648" s="40" t="s">
        <v>0</v>
      </c>
      <c r="G1648" s="81" t="s">
        <v>0</v>
      </c>
      <c r="H1648" s="6" t="s">
        <v>7</v>
      </c>
      <c r="I1648" s="104">
        <f>SUM(I1649:I1653)</f>
        <v>204725</v>
      </c>
      <c r="J1648" s="104">
        <f>SUM(J1649:J1653)</f>
        <v>202000</v>
      </c>
      <c r="K1648" s="104">
        <f>SUM(K1649:K1653)</f>
        <v>0</v>
      </c>
      <c r="L1648" s="104">
        <f t="shared" si="609"/>
        <v>38562</v>
      </c>
      <c r="M1648" s="104">
        <f>SUM(M1649:M1653)</f>
        <v>10562</v>
      </c>
      <c r="N1648" s="104">
        <f t="shared" ref="N1648:O1648" si="622">SUM(N1649:N1653)</f>
        <v>14000</v>
      </c>
      <c r="O1648" s="104">
        <f t="shared" si="622"/>
        <v>14000</v>
      </c>
      <c r="P1648" s="104">
        <f t="shared" si="610"/>
        <v>38562</v>
      </c>
      <c r="Q1648" s="104">
        <f t="shared" si="611"/>
        <v>19.090099009900989</v>
      </c>
      <c r="R1648" s="35"/>
    </row>
    <row r="1649" spans="1:18" x14ac:dyDescent="0.3">
      <c r="A1649" s="40" t="s">
        <v>796</v>
      </c>
      <c r="B1649" s="40" t="s">
        <v>154</v>
      </c>
      <c r="C1649" s="40" t="s">
        <v>334</v>
      </c>
      <c r="D1649" s="40" t="s">
        <v>899</v>
      </c>
      <c r="E1649" s="88" t="s">
        <v>3016</v>
      </c>
      <c r="F1649" s="40" t="s">
        <v>901</v>
      </c>
      <c r="G1649" s="81" t="s">
        <v>3071</v>
      </c>
      <c r="H1649" s="9" t="s">
        <v>9</v>
      </c>
      <c r="I1649" s="102">
        <v>24650</v>
      </c>
      <c r="J1649" s="102">
        <v>24200</v>
      </c>
      <c r="K1649" s="102"/>
      <c r="L1649" s="102">
        <f t="shared" si="609"/>
        <v>5657</v>
      </c>
      <c r="M1649" s="102">
        <v>1657</v>
      </c>
      <c r="N1649" s="102">
        <v>2000</v>
      </c>
      <c r="O1649" s="102">
        <v>2000</v>
      </c>
      <c r="P1649" s="102">
        <f t="shared" si="610"/>
        <v>5657</v>
      </c>
      <c r="Q1649" s="102">
        <f t="shared" si="611"/>
        <v>23.376033057851238</v>
      </c>
      <c r="R1649" s="35"/>
    </row>
    <row r="1650" spans="1:18" x14ac:dyDescent="0.3">
      <c r="A1650" s="40" t="s">
        <v>796</v>
      </c>
      <c r="B1650" s="40" t="s">
        <v>154</v>
      </c>
      <c r="C1650" s="40" t="s">
        <v>334</v>
      </c>
      <c r="D1650" s="40" t="s">
        <v>899</v>
      </c>
      <c r="E1650" s="88" t="s">
        <v>3016</v>
      </c>
      <c r="F1650" s="40" t="s">
        <v>902</v>
      </c>
      <c r="G1650" s="81" t="s">
        <v>3071</v>
      </c>
      <c r="H1650" s="9" t="s">
        <v>12</v>
      </c>
      <c r="I1650" s="102">
        <v>124800</v>
      </c>
      <c r="J1650" s="102">
        <v>123000</v>
      </c>
      <c r="K1650" s="102"/>
      <c r="L1650" s="102">
        <f t="shared" si="609"/>
        <v>32905</v>
      </c>
      <c r="M1650" s="102">
        <v>8905</v>
      </c>
      <c r="N1650" s="102">
        <v>12000</v>
      </c>
      <c r="O1650" s="102">
        <v>12000</v>
      </c>
      <c r="P1650" s="102">
        <f t="shared" si="610"/>
        <v>32905</v>
      </c>
      <c r="Q1650" s="102">
        <f t="shared" si="611"/>
        <v>26.752032520325201</v>
      </c>
      <c r="R1650" s="35"/>
    </row>
    <row r="1651" spans="1:18" x14ac:dyDescent="0.3">
      <c r="A1651" s="40" t="s">
        <v>796</v>
      </c>
      <c r="B1651" s="40" t="s">
        <v>154</v>
      </c>
      <c r="C1651" s="40" t="s">
        <v>334</v>
      </c>
      <c r="D1651" s="40" t="s">
        <v>899</v>
      </c>
      <c r="E1651" s="88" t="s">
        <v>3016</v>
      </c>
      <c r="F1651" s="40" t="s">
        <v>903</v>
      </c>
      <c r="G1651" s="81" t="s">
        <v>3071</v>
      </c>
      <c r="H1651" s="9" t="s">
        <v>10</v>
      </c>
      <c r="I1651" s="102">
        <v>27475</v>
      </c>
      <c r="J1651" s="102">
        <v>27000</v>
      </c>
      <c r="K1651" s="102"/>
      <c r="L1651" s="102">
        <f t="shared" si="609"/>
        <v>0</v>
      </c>
      <c r="M1651" s="102">
        <v>0</v>
      </c>
      <c r="N1651" s="102"/>
      <c r="O1651" s="102"/>
      <c r="P1651" s="102">
        <f t="shared" si="610"/>
        <v>0</v>
      </c>
      <c r="Q1651" s="102">
        <f t="shared" si="611"/>
        <v>0</v>
      </c>
      <c r="R1651" s="35"/>
    </row>
    <row r="1652" spans="1:18" x14ac:dyDescent="0.3">
      <c r="A1652" s="40" t="s">
        <v>796</v>
      </c>
      <c r="B1652" s="40" t="s">
        <v>154</v>
      </c>
      <c r="C1652" s="40" t="s">
        <v>334</v>
      </c>
      <c r="D1652" s="40" t="s">
        <v>899</v>
      </c>
      <c r="E1652" s="88" t="s">
        <v>3016</v>
      </c>
      <c r="F1652" s="40" t="s">
        <v>904</v>
      </c>
      <c r="G1652" s="81" t="s">
        <v>3071</v>
      </c>
      <c r="H1652" s="9" t="s">
        <v>8</v>
      </c>
      <c r="I1652" s="102">
        <v>12300</v>
      </c>
      <c r="J1652" s="102">
        <v>12300</v>
      </c>
      <c r="K1652" s="102"/>
      <c r="L1652" s="102">
        <f t="shared" si="609"/>
        <v>0</v>
      </c>
      <c r="M1652" s="102">
        <v>0</v>
      </c>
      <c r="N1652" s="102"/>
      <c r="O1652" s="102"/>
      <c r="P1652" s="102">
        <f t="shared" si="610"/>
        <v>0</v>
      </c>
      <c r="Q1652" s="102">
        <f t="shared" si="611"/>
        <v>0</v>
      </c>
      <c r="R1652" s="35"/>
    </row>
    <row r="1653" spans="1:18" x14ac:dyDescent="0.3">
      <c r="A1653" s="40" t="s">
        <v>796</v>
      </c>
      <c r="B1653" s="40" t="s">
        <v>154</v>
      </c>
      <c r="C1653" s="40" t="s">
        <v>334</v>
      </c>
      <c r="D1653" s="40" t="s">
        <v>899</v>
      </c>
      <c r="E1653" s="88" t="s">
        <v>3016</v>
      </c>
      <c r="F1653" s="40" t="s">
        <v>905</v>
      </c>
      <c r="G1653" s="81" t="s">
        <v>3071</v>
      </c>
      <c r="H1653" s="9" t="s">
        <v>11</v>
      </c>
      <c r="I1653" s="102">
        <v>15500</v>
      </c>
      <c r="J1653" s="102">
        <v>15500</v>
      </c>
      <c r="K1653" s="102"/>
      <c r="L1653" s="102">
        <f t="shared" si="609"/>
        <v>0</v>
      </c>
      <c r="M1653" s="102">
        <v>0</v>
      </c>
      <c r="N1653" s="102"/>
      <c r="O1653" s="102"/>
      <c r="P1653" s="102">
        <f t="shared" si="610"/>
        <v>0</v>
      </c>
      <c r="Q1653" s="102">
        <f t="shared" si="611"/>
        <v>0</v>
      </c>
      <c r="R1653" s="35"/>
    </row>
    <row r="1654" spans="1:18" x14ac:dyDescent="0.3">
      <c r="A1654" s="40" t="s">
        <v>796</v>
      </c>
      <c r="B1654" s="40" t="s">
        <v>154</v>
      </c>
      <c r="C1654" s="40" t="s">
        <v>334</v>
      </c>
      <c r="D1654" s="40" t="s">
        <v>899</v>
      </c>
      <c r="E1654" s="52" t="s">
        <v>124</v>
      </c>
      <c r="F1654" s="52" t="s">
        <v>0</v>
      </c>
      <c r="G1654" s="52" t="s">
        <v>0</v>
      </c>
      <c r="H1654" s="6" t="s">
        <v>14</v>
      </c>
      <c r="I1654" s="104">
        <f>SUM(I1655)</f>
        <v>145282</v>
      </c>
      <c r="J1654" s="104">
        <f>SUM(J1655)</f>
        <v>143332</v>
      </c>
      <c r="K1654" s="104">
        <f>SUM(K1655)</f>
        <v>0</v>
      </c>
      <c r="L1654" s="104">
        <f t="shared" si="609"/>
        <v>37855</v>
      </c>
      <c r="M1654" s="104">
        <f>SUM(M1655)</f>
        <v>11355</v>
      </c>
      <c r="N1654" s="104">
        <f t="shared" ref="N1654:O1654" si="623">SUM(N1655)</f>
        <v>14000</v>
      </c>
      <c r="O1654" s="104">
        <f t="shared" si="623"/>
        <v>12500</v>
      </c>
      <c r="P1654" s="104">
        <f t="shared" si="610"/>
        <v>37855</v>
      </c>
      <c r="Q1654" s="104">
        <f t="shared" si="611"/>
        <v>26.410710797309743</v>
      </c>
      <c r="R1654" s="35"/>
    </row>
    <row r="1655" spans="1:18" x14ac:dyDescent="0.3">
      <c r="A1655" s="40" t="s">
        <v>796</v>
      </c>
      <c r="B1655" s="40" t="s">
        <v>154</v>
      </c>
      <c r="C1655" s="40" t="s">
        <v>334</v>
      </c>
      <c r="D1655" s="40" t="s">
        <v>899</v>
      </c>
      <c r="E1655" s="88" t="s">
        <v>3017</v>
      </c>
      <c r="F1655" s="40"/>
      <c r="G1655" s="81" t="s">
        <v>3071</v>
      </c>
      <c r="H1655" s="9" t="s">
        <v>15</v>
      </c>
      <c r="I1655" s="102">
        <v>145282</v>
      </c>
      <c r="J1655" s="102">
        <v>143332</v>
      </c>
      <c r="K1655" s="102"/>
      <c r="L1655" s="102">
        <f t="shared" si="609"/>
        <v>37855</v>
      </c>
      <c r="M1655" s="102">
        <v>11355</v>
      </c>
      <c r="N1655" s="102">
        <v>14000</v>
      </c>
      <c r="O1655" s="102">
        <v>12500</v>
      </c>
      <c r="P1655" s="102">
        <f t="shared" si="610"/>
        <v>37855</v>
      </c>
      <c r="Q1655" s="102">
        <f t="shared" si="611"/>
        <v>26.410710797309743</v>
      </c>
      <c r="R1655" s="35"/>
    </row>
    <row r="1656" spans="1:18" x14ac:dyDescent="0.3">
      <c r="A1656" s="40" t="s">
        <v>796</v>
      </c>
      <c r="B1656" s="40" t="s">
        <v>154</v>
      </c>
      <c r="C1656" s="40" t="s">
        <v>334</v>
      </c>
      <c r="D1656" s="40" t="s">
        <v>899</v>
      </c>
      <c r="E1656" s="52" t="s">
        <v>125</v>
      </c>
      <c r="F1656" s="52" t="s">
        <v>0</v>
      </c>
      <c r="G1656" s="52" t="s">
        <v>0</v>
      </c>
      <c r="H1656" s="6" t="s">
        <v>16</v>
      </c>
      <c r="I1656" s="104">
        <f>SUM(I1657:I1663)</f>
        <v>133411</v>
      </c>
      <c r="J1656" s="104">
        <f>SUM(J1657:J1663)</f>
        <v>112646</v>
      </c>
      <c r="K1656" s="104">
        <f>SUM(K1657:K1663)</f>
        <v>0</v>
      </c>
      <c r="L1656" s="104">
        <f t="shared" si="609"/>
        <v>22879</v>
      </c>
      <c r="M1656" s="104">
        <f>SUM(M1657:M1663)</f>
        <v>349</v>
      </c>
      <c r="N1656" s="104">
        <f t="shared" ref="N1656:O1656" si="624">SUM(N1657:N1663)</f>
        <v>13040</v>
      </c>
      <c r="O1656" s="104">
        <f t="shared" si="624"/>
        <v>9490</v>
      </c>
      <c r="P1656" s="104">
        <f t="shared" si="610"/>
        <v>22879</v>
      </c>
      <c r="Q1656" s="104">
        <f t="shared" si="611"/>
        <v>20.310530333966586</v>
      </c>
      <c r="R1656" s="35"/>
    </row>
    <row r="1657" spans="1:18" x14ac:dyDescent="0.3">
      <c r="A1657" s="40" t="s">
        <v>796</v>
      </c>
      <c r="B1657" s="40" t="s">
        <v>154</v>
      </c>
      <c r="C1657" s="40" t="s">
        <v>334</v>
      </c>
      <c r="D1657" s="40" t="s">
        <v>899</v>
      </c>
      <c r="E1657" s="88" t="s">
        <v>3018</v>
      </c>
      <c r="F1657" s="40"/>
      <c r="G1657" s="81" t="s">
        <v>3071</v>
      </c>
      <c r="H1657" s="9" t="s">
        <v>17</v>
      </c>
      <c r="I1657" s="102">
        <v>1000</v>
      </c>
      <c r="J1657" s="102">
        <v>1000</v>
      </c>
      <c r="K1657" s="102"/>
      <c r="L1657" s="102">
        <f t="shared" si="609"/>
        <v>0</v>
      </c>
      <c r="M1657" s="102">
        <v>0</v>
      </c>
      <c r="N1657" s="102"/>
      <c r="O1657" s="102"/>
      <c r="P1657" s="102">
        <f t="shared" si="610"/>
        <v>0</v>
      </c>
      <c r="Q1657" s="102">
        <f t="shared" si="611"/>
        <v>0</v>
      </c>
      <c r="R1657" s="35"/>
    </row>
    <row r="1658" spans="1:18" x14ac:dyDescent="0.3">
      <c r="A1658" s="40" t="s">
        <v>796</v>
      </c>
      <c r="B1658" s="40" t="s">
        <v>154</v>
      </c>
      <c r="C1658" s="40" t="s">
        <v>334</v>
      </c>
      <c r="D1658" s="40" t="s">
        <v>899</v>
      </c>
      <c r="E1658" s="88" t="s">
        <v>3031</v>
      </c>
      <c r="F1658" s="40"/>
      <c r="G1658" s="81" t="s">
        <v>3071</v>
      </c>
      <c r="H1658" s="9" t="s">
        <v>18</v>
      </c>
      <c r="I1658" s="102">
        <v>66500</v>
      </c>
      <c r="J1658" s="102">
        <v>66500</v>
      </c>
      <c r="K1658" s="102"/>
      <c r="L1658" s="102">
        <f t="shared" si="609"/>
        <v>14500</v>
      </c>
      <c r="M1658" s="102">
        <v>0</v>
      </c>
      <c r="N1658" s="102">
        <v>8500</v>
      </c>
      <c r="O1658" s="102">
        <v>6000</v>
      </c>
      <c r="P1658" s="102">
        <f t="shared" si="610"/>
        <v>14500</v>
      </c>
      <c r="Q1658" s="102">
        <f t="shared" si="611"/>
        <v>21.804511278195488</v>
      </c>
      <c r="R1658" s="35"/>
    </row>
    <row r="1659" spans="1:18" x14ac:dyDescent="0.3">
      <c r="A1659" s="40" t="s">
        <v>796</v>
      </c>
      <c r="B1659" s="40" t="s">
        <v>154</v>
      </c>
      <c r="C1659" s="40" t="s">
        <v>334</v>
      </c>
      <c r="D1659" s="40" t="s">
        <v>899</v>
      </c>
      <c r="E1659" s="88" t="s">
        <v>3032</v>
      </c>
      <c r="F1659" s="40"/>
      <c r="G1659" s="81" t="s">
        <v>3071</v>
      </c>
      <c r="H1659" s="9" t="s">
        <v>19</v>
      </c>
      <c r="I1659" s="102">
        <v>7646</v>
      </c>
      <c r="J1659" s="102">
        <v>7646</v>
      </c>
      <c r="K1659" s="102"/>
      <c r="L1659" s="102">
        <f t="shared" si="609"/>
        <v>2050</v>
      </c>
      <c r="M1659" s="102">
        <v>0</v>
      </c>
      <c r="N1659" s="102">
        <v>1400</v>
      </c>
      <c r="O1659" s="102">
        <v>650</v>
      </c>
      <c r="P1659" s="102">
        <f t="shared" si="610"/>
        <v>2050</v>
      </c>
      <c r="Q1659" s="102">
        <f t="shared" si="611"/>
        <v>26.811404656029296</v>
      </c>
      <c r="R1659" s="35"/>
    </row>
    <row r="1660" spans="1:18" x14ac:dyDescent="0.3">
      <c r="A1660" s="40" t="s">
        <v>796</v>
      </c>
      <c r="B1660" s="40" t="s">
        <v>154</v>
      </c>
      <c r="C1660" s="40" t="s">
        <v>334</v>
      </c>
      <c r="D1660" s="40" t="s">
        <v>899</v>
      </c>
      <c r="E1660" s="88" t="s">
        <v>3026</v>
      </c>
      <c r="F1660" s="40"/>
      <c r="G1660" s="81" t="s">
        <v>3071</v>
      </c>
      <c r="H1660" s="9" t="s">
        <v>20</v>
      </c>
      <c r="I1660" s="102">
        <v>30339</v>
      </c>
      <c r="J1660" s="102">
        <v>10384</v>
      </c>
      <c r="K1660" s="102"/>
      <c r="L1660" s="102">
        <f t="shared" si="609"/>
        <v>1740</v>
      </c>
      <c r="M1660" s="102">
        <v>0</v>
      </c>
      <c r="N1660" s="102">
        <v>870</v>
      </c>
      <c r="O1660" s="102">
        <v>870</v>
      </c>
      <c r="P1660" s="102">
        <f t="shared" si="610"/>
        <v>1740</v>
      </c>
      <c r="Q1660" s="102">
        <f t="shared" si="611"/>
        <v>16.756548536209554</v>
      </c>
      <c r="R1660" s="35"/>
    </row>
    <row r="1661" spans="1:18" x14ac:dyDescent="0.3">
      <c r="A1661" s="40" t="s">
        <v>796</v>
      </c>
      <c r="B1661" s="40" t="s">
        <v>154</v>
      </c>
      <c r="C1661" s="40" t="s">
        <v>334</v>
      </c>
      <c r="D1661" s="40" t="s">
        <v>899</v>
      </c>
      <c r="E1661" s="88" t="s">
        <v>3033</v>
      </c>
      <c r="F1661" s="40"/>
      <c r="G1661" s="81" t="s">
        <v>3071</v>
      </c>
      <c r="H1661" s="9" t="s">
        <v>21</v>
      </c>
      <c r="I1661" s="102">
        <v>1536</v>
      </c>
      <c r="J1661" s="102">
        <v>786</v>
      </c>
      <c r="K1661" s="102"/>
      <c r="L1661" s="102">
        <f t="shared" si="609"/>
        <v>140</v>
      </c>
      <c r="M1661" s="102">
        <v>0</v>
      </c>
      <c r="N1661" s="102">
        <v>70</v>
      </c>
      <c r="O1661" s="102">
        <v>70</v>
      </c>
      <c r="P1661" s="102">
        <f t="shared" si="610"/>
        <v>140</v>
      </c>
      <c r="Q1661" s="102">
        <f t="shared" si="611"/>
        <v>17.8117048346056</v>
      </c>
      <c r="R1661" s="35"/>
    </row>
    <row r="1662" spans="1:18" x14ac:dyDescent="0.3">
      <c r="A1662" s="40" t="s">
        <v>796</v>
      </c>
      <c r="B1662" s="40" t="s">
        <v>154</v>
      </c>
      <c r="C1662" s="40" t="s">
        <v>334</v>
      </c>
      <c r="D1662" s="40" t="s">
        <v>899</v>
      </c>
      <c r="E1662" s="88" t="s">
        <v>3035</v>
      </c>
      <c r="F1662" s="40"/>
      <c r="G1662" s="81" t="s">
        <v>3071</v>
      </c>
      <c r="H1662" s="9" t="s">
        <v>23</v>
      </c>
      <c r="I1662" s="102">
        <v>10965</v>
      </c>
      <c r="J1662" s="102">
        <v>10965</v>
      </c>
      <c r="K1662" s="102"/>
      <c r="L1662" s="102">
        <f t="shared" si="609"/>
        <v>1800</v>
      </c>
      <c r="M1662" s="102">
        <v>0</v>
      </c>
      <c r="N1662" s="102">
        <v>900</v>
      </c>
      <c r="O1662" s="102">
        <v>900</v>
      </c>
      <c r="P1662" s="102">
        <f t="shared" si="610"/>
        <v>1800</v>
      </c>
      <c r="Q1662" s="102">
        <f t="shared" si="611"/>
        <v>16.415868673050614</v>
      </c>
      <c r="R1662" s="35"/>
    </row>
    <row r="1663" spans="1:18" x14ac:dyDescent="0.3">
      <c r="A1663" s="41" t="s">
        <v>796</v>
      </c>
      <c r="B1663" s="41" t="s">
        <v>154</v>
      </c>
      <c r="C1663" s="41" t="s">
        <v>334</v>
      </c>
      <c r="D1663" s="41" t="s">
        <v>899</v>
      </c>
      <c r="E1663" s="41" t="s">
        <v>127</v>
      </c>
      <c r="F1663" s="40" t="s">
        <v>0</v>
      </c>
      <c r="G1663" s="81" t="s">
        <v>0</v>
      </c>
      <c r="H1663" s="6" t="s">
        <v>25</v>
      </c>
      <c r="I1663" s="104">
        <f>SUM(I1664:I1666)</f>
        <v>15425</v>
      </c>
      <c r="J1663" s="104">
        <f>SUM(J1664:J1666)</f>
        <v>15365</v>
      </c>
      <c r="K1663" s="104">
        <f>SUM(K1664:K1666)</f>
        <v>0</v>
      </c>
      <c r="L1663" s="104">
        <f t="shared" si="609"/>
        <v>2649</v>
      </c>
      <c r="M1663" s="104">
        <f>SUM(M1664:M1666)</f>
        <v>349</v>
      </c>
      <c r="N1663" s="104">
        <f t="shared" ref="N1663:O1663" si="625">SUM(N1664:N1666)</f>
        <v>1300</v>
      </c>
      <c r="O1663" s="104">
        <f t="shared" si="625"/>
        <v>1000</v>
      </c>
      <c r="P1663" s="104">
        <f t="shared" si="610"/>
        <v>2649</v>
      </c>
      <c r="Q1663" s="104">
        <f t="shared" si="611"/>
        <v>17.240481614057924</v>
      </c>
      <c r="R1663" s="35"/>
    </row>
    <row r="1664" spans="1:18" x14ac:dyDescent="0.3">
      <c r="A1664" s="40" t="s">
        <v>796</v>
      </c>
      <c r="B1664" s="40" t="s">
        <v>154</v>
      </c>
      <c r="C1664" s="40" t="s">
        <v>334</v>
      </c>
      <c r="D1664" s="40" t="s">
        <v>899</v>
      </c>
      <c r="E1664" s="88" t="s">
        <v>3019</v>
      </c>
      <c r="F1664" s="40"/>
      <c r="G1664" s="81" t="s">
        <v>3071</v>
      </c>
      <c r="H1664" s="9" t="s">
        <v>25</v>
      </c>
      <c r="I1664" s="102">
        <v>7765</v>
      </c>
      <c r="J1664" s="102">
        <v>7765</v>
      </c>
      <c r="K1664" s="102"/>
      <c r="L1664" s="102">
        <f t="shared" si="609"/>
        <v>1400</v>
      </c>
      <c r="M1664" s="102">
        <v>0</v>
      </c>
      <c r="N1664" s="102">
        <v>800</v>
      </c>
      <c r="O1664" s="102">
        <v>600</v>
      </c>
      <c r="P1664" s="102">
        <f t="shared" si="610"/>
        <v>1400</v>
      </c>
      <c r="Q1664" s="102">
        <f t="shared" si="611"/>
        <v>18.0296200901481</v>
      </c>
      <c r="R1664" s="35"/>
    </row>
    <row r="1665" spans="1:18" x14ac:dyDescent="0.3">
      <c r="A1665" s="40" t="s">
        <v>796</v>
      </c>
      <c r="B1665" s="40" t="s">
        <v>154</v>
      </c>
      <c r="C1665" s="40" t="s">
        <v>334</v>
      </c>
      <c r="D1665" s="40" t="s">
        <v>899</v>
      </c>
      <c r="E1665" s="88" t="s">
        <v>3019</v>
      </c>
      <c r="F1665" s="40" t="s">
        <v>906</v>
      </c>
      <c r="G1665" s="81" t="s">
        <v>3071</v>
      </c>
      <c r="H1665" s="9" t="s">
        <v>135</v>
      </c>
      <c r="I1665" s="102">
        <v>4860</v>
      </c>
      <c r="J1665" s="102">
        <v>4800</v>
      </c>
      <c r="K1665" s="102"/>
      <c r="L1665" s="102">
        <f t="shared" si="609"/>
        <v>1249</v>
      </c>
      <c r="M1665" s="102">
        <v>349</v>
      </c>
      <c r="N1665" s="102">
        <v>500</v>
      </c>
      <c r="O1665" s="102">
        <v>400</v>
      </c>
      <c r="P1665" s="102">
        <f t="shared" si="610"/>
        <v>1249</v>
      </c>
      <c r="Q1665" s="102">
        <f t="shared" si="611"/>
        <v>26.020833333333332</v>
      </c>
      <c r="R1665" s="35"/>
    </row>
    <row r="1666" spans="1:18" ht="20.399999999999999" x14ac:dyDescent="0.3">
      <c r="A1666" s="40" t="s">
        <v>796</v>
      </c>
      <c r="B1666" s="40" t="s">
        <v>154</v>
      </c>
      <c r="C1666" s="40" t="s">
        <v>334</v>
      </c>
      <c r="D1666" s="40" t="s">
        <v>899</v>
      </c>
      <c r="E1666" s="88" t="s">
        <v>3019</v>
      </c>
      <c r="F1666" s="40" t="s">
        <v>907</v>
      </c>
      <c r="G1666" s="81" t="s">
        <v>3071</v>
      </c>
      <c r="H1666" s="9" t="s">
        <v>141</v>
      </c>
      <c r="I1666" s="102">
        <v>2800</v>
      </c>
      <c r="J1666" s="102">
        <v>2800</v>
      </c>
      <c r="K1666" s="102"/>
      <c r="L1666" s="102">
        <f t="shared" si="609"/>
        <v>0</v>
      </c>
      <c r="M1666" s="102">
        <v>0</v>
      </c>
      <c r="N1666" s="102"/>
      <c r="O1666" s="102"/>
      <c r="P1666" s="102">
        <f t="shared" si="610"/>
        <v>0</v>
      </c>
      <c r="Q1666" s="102">
        <f t="shared" si="611"/>
        <v>0</v>
      </c>
      <c r="R1666" s="35"/>
    </row>
    <row r="1667" spans="1:18" s="34" customFormat="1" ht="20.399999999999999" x14ac:dyDescent="0.3">
      <c r="A1667" s="43" t="s">
        <v>0</v>
      </c>
      <c r="B1667" s="43" t="s">
        <v>0</v>
      </c>
      <c r="C1667" s="43" t="s">
        <v>0</v>
      </c>
      <c r="D1667" s="49" t="s">
        <v>0</v>
      </c>
      <c r="E1667" s="49" t="s">
        <v>0</v>
      </c>
      <c r="F1667" s="49" t="s">
        <v>0</v>
      </c>
      <c r="G1667" s="49" t="s">
        <v>0</v>
      </c>
      <c r="H1667" s="21" t="s">
        <v>35</v>
      </c>
      <c r="I1667" s="112">
        <f t="shared" ref="I1667:O1668" si="626">SUM(I1668)</f>
        <v>100</v>
      </c>
      <c r="J1667" s="112">
        <f t="shared" si="626"/>
        <v>100</v>
      </c>
      <c r="K1667" s="112">
        <f t="shared" si="626"/>
        <v>0</v>
      </c>
      <c r="L1667" s="112">
        <f t="shared" si="609"/>
        <v>0</v>
      </c>
      <c r="M1667" s="112">
        <f t="shared" si="626"/>
        <v>0</v>
      </c>
      <c r="N1667" s="112">
        <f t="shared" si="626"/>
        <v>0</v>
      </c>
      <c r="O1667" s="112">
        <f t="shared" si="626"/>
        <v>0</v>
      </c>
      <c r="P1667" s="112">
        <f t="shared" si="610"/>
        <v>0</v>
      </c>
      <c r="Q1667" s="112">
        <f t="shared" si="611"/>
        <v>0</v>
      </c>
      <c r="R1667" s="35"/>
    </row>
    <row r="1668" spans="1:18" x14ac:dyDescent="0.3">
      <c r="A1668" s="40" t="s">
        <v>796</v>
      </c>
      <c r="B1668" s="40" t="s">
        <v>154</v>
      </c>
      <c r="C1668" s="40" t="s">
        <v>334</v>
      </c>
      <c r="D1668" s="40" t="s">
        <v>899</v>
      </c>
      <c r="E1668" s="52" t="s">
        <v>142</v>
      </c>
      <c r="F1668" s="52" t="s">
        <v>0</v>
      </c>
      <c r="G1668" s="52" t="s">
        <v>0</v>
      </c>
      <c r="H1668" s="6" t="s">
        <v>27</v>
      </c>
      <c r="I1668" s="104">
        <f t="shared" si="626"/>
        <v>100</v>
      </c>
      <c r="J1668" s="104">
        <f t="shared" si="626"/>
        <v>100</v>
      </c>
      <c r="K1668" s="104">
        <f t="shared" si="626"/>
        <v>0</v>
      </c>
      <c r="L1668" s="104">
        <f t="shared" si="609"/>
        <v>0</v>
      </c>
      <c r="M1668" s="104">
        <f t="shared" si="626"/>
        <v>0</v>
      </c>
      <c r="N1668" s="104">
        <f t="shared" si="626"/>
        <v>0</v>
      </c>
      <c r="O1668" s="104">
        <f t="shared" si="626"/>
        <v>0</v>
      </c>
      <c r="P1668" s="104">
        <f t="shared" si="610"/>
        <v>0</v>
      </c>
      <c r="Q1668" s="104">
        <f t="shared" si="611"/>
        <v>0</v>
      </c>
      <c r="R1668" s="35"/>
    </row>
    <row r="1669" spans="1:18" x14ac:dyDescent="0.3">
      <c r="A1669" s="40" t="s">
        <v>796</v>
      </c>
      <c r="B1669" s="40" t="s">
        <v>154</v>
      </c>
      <c r="C1669" s="40" t="s">
        <v>334</v>
      </c>
      <c r="D1669" s="40" t="s">
        <v>899</v>
      </c>
      <c r="E1669" s="88" t="s">
        <v>3021</v>
      </c>
      <c r="F1669" s="40"/>
      <c r="G1669" s="81" t="s">
        <v>3071</v>
      </c>
      <c r="H1669" s="9" t="s">
        <v>34</v>
      </c>
      <c r="I1669" s="102">
        <v>100</v>
      </c>
      <c r="J1669" s="102">
        <v>100</v>
      </c>
      <c r="K1669" s="102"/>
      <c r="L1669" s="102">
        <f t="shared" si="609"/>
        <v>0</v>
      </c>
      <c r="M1669" s="102">
        <v>0</v>
      </c>
      <c r="N1669" s="102"/>
      <c r="O1669" s="102"/>
      <c r="P1669" s="102">
        <f t="shared" si="610"/>
        <v>0</v>
      </c>
      <c r="Q1669" s="102">
        <f t="shared" si="611"/>
        <v>0</v>
      </c>
      <c r="R1669" s="35"/>
    </row>
    <row r="1670" spans="1:18" s="34" customFormat="1" ht="20.399999999999999" x14ac:dyDescent="0.3">
      <c r="A1670" s="43" t="s">
        <v>0</v>
      </c>
      <c r="B1670" s="43" t="s">
        <v>0</v>
      </c>
      <c r="C1670" s="43" t="s">
        <v>0</v>
      </c>
      <c r="D1670" s="49" t="s">
        <v>0</v>
      </c>
      <c r="E1670" s="49" t="s">
        <v>0</v>
      </c>
      <c r="F1670" s="49" t="s">
        <v>0</v>
      </c>
      <c r="G1670" s="49" t="s">
        <v>0</v>
      </c>
      <c r="H1670" s="21" t="s">
        <v>53</v>
      </c>
      <c r="I1670" s="112">
        <f>SUM(I1671)</f>
        <v>7560</v>
      </c>
      <c r="J1670" s="112">
        <f>SUM(J1671)</f>
        <v>0</v>
      </c>
      <c r="K1670" s="112">
        <f>SUM(K1671)</f>
        <v>0</v>
      </c>
      <c r="L1670" s="112">
        <f t="shared" si="609"/>
        <v>0</v>
      </c>
      <c r="M1670" s="112">
        <f>SUM(M1671)</f>
        <v>0</v>
      </c>
      <c r="N1670" s="112">
        <f t="shared" ref="N1670:O1670" si="627">SUM(N1671)</f>
        <v>0</v>
      </c>
      <c r="O1670" s="112">
        <f t="shared" si="627"/>
        <v>0</v>
      </c>
      <c r="P1670" s="112">
        <f t="shared" si="610"/>
        <v>0</v>
      </c>
      <c r="Q1670" s="112" t="str">
        <f t="shared" si="611"/>
        <v>-</v>
      </c>
      <c r="R1670" s="35"/>
    </row>
    <row r="1671" spans="1:18" x14ac:dyDescent="0.3">
      <c r="A1671" s="40" t="s">
        <v>796</v>
      </c>
      <c r="B1671" s="40" t="s">
        <v>154</v>
      </c>
      <c r="C1671" s="40" t="s">
        <v>334</v>
      </c>
      <c r="D1671" s="40" t="s">
        <v>899</v>
      </c>
      <c r="E1671" s="52" t="s">
        <v>149</v>
      </c>
      <c r="F1671" s="52" t="s">
        <v>0</v>
      </c>
      <c r="G1671" s="52" t="s">
        <v>0</v>
      </c>
      <c r="H1671" s="6" t="s">
        <v>46</v>
      </c>
      <c r="I1671" s="104">
        <f>SUM(I1672:I1674)</f>
        <v>7560</v>
      </c>
      <c r="J1671" s="104">
        <f>SUM(J1672:J1674)</f>
        <v>0</v>
      </c>
      <c r="K1671" s="104">
        <f>SUM(K1672:K1674)</f>
        <v>0</v>
      </c>
      <c r="L1671" s="104">
        <f t="shared" si="609"/>
        <v>0</v>
      </c>
      <c r="M1671" s="104">
        <f>SUM(M1672:M1674)</f>
        <v>0</v>
      </c>
      <c r="N1671" s="104">
        <f t="shared" ref="N1671:O1671" si="628">SUM(N1672:N1674)</f>
        <v>0</v>
      </c>
      <c r="O1671" s="104">
        <f t="shared" si="628"/>
        <v>0</v>
      </c>
      <c r="P1671" s="104">
        <f t="shared" si="610"/>
        <v>0</v>
      </c>
      <c r="Q1671" s="104" t="str">
        <f t="shared" si="611"/>
        <v>-</v>
      </c>
      <c r="R1671" s="35"/>
    </row>
    <row r="1672" spans="1:18" x14ac:dyDescent="0.3">
      <c r="A1672" s="40" t="s">
        <v>796</v>
      </c>
      <c r="B1672" s="40" t="s">
        <v>154</v>
      </c>
      <c r="C1672" s="40" t="s">
        <v>334</v>
      </c>
      <c r="D1672" s="40" t="s">
        <v>899</v>
      </c>
      <c r="E1672" s="88" t="s">
        <v>3042</v>
      </c>
      <c r="F1672" s="40"/>
      <c r="G1672" s="81" t="s">
        <v>3071</v>
      </c>
      <c r="H1672" s="9" t="s">
        <v>47</v>
      </c>
      <c r="I1672" s="102">
        <v>0</v>
      </c>
      <c r="J1672" s="102">
        <v>0</v>
      </c>
      <c r="K1672" s="102"/>
      <c r="L1672" s="102">
        <f t="shared" si="609"/>
        <v>0</v>
      </c>
      <c r="M1672" s="102">
        <v>0</v>
      </c>
      <c r="N1672" s="102"/>
      <c r="O1672" s="102"/>
      <c r="P1672" s="102">
        <f t="shared" si="610"/>
        <v>0</v>
      </c>
      <c r="Q1672" s="102" t="str">
        <f t="shared" si="611"/>
        <v>-</v>
      </c>
      <c r="R1672" s="35"/>
    </row>
    <row r="1673" spans="1:18" x14ac:dyDescent="0.3">
      <c r="A1673" s="40" t="s">
        <v>796</v>
      </c>
      <c r="B1673" s="40" t="s">
        <v>154</v>
      </c>
      <c r="C1673" s="40" t="s">
        <v>334</v>
      </c>
      <c r="D1673" s="40" t="s">
        <v>899</v>
      </c>
      <c r="E1673" s="88" t="s">
        <v>3022</v>
      </c>
      <c r="F1673" s="40"/>
      <c r="G1673" s="81" t="s">
        <v>3071</v>
      </c>
      <c r="H1673" s="9" t="s">
        <v>49</v>
      </c>
      <c r="I1673" s="102">
        <v>7560</v>
      </c>
      <c r="J1673" s="102">
        <v>0</v>
      </c>
      <c r="K1673" s="102"/>
      <c r="L1673" s="102">
        <f t="shared" si="609"/>
        <v>0</v>
      </c>
      <c r="M1673" s="102">
        <v>0</v>
      </c>
      <c r="N1673" s="102"/>
      <c r="O1673" s="102"/>
      <c r="P1673" s="102">
        <f t="shared" si="610"/>
        <v>0</v>
      </c>
      <c r="Q1673" s="102" t="str">
        <f t="shared" si="611"/>
        <v>-</v>
      </c>
      <c r="R1673" s="35"/>
    </row>
    <row r="1674" spans="1:18" x14ac:dyDescent="0.3">
      <c r="A1674" s="40" t="s">
        <v>796</v>
      </c>
      <c r="B1674" s="40" t="s">
        <v>154</v>
      </c>
      <c r="C1674" s="40" t="s">
        <v>334</v>
      </c>
      <c r="D1674" s="40" t="s">
        <v>899</v>
      </c>
      <c r="E1674" s="88" t="s">
        <v>3037</v>
      </c>
      <c r="F1674" s="40"/>
      <c r="G1674" s="81" t="s">
        <v>3071</v>
      </c>
      <c r="H1674" s="9" t="s">
        <v>52</v>
      </c>
      <c r="I1674" s="102">
        <v>0</v>
      </c>
      <c r="J1674" s="102">
        <v>0</v>
      </c>
      <c r="K1674" s="102"/>
      <c r="L1674" s="102">
        <f t="shared" si="609"/>
        <v>0</v>
      </c>
      <c r="M1674" s="102">
        <v>0</v>
      </c>
      <c r="N1674" s="102"/>
      <c r="O1674" s="102"/>
      <c r="P1674" s="102">
        <f t="shared" si="610"/>
        <v>0</v>
      </c>
      <c r="Q1674" s="102" t="str">
        <f t="shared" si="611"/>
        <v>-</v>
      </c>
      <c r="R1674" s="35"/>
    </row>
    <row r="1675" spans="1:18" s="34" customFormat="1" x14ac:dyDescent="0.3">
      <c r="A1675" s="49" t="s">
        <v>0</v>
      </c>
      <c r="B1675" s="49" t="s">
        <v>0</v>
      </c>
      <c r="C1675" s="49" t="s">
        <v>0</v>
      </c>
      <c r="D1675" s="49" t="s">
        <v>0</v>
      </c>
      <c r="E1675" s="49" t="s">
        <v>0</v>
      </c>
      <c r="F1675" s="49" t="s">
        <v>0</v>
      </c>
      <c r="G1675" s="49" t="s">
        <v>0</v>
      </c>
      <c r="H1675" s="21" t="s">
        <v>908</v>
      </c>
      <c r="I1675" s="112">
        <f>SUM(I1645,I1667,I1670)</f>
        <v>1841600</v>
      </c>
      <c r="J1675" s="112">
        <f>SUM(J1645,J1667,J1670)</f>
        <v>1790800</v>
      </c>
      <c r="K1675" s="112">
        <f>SUM(K1645,K1667,K1670)</f>
        <v>0</v>
      </c>
      <c r="L1675" s="112">
        <f t="shared" ref="L1675:L1738" si="629">SUM(M1675:O1675)</f>
        <v>447430</v>
      </c>
      <c r="M1675" s="112">
        <f>SUM(M1645,M1667,M1670)</f>
        <v>130400</v>
      </c>
      <c r="N1675" s="112">
        <f t="shared" ref="N1675:O1675" si="630">SUM(N1645,N1667,N1670)</f>
        <v>163040</v>
      </c>
      <c r="O1675" s="112">
        <f t="shared" si="630"/>
        <v>153990</v>
      </c>
      <c r="P1675" s="112">
        <f t="shared" si="610"/>
        <v>447430</v>
      </c>
      <c r="Q1675" s="112">
        <f t="shared" si="611"/>
        <v>24.984922939468394</v>
      </c>
      <c r="R1675" s="35"/>
    </row>
    <row r="1676" spans="1:18" ht="15" thickBot="1" x14ac:dyDescent="0.35">
      <c r="A1676" s="81" t="s">
        <v>0</v>
      </c>
      <c r="B1676" s="81" t="s">
        <v>0</v>
      </c>
      <c r="C1676" s="81" t="s">
        <v>0</v>
      </c>
      <c r="D1676" s="81" t="s">
        <v>0</v>
      </c>
      <c r="E1676" s="81" t="s">
        <v>0</v>
      </c>
      <c r="F1676" s="81" t="s">
        <v>0</v>
      </c>
      <c r="G1676" s="81" t="s">
        <v>0</v>
      </c>
      <c r="H1676" s="6" t="s">
        <v>152</v>
      </c>
      <c r="I1676" s="104">
        <v>55</v>
      </c>
      <c r="J1676" s="104">
        <v>55</v>
      </c>
      <c r="K1676" s="104"/>
      <c r="L1676" s="104"/>
      <c r="M1676" s="104"/>
      <c r="N1676" s="104"/>
      <c r="O1676" s="104"/>
      <c r="P1676" s="104"/>
      <c r="Q1676" s="104"/>
      <c r="R1676" s="35"/>
    </row>
    <row r="1677" spans="1:18" s="34" customFormat="1" ht="31.2" thickBot="1" x14ac:dyDescent="0.35">
      <c r="A1677" s="127" t="s">
        <v>0</v>
      </c>
      <c r="B1677" s="127" t="s">
        <v>0</v>
      </c>
      <c r="C1677" s="127" t="s">
        <v>0</v>
      </c>
      <c r="D1677" s="127" t="s">
        <v>0</v>
      </c>
      <c r="E1677" s="127" t="s">
        <v>0</v>
      </c>
      <c r="F1677" s="127" t="s">
        <v>0</v>
      </c>
      <c r="G1677" s="127" t="s">
        <v>0</v>
      </c>
      <c r="H1677" s="29" t="s">
        <v>63</v>
      </c>
      <c r="I1677" s="124" t="s">
        <v>3013</v>
      </c>
      <c r="J1677" s="124" t="s">
        <v>2</v>
      </c>
      <c r="K1677" s="124" t="s">
        <v>3097</v>
      </c>
      <c r="L1677" s="124" t="s">
        <v>3097</v>
      </c>
      <c r="M1677" s="124" t="s">
        <v>3098</v>
      </c>
      <c r="N1677" s="124" t="s">
        <v>3099</v>
      </c>
      <c r="O1677" s="124" t="s">
        <v>3100</v>
      </c>
      <c r="P1677" s="124" t="s">
        <v>3097</v>
      </c>
      <c r="Q1677" s="126" t="s">
        <v>3101</v>
      </c>
      <c r="R1677" s="35"/>
    </row>
    <row r="1678" spans="1:18" x14ac:dyDescent="0.3">
      <c r="A1678" s="128"/>
      <c r="B1678" s="128"/>
      <c r="C1678" s="128"/>
      <c r="D1678" s="128"/>
      <c r="E1678" s="128"/>
      <c r="F1678" s="128"/>
      <c r="G1678" s="128"/>
      <c r="H1678" s="10" t="s">
        <v>0</v>
      </c>
      <c r="I1678" s="103">
        <v>1</v>
      </c>
      <c r="J1678" s="103">
        <v>2</v>
      </c>
      <c r="K1678" s="103">
        <v>3</v>
      </c>
      <c r="L1678" s="103" t="s">
        <v>3</v>
      </c>
      <c r="M1678" s="103">
        <v>5</v>
      </c>
      <c r="N1678" s="103">
        <v>6</v>
      </c>
      <c r="O1678" s="103">
        <v>7</v>
      </c>
      <c r="P1678" s="103" t="s">
        <v>3102</v>
      </c>
      <c r="Q1678" s="103">
        <v>9</v>
      </c>
      <c r="R1678" s="35"/>
    </row>
    <row r="1679" spans="1:18" x14ac:dyDescent="0.3">
      <c r="A1679" s="128"/>
      <c r="B1679" s="128"/>
      <c r="C1679" s="128"/>
      <c r="D1679" s="128"/>
      <c r="E1679" s="128"/>
      <c r="F1679" s="128"/>
      <c r="G1679" s="128"/>
      <c r="H1679" s="11" t="s">
        <v>99</v>
      </c>
      <c r="I1679" s="105">
        <f>SUM(I1675)</f>
        <v>1841600</v>
      </c>
      <c r="J1679" s="105">
        <f>SUM(J1675)</f>
        <v>1790800</v>
      </c>
      <c r="K1679" s="105">
        <f>SUM(K1675)</f>
        <v>0</v>
      </c>
      <c r="L1679" s="105">
        <f t="shared" si="629"/>
        <v>447430</v>
      </c>
      <c r="M1679" s="105">
        <f>SUM(M1675)</f>
        <v>130400</v>
      </c>
      <c r="N1679" s="105">
        <f t="shared" ref="N1679:O1679" si="631">SUM(N1675)</f>
        <v>163040</v>
      </c>
      <c r="O1679" s="105">
        <f t="shared" si="631"/>
        <v>153990</v>
      </c>
      <c r="P1679" s="105">
        <f t="shared" ref="P1679:P1742" si="632">K1679+L1679</f>
        <v>447430</v>
      </c>
      <c r="Q1679" s="105">
        <f t="shared" ref="Q1679:Q1742" si="633">IF(J1679=0,"-",P1679/J1679*100)</f>
        <v>24.984922939468394</v>
      </c>
      <c r="R1679" s="35"/>
    </row>
    <row r="1680" spans="1:18" x14ac:dyDescent="0.3">
      <c r="A1680" s="128"/>
      <c r="B1680" s="128"/>
      <c r="C1680" s="128"/>
      <c r="D1680" s="128"/>
      <c r="E1680" s="128"/>
      <c r="F1680" s="128"/>
      <c r="G1680" s="128"/>
      <c r="H1680" s="12" t="s">
        <v>62</v>
      </c>
      <c r="I1680" s="105">
        <f>SUM(I1679)</f>
        <v>1841600</v>
      </c>
      <c r="J1680" s="105">
        <f>SUM(J1679)</f>
        <v>1790800</v>
      </c>
      <c r="K1680" s="105">
        <f>SUM(K1679)</f>
        <v>0</v>
      </c>
      <c r="L1680" s="105">
        <f t="shared" si="629"/>
        <v>447430</v>
      </c>
      <c r="M1680" s="105">
        <f>SUM(M1679)</f>
        <v>130400</v>
      </c>
      <c r="N1680" s="105">
        <f t="shared" ref="N1680:O1680" si="634">SUM(N1679)</f>
        <v>163040</v>
      </c>
      <c r="O1680" s="105">
        <f t="shared" si="634"/>
        <v>153990</v>
      </c>
      <c r="P1680" s="105">
        <f t="shared" si="632"/>
        <v>447430</v>
      </c>
      <c r="Q1680" s="105">
        <f t="shared" si="633"/>
        <v>24.984922939468394</v>
      </c>
      <c r="R1680" s="35"/>
    </row>
    <row r="1681" spans="1:18" x14ac:dyDescent="0.3">
      <c r="A1681" s="129"/>
      <c r="B1681" s="129"/>
      <c r="C1681" s="129"/>
      <c r="D1681" s="129"/>
      <c r="E1681" s="129"/>
      <c r="F1681" s="129"/>
      <c r="G1681" s="129"/>
      <c r="R1681" s="35"/>
    </row>
    <row r="1682" spans="1:18" ht="15" thickBot="1" x14ac:dyDescent="0.35">
      <c r="A1682" s="81" t="s">
        <v>0</v>
      </c>
      <c r="B1682" s="81" t="s">
        <v>0</v>
      </c>
      <c r="C1682" s="81" t="s">
        <v>0</v>
      </c>
      <c r="D1682" s="81" t="s">
        <v>0</v>
      </c>
      <c r="E1682" s="81" t="s">
        <v>0</v>
      </c>
      <c r="F1682" s="81" t="s">
        <v>0</v>
      </c>
      <c r="G1682" s="81" t="s">
        <v>0</v>
      </c>
      <c r="H1682" s="13" t="s">
        <v>0</v>
      </c>
      <c r="I1682" s="106"/>
      <c r="J1682" s="106"/>
      <c r="K1682" s="106"/>
      <c r="L1682" s="106"/>
      <c r="M1682" s="106"/>
      <c r="N1682" s="106"/>
      <c r="O1682" s="106"/>
      <c r="P1682" s="106"/>
      <c r="Q1682" s="106"/>
      <c r="R1682" s="35"/>
    </row>
    <row r="1683" spans="1:18" s="34" customFormat="1" ht="31.2" thickBot="1" x14ac:dyDescent="0.35">
      <c r="A1683" s="45" t="s">
        <v>112</v>
      </c>
      <c r="B1683" s="45" t="s">
        <v>113</v>
      </c>
      <c r="C1683" s="45" t="s">
        <v>114</v>
      </c>
      <c r="D1683" s="46" t="s">
        <v>0</v>
      </c>
      <c r="E1683" s="45" t="s">
        <v>3014</v>
      </c>
      <c r="F1683" s="45" t="s">
        <v>115</v>
      </c>
      <c r="G1683" s="45" t="s">
        <v>116</v>
      </c>
      <c r="H1683" s="29" t="s">
        <v>1</v>
      </c>
      <c r="I1683" s="124" t="s">
        <v>3013</v>
      </c>
      <c r="J1683" s="124" t="s">
        <v>2</v>
      </c>
      <c r="K1683" s="124" t="s">
        <v>3097</v>
      </c>
      <c r="L1683" s="124" t="s">
        <v>3097</v>
      </c>
      <c r="M1683" s="124" t="s">
        <v>3098</v>
      </c>
      <c r="N1683" s="124" t="s">
        <v>3099</v>
      </c>
      <c r="O1683" s="124" t="s">
        <v>3100</v>
      </c>
      <c r="P1683" s="124" t="s">
        <v>3097</v>
      </c>
      <c r="Q1683" s="126" t="s">
        <v>3101</v>
      </c>
      <c r="R1683" s="35"/>
    </row>
    <row r="1684" spans="1:18" x14ac:dyDescent="0.3">
      <c r="A1684" s="50" t="s">
        <v>0</v>
      </c>
      <c r="B1684" s="50" t="s">
        <v>0</v>
      </c>
      <c r="C1684" s="50" t="s">
        <v>0</v>
      </c>
      <c r="D1684" s="51" t="s">
        <v>0</v>
      </c>
      <c r="E1684" s="51" t="s">
        <v>0</v>
      </c>
      <c r="F1684" s="86" t="s">
        <v>0</v>
      </c>
      <c r="G1684" s="87" t="s">
        <v>0</v>
      </c>
      <c r="H1684" s="8" t="s">
        <v>0</v>
      </c>
      <c r="I1684" s="103">
        <v>1</v>
      </c>
      <c r="J1684" s="103">
        <v>2</v>
      </c>
      <c r="K1684" s="103">
        <v>3</v>
      </c>
      <c r="L1684" s="103" t="s">
        <v>3</v>
      </c>
      <c r="M1684" s="103">
        <v>5</v>
      </c>
      <c r="N1684" s="103">
        <v>6</v>
      </c>
      <c r="O1684" s="103">
        <v>7</v>
      </c>
      <c r="P1684" s="103" t="s">
        <v>3102</v>
      </c>
      <c r="Q1684" s="103">
        <v>9</v>
      </c>
      <c r="R1684" s="35"/>
    </row>
    <row r="1685" spans="1:18" x14ac:dyDescent="0.3">
      <c r="A1685" s="41" t="s">
        <v>796</v>
      </c>
      <c r="B1685" s="41" t="s">
        <v>154</v>
      </c>
      <c r="C1685" s="40" t="s">
        <v>909</v>
      </c>
      <c r="D1685" s="40" t="s">
        <v>910</v>
      </c>
      <c r="E1685" s="52" t="s">
        <v>0</v>
      </c>
      <c r="F1685" s="52" t="s">
        <v>0</v>
      </c>
      <c r="G1685" s="52" t="s">
        <v>0</v>
      </c>
      <c r="H1685" s="6" t="s">
        <v>911</v>
      </c>
      <c r="I1685" s="102"/>
      <c r="J1685" s="102"/>
      <c r="K1685" s="102"/>
      <c r="L1685" s="102">
        <f t="shared" si="629"/>
        <v>0</v>
      </c>
      <c r="M1685" s="102">
        <v>0</v>
      </c>
      <c r="N1685" s="102"/>
      <c r="O1685" s="102"/>
      <c r="P1685" s="102">
        <f t="shared" si="632"/>
        <v>0</v>
      </c>
      <c r="Q1685" s="102" t="str">
        <f t="shared" si="633"/>
        <v>-</v>
      </c>
      <c r="R1685" s="35"/>
    </row>
    <row r="1686" spans="1:18" s="34" customFormat="1" ht="20.399999999999999" x14ac:dyDescent="0.3">
      <c r="A1686" s="43" t="s">
        <v>0</v>
      </c>
      <c r="B1686" s="43" t="s">
        <v>0</v>
      </c>
      <c r="C1686" s="43" t="s">
        <v>0</v>
      </c>
      <c r="D1686" s="49" t="s">
        <v>0</v>
      </c>
      <c r="E1686" s="49" t="s">
        <v>0</v>
      </c>
      <c r="F1686" s="49" t="s">
        <v>0</v>
      </c>
      <c r="G1686" s="49" t="s">
        <v>0</v>
      </c>
      <c r="H1686" s="21" t="s">
        <v>26</v>
      </c>
      <c r="I1686" s="112">
        <f>SUM(I1687,I1695,I1697)</f>
        <v>1530251</v>
      </c>
      <c r="J1686" s="112">
        <f>SUM(J1687,J1695,J1697)</f>
        <v>1530251</v>
      </c>
      <c r="K1686" s="112">
        <f>SUM(K1687,K1695,K1697)</f>
        <v>0</v>
      </c>
      <c r="L1686" s="112">
        <f t="shared" si="629"/>
        <v>413716</v>
      </c>
      <c r="M1686" s="112">
        <f>SUM(M1687,M1695,M1697)</f>
        <v>123296</v>
      </c>
      <c r="N1686" s="112">
        <f t="shared" ref="N1686:O1686" si="635">SUM(N1687,N1695,N1697)</f>
        <v>155210</v>
      </c>
      <c r="O1686" s="112">
        <f t="shared" si="635"/>
        <v>135210</v>
      </c>
      <c r="P1686" s="112">
        <f t="shared" si="632"/>
        <v>413716</v>
      </c>
      <c r="Q1686" s="112">
        <f t="shared" si="633"/>
        <v>27.035826148782128</v>
      </c>
      <c r="R1686" s="35"/>
    </row>
    <row r="1687" spans="1:18" x14ac:dyDescent="0.3">
      <c r="A1687" s="40" t="s">
        <v>796</v>
      </c>
      <c r="B1687" s="40" t="s">
        <v>154</v>
      </c>
      <c r="C1687" s="40" t="s">
        <v>909</v>
      </c>
      <c r="D1687" s="40" t="s">
        <v>910</v>
      </c>
      <c r="E1687" s="52" t="s">
        <v>119</v>
      </c>
      <c r="F1687" s="52" t="s">
        <v>0</v>
      </c>
      <c r="G1687" s="52" t="s">
        <v>0</v>
      </c>
      <c r="H1687" s="6" t="s">
        <v>5</v>
      </c>
      <c r="I1687" s="104">
        <f>SUM(I1688,I1689)</f>
        <v>1357781</v>
      </c>
      <c r="J1687" s="104">
        <f>SUM(J1688,J1689)</f>
        <v>1357781</v>
      </c>
      <c r="K1687" s="104">
        <f>SUM(K1688,K1689)</f>
        <v>0</v>
      </c>
      <c r="L1687" s="104">
        <f t="shared" si="629"/>
        <v>362375</v>
      </c>
      <c r="M1687" s="104">
        <f>SUM(M1688,M1689)</f>
        <v>112375</v>
      </c>
      <c r="N1687" s="104">
        <f t="shared" ref="N1687:O1687" si="636">SUM(N1688,N1689)</f>
        <v>134000</v>
      </c>
      <c r="O1687" s="104">
        <f t="shared" si="636"/>
        <v>116000</v>
      </c>
      <c r="P1687" s="104">
        <f t="shared" si="632"/>
        <v>362375</v>
      </c>
      <c r="Q1687" s="104">
        <f t="shared" si="633"/>
        <v>26.688766450554251</v>
      </c>
      <c r="R1687" s="35"/>
    </row>
    <row r="1688" spans="1:18" x14ac:dyDescent="0.3">
      <c r="A1688" s="40" t="s">
        <v>796</v>
      </c>
      <c r="B1688" s="40" t="s">
        <v>154</v>
      </c>
      <c r="C1688" s="40" t="s">
        <v>909</v>
      </c>
      <c r="D1688" s="40" t="s">
        <v>910</v>
      </c>
      <c r="E1688" s="88" t="s">
        <v>3015</v>
      </c>
      <c r="F1688" s="40"/>
      <c r="G1688" s="81" t="s">
        <v>3071</v>
      </c>
      <c r="H1688" s="9" t="s">
        <v>6</v>
      </c>
      <c r="I1688" s="102">
        <v>1180778</v>
      </c>
      <c r="J1688" s="102">
        <v>1180778</v>
      </c>
      <c r="K1688" s="102"/>
      <c r="L1688" s="102">
        <f t="shared" si="629"/>
        <v>312898</v>
      </c>
      <c r="M1688" s="102">
        <v>100898</v>
      </c>
      <c r="N1688" s="102">
        <v>110000</v>
      </c>
      <c r="O1688" s="102">
        <v>102000</v>
      </c>
      <c r="P1688" s="102">
        <f t="shared" si="632"/>
        <v>312898</v>
      </c>
      <c r="Q1688" s="102">
        <f t="shared" si="633"/>
        <v>26.49930808331456</v>
      </c>
      <c r="R1688" s="35"/>
    </row>
    <row r="1689" spans="1:18" x14ac:dyDescent="0.3">
      <c r="A1689" s="41" t="s">
        <v>796</v>
      </c>
      <c r="B1689" s="41" t="s">
        <v>154</v>
      </c>
      <c r="C1689" s="41" t="s">
        <v>909</v>
      </c>
      <c r="D1689" s="41" t="s">
        <v>910</v>
      </c>
      <c r="E1689" s="41" t="s">
        <v>120</v>
      </c>
      <c r="F1689" s="40" t="s">
        <v>0</v>
      </c>
      <c r="G1689" s="81" t="s">
        <v>0</v>
      </c>
      <c r="H1689" s="6" t="s">
        <v>7</v>
      </c>
      <c r="I1689" s="104">
        <f>SUM(I1690:I1694)</f>
        <v>177003</v>
      </c>
      <c r="J1689" s="104">
        <f>SUM(J1690:J1694)</f>
        <v>177003</v>
      </c>
      <c r="K1689" s="104">
        <f>SUM(K1690:K1694)</f>
        <v>0</v>
      </c>
      <c r="L1689" s="104">
        <f t="shared" si="629"/>
        <v>49477</v>
      </c>
      <c r="M1689" s="104">
        <f>SUM(M1690:M1694)</f>
        <v>11477</v>
      </c>
      <c r="N1689" s="104">
        <f t="shared" ref="N1689:O1689" si="637">SUM(N1690:N1694)</f>
        <v>24000</v>
      </c>
      <c r="O1689" s="104">
        <f t="shared" si="637"/>
        <v>14000</v>
      </c>
      <c r="P1689" s="104">
        <f t="shared" si="632"/>
        <v>49477</v>
      </c>
      <c r="Q1689" s="104">
        <f t="shared" si="633"/>
        <v>27.95263357118241</v>
      </c>
      <c r="R1689" s="35"/>
    </row>
    <row r="1690" spans="1:18" x14ac:dyDescent="0.3">
      <c r="A1690" s="40" t="s">
        <v>796</v>
      </c>
      <c r="B1690" s="40" t="s">
        <v>154</v>
      </c>
      <c r="C1690" s="40" t="s">
        <v>909</v>
      </c>
      <c r="D1690" s="40" t="s">
        <v>910</v>
      </c>
      <c r="E1690" s="88" t="s">
        <v>3016</v>
      </c>
      <c r="F1690" s="40" t="s">
        <v>912</v>
      </c>
      <c r="G1690" s="81" t="s">
        <v>3071</v>
      </c>
      <c r="H1690" s="9" t="s">
        <v>9</v>
      </c>
      <c r="I1690" s="102">
        <v>41000</v>
      </c>
      <c r="J1690" s="102">
        <v>41000</v>
      </c>
      <c r="K1690" s="102"/>
      <c r="L1690" s="102">
        <f t="shared" si="629"/>
        <v>10181</v>
      </c>
      <c r="M1690" s="102">
        <v>2181</v>
      </c>
      <c r="N1690" s="102">
        <v>4000</v>
      </c>
      <c r="O1690" s="102">
        <v>4000</v>
      </c>
      <c r="P1690" s="102">
        <f t="shared" si="632"/>
        <v>10181</v>
      </c>
      <c r="Q1690" s="102">
        <f t="shared" si="633"/>
        <v>24.831707317073171</v>
      </c>
      <c r="R1690" s="35"/>
    </row>
    <row r="1691" spans="1:18" x14ac:dyDescent="0.3">
      <c r="A1691" s="40" t="s">
        <v>796</v>
      </c>
      <c r="B1691" s="40" t="s">
        <v>154</v>
      </c>
      <c r="C1691" s="40" t="s">
        <v>909</v>
      </c>
      <c r="D1691" s="40" t="s">
        <v>910</v>
      </c>
      <c r="E1691" s="88" t="s">
        <v>3016</v>
      </c>
      <c r="F1691" s="40" t="s">
        <v>913</v>
      </c>
      <c r="G1691" s="81" t="s">
        <v>3071</v>
      </c>
      <c r="H1691" s="9" t="s">
        <v>12</v>
      </c>
      <c r="I1691" s="102">
        <v>90000</v>
      </c>
      <c r="J1691" s="102">
        <v>90000</v>
      </c>
      <c r="K1691" s="102"/>
      <c r="L1691" s="102">
        <f t="shared" si="629"/>
        <v>29296</v>
      </c>
      <c r="M1691" s="102">
        <v>9296</v>
      </c>
      <c r="N1691" s="102">
        <v>10000</v>
      </c>
      <c r="O1691" s="102">
        <v>10000</v>
      </c>
      <c r="P1691" s="102">
        <f t="shared" si="632"/>
        <v>29296</v>
      </c>
      <c r="Q1691" s="102">
        <f t="shared" si="633"/>
        <v>32.551111111111112</v>
      </c>
      <c r="R1691" s="35"/>
    </row>
    <row r="1692" spans="1:18" x14ac:dyDescent="0.3">
      <c r="A1692" s="40" t="s">
        <v>796</v>
      </c>
      <c r="B1692" s="40" t="s">
        <v>154</v>
      </c>
      <c r="C1692" s="40" t="s">
        <v>909</v>
      </c>
      <c r="D1692" s="40" t="s">
        <v>910</v>
      </c>
      <c r="E1692" s="88" t="s">
        <v>3016</v>
      </c>
      <c r="F1692" s="40" t="s">
        <v>914</v>
      </c>
      <c r="G1692" s="81" t="s">
        <v>3071</v>
      </c>
      <c r="H1692" s="9" t="s">
        <v>10</v>
      </c>
      <c r="I1692" s="102">
        <v>24303</v>
      </c>
      <c r="J1692" s="102">
        <v>24303</v>
      </c>
      <c r="K1692" s="102"/>
      <c r="L1692" s="102">
        <f t="shared" si="629"/>
        <v>0</v>
      </c>
      <c r="M1692" s="102">
        <v>0</v>
      </c>
      <c r="N1692" s="102"/>
      <c r="O1692" s="102"/>
      <c r="P1692" s="102">
        <f t="shared" si="632"/>
        <v>0</v>
      </c>
      <c r="Q1692" s="102">
        <f t="shared" si="633"/>
        <v>0</v>
      </c>
      <c r="R1692" s="35"/>
    </row>
    <row r="1693" spans="1:18" x14ac:dyDescent="0.3">
      <c r="A1693" s="40" t="s">
        <v>796</v>
      </c>
      <c r="B1693" s="40" t="s">
        <v>154</v>
      </c>
      <c r="C1693" s="40" t="s">
        <v>909</v>
      </c>
      <c r="D1693" s="40" t="s">
        <v>910</v>
      </c>
      <c r="E1693" s="88" t="s">
        <v>3016</v>
      </c>
      <c r="F1693" s="40" t="s">
        <v>915</v>
      </c>
      <c r="G1693" s="81" t="s">
        <v>3071</v>
      </c>
      <c r="H1693" s="9" t="s">
        <v>8</v>
      </c>
      <c r="I1693" s="102">
        <v>5500</v>
      </c>
      <c r="J1693" s="102">
        <v>5500</v>
      </c>
      <c r="K1693" s="102"/>
      <c r="L1693" s="102">
        <f t="shared" si="629"/>
        <v>0</v>
      </c>
      <c r="M1693" s="102">
        <v>0</v>
      </c>
      <c r="N1693" s="102"/>
      <c r="O1693" s="102"/>
      <c r="P1693" s="102">
        <f t="shared" si="632"/>
        <v>0</v>
      </c>
      <c r="Q1693" s="102">
        <f t="shared" si="633"/>
        <v>0</v>
      </c>
      <c r="R1693" s="35"/>
    </row>
    <row r="1694" spans="1:18" x14ac:dyDescent="0.3">
      <c r="A1694" s="40" t="s">
        <v>796</v>
      </c>
      <c r="B1694" s="40" t="s">
        <v>154</v>
      </c>
      <c r="C1694" s="40" t="s">
        <v>909</v>
      </c>
      <c r="D1694" s="40" t="s">
        <v>910</v>
      </c>
      <c r="E1694" s="88" t="s">
        <v>3016</v>
      </c>
      <c r="F1694" s="40" t="s">
        <v>916</v>
      </c>
      <c r="G1694" s="81" t="s">
        <v>3071</v>
      </c>
      <c r="H1694" s="9" t="s">
        <v>11</v>
      </c>
      <c r="I1694" s="102">
        <v>16200</v>
      </c>
      <c r="J1694" s="102">
        <v>16200</v>
      </c>
      <c r="K1694" s="102"/>
      <c r="L1694" s="102">
        <f t="shared" si="629"/>
        <v>10000</v>
      </c>
      <c r="M1694" s="102">
        <v>0</v>
      </c>
      <c r="N1694" s="102">
        <v>10000</v>
      </c>
      <c r="O1694" s="102"/>
      <c r="P1694" s="102">
        <f t="shared" si="632"/>
        <v>10000</v>
      </c>
      <c r="Q1694" s="102">
        <f t="shared" si="633"/>
        <v>61.728395061728392</v>
      </c>
      <c r="R1694" s="35"/>
    </row>
    <row r="1695" spans="1:18" x14ac:dyDescent="0.3">
      <c r="A1695" s="40" t="s">
        <v>796</v>
      </c>
      <c r="B1695" s="40" t="s">
        <v>154</v>
      </c>
      <c r="C1695" s="40" t="s">
        <v>909</v>
      </c>
      <c r="D1695" s="40" t="s">
        <v>910</v>
      </c>
      <c r="E1695" s="52" t="s">
        <v>124</v>
      </c>
      <c r="F1695" s="52" t="s">
        <v>0</v>
      </c>
      <c r="G1695" s="52" t="s">
        <v>0</v>
      </c>
      <c r="H1695" s="6" t="s">
        <v>14</v>
      </c>
      <c r="I1695" s="104">
        <f>SUM(I1696)</f>
        <v>126237</v>
      </c>
      <c r="J1695" s="104">
        <f>SUM(J1696)</f>
        <v>126237</v>
      </c>
      <c r="K1695" s="104">
        <f>SUM(K1696)</f>
        <v>0</v>
      </c>
      <c r="L1695" s="104">
        <f t="shared" si="629"/>
        <v>34595</v>
      </c>
      <c r="M1695" s="104">
        <f>SUM(M1696)</f>
        <v>10595</v>
      </c>
      <c r="N1695" s="104">
        <f t="shared" ref="N1695:O1695" si="638">SUM(N1696)</f>
        <v>13000</v>
      </c>
      <c r="O1695" s="104">
        <f t="shared" si="638"/>
        <v>11000</v>
      </c>
      <c r="P1695" s="104">
        <f t="shared" si="632"/>
        <v>34595</v>
      </c>
      <c r="Q1695" s="104">
        <f t="shared" si="633"/>
        <v>27.404802078629881</v>
      </c>
      <c r="R1695" s="35"/>
    </row>
    <row r="1696" spans="1:18" x14ac:dyDescent="0.3">
      <c r="A1696" s="40" t="s">
        <v>796</v>
      </c>
      <c r="B1696" s="40" t="s">
        <v>154</v>
      </c>
      <c r="C1696" s="40" t="s">
        <v>909</v>
      </c>
      <c r="D1696" s="40" t="s">
        <v>910</v>
      </c>
      <c r="E1696" s="88" t="s">
        <v>3017</v>
      </c>
      <c r="F1696" s="40"/>
      <c r="G1696" s="81" t="s">
        <v>3071</v>
      </c>
      <c r="H1696" s="9" t="s">
        <v>15</v>
      </c>
      <c r="I1696" s="102">
        <v>126237</v>
      </c>
      <c r="J1696" s="102">
        <v>126237</v>
      </c>
      <c r="K1696" s="102"/>
      <c r="L1696" s="102">
        <f t="shared" si="629"/>
        <v>34595</v>
      </c>
      <c r="M1696" s="102">
        <v>10595</v>
      </c>
      <c r="N1696" s="102">
        <v>13000</v>
      </c>
      <c r="O1696" s="102">
        <v>11000</v>
      </c>
      <c r="P1696" s="102">
        <f t="shared" si="632"/>
        <v>34595</v>
      </c>
      <c r="Q1696" s="102">
        <f t="shared" si="633"/>
        <v>27.404802078629881</v>
      </c>
      <c r="R1696" s="35"/>
    </row>
    <row r="1697" spans="1:18" x14ac:dyDescent="0.3">
      <c r="A1697" s="40" t="s">
        <v>796</v>
      </c>
      <c r="B1697" s="40" t="s">
        <v>154</v>
      </c>
      <c r="C1697" s="40" t="s">
        <v>909</v>
      </c>
      <c r="D1697" s="40" t="s">
        <v>910</v>
      </c>
      <c r="E1697" s="52" t="s">
        <v>125</v>
      </c>
      <c r="F1697" s="52" t="s">
        <v>0</v>
      </c>
      <c r="G1697" s="52" t="s">
        <v>0</v>
      </c>
      <c r="H1697" s="6" t="s">
        <v>16</v>
      </c>
      <c r="I1697" s="104">
        <f>SUM(I1698:I1704)</f>
        <v>46233</v>
      </c>
      <c r="J1697" s="104">
        <f>SUM(J1698:J1704)</f>
        <v>46233</v>
      </c>
      <c r="K1697" s="104">
        <f>SUM(K1698:K1704)</f>
        <v>0</v>
      </c>
      <c r="L1697" s="104">
        <f t="shared" si="629"/>
        <v>16746</v>
      </c>
      <c r="M1697" s="104">
        <f>SUM(M1698:M1704)</f>
        <v>326</v>
      </c>
      <c r="N1697" s="104">
        <f t="shared" ref="N1697:O1697" si="639">SUM(N1698:N1704)</f>
        <v>8210</v>
      </c>
      <c r="O1697" s="104">
        <f t="shared" si="639"/>
        <v>8210</v>
      </c>
      <c r="P1697" s="104">
        <f t="shared" si="632"/>
        <v>16746</v>
      </c>
      <c r="Q1697" s="104">
        <f t="shared" si="633"/>
        <v>36.220881188761275</v>
      </c>
      <c r="R1697" s="35"/>
    </row>
    <row r="1698" spans="1:18" x14ac:dyDescent="0.3">
      <c r="A1698" s="40" t="s">
        <v>796</v>
      </c>
      <c r="B1698" s="40" t="s">
        <v>154</v>
      </c>
      <c r="C1698" s="40" t="s">
        <v>909</v>
      </c>
      <c r="D1698" s="40" t="s">
        <v>910</v>
      </c>
      <c r="E1698" s="88" t="s">
        <v>3018</v>
      </c>
      <c r="F1698" s="40"/>
      <c r="G1698" s="81" t="s">
        <v>3071</v>
      </c>
      <c r="H1698" s="9" t="s">
        <v>17</v>
      </c>
      <c r="I1698" s="102">
        <v>99</v>
      </c>
      <c r="J1698" s="102">
        <v>99</v>
      </c>
      <c r="K1698" s="102"/>
      <c r="L1698" s="102">
        <f t="shared" si="629"/>
        <v>0</v>
      </c>
      <c r="M1698" s="102">
        <v>0</v>
      </c>
      <c r="N1698" s="102"/>
      <c r="O1698" s="102"/>
      <c r="P1698" s="102">
        <f t="shared" si="632"/>
        <v>0</v>
      </c>
      <c r="Q1698" s="102">
        <f t="shared" si="633"/>
        <v>0</v>
      </c>
      <c r="R1698" s="35"/>
    </row>
    <row r="1699" spans="1:18" x14ac:dyDescent="0.3">
      <c r="A1699" s="40" t="s">
        <v>796</v>
      </c>
      <c r="B1699" s="40" t="s">
        <v>154</v>
      </c>
      <c r="C1699" s="40" t="s">
        <v>909</v>
      </c>
      <c r="D1699" s="40" t="s">
        <v>910</v>
      </c>
      <c r="E1699" s="88" t="s">
        <v>3031</v>
      </c>
      <c r="F1699" s="40"/>
      <c r="G1699" s="81" t="s">
        <v>3071</v>
      </c>
      <c r="H1699" s="9" t="s">
        <v>18</v>
      </c>
      <c r="I1699" s="102">
        <v>25000</v>
      </c>
      <c r="J1699" s="102">
        <v>25000</v>
      </c>
      <c r="K1699" s="102"/>
      <c r="L1699" s="102">
        <f t="shared" si="629"/>
        <v>11400</v>
      </c>
      <c r="M1699" s="102">
        <v>0</v>
      </c>
      <c r="N1699" s="102">
        <v>5700</v>
      </c>
      <c r="O1699" s="102">
        <v>5700</v>
      </c>
      <c r="P1699" s="102">
        <f t="shared" si="632"/>
        <v>11400</v>
      </c>
      <c r="Q1699" s="102">
        <f t="shared" si="633"/>
        <v>45.6</v>
      </c>
      <c r="R1699" s="35"/>
    </row>
    <row r="1700" spans="1:18" x14ac:dyDescent="0.3">
      <c r="A1700" s="40" t="s">
        <v>796</v>
      </c>
      <c r="B1700" s="40" t="s">
        <v>154</v>
      </c>
      <c r="C1700" s="40" t="s">
        <v>909</v>
      </c>
      <c r="D1700" s="40" t="s">
        <v>910</v>
      </c>
      <c r="E1700" s="88" t="s">
        <v>3032</v>
      </c>
      <c r="F1700" s="40"/>
      <c r="G1700" s="81" t="s">
        <v>3071</v>
      </c>
      <c r="H1700" s="9" t="s">
        <v>19</v>
      </c>
      <c r="I1700" s="102">
        <v>6000</v>
      </c>
      <c r="J1700" s="102">
        <v>6000</v>
      </c>
      <c r="K1700" s="102"/>
      <c r="L1700" s="102">
        <f t="shared" si="629"/>
        <v>1500</v>
      </c>
      <c r="M1700" s="102">
        <v>0</v>
      </c>
      <c r="N1700" s="102">
        <v>750</v>
      </c>
      <c r="O1700" s="102">
        <v>750</v>
      </c>
      <c r="P1700" s="102">
        <f t="shared" si="632"/>
        <v>1500</v>
      </c>
      <c r="Q1700" s="102">
        <f t="shared" si="633"/>
        <v>25</v>
      </c>
      <c r="R1700" s="35"/>
    </row>
    <row r="1701" spans="1:18" x14ac:dyDescent="0.3">
      <c r="A1701" s="40" t="s">
        <v>796</v>
      </c>
      <c r="B1701" s="40" t="s">
        <v>154</v>
      </c>
      <c r="C1701" s="40" t="s">
        <v>909</v>
      </c>
      <c r="D1701" s="40" t="s">
        <v>910</v>
      </c>
      <c r="E1701" s="88" t="s">
        <v>3026</v>
      </c>
      <c r="F1701" s="40"/>
      <c r="G1701" s="81" t="s">
        <v>3071</v>
      </c>
      <c r="H1701" s="9" t="s">
        <v>20</v>
      </c>
      <c r="I1701" s="102">
        <v>5000</v>
      </c>
      <c r="J1701" s="102">
        <v>5000</v>
      </c>
      <c r="K1701" s="102"/>
      <c r="L1701" s="102">
        <f t="shared" si="629"/>
        <v>1400</v>
      </c>
      <c r="M1701" s="102">
        <v>0</v>
      </c>
      <c r="N1701" s="102">
        <v>700</v>
      </c>
      <c r="O1701" s="102">
        <v>700</v>
      </c>
      <c r="P1701" s="102">
        <f t="shared" si="632"/>
        <v>1400</v>
      </c>
      <c r="Q1701" s="102">
        <f t="shared" si="633"/>
        <v>28.000000000000004</v>
      </c>
      <c r="R1701" s="35"/>
    </row>
    <row r="1702" spans="1:18" x14ac:dyDescent="0.3">
      <c r="A1702" s="40" t="s">
        <v>796</v>
      </c>
      <c r="B1702" s="40" t="s">
        <v>154</v>
      </c>
      <c r="C1702" s="40" t="s">
        <v>909</v>
      </c>
      <c r="D1702" s="40" t="s">
        <v>910</v>
      </c>
      <c r="E1702" s="88" t="s">
        <v>3033</v>
      </c>
      <c r="F1702" s="40"/>
      <c r="G1702" s="81" t="s">
        <v>3071</v>
      </c>
      <c r="H1702" s="9" t="s">
        <v>21</v>
      </c>
      <c r="I1702" s="102">
        <v>750</v>
      </c>
      <c r="J1702" s="102">
        <v>750</v>
      </c>
      <c r="K1702" s="102"/>
      <c r="L1702" s="102">
        <f t="shared" si="629"/>
        <v>120</v>
      </c>
      <c r="M1702" s="102">
        <v>0</v>
      </c>
      <c r="N1702" s="102">
        <v>60</v>
      </c>
      <c r="O1702" s="102">
        <v>60</v>
      </c>
      <c r="P1702" s="102">
        <f t="shared" si="632"/>
        <v>120</v>
      </c>
      <c r="Q1702" s="102">
        <f t="shared" si="633"/>
        <v>16</v>
      </c>
      <c r="R1702" s="35"/>
    </row>
    <row r="1703" spans="1:18" x14ac:dyDescent="0.3">
      <c r="A1703" s="40" t="s">
        <v>796</v>
      </c>
      <c r="B1703" s="40" t="s">
        <v>154</v>
      </c>
      <c r="C1703" s="40" t="s">
        <v>909</v>
      </c>
      <c r="D1703" s="40" t="s">
        <v>910</v>
      </c>
      <c r="E1703" s="88" t="s">
        <v>3035</v>
      </c>
      <c r="F1703" s="40"/>
      <c r="G1703" s="81" t="s">
        <v>3071</v>
      </c>
      <c r="H1703" s="9" t="s">
        <v>23</v>
      </c>
      <c r="I1703" s="102">
        <v>3000</v>
      </c>
      <c r="J1703" s="102">
        <v>3000</v>
      </c>
      <c r="K1703" s="102"/>
      <c r="L1703" s="102">
        <f t="shared" si="629"/>
        <v>600</v>
      </c>
      <c r="M1703" s="102">
        <v>0</v>
      </c>
      <c r="N1703" s="102">
        <v>300</v>
      </c>
      <c r="O1703" s="102">
        <v>300</v>
      </c>
      <c r="P1703" s="102">
        <f t="shared" si="632"/>
        <v>600</v>
      </c>
      <c r="Q1703" s="102">
        <f t="shared" si="633"/>
        <v>20</v>
      </c>
      <c r="R1703" s="35"/>
    </row>
    <row r="1704" spans="1:18" x14ac:dyDescent="0.3">
      <c r="A1704" s="41" t="s">
        <v>796</v>
      </c>
      <c r="B1704" s="41" t="s">
        <v>154</v>
      </c>
      <c r="C1704" s="41" t="s">
        <v>909</v>
      </c>
      <c r="D1704" s="41" t="s">
        <v>910</v>
      </c>
      <c r="E1704" s="41" t="s">
        <v>127</v>
      </c>
      <c r="F1704" s="40" t="s">
        <v>0</v>
      </c>
      <c r="G1704" s="81" t="s">
        <v>0</v>
      </c>
      <c r="H1704" s="6" t="s">
        <v>25</v>
      </c>
      <c r="I1704" s="104">
        <f>SUM(I1705:I1707)</f>
        <v>6384</v>
      </c>
      <c r="J1704" s="104">
        <f>SUM(J1705:J1707)</f>
        <v>6384</v>
      </c>
      <c r="K1704" s="104">
        <f>SUM(K1705:K1707)</f>
        <v>0</v>
      </c>
      <c r="L1704" s="104">
        <f t="shared" si="629"/>
        <v>1726</v>
      </c>
      <c r="M1704" s="104">
        <f>SUM(M1705:M1707)</f>
        <v>326</v>
      </c>
      <c r="N1704" s="104">
        <f t="shared" ref="N1704:O1704" si="640">SUM(N1705:N1707)</f>
        <v>700</v>
      </c>
      <c r="O1704" s="104">
        <f t="shared" si="640"/>
        <v>700</v>
      </c>
      <c r="P1704" s="104">
        <f t="shared" si="632"/>
        <v>1726</v>
      </c>
      <c r="Q1704" s="104">
        <f t="shared" si="633"/>
        <v>27.036340852130326</v>
      </c>
      <c r="R1704" s="35"/>
    </row>
    <row r="1705" spans="1:18" x14ac:dyDescent="0.3">
      <c r="A1705" s="40" t="s">
        <v>796</v>
      </c>
      <c r="B1705" s="40" t="s">
        <v>154</v>
      </c>
      <c r="C1705" s="40" t="s">
        <v>909</v>
      </c>
      <c r="D1705" s="40" t="s">
        <v>910</v>
      </c>
      <c r="E1705" s="88" t="s">
        <v>3019</v>
      </c>
      <c r="F1705" s="40"/>
      <c r="G1705" s="81" t="s">
        <v>3071</v>
      </c>
      <c r="H1705" s="9" t="s">
        <v>25</v>
      </c>
      <c r="I1705" s="102">
        <v>3274</v>
      </c>
      <c r="J1705" s="102">
        <v>3274</v>
      </c>
      <c r="K1705" s="102"/>
      <c r="L1705" s="102">
        <f t="shared" si="629"/>
        <v>600</v>
      </c>
      <c r="M1705" s="102">
        <v>0</v>
      </c>
      <c r="N1705" s="102">
        <v>300</v>
      </c>
      <c r="O1705" s="102">
        <v>300</v>
      </c>
      <c r="P1705" s="102">
        <f t="shared" si="632"/>
        <v>600</v>
      </c>
      <c r="Q1705" s="102">
        <f t="shared" si="633"/>
        <v>18.326206475259621</v>
      </c>
      <c r="R1705" s="35"/>
    </row>
    <row r="1706" spans="1:18" x14ac:dyDescent="0.3">
      <c r="A1706" s="40" t="s">
        <v>796</v>
      </c>
      <c r="B1706" s="40" t="s">
        <v>154</v>
      </c>
      <c r="C1706" s="40" t="s">
        <v>909</v>
      </c>
      <c r="D1706" s="40" t="s">
        <v>910</v>
      </c>
      <c r="E1706" s="88" t="s">
        <v>3019</v>
      </c>
      <c r="F1706" s="40" t="s">
        <v>917</v>
      </c>
      <c r="G1706" s="81" t="s">
        <v>3071</v>
      </c>
      <c r="H1706" s="9" t="s">
        <v>135</v>
      </c>
      <c r="I1706" s="102">
        <v>3010</v>
      </c>
      <c r="J1706" s="102">
        <v>3010</v>
      </c>
      <c r="K1706" s="102"/>
      <c r="L1706" s="102">
        <f t="shared" si="629"/>
        <v>1126</v>
      </c>
      <c r="M1706" s="102">
        <v>326</v>
      </c>
      <c r="N1706" s="102">
        <v>400</v>
      </c>
      <c r="O1706" s="102">
        <v>400</v>
      </c>
      <c r="P1706" s="102">
        <f t="shared" si="632"/>
        <v>1126</v>
      </c>
      <c r="Q1706" s="102">
        <f t="shared" si="633"/>
        <v>37.408637873754152</v>
      </c>
      <c r="R1706" s="35"/>
    </row>
    <row r="1707" spans="1:18" ht="20.399999999999999" x14ac:dyDescent="0.3">
      <c r="A1707" s="40" t="s">
        <v>796</v>
      </c>
      <c r="B1707" s="40" t="s">
        <v>154</v>
      </c>
      <c r="C1707" s="40" t="s">
        <v>909</v>
      </c>
      <c r="D1707" s="40" t="s">
        <v>910</v>
      </c>
      <c r="E1707" s="88" t="s">
        <v>3019</v>
      </c>
      <c r="F1707" s="40" t="s">
        <v>918</v>
      </c>
      <c r="G1707" s="81" t="s">
        <v>3071</v>
      </c>
      <c r="H1707" s="9" t="s">
        <v>141</v>
      </c>
      <c r="I1707" s="102">
        <v>100</v>
      </c>
      <c r="J1707" s="102">
        <v>100</v>
      </c>
      <c r="K1707" s="102"/>
      <c r="L1707" s="102">
        <f t="shared" si="629"/>
        <v>0</v>
      </c>
      <c r="M1707" s="102">
        <v>0</v>
      </c>
      <c r="N1707" s="102"/>
      <c r="O1707" s="102"/>
      <c r="P1707" s="102">
        <f t="shared" si="632"/>
        <v>0</v>
      </c>
      <c r="Q1707" s="102">
        <f t="shared" si="633"/>
        <v>0</v>
      </c>
      <c r="R1707" s="35"/>
    </row>
    <row r="1708" spans="1:18" s="34" customFormat="1" ht="20.399999999999999" x14ac:dyDescent="0.3">
      <c r="A1708" s="43" t="s">
        <v>0</v>
      </c>
      <c r="B1708" s="43" t="s">
        <v>0</v>
      </c>
      <c r="C1708" s="43" t="s">
        <v>0</v>
      </c>
      <c r="D1708" s="49" t="s">
        <v>0</v>
      </c>
      <c r="E1708" s="49" t="s">
        <v>0</v>
      </c>
      <c r="F1708" s="49" t="s">
        <v>0</v>
      </c>
      <c r="G1708" s="49" t="s">
        <v>0</v>
      </c>
      <c r="H1708" s="21" t="s">
        <v>35</v>
      </c>
      <c r="I1708" s="112">
        <f t="shared" ref="I1708:O1709" si="641">SUM(I1709)</f>
        <v>100</v>
      </c>
      <c r="J1708" s="112">
        <f t="shared" si="641"/>
        <v>100</v>
      </c>
      <c r="K1708" s="112">
        <f t="shared" si="641"/>
        <v>0</v>
      </c>
      <c r="L1708" s="112">
        <f t="shared" si="629"/>
        <v>0</v>
      </c>
      <c r="M1708" s="112">
        <f t="shared" si="641"/>
        <v>0</v>
      </c>
      <c r="N1708" s="112">
        <f t="shared" si="641"/>
        <v>0</v>
      </c>
      <c r="O1708" s="112">
        <f t="shared" si="641"/>
        <v>0</v>
      </c>
      <c r="P1708" s="112">
        <f t="shared" si="632"/>
        <v>0</v>
      </c>
      <c r="Q1708" s="112">
        <f t="shared" si="633"/>
        <v>0</v>
      </c>
      <c r="R1708" s="35"/>
    </row>
    <row r="1709" spans="1:18" x14ac:dyDescent="0.3">
      <c r="A1709" s="40" t="s">
        <v>796</v>
      </c>
      <c r="B1709" s="40" t="s">
        <v>154</v>
      </c>
      <c r="C1709" s="40" t="s">
        <v>909</v>
      </c>
      <c r="D1709" s="40" t="s">
        <v>910</v>
      </c>
      <c r="E1709" s="52" t="s">
        <v>142</v>
      </c>
      <c r="F1709" s="52" t="s">
        <v>0</v>
      </c>
      <c r="G1709" s="52" t="s">
        <v>0</v>
      </c>
      <c r="H1709" s="6" t="s">
        <v>27</v>
      </c>
      <c r="I1709" s="104">
        <f t="shared" si="641"/>
        <v>100</v>
      </c>
      <c r="J1709" s="104">
        <f t="shared" si="641"/>
        <v>100</v>
      </c>
      <c r="K1709" s="104">
        <f t="shared" si="641"/>
        <v>0</v>
      </c>
      <c r="L1709" s="104">
        <f t="shared" si="629"/>
        <v>0</v>
      </c>
      <c r="M1709" s="104">
        <f t="shared" si="641"/>
        <v>0</v>
      </c>
      <c r="N1709" s="104">
        <f t="shared" si="641"/>
        <v>0</v>
      </c>
      <c r="O1709" s="104">
        <f t="shared" si="641"/>
        <v>0</v>
      </c>
      <c r="P1709" s="104">
        <f t="shared" si="632"/>
        <v>0</v>
      </c>
      <c r="Q1709" s="104">
        <f t="shared" si="633"/>
        <v>0</v>
      </c>
      <c r="R1709" s="35"/>
    </row>
    <row r="1710" spans="1:18" x14ac:dyDescent="0.3">
      <c r="A1710" s="40" t="s">
        <v>796</v>
      </c>
      <c r="B1710" s="40" t="s">
        <v>154</v>
      </c>
      <c r="C1710" s="40" t="s">
        <v>909</v>
      </c>
      <c r="D1710" s="40" t="s">
        <v>910</v>
      </c>
      <c r="E1710" s="88" t="s">
        <v>3021</v>
      </c>
      <c r="F1710" s="40"/>
      <c r="G1710" s="81" t="s">
        <v>3071</v>
      </c>
      <c r="H1710" s="9" t="s">
        <v>34</v>
      </c>
      <c r="I1710" s="102">
        <v>100</v>
      </c>
      <c r="J1710" s="102">
        <v>100</v>
      </c>
      <c r="K1710" s="102"/>
      <c r="L1710" s="102">
        <f t="shared" si="629"/>
        <v>0</v>
      </c>
      <c r="M1710" s="102">
        <v>0</v>
      </c>
      <c r="N1710" s="102"/>
      <c r="O1710" s="102"/>
      <c r="P1710" s="102">
        <f t="shared" si="632"/>
        <v>0</v>
      </c>
      <c r="Q1710" s="102">
        <f t="shared" si="633"/>
        <v>0</v>
      </c>
      <c r="R1710" s="35"/>
    </row>
    <row r="1711" spans="1:18" s="34" customFormat="1" x14ac:dyDescent="0.3">
      <c r="A1711" s="49" t="s">
        <v>0</v>
      </c>
      <c r="B1711" s="49" t="s">
        <v>0</v>
      </c>
      <c r="C1711" s="49" t="s">
        <v>0</v>
      </c>
      <c r="D1711" s="49" t="s">
        <v>0</v>
      </c>
      <c r="E1711" s="49" t="s">
        <v>0</v>
      </c>
      <c r="F1711" s="49" t="s">
        <v>0</v>
      </c>
      <c r="G1711" s="49" t="s">
        <v>0</v>
      </c>
      <c r="H1711" s="21" t="s">
        <v>919</v>
      </c>
      <c r="I1711" s="112">
        <f>SUM(I1686,I1708)</f>
        <v>1530351</v>
      </c>
      <c r="J1711" s="112">
        <f>SUM(J1686,J1708)</f>
        <v>1530351</v>
      </c>
      <c r="K1711" s="112">
        <f>SUM(K1686,K1708)</f>
        <v>0</v>
      </c>
      <c r="L1711" s="112">
        <f t="shared" si="629"/>
        <v>413716</v>
      </c>
      <c r="M1711" s="112">
        <f>SUM(M1686,M1708)</f>
        <v>123296</v>
      </c>
      <c r="N1711" s="112">
        <f t="shared" ref="N1711:O1711" si="642">SUM(N1686,N1708)</f>
        <v>155210</v>
      </c>
      <c r="O1711" s="112">
        <f t="shared" si="642"/>
        <v>135210</v>
      </c>
      <c r="P1711" s="112">
        <f t="shared" si="632"/>
        <v>413716</v>
      </c>
      <c r="Q1711" s="112">
        <f t="shared" si="633"/>
        <v>27.034059506609921</v>
      </c>
      <c r="R1711" s="35"/>
    </row>
    <row r="1712" spans="1:18" ht="15" thickBot="1" x14ac:dyDescent="0.35">
      <c r="A1712" s="81" t="s">
        <v>0</v>
      </c>
      <c r="B1712" s="81" t="s">
        <v>0</v>
      </c>
      <c r="C1712" s="81" t="s">
        <v>0</v>
      </c>
      <c r="D1712" s="81" t="s">
        <v>0</v>
      </c>
      <c r="E1712" s="81" t="s">
        <v>0</v>
      </c>
      <c r="F1712" s="81" t="s">
        <v>0</v>
      </c>
      <c r="G1712" s="81" t="s">
        <v>0</v>
      </c>
      <c r="H1712" s="6" t="s">
        <v>152</v>
      </c>
      <c r="I1712" s="104">
        <v>49</v>
      </c>
      <c r="J1712" s="104">
        <v>49</v>
      </c>
      <c r="K1712" s="104"/>
      <c r="L1712" s="104"/>
      <c r="M1712" s="104"/>
      <c r="N1712" s="104"/>
      <c r="O1712" s="104"/>
      <c r="P1712" s="104"/>
      <c r="Q1712" s="104"/>
      <c r="R1712" s="35"/>
    </row>
    <row r="1713" spans="1:18" s="34" customFormat="1" ht="31.2" thickBot="1" x14ac:dyDescent="0.35">
      <c r="A1713" s="127" t="s">
        <v>0</v>
      </c>
      <c r="B1713" s="127" t="s">
        <v>0</v>
      </c>
      <c r="C1713" s="127" t="s">
        <v>0</v>
      </c>
      <c r="D1713" s="127" t="s">
        <v>0</v>
      </c>
      <c r="E1713" s="127" t="s">
        <v>0</v>
      </c>
      <c r="F1713" s="127" t="s">
        <v>0</v>
      </c>
      <c r="G1713" s="127" t="s">
        <v>0</v>
      </c>
      <c r="H1713" s="29" t="s">
        <v>63</v>
      </c>
      <c r="I1713" s="124" t="s">
        <v>3013</v>
      </c>
      <c r="J1713" s="124" t="s">
        <v>2</v>
      </c>
      <c r="K1713" s="124" t="s">
        <v>3097</v>
      </c>
      <c r="L1713" s="124" t="s">
        <v>3097</v>
      </c>
      <c r="M1713" s="124" t="s">
        <v>3098</v>
      </c>
      <c r="N1713" s="124" t="s">
        <v>3099</v>
      </c>
      <c r="O1713" s="124" t="s">
        <v>3100</v>
      </c>
      <c r="P1713" s="124" t="s">
        <v>3097</v>
      </c>
      <c r="Q1713" s="126" t="s">
        <v>3101</v>
      </c>
      <c r="R1713" s="35"/>
    </row>
    <row r="1714" spans="1:18" x14ac:dyDescent="0.3">
      <c r="A1714" s="128"/>
      <c r="B1714" s="128"/>
      <c r="C1714" s="128"/>
      <c r="D1714" s="128"/>
      <c r="E1714" s="128"/>
      <c r="F1714" s="128"/>
      <c r="G1714" s="128"/>
      <c r="H1714" s="10" t="s">
        <v>0</v>
      </c>
      <c r="I1714" s="103">
        <v>1</v>
      </c>
      <c r="J1714" s="103">
        <v>2</v>
      </c>
      <c r="K1714" s="103">
        <v>3</v>
      </c>
      <c r="L1714" s="103" t="s">
        <v>3</v>
      </c>
      <c r="M1714" s="103">
        <v>5</v>
      </c>
      <c r="N1714" s="103">
        <v>6</v>
      </c>
      <c r="O1714" s="103">
        <v>7</v>
      </c>
      <c r="P1714" s="103" t="s">
        <v>3102</v>
      </c>
      <c r="Q1714" s="103">
        <v>9</v>
      </c>
      <c r="R1714" s="35"/>
    </row>
    <row r="1715" spans="1:18" x14ac:dyDescent="0.3">
      <c r="A1715" s="128"/>
      <c r="B1715" s="128"/>
      <c r="C1715" s="128"/>
      <c r="D1715" s="128"/>
      <c r="E1715" s="128"/>
      <c r="F1715" s="128"/>
      <c r="G1715" s="128"/>
      <c r="H1715" s="11" t="s">
        <v>99</v>
      </c>
      <c r="I1715" s="105">
        <f>SUM(I1711)</f>
        <v>1530351</v>
      </c>
      <c r="J1715" s="105">
        <f>SUM(J1711)</f>
        <v>1530351</v>
      </c>
      <c r="K1715" s="105">
        <f>SUM(K1711)</f>
        <v>0</v>
      </c>
      <c r="L1715" s="105">
        <f t="shared" si="629"/>
        <v>413716</v>
      </c>
      <c r="M1715" s="105">
        <f>SUM(M1711)</f>
        <v>123296</v>
      </c>
      <c r="N1715" s="105">
        <f t="shared" ref="N1715:O1715" si="643">SUM(N1711)</f>
        <v>155210</v>
      </c>
      <c r="O1715" s="105">
        <f t="shared" si="643"/>
        <v>135210</v>
      </c>
      <c r="P1715" s="105">
        <f t="shared" si="632"/>
        <v>413716</v>
      </c>
      <c r="Q1715" s="105">
        <f t="shared" si="633"/>
        <v>27.034059506609921</v>
      </c>
      <c r="R1715" s="35"/>
    </row>
    <row r="1716" spans="1:18" x14ac:dyDescent="0.3">
      <c r="A1716" s="128"/>
      <c r="B1716" s="128"/>
      <c r="C1716" s="128"/>
      <c r="D1716" s="128"/>
      <c r="E1716" s="128"/>
      <c r="F1716" s="128"/>
      <c r="G1716" s="128"/>
      <c r="H1716" s="12" t="s">
        <v>62</v>
      </c>
      <c r="I1716" s="105">
        <f>SUM(I1715)</f>
        <v>1530351</v>
      </c>
      <c r="J1716" s="105">
        <f>SUM(J1715)</f>
        <v>1530351</v>
      </c>
      <c r="K1716" s="105">
        <f>SUM(K1715)</f>
        <v>0</v>
      </c>
      <c r="L1716" s="105">
        <f t="shared" si="629"/>
        <v>413716</v>
      </c>
      <c r="M1716" s="105">
        <f>SUM(M1715)</f>
        <v>123296</v>
      </c>
      <c r="N1716" s="105">
        <f t="shared" ref="N1716:O1716" si="644">SUM(N1715)</f>
        <v>155210</v>
      </c>
      <c r="O1716" s="105">
        <f t="shared" si="644"/>
        <v>135210</v>
      </c>
      <c r="P1716" s="105">
        <f t="shared" si="632"/>
        <v>413716</v>
      </c>
      <c r="Q1716" s="105">
        <f t="shared" si="633"/>
        <v>27.034059506609921</v>
      </c>
      <c r="R1716" s="35"/>
    </row>
    <row r="1717" spans="1:18" x14ac:dyDescent="0.3">
      <c r="A1717" s="129"/>
      <c r="B1717" s="129"/>
      <c r="C1717" s="129"/>
      <c r="D1717" s="129"/>
      <c r="E1717" s="129"/>
      <c r="F1717" s="129"/>
      <c r="G1717" s="129"/>
      <c r="R1717" s="35"/>
    </row>
    <row r="1718" spans="1:18" ht="15" thickBot="1" x14ac:dyDescent="0.35">
      <c r="A1718" s="81" t="s">
        <v>0</v>
      </c>
      <c r="B1718" s="81" t="s">
        <v>0</v>
      </c>
      <c r="C1718" s="81" t="s">
        <v>0</v>
      </c>
      <c r="D1718" s="81" t="s">
        <v>0</v>
      </c>
      <c r="E1718" s="81" t="s">
        <v>0</v>
      </c>
      <c r="F1718" s="81" t="s">
        <v>0</v>
      </c>
      <c r="G1718" s="81" t="s">
        <v>0</v>
      </c>
      <c r="H1718" s="13" t="s">
        <v>0</v>
      </c>
      <c r="I1718" s="106"/>
      <c r="J1718" s="106"/>
      <c r="K1718" s="106"/>
      <c r="L1718" s="106"/>
      <c r="M1718" s="106"/>
      <c r="N1718" s="106"/>
      <c r="O1718" s="106"/>
      <c r="P1718" s="106"/>
      <c r="Q1718" s="106"/>
      <c r="R1718" s="35"/>
    </row>
    <row r="1719" spans="1:18" s="34" customFormat="1" ht="31.2" thickBot="1" x14ac:dyDescent="0.35">
      <c r="A1719" s="45" t="s">
        <v>112</v>
      </c>
      <c r="B1719" s="45" t="s">
        <v>113</v>
      </c>
      <c r="C1719" s="45" t="s">
        <v>114</v>
      </c>
      <c r="D1719" s="46" t="s">
        <v>0</v>
      </c>
      <c r="E1719" s="45" t="s">
        <v>3014</v>
      </c>
      <c r="F1719" s="45" t="s">
        <v>115</v>
      </c>
      <c r="G1719" s="45" t="s">
        <v>116</v>
      </c>
      <c r="H1719" s="29" t="s">
        <v>1</v>
      </c>
      <c r="I1719" s="124" t="s">
        <v>3013</v>
      </c>
      <c r="J1719" s="124" t="s">
        <v>2</v>
      </c>
      <c r="K1719" s="124" t="s">
        <v>3097</v>
      </c>
      <c r="L1719" s="124" t="s">
        <v>3097</v>
      </c>
      <c r="M1719" s="124" t="s">
        <v>3098</v>
      </c>
      <c r="N1719" s="124" t="s">
        <v>3099</v>
      </c>
      <c r="O1719" s="124" t="s">
        <v>3100</v>
      </c>
      <c r="P1719" s="124" t="s">
        <v>3097</v>
      </c>
      <c r="Q1719" s="126" t="s">
        <v>3101</v>
      </c>
      <c r="R1719" s="35"/>
    </row>
    <row r="1720" spans="1:18" x14ac:dyDescent="0.3">
      <c r="A1720" s="50" t="s">
        <v>0</v>
      </c>
      <c r="B1720" s="50" t="s">
        <v>0</v>
      </c>
      <c r="C1720" s="50" t="s">
        <v>0</v>
      </c>
      <c r="D1720" s="51" t="s">
        <v>0</v>
      </c>
      <c r="E1720" s="51" t="s">
        <v>0</v>
      </c>
      <c r="F1720" s="86" t="s">
        <v>0</v>
      </c>
      <c r="G1720" s="87" t="s">
        <v>0</v>
      </c>
      <c r="H1720" s="8" t="s">
        <v>0</v>
      </c>
      <c r="I1720" s="103">
        <v>1</v>
      </c>
      <c r="J1720" s="103">
        <v>2</v>
      </c>
      <c r="K1720" s="103">
        <v>3</v>
      </c>
      <c r="L1720" s="103" t="s">
        <v>3</v>
      </c>
      <c r="M1720" s="103">
        <v>5</v>
      </c>
      <c r="N1720" s="103">
        <v>6</v>
      </c>
      <c r="O1720" s="103">
        <v>7</v>
      </c>
      <c r="P1720" s="103" t="s">
        <v>3102</v>
      </c>
      <c r="Q1720" s="103">
        <v>9</v>
      </c>
      <c r="R1720" s="35"/>
    </row>
    <row r="1721" spans="1:18" x14ac:dyDescent="0.3">
      <c r="A1721" s="41" t="s">
        <v>796</v>
      </c>
      <c r="B1721" s="41" t="s">
        <v>154</v>
      </c>
      <c r="C1721" s="40" t="s">
        <v>920</v>
      </c>
      <c r="D1721" s="40" t="s">
        <v>921</v>
      </c>
      <c r="E1721" s="52" t="s">
        <v>0</v>
      </c>
      <c r="F1721" s="52" t="s">
        <v>0</v>
      </c>
      <c r="G1721" s="52" t="s">
        <v>0</v>
      </c>
      <c r="H1721" s="6" t="s">
        <v>922</v>
      </c>
      <c r="I1721" s="102"/>
      <c r="J1721" s="102"/>
      <c r="K1721" s="102"/>
      <c r="L1721" s="102">
        <f t="shared" si="629"/>
        <v>0</v>
      </c>
      <c r="M1721" s="102">
        <v>0</v>
      </c>
      <c r="N1721" s="102"/>
      <c r="O1721" s="102"/>
      <c r="P1721" s="102">
        <f t="shared" si="632"/>
        <v>0</v>
      </c>
      <c r="Q1721" s="102" t="str">
        <f t="shared" si="633"/>
        <v>-</v>
      </c>
      <c r="R1721" s="35"/>
    </row>
    <row r="1722" spans="1:18" s="34" customFormat="1" ht="20.399999999999999" x14ac:dyDescent="0.3">
      <c r="A1722" s="43" t="s">
        <v>0</v>
      </c>
      <c r="B1722" s="43" t="s">
        <v>0</v>
      </c>
      <c r="C1722" s="43" t="s">
        <v>0</v>
      </c>
      <c r="D1722" s="49" t="s">
        <v>0</v>
      </c>
      <c r="E1722" s="49" t="s">
        <v>0</v>
      </c>
      <c r="F1722" s="49" t="s">
        <v>0</v>
      </c>
      <c r="G1722" s="49" t="s">
        <v>0</v>
      </c>
      <c r="H1722" s="21" t="s">
        <v>26</v>
      </c>
      <c r="I1722" s="112">
        <f>SUM(I1723,I1730,I1732)</f>
        <v>1306792</v>
      </c>
      <c r="J1722" s="112">
        <f>SUM(J1723,J1730,J1732)</f>
        <v>1306792</v>
      </c>
      <c r="K1722" s="112">
        <f>SUM(K1723,K1730,K1732)</f>
        <v>0</v>
      </c>
      <c r="L1722" s="112">
        <f t="shared" si="629"/>
        <v>342609</v>
      </c>
      <c r="M1722" s="112">
        <f>SUM(M1723,M1730,M1732)</f>
        <v>109944</v>
      </c>
      <c r="N1722" s="112">
        <f t="shared" ref="N1722:O1722" si="645">SUM(N1723,N1730,N1732)</f>
        <v>119810</v>
      </c>
      <c r="O1722" s="112">
        <f t="shared" si="645"/>
        <v>112855</v>
      </c>
      <c r="P1722" s="112">
        <f t="shared" si="632"/>
        <v>342609</v>
      </c>
      <c r="Q1722" s="112">
        <f t="shared" si="633"/>
        <v>26.21756178489002</v>
      </c>
      <c r="R1722" s="35"/>
    </row>
    <row r="1723" spans="1:18" x14ac:dyDescent="0.3">
      <c r="A1723" s="40" t="s">
        <v>796</v>
      </c>
      <c r="B1723" s="40" t="s">
        <v>154</v>
      </c>
      <c r="C1723" s="40" t="s">
        <v>920</v>
      </c>
      <c r="D1723" s="40" t="s">
        <v>921</v>
      </c>
      <c r="E1723" s="52" t="s">
        <v>119</v>
      </c>
      <c r="F1723" s="52" t="s">
        <v>0</v>
      </c>
      <c r="G1723" s="52" t="s">
        <v>0</v>
      </c>
      <c r="H1723" s="6" t="s">
        <v>5</v>
      </c>
      <c r="I1723" s="104">
        <f>SUM(I1724,I1725)</f>
        <v>1135574</v>
      </c>
      <c r="J1723" s="104">
        <f>SUM(J1724,J1725)</f>
        <v>1135574</v>
      </c>
      <c r="K1723" s="104">
        <f>SUM(K1724,K1725)</f>
        <v>0</v>
      </c>
      <c r="L1723" s="104">
        <f t="shared" si="629"/>
        <v>299850</v>
      </c>
      <c r="M1723" s="104">
        <f>SUM(M1724,M1725)</f>
        <v>100470</v>
      </c>
      <c r="N1723" s="104">
        <f t="shared" ref="N1723:O1723" si="646">SUM(N1724,N1725)</f>
        <v>103130</v>
      </c>
      <c r="O1723" s="104">
        <f t="shared" si="646"/>
        <v>96250</v>
      </c>
      <c r="P1723" s="104">
        <f t="shared" si="632"/>
        <v>299850</v>
      </c>
      <c r="Q1723" s="104">
        <f t="shared" si="633"/>
        <v>26.405148409526813</v>
      </c>
      <c r="R1723" s="35"/>
    </row>
    <row r="1724" spans="1:18" x14ac:dyDescent="0.3">
      <c r="A1724" s="40" t="s">
        <v>796</v>
      </c>
      <c r="B1724" s="40" t="s">
        <v>154</v>
      </c>
      <c r="C1724" s="40" t="s">
        <v>920</v>
      </c>
      <c r="D1724" s="40" t="s">
        <v>921</v>
      </c>
      <c r="E1724" s="88" t="s">
        <v>3015</v>
      </c>
      <c r="F1724" s="40"/>
      <c r="G1724" s="81" t="s">
        <v>3071</v>
      </c>
      <c r="H1724" s="9" t="s">
        <v>6</v>
      </c>
      <c r="I1724" s="102">
        <v>968914</v>
      </c>
      <c r="J1724" s="102">
        <v>968914</v>
      </c>
      <c r="K1724" s="102"/>
      <c r="L1724" s="102">
        <f t="shared" si="629"/>
        <v>254499</v>
      </c>
      <c r="M1724" s="102">
        <v>87499</v>
      </c>
      <c r="N1724" s="102">
        <v>85000</v>
      </c>
      <c r="O1724" s="102">
        <v>82000</v>
      </c>
      <c r="P1724" s="102">
        <f t="shared" si="632"/>
        <v>254499</v>
      </c>
      <c r="Q1724" s="102">
        <f t="shared" si="633"/>
        <v>26.266417865775498</v>
      </c>
      <c r="R1724" s="35"/>
    </row>
    <row r="1725" spans="1:18" x14ac:dyDescent="0.3">
      <c r="A1725" s="41" t="s">
        <v>796</v>
      </c>
      <c r="B1725" s="41" t="s">
        <v>154</v>
      </c>
      <c r="C1725" s="41" t="s">
        <v>920</v>
      </c>
      <c r="D1725" s="41" t="s">
        <v>921</v>
      </c>
      <c r="E1725" s="41" t="s">
        <v>120</v>
      </c>
      <c r="F1725" s="40" t="s">
        <v>0</v>
      </c>
      <c r="G1725" s="81" t="s">
        <v>0</v>
      </c>
      <c r="H1725" s="6" t="s">
        <v>7</v>
      </c>
      <c r="I1725" s="104">
        <f>SUM(I1726:I1729)</f>
        <v>166660</v>
      </c>
      <c r="J1725" s="104">
        <f>SUM(J1726:J1729)</f>
        <v>166660</v>
      </c>
      <c r="K1725" s="104">
        <f>SUM(K1726:K1729)</f>
        <v>0</v>
      </c>
      <c r="L1725" s="104">
        <f t="shared" si="629"/>
        <v>45351</v>
      </c>
      <c r="M1725" s="104">
        <f>SUM(M1726:M1729)</f>
        <v>12971</v>
      </c>
      <c r="N1725" s="104">
        <f t="shared" ref="N1725:O1725" si="647">SUM(N1726:N1729)</f>
        <v>18130</v>
      </c>
      <c r="O1725" s="104">
        <f t="shared" si="647"/>
        <v>14250</v>
      </c>
      <c r="P1725" s="104">
        <f t="shared" si="632"/>
        <v>45351</v>
      </c>
      <c r="Q1725" s="104">
        <f t="shared" si="633"/>
        <v>27.211688467538703</v>
      </c>
      <c r="R1725" s="35"/>
    </row>
    <row r="1726" spans="1:18" x14ac:dyDescent="0.3">
      <c r="A1726" s="40" t="s">
        <v>796</v>
      </c>
      <c r="B1726" s="40" t="s">
        <v>154</v>
      </c>
      <c r="C1726" s="40" t="s">
        <v>920</v>
      </c>
      <c r="D1726" s="40" t="s">
        <v>921</v>
      </c>
      <c r="E1726" s="88" t="s">
        <v>3016</v>
      </c>
      <c r="F1726" s="40" t="s">
        <v>923</v>
      </c>
      <c r="G1726" s="81" t="s">
        <v>3071</v>
      </c>
      <c r="H1726" s="9" t="s">
        <v>9</v>
      </c>
      <c r="I1726" s="102">
        <v>55900</v>
      </c>
      <c r="J1726" s="102">
        <v>55900</v>
      </c>
      <c r="K1726" s="102"/>
      <c r="L1726" s="102">
        <f t="shared" si="629"/>
        <v>16310</v>
      </c>
      <c r="M1726" s="102">
        <v>5310</v>
      </c>
      <c r="N1726" s="102">
        <v>5500</v>
      </c>
      <c r="O1726" s="102">
        <v>5500</v>
      </c>
      <c r="P1726" s="102">
        <f t="shared" si="632"/>
        <v>16310</v>
      </c>
      <c r="Q1726" s="102">
        <f t="shared" si="633"/>
        <v>29.17710196779964</v>
      </c>
      <c r="R1726" s="35"/>
    </row>
    <row r="1727" spans="1:18" x14ac:dyDescent="0.3">
      <c r="A1727" s="40" t="s">
        <v>796</v>
      </c>
      <c r="B1727" s="40" t="s">
        <v>154</v>
      </c>
      <c r="C1727" s="40" t="s">
        <v>920</v>
      </c>
      <c r="D1727" s="40" t="s">
        <v>921</v>
      </c>
      <c r="E1727" s="88" t="s">
        <v>3016</v>
      </c>
      <c r="F1727" s="40" t="s">
        <v>924</v>
      </c>
      <c r="G1727" s="81" t="s">
        <v>3071</v>
      </c>
      <c r="H1727" s="9" t="s">
        <v>12</v>
      </c>
      <c r="I1727" s="102">
        <v>75900</v>
      </c>
      <c r="J1727" s="102">
        <v>75900</v>
      </c>
      <c r="K1727" s="102"/>
      <c r="L1727" s="102">
        <f t="shared" si="629"/>
        <v>25161</v>
      </c>
      <c r="M1727" s="102">
        <v>7661</v>
      </c>
      <c r="N1727" s="102">
        <v>8750</v>
      </c>
      <c r="O1727" s="102">
        <v>8750</v>
      </c>
      <c r="P1727" s="102">
        <f t="shared" si="632"/>
        <v>25161</v>
      </c>
      <c r="Q1727" s="102">
        <f t="shared" si="633"/>
        <v>33.1501976284585</v>
      </c>
      <c r="R1727" s="35"/>
    </row>
    <row r="1728" spans="1:18" x14ac:dyDescent="0.3">
      <c r="A1728" s="40" t="s">
        <v>796</v>
      </c>
      <c r="B1728" s="40" t="s">
        <v>154</v>
      </c>
      <c r="C1728" s="40" t="s">
        <v>920</v>
      </c>
      <c r="D1728" s="40" t="s">
        <v>921</v>
      </c>
      <c r="E1728" s="88" t="s">
        <v>3016</v>
      </c>
      <c r="F1728" s="40" t="s">
        <v>925</v>
      </c>
      <c r="G1728" s="81" t="s">
        <v>3071</v>
      </c>
      <c r="H1728" s="9" t="s">
        <v>10</v>
      </c>
      <c r="I1728" s="102">
        <v>19200</v>
      </c>
      <c r="J1728" s="102">
        <v>19200</v>
      </c>
      <c r="K1728" s="102"/>
      <c r="L1728" s="102">
        <f t="shared" si="629"/>
        <v>0</v>
      </c>
      <c r="M1728" s="102">
        <v>0</v>
      </c>
      <c r="N1728" s="102"/>
      <c r="O1728" s="102"/>
      <c r="P1728" s="102">
        <f t="shared" si="632"/>
        <v>0</v>
      </c>
      <c r="Q1728" s="102">
        <f t="shared" si="633"/>
        <v>0</v>
      </c>
      <c r="R1728" s="35"/>
    </row>
    <row r="1729" spans="1:18" x14ac:dyDescent="0.3">
      <c r="A1729" s="40" t="s">
        <v>796</v>
      </c>
      <c r="B1729" s="40" t="s">
        <v>154</v>
      </c>
      <c r="C1729" s="40" t="s">
        <v>920</v>
      </c>
      <c r="D1729" s="40" t="s">
        <v>921</v>
      </c>
      <c r="E1729" s="88" t="s">
        <v>3016</v>
      </c>
      <c r="F1729" s="40" t="s">
        <v>926</v>
      </c>
      <c r="G1729" s="81" t="s">
        <v>3071</v>
      </c>
      <c r="H1729" s="9" t="s">
        <v>11</v>
      </c>
      <c r="I1729" s="102">
        <v>15660</v>
      </c>
      <c r="J1729" s="102">
        <v>15660</v>
      </c>
      <c r="K1729" s="102"/>
      <c r="L1729" s="102">
        <f t="shared" si="629"/>
        <v>3880</v>
      </c>
      <c r="M1729" s="102">
        <v>0</v>
      </c>
      <c r="N1729" s="102">
        <v>3880</v>
      </c>
      <c r="O1729" s="102"/>
      <c r="P1729" s="102">
        <f t="shared" si="632"/>
        <v>3880</v>
      </c>
      <c r="Q1729" s="102">
        <f t="shared" si="633"/>
        <v>24.776500638569605</v>
      </c>
      <c r="R1729" s="35"/>
    </row>
    <row r="1730" spans="1:18" x14ac:dyDescent="0.3">
      <c r="A1730" s="40" t="s">
        <v>796</v>
      </c>
      <c r="B1730" s="40" t="s">
        <v>154</v>
      </c>
      <c r="C1730" s="40" t="s">
        <v>920</v>
      </c>
      <c r="D1730" s="40" t="s">
        <v>921</v>
      </c>
      <c r="E1730" s="52" t="s">
        <v>124</v>
      </c>
      <c r="F1730" s="52" t="s">
        <v>0</v>
      </c>
      <c r="G1730" s="52" t="s">
        <v>0</v>
      </c>
      <c r="H1730" s="6" t="s">
        <v>14</v>
      </c>
      <c r="I1730" s="104">
        <f>SUM(I1731)</f>
        <v>107808</v>
      </c>
      <c r="J1730" s="104">
        <f>SUM(J1731)</f>
        <v>107808</v>
      </c>
      <c r="K1730" s="104">
        <f>SUM(K1731)</f>
        <v>0</v>
      </c>
      <c r="L1730" s="104">
        <f t="shared" si="629"/>
        <v>28188</v>
      </c>
      <c r="M1730" s="104">
        <f>SUM(M1731)</f>
        <v>9188</v>
      </c>
      <c r="N1730" s="104">
        <f t="shared" ref="N1730:O1730" si="648">SUM(N1731)</f>
        <v>10000</v>
      </c>
      <c r="O1730" s="104">
        <f t="shared" si="648"/>
        <v>9000</v>
      </c>
      <c r="P1730" s="104">
        <f t="shared" si="632"/>
        <v>28188</v>
      </c>
      <c r="Q1730" s="104">
        <f t="shared" si="633"/>
        <v>26.146482635796975</v>
      </c>
      <c r="R1730" s="35"/>
    </row>
    <row r="1731" spans="1:18" x14ac:dyDescent="0.3">
      <c r="A1731" s="40" t="s">
        <v>796</v>
      </c>
      <c r="B1731" s="40" t="s">
        <v>154</v>
      </c>
      <c r="C1731" s="40" t="s">
        <v>920</v>
      </c>
      <c r="D1731" s="40" t="s">
        <v>921</v>
      </c>
      <c r="E1731" s="88" t="s">
        <v>3017</v>
      </c>
      <c r="F1731" s="40"/>
      <c r="G1731" s="81" t="s">
        <v>3071</v>
      </c>
      <c r="H1731" s="9" t="s">
        <v>15</v>
      </c>
      <c r="I1731" s="102">
        <v>107808</v>
      </c>
      <c r="J1731" s="102">
        <v>107808</v>
      </c>
      <c r="K1731" s="102"/>
      <c r="L1731" s="102">
        <f t="shared" si="629"/>
        <v>28188</v>
      </c>
      <c r="M1731" s="102">
        <v>9188</v>
      </c>
      <c r="N1731" s="102">
        <v>10000</v>
      </c>
      <c r="O1731" s="102">
        <v>9000</v>
      </c>
      <c r="P1731" s="102">
        <f t="shared" si="632"/>
        <v>28188</v>
      </c>
      <c r="Q1731" s="102">
        <f t="shared" si="633"/>
        <v>26.146482635796975</v>
      </c>
      <c r="R1731" s="35"/>
    </row>
    <row r="1732" spans="1:18" x14ac:dyDescent="0.3">
      <c r="A1732" s="40" t="s">
        <v>796</v>
      </c>
      <c r="B1732" s="40" t="s">
        <v>154</v>
      </c>
      <c r="C1732" s="40" t="s">
        <v>920</v>
      </c>
      <c r="D1732" s="40" t="s">
        <v>921</v>
      </c>
      <c r="E1732" s="52" t="s">
        <v>125</v>
      </c>
      <c r="F1732" s="52" t="s">
        <v>0</v>
      </c>
      <c r="G1732" s="52" t="s">
        <v>0</v>
      </c>
      <c r="H1732" s="6" t="s">
        <v>16</v>
      </c>
      <c r="I1732" s="104">
        <f>SUM(I1733:I1740)</f>
        <v>63410</v>
      </c>
      <c r="J1732" s="104">
        <f>SUM(J1733:J1740)</f>
        <v>63410</v>
      </c>
      <c r="K1732" s="104">
        <f>SUM(K1733:K1740)</f>
        <v>0</v>
      </c>
      <c r="L1732" s="104">
        <f t="shared" si="629"/>
        <v>14571</v>
      </c>
      <c r="M1732" s="104">
        <f>SUM(M1733:M1740)</f>
        <v>286</v>
      </c>
      <c r="N1732" s="104">
        <f t="shared" ref="N1732:O1732" si="649">SUM(N1733:N1740)</f>
        <v>6680</v>
      </c>
      <c r="O1732" s="104">
        <f t="shared" si="649"/>
        <v>7605</v>
      </c>
      <c r="P1732" s="104">
        <f t="shared" si="632"/>
        <v>14571</v>
      </c>
      <c r="Q1732" s="104">
        <f t="shared" si="633"/>
        <v>22.979025390316984</v>
      </c>
      <c r="R1732" s="35"/>
    </row>
    <row r="1733" spans="1:18" x14ac:dyDescent="0.3">
      <c r="A1733" s="40" t="s">
        <v>796</v>
      </c>
      <c r="B1733" s="40" t="s">
        <v>154</v>
      </c>
      <c r="C1733" s="40" t="s">
        <v>920</v>
      </c>
      <c r="D1733" s="40" t="s">
        <v>921</v>
      </c>
      <c r="E1733" s="88" t="s">
        <v>3018</v>
      </c>
      <c r="F1733" s="40"/>
      <c r="G1733" s="81" t="s">
        <v>3071</v>
      </c>
      <c r="H1733" s="9" t="s">
        <v>17</v>
      </c>
      <c r="I1733" s="102">
        <v>142</v>
      </c>
      <c r="J1733" s="102">
        <v>142</v>
      </c>
      <c r="K1733" s="102"/>
      <c r="L1733" s="102">
        <f t="shared" si="629"/>
        <v>0</v>
      </c>
      <c r="M1733" s="102">
        <v>0</v>
      </c>
      <c r="N1733" s="102"/>
      <c r="O1733" s="102"/>
      <c r="P1733" s="102">
        <f t="shared" si="632"/>
        <v>0</v>
      </c>
      <c r="Q1733" s="102">
        <f t="shared" si="633"/>
        <v>0</v>
      </c>
      <c r="R1733" s="35"/>
    </row>
    <row r="1734" spans="1:18" x14ac:dyDescent="0.3">
      <c r="A1734" s="40" t="s">
        <v>796</v>
      </c>
      <c r="B1734" s="40" t="s">
        <v>154</v>
      </c>
      <c r="C1734" s="40" t="s">
        <v>920</v>
      </c>
      <c r="D1734" s="40" t="s">
        <v>921</v>
      </c>
      <c r="E1734" s="88" t="s">
        <v>3031</v>
      </c>
      <c r="F1734" s="40"/>
      <c r="G1734" s="81" t="s">
        <v>3071</v>
      </c>
      <c r="H1734" s="9" t="s">
        <v>18</v>
      </c>
      <c r="I1734" s="102">
        <v>33363</v>
      </c>
      <c r="J1734" s="102">
        <v>33363</v>
      </c>
      <c r="K1734" s="102"/>
      <c r="L1734" s="102">
        <f t="shared" si="629"/>
        <v>8200</v>
      </c>
      <c r="M1734" s="102">
        <v>0</v>
      </c>
      <c r="N1734" s="102">
        <v>3000</v>
      </c>
      <c r="O1734" s="102">
        <v>5200</v>
      </c>
      <c r="P1734" s="102">
        <f t="shared" si="632"/>
        <v>8200</v>
      </c>
      <c r="Q1734" s="102">
        <f t="shared" si="633"/>
        <v>24.578125468333184</v>
      </c>
      <c r="R1734" s="35"/>
    </row>
    <row r="1735" spans="1:18" x14ac:dyDescent="0.3">
      <c r="A1735" s="40" t="s">
        <v>796</v>
      </c>
      <c r="B1735" s="40" t="s">
        <v>154</v>
      </c>
      <c r="C1735" s="40" t="s">
        <v>920</v>
      </c>
      <c r="D1735" s="40" t="s">
        <v>921</v>
      </c>
      <c r="E1735" s="88" t="s">
        <v>3032</v>
      </c>
      <c r="F1735" s="40"/>
      <c r="G1735" s="81" t="s">
        <v>3071</v>
      </c>
      <c r="H1735" s="9" t="s">
        <v>19</v>
      </c>
      <c r="I1735" s="102">
        <v>9900</v>
      </c>
      <c r="J1735" s="102">
        <v>9900</v>
      </c>
      <c r="K1735" s="102"/>
      <c r="L1735" s="102">
        <f t="shared" si="629"/>
        <v>2825</v>
      </c>
      <c r="M1735" s="102">
        <v>0</v>
      </c>
      <c r="N1735" s="102">
        <v>2000</v>
      </c>
      <c r="O1735" s="102">
        <v>825</v>
      </c>
      <c r="P1735" s="102">
        <f t="shared" si="632"/>
        <v>2825</v>
      </c>
      <c r="Q1735" s="102">
        <f t="shared" si="633"/>
        <v>28.535353535353536</v>
      </c>
      <c r="R1735" s="35"/>
    </row>
    <row r="1736" spans="1:18" x14ac:dyDescent="0.3">
      <c r="A1736" s="40" t="s">
        <v>796</v>
      </c>
      <c r="B1736" s="40" t="s">
        <v>154</v>
      </c>
      <c r="C1736" s="40" t="s">
        <v>920</v>
      </c>
      <c r="D1736" s="40" t="s">
        <v>921</v>
      </c>
      <c r="E1736" s="88" t="s">
        <v>3026</v>
      </c>
      <c r="F1736" s="40"/>
      <c r="G1736" s="81" t="s">
        <v>3071</v>
      </c>
      <c r="H1736" s="9" t="s">
        <v>20</v>
      </c>
      <c r="I1736" s="102">
        <v>6750</v>
      </c>
      <c r="J1736" s="102">
        <v>6750</v>
      </c>
      <c r="K1736" s="102"/>
      <c r="L1736" s="102">
        <f t="shared" si="629"/>
        <v>1130</v>
      </c>
      <c r="M1736" s="102">
        <v>0</v>
      </c>
      <c r="N1736" s="102">
        <v>565</v>
      </c>
      <c r="O1736" s="102">
        <v>565</v>
      </c>
      <c r="P1736" s="102">
        <f t="shared" si="632"/>
        <v>1130</v>
      </c>
      <c r="Q1736" s="102">
        <f t="shared" si="633"/>
        <v>16.74074074074074</v>
      </c>
      <c r="R1736" s="35"/>
    </row>
    <row r="1737" spans="1:18" x14ac:dyDescent="0.3">
      <c r="A1737" s="40" t="s">
        <v>796</v>
      </c>
      <c r="B1737" s="40" t="s">
        <v>154</v>
      </c>
      <c r="C1737" s="40" t="s">
        <v>920</v>
      </c>
      <c r="D1737" s="40" t="s">
        <v>921</v>
      </c>
      <c r="E1737" s="88" t="s">
        <v>3033</v>
      </c>
      <c r="F1737" s="40"/>
      <c r="G1737" s="81" t="s">
        <v>3071</v>
      </c>
      <c r="H1737" s="9" t="s">
        <v>21</v>
      </c>
      <c r="I1737" s="102">
        <v>1500</v>
      </c>
      <c r="J1737" s="102">
        <v>1500</v>
      </c>
      <c r="K1737" s="102"/>
      <c r="L1737" s="102">
        <f t="shared" si="629"/>
        <v>250</v>
      </c>
      <c r="M1737" s="102">
        <v>0</v>
      </c>
      <c r="N1737" s="102">
        <v>125</v>
      </c>
      <c r="O1737" s="102">
        <v>125</v>
      </c>
      <c r="P1737" s="102">
        <f t="shared" si="632"/>
        <v>250</v>
      </c>
      <c r="Q1737" s="102">
        <f t="shared" si="633"/>
        <v>16.666666666666664</v>
      </c>
      <c r="R1737" s="35"/>
    </row>
    <row r="1738" spans="1:18" x14ac:dyDescent="0.3">
      <c r="A1738" s="40" t="s">
        <v>796</v>
      </c>
      <c r="B1738" s="40" t="s">
        <v>154</v>
      </c>
      <c r="C1738" s="40" t="s">
        <v>920</v>
      </c>
      <c r="D1738" s="40" t="s">
        <v>921</v>
      </c>
      <c r="E1738" s="88" t="s">
        <v>3035</v>
      </c>
      <c r="F1738" s="40"/>
      <c r="G1738" s="81" t="s">
        <v>3071</v>
      </c>
      <c r="H1738" s="9" t="s">
        <v>23</v>
      </c>
      <c r="I1738" s="102">
        <v>2625</v>
      </c>
      <c r="J1738" s="102">
        <v>2625</v>
      </c>
      <c r="K1738" s="102"/>
      <c r="L1738" s="102">
        <f t="shared" si="629"/>
        <v>440</v>
      </c>
      <c r="M1738" s="102">
        <v>0</v>
      </c>
      <c r="N1738" s="102">
        <v>220</v>
      </c>
      <c r="O1738" s="102">
        <v>220</v>
      </c>
      <c r="P1738" s="102">
        <f t="shared" si="632"/>
        <v>440</v>
      </c>
      <c r="Q1738" s="102">
        <f t="shared" si="633"/>
        <v>16.761904761904763</v>
      </c>
      <c r="R1738" s="35"/>
    </row>
    <row r="1739" spans="1:18" x14ac:dyDescent="0.3">
      <c r="A1739" s="40" t="s">
        <v>796</v>
      </c>
      <c r="B1739" s="40" t="s">
        <v>154</v>
      </c>
      <c r="C1739" s="40" t="s">
        <v>920</v>
      </c>
      <c r="D1739" s="40" t="s">
        <v>921</v>
      </c>
      <c r="E1739" s="88" t="s">
        <v>3036</v>
      </c>
      <c r="F1739" s="40"/>
      <c r="G1739" s="81" t="s">
        <v>3071</v>
      </c>
      <c r="H1739" s="9" t="s">
        <v>24</v>
      </c>
      <c r="I1739" s="102">
        <v>0</v>
      </c>
      <c r="J1739" s="102">
        <v>0</v>
      </c>
      <c r="K1739" s="102"/>
      <c r="L1739" s="102">
        <f t="shared" ref="L1739:L1802" si="650">SUM(M1739:O1739)</f>
        <v>0</v>
      </c>
      <c r="M1739" s="102">
        <v>0</v>
      </c>
      <c r="N1739" s="102"/>
      <c r="O1739" s="102"/>
      <c r="P1739" s="102">
        <f t="shared" si="632"/>
        <v>0</v>
      </c>
      <c r="Q1739" s="102" t="str">
        <f t="shared" si="633"/>
        <v>-</v>
      </c>
      <c r="R1739" s="35"/>
    </row>
    <row r="1740" spans="1:18" x14ac:dyDescent="0.3">
      <c r="A1740" s="41" t="s">
        <v>796</v>
      </c>
      <c r="B1740" s="41" t="s">
        <v>154</v>
      </c>
      <c r="C1740" s="41" t="s">
        <v>920</v>
      </c>
      <c r="D1740" s="41" t="s">
        <v>921</v>
      </c>
      <c r="E1740" s="41" t="s">
        <v>127</v>
      </c>
      <c r="F1740" s="40" t="s">
        <v>0</v>
      </c>
      <c r="G1740" s="81" t="s">
        <v>0</v>
      </c>
      <c r="H1740" s="6" t="s">
        <v>25</v>
      </c>
      <c r="I1740" s="104">
        <f>SUM(I1741:I1743)</f>
        <v>9130</v>
      </c>
      <c r="J1740" s="104">
        <f>SUM(J1741:J1743)</f>
        <v>9130</v>
      </c>
      <c r="K1740" s="104">
        <f>SUM(K1741:K1743)</f>
        <v>0</v>
      </c>
      <c r="L1740" s="104">
        <f t="shared" si="650"/>
        <v>1726</v>
      </c>
      <c r="M1740" s="104">
        <f>SUM(M1741:M1743)</f>
        <v>286</v>
      </c>
      <c r="N1740" s="104">
        <f t="shared" ref="N1740:O1740" si="651">SUM(N1741:N1743)</f>
        <v>770</v>
      </c>
      <c r="O1740" s="104">
        <f t="shared" si="651"/>
        <v>670</v>
      </c>
      <c r="P1740" s="104">
        <f t="shared" si="632"/>
        <v>1726</v>
      </c>
      <c r="Q1740" s="104">
        <f t="shared" si="633"/>
        <v>18.904709748083242</v>
      </c>
      <c r="R1740" s="35"/>
    </row>
    <row r="1741" spans="1:18" x14ac:dyDescent="0.3">
      <c r="A1741" s="40" t="s">
        <v>796</v>
      </c>
      <c r="B1741" s="40" t="s">
        <v>154</v>
      </c>
      <c r="C1741" s="40" t="s">
        <v>920</v>
      </c>
      <c r="D1741" s="40" t="s">
        <v>921</v>
      </c>
      <c r="E1741" s="88" t="s">
        <v>3019</v>
      </c>
      <c r="F1741" s="40"/>
      <c r="G1741" s="81" t="s">
        <v>3071</v>
      </c>
      <c r="H1741" s="9" t="s">
        <v>25</v>
      </c>
      <c r="I1741" s="102">
        <v>4650</v>
      </c>
      <c r="J1741" s="102">
        <v>4650</v>
      </c>
      <c r="K1741" s="102"/>
      <c r="L1741" s="102">
        <f t="shared" si="650"/>
        <v>840</v>
      </c>
      <c r="M1741" s="102">
        <v>0</v>
      </c>
      <c r="N1741" s="102">
        <v>420</v>
      </c>
      <c r="O1741" s="102">
        <v>420</v>
      </c>
      <c r="P1741" s="102">
        <f t="shared" si="632"/>
        <v>840</v>
      </c>
      <c r="Q1741" s="102">
        <f t="shared" si="633"/>
        <v>18.064516129032256</v>
      </c>
      <c r="R1741" s="35"/>
    </row>
    <row r="1742" spans="1:18" x14ac:dyDescent="0.3">
      <c r="A1742" s="40" t="s">
        <v>796</v>
      </c>
      <c r="B1742" s="40" t="s">
        <v>154</v>
      </c>
      <c r="C1742" s="40" t="s">
        <v>920</v>
      </c>
      <c r="D1742" s="40" t="s">
        <v>921</v>
      </c>
      <c r="E1742" s="88" t="s">
        <v>3019</v>
      </c>
      <c r="F1742" s="40" t="s">
        <v>927</v>
      </c>
      <c r="G1742" s="81" t="s">
        <v>3071</v>
      </c>
      <c r="H1742" s="9" t="s">
        <v>135</v>
      </c>
      <c r="I1742" s="102">
        <v>2980</v>
      </c>
      <c r="J1742" s="102">
        <v>2980</v>
      </c>
      <c r="K1742" s="102"/>
      <c r="L1742" s="102">
        <f t="shared" si="650"/>
        <v>886</v>
      </c>
      <c r="M1742" s="102">
        <v>286</v>
      </c>
      <c r="N1742" s="102">
        <v>350</v>
      </c>
      <c r="O1742" s="102">
        <v>250</v>
      </c>
      <c r="P1742" s="102">
        <f t="shared" si="632"/>
        <v>886</v>
      </c>
      <c r="Q1742" s="102">
        <f t="shared" si="633"/>
        <v>29.731543624161073</v>
      </c>
      <c r="R1742" s="35"/>
    </row>
    <row r="1743" spans="1:18" ht="20.399999999999999" x14ac:dyDescent="0.3">
      <c r="A1743" s="40" t="s">
        <v>796</v>
      </c>
      <c r="B1743" s="40" t="s">
        <v>154</v>
      </c>
      <c r="C1743" s="40" t="s">
        <v>920</v>
      </c>
      <c r="D1743" s="40" t="s">
        <v>921</v>
      </c>
      <c r="E1743" s="88" t="s">
        <v>3019</v>
      </c>
      <c r="F1743" s="40" t="s">
        <v>928</v>
      </c>
      <c r="G1743" s="81" t="s">
        <v>3071</v>
      </c>
      <c r="H1743" s="9" t="s">
        <v>141</v>
      </c>
      <c r="I1743" s="102">
        <v>1500</v>
      </c>
      <c r="J1743" s="102">
        <v>1500</v>
      </c>
      <c r="K1743" s="102"/>
      <c r="L1743" s="102">
        <f t="shared" si="650"/>
        <v>0</v>
      </c>
      <c r="M1743" s="102">
        <v>0</v>
      </c>
      <c r="N1743" s="102"/>
      <c r="O1743" s="102"/>
      <c r="P1743" s="102">
        <f t="shared" ref="P1743:P1806" si="652">K1743+L1743</f>
        <v>0</v>
      </c>
      <c r="Q1743" s="102">
        <f t="shared" ref="Q1743:Q1806" si="653">IF(J1743=0,"-",P1743/J1743*100)</f>
        <v>0</v>
      </c>
      <c r="R1743" s="35"/>
    </row>
    <row r="1744" spans="1:18" s="34" customFormat="1" ht="20.399999999999999" x14ac:dyDescent="0.3">
      <c r="A1744" s="43" t="s">
        <v>0</v>
      </c>
      <c r="B1744" s="43" t="s">
        <v>0</v>
      </c>
      <c r="C1744" s="43" t="s">
        <v>0</v>
      </c>
      <c r="D1744" s="49" t="s">
        <v>0</v>
      </c>
      <c r="E1744" s="49" t="s">
        <v>0</v>
      </c>
      <c r="F1744" s="49" t="s">
        <v>0</v>
      </c>
      <c r="G1744" s="49" t="s">
        <v>0</v>
      </c>
      <c r="H1744" s="21" t="s">
        <v>35</v>
      </c>
      <c r="I1744" s="112">
        <f t="shared" ref="I1744:O1745" si="654">SUM(I1745)</f>
        <v>0</v>
      </c>
      <c r="J1744" s="112">
        <f t="shared" si="654"/>
        <v>0</v>
      </c>
      <c r="K1744" s="112">
        <f t="shared" si="654"/>
        <v>0</v>
      </c>
      <c r="L1744" s="112">
        <f t="shared" si="650"/>
        <v>0</v>
      </c>
      <c r="M1744" s="112">
        <f t="shared" si="654"/>
        <v>0</v>
      </c>
      <c r="N1744" s="112">
        <f t="shared" si="654"/>
        <v>0</v>
      </c>
      <c r="O1744" s="112">
        <f t="shared" si="654"/>
        <v>0</v>
      </c>
      <c r="P1744" s="112">
        <f t="shared" si="652"/>
        <v>0</v>
      </c>
      <c r="Q1744" s="112" t="str">
        <f t="shared" si="653"/>
        <v>-</v>
      </c>
      <c r="R1744" s="35"/>
    </row>
    <row r="1745" spans="1:18" x14ac:dyDescent="0.3">
      <c r="A1745" s="40" t="s">
        <v>796</v>
      </c>
      <c r="B1745" s="40" t="s">
        <v>154</v>
      </c>
      <c r="C1745" s="40" t="s">
        <v>920</v>
      </c>
      <c r="D1745" s="40" t="s">
        <v>921</v>
      </c>
      <c r="E1745" s="52" t="s">
        <v>142</v>
      </c>
      <c r="F1745" s="52" t="s">
        <v>0</v>
      </c>
      <c r="G1745" s="52" t="s">
        <v>0</v>
      </c>
      <c r="H1745" s="6" t="s">
        <v>27</v>
      </c>
      <c r="I1745" s="104">
        <f t="shared" si="654"/>
        <v>0</v>
      </c>
      <c r="J1745" s="104">
        <f t="shared" si="654"/>
        <v>0</v>
      </c>
      <c r="K1745" s="104">
        <f t="shared" si="654"/>
        <v>0</v>
      </c>
      <c r="L1745" s="104">
        <f t="shared" si="650"/>
        <v>0</v>
      </c>
      <c r="M1745" s="104">
        <f t="shared" si="654"/>
        <v>0</v>
      </c>
      <c r="N1745" s="104">
        <f t="shared" si="654"/>
        <v>0</v>
      </c>
      <c r="O1745" s="104">
        <f t="shared" si="654"/>
        <v>0</v>
      </c>
      <c r="P1745" s="104">
        <f t="shared" si="652"/>
        <v>0</v>
      </c>
      <c r="Q1745" s="104" t="str">
        <f t="shared" si="653"/>
        <v>-</v>
      </c>
      <c r="R1745" s="35"/>
    </row>
    <row r="1746" spans="1:18" x14ac:dyDescent="0.3">
      <c r="A1746" s="40" t="s">
        <v>796</v>
      </c>
      <c r="B1746" s="40" t="s">
        <v>154</v>
      </c>
      <c r="C1746" s="40" t="s">
        <v>920</v>
      </c>
      <c r="D1746" s="40" t="s">
        <v>921</v>
      </c>
      <c r="E1746" s="88" t="s">
        <v>3021</v>
      </c>
      <c r="F1746" s="40"/>
      <c r="G1746" s="81" t="s">
        <v>3071</v>
      </c>
      <c r="H1746" s="9" t="s">
        <v>34</v>
      </c>
      <c r="I1746" s="102">
        <v>0</v>
      </c>
      <c r="J1746" s="102">
        <v>0</v>
      </c>
      <c r="K1746" s="102"/>
      <c r="L1746" s="102">
        <f t="shared" si="650"/>
        <v>0</v>
      </c>
      <c r="M1746" s="102">
        <v>0</v>
      </c>
      <c r="N1746" s="102"/>
      <c r="O1746" s="102"/>
      <c r="P1746" s="102">
        <f t="shared" si="652"/>
        <v>0</v>
      </c>
      <c r="Q1746" s="102" t="str">
        <f t="shared" si="653"/>
        <v>-</v>
      </c>
      <c r="R1746" s="35"/>
    </row>
    <row r="1747" spans="1:18" s="34" customFormat="1" ht="20.399999999999999" x14ac:dyDescent="0.3">
      <c r="A1747" s="43" t="s">
        <v>0</v>
      </c>
      <c r="B1747" s="43" t="s">
        <v>0</v>
      </c>
      <c r="C1747" s="43" t="s">
        <v>0</v>
      </c>
      <c r="D1747" s="49" t="s">
        <v>0</v>
      </c>
      <c r="E1747" s="49" t="s">
        <v>0</v>
      </c>
      <c r="F1747" s="49" t="s">
        <v>0</v>
      </c>
      <c r="G1747" s="49" t="s">
        <v>0</v>
      </c>
      <c r="H1747" s="21" t="s">
        <v>53</v>
      </c>
      <c r="I1747" s="112">
        <f t="shared" ref="I1747:O1748" si="655">SUM(I1748)</f>
        <v>1500</v>
      </c>
      <c r="J1747" s="112">
        <f t="shared" si="655"/>
        <v>0</v>
      </c>
      <c r="K1747" s="112">
        <f t="shared" si="655"/>
        <v>0</v>
      </c>
      <c r="L1747" s="112">
        <f t="shared" si="650"/>
        <v>0</v>
      </c>
      <c r="M1747" s="112">
        <f t="shared" si="655"/>
        <v>0</v>
      </c>
      <c r="N1747" s="112">
        <f t="shared" si="655"/>
        <v>0</v>
      </c>
      <c r="O1747" s="112">
        <f t="shared" si="655"/>
        <v>0</v>
      </c>
      <c r="P1747" s="112">
        <f t="shared" si="652"/>
        <v>0</v>
      </c>
      <c r="Q1747" s="112" t="str">
        <f t="shared" si="653"/>
        <v>-</v>
      </c>
      <c r="R1747" s="35"/>
    </row>
    <row r="1748" spans="1:18" x14ac:dyDescent="0.3">
      <c r="A1748" s="40" t="s">
        <v>796</v>
      </c>
      <c r="B1748" s="40" t="s">
        <v>154</v>
      </c>
      <c r="C1748" s="40" t="s">
        <v>920</v>
      </c>
      <c r="D1748" s="40" t="s">
        <v>921</v>
      </c>
      <c r="E1748" s="52" t="s">
        <v>149</v>
      </c>
      <c r="F1748" s="52" t="s">
        <v>0</v>
      </c>
      <c r="G1748" s="52" t="s">
        <v>0</v>
      </c>
      <c r="H1748" s="6" t="s">
        <v>46</v>
      </c>
      <c r="I1748" s="104">
        <f t="shared" si="655"/>
        <v>1500</v>
      </c>
      <c r="J1748" s="104">
        <f t="shared" si="655"/>
        <v>0</v>
      </c>
      <c r="K1748" s="104">
        <f t="shared" si="655"/>
        <v>0</v>
      </c>
      <c r="L1748" s="104">
        <f t="shared" si="650"/>
        <v>0</v>
      </c>
      <c r="M1748" s="104">
        <f t="shared" si="655"/>
        <v>0</v>
      </c>
      <c r="N1748" s="104">
        <f t="shared" si="655"/>
        <v>0</v>
      </c>
      <c r="O1748" s="104">
        <f t="shared" si="655"/>
        <v>0</v>
      </c>
      <c r="P1748" s="104">
        <f t="shared" si="652"/>
        <v>0</v>
      </c>
      <c r="Q1748" s="104" t="str">
        <f t="shared" si="653"/>
        <v>-</v>
      </c>
      <c r="R1748" s="35"/>
    </row>
    <row r="1749" spans="1:18" x14ac:dyDescent="0.3">
      <c r="A1749" s="40" t="s">
        <v>796</v>
      </c>
      <c r="B1749" s="40" t="s">
        <v>154</v>
      </c>
      <c r="C1749" s="40" t="s">
        <v>920</v>
      </c>
      <c r="D1749" s="40" t="s">
        <v>921</v>
      </c>
      <c r="E1749" s="88" t="s">
        <v>3022</v>
      </c>
      <c r="F1749" s="40"/>
      <c r="G1749" s="81" t="s">
        <v>3071</v>
      </c>
      <c r="H1749" s="9" t="s">
        <v>49</v>
      </c>
      <c r="I1749" s="102">
        <v>1500</v>
      </c>
      <c r="J1749" s="102">
        <v>0</v>
      </c>
      <c r="K1749" s="102"/>
      <c r="L1749" s="102">
        <f t="shared" si="650"/>
        <v>0</v>
      </c>
      <c r="M1749" s="102">
        <v>0</v>
      </c>
      <c r="N1749" s="102"/>
      <c r="O1749" s="102"/>
      <c r="P1749" s="102">
        <f t="shared" si="652"/>
        <v>0</v>
      </c>
      <c r="Q1749" s="102" t="str">
        <f t="shared" si="653"/>
        <v>-</v>
      </c>
      <c r="R1749" s="35"/>
    </row>
    <row r="1750" spans="1:18" s="34" customFormat="1" x14ac:dyDescent="0.3">
      <c r="A1750" s="49" t="s">
        <v>0</v>
      </c>
      <c r="B1750" s="49" t="s">
        <v>0</v>
      </c>
      <c r="C1750" s="49" t="s">
        <v>0</v>
      </c>
      <c r="D1750" s="49" t="s">
        <v>0</v>
      </c>
      <c r="E1750" s="49" t="s">
        <v>0</v>
      </c>
      <c r="F1750" s="49" t="s">
        <v>0</v>
      </c>
      <c r="G1750" s="49" t="s">
        <v>0</v>
      </c>
      <c r="H1750" s="21" t="s">
        <v>929</v>
      </c>
      <c r="I1750" s="112">
        <f>SUM(I1722,I1744,I1747)</f>
        <v>1308292</v>
      </c>
      <c r="J1750" s="112">
        <f>SUM(J1722,J1744,J1747)</f>
        <v>1306792</v>
      </c>
      <c r="K1750" s="112">
        <f>SUM(K1722,K1744,K1747)</f>
        <v>0</v>
      </c>
      <c r="L1750" s="112">
        <f t="shared" si="650"/>
        <v>342609</v>
      </c>
      <c r="M1750" s="112">
        <f>SUM(M1722,M1744,M1747)</f>
        <v>109944</v>
      </c>
      <c r="N1750" s="112">
        <f t="shared" ref="N1750:O1750" si="656">SUM(N1722,N1744,N1747)</f>
        <v>119810</v>
      </c>
      <c r="O1750" s="112">
        <f t="shared" si="656"/>
        <v>112855</v>
      </c>
      <c r="P1750" s="112">
        <f t="shared" si="652"/>
        <v>342609</v>
      </c>
      <c r="Q1750" s="112">
        <f t="shared" si="653"/>
        <v>26.21756178489002</v>
      </c>
      <c r="R1750" s="35"/>
    </row>
    <row r="1751" spans="1:18" ht="15" thickBot="1" x14ac:dyDescent="0.35">
      <c r="A1751" s="81" t="s">
        <v>0</v>
      </c>
      <c r="B1751" s="81" t="s">
        <v>0</v>
      </c>
      <c r="C1751" s="81" t="s">
        <v>0</v>
      </c>
      <c r="D1751" s="81" t="s">
        <v>0</v>
      </c>
      <c r="E1751" s="81" t="s">
        <v>0</v>
      </c>
      <c r="F1751" s="81" t="s">
        <v>0</v>
      </c>
      <c r="G1751" s="81" t="s">
        <v>0</v>
      </c>
      <c r="H1751" s="6" t="s">
        <v>152</v>
      </c>
      <c r="I1751" s="104">
        <v>47</v>
      </c>
      <c r="J1751" s="104">
        <v>47</v>
      </c>
      <c r="K1751" s="104"/>
      <c r="L1751" s="104"/>
      <c r="M1751" s="104"/>
      <c r="N1751" s="104"/>
      <c r="O1751" s="104"/>
      <c r="P1751" s="104"/>
      <c r="Q1751" s="104"/>
      <c r="R1751" s="35"/>
    </row>
    <row r="1752" spans="1:18" s="34" customFormat="1" ht="31.2" thickBot="1" x14ac:dyDescent="0.35">
      <c r="A1752" s="127" t="s">
        <v>0</v>
      </c>
      <c r="B1752" s="127" t="s">
        <v>0</v>
      </c>
      <c r="C1752" s="127" t="s">
        <v>0</v>
      </c>
      <c r="D1752" s="127" t="s">
        <v>0</v>
      </c>
      <c r="E1752" s="127" t="s">
        <v>0</v>
      </c>
      <c r="F1752" s="127" t="s">
        <v>0</v>
      </c>
      <c r="G1752" s="127" t="s">
        <v>0</v>
      </c>
      <c r="H1752" s="29" t="s">
        <v>63</v>
      </c>
      <c r="I1752" s="124" t="s">
        <v>3013</v>
      </c>
      <c r="J1752" s="124" t="s">
        <v>2</v>
      </c>
      <c r="K1752" s="124" t="s">
        <v>3097</v>
      </c>
      <c r="L1752" s="124" t="s">
        <v>3097</v>
      </c>
      <c r="M1752" s="124" t="s">
        <v>3098</v>
      </c>
      <c r="N1752" s="124" t="s">
        <v>3099</v>
      </c>
      <c r="O1752" s="124" t="s">
        <v>3100</v>
      </c>
      <c r="P1752" s="124" t="s">
        <v>3097</v>
      </c>
      <c r="Q1752" s="126" t="s">
        <v>3101</v>
      </c>
      <c r="R1752" s="35"/>
    </row>
    <row r="1753" spans="1:18" x14ac:dyDescent="0.3">
      <c r="A1753" s="128"/>
      <c r="B1753" s="128"/>
      <c r="C1753" s="128"/>
      <c r="D1753" s="128"/>
      <c r="E1753" s="128"/>
      <c r="F1753" s="128"/>
      <c r="G1753" s="128"/>
      <c r="H1753" s="10" t="s">
        <v>0</v>
      </c>
      <c r="I1753" s="103">
        <v>1</v>
      </c>
      <c r="J1753" s="103">
        <v>2</v>
      </c>
      <c r="K1753" s="103">
        <v>3</v>
      </c>
      <c r="L1753" s="103" t="s">
        <v>3</v>
      </c>
      <c r="M1753" s="103">
        <v>5</v>
      </c>
      <c r="N1753" s="103">
        <v>6</v>
      </c>
      <c r="O1753" s="103">
        <v>7</v>
      </c>
      <c r="P1753" s="103" t="s">
        <v>3102</v>
      </c>
      <c r="Q1753" s="103">
        <v>9</v>
      </c>
      <c r="R1753" s="35"/>
    </row>
    <row r="1754" spans="1:18" x14ac:dyDescent="0.3">
      <c r="A1754" s="128"/>
      <c r="B1754" s="128"/>
      <c r="C1754" s="128"/>
      <c r="D1754" s="128"/>
      <c r="E1754" s="128"/>
      <c r="F1754" s="128"/>
      <c r="G1754" s="128"/>
      <c r="H1754" s="11" t="s">
        <v>99</v>
      </c>
      <c r="I1754" s="105">
        <f>SUM(I1750)</f>
        <v>1308292</v>
      </c>
      <c r="J1754" s="105">
        <f>SUM(J1750)</f>
        <v>1306792</v>
      </c>
      <c r="K1754" s="105">
        <f>SUM(K1750)</f>
        <v>0</v>
      </c>
      <c r="L1754" s="105">
        <f t="shared" si="650"/>
        <v>342609</v>
      </c>
      <c r="M1754" s="105">
        <f>SUM(M1750)</f>
        <v>109944</v>
      </c>
      <c r="N1754" s="105">
        <f t="shared" ref="N1754:O1754" si="657">SUM(N1750)</f>
        <v>119810</v>
      </c>
      <c r="O1754" s="105">
        <f t="shared" si="657"/>
        <v>112855</v>
      </c>
      <c r="P1754" s="105">
        <f t="shared" si="652"/>
        <v>342609</v>
      </c>
      <c r="Q1754" s="105">
        <f t="shared" si="653"/>
        <v>26.21756178489002</v>
      </c>
      <c r="R1754" s="35"/>
    </row>
    <row r="1755" spans="1:18" x14ac:dyDescent="0.3">
      <c r="A1755" s="128"/>
      <c r="B1755" s="128"/>
      <c r="C1755" s="128"/>
      <c r="D1755" s="128"/>
      <c r="E1755" s="128"/>
      <c r="F1755" s="128"/>
      <c r="G1755" s="128"/>
      <c r="H1755" s="12" t="s">
        <v>62</v>
      </c>
      <c r="I1755" s="105">
        <f>SUM(I1754)</f>
        <v>1308292</v>
      </c>
      <c r="J1755" s="105">
        <f>SUM(J1754)</f>
        <v>1306792</v>
      </c>
      <c r="K1755" s="105">
        <f>SUM(K1754)</f>
        <v>0</v>
      </c>
      <c r="L1755" s="105">
        <f t="shared" si="650"/>
        <v>342609</v>
      </c>
      <c r="M1755" s="105">
        <f>SUM(M1754)</f>
        <v>109944</v>
      </c>
      <c r="N1755" s="105">
        <f t="shared" ref="N1755:O1755" si="658">SUM(N1754)</f>
        <v>119810</v>
      </c>
      <c r="O1755" s="105">
        <f t="shared" si="658"/>
        <v>112855</v>
      </c>
      <c r="P1755" s="105">
        <f t="shared" si="652"/>
        <v>342609</v>
      </c>
      <c r="Q1755" s="105">
        <f t="shared" si="653"/>
        <v>26.21756178489002</v>
      </c>
      <c r="R1755" s="35"/>
    </row>
    <row r="1756" spans="1:18" x14ac:dyDescent="0.3">
      <c r="A1756" s="129"/>
      <c r="B1756" s="129"/>
      <c r="C1756" s="129"/>
      <c r="D1756" s="129"/>
      <c r="E1756" s="129"/>
      <c r="F1756" s="129"/>
      <c r="G1756" s="129"/>
      <c r="R1756" s="35"/>
    </row>
    <row r="1757" spans="1:18" ht="15" thickBot="1" x14ac:dyDescent="0.35">
      <c r="A1757" s="81" t="s">
        <v>0</v>
      </c>
      <c r="B1757" s="81" t="s">
        <v>0</v>
      </c>
      <c r="C1757" s="81" t="s">
        <v>0</v>
      </c>
      <c r="D1757" s="81" t="s">
        <v>0</v>
      </c>
      <c r="E1757" s="81" t="s">
        <v>0</v>
      </c>
      <c r="F1757" s="81" t="s">
        <v>0</v>
      </c>
      <c r="G1757" s="81" t="s">
        <v>0</v>
      </c>
      <c r="H1757" s="13" t="s">
        <v>0</v>
      </c>
      <c r="I1757" s="106"/>
      <c r="J1757" s="106"/>
      <c r="K1757" s="106"/>
      <c r="L1757" s="106"/>
      <c r="M1757" s="106"/>
      <c r="N1757" s="106"/>
      <c r="O1757" s="106"/>
      <c r="P1757" s="106"/>
      <c r="Q1757" s="106"/>
      <c r="R1757" s="35"/>
    </row>
    <row r="1758" spans="1:18" s="34" customFormat="1" ht="31.2" thickBot="1" x14ac:dyDescent="0.35">
      <c r="A1758" s="45" t="s">
        <v>112</v>
      </c>
      <c r="B1758" s="45" t="s">
        <v>113</v>
      </c>
      <c r="C1758" s="45" t="s">
        <v>114</v>
      </c>
      <c r="D1758" s="46" t="s">
        <v>0</v>
      </c>
      <c r="E1758" s="45" t="s">
        <v>3014</v>
      </c>
      <c r="F1758" s="45" t="s">
        <v>115</v>
      </c>
      <c r="G1758" s="45" t="s">
        <v>116</v>
      </c>
      <c r="H1758" s="29" t="s">
        <v>1</v>
      </c>
      <c r="I1758" s="124" t="s">
        <v>3013</v>
      </c>
      <c r="J1758" s="124" t="s">
        <v>2</v>
      </c>
      <c r="K1758" s="124" t="s">
        <v>3097</v>
      </c>
      <c r="L1758" s="124" t="s">
        <v>3097</v>
      </c>
      <c r="M1758" s="124" t="s">
        <v>3098</v>
      </c>
      <c r="N1758" s="124" t="s">
        <v>3099</v>
      </c>
      <c r="O1758" s="124" t="s">
        <v>3100</v>
      </c>
      <c r="P1758" s="124" t="s">
        <v>3097</v>
      </c>
      <c r="Q1758" s="126" t="s">
        <v>3101</v>
      </c>
      <c r="R1758" s="35"/>
    </row>
    <row r="1759" spans="1:18" x14ac:dyDescent="0.3">
      <c r="A1759" s="50" t="s">
        <v>0</v>
      </c>
      <c r="B1759" s="50" t="s">
        <v>0</v>
      </c>
      <c r="C1759" s="50" t="s">
        <v>0</v>
      </c>
      <c r="D1759" s="51" t="s">
        <v>0</v>
      </c>
      <c r="E1759" s="51" t="s">
        <v>0</v>
      </c>
      <c r="F1759" s="86" t="s">
        <v>0</v>
      </c>
      <c r="G1759" s="87" t="s">
        <v>0</v>
      </c>
      <c r="H1759" s="8" t="s">
        <v>0</v>
      </c>
      <c r="I1759" s="103">
        <v>1</v>
      </c>
      <c r="J1759" s="103">
        <v>2</v>
      </c>
      <c r="K1759" s="103">
        <v>3</v>
      </c>
      <c r="L1759" s="103" t="s">
        <v>3</v>
      </c>
      <c r="M1759" s="103">
        <v>5</v>
      </c>
      <c r="N1759" s="103">
        <v>6</v>
      </c>
      <c r="O1759" s="103">
        <v>7</v>
      </c>
      <c r="P1759" s="103" t="s">
        <v>3102</v>
      </c>
      <c r="Q1759" s="103">
        <v>9</v>
      </c>
      <c r="R1759" s="35"/>
    </row>
    <row r="1760" spans="1:18" x14ac:dyDescent="0.3">
      <c r="A1760" s="41" t="s">
        <v>796</v>
      </c>
      <c r="B1760" s="41" t="s">
        <v>154</v>
      </c>
      <c r="C1760" s="40" t="s">
        <v>930</v>
      </c>
      <c r="D1760" s="40" t="s">
        <v>931</v>
      </c>
      <c r="E1760" s="52" t="s">
        <v>0</v>
      </c>
      <c r="F1760" s="52" t="s">
        <v>0</v>
      </c>
      <c r="G1760" s="52" t="s">
        <v>0</v>
      </c>
      <c r="H1760" s="6" t="s">
        <v>932</v>
      </c>
      <c r="I1760" s="102"/>
      <c r="J1760" s="102"/>
      <c r="K1760" s="102"/>
      <c r="L1760" s="102">
        <f t="shared" si="650"/>
        <v>0</v>
      </c>
      <c r="M1760" s="102">
        <v>0</v>
      </c>
      <c r="N1760" s="102"/>
      <c r="O1760" s="102"/>
      <c r="P1760" s="102">
        <f t="shared" si="652"/>
        <v>0</v>
      </c>
      <c r="Q1760" s="102" t="str">
        <f t="shared" si="653"/>
        <v>-</v>
      </c>
      <c r="R1760" s="35"/>
    </row>
    <row r="1761" spans="1:18" s="34" customFormat="1" ht="20.399999999999999" x14ac:dyDescent="0.3">
      <c r="A1761" s="43" t="s">
        <v>0</v>
      </c>
      <c r="B1761" s="43" t="s">
        <v>0</v>
      </c>
      <c r="C1761" s="43" t="s">
        <v>0</v>
      </c>
      <c r="D1761" s="49" t="s">
        <v>0</v>
      </c>
      <c r="E1761" s="49" t="s">
        <v>0</v>
      </c>
      <c r="F1761" s="49" t="s">
        <v>0</v>
      </c>
      <c r="G1761" s="49" t="s">
        <v>0</v>
      </c>
      <c r="H1761" s="21" t="s">
        <v>26</v>
      </c>
      <c r="I1761" s="112">
        <f>SUM(I1762,I1770,I1772)</f>
        <v>1878391</v>
      </c>
      <c r="J1761" s="112">
        <f>SUM(J1762,J1770,J1772)</f>
        <v>1712891</v>
      </c>
      <c r="K1761" s="112">
        <f>SUM(K1762,K1770,K1772)</f>
        <v>0</v>
      </c>
      <c r="L1761" s="112">
        <f t="shared" si="650"/>
        <v>424985</v>
      </c>
      <c r="M1761" s="112">
        <f>SUM(M1762,M1770,M1772)</f>
        <v>125035</v>
      </c>
      <c r="N1761" s="112">
        <f t="shared" ref="N1761:O1761" si="659">SUM(N1762,N1770,N1772)</f>
        <v>157650</v>
      </c>
      <c r="O1761" s="112">
        <f t="shared" si="659"/>
        <v>142300</v>
      </c>
      <c r="P1761" s="112">
        <f t="shared" si="652"/>
        <v>424985</v>
      </c>
      <c r="Q1761" s="112">
        <f t="shared" si="653"/>
        <v>24.810977464415423</v>
      </c>
      <c r="R1761" s="35"/>
    </row>
    <row r="1762" spans="1:18" x14ac:dyDescent="0.3">
      <c r="A1762" s="40" t="s">
        <v>796</v>
      </c>
      <c r="B1762" s="40" t="s">
        <v>154</v>
      </c>
      <c r="C1762" s="40" t="s">
        <v>930</v>
      </c>
      <c r="D1762" s="40" t="s">
        <v>931</v>
      </c>
      <c r="E1762" s="52" t="s">
        <v>119</v>
      </c>
      <c r="F1762" s="52" t="s">
        <v>0</v>
      </c>
      <c r="G1762" s="52" t="s">
        <v>0</v>
      </c>
      <c r="H1762" s="6" t="s">
        <v>5</v>
      </c>
      <c r="I1762" s="104">
        <f>SUM(I1763,I1764)</f>
        <v>1513284</v>
      </c>
      <c r="J1762" s="104">
        <f>SUM(J1763,J1764)</f>
        <v>1463784</v>
      </c>
      <c r="K1762" s="104">
        <f>SUM(K1763,K1764)</f>
        <v>0</v>
      </c>
      <c r="L1762" s="104">
        <f t="shared" si="650"/>
        <v>367102</v>
      </c>
      <c r="M1762" s="104">
        <f>SUM(M1763,M1764)</f>
        <v>114102</v>
      </c>
      <c r="N1762" s="104">
        <f t="shared" ref="N1762:O1762" si="660">SUM(N1763,N1764)</f>
        <v>131500</v>
      </c>
      <c r="O1762" s="104">
        <f t="shared" si="660"/>
        <v>121500</v>
      </c>
      <c r="P1762" s="104">
        <f t="shared" si="652"/>
        <v>367102</v>
      </c>
      <c r="Q1762" s="104">
        <f t="shared" si="653"/>
        <v>25.078973400447062</v>
      </c>
      <c r="R1762" s="35"/>
    </row>
    <row r="1763" spans="1:18" x14ac:dyDescent="0.3">
      <c r="A1763" s="40" t="s">
        <v>796</v>
      </c>
      <c r="B1763" s="40" t="s">
        <v>154</v>
      </c>
      <c r="C1763" s="40" t="s">
        <v>930</v>
      </c>
      <c r="D1763" s="40" t="s">
        <v>931</v>
      </c>
      <c r="E1763" s="88" t="s">
        <v>3015</v>
      </c>
      <c r="F1763" s="40"/>
      <c r="G1763" s="81" t="s">
        <v>3071</v>
      </c>
      <c r="H1763" s="9" t="s">
        <v>6</v>
      </c>
      <c r="I1763" s="102">
        <v>1305384</v>
      </c>
      <c r="J1763" s="102">
        <v>1260384</v>
      </c>
      <c r="K1763" s="102"/>
      <c r="L1763" s="102">
        <f t="shared" si="650"/>
        <v>327005</v>
      </c>
      <c r="M1763" s="102">
        <v>101005</v>
      </c>
      <c r="N1763" s="102">
        <v>118000</v>
      </c>
      <c r="O1763" s="102">
        <v>108000</v>
      </c>
      <c r="P1763" s="102">
        <f t="shared" si="652"/>
        <v>327005</v>
      </c>
      <c r="Q1763" s="102">
        <f t="shared" si="653"/>
        <v>25.94487076954325</v>
      </c>
      <c r="R1763" s="35"/>
    </row>
    <row r="1764" spans="1:18" x14ac:dyDescent="0.3">
      <c r="A1764" s="41" t="s">
        <v>796</v>
      </c>
      <c r="B1764" s="41" t="s">
        <v>154</v>
      </c>
      <c r="C1764" s="41" t="s">
        <v>930</v>
      </c>
      <c r="D1764" s="41" t="s">
        <v>931</v>
      </c>
      <c r="E1764" s="41" t="s">
        <v>120</v>
      </c>
      <c r="F1764" s="40" t="s">
        <v>0</v>
      </c>
      <c r="G1764" s="81" t="s">
        <v>0</v>
      </c>
      <c r="H1764" s="6" t="s">
        <v>7</v>
      </c>
      <c r="I1764" s="104">
        <f>SUM(I1765:I1769)</f>
        <v>207900</v>
      </c>
      <c r="J1764" s="104">
        <f>SUM(J1765:J1769)</f>
        <v>203400</v>
      </c>
      <c r="K1764" s="104">
        <f>SUM(K1765:K1769)</f>
        <v>0</v>
      </c>
      <c r="L1764" s="104">
        <f t="shared" si="650"/>
        <v>40097</v>
      </c>
      <c r="M1764" s="104">
        <f>SUM(M1765:M1769)</f>
        <v>13097</v>
      </c>
      <c r="N1764" s="104">
        <f t="shared" ref="N1764:O1764" si="661">SUM(N1765:N1769)</f>
        <v>13500</v>
      </c>
      <c r="O1764" s="104">
        <f t="shared" si="661"/>
        <v>13500</v>
      </c>
      <c r="P1764" s="104">
        <f t="shared" si="652"/>
        <v>40097</v>
      </c>
      <c r="Q1764" s="104">
        <f t="shared" si="653"/>
        <v>19.713372664700099</v>
      </c>
      <c r="R1764" s="35"/>
    </row>
    <row r="1765" spans="1:18" x14ac:dyDescent="0.3">
      <c r="A1765" s="40" t="s">
        <v>796</v>
      </c>
      <c r="B1765" s="40" t="s">
        <v>154</v>
      </c>
      <c r="C1765" s="40" t="s">
        <v>930</v>
      </c>
      <c r="D1765" s="40" t="s">
        <v>931</v>
      </c>
      <c r="E1765" s="88" t="s">
        <v>3016</v>
      </c>
      <c r="F1765" s="40" t="s">
        <v>933</v>
      </c>
      <c r="G1765" s="81" t="s">
        <v>3071</v>
      </c>
      <c r="H1765" s="9" t="s">
        <v>9</v>
      </c>
      <c r="I1765" s="102">
        <v>37500</v>
      </c>
      <c r="J1765" s="102">
        <v>35500</v>
      </c>
      <c r="K1765" s="102"/>
      <c r="L1765" s="102">
        <f t="shared" si="650"/>
        <v>10127</v>
      </c>
      <c r="M1765" s="102">
        <v>3127</v>
      </c>
      <c r="N1765" s="102">
        <v>3500</v>
      </c>
      <c r="O1765" s="102">
        <v>3500</v>
      </c>
      <c r="P1765" s="102">
        <f t="shared" si="652"/>
        <v>10127</v>
      </c>
      <c r="Q1765" s="102">
        <f t="shared" si="653"/>
        <v>28.526760563380282</v>
      </c>
      <c r="R1765" s="35"/>
    </row>
    <row r="1766" spans="1:18" x14ac:dyDescent="0.3">
      <c r="A1766" s="40" t="s">
        <v>796</v>
      </c>
      <c r="B1766" s="40" t="s">
        <v>154</v>
      </c>
      <c r="C1766" s="40" t="s">
        <v>930</v>
      </c>
      <c r="D1766" s="40" t="s">
        <v>931</v>
      </c>
      <c r="E1766" s="88" t="s">
        <v>3016</v>
      </c>
      <c r="F1766" s="40" t="s">
        <v>934</v>
      </c>
      <c r="G1766" s="81" t="s">
        <v>3071</v>
      </c>
      <c r="H1766" s="9" t="s">
        <v>12</v>
      </c>
      <c r="I1766" s="102">
        <v>113500</v>
      </c>
      <c r="J1766" s="102">
        <v>112000</v>
      </c>
      <c r="K1766" s="102"/>
      <c r="L1766" s="102">
        <f t="shared" si="650"/>
        <v>29970</v>
      </c>
      <c r="M1766" s="102">
        <v>9970</v>
      </c>
      <c r="N1766" s="102">
        <v>10000</v>
      </c>
      <c r="O1766" s="102">
        <v>10000</v>
      </c>
      <c r="P1766" s="102">
        <f t="shared" si="652"/>
        <v>29970</v>
      </c>
      <c r="Q1766" s="102">
        <f t="shared" si="653"/>
        <v>26.758928571428569</v>
      </c>
      <c r="R1766" s="35"/>
    </row>
    <row r="1767" spans="1:18" x14ac:dyDescent="0.3">
      <c r="A1767" s="40" t="s">
        <v>796</v>
      </c>
      <c r="B1767" s="40" t="s">
        <v>154</v>
      </c>
      <c r="C1767" s="40" t="s">
        <v>930</v>
      </c>
      <c r="D1767" s="40" t="s">
        <v>931</v>
      </c>
      <c r="E1767" s="88" t="s">
        <v>3016</v>
      </c>
      <c r="F1767" s="40" t="s">
        <v>935</v>
      </c>
      <c r="G1767" s="81" t="s">
        <v>3071</v>
      </c>
      <c r="H1767" s="9" t="s">
        <v>10</v>
      </c>
      <c r="I1767" s="102">
        <v>29000</v>
      </c>
      <c r="J1767" s="102">
        <v>28000</v>
      </c>
      <c r="K1767" s="102"/>
      <c r="L1767" s="102">
        <f t="shared" si="650"/>
        <v>0</v>
      </c>
      <c r="M1767" s="102">
        <v>0</v>
      </c>
      <c r="N1767" s="102"/>
      <c r="O1767" s="102"/>
      <c r="P1767" s="102">
        <f t="shared" si="652"/>
        <v>0</v>
      </c>
      <c r="Q1767" s="102">
        <f t="shared" si="653"/>
        <v>0</v>
      </c>
      <c r="R1767" s="35"/>
    </row>
    <row r="1768" spans="1:18" x14ac:dyDescent="0.3">
      <c r="A1768" s="40" t="s">
        <v>796</v>
      </c>
      <c r="B1768" s="40" t="s">
        <v>154</v>
      </c>
      <c r="C1768" s="40" t="s">
        <v>930</v>
      </c>
      <c r="D1768" s="40" t="s">
        <v>931</v>
      </c>
      <c r="E1768" s="88" t="s">
        <v>3016</v>
      </c>
      <c r="F1768" s="40" t="s">
        <v>936</v>
      </c>
      <c r="G1768" s="81" t="s">
        <v>3071</v>
      </c>
      <c r="H1768" s="9" t="s">
        <v>8</v>
      </c>
      <c r="I1768" s="102">
        <v>12000</v>
      </c>
      <c r="J1768" s="102">
        <v>12000</v>
      </c>
      <c r="K1768" s="102"/>
      <c r="L1768" s="102">
        <f t="shared" si="650"/>
        <v>0</v>
      </c>
      <c r="M1768" s="102">
        <v>0</v>
      </c>
      <c r="N1768" s="102"/>
      <c r="O1768" s="102"/>
      <c r="P1768" s="102">
        <f t="shared" si="652"/>
        <v>0</v>
      </c>
      <c r="Q1768" s="102">
        <f t="shared" si="653"/>
        <v>0</v>
      </c>
      <c r="R1768" s="35"/>
    </row>
    <row r="1769" spans="1:18" x14ac:dyDescent="0.3">
      <c r="A1769" s="40" t="s">
        <v>796</v>
      </c>
      <c r="B1769" s="40" t="s">
        <v>154</v>
      </c>
      <c r="C1769" s="40" t="s">
        <v>930</v>
      </c>
      <c r="D1769" s="40" t="s">
        <v>931</v>
      </c>
      <c r="E1769" s="88" t="s">
        <v>3016</v>
      </c>
      <c r="F1769" s="40" t="s">
        <v>937</v>
      </c>
      <c r="G1769" s="81" t="s">
        <v>3071</v>
      </c>
      <c r="H1769" s="9" t="s">
        <v>11</v>
      </c>
      <c r="I1769" s="102">
        <v>15900</v>
      </c>
      <c r="J1769" s="102">
        <v>15900</v>
      </c>
      <c r="K1769" s="102"/>
      <c r="L1769" s="102">
        <f t="shared" si="650"/>
        <v>0</v>
      </c>
      <c r="M1769" s="102">
        <v>0</v>
      </c>
      <c r="N1769" s="102"/>
      <c r="O1769" s="102"/>
      <c r="P1769" s="102">
        <f t="shared" si="652"/>
        <v>0</v>
      </c>
      <c r="Q1769" s="102">
        <f t="shared" si="653"/>
        <v>0</v>
      </c>
      <c r="R1769" s="35"/>
    </row>
    <row r="1770" spans="1:18" x14ac:dyDescent="0.3">
      <c r="A1770" s="40" t="s">
        <v>796</v>
      </c>
      <c r="B1770" s="40" t="s">
        <v>154</v>
      </c>
      <c r="C1770" s="40" t="s">
        <v>930</v>
      </c>
      <c r="D1770" s="40" t="s">
        <v>931</v>
      </c>
      <c r="E1770" s="52" t="s">
        <v>124</v>
      </c>
      <c r="F1770" s="52" t="s">
        <v>0</v>
      </c>
      <c r="G1770" s="52" t="s">
        <v>0</v>
      </c>
      <c r="H1770" s="6" t="s">
        <v>14</v>
      </c>
      <c r="I1770" s="104">
        <f>SUM(I1771)</f>
        <v>137107</v>
      </c>
      <c r="J1770" s="104">
        <f>SUM(J1771)</f>
        <v>135107</v>
      </c>
      <c r="K1770" s="104">
        <f>SUM(K1771)</f>
        <v>0</v>
      </c>
      <c r="L1770" s="104">
        <f t="shared" si="650"/>
        <v>34906</v>
      </c>
      <c r="M1770" s="104">
        <f>SUM(M1771)</f>
        <v>10606</v>
      </c>
      <c r="N1770" s="104">
        <f t="shared" ref="N1770:O1770" si="662">SUM(N1771)</f>
        <v>13000</v>
      </c>
      <c r="O1770" s="104">
        <f t="shared" si="662"/>
        <v>11300</v>
      </c>
      <c r="P1770" s="104">
        <f t="shared" si="652"/>
        <v>34906</v>
      </c>
      <c r="Q1770" s="104">
        <f t="shared" si="653"/>
        <v>25.835819017519444</v>
      </c>
      <c r="R1770" s="35"/>
    </row>
    <row r="1771" spans="1:18" x14ac:dyDescent="0.3">
      <c r="A1771" s="40" t="s">
        <v>796</v>
      </c>
      <c r="B1771" s="40" t="s">
        <v>154</v>
      </c>
      <c r="C1771" s="40" t="s">
        <v>930</v>
      </c>
      <c r="D1771" s="40" t="s">
        <v>931</v>
      </c>
      <c r="E1771" s="88" t="s">
        <v>3017</v>
      </c>
      <c r="F1771" s="40"/>
      <c r="G1771" s="81" t="s">
        <v>3071</v>
      </c>
      <c r="H1771" s="9" t="s">
        <v>15</v>
      </c>
      <c r="I1771" s="102">
        <v>137107</v>
      </c>
      <c r="J1771" s="102">
        <v>135107</v>
      </c>
      <c r="K1771" s="102"/>
      <c r="L1771" s="102">
        <f t="shared" si="650"/>
        <v>34906</v>
      </c>
      <c r="M1771" s="102">
        <v>10606</v>
      </c>
      <c r="N1771" s="102">
        <v>13000</v>
      </c>
      <c r="O1771" s="102">
        <v>11300</v>
      </c>
      <c r="P1771" s="102">
        <f t="shared" si="652"/>
        <v>34906</v>
      </c>
      <c r="Q1771" s="102">
        <f t="shared" si="653"/>
        <v>25.835819017519444</v>
      </c>
      <c r="R1771" s="35"/>
    </row>
    <row r="1772" spans="1:18" x14ac:dyDescent="0.3">
      <c r="A1772" s="40" t="s">
        <v>796</v>
      </c>
      <c r="B1772" s="40" t="s">
        <v>154</v>
      </c>
      <c r="C1772" s="40" t="s">
        <v>930</v>
      </c>
      <c r="D1772" s="40" t="s">
        <v>931</v>
      </c>
      <c r="E1772" s="52" t="s">
        <v>125</v>
      </c>
      <c r="F1772" s="52" t="s">
        <v>0</v>
      </c>
      <c r="G1772" s="52" t="s">
        <v>0</v>
      </c>
      <c r="H1772" s="6" t="s">
        <v>16</v>
      </c>
      <c r="I1772" s="104">
        <f>SUM(I1773:I1780)</f>
        <v>228000</v>
      </c>
      <c r="J1772" s="104">
        <f>SUM(J1773:J1780)</f>
        <v>114000</v>
      </c>
      <c r="K1772" s="104">
        <f>SUM(K1773:K1780)</f>
        <v>0</v>
      </c>
      <c r="L1772" s="104">
        <f t="shared" si="650"/>
        <v>22977</v>
      </c>
      <c r="M1772" s="104">
        <f>SUM(M1773:M1780)</f>
        <v>327</v>
      </c>
      <c r="N1772" s="104">
        <f t="shared" ref="N1772:O1772" si="663">SUM(N1773:N1780)</f>
        <v>13150</v>
      </c>
      <c r="O1772" s="104">
        <f t="shared" si="663"/>
        <v>9500</v>
      </c>
      <c r="P1772" s="104">
        <f t="shared" si="652"/>
        <v>22977</v>
      </c>
      <c r="Q1772" s="104">
        <f t="shared" si="653"/>
        <v>20.155263157894737</v>
      </c>
      <c r="R1772" s="35"/>
    </row>
    <row r="1773" spans="1:18" x14ac:dyDescent="0.3">
      <c r="A1773" s="40" t="s">
        <v>796</v>
      </c>
      <c r="B1773" s="40" t="s">
        <v>154</v>
      </c>
      <c r="C1773" s="40" t="s">
        <v>930</v>
      </c>
      <c r="D1773" s="40" t="s">
        <v>931</v>
      </c>
      <c r="E1773" s="88" t="s">
        <v>3018</v>
      </c>
      <c r="F1773" s="40"/>
      <c r="G1773" s="81" t="s">
        <v>3071</v>
      </c>
      <c r="H1773" s="9" t="s">
        <v>17</v>
      </c>
      <c r="I1773" s="102">
        <v>2000</v>
      </c>
      <c r="J1773" s="102">
        <v>1000</v>
      </c>
      <c r="K1773" s="102"/>
      <c r="L1773" s="102">
        <f t="shared" si="650"/>
        <v>0</v>
      </c>
      <c r="M1773" s="102">
        <v>0</v>
      </c>
      <c r="N1773" s="102"/>
      <c r="O1773" s="102"/>
      <c r="P1773" s="102">
        <f t="shared" si="652"/>
        <v>0</v>
      </c>
      <c r="Q1773" s="102">
        <f t="shared" si="653"/>
        <v>0</v>
      </c>
      <c r="R1773" s="35"/>
    </row>
    <row r="1774" spans="1:18" x14ac:dyDescent="0.3">
      <c r="A1774" s="40" t="s">
        <v>796</v>
      </c>
      <c r="B1774" s="40" t="s">
        <v>154</v>
      </c>
      <c r="C1774" s="40" t="s">
        <v>930</v>
      </c>
      <c r="D1774" s="40" t="s">
        <v>931</v>
      </c>
      <c r="E1774" s="88" t="s">
        <v>3031</v>
      </c>
      <c r="F1774" s="40"/>
      <c r="G1774" s="81" t="s">
        <v>3071</v>
      </c>
      <c r="H1774" s="9" t="s">
        <v>18</v>
      </c>
      <c r="I1774" s="102">
        <v>44000</v>
      </c>
      <c r="J1774" s="102">
        <v>41000</v>
      </c>
      <c r="K1774" s="102"/>
      <c r="L1774" s="102">
        <f t="shared" si="650"/>
        <v>9400</v>
      </c>
      <c r="M1774" s="102">
        <v>0</v>
      </c>
      <c r="N1774" s="102">
        <v>6000</v>
      </c>
      <c r="O1774" s="102">
        <v>3400</v>
      </c>
      <c r="P1774" s="102">
        <f t="shared" si="652"/>
        <v>9400</v>
      </c>
      <c r="Q1774" s="102">
        <f t="shared" si="653"/>
        <v>22.926829268292686</v>
      </c>
      <c r="R1774" s="35"/>
    </row>
    <row r="1775" spans="1:18" x14ac:dyDescent="0.3">
      <c r="A1775" s="40" t="s">
        <v>796</v>
      </c>
      <c r="B1775" s="40" t="s">
        <v>154</v>
      </c>
      <c r="C1775" s="40" t="s">
        <v>930</v>
      </c>
      <c r="D1775" s="40" t="s">
        <v>931</v>
      </c>
      <c r="E1775" s="88" t="s">
        <v>3032</v>
      </c>
      <c r="F1775" s="40"/>
      <c r="G1775" s="81" t="s">
        <v>3071</v>
      </c>
      <c r="H1775" s="9" t="s">
        <v>19</v>
      </c>
      <c r="I1775" s="102">
        <v>13200</v>
      </c>
      <c r="J1775" s="102">
        <v>11200</v>
      </c>
      <c r="K1775" s="102"/>
      <c r="L1775" s="102">
        <f t="shared" si="650"/>
        <v>3000</v>
      </c>
      <c r="M1775" s="102">
        <v>0</v>
      </c>
      <c r="N1775" s="102">
        <v>2000</v>
      </c>
      <c r="O1775" s="102">
        <v>1000</v>
      </c>
      <c r="P1775" s="102">
        <f t="shared" si="652"/>
        <v>3000</v>
      </c>
      <c r="Q1775" s="102">
        <f t="shared" si="653"/>
        <v>26.785714285714285</v>
      </c>
      <c r="R1775" s="35"/>
    </row>
    <row r="1776" spans="1:18" x14ac:dyDescent="0.3">
      <c r="A1776" s="40" t="s">
        <v>796</v>
      </c>
      <c r="B1776" s="40" t="s">
        <v>154</v>
      </c>
      <c r="C1776" s="40" t="s">
        <v>930</v>
      </c>
      <c r="D1776" s="40" t="s">
        <v>931</v>
      </c>
      <c r="E1776" s="88" t="s">
        <v>3026</v>
      </c>
      <c r="F1776" s="40"/>
      <c r="G1776" s="81" t="s">
        <v>3071</v>
      </c>
      <c r="H1776" s="9" t="s">
        <v>20</v>
      </c>
      <c r="I1776" s="102">
        <v>93000</v>
      </c>
      <c r="J1776" s="102">
        <v>9000</v>
      </c>
      <c r="K1776" s="102"/>
      <c r="L1776" s="102">
        <f t="shared" si="650"/>
        <v>1500</v>
      </c>
      <c r="M1776" s="102">
        <v>0</v>
      </c>
      <c r="N1776" s="102">
        <v>750</v>
      </c>
      <c r="O1776" s="102">
        <v>750</v>
      </c>
      <c r="P1776" s="102">
        <f t="shared" si="652"/>
        <v>1500</v>
      </c>
      <c r="Q1776" s="102">
        <f t="shared" si="653"/>
        <v>16.666666666666664</v>
      </c>
      <c r="R1776" s="35"/>
    </row>
    <row r="1777" spans="1:18" x14ac:dyDescent="0.3">
      <c r="A1777" s="40" t="s">
        <v>796</v>
      </c>
      <c r="B1777" s="40" t="s">
        <v>154</v>
      </c>
      <c r="C1777" s="40" t="s">
        <v>930</v>
      </c>
      <c r="D1777" s="40" t="s">
        <v>931</v>
      </c>
      <c r="E1777" s="88" t="s">
        <v>3033</v>
      </c>
      <c r="F1777" s="40"/>
      <c r="G1777" s="81" t="s">
        <v>3071</v>
      </c>
      <c r="H1777" s="9" t="s">
        <v>21</v>
      </c>
      <c r="I1777" s="102">
        <v>2000</v>
      </c>
      <c r="J1777" s="102">
        <v>1000</v>
      </c>
      <c r="K1777" s="102"/>
      <c r="L1777" s="102">
        <f t="shared" si="650"/>
        <v>0</v>
      </c>
      <c r="M1777" s="102">
        <v>0</v>
      </c>
      <c r="N1777" s="102"/>
      <c r="O1777" s="102"/>
      <c r="P1777" s="102">
        <f t="shared" si="652"/>
        <v>0</v>
      </c>
      <c r="Q1777" s="102">
        <f t="shared" si="653"/>
        <v>0</v>
      </c>
      <c r="R1777" s="35"/>
    </row>
    <row r="1778" spans="1:18" x14ac:dyDescent="0.3">
      <c r="A1778" s="40" t="s">
        <v>796</v>
      </c>
      <c r="B1778" s="40" t="s">
        <v>154</v>
      </c>
      <c r="C1778" s="40" t="s">
        <v>930</v>
      </c>
      <c r="D1778" s="40" t="s">
        <v>931</v>
      </c>
      <c r="E1778" s="88" t="s">
        <v>3035</v>
      </c>
      <c r="F1778" s="40"/>
      <c r="G1778" s="81" t="s">
        <v>3071</v>
      </c>
      <c r="H1778" s="9" t="s">
        <v>23</v>
      </c>
      <c r="I1778" s="102">
        <v>24900</v>
      </c>
      <c r="J1778" s="102">
        <v>9900</v>
      </c>
      <c r="K1778" s="102"/>
      <c r="L1778" s="102">
        <f t="shared" si="650"/>
        <v>1650</v>
      </c>
      <c r="M1778" s="102">
        <v>0</v>
      </c>
      <c r="N1778" s="102">
        <v>825</v>
      </c>
      <c r="O1778" s="102">
        <v>825</v>
      </c>
      <c r="P1778" s="102">
        <f t="shared" si="652"/>
        <v>1650</v>
      </c>
      <c r="Q1778" s="102">
        <f t="shared" si="653"/>
        <v>16.666666666666664</v>
      </c>
      <c r="R1778" s="35"/>
    </row>
    <row r="1779" spans="1:18" x14ac:dyDescent="0.3">
      <c r="A1779" s="40" t="s">
        <v>796</v>
      </c>
      <c r="B1779" s="40" t="s">
        <v>154</v>
      </c>
      <c r="C1779" s="40" t="s">
        <v>930</v>
      </c>
      <c r="D1779" s="40" t="s">
        <v>931</v>
      </c>
      <c r="E1779" s="88" t="s">
        <v>3036</v>
      </c>
      <c r="F1779" s="40"/>
      <c r="G1779" s="81" t="s">
        <v>3071</v>
      </c>
      <c r="H1779" s="9" t="s">
        <v>24</v>
      </c>
      <c r="I1779" s="102">
        <v>0</v>
      </c>
      <c r="J1779" s="102">
        <v>0</v>
      </c>
      <c r="K1779" s="102"/>
      <c r="L1779" s="102">
        <f t="shared" si="650"/>
        <v>0</v>
      </c>
      <c r="M1779" s="102">
        <v>0</v>
      </c>
      <c r="N1779" s="102"/>
      <c r="O1779" s="102"/>
      <c r="P1779" s="102">
        <f t="shared" si="652"/>
        <v>0</v>
      </c>
      <c r="Q1779" s="102" t="str">
        <f t="shared" si="653"/>
        <v>-</v>
      </c>
      <c r="R1779" s="35"/>
    </row>
    <row r="1780" spans="1:18" x14ac:dyDescent="0.3">
      <c r="A1780" s="41" t="s">
        <v>796</v>
      </c>
      <c r="B1780" s="41" t="s">
        <v>154</v>
      </c>
      <c r="C1780" s="41" t="s">
        <v>930</v>
      </c>
      <c r="D1780" s="41" t="s">
        <v>931</v>
      </c>
      <c r="E1780" s="41" t="s">
        <v>127</v>
      </c>
      <c r="F1780" s="40" t="s">
        <v>0</v>
      </c>
      <c r="G1780" s="81" t="s">
        <v>0</v>
      </c>
      <c r="H1780" s="6" t="s">
        <v>25</v>
      </c>
      <c r="I1780" s="104">
        <f>SUM(I1781:I1783)</f>
        <v>48900</v>
      </c>
      <c r="J1780" s="104">
        <f>SUM(J1781:J1783)</f>
        <v>40900</v>
      </c>
      <c r="K1780" s="104">
        <f>SUM(K1781:K1783)</f>
        <v>0</v>
      </c>
      <c r="L1780" s="104">
        <f t="shared" si="650"/>
        <v>7427</v>
      </c>
      <c r="M1780" s="104">
        <f>SUM(M1781:M1783)</f>
        <v>327</v>
      </c>
      <c r="N1780" s="104">
        <f t="shared" ref="N1780:O1780" si="664">SUM(N1781:N1783)</f>
        <v>3575</v>
      </c>
      <c r="O1780" s="104">
        <f t="shared" si="664"/>
        <v>3525</v>
      </c>
      <c r="P1780" s="104">
        <f t="shared" si="652"/>
        <v>7427</v>
      </c>
      <c r="Q1780" s="104">
        <f t="shared" si="653"/>
        <v>18.158924205378973</v>
      </c>
      <c r="R1780" s="35"/>
    </row>
    <row r="1781" spans="1:18" x14ac:dyDescent="0.3">
      <c r="A1781" s="40" t="s">
        <v>796</v>
      </c>
      <c r="B1781" s="40" t="s">
        <v>154</v>
      </c>
      <c r="C1781" s="40" t="s">
        <v>930</v>
      </c>
      <c r="D1781" s="40" t="s">
        <v>931</v>
      </c>
      <c r="E1781" s="88" t="s">
        <v>3019</v>
      </c>
      <c r="F1781" s="40"/>
      <c r="G1781" s="81" t="s">
        <v>3071</v>
      </c>
      <c r="H1781" s="9" t="s">
        <v>25</v>
      </c>
      <c r="I1781" s="102">
        <v>31000</v>
      </c>
      <c r="J1781" s="102">
        <v>23000</v>
      </c>
      <c r="K1781" s="102"/>
      <c r="L1781" s="102">
        <f t="shared" si="650"/>
        <v>4000</v>
      </c>
      <c r="M1781" s="102">
        <v>0</v>
      </c>
      <c r="N1781" s="102">
        <v>2000</v>
      </c>
      <c r="O1781" s="102">
        <v>2000</v>
      </c>
      <c r="P1781" s="102">
        <f t="shared" si="652"/>
        <v>4000</v>
      </c>
      <c r="Q1781" s="102">
        <f t="shared" si="653"/>
        <v>17.391304347826086</v>
      </c>
      <c r="R1781" s="35"/>
    </row>
    <row r="1782" spans="1:18" x14ac:dyDescent="0.3">
      <c r="A1782" s="40" t="s">
        <v>796</v>
      </c>
      <c r="B1782" s="40" t="s">
        <v>154</v>
      </c>
      <c r="C1782" s="40" t="s">
        <v>930</v>
      </c>
      <c r="D1782" s="40" t="s">
        <v>931</v>
      </c>
      <c r="E1782" s="88" t="s">
        <v>3019</v>
      </c>
      <c r="F1782" s="40" t="s">
        <v>938</v>
      </c>
      <c r="G1782" s="81" t="s">
        <v>3071</v>
      </c>
      <c r="H1782" s="9" t="s">
        <v>135</v>
      </c>
      <c r="I1782" s="102">
        <v>4400</v>
      </c>
      <c r="J1782" s="102">
        <v>4400</v>
      </c>
      <c r="K1782" s="102"/>
      <c r="L1782" s="102">
        <f t="shared" si="650"/>
        <v>1177</v>
      </c>
      <c r="M1782" s="102">
        <v>327</v>
      </c>
      <c r="N1782" s="102">
        <v>450</v>
      </c>
      <c r="O1782" s="102">
        <v>400</v>
      </c>
      <c r="P1782" s="102">
        <f t="shared" si="652"/>
        <v>1177</v>
      </c>
      <c r="Q1782" s="102">
        <f t="shared" si="653"/>
        <v>26.75</v>
      </c>
      <c r="R1782" s="35"/>
    </row>
    <row r="1783" spans="1:18" ht="20.399999999999999" x14ac:dyDescent="0.3">
      <c r="A1783" s="40" t="s">
        <v>796</v>
      </c>
      <c r="B1783" s="40" t="s">
        <v>154</v>
      </c>
      <c r="C1783" s="40" t="s">
        <v>930</v>
      </c>
      <c r="D1783" s="40" t="s">
        <v>931</v>
      </c>
      <c r="E1783" s="88" t="s">
        <v>3019</v>
      </c>
      <c r="F1783" s="40" t="s">
        <v>939</v>
      </c>
      <c r="G1783" s="81" t="s">
        <v>3071</v>
      </c>
      <c r="H1783" s="9" t="s">
        <v>141</v>
      </c>
      <c r="I1783" s="102">
        <v>13500</v>
      </c>
      <c r="J1783" s="102">
        <v>13500</v>
      </c>
      <c r="K1783" s="102"/>
      <c r="L1783" s="102">
        <f t="shared" si="650"/>
        <v>2250</v>
      </c>
      <c r="M1783" s="102">
        <v>0</v>
      </c>
      <c r="N1783" s="102">
        <v>1125</v>
      </c>
      <c r="O1783" s="102">
        <v>1125</v>
      </c>
      <c r="P1783" s="102">
        <f t="shared" si="652"/>
        <v>2250</v>
      </c>
      <c r="Q1783" s="102">
        <f t="shared" si="653"/>
        <v>16.666666666666664</v>
      </c>
      <c r="R1783" s="35"/>
    </row>
    <row r="1784" spans="1:18" s="34" customFormat="1" ht="20.399999999999999" x14ac:dyDescent="0.3">
      <c r="A1784" s="43" t="s">
        <v>0</v>
      </c>
      <c r="B1784" s="43" t="s">
        <v>0</v>
      </c>
      <c r="C1784" s="43" t="s">
        <v>0</v>
      </c>
      <c r="D1784" s="49" t="s">
        <v>0</v>
      </c>
      <c r="E1784" s="49" t="s">
        <v>0</v>
      </c>
      <c r="F1784" s="49" t="s">
        <v>0</v>
      </c>
      <c r="G1784" s="49" t="s">
        <v>0</v>
      </c>
      <c r="H1784" s="21" t="s">
        <v>35</v>
      </c>
      <c r="I1784" s="112">
        <f t="shared" ref="I1784:O1785" si="665">SUM(I1785)</f>
        <v>100</v>
      </c>
      <c r="J1784" s="112">
        <f t="shared" si="665"/>
        <v>100</v>
      </c>
      <c r="K1784" s="112">
        <f t="shared" si="665"/>
        <v>0</v>
      </c>
      <c r="L1784" s="112">
        <f t="shared" si="650"/>
        <v>0</v>
      </c>
      <c r="M1784" s="112">
        <f t="shared" si="665"/>
        <v>0</v>
      </c>
      <c r="N1784" s="112">
        <f t="shared" si="665"/>
        <v>0</v>
      </c>
      <c r="O1784" s="112">
        <f t="shared" si="665"/>
        <v>0</v>
      </c>
      <c r="P1784" s="112">
        <f t="shared" si="652"/>
        <v>0</v>
      </c>
      <c r="Q1784" s="112">
        <f t="shared" si="653"/>
        <v>0</v>
      </c>
      <c r="R1784" s="35"/>
    </row>
    <row r="1785" spans="1:18" x14ac:dyDescent="0.3">
      <c r="A1785" s="40" t="s">
        <v>796</v>
      </c>
      <c r="B1785" s="40" t="s">
        <v>154</v>
      </c>
      <c r="C1785" s="40" t="s">
        <v>930</v>
      </c>
      <c r="D1785" s="40" t="s">
        <v>931</v>
      </c>
      <c r="E1785" s="52" t="s">
        <v>142</v>
      </c>
      <c r="F1785" s="52" t="s">
        <v>0</v>
      </c>
      <c r="G1785" s="52" t="s">
        <v>0</v>
      </c>
      <c r="H1785" s="6" t="s">
        <v>27</v>
      </c>
      <c r="I1785" s="104">
        <f t="shared" si="665"/>
        <v>100</v>
      </c>
      <c r="J1785" s="104">
        <f t="shared" si="665"/>
        <v>100</v>
      </c>
      <c r="K1785" s="104">
        <f t="shared" si="665"/>
        <v>0</v>
      </c>
      <c r="L1785" s="104">
        <f t="shared" si="650"/>
        <v>0</v>
      </c>
      <c r="M1785" s="104">
        <f t="shared" si="665"/>
        <v>0</v>
      </c>
      <c r="N1785" s="104">
        <f t="shared" si="665"/>
        <v>0</v>
      </c>
      <c r="O1785" s="104">
        <f t="shared" si="665"/>
        <v>0</v>
      </c>
      <c r="P1785" s="104">
        <f t="shared" si="652"/>
        <v>0</v>
      </c>
      <c r="Q1785" s="104">
        <f t="shared" si="653"/>
        <v>0</v>
      </c>
      <c r="R1785" s="35"/>
    </row>
    <row r="1786" spans="1:18" x14ac:dyDescent="0.3">
      <c r="A1786" s="40" t="s">
        <v>796</v>
      </c>
      <c r="B1786" s="40" t="s">
        <v>154</v>
      </c>
      <c r="C1786" s="40" t="s">
        <v>930</v>
      </c>
      <c r="D1786" s="40" t="s">
        <v>931</v>
      </c>
      <c r="E1786" s="88" t="s">
        <v>3021</v>
      </c>
      <c r="F1786" s="40"/>
      <c r="G1786" s="81" t="s">
        <v>3071</v>
      </c>
      <c r="H1786" s="9" t="s">
        <v>34</v>
      </c>
      <c r="I1786" s="102">
        <v>100</v>
      </c>
      <c r="J1786" s="102">
        <v>100</v>
      </c>
      <c r="K1786" s="102"/>
      <c r="L1786" s="102">
        <f t="shared" si="650"/>
        <v>0</v>
      </c>
      <c r="M1786" s="102">
        <v>0</v>
      </c>
      <c r="N1786" s="102"/>
      <c r="O1786" s="102"/>
      <c r="P1786" s="102">
        <f t="shared" si="652"/>
        <v>0</v>
      </c>
      <c r="Q1786" s="102">
        <f t="shared" si="653"/>
        <v>0</v>
      </c>
      <c r="R1786" s="35"/>
    </row>
    <row r="1787" spans="1:18" s="34" customFormat="1" ht="20.399999999999999" x14ac:dyDescent="0.3">
      <c r="A1787" s="43" t="s">
        <v>0</v>
      </c>
      <c r="B1787" s="43" t="s">
        <v>0</v>
      </c>
      <c r="C1787" s="43" t="s">
        <v>0</v>
      </c>
      <c r="D1787" s="49" t="s">
        <v>0</v>
      </c>
      <c r="E1787" s="49" t="s">
        <v>0</v>
      </c>
      <c r="F1787" s="49" t="s">
        <v>0</v>
      </c>
      <c r="G1787" s="49" t="s">
        <v>0</v>
      </c>
      <c r="H1787" s="21" t="s">
        <v>53</v>
      </c>
      <c r="I1787" s="112">
        <f t="shared" ref="I1787:O1788" si="666">SUM(I1788)</f>
        <v>20000</v>
      </c>
      <c r="J1787" s="112">
        <f t="shared" si="666"/>
        <v>0</v>
      </c>
      <c r="K1787" s="112">
        <f t="shared" si="666"/>
        <v>0</v>
      </c>
      <c r="L1787" s="112">
        <f t="shared" si="650"/>
        <v>0</v>
      </c>
      <c r="M1787" s="112">
        <f t="shared" si="666"/>
        <v>0</v>
      </c>
      <c r="N1787" s="112">
        <f t="shared" si="666"/>
        <v>0</v>
      </c>
      <c r="O1787" s="112">
        <f t="shared" si="666"/>
        <v>0</v>
      </c>
      <c r="P1787" s="112">
        <f t="shared" si="652"/>
        <v>0</v>
      </c>
      <c r="Q1787" s="112" t="str">
        <f t="shared" si="653"/>
        <v>-</v>
      </c>
      <c r="R1787" s="35"/>
    </row>
    <row r="1788" spans="1:18" x14ac:dyDescent="0.3">
      <c r="A1788" s="40" t="s">
        <v>796</v>
      </c>
      <c r="B1788" s="40" t="s">
        <v>154</v>
      </c>
      <c r="C1788" s="40" t="s">
        <v>930</v>
      </c>
      <c r="D1788" s="40" t="s">
        <v>931</v>
      </c>
      <c r="E1788" s="52" t="s">
        <v>149</v>
      </c>
      <c r="F1788" s="52" t="s">
        <v>0</v>
      </c>
      <c r="G1788" s="52" t="s">
        <v>0</v>
      </c>
      <c r="H1788" s="6" t="s">
        <v>46</v>
      </c>
      <c r="I1788" s="104">
        <f t="shared" si="666"/>
        <v>20000</v>
      </c>
      <c r="J1788" s="104">
        <f t="shared" si="666"/>
        <v>0</v>
      </c>
      <c r="K1788" s="104">
        <f t="shared" si="666"/>
        <v>0</v>
      </c>
      <c r="L1788" s="104">
        <f t="shared" si="650"/>
        <v>0</v>
      </c>
      <c r="M1788" s="104">
        <f t="shared" si="666"/>
        <v>0</v>
      </c>
      <c r="N1788" s="104">
        <f t="shared" si="666"/>
        <v>0</v>
      </c>
      <c r="O1788" s="104">
        <f t="shared" si="666"/>
        <v>0</v>
      </c>
      <c r="P1788" s="104">
        <f t="shared" si="652"/>
        <v>0</v>
      </c>
      <c r="Q1788" s="104" t="str">
        <f t="shared" si="653"/>
        <v>-</v>
      </c>
      <c r="R1788" s="35"/>
    </row>
    <row r="1789" spans="1:18" x14ac:dyDescent="0.3">
      <c r="A1789" s="40" t="s">
        <v>796</v>
      </c>
      <c r="B1789" s="40" t="s">
        <v>154</v>
      </c>
      <c r="C1789" s="40" t="s">
        <v>930</v>
      </c>
      <c r="D1789" s="40" t="s">
        <v>931</v>
      </c>
      <c r="E1789" s="88" t="s">
        <v>3022</v>
      </c>
      <c r="F1789" s="40"/>
      <c r="G1789" s="81" t="s">
        <v>3071</v>
      </c>
      <c r="H1789" s="9" t="s">
        <v>49</v>
      </c>
      <c r="I1789" s="102">
        <v>20000</v>
      </c>
      <c r="J1789" s="102">
        <v>0</v>
      </c>
      <c r="K1789" s="102"/>
      <c r="L1789" s="102">
        <f t="shared" si="650"/>
        <v>0</v>
      </c>
      <c r="M1789" s="102">
        <v>0</v>
      </c>
      <c r="N1789" s="102"/>
      <c r="O1789" s="102"/>
      <c r="P1789" s="102">
        <f t="shared" si="652"/>
        <v>0</v>
      </c>
      <c r="Q1789" s="102" t="str">
        <f t="shared" si="653"/>
        <v>-</v>
      </c>
      <c r="R1789" s="35"/>
    </row>
    <row r="1790" spans="1:18" s="34" customFormat="1" x14ac:dyDescent="0.3">
      <c r="A1790" s="49" t="s">
        <v>0</v>
      </c>
      <c r="B1790" s="49" t="s">
        <v>0</v>
      </c>
      <c r="C1790" s="49" t="s">
        <v>0</v>
      </c>
      <c r="D1790" s="49" t="s">
        <v>0</v>
      </c>
      <c r="E1790" s="49" t="s">
        <v>0</v>
      </c>
      <c r="F1790" s="49" t="s">
        <v>0</v>
      </c>
      <c r="G1790" s="49" t="s">
        <v>0</v>
      </c>
      <c r="H1790" s="21" t="s">
        <v>940</v>
      </c>
      <c r="I1790" s="112">
        <f>SUM(I1761,I1784,I1787)</f>
        <v>1898491</v>
      </c>
      <c r="J1790" s="112">
        <f>SUM(J1761,J1784,J1787)</f>
        <v>1712991</v>
      </c>
      <c r="K1790" s="112">
        <f>SUM(K1761,K1784,K1787)</f>
        <v>0</v>
      </c>
      <c r="L1790" s="112">
        <f t="shared" si="650"/>
        <v>424985</v>
      </c>
      <c r="M1790" s="112">
        <f>SUM(M1761,M1784,M1787)</f>
        <v>125035</v>
      </c>
      <c r="N1790" s="112">
        <f t="shared" ref="N1790:O1790" si="667">SUM(N1761,N1784,N1787)</f>
        <v>157650</v>
      </c>
      <c r="O1790" s="112">
        <f t="shared" si="667"/>
        <v>142300</v>
      </c>
      <c r="P1790" s="112">
        <f t="shared" si="652"/>
        <v>424985</v>
      </c>
      <c r="Q1790" s="112">
        <f t="shared" si="653"/>
        <v>24.809529063491869</v>
      </c>
      <c r="R1790" s="35"/>
    </row>
    <row r="1791" spans="1:18" ht="15" thickBot="1" x14ac:dyDescent="0.35">
      <c r="A1791" s="81" t="s">
        <v>0</v>
      </c>
      <c r="B1791" s="81" t="s">
        <v>0</v>
      </c>
      <c r="C1791" s="81" t="s">
        <v>0</v>
      </c>
      <c r="D1791" s="81" t="s">
        <v>0</v>
      </c>
      <c r="E1791" s="81" t="s">
        <v>0</v>
      </c>
      <c r="F1791" s="81" t="s">
        <v>0</v>
      </c>
      <c r="G1791" s="81" t="s">
        <v>0</v>
      </c>
      <c r="H1791" s="6" t="s">
        <v>152</v>
      </c>
      <c r="I1791" s="104">
        <v>63</v>
      </c>
      <c r="J1791" s="104">
        <v>63</v>
      </c>
      <c r="K1791" s="104"/>
      <c r="L1791" s="104"/>
      <c r="M1791" s="104"/>
      <c r="N1791" s="104"/>
      <c r="O1791" s="104"/>
      <c r="P1791" s="104"/>
      <c r="Q1791" s="104"/>
      <c r="R1791" s="35"/>
    </row>
    <row r="1792" spans="1:18" s="34" customFormat="1" ht="31.2" thickBot="1" x14ac:dyDescent="0.35">
      <c r="A1792" s="127" t="s">
        <v>0</v>
      </c>
      <c r="B1792" s="127" t="s">
        <v>0</v>
      </c>
      <c r="C1792" s="127" t="s">
        <v>0</v>
      </c>
      <c r="D1792" s="127" t="s">
        <v>0</v>
      </c>
      <c r="E1792" s="127" t="s">
        <v>0</v>
      </c>
      <c r="F1792" s="127" t="s">
        <v>0</v>
      </c>
      <c r="G1792" s="127" t="s">
        <v>0</v>
      </c>
      <c r="H1792" s="29" t="s">
        <v>63</v>
      </c>
      <c r="I1792" s="124" t="s">
        <v>3013</v>
      </c>
      <c r="J1792" s="124" t="s">
        <v>2</v>
      </c>
      <c r="K1792" s="124" t="s">
        <v>3097</v>
      </c>
      <c r="L1792" s="124" t="s">
        <v>3097</v>
      </c>
      <c r="M1792" s="124" t="s">
        <v>3098</v>
      </c>
      <c r="N1792" s="124" t="s">
        <v>3099</v>
      </c>
      <c r="O1792" s="124" t="s">
        <v>3100</v>
      </c>
      <c r="P1792" s="124" t="s">
        <v>3097</v>
      </c>
      <c r="Q1792" s="126" t="s">
        <v>3101</v>
      </c>
      <c r="R1792" s="35"/>
    </row>
    <row r="1793" spans="1:18" x14ac:dyDescent="0.3">
      <c r="A1793" s="128"/>
      <c r="B1793" s="128"/>
      <c r="C1793" s="128"/>
      <c r="D1793" s="128"/>
      <c r="E1793" s="128"/>
      <c r="F1793" s="128"/>
      <c r="G1793" s="128"/>
      <c r="H1793" s="10" t="s">
        <v>0</v>
      </c>
      <c r="I1793" s="103">
        <v>1</v>
      </c>
      <c r="J1793" s="103">
        <v>2</v>
      </c>
      <c r="K1793" s="103">
        <v>3</v>
      </c>
      <c r="L1793" s="103" t="s">
        <v>3</v>
      </c>
      <c r="M1793" s="103">
        <v>5</v>
      </c>
      <c r="N1793" s="103">
        <v>6</v>
      </c>
      <c r="O1793" s="103">
        <v>7</v>
      </c>
      <c r="P1793" s="103" t="s">
        <v>3102</v>
      </c>
      <c r="Q1793" s="103">
        <v>9</v>
      </c>
      <c r="R1793" s="35"/>
    </row>
    <row r="1794" spans="1:18" x14ac:dyDescent="0.3">
      <c r="A1794" s="128"/>
      <c r="B1794" s="128"/>
      <c r="C1794" s="128"/>
      <c r="D1794" s="128"/>
      <c r="E1794" s="128"/>
      <c r="F1794" s="128"/>
      <c r="G1794" s="128"/>
      <c r="H1794" s="11" t="s">
        <v>99</v>
      </c>
      <c r="I1794" s="105">
        <f>SUM(I1790)</f>
        <v>1898491</v>
      </c>
      <c r="J1794" s="105">
        <f>SUM(J1790)</f>
        <v>1712991</v>
      </c>
      <c r="K1794" s="105">
        <f>SUM(K1790)</f>
        <v>0</v>
      </c>
      <c r="L1794" s="105">
        <f t="shared" si="650"/>
        <v>424985</v>
      </c>
      <c r="M1794" s="105">
        <f>SUM(M1790)</f>
        <v>125035</v>
      </c>
      <c r="N1794" s="105">
        <f t="shared" ref="N1794:O1794" si="668">SUM(N1790)</f>
        <v>157650</v>
      </c>
      <c r="O1794" s="105">
        <f t="shared" si="668"/>
        <v>142300</v>
      </c>
      <c r="P1794" s="105">
        <f t="shared" si="652"/>
        <v>424985</v>
      </c>
      <c r="Q1794" s="105">
        <f t="shared" si="653"/>
        <v>24.809529063491869</v>
      </c>
      <c r="R1794" s="35"/>
    </row>
    <row r="1795" spans="1:18" x14ac:dyDescent="0.3">
      <c r="A1795" s="128"/>
      <c r="B1795" s="128"/>
      <c r="C1795" s="128"/>
      <c r="D1795" s="128"/>
      <c r="E1795" s="128"/>
      <c r="F1795" s="128"/>
      <c r="G1795" s="128"/>
      <c r="H1795" s="12" t="s">
        <v>62</v>
      </c>
      <c r="I1795" s="105">
        <f>SUM(I1794)</f>
        <v>1898491</v>
      </c>
      <c r="J1795" s="105">
        <f>SUM(J1794)</f>
        <v>1712991</v>
      </c>
      <c r="K1795" s="105">
        <f>SUM(K1794)</f>
        <v>0</v>
      </c>
      <c r="L1795" s="105">
        <f t="shared" si="650"/>
        <v>424985</v>
      </c>
      <c r="M1795" s="105">
        <f>SUM(M1794)</f>
        <v>125035</v>
      </c>
      <c r="N1795" s="105">
        <f t="shared" ref="N1795:O1795" si="669">SUM(N1794)</f>
        <v>157650</v>
      </c>
      <c r="O1795" s="105">
        <f t="shared" si="669"/>
        <v>142300</v>
      </c>
      <c r="P1795" s="105">
        <f t="shared" si="652"/>
        <v>424985</v>
      </c>
      <c r="Q1795" s="105">
        <f t="shared" si="653"/>
        <v>24.809529063491869</v>
      </c>
      <c r="R1795" s="35"/>
    </row>
    <row r="1796" spans="1:18" x14ac:dyDescent="0.3">
      <c r="A1796" s="129"/>
      <c r="B1796" s="129"/>
      <c r="C1796" s="129"/>
      <c r="D1796" s="129"/>
      <c r="E1796" s="129"/>
      <c r="F1796" s="129"/>
      <c r="G1796" s="129"/>
      <c r="R1796" s="35"/>
    </row>
    <row r="1797" spans="1:18" ht="15" thickBot="1" x14ac:dyDescent="0.35">
      <c r="A1797" s="81" t="s">
        <v>0</v>
      </c>
      <c r="B1797" s="81" t="s">
        <v>0</v>
      </c>
      <c r="C1797" s="81" t="s">
        <v>0</v>
      </c>
      <c r="D1797" s="81" t="s">
        <v>0</v>
      </c>
      <c r="E1797" s="81" t="s">
        <v>0</v>
      </c>
      <c r="F1797" s="81" t="s">
        <v>0</v>
      </c>
      <c r="G1797" s="81" t="s">
        <v>0</v>
      </c>
      <c r="H1797" s="13" t="s">
        <v>0</v>
      </c>
      <c r="I1797" s="106"/>
      <c r="J1797" s="106"/>
      <c r="K1797" s="106"/>
      <c r="L1797" s="106"/>
      <c r="M1797" s="106"/>
      <c r="N1797" s="106"/>
      <c r="O1797" s="106"/>
      <c r="P1797" s="106"/>
      <c r="Q1797" s="106"/>
      <c r="R1797" s="35"/>
    </row>
    <row r="1798" spans="1:18" s="34" customFormat="1" ht="31.2" thickBot="1" x14ac:dyDescent="0.35">
      <c r="A1798" s="45" t="s">
        <v>112</v>
      </c>
      <c r="B1798" s="45" t="s">
        <v>113</v>
      </c>
      <c r="C1798" s="45" t="s">
        <v>114</v>
      </c>
      <c r="D1798" s="46" t="s">
        <v>0</v>
      </c>
      <c r="E1798" s="45" t="s">
        <v>3014</v>
      </c>
      <c r="F1798" s="45" t="s">
        <v>115</v>
      </c>
      <c r="G1798" s="45" t="s">
        <v>116</v>
      </c>
      <c r="H1798" s="29" t="s">
        <v>1</v>
      </c>
      <c r="I1798" s="124" t="s">
        <v>3013</v>
      </c>
      <c r="J1798" s="124" t="s">
        <v>2</v>
      </c>
      <c r="K1798" s="124" t="s">
        <v>3097</v>
      </c>
      <c r="L1798" s="124" t="s">
        <v>3097</v>
      </c>
      <c r="M1798" s="124" t="s">
        <v>3098</v>
      </c>
      <c r="N1798" s="124" t="s">
        <v>3099</v>
      </c>
      <c r="O1798" s="124" t="s">
        <v>3100</v>
      </c>
      <c r="P1798" s="124" t="s">
        <v>3097</v>
      </c>
      <c r="Q1798" s="126" t="s">
        <v>3101</v>
      </c>
      <c r="R1798" s="35"/>
    </row>
    <row r="1799" spans="1:18" x14ac:dyDescent="0.3">
      <c r="A1799" s="50" t="s">
        <v>0</v>
      </c>
      <c r="B1799" s="50" t="s">
        <v>0</v>
      </c>
      <c r="C1799" s="50" t="s">
        <v>0</v>
      </c>
      <c r="D1799" s="51" t="s">
        <v>0</v>
      </c>
      <c r="E1799" s="51" t="s">
        <v>0</v>
      </c>
      <c r="F1799" s="86" t="s">
        <v>0</v>
      </c>
      <c r="G1799" s="87" t="s">
        <v>0</v>
      </c>
      <c r="H1799" s="8" t="s">
        <v>0</v>
      </c>
      <c r="I1799" s="103">
        <v>1</v>
      </c>
      <c r="J1799" s="103">
        <v>2</v>
      </c>
      <c r="K1799" s="103">
        <v>3</v>
      </c>
      <c r="L1799" s="103" t="s">
        <v>3</v>
      </c>
      <c r="M1799" s="103">
        <v>5</v>
      </c>
      <c r="N1799" s="103">
        <v>6</v>
      </c>
      <c r="O1799" s="103">
        <v>7</v>
      </c>
      <c r="P1799" s="103" t="s">
        <v>3102</v>
      </c>
      <c r="Q1799" s="103">
        <v>9</v>
      </c>
      <c r="R1799" s="35"/>
    </row>
    <row r="1800" spans="1:18" x14ac:dyDescent="0.3">
      <c r="A1800" s="41" t="s">
        <v>796</v>
      </c>
      <c r="B1800" s="41" t="s">
        <v>154</v>
      </c>
      <c r="C1800" s="40" t="s">
        <v>941</v>
      </c>
      <c r="D1800" s="40" t="s">
        <v>942</v>
      </c>
      <c r="E1800" s="52" t="s">
        <v>0</v>
      </c>
      <c r="F1800" s="52" t="s">
        <v>0</v>
      </c>
      <c r="G1800" s="52" t="s">
        <v>0</v>
      </c>
      <c r="H1800" s="6" t="s">
        <v>943</v>
      </c>
      <c r="I1800" s="102"/>
      <c r="J1800" s="102"/>
      <c r="K1800" s="102"/>
      <c r="L1800" s="102">
        <f t="shared" si="650"/>
        <v>0</v>
      </c>
      <c r="M1800" s="102">
        <v>0</v>
      </c>
      <c r="N1800" s="102"/>
      <c r="O1800" s="102"/>
      <c r="P1800" s="102">
        <f t="shared" si="652"/>
        <v>0</v>
      </c>
      <c r="Q1800" s="102" t="str">
        <f t="shared" si="653"/>
        <v>-</v>
      </c>
      <c r="R1800" s="35"/>
    </row>
    <row r="1801" spans="1:18" s="34" customFormat="1" ht="20.399999999999999" x14ac:dyDescent="0.3">
      <c r="A1801" s="43" t="s">
        <v>0</v>
      </c>
      <c r="B1801" s="43" t="s">
        <v>0</v>
      </c>
      <c r="C1801" s="43" t="s">
        <v>0</v>
      </c>
      <c r="D1801" s="49" t="s">
        <v>0</v>
      </c>
      <c r="E1801" s="49" t="s">
        <v>0</v>
      </c>
      <c r="F1801" s="49" t="s">
        <v>0</v>
      </c>
      <c r="G1801" s="49" t="s">
        <v>0</v>
      </c>
      <c r="H1801" s="21" t="s">
        <v>26</v>
      </c>
      <c r="I1801" s="112">
        <f>SUM(I1802,I1810,I1812)</f>
        <v>973832</v>
      </c>
      <c r="J1801" s="112">
        <f>SUM(J1802,J1810,J1812)</f>
        <v>927747</v>
      </c>
      <c r="K1801" s="112">
        <f>SUM(K1802,K1810,K1812)</f>
        <v>0</v>
      </c>
      <c r="L1801" s="112">
        <f t="shared" si="650"/>
        <v>253565</v>
      </c>
      <c r="M1801" s="112">
        <f>SUM(M1802,M1810,M1812)</f>
        <v>65165</v>
      </c>
      <c r="N1801" s="112">
        <f t="shared" ref="N1801:O1801" si="670">SUM(N1802,N1810,N1812)</f>
        <v>100570</v>
      </c>
      <c r="O1801" s="112">
        <f t="shared" si="670"/>
        <v>87830</v>
      </c>
      <c r="P1801" s="112">
        <f t="shared" si="652"/>
        <v>253565</v>
      </c>
      <c r="Q1801" s="112">
        <f t="shared" si="653"/>
        <v>27.331265959361765</v>
      </c>
      <c r="R1801" s="35"/>
    </row>
    <row r="1802" spans="1:18" x14ac:dyDescent="0.3">
      <c r="A1802" s="40" t="s">
        <v>796</v>
      </c>
      <c r="B1802" s="40" t="s">
        <v>154</v>
      </c>
      <c r="C1802" s="40" t="s">
        <v>941</v>
      </c>
      <c r="D1802" s="40" t="s">
        <v>942</v>
      </c>
      <c r="E1802" s="52" t="s">
        <v>119</v>
      </c>
      <c r="F1802" s="52" t="s">
        <v>0</v>
      </c>
      <c r="G1802" s="52" t="s">
        <v>0</v>
      </c>
      <c r="H1802" s="6" t="s">
        <v>5</v>
      </c>
      <c r="I1802" s="104">
        <f>SUM(I1803,I1804)</f>
        <v>766668</v>
      </c>
      <c r="J1802" s="104">
        <f>SUM(J1803,J1804)</f>
        <v>745683</v>
      </c>
      <c r="K1802" s="104">
        <f>SUM(K1803,K1804)</f>
        <v>0</v>
      </c>
      <c r="L1802" s="104">
        <f t="shared" si="650"/>
        <v>209427</v>
      </c>
      <c r="M1802" s="104">
        <f>SUM(M1803,M1804)</f>
        <v>59427</v>
      </c>
      <c r="N1802" s="104">
        <f t="shared" ref="N1802:O1802" si="671">SUM(N1803,N1804)</f>
        <v>78000</v>
      </c>
      <c r="O1802" s="104">
        <f t="shared" si="671"/>
        <v>72000</v>
      </c>
      <c r="P1802" s="104">
        <f t="shared" si="652"/>
        <v>209427</v>
      </c>
      <c r="Q1802" s="104">
        <f t="shared" si="653"/>
        <v>28.085258749361326</v>
      </c>
      <c r="R1802" s="35"/>
    </row>
    <row r="1803" spans="1:18" x14ac:dyDescent="0.3">
      <c r="A1803" s="40" t="s">
        <v>796</v>
      </c>
      <c r="B1803" s="40" t="s">
        <v>154</v>
      </c>
      <c r="C1803" s="40" t="s">
        <v>941</v>
      </c>
      <c r="D1803" s="40" t="s">
        <v>942</v>
      </c>
      <c r="E1803" s="88" t="s">
        <v>3015</v>
      </c>
      <c r="F1803" s="40"/>
      <c r="G1803" s="81" t="s">
        <v>3071</v>
      </c>
      <c r="H1803" s="9" t="s">
        <v>6</v>
      </c>
      <c r="I1803" s="102">
        <v>656853</v>
      </c>
      <c r="J1803" s="102">
        <v>638853</v>
      </c>
      <c r="K1803" s="102"/>
      <c r="L1803" s="102">
        <f t="shared" ref="L1803:L1866" si="672">SUM(M1803:O1803)</f>
        <v>187002</v>
      </c>
      <c r="M1803" s="102">
        <v>53002</v>
      </c>
      <c r="N1803" s="102">
        <v>70000</v>
      </c>
      <c r="O1803" s="102">
        <v>64000</v>
      </c>
      <c r="P1803" s="102">
        <f t="shared" si="652"/>
        <v>187002</v>
      </c>
      <c r="Q1803" s="102">
        <f t="shared" si="653"/>
        <v>29.271522556832323</v>
      </c>
      <c r="R1803" s="35"/>
    </row>
    <row r="1804" spans="1:18" x14ac:dyDescent="0.3">
      <c r="A1804" s="41" t="s">
        <v>796</v>
      </c>
      <c r="B1804" s="41" t="s">
        <v>154</v>
      </c>
      <c r="C1804" s="41" t="s">
        <v>941</v>
      </c>
      <c r="D1804" s="41" t="s">
        <v>942</v>
      </c>
      <c r="E1804" s="41" t="s">
        <v>120</v>
      </c>
      <c r="F1804" s="40" t="s">
        <v>0</v>
      </c>
      <c r="G1804" s="81" t="s">
        <v>0</v>
      </c>
      <c r="H1804" s="6" t="s">
        <v>7</v>
      </c>
      <c r="I1804" s="104">
        <f>SUM(I1805:I1809)</f>
        <v>109815</v>
      </c>
      <c r="J1804" s="104">
        <f>SUM(J1805:J1809)</f>
        <v>106830</v>
      </c>
      <c r="K1804" s="104">
        <f>SUM(K1805:K1809)</f>
        <v>0</v>
      </c>
      <c r="L1804" s="104">
        <f t="shared" si="672"/>
        <v>22425</v>
      </c>
      <c r="M1804" s="104">
        <f>SUM(M1805:M1809)</f>
        <v>6425</v>
      </c>
      <c r="N1804" s="104">
        <f t="shared" ref="N1804:O1804" si="673">SUM(N1805:N1809)</f>
        <v>8000</v>
      </c>
      <c r="O1804" s="104">
        <f t="shared" si="673"/>
        <v>8000</v>
      </c>
      <c r="P1804" s="104">
        <f t="shared" si="652"/>
        <v>22425</v>
      </c>
      <c r="Q1804" s="104">
        <f t="shared" si="653"/>
        <v>20.99129458017411</v>
      </c>
      <c r="R1804" s="35"/>
    </row>
    <row r="1805" spans="1:18" x14ac:dyDescent="0.3">
      <c r="A1805" s="40" t="s">
        <v>796</v>
      </c>
      <c r="B1805" s="40" t="s">
        <v>154</v>
      </c>
      <c r="C1805" s="40" t="s">
        <v>941</v>
      </c>
      <c r="D1805" s="40" t="s">
        <v>942</v>
      </c>
      <c r="E1805" s="88" t="s">
        <v>3016</v>
      </c>
      <c r="F1805" s="40" t="s">
        <v>944</v>
      </c>
      <c r="G1805" s="81" t="s">
        <v>3071</v>
      </c>
      <c r="H1805" s="9" t="s">
        <v>9</v>
      </c>
      <c r="I1805" s="102">
        <v>18850</v>
      </c>
      <c r="J1805" s="102">
        <v>18250</v>
      </c>
      <c r="K1805" s="102"/>
      <c r="L1805" s="102">
        <f t="shared" si="672"/>
        <v>4765</v>
      </c>
      <c r="M1805" s="102">
        <v>1365</v>
      </c>
      <c r="N1805" s="102">
        <v>1700</v>
      </c>
      <c r="O1805" s="102">
        <v>1700</v>
      </c>
      <c r="P1805" s="102">
        <f t="shared" si="652"/>
        <v>4765</v>
      </c>
      <c r="Q1805" s="102">
        <f t="shared" si="653"/>
        <v>26.109589041095894</v>
      </c>
      <c r="R1805" s="35"/>
    </row>
    <row r="1806" spans="1:18" x14ac:dyDescent="0.3">
      <c r="A1806" s="40" t="s">
        <v>796</v>
      </c>
      <c r="B1806" s="40" t="s">
        <v>154</v>
      </c>
      <c r="C1806" s="40" t="s">
        <v>941</v>
      </c>
      <c r="D1806" s="40" t="s">
        <v>942</v>
      </c>
      <c r="E1806" s="88" t="s">
        <v>3016</v>
      </c>
      <c r="F1806" s="40" t="s">
        <v>945</v>
      </c>
      <c r="G1806" s="81" t="s">
        <v>3071</v>
      </c>
      <c r="H1806" s="9" t="s">
        <v>12</v>
      </c>
      <c r="I1806" s="102">
        <v>63800</v>
      </c>
      <c r="J1806" s="102">
        <v>61900</v>
      </c>
      <c r="K1806" s="102"/>
      <c r="L1806" s="102">
        <f t="shared" si="672"/>
        <v>17660</v>
      </c>
      <c r="M1806" s="102">
        <v>5060</v>
      </c>
      <c r="N1806" s="102">
        <v>6300</v>
      </c>
      <c r="O1806" s="102">
        <v>6300</v>
      </c>
      <c r="P1806" s="102">
        <f t="shared" si="652"/>
        <v>17660</v>
      </c>
      <c r="Q1806" s="102">
        <f t="shared" si="653"/>
        <v>28.529886914378029</v>
      </c>
      <c r="R1806" s="35"/>
    </row>
    <row r="1807" spans="1:18" x14ac:dyDescent="0.3">
      <c r="A1807" s="40" t="s">
        <v>796</v>
      </c>
      <c r="B1807" s="40" t="s">
        <v>154</v>
      </c>
      <c r="C1807" s="40" t="s">
        <v>941</v>
      </c>
      <c r="D1807" s="40" t="s">
        <v>942</v>
      </c>
      <c r="E1807" s="88" t="s">
        <v>3016</v>
      </c>
      <c r="F1807" s="40" t="s">
        <v>946</v>
      </c>
      <c r="G1807" s="81" t="s">
        <v>3071</v>
      </c>
      <c r="H1807" s="9" t="s">
        <v>10</v>
      </c>
      <c r="I1807" s="102">
        <v>14565</v>
      </c>
      <c r="J1807" s="102">
        <v>14080</v>
      </c>
      <c r="K1807" s="102"/>
      <c r="L1807" s="102">
        <f t="shared" si="672"/>
        <v>0</v>
      </c>
      <c r="M1807" s="102">
        <v>0</v>
      </c>
      <c r="N1807" s="102"/>
      <c r="O1807" s="102"/>
      <c r="P1807" s="102">
        <f t="shared" ref="P1807:P1870" si="674">K1807+L1807</f>
        <v>0</v>
      </c>
      <c r="Q1807" s="102">
        <f t="shared" ref="Q1807:Q1870" si="675">IF(J1807=0,"-",P1807/J1807*100)</f>
        <v>0</v>
      </c>
      <c r="R1807" s="35"/>
    </row>
    <row r="1808" spans="1:18" x14ac:dyDescent="0.3">
      <c r="A1808" s="40" t="s">
        <v>796</v>
      </c>
      <c r="B1808" s="40" t="s">
        <v>154</v>
      </c>
      <c r="C1808" s="40" t="s">
        <v>941</v>
      </c>
      <c r="D1808" s="40" t="s">
        <v>942</v>
      </c>
      <c r="E1808" s="88" t="s">
        <v>3016</v>
      </c>
      <c r="F1808" s="40" t="s">
        <v>947</v>
      </c>
      <c r="G1808" s="81" t="s">
        <v>3071</v>
      </c>
      <c r="H1808" s="9" t="s">
        <v>8</v>
      </c>
      <c r="I1808" s="102">
        <v>0</v>
      </c>
      <c r="J1808" s="102">
        <v>0</v>
      </c>
      <c r="K1808" s="102"/>
      <c r="L1808" s="102">
        <f t="shared" si="672"/>
        <v>0</v>
      </c>
      <c r="M1808" s="102">
        <v>0</v>
      </c>
      <c r="N1808" s="102">
        <v>0</v>
      </c>
      <c r="O1808" s="102">
        <v>0</v>
      </c>
      <c r="P1808" s="102">
        <f t="shared" si="674"/>
        <v>0</v>
      </c>
      <c r="Q1808" s="102" t="str">
        <f t="shared" si="675"/>
        <v>-</v>
      </c>
      <c r="R1808" s="35"/>
    </row>
    <row r="1809" spans="1:18" x14ac:dyDescent="0.3">
      <c r="A1809" s="40" t="s">
        <v>796</v>
      </c>
      <c r="B1809" s="40" t="s">
        <v>154</v>
      </c>
      <c r="C1809" s="40" t="s">
        <v>941</v>
      </c>
      <c r="D1809" s="40" t="s">
        <v>942</v>
      </c>
      <c r="E1809" s="88" t="s">
        <v>3016</v>
      </c>
      <c r="F1809" s="40" t="s">
        <v>948</v>
      </c>
      <c r="G1809" s="81" t="s">
        <v>3071</v>
      </c>
      <c r="H1809" s="9" t="s">
        <v>11</v>
      </c>
      <c r="I1809" s="102">
        <v>12600</v>
      </c>
      <c r="J1809" s="102">
        <v>12600</v>
      </c>
      <c r="K1809" s="102"/>
      <c r="L1809" s="102">
        <f t="shared" si="672"/>
        <v>0</v>
      </c>
      <c r="M1809" s="102">
        <v>0</v>
      </c>
      <c r="N1809" s="102"/>
      <c r="O1809" s="102"/>
      <c r="P1809" s="102">
        <f t="shared" si="674"/>
        <v>0</v>
      </c>
      <c r="Q1809" s="102">
        <f t="shared" si="675"/>
        <v>0</v>
      </c>
      <c r="R1809" s="35"/>
    </row>
    <row r="1810" spans="1:18" x14ac:dyDescent="0.3">
      <c r="A1810" s="40" t="s">
        <v>796</v>
      </c>
      <c r="B1810" s="40" t="s">
        <v>154</v>
      </c>
      <c r="C1810" s="40" t="s">
        <v>941</v>
      </c>
      <c r="D1810" s="40" t="s">
        <v>942</v>
      </c>
      <c r="E1810" s="52" t="s">
        <v>124</v>
      </c>
      <c r="F1810" s="52" t="s">
        <v>0</v>
      </c>
      <c r="G1810" s="52" t="s">
        <v>0</v>
      </c>
      <c r="H1810" s="6" t="s">
        <v>14</v>
      </c>
      <c r="I1810" s="104">
        <f>SUM(I1811)</f>
        <v>70489</v>
      </c>
      <c r="J1810" s="104">
        <f>SUM(J1811)</f>
        <v>68589</v>
      </c>
      <c r="K1810" s="104">
        <f>SUM(K1811)</f>
        <v>0</v>
      </c>
      <c r="L1810" s="104">
        <f t="shared" si="672"/>
        <v>19966</v>
      </c>
      <c r="M1810" s="104">
        <f>SUM(M1811)</f>
        <v>5566</v>
      </c>
      <c r="N1810" s="104">
        <f t="shared" ref="N1810:O1810" si="676">SUM(N1811)</f>
        <v>8000</v>
      </c>
      <c r="O1810" s="104">
        <f t="shared" si="676"/>
        <v>6400</v>
      </c>
      <c r="P1810" s="104">
        <f t="shared" si="674"/>
        <v>19966</v>
      </c>
      <c r="Q1810" s="104">
        <f t="shared" si="675"/>
        <v>29.109623992185334</v>
      </c>
      <c r="R1810" s="35"/>
    </row>
    <row r="1811" spans="1:18" x14ac:dyDescent="0.3">
      <c r="A1811" s="40" t="s">
        <v>796</v>
      </c>
      <c r="B1811" s="40" t="s">
        <v>154</v>
      </c>
      <c r="C1811" s="40" t="s">
        <v>941</v>
      </c>
      <c r="D1811" s="40" t="s">
        <v>942</v>
      </c>
      <c r="E1811" s="88" t="s">
        <v>3017</v>
      </c>
      <c r="F1811" s="40"/>
      <c r="G1811" s="81" t="s">
        <v>3071</v>
      </c>
      <c r="H1811" s="9" t="s">
        <v>15</v>
      </c>
      <c r="I1811" s="102">
        <v>70489</v>
      </c>
      <c r="J1811" s="102">
        <v>68589</v>
      </c>
      <c r="K1811" s="102"/>
      <c r="L1811" s="102">
        <f t="shared" si="672"/>
        <v>19966</v>
      </c>
      <c r="M1811" s="102">
        <v>5566</v>
      </c>
      <c r="N1811" s="102">
        <v>8000</v>
      </c>
      <c r="O1811" s="102">
        <v>6400</v>
      </c>
      <c r="P1811" s="102">
        <f t="shared" si="674"/>
        <v>19966</v>
      </c>
      <c r="Q1811" s="102">
        <f t="shared" si="675"/>
        <v>29.109623992185334</v>
      </c>
      <c r="R1811" s="35"/>
    </row>
    <row r="1812" spans="1:18" x14ac:dyDescent="0.3">
      <c r="A1812" s="40" t="s">
        <v>796</v>
      </c>
      <c r="B1812" s="40" t="s">
        <v>154</v>
      </c>
      <c r="C1812" s="40" t="s">
        <v>941</v>
      </c>
      <c r="D1812" s="40" t="s">
        <v>942</v>
      </c>
      <c r="E1812" s="52" t="s">
        <v>125</v>
      </c>
      <c r="F1812" s="52" t="s">
        <v>0</v>
      </c>
      <c r="G1812" s="52" t="s">
        <v>0</v>
      </c>
      <c r="H1812" s="6" t="s">
        <v>16</v>
      </c>
      <c r="I1812" s="104">
        <f>SUM(I1813:I1820)</f>
        <v>136675</v>
      </c>
      <c r="J1812" s="104">
        <f>SUM(J1813:J1820)</f>
        <v>113475</v>
      </c>
      <c r="K1812" s="104">
        <f>SUM(K1813:K1820)</f>
        <v>0</v>
      </c>
      <c r="L1812" s="104">
        <f t="shared" si="672"/>
        <v>24172</v>
      </c>
      <c r="M1812" s="104">
        <f>SUM(M1813:M1820)</f>
        <v>172</v>
      </c>
      <c r="N1812" s="104">
        <f t="shared" ref="N1812:O1812" si="677">SUM(N1813:N1820)</f>
        <v>14570</v>
      </c>
      <c r="O1812" s="104">
        <f t="shared" si="677"/>
        <v>9430</v>
      </c>
      <c r="P1812" s="104">
        <f t="shared" si="674"/>
        <v>24172</v>
      </c>
      <c r="Q1812" s="104">
        <f t="shared" si="675"/>
        <v>21.301608283762942</v>
      </c>
      <c r="R1812" s="35"/>
    </row>
    <row r="1813" spans="1:18" x14ac:dyDescent="0.3">
      <c r="A1813" s="40" t="s">
        <v>796</v>
      </c>
      <c r="B1813" s="40" t="s">
        <v>154</v>
      </c>
      <c r="C1813" s="40" t="s">
        <v>941</v>
      </c>
      <c r="D1813" s="40" t="s">
        <v>942</v>
      </c>
      <c r="E1813" s="88" t="s">
        <v>3018</v>
      </c>
      <c r="F1813" s="40"/>
      <c r="G1813" s="81" t="s">
        <v>3071</v>
      </c>
      <c r="H1813" s="9" t="s">
        <v>17</v>
      </c>
      <c r="I1813" s="102">
        <v>500</v>
      </c>
      <c r="J1813" s="102">
        <v>0</v>
      </c>
      <c r="K1813" s="102"/>
      <c r="L1813" s="102">
        <f t="shared" si="672"/>
        <v>0</v>
      </c>
      <c r="M1813" s="102">
        <v>0</v>
      </c>
      <c r="N1813" s="102"/>
      <c r="O1813" s="102"/>
      <c r="P1813" s="102">
        <f t="shared" si="674"/>
        <v>0</v>
      </c>
      <c r="Q1813" s="102" t="str">
        <f t="shared" si="675"/>
        <v>-</v>
      </c>
      <c r="R1813" s="35"/>
    </row>
    <row r="1814" spans="1:18" x14ac:dyDescent="0.3">
      <c r="A1814" s="40" t="s">
        <v>796</v>
      </c>
      <c r="B1814" s="40" t="s">
        <v>154</v>
      </c>
      <c r="C1814" s="40" t="s">
        <v>941</v>
      </c>
      <c r="D1814" s="40" t="s">
        <v>942</v>
      </c>
      <c r="E1814" s="88" t="s">
        <v>3031</v>
      </c>
      <c r="F1814" s="40"/>
      <c r="G1814" s="81" t="s">
        <v>3071</v>
      </c>
      <c r="H1814" s="9" t="s">
        <v>18</v>
      </c>
      <c r="I1814" s="102">
        <v>65000</v>
      </c>
      <c r="J1814" s="102">
        <v>65000</v>
      </c>
      <c r="K1814" s="102"/>
      <c r="L1814" s="102">
        <f t="shared" si="672"/>
        <v>14420</v>
      </c>
      <c r="M1814" s="102">
        <v>0</v>
      </c>
      <c r="N1814" s="102">
        <v>9000</v>
      </c>
      <c r="O1814" s="102">
        <v>5420</v>
      </c>
      <c r="P1814" s="102">
        <f t="shared" si="674"/>
        <v>14420</v>
      </c>
      <c r="Q1814" s="102">
        <f t="shared" si="675"/>
        <v>22.184615384615388</v>
      </c>
      <c r="R1814" s="35"/>
    </row>
    <row r="1815" spans="1:18" x14ac:dyDescent="0.3">
      <c r="A1815" s="40" t="s">
        <v>796</v>
      </c>
      <c r="B1815" s="40" t="s">
        <v>154</v>
      </c>
      <c r="C1815" s="40" t="s">
        <v>941</v>
      </c>
      <c r="D1815" s="40" t="s">
        <v>942</v>
      </c>
      <c r="E1815" s="88" t="s">
        <v>3032</v>
      </c>
      <c r="F1815" s="40"/>
      <c r="G1815" s="81" t="s">
        <v>3071</v>
      </c>
      <c r="H1815" s="9" t="s">
        <v>19</v>
      </c>
      <c r="I1815" s="102">
        <v>12500</v>
      </c>
      <c r="J1815" s="102">
        <v>12500</v>
      </c>
      <c r="K1815" s="102"/>
      <c r="L1815" s="102">
        <f t="shared" si="672"/>
        <v>3540</v>
      </c>
      <c r="M1815" s="102">
        <v>0</v>
      </c>
      <c r="N1815" s="102">
        <v>2500</v>
      </c>
      <c r="O1815" s="102">
        <v>1040</v>
      </c>
      <c r="P1815" s="102">
        <f t="shared" si="674"/>
        <v>3540</v>
      </c>
      <c r="Q1815" s="102">
        <f t="shared" si="675"/>
        <v>28.32</v>
      </c>
      <c r="R1815" s="35"/>
    </row>
    <row r="1816" spans="1:18" x14ac:dyDescent="0.3">
      <c r="A1816" s="40" t="s">
        <v>796</v>
      </c>
      <c r="B1816" s="40" t="s">
        <v>154</v>
      </c>
      <c r="C1816" s="40" t="s">
        <v>941</v>
      </c>
      <c r="D1816" s="40" t="s">
        <v>942</v>
      </c>
      <c r="E1816" s="88" t="s">
        <v>3026</v>
      </c>
      <c r="F1816" s="40"/>
      <c r="G1816" s="81" t="s">
        <v>3071</v>
      </c>
      <c r="H1816" s="9" t="s">
        <v>20</v>
      </c>
      <c r="I1816" s="102">
        <v>23400</v>
      </c>
      <c r="J1816" s="102">
        <v>7400</v>
      </c>
      <c r="K1816" s="102"/>
      <c r="L1816" s="102">
        <f t="shared" si="672"/>
        <v>1230</v>
      </c>
      <c r="M1816" s="102">
        <v>0</v>
      </c>
      <c r="N1816" s="102">
        <v>615</v>
      </c>
      <c r="O1816" s="102">
        <v>615</v>
      </c>
      <c r="P1816" s="102">
        <f t="shared" si="674"/>
        <v>1230</v>
      </c>
      <c r="Q1816" s="102">
        <f t="shared" si="675"/>
        <v>16.621621621621621</v>
      </c>
      <c r="R1816" s="35"/>
    </row>
    <row r="1817" spans="1:18" x14ac:dyDescent="0.3">
      <c r="A1817" s="40" t="s">
        <v>796</v>
      </c>
      <c r="B1817" s="40" t="s">
        <v>154</v>
      </c>
      <c r="C1817" s="40" t="s">
        <v>941</v>
      </c>
      <c r="D1817" s="40" t="s">
        <v>942</v>
      </c>
      <c r="E1817" s="88" t="s">
        <v>3033</v>
      </c>
      <c r="F1817" s="40"/>
      <c r="G1817" s="81" t="s">
        <v>3071</v>
      </c>
      <c r="H1817" s="9" t="s">
        <v>21</v>
      </c>
      <c r="I1817" s="102">
        <v>425</v>
      </c>
      <c r="J1817" s="102">
        <v>225</v>
      </c>
      <c r="K1817" s="102"/>
      <c r="L1817" s="102">
        <f t="shared" si="672"/>
        <v>0</v>
      </c>
      <c r="M1817" s="102">
        <v>0</v>
      </c>
      <c r="N1817" s="102">
        <v>0</v>
      </c>
      <c r="O1817" s="102">
        <v>0</v>
      </c>
      <c r="P1817" s="102">
        <f t="shared" si="674"/>
        <v>0</v>
      </c>
      <c r="Q1817" s="102">
        <f t="shared" si="675"/>
        <v>0</v>
      </c>
      <c r="R1817" s="35"/>
    </row>
    <row r="1818" spans="1:18" x14ac:dyDescent="0.3">
      <c r="A1818" s="40" t="s">
        <v>796</v>
      </c>
      <c r="B1818" s="40" t="s">
        <v>154</v>
      </c>
      <c r="C1818" s="40" t="s">
        <v>941</v>
      </c>
      <c r="D1818" s="40" t="s">
        <v>942</v>
      </c>
      <c r="E1818" s="88" t="s">
        <v>3035</v>
      </c>
      <c r="F1818" s="40"/>
      <c r="G1818" s="81" t="s">
        <v>3071</v>
      </c>
      <c r="H1818" s="9" t="s">
        <v>23</v>
      </c>
      <c r="I1818" s="102">
        <v>13400</v>
      </c>
      <c r="J1818" s="102">
        <v>10500</v>
      </c>
      <c r="K1818" s="102"/>
      <c r="L1818" s="102">
        <f t="shared" si="672"/>
        <v>1750</v>
      </c>
      <c r="M1818" s="102">
        <v>0</v>
      </c>
      <c r="N1818" s="102">
        <v>875</v>
      </c>
      <c r="O1818" s="102">
        <v>875</v>
      </c>
      <c r="P1818" s="102">
        <f t="shared" si="674"/>
        <v>1750</v>
      </c>
      <c r="Q1818" s="102">
        <f t="shared" si="675"/>
        <v>16.666666666666664</v>
      </c>
      <c r="R1818" s="35"/>
    </row>
    <row r="1819" spans="1:18" x14ac:dyDescent="0.3">
      <c r="A1819" s="40" t="s">
        <v>796</v>
      </c>
      <c r="B1819" s="40" t="s">
        <v>154</v>
      </c>
      <c r="C1819" s="40" t="s">
        <v>941</v>
      </c>
      <c r="D1819" s="40" t="s">
        <v>942</v>
      </c>
      <c r="E1819" s="88" t="s">
        <v>3036</v>
      </c>
      <c r="F1819" s="40"/>
      <c r="G1819" s="81" t="s">
        <v>3071</v>
      </c>
      <c r="H1819" s="9" t="s">
        <v>24</v>
      </c>
      <c r="I1819" s="102">
        <v>1000</v>
      </c>
      <c r="J1819" s="102">
        <v>0</v>
      </c>
      <c r="K1819" s="102"/>
      <c r="L1819" s="102">
        <f t="shared" si="672"/>
        <v>0</v>
      </c>
      <c r="M1819" s="102">
        <v>0</v>
      </c>
      <c r="N1819" s="102"/>
      <c r="O1819" s="102"/>
      <c r="P1819" s="102">
        <f t="shared" si="674"/>
        <v>0</v>
      </c>
      <c r="Q1819" s="102" t="str">
        <f t="shared" si="675"/>
        <v>-</v>
      </c>
      <c r="R1819" s="35"/>
    </row>
    <row r="1820" spans="1:18" x14ac:dyDescent="0.3">
      <c r="A1820" s="41" t="s">
        <v>796</v>
      </c>
      <c r="B1820" s="41" t="s">
        <v>154</v>
      </c>
      <c r="C1820" s="41" t="s">
        <v>941</v>
      </c>
      <c r="D1820" s="41" t="s">
        <v>942</v>
      </c>
      <c r="E1820" s="41" t="s">
        <v>127</v>
      </c>
      <c r="F1820" s="40" t="s">
        <v>0</v>
      </c>
      <c r="G1820" s="81" t="s">
        <v>0</v>
      </c>
      <c r="H1820" s="6" t="s">
        <v>25</v>
      </c>
      <c r="I1820" s="104">
        <f>SUM(I1821:I1823)</f>
        <v>20450</v>
      </c>
      <c r="J1820" s="104">
        <f>SUM(J1821:J1823)</f>
        <v>17850</v>
      </c>
      <c r="K1820" s="104">
        <f>SUM(K1821:K1823)</f>
        <v>0</v>
      </c>
      <c r="L1820" s="104">
        <f t="shared" si="672"/>
        <v>3232</v>
      </c>
      <c r="M1820" s="104">
        <f>SUM(M1821:M1823)</f>
        <v>172</v>
      </c>
      <c r="N1820" s="104">
        <f t="shared" ref="N1820:O1820" si="678">SUM(N1821:N1823)</f>
        <v>1580</v>
      </c>
      <c r="O1820" s="104">
        <f t="shared" si="678"/>
        <v>1480</v>
      </c>
      <c r="P1820" s="104">
        <f t="shared" si="674"/>
        <v>3232</v>
      </c>
      <c r="Q1820" s="104">
        <f t="shared" si="675"/>
        <v>18.106442577030812</v>
      </c>
      <c r="R1820" s="35"/>
    </row>
    <row r="1821" spans="1:18" x14ac:dyDescent="0.3">
      <c r="A1821" s="40" t="s">
        <v>796</v>
      </c>
      <c r="B1821" s="40" t="s">
        <v>154</v>
      </c>
      <c r="C1821" s="40" t="s">
        <v>941</v>
      </c>
      <c r="D1821" s="40" t="s">
        <v>942</v>
      </c>
      <c r="E1821" s="88" t="s">
        <v>3019</v>
      </c>
      <c r="F1821" s="40"/>
      <c r="G1821" s="81" t="s">
        <v>3071</v>
      </c>
      <c r="H1821" s="9" t="s">
        <v>25</v>
      </c>
      <c r="I1821" s="102">
        <v>10750</v>
      </c>
      <c r="J1821" s="102">
        <v>8250</v>
      </c>
      <c r="K1821" s="102"/>
      <c r="L1821" s="102">
        <f t="shared" si="672"/>
        <v>1360</v>
      </c>
      <c r="M1821" s="102">
        <v>0</v>
      </c>
      <c r="N1821" s="102">
        <v>680</v>
      </c>
      <c r="O1821" s="102">
        <v>680</v>
      </c>
      <c r="P1821" s="102">
        <f t="shared" si="674"/>
        <v>1360</v>
      </c>
      <c r="Q1821" s="102">
        <f t="shared" si="675"/>
        <v>16.484848484848484</v>
      </c>
      <c r="R1821" s="35"/>
    </row>
    <row r="1822" spans="1:18" x14ac:dyDescent="0.3">
      <c r="A1822" s="40" t="s">
        <v>796</v>
      </c>
      <c r="B1822" s="40" t="s">
        <v>154</v>
      </c>
      <c r="C1822" s="40" t="s">
        <v>941</v>
      </c>
      <c r="D1822" s="40" t="s">
        <v>942</v>
      </c>
      <c r="E1822" s="88" t="s">
        <v>3019</v>
      </c>
      <c r="F1822" s="40" t="s">
        <v>949</v>
      </c>
      <c r="G1822" s="81" t="s">
        <v>3071</v>
      </c>
      <c r="H1822" s="9" t="s">
        <v>135</v>
      </c>
      <c r="I1822" s="102">
        <v>3700</v>
      </c>
      <c r="J1822" s="102">
        <v>3600</v>
      </c>
      <c r="K1822" s="102"/>
      <c r="L1822" s="102">
        <f t="shared" si="672"/>
        <v>872</v>
      </c>
      <c r="M1822" s="102">
        <v>172</v>
      </c>
      <c r="N1822" s="102">
        <v>400</v>
      </c>
      <c r="O1822" s="102">
        <v>300</v>
      </c>
      <c r="P1822" s="102">
        <f t="shared" si="674"/>
        <v>872</v>
      </c>
      <c r="Q1822" s="102">
        <f t="shared" si="675"/>
        <v>24.222222222222221</v>
      </c>
      <c r="R1822" s="35"/>
    </row>
    <row r="1823" spans="1:18" ht="20.399999999999999" x14ac:dyDescent="0.3">
      <c r="A1823" s="40" t="s">
        <v>796</v>
      </c>
      <c r="B1823" s="40" t="s">
        <v>154</v>
      </c>
      <c r="C1823" s="40" t="s">
        <v>941</v>
      </c>
      <c r="D1823" s="40" t="s">
        <v>942</v>
      </c>
      <c r="E1823" s="88" t="s">
        <v>3019</v>
      </c>
      <c r="F1823" s="40" t="s">
        <v>950</v>
      </c>
      <c r="G1823" s="81" t="s">
        <v>3071</v>
      </c>
      <c r="H1823" s="9" t="s">
        <v>141</v>
      </c>
      <c r="I1823" s="102">
        <v>6000</v>
      </c>
      <c r="J1823" s="102">
        <v>6000</v>
      </c>
      <c r="K1823" s="102"/>
      <c r="L1823" s="102">
        <f t="shared" si="672"/>
        <v>1000</v>
      </c>
      <c r="M1823" s="102">
        <v>0</v>
      </c>
      <c r="N1823" s="102">
        <v>500</v>
      </c>
      <c r="O1823" s="102">
        <v>500</v>
      </c>
      <c r="P1823" s="102">
        <f t="shared" si="674"/>
        <v>1000</v>
      </c>
      <c r="Q1823" s="102">
        <f t="shared" si="675"/>
        <v>16.666666666666664</v>
      </c>
      <c r="R1823" s="35"/>
    </row>
    <row r="1824" spans="1:18" s="34" customFormat="1" ht="20.399999999999999" x14ac:dyDescent="0.3">
      <c r="A1824" s="43" t="s">
        <v>0</v>
      </c>
      <c r="B1824" s="43" t="s">
        <v>0</v>
      </c>
      <c r="C1824" s="43" t="s">
        <v>0</v>
      </c>
      <c r="D1824" s="49" t="s">
        <v>0</v>
      </c>
      <c r="E1824" s="49" t="s">
        <v>0</v>
      </c>
      <c r="F1824" s="49" t="s">
        <v>0</v>
      </c>
      <c r="G1824" s="49" t="s">
        <v>0</v>
      </c>
      <c r="H1824" s="21" t="s">
        <v>35</v>
      </c>
      <c r="I1824" s="112">
        <f t="shared" ref="I1824:O1825" si="679">SUM(I1825)</f>
        <v>100</v>
      </c>
      <c r="J1824" s="112">
        <f t="shared" si="679"/>
        <v>100</v>
      </c>
      <c r="K1824" s="112">
        <f t="shared" si="679"/>
        <v>0</v>
      </c>
      <c r="L1824" s="112">
        <f t="shared" si="672"/>
        <v>0</v>
      </c>
      <c r="M1824" s="112">
        <f t="shared" si="679"/>
        <v>0</v>
      </c>
      <c r="N1824" s="112">
        <f t="shared" si="679"/>
        <v>0</v>
      </c>
      <c r="O1824" s="112">
        <f t="shared" si="679"/>
        <v>0</v>
      </c>
      <c r="P1824" s="112">
        <f t="shared" si="674"/>
        <v>0</v>
      </c>
      <c r="Q1824" s="112">
        <f t="shared" si="675"/>
        <v>0</v>
      </c>
      <c r="R1824" s="35"/>
    </row>
    <row r="1825" spans="1:18" x14ac:dyDescent="0.3">
      <c r="A1825" s="40" t="s">
        <v>796</v>
      </c>
      <c r="B1825" s="40" t="s">
        <v>154</v>
      </c>
      <c r="C1825" s="40" t="s">
        <v>941</v>
      </c>
      <c r="D1825" s="40" t="s">
        <v>942</v>
      </c>
      <c r="E1825" s="52" t="s">
        <v>142</v>
      </c>
      <c r="F1825" s="52" t="s">
        <v>0</v>
      </c>
      <c r="G1825" s="52" t="s">
        <v>0</v>
      </c>
      <c r="H1825" s="6" t="s">
        <v>27</v>
      </c>
      <c r="I1825" s="104">
        <f t="shared" si="679"/>
        <v>100</v>
      </c>
      <c r="J1825" s="104">
        <f t="shared" si="679"/>
        <v>100</v>
      </c>
      <c r="K1825" s="104">
        <f t="shared" si="679"/>
        <v>0</v>
      </c>
      <c r="L1825" s="104">
        <f t="shared" si="672"/>
        <v>0</v>
      </c>
      <c r="M1825" s="104">
        <f t="shared" si="679"/>
        <v>0</v>
      </c>
      <c r="N1825" s="104">
        <f t="shared" si="679"/>
        <v>0</v>
      </c>
      <c r="O1825" s="104">
        <f t="shared" si="679"/>
        <v>0</v>
      </c>
      <c r="P1825" s="104">
        <f t="shared" si="674"/>
        <v>0</v>
      </c>
      <c r="Q1825" s="104">
        <f t="shared" si="675"/>
        <v>0</v>
      </c>
      <c r="R1825" s="35"/>
    </row>
    <row r="1826" spans="1:18" x14ac:dyDescent="0.3">
      <c r="A1826" s="40" t="s">
        <v>796</v>
      </c>
      <c r="B1826" s="40" t="s">
        <v>154</v>
      </c>
      <c r="C1826" s="40" t="s">
        <v>941</v>
      </c>
      <c r="D1826" s="40" t="s">
        <v>942</v>
      </c>
      <c r="E1826" s="88" t="s">
        <v>3021</v>
      </c>
      <c r="F1826" s="40"/>
      <c r="G1826" s="81" t="s">
        <v>3071</v>
      </c>
      <c r="H1826" s="9" t="s">
        <v>34</v>
      </c>
      <c r="I1826" s="102">
        <v>100</v>
      </c>
      <c r="J1826" s="102">
        <v>100</v>
      </c>
      <c r="K1826" s="102"/>
      <c r="L1826" s="102">
        <f t="shared" si="672"/>
        <v>0</v>
      </c>
      <c r="M1826" s="102">
        <v>0</v>
      </c>
      <c r="N1826" s="102"/>
      <c r="O1826" s="102"/>
      <c r="P1826" s="102">
        <f t="shared" si="674"/>
        <v>0</v>
      </c>
      <c r="Q1826" s="102">
        <f t="shared" si="675"/>
        <v>0</v>
      </c>
      <c r="R1826" s="35"/>
    </row>
    <row r="1827" spans="1:18" s="34" customFormat="1" ht="20.399999999999999" x14ac:dyDescent="0.3">
      <c r="A1827" s="43" t="s">
        <v>0</v>
      </c>
      <c r="B1827" s="43" t="s">
        <v>0</v>
      </c>
      <c r="C1827" s="43" t="s">
        <v>0</v>
      </c>
      <c r="D1827" s="49" t="s">
        <v>0</v>
      </c>
      <c r="E1827" s="49" t="s">
        <v>0</v>
      </c>
      <c r="F1827" s="49" t="s">
        <v>0</v>
      </c>
      <c r="G1827" s="49" t="s">
        <v>0</v>
      </c>
      <c r="H1827" s="21" t="s">
        <v>53</v>
      </c>
      <c r="I1827" s="112">
        <f t="shared" ref="I1827:O1828" si="680">SUM(I1828)</f>
        <v>8900</v>
      </c>
      <c r="J1827" s="112">
        <f t="shared" si="680"/>
        <v>5000</v>
      </c>
      <c r="K1827" s="112">
        <f t="shared" si="680"/>
        <v>0</v>
      </c>
      <c r="L1827" s="112">
        <f t="shared" si="672"/>
        <v>0</v>
      </c>
      <c r="M1827" s="112">
        <f t="shared" si="680"/>
        <v>0</v>
      </c>
      <c r="N1827" s="112">
        <f t="shared" si="680"/>
        <v>0</v>
      </c>
      <c r="O1827" s="112">
        <f t="shared" si="680"/>
        <v>0</v>
      </c>
      <c r="P1827" s="112">
        <f t="shared" si="674"/>
        <v>0</v>
      </c>
      <c r="Q1827" s="112">
        <f t="shared" si="675"/>
        <v>0</v>
      </c>
      <c r="R1827" s="35"/>
    </row>
    <row r="1828" spans="1:18" x14ac:dyDescent="0.3">
      <c r="A1828" s="40" t="s">
        <v>796</v>
      </c>
      <c r="B1828" s="40" t="s">
        <v>154</v>
      </c>
      <c r="C1828" s="40" t="s">
        <v>941</v>
      </c>
      <c r="D1828" s="40" t="s">
        <v>942</v>
      </c>
      <c r="E1828" s="52" t="s">
        <v>149</v>
      </c>
      <c r="F1828" s="52" t="s">
        <v>0</v>
      </c>
      <c r="G1828" s="52" t="s">
        <v>0</v>
      </c>
      <c r="H1828" s="6" t="s">
        <v>46</v>
      </c>
      <c r="I1828" s="104">
        <f t="shared" si="680"/>
        <v>8900</v>
      </c>
      <c r="J1828" s="104">
        <f t="shared" si="680"/>
        <v>5000</v>
      </c>
      <c r="K1828" s="104">
        <f t="shared" si="680"/>
        <v>0</v>
      </c>
      <c r="L1828" s="104">
        <f t="shared" si="672"/>
        <v>0</v>
      </c>
      <c r="M1828" s="104">
        <f t="shared" si="680"/>
        <v>0</v>
      </c>
      <c r="N1828" s="104">
        <f t="shared" si="680"/>
        <v>0</v>
      </c>
      <c r="O1828" s="104">
        <f t="shared" si="680"/>
        <v>0</v>
      </c>
      <c r="P1828" s="104">
        <f t="shared" si="674"/>
        <v>0</v>
      </c>
      <c r="Q1828" s="104">
        <f t="shared" si="675"/>
        <v>0</v>
      </c>
      <c r="R1828" s="35"/>
    </row>
    <row r="1829" spans="1:18" x14ac:dyDescent="0.3">
      <c r="A1829" s="40" t="s">
        <v>796</v>
      </c>
      <c r="B1829" s="40" t="s">
        <v>154</v>
      </c>
      <c r="C1829" s="40" t="s">
        <v>941</v>
      </c>
      <c r="D1829" s="40" t="s">
        <v>942</v>
      </c>
      <c r="E1829" s="88" t="s">
        <v>3022</v>
      </c>
      <c r="F1829" s="40"/>
      <c r="G1829" s="81" t="s">
        <v>3071</v>
      </c>
      <c r="H1829" s="9" t="s">
        <v>49</v>
      </c>
      <c r="I1829" s="102">
        <v>8900</v>
      </c>
      <c r="J1829" s="102">
        <v>5000</v>
      </c>
      <c r="K1829" s="102"/>
      <c r="L1829" s="102">
        <f t="shared" si="672"/>
        <v>0</v>
      </c>
      <c r="M1829" s="102">
        <v>0</v>
      </c>
      <c r="N1829" s="102"/>
      <c r="O1829" s="102"/>
      <c r="P1829" s="102">
        <f t="shared" si="674"/>
        <v>0</v>
      </c>
      <c r="Q1829" s="102">
        <f t="shared" si="675"/>
        <v>0</v>
      </c>
      <c r="R1829" s="35"/>
    </row>
    <row r="1830" spans="1:18" s="34" customFormat="1" x14ac:dyDescent="0.3">
      <c r="A1830" s="49" t="s">
        <v>0</v>
      </c>
      <c r="B1830" s="49" t="s">
        <v>0</v>
      </c>
      <c r="C1830" s="49" t="s">
        <v>0</v>
      </c>
      <c r="D1830" s="49" t="s">
        <v>0</v>
      </c>
      <c r="E1830" s="49" t="s">
        <v>0</v>
      </c>
      <c r="F1830" s="49" t="s">
        <v>0</v>
      </c>
      <c r="G1830" s="49" t="s">
        <v>0</v>
      </c>
      <c r="H1830" s="21" t="s">
        <v>951</v>
      </c>
      <c r="I1830" s="112">
        <f>SUM(I1801,I1824,I1827)</f>
        <v>982832</v>
      </c>
      <c r="J1830" s="112">
        <f>SUM(J1801,J1824,J1827)</f>
        <v>932847</v>
      </c>
      <c r="K1830" s="112">
        <f>SUM(K1801,K1824,K1827)</f>
        <v>0</v>
      </c>
      <c r="L1830" s="112">
        <f t="shared" si="672"/>
        <v>253565</v>
      </c>
      <c r="M1830" s="112">
        <f>SUM(M1801,M1824,M1827)</f>
        <v>65165</v>
      </c>
      <c r="N1830" s="112">
        <f t="shared" ref="N1830:O1830" si="681">SUM(N1801,N1824,N1827)</f>
        <v>100570</v>
      </c>
      <c r="O1830" s="112">
        <f t="shared" si="681"/>
        <v>87830</v>
      </c>
      <c r="P1830" s="112">
        <f t="shared" si="674"/>
        <v>253565</v>
      </c>
      <c r="Q1830" s="112">
        <f t="shared" si="675"/>
        <v>27.18184225280244</v>
      </c>
      <c r="R1830" s="35"/>
    </row>
    <row r="1831" spans="1:18" ht="15" thickBot="1" x14ac:dyDescent="0.35">
      <c r="A1831" s="81" t="s">
        <v>0</v>
      </c>
      <c r="B1831" s="81" t="s">
        <v>0</v>
      </c>
      <c r="C1831" s="81" t="s">
        <v>0</v>
      </c>
      <c r="D1831" s="81" t="s">
        <v>0</v>
      </c>
      <c r="E1831" s="81" t="s">
        <v>0</v>
      </c>
      <c r="F1831" s="81" t="s">
        <v>0</v>
      </c>
      <c r="G1831" s="81" t="s">
        <v>0</v>
      </c>
      <c r="H1831" s="6" t="s">
        <v>152</v>
      </c>
      <c r="I1831" s="104">
        <v>27</v>
      </c>
      <c r="J1831" s="104">
        <v>27</v>
      </c>
      <c r="K1831" s="104"/>
      <c r="L1831" s="104"/>
      <c r="M1831" s="104"/>
      <c r="N1831" s="104"/>
      <c r="O1831" s="104"/>
      <c r="P1831" s="104"/>
      <c r="Q1831" s="104"/>
      <c r="R1831" s="35"/>
    </row>
    <row r="1832" spans="1:18" s="34" customFormat="1" ht="31.2" thickBot="1" x14ac:dyDescent="0.35">
      <c r="A1832" s="127" t="s">
        <v>0</v>
      </c>
      <c r="B1832" s="127" t="s">
        <v>0</v>
      </c>
      <c r="C1832" s="127" t="s">
        <v>0</v>
      </c>
      <c r="D1832" s="127" t="s">
        <v>0</v>
      </c>
      <c r="E1832" s="127" t="s">
        <v>0</v>
      </c>
      <c r="F1832" s="127" t="s">
        <v>0</v>
      </c>
      <c r="G1832" s="127" t="s">
        <v>0</v>
      </c>
      <c r="H1832" s="29" t="s">
        <v>63</v>
      </c>
      <c r="I1832" s="124" t="s">
        <v>3013</v>
      </c>
      <c r="J1832" s="124" t="s">
        <v>2</v>
      </c>
      <c r="K1832" s="124" t="s">
        <v>3097</v>
      </c>
      <c r="L1832" s="124" t="s">
        <v>3097</v>
      </c>
      <c r="M1832" s="124" t="s">
        <v>3098</v>
      </c>
      <c r="N1832" s="124" t="s">
        <v>3099</v>
      </c>
      <c r="O1832" s="124" t="s">
        <v>3100</v>
      </c>
      <c r="P1832" s="124" t="s">
        <v>3097</v>
      </c>
      <c r="Q1832" s="126" t="s">
        <v>3101</v>
      </c>
      <c r="R1832" s="35"/>
    </row>
    <row r="1833" spans="1:18" x14ac:dyDescent="0.3">
      <c r="A1833" s="128"/>
      <c r="B1833" s="128"/>
      <c r="C1833" s="128"/>
      <c r="D1833" s="128"/>
      <c r="E1833" s="128"/>
      <c r="F1833" s="128"/>
      <c r="G1833" s="128"/>
      <c r="H1833" s="10" t="s">
        <v>0</v>
      </c>
      <c r="I1833" s="103">
        <v>1</v>
      </c>
      <c r="J1833" s="103">
        <v>2</v>
      </c>
      <c r="K1833" s="103">
        <v>3</v>
      </c>
      <c r="L1833" s="103" t="s">
        <v>3</v>
      </c>
      <c r="M1833" s="103">
        <v>5</v>
      </c>
      <c r="N1833" s="103">
        <v>6</v>
      </c>
      <c r="O1833" s="103">
        <v>7</v>
      </c>
      <c r="P1833" s="103" t="s">
        <v>3102</v>
      </c>
      <c r="Q1833" s="103">
        <v>9</v>
      </c>
      <c r="R1833" s="35"/>
    </row>
    <row r="1834" spans="1:18" x14ac:dyDescent="0.3">
      <c r="A1834" s="128"/>
      <c r="B1834" s="128"/>
      <c r="C1834" s="128"/>
      <c r="D1834" s="128"/>
      <c r="E1834" s="128"/>
      <c r="F1834" s="128"/>
      <c r="G1834" s="128"/>
      <c r="H1834" s="11" t="s">
        <v>99</v>
      </c>
      <c r="I1834" s="105">
        <f>SUM(I1830)</f>
        <v>982832</v>
      </c>
      <c r="J1834" s="105">
        <f>SUM(J1830)</f>
        <v>932847</v>
      </c>
      <c r="K1834" s="105">
        <f>SUM(K1830)</f>
        <v>0</v>
      </c>
      <c r="L1834" s="105">
        <f t="shared" si="672"/>
        <v>253565</v>
      </c>
      <c r="M1834" s="105">
        <f>SUM(M1830)</f>
        <v>65165</v>
      </c>
      <c r="N1834" s="105">
        <f t="shared" ref="N1834:O1834" si="682">SUM(N1830)</f>
        <v>100570</v>
      </c>
      <c r="O1834" s="105">
        <f t="shared" si="682"/>
        <v>87830</v>
      </c>
      <c r="P1834" s="105">
        <f t="shared" si="674"/>
        <v>253565</v>
      </c>
      <c r="Q1834" s="105">
        <f t="shared" si="675"/>
        <v>27.18184225280244</v>
      </c>
      <c r="R1834" s="35"/>
    </row>
    <row r="1835" spans="1:18" x14ac:dyDescent="0.3">
      <c r="A1835" s="128"/>
      <c r="B1835" s="128"/>
      <c r="C1835" s="128"/>
      <c r="D1835" s="128"/>
      <c r="E1835" s="128"/>
      <c r="F1835" s="128"/>
      <c r="G1835" s="128"/>
      <c r="H1835" s="12" t="s">
        <v>62</v>
      </c>
      <c r="I1835" s="105">
        <f>SUM(I1834)</f>
        <v>982832</v>
      </c>
      <c r="J1835" s="105">
        <f>SUM(J1834)</f>
        <v>932847</v>
      </c>
      <c r="K1835" s="105">
        <f>SUM(K1834)</f>
        <v>0</v>
      </c>
      <c r="L1835" s="105">
        <f t="shared" si="672"/>
        <v>253565</v>
      </c>
      <c r="M1835" s="105">
        <f>SUM(M1834)</f>
        <v>65165</v>
      </c>
      <c r="N1835" s="105">
        <f t="shared" ref="N1835:O1835" si="683">SUM(N1834)</f>
        <v>100570</v>
      </c>
      <c r="O1835" s="105">
        <f t="shared" si="683"/>
        <v>87830</v>
      </c>
      <c r="P1835" s="105">
        <f t="shared" si="674"/>
        <v>253565</v>
      </c>
      <c r="Q1835" s="105">
        <f t="shared" si="675"/>
        <v>27.18184225280244</v>
      </c>
      <c r="R1835" s="35"/>
    </row>
    <row r="1836" spans="1:18" x14ac:dyDescent="0.3">
      <c r="A1836" s="129"/>
      <c r="B1836" s="129"/>
      <c r="C1836" s="129"/>
      <c r="D1836" s="129"/>
      <c r="E1836" s="129"/>
      <c r="F1836" s="129"/>
      <c r="G1836" s="129"/>
      <c r="R1836" s="35"/>
    </row>
    <row r="1837" spans="1:18" ht="15" thickBot="1" x14ac:dyDescent="0.35">
      <c r="A1837" s="81" t="s">
        <v>0</v>
      </c>
      <c r="B1837" s="81" t="s">
        <v>0</v>
      </c>
      <c r="C1837" s="81" t="s">
        <v>0</v>
      </c>
      <c r="D1837" s="81" t="s">
        <v>0</v>
      </c>
      <c r="E1837" s="81" t="s">
        <v>0</v>
      </c>
      <c r="F1837" s="81" t="s">
        <v>0</v>
      </c>
      <c r="G1837" s="81" t="s">
        <v>0</v>
      </c>
      <c r="H1837" s="13" t="s">
        <v>0</v>
      </c>
      <c r="I1837" s="106"/>
      <c r="J1837" s="106"/>
      <c r="K1837" s="106"/>
      <c r="L1837" s="106"/>
      <c r="M1837" s="106"/>
      <c r="N1837" s="106"/>
      <c r="O1837" s="106"/>
      <c r="P1837" s="106"/>
      <c r="Q1837" s="106"/>
      <c r="R1837" s="35"/>
    </row>
    <row r="1838" spans="1:18" s="34" customFormat="1" ht="31.2" thickBot="1" x14ac:dyDescent="0.35">
      <c r="A1838" s="45" t="s">
        <v>112</v>
      </c>
      <c r="B1838" s="45" t="s">
        <v>113</v>
      </c>
      <c r="C1838" s="45" t="s">
        <v>114</v>
      </c>
      <c r="D1838" s="46" t="s">
        <v>0</v>
      </c>
      <c r="E1838" s="45" t="s">
        <v>3014</v>
      </c>
      <c r="F1838" s="45" t="s">
        <v>115</v>
      </c>
      <c r="G1838" s="45" t="s">
        <v>116</v>
      </c>
      <c r="H1838" s="29" t="s">
        <v>1</v>
      </c>
      <c r="I1838" s="124" t="s">
        <v>3013</v>
      </c>
      <c r="J1838" s="124" t="s">
        <v>2</v>
      </c>
      <c r="K1838" s="124" t="s">
        <v>3097</v>
      </c>
      <c r="L1838" s="124" t="s">
        <v>3097</v>
      </c>
      <c r="M1838" s="124" t="s">
        <v>3098</v>
      </c>
      <c r="N1838" s="124" t="s">
        <v>3099</v>
      </c>
      <c r="O1838" s="124" t="s">
        <v>3100</v>
      </c>
      <c r="P1838" s="124" t="s">
        <v>3097</v>
      </c>
      <c r="Q1838" s="126" t="s">
        <v>3101</v>
      </c>
      <c r="R1838" s="35"/>
    </row>
    <row r="1839" spans="1:18" x14ac:dyDescent="0.3">
      <c r="A1839" s="50" t="s">
        <v>0</v>
      </c>
      <c r="B1839" s="50" t="s">
        <v>0</v>
      </c>
      <c r="C1839" s="50" t="s">
        <v>0</v>
      </c>
      <c r="D1839" s="51" t="s">
        <v>0</v>
      </c>
      <c r="E1839" s="51" t="s">
        <v>0</v>
      </c>
      <c r="F1839" s="86" t="s">
        <v>0</v>
      </c>
      <c r="G1839" s="87" t="s">
        <v>0</v>
      </c>
      <c r="H1839" s="8" t="s">
        <v>0</v>
      </c>
      <c r="I1839" s="103">
        <v>1</v>
      </c>
      <c r="J1839" s="103">
        <v>2</v>
      </c>
      <c r="K1839" s="103">
        <v>3</v>
      </c>
      <c r="L1839" s="103" t="s">
        <v>3</v>
      </c>
      <c r="M1839" s="103">
        <v>5</v>
      </c>
      <c r="N1839" s="103">
        <v>6</v>
      </c>
      <c r="O1839" s="103">
        <v>7</v>
      </c>
      <c r="P1839" s="103" t="s">
        <v>3102</v>
      </c>
      <c r="Q1839" s="103">
        <v>9</v>
      </c>
      <c r="R1839" s="35"/>
    </row>
    <row r="1840" spans="1:18" x14ac:dyDescent="0.3">
      <c r="A1840" s="41" t="s">
        <v>796</v>
      </c>
      <c r="B1840" s="41" t="s">
        <v>154</v>
      </c>
      <c r="C1840" s="40" t="s">
        <v>952</v>
      </c>
      <c r="D1840" s="40" t="s">
        <v>953</v>
      </c>
      <c r="E1840" s="52" t="s">
        <v>0</v>
      </c>
      <c r="F1840" s="52" t="s">
        <v>0</v>
      </c>
      <c r="G1840" s="52" t="s">
        <v>0</v>
      </c>
      <c r="H1840" s="6" t="s">
        <v>954</v>
      </c>
      <c r="I1840" s="102"/>
      <c r="J1840" s="102"/>
      <c r="K1840" s="102"/>
      <c r="L1840" s="102">
        <f t="shared" si="672"/>
        <v>0</v>
      </c>
      <c r="M1840" s="102">
        <v>0</v>
      </c>
      <c r="N1840" s="102"/>
      <c r="O1840" s="102"/>
      <c r="P1840" s="102">
        <f t="shared" si="674"/>
        <v>0</v>
      </c>
      <c r="Q1840" s="102" t="str">
        <f t="shared" si="675"/>
        <v>-</v>
      </c>
      <c r="R1840" s="35"/>
    </row>
    <row r="1841" spans="1:18" s="34" customFormat="1" ht="20.399999999999999" x14ac:dyDescent="0.3">
      <c r="A1841" s="43" t="s">
        <v>0</v>
      </c>
      <c r="B1841" s="43" t="s">
        <v>0</v>
      </c>
      <c r="C1841" s="43" t="s">
        <v>0</v>
      </c>
      <c r="D1841" s="49" t="s">
        <v>0</v>
      </c>
      <c r="E1841" s="49" t="s">
        <v>0</v>
      </c>
      <c r="F1841" s="49" t="s">
        <v>0</v>
      </c>
      <c r="G1841" s="49" t="s">
        <v>0</v>
      </c>
      <c r="H1841" s="21" t="s">
        <v>26</v>
      </c>
      <c r="I1841" s="112">
        <f>SUM(I1842,I1849,I1851)</f>
        <v>1255342</v>
      </c>
      <c r="J1841" s="112">
        <f>SUM(J1842,J1849,J1851)</f>
        <v>1159142</v>
      </c>
      <c r="K1841" s="112">
        <f>SUM(K1842,K1849,K1851)</f>
        <v>0</v>
      </c>
      <c r="L1841" s="112">
        <f t="shared" si="672"/>
        <v>319074</v>
      </c>
      <c r="M1841" s="112">
        <f>SUM(M1842,M1849,M1851)</f>
        <v>87558</v>
      </c>
      <c r="N1841" s="112">
        <f t="shared" ref="N1841:O1841" si="684">SUM(N1842,N1849,N1851)</f>
        <v>118857</v>
      </c>
      <c r="O1841" s="112">
        <f t="shared" si="684"/>
        <v>112659</v>
      </c>
      <c r="P1841" s="112">
        <f t="shared" si="674"/>
        <v>319074</v>
      </c>
      <c r="Q1841" s="112">
        <f t="shared" si="675"/>
        <v>27.52673960567385</v>
      </c>
      <c r="R1841" s="35"/>
    </row>
    <row r="1842" spans="1:18" x14ac:dyDescent="0.3">
      <c r="A1842" s="40" t="s">
        <v>796</v>
      </c>
      <c r="B1842" s="40" t="s">
        <v>154</v>
      </c>
      <c r="C1842" s="40" t="s">
        <v>952</v>
      </c>
      <c r="D1842" s="40" t="s">
        <v>953</v>
      </c>
      <c r="E1842" s="52" t="s">
        <v>119</v>
      </c>
      <c r="F1842" s="52" t="s">
        <v>0</v>
      </c>
      <c r="G1842" s="52" t="s">
        <v>0</v>
      </c>
      <c r="H1842" s="6" t="s">
        <v>5</v>
      </c>
      <c r="I1842" s="104">
        <f>SUM(I1843,I1844)</f>
        <v>1023887</v>
      </c>
      <c r="J1842" s="104">
        <f>SUM(J1843,J1844)</f>
        <v>1010887</v>
      </c>
      <c r="K1842" s="104">
        <f>SUM(K1843,K1844)</f>
        <v>0</v>
      </c>
      <c r="L1842" s="104">
        <f t="shared" si="672"/>
        <v>275977</v>
      </c>
      <c r="M1842" s="104">
        <f>SUM(M1843,M1844)</f>
        <v>79759</v>
      </c>
      <c r="N1842" s="104">
        <f t="shared" ref="N1842:O1842" si="685">SUM(N1843,N1844)</f>
        <v>100033</v>
      </c>
      <c r="O1842" s="104">
        <f t="shared" si="685"/>
        <v>96185</v>
      </c>
      <c r="P1842" s="104">
        <f t="shared" si="674"/>
        <v>275977</v>
      </c>
      <c r="Q1842" s="104">
        <f t="shared" si="675"/>
        <v>27.300479677748353</v>
      </c>
      <c r="R1842" s="35"/>
    </row>
    <row r="1843" spans="1:18" x14ac:dyDescent="0.3">
      <c r="A1843" s="40" t="s">
        <v>796</v>
      </c>
      <c r="B1843" s="40" t="s">
        <v>154</v>
      </c>
      <c r="C1843" s="40" t="s">
        <v>952</v>
      </c>
      <c r="D1843" s="40" t="s">
        <v>953</v>
      </c>
      <c r="E1843" s="88" t="s">
        <v>3015</v>
      </c>
      <c r="F1843" s="40"/>
      <c r="G1843" s="81" t="s">
        <v>3071</v>
      </c>
      <c r="H1843" s="9" t="s">
        <v>6</v>
      </c>
      <c r="I1843" s="102">
        <v>902700</v>
      </c>
      <c r="J1843" s="102">
        <v>892700</v>
      </c>
      <c r="K1843" s="102"/>
      <c r="L1843" s="102">
        <f t="shared" si="672"/>
        <v>242036</v>
      </c>
      <c r="M1843" s="102">
        <v>72036</v>
      </c>
      <c r="N1843" s="102">
        <v>85000</v>
      </c>
      <c r="O1843" s="102">
        <v>85000</v>
      </c>
      <c r="P1843" s="102">
        <f t="shared" si="674"/>
        <v>242036</v>
      </c>
      <c r="Q1843" s="102">
        <f t="shared" si="675"/>
        <v>27.112803853478212</v>
      </c>
      <c r="R1843" s="35"/>
    </row>
    <row r="1844" spans="1:18" x14ac:dyDescent="0.3">
      <c r="A1844" s="41" t="s">
        <v>796</v>
      </c>
      <c r="B1844" s="41" t="s">
        <v>154</v>
      </c>
      <c r="C1844" s="41" t="s">
        <v>952</v>
      </c>
      <c r="D1844" s="41" t="s">
        <v>953</v>
      </c>
      <c r="E1844" s="41" t="s">
        <v>120</v>
      </c>
      <c r="F1844" s="40" t="s">
        <v>0</v>
      </c>
      <c r="G1844" s="81" t="s">
        <v>0</v>
      </c>
      <c r="H1844" s="6" t="s">
        <v>7</v>
      </c>
      <c r="I1844" s="104">
        <f>SUM(I1845:I1848)</f>
        <v>121187</v>
      </c>
      <c r="J1844" s="104">
        <f>SUM(J1845:J1848)</f>
        <v>118187</v>
      </c>
      <c r="K1844" s="104">
        <f>SUM(K1845:K1848)</f>
        <v>0</v>
      </c>
      <c r="L1844" s="104">
        <f t="shared" si="672"/>
        <v>33941</v>
      </c>
      <c r="M1844" s="104">
        <f>SUM(M1845:M1848)</f>
        <v>7723</v>
      </c>
      <c r="N1844" s="104">
        <f t="shared" ref="N1844:O1844" si="686">SUM(N1845:N1848)</f>
        <v>15033</v>
      </c>
      <c r="O1844" s="104">
        <f t="shared" si="686"/>
        <v>11185</v>
      </c>
      <c r="P1844" s="104">
        <f t="shared" si="674"/>
        <v>33941</v>
      </c>
      <c r="Q1844" s="104">
        <f t="shared" si="675"/>
        <v>28.718048516334282</v>
      </c>
      <c r="R1844" s="35"/>
    </row>
    <row r="1845" spans="1:18" x14ac:dyDescent="0.3">
      <c r="A1845" s="40" t="s">
        <v>796</v>
      </c>
      <c r="B1845" s="40" t="s">
        <v>154</v>
      </c>
      <c r="C1845" s="40" t="s">
        <v>952</v>
      </c>
      <c r="D1845" s="40" t="s">
        <v>953</v>
      </c>
      <c r="E1845" s="88" t="s">
        <v>3016</v>
      </c>
      <c r="F1845" s="40" t="s">
        <v>955</v>
      </c>
      <c r="G1845" s="81" t="s">
        <v>3071</v>
      </c>
      <c r="H1845" s="9" t="s">
        <v>9</v>
      </c>
      <c r="I1845" s="102">
        <v>19577</v>
      </c>
      <c r="J1845" s="102">
        <v>18577</v>
      </c>
      <c r="K1845" s="102"/>
      <c r="L1845" s="102">
        <f t="shared" si="672"/>
        <v>5067</v>
      </c>
      <c r="M1845" s="102">
        <v>697</v>
      </c>
      <c r="N1845" s="102">
        <v>2185</v>
      </c>
      <c r="O1845" s="102">
        <v>2185</v>
      </c>
      <c r="P1845" s="102">
        <f t="shared" si="674"/>
        <v>5067</v>
      </c>
      <c r="Q1845" s="102">
        <f t="shared" si="675"/>
        <v>27.275663454809713</v>
      </c>
      <c r="R1845" s="35"/>
    </row>
    <row r="1846" spans="1:18" x14ac:dyDescent="0.3">
      <c r="A1846" s="40" t="s">
        <v>796</v>
      </c>
      <c r="B1846" s="40" t="s">
        <v>154</v>
      </c>
      <c r="C1846" s="40" t="s">
        <v>952</v>
      </c>
      <c r="D1846" s="40" t="s">
        <v>953</v>
      </c>
      <c r="E1846" s="88" t="s">
        <v>3016</v>
      </c>
      <c r="F1846" s="40" t="s">
        <v>956</v>
      </c>
      <c r="G1846" s="81" t="s">
        <v>3071</v>
      </c>
      <c r="H1846" s="9" t="s">
        <v>12</v>
      </c>
      <c r="I1846" s="102">
        <v>75630</v>
      </c>
      <c r="J1846" s="102">
        <v>74630</v>
      </c>
      <c r="K1846" s="102"/>
      <c r="L1846" s="102">
        <f t="shared" si="672"/>
        <v>25026</v>
      </c>
      <c r="M1846" s="102">
        <v>7026</v>
      </c>
      <c r="N1846" s="102">
        <v>9000</v>
      </c>
      <c r="O1846" s="102">
        <v>9000</v>
      </c>
      <c r="P1846" s="102">
        <f t="shared" si="674"/>
        <v>25026</v>
      </c>
      <c r="Q1846" s="102">
        <f t="shared" si="675"/>
        <v>33.533431595872976</v>
      </c>
      <c r="R1846" s="35"/>
    </row>
    <row r="1847" spans="1:18" x14ac:dyDescent="0.3">
      <c r="A1847" s="40" t="s">
        <v>796</v>
      </c>
      <c r="B1847" s="40" t="s">
        <v>154</v>
      </c>
      <c r="C1847" s="40" t="s">
        <v>952</v>
      </c>
      <c r="D1847" s="40" t="s">
        <v>953</v>
      </c>
      <c r="E1847" s="88" t="s">
        <v>3016</v>
      </c>
      <c r="F1847" s="40" t="s">
        <v>957</v>
      </c>
      <c r="G1847" s="81" t="s">
        <v>3071</v>
      </c>
      <c r="H1847" s="9" t="s">
        <v>10</v>
      </c>
      <c r="I1847" s="102">
        <v>16980</v>
      </c>
      <c r="J1847" s="102">
        <v>15980</v>
      </c>
      <c r="K1847" s="102"/>
      <c r="L1847" s="102">
        <f t="shared" si="672"/>
        <v>0</v>
      </c>
      <c r="M1847" s="102">
        <v>0</v>
      </c>
      <c r="N1847" s="102"/>
      <c r="O1847" s="102"/>
      <c r="P1847" s="102">
        <f t="shared" si="674"/>
        <v>0</v>
      </c>
      <c r="Q1847" s="102">
        <f t="shared" si="675"/>
        <v>0</v>
      </c>
      <c r="R1847" s="35"/>
    </row>
    <row r="1848" spans="1:18" x14ac:dyDescent="0.3">
      <c r="A1848" s="40" t="s">
        <v>796</v>
      </c>
      <c r="B1848" s="40" t="s">
        <v>154</v>
      </c>
      <c r="C1848" s="40" t="s">
        <v>952</v>
      </c>
      <c r="D1848" s="40" t="s">
        <v>953</v>
      </c>
      <c r="E1848" s="88" t="s">
        <v>3016</v>
      </c>
      <c r="F1848" s="40" t="s">
        <v>958</v>
      </c>
      <c r="G1848" s="81" t="s">
        <v>3071</v>
      </c>
      <c r="H1848" s="9" t="s">
        <v>11</v>
      </c>
      <c r="I1848" s="102">
        <v>9000</v>
      </c>
      <c r="J1848" s="102">
        <v>9000</v>
      </c>
      <c r="K1848" s="102"/>
      <c r="L1848" s="102">
        <f t="shared" si="672"/>
        <v>3848</v>
      </c>
      <c r="M1848" s="102">
        <v>0</v>
      </c>
      <c r="N1848" s="102">
        <v>3848</v>
      </c>
      <c r="O1848" s="102"/>
      <c r="P1848" s="102">
        <f t="shared" si="674"/>
        <v>3848</v>
      </c>
      <c r="Q1848" s="102">
        <f t="shared" si="675"/>
        <v>42.75555555555556</v>
      </c>
      <c r="R1848" s="35"/>
    </row>
    <row r="1849" spans="1:18" x14ac:dyDescent="0.3">
      <c r="A1849" s="40" t="s">
        <v>796</v>
      </c>
      <c r="B1849" s="40" t="s">
        <v>154</v>
      </c>
      <c r="C1849" s="40" t="s">
        <v>952</v>
      </c>
      <c r="D1849" s="40" t="s">
        <v>953</v>
      </c>
      <c r="E1849" s="52" t="s">
        <v>124</v>
      </c>
      <c r="F1849" s="52" t="s">
        <v>0</v>
      </c>
      <c r="G1849" s="52" t="s">
        <v>0</v>
      </c>
      <c r="H1849" s="6" t="s">
        <v>14</v>
      </c>
      <c r="I1849" s="104">
        <f>SUM(I1850)</f>
        <v>96355</v>
      </c>
      <c r="J1849" s="104">
        <f>SUM(J1850)</f>
        <v>95355</v>
      </c>
      <c r="K1849" s="104">
        <f>SUM(K1850)</f>
        <v>0</v>
      </c>
      <c r="L1849" s="104">
        <f t="shared" si="672"/>
        <v>25065</v>
      </c>
      <c r="M1849" s="104">
        <f>SUM(M1850)</f>
        <v>7565</v>
      </c>
      <c r="N1849" s="104">
        <f t="shared" ref="N1849:O1849" si="687">SUM(N1850)</f>
        <v>9500</v>
      </c>
      <c r="O1849" s="104">
        <f t="shared" si="687"/>
        <v>8000</v>
      </c>
      <c r="P1849" s="104">
        <f t="shared" si="674"/>
        <v>25065</v>
      </c>
      <c r="Q1849" s="104">
        <f t="shared" si="675"/>
        <v>26.285983954695613</v>
      </c>
      <c r="R1849" s="35"/>
    </row>
    <row r="1850" spans="1:18" x14ac:dyDescent="0.3">
      <c r="A1850" s="40" t="s">
        <v>796</v>
      </c>
      <c r="B1850" s="40" t="s">
        <v>154</v>
      </c>
      <c r="C1850" s="40" t="s">
        <v>952</v>
      </c>
      <c r="D1850" s="40" t="s">
        <v>953</v>
      </c>
      <c r="E1850" s="88" t="s">
        <v>3017</v>
      </c>
      <c r="F1850" s="40"/>
      <c r="G1850" s="81" t="s">
        <v>3071</v>
      </c>
      <c r="H1850" s="9" t="s">
        <v>15</v>
      </c>
      <c r="I1850" s="102">
        <v>96355</v>
      </c>
      <c r="J1850" s="102">
        <v>95355</v>
      </c>
      <c r="K1850" s="102"/>
      <c r="L1850" s="102">
        <f t="shared" si="672"/>
        <v>25065</v>
      </c>
      <c r="M1850" s="102">
        <v>7565</v>
      </c>
      <c r="N1850" s="102">
        <v>9500</v>
      </c>
      <c r="O1850" s="102">
        <v>8000</v>
      </c>
      <c r="P1850" s="102">
        <f t="shared" si="674"/>
        <v>25065</v>
      </c>
      <c r="Q1850" s="102">
        <f t="shared" si="675"/>
        <v>26.285983954695613</v>
      </c>
      <c r="R1850" s="35"/>
    </row>
    <row r="1851" spans="1:18" x14ac:dyDescent="0.3">
      <c r="A1851" s="40" t="s">
        <v>796</v>
      </c>
      <c r="B1851" s="40" t="s">
        <v>154</v>
      </c>
      <c r="C1851" s="40" t="s">
        <v>952</v>
      </c>
      <c r="D1851" s="40" t="s">
        <v>953</v>
      </c>
      <c r="E1851" s="52" t="s">
        <v>125</v>
      </c>
      <c r="F1851" s="52" t="s">
        <v>0</v>
      </c>
      <c r="G1851" s="52" t="s">
        <v>0</v>
      </c>
      <c r="H1851" s="6" t="s">
        <v>16</v>
      </c>
      <c r="I1851" s="104">
        <f>SUM(I1852:I1859)</f>
        <v>135100</v>
      </c>
      <c r="J1851" s="104">
        <f>SUM(J1852:J1859)</f>
        <v>52900</v>
      </c>
      <c r="K1851" s="104">
        <f>SUM(K1852:K1859)</f>
        <v>0</v>
      </c>
      <c r="L1851" s="104">
        <f t="shared" si="672"/>
        <v>18032</v>
      </c>
      <c r="M1851" s="104">
        <f>SUM(M1852:M1859)</f>
        <v>234</v>
      </c>
      <c r="N1851" s="104">
        <f t="shared" ref="N1851:O1851" si="688">SUM(N1852:N1859)</f>
        <v>9324</v>
      </c>
      <c r="O1851" s="104">
        <f t="shared" si="688"/>
        <v>8474</v>
      </c>
      <c r="P1851" s="104">
        <f t="shared" si="674"/>
        <v>18032</v>
      </c>
      <c r="Q1851" s="104">
        <f t="shared" si="675"/>
        <v>34.086956521739133</v>
      </c>
      <c r="R1851" s="35"/>
    </row>
    <row r="1852" spans="1:18" x14ac:dyDescent="0.3">
      <c r="A1852" s="40" t="s">
        <v>796</v>
      </c>
      <c r="B1852" s="40" t="s">
        <v>154</v>
      </c>
      <c r="C1852" s="40" t="s">
        <v>952</v>
      </c>
      <c r="D1852" s="40" t="s">
        <v>953</v>
      </c>
      <c r="E1852" s="88" t="s">
        <v>3018</v>
      </c>
      <c r="F1852" s="40"/>
      <c r="G1852" s="81" t="s">
        <v>3071</v>
      </c>
      <c r="H1852" s="9" t="s">
        <v>17</v>
      </c>
      <c r="I1852" s="102">
        <v>0</v>
      </c>
      <c r="J1852" s="102">
        <v>0</v>
      </c>
      <c r="K1852" s="102"/>
      <c r="L1852" s="102">
        <f t="shared" si="672"/>
        <v>0</v>
      </c>
      <c r="M1852" s="102">
        <v>0</v>
      </c>
      <c r="N1852" s="102"/>
      <c r="O1852" s="102"/>
      <c r="P1852" s="102">
        <f t="shared" si="674"/>
        <v>0</v>
      </c>
      <c r="Q1852" s="102" t="str">
        <f t="shared" si="675"/>
        <v>-</v>
      </c>
      <c r="R1852" s="35"/>
    </row>
    <row r="1853" spans="1:18" x14ac:dyDescent="0.3">
      <c r="A1853" s="40" t="s">
        <v>796</v>
      </c>
      <c r="B1853" s="40" t="s">
        <v>154</v>
      </c>
      <c r="C1853" s="40" t="s">
        <v>952</v>
      </c>
      <c r="D1853" s="40" t="s">
        <v>953</v>
      </c>
      <c r="E1853" s="88" t="s">
        <v>3031</v>
      </c>
      <c r="F1853" s="40"/>
      <c r="G1853" s="81" t="s">
        <v>3071</v>
      </c>
      <c r="H1853" s="9" t="s">
        <v>18</v>
      </c>
      <c r="I1853" s="102">
        <v>24500</v>
      </c>
      <c r="J1853" s="102">
        <v>22500</v>
      </c>
      <c r="K1853" s="102"/>
      <c r="L1853" s="102">
        <f t="shared" si="672"/>
        <v>12000</v>
      </c>
      <c r="M1853" s="102">
        <v>0</v>
      </c>
      <c r="N1853" s="102">
        <v>6000</v>
      </c>
      <c r="O1853" s="102">
        <v>6000</v>
      </c>
      <c r="P1853" s="102">
        <f t="shared" si="674"/>
        <v>12000</v>
      </c>
      <c r="Q1853" s="102">
        <f t="shared" si="675"/>
        <v>53.333333333333336</v>
      </c>
      <c r="R1853" s="35"/>
    </row>
    <row r="1854" spans="1:18" x14ac:dyDescent="0.3">
      <c r="A1854" s="40" t="s">
        <v>796</v>
      </c>
      <c r="B1854" s="40" t="s">
        <v>154</v>
      </c>
      <c r="C1854" s="40" t="s">
        <v>952</v>
      </c>
      <c r="D1854" s="40" t="s">
        <v>953</v>
      </c>
      <c r="E1854" s="88" t="s">
        <v>3032</v>
      </c>
      <c r="F1854" s="40"/>
      <c r="G1854" s="81" t="s">
        <v>3071</v>
      </c>
      <c r="H1854" s="9" t="s">
        <v>19</v>
      </c>
      <c r="I1854" s="102">
        <v>11000</v>
      </c>
      <c r="J1854" s="102">
        <v>9000</v>
      </c>
      <c r="K1854" s="102"/>
      <c r="L1854" s="102">
        <f t="shared" si="672"/>
        <v>2250</v>
      </c>
      <c r="M1854" s="102">
        <v>0</v>
      </c>
      <c r="N1854" s="102">
        <v>1500</v>
      </c>
      <c r="O1854" s="102">
        <v>750</v>
      </c>
      <c r="P1854" s="102">
        <f t="shared" si="674"/>
        <v>2250</v>
      </c>
      <c r="Q1854" s="102">
        <f t="shared" si="675"/>
        <v>25</v>
      </c>
      <c r="R1854" s="35"/>
    </row>
    <row r="1855" spans="1:18" x14ac:dyDescent="0.3">
      <c r="A1855" s="40" t="s">
        <v>796</v>
      </c>
      <c r="B1855" s="40" t="s">
        <v>154</v>
      </c>
      <c r="C1855" s="40" t="s">
        <v>952</v>
      </c>
      <c r="D1855" s="40" t="s">
        <v>953</v>
      </c>
      <c r="E1855" s="88" t="s">
        <v>3026</v>
      </c>
      <c r="F1855" s="40"/>
      <c r="G1855" s="81" t="s">
        <v>3071</v>
      </c>
      <c r="H1855" s="9" t="s">
        <v>20</v>
      </c>
      <c r="I1855" s="102">
        <v>65700</v>
      </c>
      <c r="J1855" s="102">
        <v>7500</v>
      </c>
      <c r="K1855" s="102"/>
      <c r="L1855" s="102">
        <f t="shared" si="672"/>
        <v>1250</v>
      </c>
      <c r="M1855" s="102">
        <v>0</v>
      </c>
      <c r="N1855" s="102">
        <v>625</v>
      </c>
      <c r="O1855" s="102">
        <v>625</v>
      </c>
      <c r="P1855" s="102">
        <f t="shared" si="674"/>
        <v>1250</v>
      </c>
      <c r="Q1855" s="102">
        <f t="shared" si="675"/>
        <v>16.666666666666664</v>
      </c>
      <c r="R1855" s="35"/>
    </row>
    <row r="1856" spans="1:18" x14ac:dyDescent="0.3">
      <c r="A1856" s="40" t="s">
        <v>796</v>
      </c>
      <c r="B1856" s="40" t="s">
        <v>154</v>
      </c>
      <c r="C1856" s="40" t="s">
        <v>952</v>
      </c>
      <c r="D1856" s="40" t="s">
        <v>953</v>
      </c>
      <c r="E1856" s="88" t="s">
        <v>3033</v>
      </c>
      <c r="F1856" s="40"/>
      <c r="G1856" s="81" t="s">
        <v>3071</v>
      </c>
      <c r="H1856" s="9" t="s">
        <v>21</v>
      </c>
      <c r="I1856" s="102">
        <v>150</v>
      </c>
      <c r="J1856" s="102">
        <v>150</v>
      </c>
      <c r="K1856" s="102"/>
      <c r="L1856" s="102">
        <f t="shared" si="672"/>
        <v>30</v>
      </c>
      <c r="M1856" s="102">
        <v>0</v>
      </c>
      <c r="N1856" s="102">
        <v>15</v>
      </c>
      <c r="O1856" s="102">
        <v>15</v>
      </c>
      <c r="P1856" s="102">
        <f t="shared" si="674"/>
        <v>30</v>
      </c>
      <c r="Q1856" s="102">
        <f t="shared" si="675"/>
        <v>20</v>
      </c>
      <c r="R1856" s="35"/>
    </row>
    <row r="1857" spans="1:18" x14ac:dyDescent="0.3">
      <c r="A1857" s="40" t="s">
        <v>796</v>
      </c>
      <c r="B1857" s="40" t="s">
        <v>154</v>
      </c>
      <c r="C1857" s="40" t="s">
        <v>952</v>
      </c>
      <c r="D1857" s="40" t="s">
        <v>953</v>
      </c>
      <c r="E1857" s="88" t="s">
        <v>3035</v>
      </c>
      <c r="F1857" s="40"/>
      <c r="G1857" s="81" t="s">
        <v>3071</v>
      </c>
      <c r="H1857" s="9" t="s">
        <v>23</v>
      </c>
      <c r="I1857" s="102">
        <v>13750</v>
      </c>
      <c r="J1857" s="102">
        <v>3750</v>
      </c>
      <c r="K1857" s="102"/>
      <c r="L1857" s="102">
        <f t="shared" si="672"/>
        <v>624</v>
      </c>
      <c r="M1857" s="102">
        <v>0</v>
      </c>
      <c r="N1857" s="102">
        <v>312</v>
      </c>
      <c r="O1857" s="102">
        <v>312</v>
      </c>
      <c r="P1857" s="102">
        <f t="shared" si="674"/>
        <v>624</v>
      </c>
      <c r="Q1857" s="102">
        <f t="shared" si="675"/>
        <v>16.64</v>
      </c>
      <c r="R1857" s="35"/>
    </row>
    <row r="1858" spans="1:18" x14ac:dyDescent="0.3">
      <c r="A1858" s="40" t="s">
        <v>796</v>
      </c>
      <c r="B1858" s="40" t="s">
        <v>154</v>
      </c>
      <c r="C1858" s="40" t="s">
        <v>952</v>
      </c>
      <c r="D1858" s="40" t="s">
        <v>953</v>
      </c>
      <c r="E1858" s="88" t="s">
        <v>3036</v>
      </c>
      <c r="F1858" s="40"/>
      <c r="G1858" s="81" t="s">
        <v>3071</v>
      </c>
      <c r="H1858" s="9" t="s">
        <v>24</v>
      </c>
      <c r="I1858" s="102">
        <v>0</v>
      </c>
      <c r="J1858" s="102">
        <v>0</v>
      </c>
      <c r="K1858" s="102"/>
      <c r="L1858" s="102">
        <f t="shared" si="672"/>
        <v>0</v>
      </c>
      <c r="M1858" s="102">
        <v>0</v>
      </c>
      <c r="N1858" s="102"/>
      <c r="O1858" s="102"/>
      <c r="P1858" s="102">
        <f t="shared" si="674"/>
        <v>0</v>
      </c>
      <c r="Q1858" s="102" t="str">
        <f t="shared" si="675"/>
        <v>-</v>
      </c>
      <c r="R1858" s="35"/>
    </row>
    <row r="1859" spans="1:18" x14ac:dyDescent="0.3">
      <c r="A1859" s="41" t="s">
        <v>796</v>
      </c>
      <c r="B1859" s="41" t="s">
        <v>154</v>
      </c>
      <c r="C1859" s="41" t="s">
        <v>952</v>
      </c>
      <c r="D1859" s="41" t="s">
        <v>953</v>
      </c>
      <c r="E1859" s="41" t="s">
        <v>127</v>
      </c>
      <c r="F1859" s="40" t="s">
        <v>0</v>
      </c>
      <c r="G1859" s="81" t="s">
        <v>0</v>
      </c>
      <c r="H1859" s="6" t="s">
        <v>25</v>
      </c>
      <c r="I1859" s="104">
        <f>SUM(I1860:I1862)</f>
        <v>20000</v>
      </c>
      <c r="J1859" s="104">
        <f>SUM(J1860:J1862)</f>
        <v>10000</v>
      </c>
      <c r="K1859" s="104">
        <f>SUM(K1860:K1862)</f>
        <v>0</v>
      </c>
      <c r="L1859" s="104">
        <f t="shared" si="672"/>
        <v>1878</v>
      </c>
      <c r="M1859" s="104">
        <f>SUM(M1860:M1862)</f>
        <v>234</v>
      </c>
      <c r="N1859" s="104">
        <f t="shared" ref="N1859:O1859" si="689">SUM(N1860:N1862)</f>
        <v>872</v>
      </c>
      <c r="O1859" s="104">
        <f t="shared" si="689"/>
        <v>772</v>
      </c>
      <c r="P1859" s="104">
        <f t="shared" si="674"/>
        <v>1878</v>
      </c>
      <c r="Q1859" s="104">
        <f t="shared" si="675"/>
        <v>18.78</v>
      </c>
      <c r="R1859" s="35"/>
    </row>
    <row r="1860" spans="1:18" x14ac:dyDescent="0.3">
      <c r="A1860" s="40" t="s">
        <v>796</v>
      </c>
      <c r="B1860" s="40" t="s">
        <v>154</v>
      </c>
      <c r="C1860" s="40" t="s">
        <v>952</v>
      </c>
      <c r="D1860" s="40" t="s">
        <v>953</v>
      </c>
      <c r="E1860" s="88" t="s">
        <v>3019</v>
      </c>
      <c r="F1860" s="40"/>
      <c r="G1860" s="81" t="s">
        <v>3071</v>
      </c>
      <c r="H1860" s="9" t="s">
        <v>25</v>
      </c>
      <c r="I1860" s="102">
        <v>12500</v>
      </c>
      <c r="J1860" s="102">
        <v>2500</v>
      </c>
      <c r="K1860" s="102"/>
      <c r="L1860" s="102">
        <f t="shared" si="672"/>
        <v>324</v>
      </c>
      <c r="M1860" s="102">
        <v>0</v>
      </c>
      <c r="N1860" s="102">
        <v>162</v>
      </c>
      <c r="O1860" s="102">
        <v>162</v>
      </c>
      <c r="P1860" s="102">
        <f t="shared" si="674"/>
        <v>324</v>
      </c>
      <c r="Q1860" s="102">
        <f t="shared" si="675"/>
        <v>12.959999999999999</v>
      </c>
      <c r="R1860" s="35"/>
    </row>
    <row r="1861" spans="1:18" x14ac:dyDescent="0.3">
      <c r="A1861" s="40" t="s">
        <v>796</v>
      </c>
      <c r="B1861" s="40" t="s">
        <v>154</v>
      </c>
      <c r="C1861" s="40" t="s">
        <v>952</v>
      </c>
      <c r="D1861" s="40" t="s">
        <v>953</v>
      </c>
      <c r="E1861" s="88" t="s">
        <v>3019</v>
      </c>
      <c r="F1861" s="40" t="s">
        <v>959</v>
      </c>
      <c r="G1861" s="81" t="s">
        <v>3071</v>
      </c>
      <c r="H1861" s="9" t="s">
        <v>135</v>
      </c>
      <c r="I1861" s="102">
        <v>2500</v>
      </c>
      <c r="J1861" s="102">
        <v>2500</v>
      </c>
      <c r="K1861" s="102"/>
      <c r="L1861" s="102">
        <f t="shared" si="672"/>
        <v>734</v>
      </c>
      <c r="M1861" s="102">
        <v>234</v>
      </c>
      <c r="N1861" s="102">
        <v>300</v>
      </c>
      <c r="O1861" s="102">
        <v>200</v>
      </c>
      <c r="P1861" s="102">
        <f t="shared" si="674"/>
        <v>734</v>
      </c>
      <c r="Q1861" s="102">
        <f t="shared" si="675"/>
        <v>29.360000000000003</v>
      </c>
      <c r="R1861" s="35"/>
    </row>
    <row r="1862" spans="1:18" ht="20.399999999999999" x14ac:dyDescent="0.3">
      <c r="A1862" s="40" t="s">
        <v>796</v>
      </c>
      <c r="B1862" s="40" t="s">
        <v>154</v>
      </c>
      <c r="C1862" s="40" t="s">
        <v>952</v>
      </c>
      <c r="D1862" s="40" t="s">
        <v>953</v>
      </c>
      <c r="E1862" s="88" t="s">
        <v>3019</v>
      </c>
      <c r="F1862" s="40" t="s">
        <v>960</v>
      </c>
      <c r="G1862" s="81" t="s">
        <v>3071</v>
      </c>
      <c r="H1862" s="9" t="s">
        <v>141</v>
      </c>
      <c r="I1862" s="102">
        <v>5000</v>
      </c>
      <c r="J1862" s="102">
        <v>5000</v>
      </c>
      <c r="K1862" s="102"/>
      <c r="L1862" s="102">
        <f t="shared" si="672"/>
        <v>820</v>
      </c>
      <c r="M1862" s="102">
        <v>0</v>
      </c>
      <c r="N1862" s="102">
        <v>410</v>
      </c>
      <c r="O1862" s="102">
        <v>410</v>
      </c>
      <c r="P1862" s="102">
        <f t="shared" si="674"/>
        <v>820</v>
      </c>
      <c r="Q1862" s="102">
        <f t="shared" si="675"/>
        <v>16.400000000000002</v>
      </c>
      <c r="R1862" s="35"/>
    </row>
    <row r="1863" spans="1:18" s="34" customFormat="1" ht="20.399999999999999" x14ac:dyDescent="0.3">
      <c r="A1863" s="43" t="s">
        <v>0</v>
      </c>
      <c r="B1863" s="43" t="s">
        <v>0</v>
      </c>
      <c r="C1863" s="43" t="s">
        <v>0</v>
      </c>
      <c r="D1863" s="49" t="s">
        <v>0</v>
      </c>
      <c r="E1863" s="49" t="s">
        <v>0</v>
      </c>
      <c r="F1863" s="49" t="s">
        <v>0</v>
      </c>
      <c r="G1863" s="49" t="s">
        <v>0</v>
      </c>
      <c r="H1863" s="21" t="s">
        <v>35</v>
      </c>
      <c r="I1863" s="112">
        <f t="shared" ref="I1863:O1864" si="690">SUM(I1864)</f>
        <v>100</v>
      </c>
      <c r="J1863" s="112">
        <f t="shared" si="690"/>
        <v>100</v>
      </c>
      <c r="K1863" s="112">
        <f t="shared" si="690"/>
        <v>0</v>
      </c>
      <c r="L1863" s="112">
        <f t="shared" si="672"/>
        <v>0</v>
      </c>
      <c r="M1863" s="112">
        <f t="shared" si="690"/>
        <v>0</v>
      </c>
      <c r="N1863" s="112">
        <f t="shared" si="690"/>
        <v>0</v>
      </c>
      <c r="O1863" s="112">
        <f t="shared" si="690"/>
        <v>0</v>
      </c>
      <c r="P1863" s="112">
        <f t="shared" si="674"/>
        <v>0</v>
      </c>
      <c r="Q1863" s="112">
        <f t="shared" si="675"/>
        <v>0</v>
      </c>
      <c r="R1863" s="35"/>
    </row>
    <row r="1864" spans="1:18" x14ac:dyDescent="0.3">
      <c r="A1864" s="40" t="s">
        <v>796</v>
      </c>
      <c r="B1864" s="40" t="s">
        <v>154</v>
      </c>
      <c r="C1864" s="40" t="s">
        <v>952</v>
      </c>
      <c r="D1864" s="40" t="s">
        <v>953</v>
      </c>
      <c r="E1864" s="52" t="s">
        <v>142</v>
      </c>
      <c r="F1864" s="52" t="s">
        <v>0</v>
      </c>
      <c r="G1864" s="52" t="s">
        <v>0</v>
      </c>
      <c r="H1864" s="6" t="s">
        <v>27</v>
      </c>
      <c r="I1864" s="104">
        <f t="shared" si="690"/>
        <v>100</v>
      </c>
      <c r="J1864" s="104">
        <f t="shared" si="690"/>
        <v>100</v>
      </c>
      <c r="K1864" s="104">
        <f t="shared" si="690"/>
        <v>0</v>
      </c>
      <c r="L1864" s="104">
        <f t="shared" si="672"/>
        <v>0</v>
      </c>
      <c r="M1864" s="104">
        <f t="shared" si="690"/>
        <v>0</v>
      </c>
      <c r="N1864" s="104">
        <f t="shared" si="690"/>
        <v>0</v>
      </c>
      <c r="O1864" s="104">
        <f t="shared" si="690"/>
        <v>0</v>
      </c>
      <c r="P1864" s="104">
        <f t="shared" si="674"/>
        <v>0</v>
      </c>
      <c r="Q1864" s="104">
        <f t="shared" si="675"/>
        <v>0</v>
      </c>
      <c r="R1864" s="35"/>
    </row>
    <row r="1865" spans="1:18" x14ac:dyDescent="0.3">
      <c r="A1865" s="40" t="s">
        <v>796</v>
      </c>
      <c r="B1865" s="40" t="s">
        <v>154</v>
      </c>
      <c r="C1865" s="40" t="s">
        <v>952</v>
      </c>
      <c r="D1865" s="40" t="s">
        <v>953</v>
      </c>
      <c r="E1865" s="88" t="s">
        <v>3021</v>
      </c>
      <c r="F1865" s="40"/>
      <c r="G1865" s="81" t="s">
        <v>3071</v>
      </c>
      <c r="H1865" s="9" t="s">
        <v>34</v>
      </c>
      <c r="I1865" s="102">
        <v>100</v>
      </c>
      <c r="J1865" s="102">
        <v>100</v>
      </c>
      <c r="K1865" s="102"/>
      <c r="L1865" s="102">
        <f t="shared" si="672"/>
        <v>0</v>
      </c>
      <c r="M1865" s="102">
        <v>0</v>
      </c>
      <c r="N1865" s="102"/>
      <c r="O1865" s="102"/>
      <c r="P1865" s="102">
        <f t="shared" si="674"/>
        <v>0</v>
      </c>
      <c r="Q1865" s="102">
        <f t="shared" si="675"/>
        <v>0</v>
      </c>
      <c r="R1865" s="35"/>
    </row>
    <row r="1866" spans="1:18" s="34" customFormat="1" ht="20.399999999999999" x14ac:dyDescent="0.3">
      <c r="A1866" s="43" t="s">
        <v>0</v>
      </c>
      <c r="B1866" s="43" t="s">
        <v>0</v>
      </c>
      <c r="C1866" s="43" t="s">
        <v>0</v>
      </c>
      <c r="D1866" s="49" t="s">
        <v>0</v>
      </c>
      <c r="E1866" s="49" t="s">
        <v>0</v>
      </c>
      <c r="F1866" s="49" t="s">
        <v>0</v>
      </c>
      <c r="G1866" s="49" t="s">
        <v>0</v>
      </c>
      <c r="H1866" s="21" t="s">
        <v>53</v>
      </c>
      <c r="I1866" s="112">
        <f>SUM(I1867)</f>
        <v>27000</v>
      </c>
      <c r="J1866" s="112">
        <f>SUM(J1867)</f>
        <v>0</v>
      </c>
      <c r="K1866" s="112">
        <f>SUM(K1867)</f>
        <v>0</v>
      </c>
      <c r="L1866" s="112">
        <f t="shared" si="672"/>
        <v>0</v>
      </c>
      <c r="M1866" s="112">
        <f>SUM(M1867)</f>
        <v>0</v>
      </c>
      <c r="N1866" s="112">
        <f t="shared" ref="N1866:O1866" si="691">SUM(N1867)</f>
        <v>0</v>
      </c>
      <c r="O1866" s="112">
        <f t="shared" si="691"/>
        <v>0</v>
      </c>
      <c r="P1866" s="112">
        <f t="shared" si="674"/>
        <v>0</v>
      </c>
      <c r="Q1866" s="112" t="str">
        <f t="shared" si="675"/>
        <v>-</v>
      </c>
      <c r="R1866" s="35"/>
    </row>
    <row r="1867" spans="1:18" x14ac:dyDescent="0.3">
      <c r="A1867" s="40" t="s">
        <v>796</v>
      </c>
      <c r="B1867" s="40" t="s">
        <v>154</v>
      </c>
      <c r="C1867" s="40" t="s">
        <v>952</v>
      </c>
      <c r="D1867" s="40" t="s">
        <v>953</v>
      </c>
      <c r="E1867" s="52" t="s">
        <v>149</v>
      </c>
      <c r="F1867" s="52" t="s">
        <v>0</v>
      </c>
      <c r="G1867" s="52" t="s">
        <v>0</v>
      </c>
      <c r="H1867" s="6" t="s">
        <v>46</v>
      </c>
      <c r="I1867" s="104">
        <f>SUM(I1868:I1869)</f>
        <v>27000</v>
      </c>
      <c r="J1867" s="104">
        <f>SUM(J1868:J1869)</f>
        <v>0</v>
      </c>
      <c r="K1867" s="104">
        <f>SUM(K1868:K1869)</f>
        <v>0</v>
      </c>
      <c r="L1867" s="104">
        <f t="shared" ref="L1867:L1930" si="692">SUM(M1867:O1867)</f>
        <v>0</v>
      </c>
      <c r="M1867" s="104">
        <f>SUM(M1868:M1869)</f>
        <v>0</v>
      </c>
      <c r="N1867" s="104">
        <f t="shared" ref="N1867:O1867" si="693">SUM(N1868:N1869)</f>
        <v>0</v>
      </c>
      <c r="O1867" s="104">
        <f t="shared" si="693"/>
        <v>0</v>
      </c>
      <c r="P1867" s="104">
        <f t="shared" si="674"/>
        <v>0</v>
      </c>
      <c r="Q1867" s="104" t="str">
        <f t="shared" si="675"/>
        <v>-</v>
      </c>
      <c r="R1867" s="35"/>
    </row>
    <row r="1868" spans="1:18" x14ac:dyDescent="0.3">
      <c r="A1868" s="40" t="s">
        <v>796</v>
      </c>
      <c r="B1868" s="40" t="s">
        <v>154</v>
      </c>
      <c r="C1868" s="40" t="s">
        <v>952</v>
      </c>
      <c r="D1868" s="40" t="s">
        <v>953</v>
      </c>
      <c r="E1868" s="88" t="s">
        <v>3022</v>
      </c>
      <c r="F1868" s="40"/>
      <c r="G1868" s="81" t="s">
        <v>3071</v>
      </c>
      <c r="H1868" s="9" t="s">
        <v>49</v>
      </c>
      <c r="I1868" s="102">
        <v>12000</v>
      </c>
      <c r="J1868" s="102">
        <v>0</v>
      </c>
      <c r="K1868" s="102"/>
      <c r="L1868" s="102">
        <f t="shared" si="692"/>
        <v>0</v>
      </c>
      <c r="M1868" s="102">
        <v>0</v>
      </c>
      <c r="N1868" s="102"/>
      <c r="O1868" s="102"/>
      <c r="P1868" s="102">
        <f t="shared" si="674"/>
        <v>0</v>
      </c>
      <c r="Q1868" s="102" t="str">
        <f t="shared" si="675"/>
        <v>-</v>
      </c>
      <c r="R1868" s="35"/>
    </row>
    <row r="1869" spans="1:18" x14ac:dyDescent="0.3">
      <c r="A1869" s="40" t="s">
        <v>796</v>
      </c>
      <c r="B1869" s="40" t="s">
        <v>154</v>
      </c>
      <c r="C1869" s="40" t="s">
        <v>952</v>
      </c>
      <c r="D1869" s="40" t="s">
        <v>953</v>
      </c>
      <c r="E1869" s="88" t="s">
        <v>3037</v>
      </c>
      <c r="F1869" s="40"/>
      <c r="G1869" s="81" t="s">
        <v>3071</v>
      </c>
      <c r="H1869" s="9" t="s">
        <v>52</v>
      </c>
      <c r="I1869" s="102">
        <v>15000</v>
      </c>
      <c r="J1869" s="102">
        <v>0</v>
      </c>
      <c r="K1869" s="102"/>
      <c r="L1869" s="102">
        <f t="shared" si="692"/>
        <v>0</v>
      </c>
      <c r="M1869" s="102">
        <v>0</v>
      </c>
      <c r="N1869" s="102"/>
      <c r="O1869" s="102"/>
      <c r="P1869" s="102">
        <f t="shared" si="674"/>
        <v>0</v>
      </c>
      <c r="Q1869" s="102" t="str">
        <f t="shared" si="675"/>
        <v>-</v>
      </c>
      <c r="R1869" s="35"/>
    </row>
    <row r="1870" spans="1:18" s="34" customFormat="1" x14ac:dyDescent="0.3">
      <c r="A1870" s="49" t="s">
        <v>0</v>
      </c>
      <c r="B1870" s="49" t="s">
        <v>0</v>
      </c>
      <c r="C1870" s="49" t="s">
        <v>0</v>
      </c>
      <c r="D1870" s="49" t="s">
        <v>0</v>
      </c>
      <c r="E1870" s="49" t="s">
        <v>0</v>
      </c>
      <c r="F1870" s="49" t="s">
        <v>0</v>
      </c>
      <c r="G1870" s="49" t="s">
        <v>0</v>
      </c>
      <c r="H1870" s="21" t="s">
        <v>961</v>
      </c>
      <c r="I1870" s="112">
        <f>SUM(I1841,I1863,I1866)</f>
        <v>1282442</v>
      </c>
      <c r="J1870" s="112">
        <f>SUM(J1841,J1863,J1866)</f>
        <v>1159242</v>
      </c>
      <c r="K1870" s="112">
        <f>SUM(K1841,K1863,K1866)</f>
        <v>0</v>
      </c>
      <c r="L1870" s="112">
        <f t="shared" si="692"/>
        <v>319074</v>
      </c>
      <c r="M1870" s="112">
        <f>SUM(M1841,M1863,M1866)</f>
        <v>87558</v>
      </c>
      <c r="N1870" s="112">
        <f t="shared" ref="N1870:O1870" si="694">SUM(N1841,N1863,N1866)</f>
        <v>118857</v>
      </c>
      <c r="O1870" s="112">
        <f t="shared" si="694"/>
        <v>112659</v>
      </c>
      <c r="P1870" s="112">
        <f t="shared" si="674"/>
        <v>319074</v>
      </c>
      <c r="Q1870" s="112">
        <f t="shared" si="675"/>
        <v>27.524365059236981</v>
      </c>
      <c r="R1870" s="35"/>
    </row>
    <row r="1871" spans="1:18" ht="15" thickBot="1" x14ac:dyDescent="0.35">
      <c r="A1871" s="81" t="s">
        <v>0</v>
      </c>
      <c r="B1871" s="81" t="s">
        <v>0</v>
      </c>
      <c r="C1871" s="81" t="s">
        <v>0</v>
      </c>
      <c r="D1871" s="81" t="s">
        <v>0</v>
      </c>
      <c r="E1871" s="81" t="s">
        <v>0</v>
      </c>
      <c r="F1871" s="81" t="s">
        <v>0</v>
      </c>
      <c r="G1871" s="81" t="s">
        <v>0</v>
      </c>
      <c r="H1871" s="6" t="s">
        <v>152</v>
      </c>
      <c r="I1871" s="104">
        <v>31</v>
      </c>
      <c r="J1871" s="104">
        <v>31</v>
      </c>
      <c r="K1871" s="104"/>
      <c r="L1871" s="104"/>
      <c r="M1871" s="104"/>
      <c r="N1871" s="104"/>
      <c r="O1871" s="104"/>
      <c r="P1871" s="104"/>
      <c r="Q1871" s="104"/>
      <c r="R1871" s="35"/>
    </row>
    <row r="1872" spans="1:18" s="34" customFormat="1" ht="31.2" thickBot="1" x14ac:dyDescent="0.35">
      <c r="A1872" s="127" t="s">
        <v>0</v>
      </c>
      <c r="B1872" s="127" t="s">
        <v>0</v>
      </c>
      <c r="C1872" s="127" t="s">
        <v>0</v>
      </c>
      <c r="D1872" s="127" t="s">
        <v>0</v>
      </c>
      <c r="E1872" s="127" t="s">
        <v>0</v>
      </c>
      <c r="F1872" s="127" t="s">
        <v>0</v>
      </c>
      <c r="G1872" s="127" t="s">
        <v>0</v>
      </c>
      <c r="H1872" s="29" t="s">
        <v>63</v>
      </c>
      <c r="I1872" s="124" t="s">
        <v>3013</v>
      </c>
      <c r="J1872" s="124" t="s">
        <v>2</v>
      </c>
      <c r="K1872" s="124" t="s">
        <v>3097</v>
      </c>
      <c r="L1872" s="124" t="s">
        <v>3097</v>
      </c>
      <c r="M1872" s="124" t="s">
        <v>3098</v>
      </c>
      <c r="N1872" s="124" t="s">
        <v>3099</v>
      </c>
      <c r="O1872" s="124" t="s">
        <v>3100</v>
      </c>
      <c r="P1872" s="124" t="s">
        <v>3097</v>
      </c>
      <c r="Q1872" s="126" t="s">
        <v>3101</v>
      </c>
      <c r="R1872" s="35"/>
    </row>
    <row r="1873" spans="1:18" x14ac:dyDescent="0.3">
      <c r="A1873" s="128"/>
      <c r="B1873" s="128"/>
      <c r="C1873" s="128"/>
      <c r="D1873" s="128"/>
      <c r="E1873" s="128"/>
      <c r="F1873" s="128"/>
      <c r="G1873" s="128"/>
      <c r="H1873" s="10" t="s">
        <v>0</v>
      </c>
      <c r="I1873" s="103">
        <v>1</v>
      </c>
      <c r="J1873" s="103">
        <v>2</v>
      </c>
      <c r="K1873" s="103">
        <v>3</v>
      </c>
      <c r="L1873" s="103" t="s">
        <v>3</v>
      </c>
      <c r="M1873" s="103">
        <v>5</v>
      </c>
      <c r="N1873" s="103">
        <v>6</v>
      </c>
      <c r="O1873" s="103">
        <v>7</v>
      </c>
      <c r="P1873" s="103" t="s">
        <v>3102</v>
      </c>
      <c r="Q1873" s="103">
        <v>9</v>
      </c>
      <c r="R1873" s="35"/>
    </row>
    <row r="1874" spans="1:18" x14ac:dyDescent="0.3">
      <c r="A1874" s="128"/>
      <c r="B1874" s="128"/>
      <c r="C1874" s="128"/>
      <c r="D1874" s="128"/>
      <c r="E1874" s="128"/>
      <c r="F1874" s="128"/>
      <c r="G1874" s="128"/>
      <c r="H1874" s="11" t="s">
        <v>99</v>
      </c>
      <c r="I1874" s="105">
        <f>SUM(I1870)</f>
        <v>1282442</v>
      </c>
      <c r="J1874" s="105">
        <f>SUM(J1870)</f>
        <v>1159242</v>
      </c>
      <c r="K1874" s="105">
        <f>SUM(K1870)</f>
        <v>0</v>
      </c>
      <c r="L1874" s="105">
        <f t="shared" si="692"/>
        <v>319074</v>
      </c>
      <c r="M1874" s="105">
        <f>SUM(M1870)</f>
        <v>87558</v>
      </c>
      <c r="N1874" s="105">
        <f t="shared" ref="N1874:O1874" si="695">SUM(N1870)</f>
        <v>118857</v>
      </c>
      <c r="O1874" s="105">
        <f t="shared" si="695"/>
        <v>112659</v>
      </c>
      <c r="P1874" s="105">
        <f t="shared" ref="P1874:P1937" si="696">K1874+L1874</f>
        <v>319074</v>
      </c>
      <c r="Q1874" s="105">
        <f t="shared" ref="Q1874:Q1937" si="697">IF(J1874=0,"-",P1874/J1874*100)</f>
        <v>27.524365059236981</v>
      </c>
      <c r="R1874" s="35"/>
    </row>
    <row r="1875" spans="1:18" x14ac:dyDescent="0.3">
      <c r="A1875" s="128"/>
      <c r="B1875" s="128"/>
      <c r="C1875" s="128"/>
      <c r="D1875" s="128"/>
      <c r="E1875" s="128"/>
      <c r="F1875" s="128"/>
      <c r="G1875" s="128"/>
      <c r="H1875" s="12" t="s">
        <v>62</v>
      </c>
      <c r="I1875" s="105">
        <f>SUM(I1874)</f>
        <v>1282442</v>
      </c>
      <c r="J1875" s="105">
        <f>SUM(J1874)</f>
        <v>1159242</v>
      </c>
      <c r="K1875" s="105">
        <f>SUM(K1874)</f>
        <v>0</v>
      </c>
      <c r="L1875" s="105">
        <f t="shared" si="692"/>
        <v>319074</v>
      </c>
      <c r="M1875" s="105">
        <f>SUM(M1874)</f>
        <v>87558</v>
      </c>
      <c r="N1875" s="105">
        <f t="shared" ref="N1875:O1875" si="698">SUM(N1874)</f>
        <v>118857</v>
      </c>
      <c r="O1875" s="105">
        <f t="shared" si="698"/>
        <v>112659</v>
      </c>
      <c r="P1875" s="105">
        <f t="shared" si="696"/>
        <v>319074</v>
      </c>
      <c r="Q1875" s="105">
        <f t="shared" si="697"/>
        <v>27.524365059236981</v>
      </c>
      <c r="R1875" s="35"/>
    </row>
    <row r="1876" spans="1:18" x14ac:dyDescent="0.3">
      <c r="A1876" s="129"/>
      <c r="B1876" s="129"/>
      <c r="C1876" s="129"/>
      <c r="D1876" s="129"/>
      <c r="E1876" s="129"/>
      <c r="F1876" s="129"/>
      <c r="G1876" s="129"/>
      <c r="R1876" s="35"/>
    </row>
    <row r="1877" spans="1:18" ht="15" thickBot="1" x14ac:dyDescent="0.35">
      <c r="A1877" s="81" t="s">
        <v>0</v>
      </c>
      <c r="B1877" s="81" t="s">
        <v>0</v>
      </c>
      <c r="C1877" s="81" t="s">
        <v>0</v>
      </c>
      <c r="D1877" s="81" t="s">
        <v>0</v>
      </c>
      <c r="E1877" s="81" t="s">
        <v>0</v>
      </c>
      <c r="F1877" s="81" t="s">
        <v>0</v>
      </c>
      <c r="G1877" s="81" t="s">
        <v>0</v>
      </c>
      <c r="H1877" s="13" t="s">
        <v>0</v>
      </c>
      <c r="I1877" s="106"/>
      <c r="J1877" s="106"/>
      <c r="K1877" s="106"/>
      <c r="L1877" s="106"/>
      <c r="M1877" s="106"/>
      <c r="N1877" s="106"/>
      <c r="O1877" s="106"/>
      <c r="P1877" s="106"/>
      <c r="Q1877" s="106"/>
      <c r="R1877" s="35"/>
    </row>
    <row r="1878" spans="1:18" s="34" customFormat="1" ht="31.2" thickBot="1" x14ac:dyDescent="0.35">
      <c r="A1878" s="45" t="s">
        <v>112</v>
      </c>
      <c r="B1878" s="45" t="s">
        <v>113</v>
      </c>
      <c r="C1878" s="45" t="s">
        <v>114</v>
      </c>
      <c r="D1878" s="46" t="s">
        <v>0</v>
      </c>
      <c r="E1878" s="45" t="s">
        <v>3014</v>
      </c>
      <c r="F1878" s="45" t="s">
        <v>115</v>
      </c>
      <c r="G1878" s="45" t="s">
        <v>116</v>
      </c>
      <c r="H1878" s="29" t="s">
        <v>1</v>
      </c>
      <c r="I1878" s="124" t="s">
        <v>3013</v>
      </c>
      <c r="J1878" s="124" t="s">
        <v>2</v>
      </c>
      <c r="K1878" s="124" t="s">
        <v>3097</v>
      </c>
      <c r="L1878" s="124" t="s">
        <v>3097</v>
      </c>
      <c r="M1878" s="124" t="s">
        <v>3098</v>
      </c>
      <c r="N1878" s="124" t="s">
        <v>3099</v>
      </c>
      <c r="O1878" s="124" t="s">
        <v>3100</v>
      </c>
      <c r="P1878" s="124" t="s">
        <v>3097</v>
      </c>
      <c r="Q1878" s="126" t="s">
        <v>3101</v>
      </c>
      <c r="R1878" s="35"/>
    </row>
    <row r="1879" spans="1:18" x14ac:dyDescent="0.3">
      <c r="A1879" s="50" t="s">
        <v>0</v>
      </c>
      <c r="B1879" s="50" t="s">
        <v>0</v>
      </c>
      <c r="C1879" s="50" t="s">
        <v>0</v>
      </c>
      <c r="D1879" s="51" t="s">
        <v>0</v>
      </c>
      <c r="E1879" s="51" t="s">
        <v>0</v>
      </c>
      <c r="F1879" s="86" t="s">
        <v>0</v>
      </c>
      <c r="G1879" s="87" t="s">
        <v>0</v>
      </c>
      <c r="H1879" s="8" t="s">
        <v>0</v>
      </c>
      <c r="I1879" s="103">
        <v>1</v>
      </c>
      <c r="J1879" s="103">
        <v>2</v>
      </c>
      <c r="K1879" s="103">
        <v>3</v>
      </c>
      <c r="L1879" s="103" t="s">
        <v>3</v>
      </c>
      <c r="M1879" s="103">
        <v>5</v>
      </c>
      <c r="N1879" s="103">
        <v>6</v>
      </c>
      <c r="O1879" s="103">
        <v>7</v>
      </c>
      <c r="P1879" s="103" t="s">
        <v>3102</v>
      </c>
      <c r="Q1879" s="103">
        <v>9</v>
      </c>
      <c r="R1879" s="35"/>
    </row>
    <row r="1880" spans="1:18" x14ac:dyDescent="0.3">
      <c r="A1880" s="41" t="s">
        <v>796</v>
      </c>
      <c r="B1880" s="41" t="s">
        <v>154</v>
      </c>
      <c r="C1880" s="40" t="s">
        <v>962</v>
      </c>
      <c r="D1880" s="40" t="s">
        <v>963</v>
      </c>
      <c r="E1880" s="52" t="s">
        <v>0</v>
      </c>
      <c r="F1880" s="52" t="s">
        <v>0</v>
      </c>
      <c r="G1880" s="52" t="s">
        <v>0</v>
      </c>
      <c r="H1880" s="6" t="s">
        <v>964</v>
      </c>
      <c r="I1880" s="102"/>
      <c r="J1880" s="102"/>
      <c r="K1880" s="102"/>
      <c r="L1880" s="102">
        <f t="shared" si="692"/>
        <v>0</v>
      </c>
      <c r="M1880" s="102">
        <v>0</v>
      </c>
      <c r="N1880" s="102"/>
      <c r="O1880" s="102"/>
      <c r="P1880" s="102">
        <f t="shared" si="696"/>
        <v>0</v>
      </c>
      <c r="Q1880" s="102" t="str">
        <f t="shared" si="697"/>
        <v>-</v>
      </c>
      <c r="R1880" s="35"/>
    </row>
    <row r="1881" spans="1:18" s="34" customFormat="1" ht="20.399999999999999" x14ac:dyDescent="0.3">
      <c r="A1881" s="43" t="s">
        <v>0</v>
      </c>
      <c r="B1881" s="43" t="s">
        <v>0</v>
      </c>
      <c r="C1881" s="43" t="s">
        <v>0</v>
      </c>
      <c r="D1881" s="49" t="s">
        <v>0</v>
      </c>
      <c r="E1881" s="49" t="s">
        <v>0</v>
      </c>
      <c r="F1881" s="49" t="s">
        <v>0</v>
      </c>
      <c r="G1881" s="49" t="s">
        <v>0</v>
      </c>
      <c r="H1881" s="21" t="s">
        <v>26</v>
      </c>
      <c r="I1881" s="112">
        <f>SUM(I1882,I1890,I1892)</f>
        <v>1674912</v>
      </c>
      <c r="J1881" s="112">
        <f>SUM(J1882,J1890,J1892)</f>
        <v>1673912</v>
      </c>
      <c r="K1881" s="112">
        <f>SUM(K1882,K1890,K1892)</f>
        <v>0</v>
      </c>
      <c r="L1881" s="112">
        <f t="shared" si="692"/>
        <v>423868</v>
      </c>
      <c r="M1881" s="112">
        <f>SUM(M1882,M1890,M1892)</f>
        <v>125214</v>
      </c>
      <c r="N1881" s="112">
        <f t="shared" ref="N1881:O1881" si="699">SUM(N1882,N1890,N1892)</f>
        <v>152411</v>
      </c>
      <c r="O1881" s="112">
        <f t="shared" si="699"/>
        <v>146243</v>
      </c>
      <c r="P1881" s="112">
        <f t="shared" si="696"/>
        <v>423868</v>
      </c>
      <c r="Q1881" s="112">
        <f t="shared" si="697"/>
        <v>25.322000200727395</v>
      </c>
      <c r="R1881" s="35"/>
    </row>
    <row r="1882" spans="1:18" x14ac:dyDescent="0.3">
      <c r="A1882" s="40" t="s">
        <v>796</v>
      </c>
      <c r="B1882" s="40" t="s">
        <v>154</v>
      </c>
      <c r="C1882" s="40" t="s">
        <v>962</v>
      </c>
      <c r="D1882" s="40" t="s">
        <v>963</v>
      </c>
      <c r="E1882" s="52" t="s">
        <v>119</v>
      </c>
      <c r="F1882" s="52" t="s">
        <v>0</v>
      </c>
      <c r="G1882" s="52" t="s">
        <v>0</v>
      </c>
      <c r="H1882" s="6" t="s">
        <v>5</v>
      </c>
      <c r="I1882" s="104">
        <f>SUM(I1883,I1884)</f>
        <v>1465711</v>
      </c>
      <c r="J1882" s="104">
        <f>SUM(J1883,J1884)</f>
        <v>1465711</v>
      </c>
      <c r="K1882" s="104">
        <f>SUM(K1883,K1884)</f>
        <v>0</v>
      </c>
      <c r="L1882" s="104">
        <f t="shared" si="692"/>
        <v>364670</v>
      </c>
      <c r="M1882" s="104">
        <f>SUM(M1883,M1884)</f>
        <v>114096</v>
      </c>
      <c r="N1882" s="104">
        <f t="shared" ref="N1882:O1882" si="700">SUM(N1883,N1884)</f>
        <v>127211</v>
      </c>
      <c r="O1882" s="104">
        <f t="shared" si="700"/>
        <v>123363</v>
      </c>
      <c r="P1882" s="104">
        <f t="shared" si="696"/>
        <v>364670</v>
      </c>
      <c r="Q1882" s="104">
        <f t="shared" si="697"/>
        <v>24.880075267225259</v>
      </c>
      <c r="R1882" s="35"/>
    </row>
    <row r="1883" spans="1:18" x14ac:dyDescent="0.3">
      <c r="A1883" s="40" t="s">
        <v>796</v>
      </c>
      <c r="B1883" s="40" t="s">
        <v>154</v>
      </c>
      <c r="C1883" s="40" t="s">
        <v>962</v>
      </c>
      <c r="D1883" s="40" t="s">
        <v>963</v>
      </c>
      <c r="E1883" s="88" t="s">
        <v>3015</v>
      </c>
      <c r="F1883" s="40"/>
      <c r="G1883" s="81" t="s">
        <v>3071</v>
      </c>
      <c r="H1883" s="9" t="s">
        <v>6</v>
      </c>
      <c r="I1883" s="102">
        <v>1274911</v>
      </c>
      <c r="J1883" s="102">
        <v>1274911</v>
      </c>
      <c r="K1883" s="102"/>
      <c r="L1883" s="102">
        <f t="shared" si="692"/>
        <v>322711</v>
      </c>
      <c r="M1883" s="102">
        <v>102711</v>
      </c>
      <c r="N1883" s="102">
        <v>110000</v>
      </c>
      <c r="O1883" s="102">
        <v>110000</v>
      </c>
      <c r="P1883" s="102">
        <f t="shared" si="696"/>
        <v>322711</v>
      </c>
      <c r="Q1883" s="102">
        <f t="shared" si="697"/>
        <v>25.312433573794564</v>
      </c>
      <c r="R1883" s="35"/>
    </row>
    <row r="1884" spans="1:18" x14ac:dyDescent="0.3">
      <c r="A1884" s="41" t="s">
        <v>796</v>
      </c>
      <c r="B1884" s="41" t="s">
        <v>154</v>
      </c>
      <c r="C1884" s="41" t="s">
        <v>962</v>
      </c>
      <c r="D1884" s="41" t="s">
        <v>963</v>
      </c>
      <c r="E1884" s="41" t="s">
        <v>120</v>
      </c>
      <c r="F1884" s="40" t="s">
        <v>0</v>
      </c>
      <c r="G1884" s="81" t="s">
        <v>0</v>
      </c>
      <c r="H1884" s="6" t="s">
        <v>7</v>
      </c>
      <c r="I1884" s="104">
        <f>SUM(I1885:I1889)</f>
        <v>190800</v>
      </c>
      <c r="J1884" s="104">
        <f>SUM(J1885:J1889)</f>
        <v>190800</v>
      </c>
      <c r="K1884" s="104">
        <f>SUM(K1885:K1889)</f>
        <v>0</v>
      </c>
      <c r="L1884" s="104">
        <f t="shared" si="692"/>
        <v>41959</v>
      </c>
      <c r="M1884" s="104">
        <f>SUM(M1885:M1889)</f>
        <v>11385</v>
      </c>
      <c r="N1884" s="104">
        <f t="shared" ref="N1884:O1884" si="701">SUM(N1885:N1889)</f>
        <v>17211</v>
      </c>
      <c r="O1884" s="104">
        <f t="shared" si="701"/>
        <v>13363</v>
      </c>
      <c r="P1884" s="104">
        <f t="shared" si="696"/>
        <v>41959</v>
      </c>
      <c r="Q1884" s="104">
        <f t="shared" si="697"/>
        <v>21.991090146750526</v>
      </c>
      <c r="R1884" s="35"/>
    </row>
    <row r="1885" spans="1:18" x14ac:dyDescent="0.3">
      <c r="A1885" s="40" t="s">
        <v>796</v>
      </c>
      <c r="B1885" s="40" t="s">
        <v>154</v>
      </c>
      <c r="C1885" s="40" t="s">
        <v>962</v>
      </c>
      <c r="D1885" s="40" t="s">
        <v>963</v>
      </c>
      <c r="E1885" s="88" t="s">
        <v>3016</v>
      </c>
      <c r="F1885" s="40" t="s">
        <v>965</v>
      </c>
      <c r="G1885" s="81" t="s">
        <v>3071</v>
      </c>
      <c r="H1885" s="9" t="s">
        <v>9</v>
      </c>
      <c r="I1885" s="102">
        <v>26000</v>
      </c>
      <c r="J1885" s="102">
        <v>26000</v>
      </c>
      <c r="K1885" s="102"/>
      <c r="L1885" s="102">
        <f t="shared" si="692"/>
        <v>7124</v>
      </c>
      <c r="M1885" s="102">
        <v>2398</v>
      </c>
      <c r="N1885" s="102">
        <v>2363</v>
      </c>
      <c r="O1885" s="102">
        <v>2363</v>
      </c>
      <c r="P1885" s="102">
        <f t="shared" si="696"/>
        <v>7124</v>
      </c>
      <c r="Q1885" s="102">
        <f t="shared" si="697"/>
        <v>27.400000000000002</v>
      </c>
      <c r="R1885" s="35"/>
    </row>
    <row r="1886" spans="1:18" x14ac:dyDescent="0.3">
      <c r="A1886" s="40" t="s">
        <v>796</v>
      </c>
      <c r="B1886" s="40" t="s">
        <v>154</v>
      </c>
      <c r="C1886" s="40" t="s">
        <v>962</v>
      </c>
      <c r="D1886" s="40" t="s">
        <v>963</v>
      </c>
      <c r="E1886" s="88" t="s">
        <v>3016</v>
      </c>
      <c r="F1886" s="40" t="s">
        <v>966</v>
      </c>
      <c r="G1886" s="81" t="s">
        <v>3071</v>
      </c>
      <c r="H1886" s="9" t="s">
        <v>12</v>
      </c>
      <c r="I1886" s="102">
        <v>114000</v>
      </c>
      <c r="J1886" s="102">
        <v>114000</v>
      </c>
      <c r="K1886" s="102"/>
      <c r="L1886" s="102">
        <f t="shared" si="692"/>
        <v>30987</v>
      </c>
      <c r="M1886" s="102">
        <v>8987</v>
      </c>
      <c r="N1886" s="102">
        <v>11000</v>
      </c>
      <c r="O1886" s="102">
        <v>11000</v>
      </c>
      <c r="P1886" s="102">
        <f t="shared" si="696"/>
        <v>30987</v>
      </c>
      <c r="Q1886" s="102">
        <f t="shared" si="697"/>
        <v>27.181578947368422</v>
      </c>
      <c r="R1886" s="35"/>
    </row>
    <row r="1887" spans="1:18" x14ac:dyDescent="0.3">
      <c r="A1887" s="40" t="s">
        <v>796</v>
      </c>
      <c r="B1887" s="40" t="s">
        <v>154</v>
      </c>
      <c r="C1887" s="40" t="s">
        <v>962</v>
      </c>
      <c r="D1887" s="40" t="s">
        <v>963</v>
      </c>
      <c r="E1887" s="88" t="s">
        <v>3016</v>
      </c>
      <c r="F1887" s="40" t="s">
        <v>967</v>
      </c>
      <c r="G1887" s="81" t="s">
        <v>3071</v>
      </c>
      <c r="H1887" s="9" t="s">
        <v>10</v>
      </c>
      <c r="I1887" s="102">
        <v>25000</v>
      </c>
      <c r="J1887" s="102">
        <v>25000</v>
      </c>
      <c r="K1887" s="102"/>
      <c r="L1887" s="102">
        <f t="shared" si="692"/>
        <v>0</v>
      </c>
      <c r="M1887" s="102">
        <v>0</v>
      </c>
      <c r="N1887" s="102"/>
      <c r="O1887" s="102"/>
      <c r="P1887" s="102">
        <f t="shared" si="696"/>
        <v>0</v>
      </c>
      <c r="Q1887" s="102">
        <f t="shared" si="697"/>
        <v>0</v>
      </c>
      <c r="R1887" s="35"/>
    </row>
    <row r="1888" spans="1:18" x14ac:dyDescent="0.3">
      <c r="A1888" s="40" t="s">
        <v>796</v>
      </c>
      <c r="B1888" s="40" t="s">
        <v>154</v>
      </c>
      <c r="C1888" s="40" t="s">
        <v>962</v>
      </c>
      <c r="D1888" s="40" t="s">
        <v>963</v>
      </c>
      <c r="E1888" s="88" t="s">
        <v>3016</v>
      </c>
      <c r="F1888" s="40" t="s">
        <v>968</v>
      </c>
      <c r="G1888" s="81" t="s">
        <v>3071</v>
      </c>
      <c r="H1888" s="9" t="s">
        <v>8</v>
      </c>
      <c r="I1888" s="102">
        <v>15000</v>
      </c>
      <c r="J1888" s="102">
        <v>15000</v>
      </c>
      <c r="K1888" s="102"/>
      <c r="L1888" s="102">
        <f t="shared" si="692"/>
        <v>0</v>
      </c>
      <c r="M1888" s="102">
        <v>0</v>
      </c>
      <c r="N1888" s="102">
        <v>0</v>
      </c>
      <c r="O1888" s="102">
        <v>0</v>
      </c>
      <c r="P1888" s="102">
        <f t="shared" si="696"/>
        <v>0</v>
      </c>
      <c r="Q1888" s="102">
        <f t="shared" si="697"/>
        <v>0</v>
      </c>
      <c r="R1888" s="35"/>
    </row>
    <row r="1889" spans="1:18" x14ac:dyDescent="0.3">
      <c r="A1889" s="40" t="s">
        <v>796</v>
      </c>
      <c r="B1889" s="40" t="s">
        <v>154</v>
      </c>
      <c r="C1889" s="40" t="s">
        <v>962</v>
      </c>
      <c r="D1889" s="40" t="s">
        <v>963</v>
      </c>
      <c r="E1889" s="88" t="s">
        <v>3016</v>
      </c>
      <c r="F1889" s="40" t="s">
        <v>969</v>
      </c>
      <c r="G1889" s="81" t="s">
        <v>3071</v>
      </c>
      <c r="H1889" s="9" t="s">
        <v>11</v>
      </c>
      <c r="I1889" s="102">
        <v>10800</v>
      </c>
      <c r="J1889" s="102">
        <v>10800</v>
      </c>
      <c r="K1889" s="102"/>
      <c r="L1889" s="102">
        <f t="shared" si="692"/>
        <v>3848</v>
      </c>
      <c r="M1889" s="102">
        <v>0</v>
      </c>
      <c r="N1889" s="102">
        <v>3848</v>
      </c>
      <c r="O1889" s="102"/>
      <c r="P1889" s="102">
        <f t="shared" si="696"/>
        <v>3848</v>
      </c>
      <c r="Q1889" s="102">
        <f t="shared" si="697"/>
        <v>35.629629629629626</v>
      </c>
      <c r="R1889" s="35"/>
    </row>
    <row r="1890" spans="1:18" x14ac:dyDescent="0.3">
      <c r="A1890" s="40" t="s">
        <v>796</v>
      </c>
      <c r="B1890" s="40" t="s">
        <v>154</v>
      </c>
      <c r="C1890" s="40" t="s">
        <v>962</v>
      </c>
      <c r="D1890" s="40" t="s">
        <v>963</v>
      </c>
      <c r="E1890" s="52" t="s">
        <v>124</v>
      </c>
      <c r="F1890" s="52" t="s">
        <v>0</v>
      </c>
      <c r="G1890" s="52" t="s">
        <v>0</v>
      </c>
      <c r="H1890" s="6" t="s">
        <v>14</v>
      </c>
      <c r="I1890" s="104">
        <f>SUM(I1891)</f>
        <v>133738</v>
      </c>
      <c r="J1890" s="104">
        <f>SUM(J1891)</f>
        <v>133738</v>
      </c>
      <c r="K1890" s="104">
        <f>SUM(K1891)</f>
        <v>0</v>
      </c>
      <c r="L1890" s="104">
        <f t="shared" si="692"/>
        <v>35786</v>
      </c>
      <c r="M1890" s="104">
        <f>SUM(M1891)</f>
        <v>10786</v>
      </c>
      <c r="N1890" s="104">
        <f t="shared" ref="N1890:O1890" si="702">SUM(N1891)</f>
        <v>13000</v>
      </c>
      <c r="O1890" s="104">
        <f t="shared" si="702"/>
        <v>12000</v>
      </c>
      <c r="P1890" s="104">
        <f t="shared" si="696"/>
        <v>35786</v>
      </c>
      <c r="Q1890" s="104">
        <f t="shared" si="697"/>
        <v>26.758288594116859</v>
      </c>
      <c r="R1890" s="35"/>
    </row>
    <row r="1891" spans="1:18" x14ac:dyDescent="0.3">
      <c r="A1891" s="40" t="s">
        <v>796</v>
      </c>
      <c r="B1891" s="40" t="s">
        <v>154</v>
      </c>
      <c r="C1891" s="40" t="s">
        <v>962</v>
      </c>
      <c r="D1891" s="40" t="s">
        <v>963</v>
      </c>
      <c r="E1891" s="88" t="s">
        <v>3017</v>
      </c>
      <c r="F1891" s="40"/>
      <c r="G1891" s="81" t="s">
        <v>3071</v>
      </c>
      <c r="H1891" s="9" t="s">
        <v>15</v>
      </c>
      <c r="I1891" s="102">
        <v>133738</v>
      </c>
      <c r="J1891" s="102">
        <v>133738</v>
      </c>
      <c r="K1891" s="102"/>
      <c r="L1891" s="102">
        <f t="shared" si="692"/>
        <v>35786</v>
      </c>
      <c r="M1891" s="102">
        <v>10786</v>
      </c>
      <c r="N1891" s="102">
        <v>13000</v>
      </c>
      <c r="O1891" s="102">
        <v>12000</v>
      </c>
      <c r="P1891" s="102">
        <f t="shared" si="696"/>
        <v>35786</v>
      </c>
      <c r="Q1891" s="102">
        <f t="shared" si="697"/>
        <v>26.758288594116859</v>
      </c>
      <c r="R1891" s="35"/>
    </row>
    <row r="1892" spans="1:18" x14ac:dyDescent="0.3">
      <c r="A1892" s="40" t="s">
        <v>796</v>
      </c>
      <c r="B1892" s="40" t="s">
        <v>154</v>
      </c>
      <c r="C1892" s="40" t="s">
        <v>962</v>
      </c>
      <c r="D1892" s="40" t="s">
        <v>963</v>
      </c>
      <c r="E1892" s="52" t="s">
        <v>125</v>
      </c>
      <c r="F1892" s="52" t="s">
        <v>0</v>
      </c>
      <c r="G1892" s="52" t="s">
        <v>0</v>
      </c>
      <c r="H1892" s="6" t="s">
        <v>16</v>
      </c>
      <c r="I1892" s="104">
        <f>SUM(I1893:I1900)</f>
        <v>75463</v>
      </c>
      <c r="J1892" s="104">
        <f>SUM(J1893:J1900)</f>
        <v>74463</v>
      </c>
      <c r="K1892" s="104">
        <f>SUM(K1893:K1900)</f>
        <v>0</v>
      </c>
      <c r="L1892" s="104">
        <f t="shared" si="692"/>
        <v>23412</v>
      </c>
      <c r="M1892" s="104">
        <f>SUM(M1893:M1900)</f>
        <v>332</v>
      </c>
      <c r="N1892" s="104">
        <f t="shared" ref="N1892:O1892" si="703">SUM(N1893:N1900)</f>
        <v>12200</v>
      </c>
      <c r="O1892" s="104">
        <f t="shared" si="703"/>
        <v>10880</v>
      </c>
      <c r="P1892" s="104">
        <f t="shared" si="696"/>
        <v>23412</v>
      </c>
      <c r="Q1892" s="104">
        <f t="shared" si="697"/>
        <v>31.441118407799845</v>
      </c>
      <c r="R1892" s="35"/>
    </row>
    <row r="1893" spans="1:18" x14ac:dyDescent="0.3">
      <c r="A1893" s="40" t="s">
        <v>796</v>
      </c>
      <c r="B1893" s="40" t="s">
        <v>154</v>
      </c>
      <c r="C1893" s="40" t="s">
        <v>962</v>
      </c>
      <c r="D1893" s="40" t="s">
        <v>963</v>
      </c>
      <c r="E1893" s="88" t="s">
        <v>3018</v>
      </c>
      <c r="F1893" s="40"/>
      <c r="G1893" s="81" t="s">
        <v>3071</v>
      </c>
      <c r="H1893" s="9" t="s">
        <v>17</v>
      </c>
      <c r="I1893" s="102">
        <v>0</v>
      </c>
      <c r="J1893" s="102">
        <v>0</v>
      </c>
      <c r="K1893" s="102"/>
      <c r="L1893" s="102">
        <f t="shared" si="692"/>
        <v>0</v>
      </c>
      <c r="M1893" s="102">
        <v>0</v>
      </c>
      <c r="N1893" s="102"/>
      <c r="O1893" s="102"/>
      <c r="P1893" s="102">
        <f t="shared" si="696"/>
        <v>0</v>
      </c>
      <c r="Q1893" s="102" t="str">
        <f t="shared" si="697"/>
        <v>-</v>
      </c>
      <c r="R1893" s="35"/>
    </row>
    <row r="1894" spans="1:18" x14ac:dyDescent="0.3">
      <c r="A1894" s="40" t="s">
        <v>796</v>
      </c>
      <c r="B1894" s="40" t="s">
        <v>154</v>
      </c>
      <c r="C1894" s="40" t="s">
        <v>962</v>
      </c>
      <c r="D1894" s="40" t="s">
        <v>963</v>
      </c>
      <c r="E1894" s="88" t="s">
        <v>3031</v>
      </c>
      <c r="F1894" s="40"/>
      <c r="G1894" s="81" t="s">
        <v>3071</v>
      </c>
      <c r="H1894" s="9" t="s">
        <v>18</v>
      </c>
      <c r="I1894" s="102">
        <v>31317</v>
      </c>
      <c r="J1894" s="102">
        <v>31317</v>
      </c>
      <c r="K1894" s="102"/>
      <c r="L1894" s="102">
        <f t="shared" si="692"/>
        <v>14000</v>
      </c>
      <c r="M1894" s="102">
        <v>0</v>
      </c>
      <c r="N1894" s="102">
        <v>7000</v>
      </c>
      <c r="O1894" s="102">
        <v>7000</v>
      </c>
      <c r="P1894" s="102">
        <f t="shared" si="696"/>
        <v>14000</v>
      </c>
      <c r="Q1894" s="102">
        <f t="shared" si="697"/>
        <v>44.704154293195394</v>
      </c>
      <c r="R1894" s="35"/>
    </row>
    <row r="1895" spans="1:18" x14ac:dyDescent="0.3">
      <c r="A1895" s="40" t="s">
        <v>796</v>
      </c>
      <c r="B1895" s="40" t="s">
        <v>154</v>
      </c>
      <c r="C1895" s="40" t="s">
        <v>962</v>
      </c>
      <c r="D1895" s="40" t="s">
        <v>963</v>
      </c>
      <c r="E1895" s="88" t="s">
        <v>3032</v>
      </c>
      <c r="F1895" s="40"/>
      <c r="G1895" s="81" t="s">
        <v>3071</v>
      </c>
      <c r="H1895" s="9" t="s">
        <v>19</v>
      </c>
      <c r="I1895" s="102">
        <v>11226</v>
      </c>
      <c r="J1895" s="102">
        <v>11226</v>
      </c>
      <c r="K1895" s="102"/>
      <c r="L1895" s="102">
        <f t="shared" si="692"/>
        <v>3200</v>
      </c>
      <c r="M1895" s="102">
        <v>0</v>
      </c>
      <c r="N1895" s="102">
        <v>2000</v>
      </c>
      <c r="O1895" s="102">
        <v>1200</v>
      </c>
      <c r="P1895" s="102">
        <f t="shared" si="696"/>
        <v>3200</v>
      </c>
      <c r="Q1895" s="102">
        <f t="shared" si="697"/>
        <v>28.505255656511668</v>
      </c>
      <c r="R1895" s="35"/>
    </row>
    <row r="1896" spans="1:18" x14ac:dyDescent="0.3">
      <c r="A1896" s="40" t="s">
        <v>796</v>
      </c>
      <c r="B1896" s="40" t="s">
        <v>154</v>
      </c>
      <c r="C1896" s="40" t="s">
        <v>962</v>
      </c>
      <c r="D1896" s="40" t="s">
        <v>963</v>
      </c>
      <c r="E1896" s="88" t="s">
        <v>3026</v>
      </c>
      <c r="F1896" s="40"/>
      <c r="G1896" s="81" t="s">
        <v>3071</v>
      </c>
      <c r="H1896" s="9" t="s">
        <v>20</v>
      </c>
      <c r="I1896" s="102">
        <v>8306</v>
      </c>
      <c r="J1896" s="102">
        <v>7306</v>
      </c>
      <c r="K1896" s="102"/>
      <c r="L1896" s="102">
        <f t="shared" si="692"/>
        <v>1200</v>
      </c>
      <c r="M1896" s="102">
        <v>0</v>
      </c>
      <c r="N1896" s="102">
        <v>600</v>
      </c>
      <c r="O1896" s="102">
        <v>600</v>
      </c>
      <c r="P1896" s="102">
        <f t="shared" si="696"/>
        <v>1200</v>
      </c>
      <c r="Q1896" s="102">
        <f t="shared" si="697"/>
        <v>16.424856282507527</v>
      </c>
      <c r="R1896" s="35"/>
    </row>
    <row r="1897" spans="1:18" x14ac:dyDescent="0.3">
      <c r="A1897" s="40" t="s">
        <v>796</v>
      </c>
      <c r="B1897" s="40" t="s">
        <v>154</v>
      </c>
      <c r="C1897" s="40" t="s">
        <v>962</v>
      </c>
      <c r="D1897" s="40" t="s">
        <v>963</v>
      </c>
      <c r="E1897" s="88" t="s">
        <v>3033</v>
      </c>
      <c r="F1897" s="40"/>
      <c r="G1897" s="81" t="s">
        <v>3071</v>
      </c>
      <c r="H1897" s="9" t="s">
        <v>21</v>
      </c>
      <c r="I1897" s="102">
        <v>375</v>
      </c>
      <c r="J1897" s="102">
        <v>375</v>
      </c>
      <c r="K1897" s="102"/>
      <c r="L1897" s="102">
        <f t="shared" si="692"/>
        <v>30</v>
      </c>
      <c r="M1897" s="102">
        <v>0</v>
      </c>
      <c r="N1897" s="102">
        <v>0</v>
      </c>
      <c r="O1897" s="102">
        <v>30</v>
      </c>
      <c r="P1897" s="102">
        <f t="shared" si="696"/>
        <v>30</v>
      </c>
      <c r="Q1897" s="102">
        <f t="shared" si="697"/>
        <v>8</v>
      </c>
      <c r="R1897" s="35"/>
    </row>
    <row r="1898" spans="1:18" x14ac:dyDescent="0.3">
      <c r="A1898" s="40" t="s">
        <v>796</v>
      </c>
      <c r="B1898" s="40" t="s">
        <v>154</v>
      </c>
      <c r="C1898" s="40" t="s">
        <v>962</v>
      </c>
      <c r="D1898" s="40" t="s">
        <v>963</v>
      </c>
      <c r="E1898" s="88" t="s">
        <v>3035</v>
      </c>
      <c r="F1898" s="40"/>
      <c r="G1898" s="81" t="s">
        <v>3071</v>
      </c>
      <c r="H1898" s="9" t="s">
        <v>23</v>
      </c>
      <c r="I1898" s="102">
        <v>7488</v>
      </c>
      <c r="J1898" s="102">
        <v>7488</v>
      </c>
      <c r="K1898" s="102"/>
      <c r="L1898" s="102">
        <f t="shared" si="692"/>
        <v>1200</v>
      </c>
      <c r="M1898" s="102">
        <v>0</v>
      </c>
      <c r="N1898" s="102">
        <v>600</v>
      </c>
      <c r="O1898" s="102">
        <v>600</v>
      </c>
      <c r="P1898" s="102">
        <f t="shared" si="696"/>
        <v>1200</v>
      </c>
      <c r="Q1898" s="102">
        <f t="shared" si="697"/>
        <v>16.025641025641026</v>
      </c>
      <c r="R1898" s="35"/>
    </row>
    <row r="1899" spans="1:18" x14ac:dyDescent="0.3">
      <c r="A1899" s="40" t="s">
        <v>796</v>
      </c>
      <c r="B1899" s="40" t="s">
        <v>154</v>
      </c>
      <c r="C1899" s="40" t="s">
        <v>962</v>
      </c>
      <c r="D1899" s="40" t="s">
        <v>963</v>
      </c>
      <c r="E1899" s="88" t="s">
        <v>3036</v>
      </c>
      <c r="F1899" s="40"/>
      <c r="G1899" s="81" t="s">
        <v>3071</v>
      </c>
      <c r="H1899" s="9" t="s">
        <v>24</v>
      </c>
      <c r="I1899" s="102">
        <v>0</v>
      </c>
      <c r="J1899" s="102">
        <v>0</v>
      </c>
      <c r="K1899" s="102"/>
      <c r="L1899" s="102">
        <f t="shared" si="692"/>
        <v>0</v>
      </c>
      <c r="M1899" s="102">
        <v>0</v>
      </c>
      <c r="N1899" s="102"/>
      <c r="O1899" s="102"/>
      <c r="P1899" s="102">
        <f t="shared" si="696"/>
        <v>0</v>
      </c>
      <c r="Q1899" s="102" t="str">
        <f t="shared" si="697"/>
        <v>-</v>
      </c>
      <c r="R1899" s="35"/>
    </row>
    <row r="1900" spans="1:18" x14ac:dyDescent="0.3">
      <c r="A1900" s="41" t="s">
        <v>796</v>
      </c>
      <c r="B1900" s="41" t="s">
        <v>154</v>
      </c>
      <c r="C1900" s="41" t="s">
        <v>962</v>
      </c>
      <c r="D1900" s="41" t="s">
        <v>963</v>
      </c>
      <c r="E1900" s="41" t="s">
        <v>127</v>
      </c>
      <c r="F1900" s="40" t="s">
        <v>0</v>
      </c>
      <c r="G1900" s="81" t="s">
        <v>0</v>
      </c>
      <c r="H1900" s="6" t="s">
        <v>25</v>
      </c>
      <c r="I1900" s="104">
        <f>SUM(I1901:I1903)</f>
        <v>16751</v>
      </c>
      <c r="J1900" s="104">
        <f>SUM(J1901:J1903)</f>
        <v>16751</v>
      </c>
      <c r="K1900" s="104">
        <f>SUM(K1901:K1903)</f>
        <v>0</v>
      </c>
      <c r="L1900" s="104">
        <f t="shared" si="692"/>
        <v>3782</v>
      </c>
      <c r="M1900" s="104">
        <f>SUM(M1901:M1903)</f>
        <v>332</v>
      </c>
      <c r="N1900" s="104">
        <f t="shared" ref="N1900:O1900" si="704">SUM(N1901:N1903)</f>
        <v>2000</v>
      </c>
      <c r="O1900" s="104">
        <f t="shared" si="704"/>
        <v>1450</v>
      </c>
      <c r="P1900" s="104">
        <f t="shared" si="696"/>
        <v>3782</v>
      </c>
      <c r="Q1900" s="104">
        <f t="shared" si="697"/>
        <v>22.577756551847649</v>
      </c>
      <c r="R1900" s="35"/>
    </row>
    <row r="1901" spans="1:18" x14ac:dyDescent="0.3">
      <c r="A1901" s="40" t="s">
        <v>796</v>
      </c>
      <c r="B1901" s="40" t="s">
        <v>154</v>
      </c>
      <c r="C1901" s="40" t="s">
        <v>962</v>
      </c>
      <c r="D1901" s="40" t="s">
        <v>963</v>
      </c>
      <c r="E1901" s="88" t="s">
        <v>3019</v>
      </c>
      <c r="F1901" s="40"/>
      <c r="G1901" s="81" t="s">
        <v>3071</v>
      </c>
      <c r="H1901" s="9" t="s">
        <v>25</v>
      </c>
      <c r="I1901" s="102">
        <v>5600</v>
      </c>
      <c r="J1901" s="102">
        <v>5600</v>
      </c>
      <c r="K1901" s="102"/>
      <c r="L1901" s="102">
        <f t="shared" si="692"/>
        <v>1500</v>
      </c>
      <c r="M1901" s="102">
        <v>0</v>
      </c>
      <c r="N1901" s="102">
        <v>1000</v>
      </c>
      <c r="O1901" s="102">
        <v>500</v>
      </c>
      <c r="P1901" s="102">
        <f t="shared" si="696"/>
        <v>1500</v>
      </c>
      <c r="Q1901" s="102">
        <f t="shared" si="697"/>
        <v>26.785714285714285</v>
      </c>
      <c r="R1901" s="35"/>
    </row>
    <row r="1902" spans="1:18" x14ac:dyDescent="0.3">
      <c r="A1902" s="40" t="s">
        <v>796</v>
      </c>
      <c r="B1902" s="40" t="s">
        <v>154</v>
      </c>
      <c r="C1902" s="40" t="s">
        <v>962</v>
      </c>
      <c r="D1902" s="40" t="s">
        <v>963</v>
      </c>
      <c r="E1902" s="88" t="s">
        <v>3019</v>
      </c>
      <c r="F1902" s="40" t="s">
        <v>970</v>
      </c>
      <c r="G1902" s="81" t="s">
        <v>3071</v>
      </c>
      <c r="H1902" s="9" t="s">
        <v>135</v>
      </c>
      <c r="I1902" s="102">
        <v>3388</v>
      </c>
      <c r="J1902" s="102">
        <v>3388</v>
      </c>
      <c r="K1902" s="102"/>
      <c r="L1902" s="102">
        <f t="shared" si="692"/>
        <v>982</v>
      </c>
      <c r="M1902" s="102">
        <v>332</v>
      </c>
      <c r="N1902" s="102">
        <v>350</v>
      </c>
      <c r="O1902" s="102">
        <v>300</v>
      </c>
      <c r="P1902" s="102">
        <f t="shared" si="696"/>
        <v>982</v>
      </c>
      <c r="Q1902" s="102">
        <f t="shared" si="697"/>
        <v>28.984651711924442</v>
      </c>
      <c r="R1902" s="35"/>
    </row>
    <row r="1903" spans="1:18" ht="20.399999999999999" x14ac:dyDescent="0.3">
      <c r="A1903" s="40" t="s">
        <v>796</v>
      </c>
      <c r="B1903" s="40" t="s">
        <v>154</v>
      </c>
      <c r="C1903" s="40" t="s">
        <v>962</v>
      </c>
      <c r="D1903" s="40" t="s">
        <v>963</v>
      </c>
      <c r="E1903" s="88" t="s">
        <v>3019</v>
      </c>
      <c r="F1903" s="40" t="s">
        <v>971</v>
      </c>
      <c r="G1903" s="81" t="s">
        <v>3071</v>
      </c>
      <c r="H1903" s="9" t="s">
        <v>141</v>
      </c>
      <c r="I1903" s="102">
        <v>7763</v>
      </c>
      <c r="J1903" s="102">
        <v>7763</v>
      </c>
      <c r="K1903" s="102"/>
      <c r="L1903" s="102">
        <f t="shared" si="692"/>
        <v>1300</v>
      </c>
      <c r="M1903" s="102">
        <v>0</v>
      </c>
      <c r="N1903" s="102">
        <v>650</v>
      </c>
      <c r="O1903" s="102">
        <v>650</v>
      </c>
      <c r="P1903" s="102">
        <f t="shared" si="696"/>
        <v>1300</v>
      </c>
      <c r="Q1903" s="102">
        <f t="shared" si="697"/>
        <v>16.746103310575808</v>
      </c>
      <c r="R1903" s="35"/>
    </row>
    <row r="1904" spans="1:18" s="34" customFormat="1" ht="20.399999999999999" x14ac:dyDescent="0.3">
      <c r="A1904" s="43" t="s">
        <v>0</v>
      </c>
      <c r="B1904" s="43" t="s">
        <v>0</v>
      </c>
      <c r="C1904" s="43" t="s">
        <v>0</v>
      </c>
      <c r="D1904" s="49" t="s">
        <v>0</v>
      </c>
      <c r="E1904" s="49" t="s">
        <v>0</v>
      </c>
      <c r="F1904" s="49" t="s">
        <v>0</v>
      </c>
      <c r="G1904" s="49" t="s">
        <v>0</v>
      </c>
      <c r="H1904" s="21" t="s">
        <v>35</v>
      </c>
      <c r="I1904" s="112">
        <f t="shared" ref="I1904:O1905" si="705">SUM(I1905)</f>
        <v>100</v>
      </c>
      <c r="J1904" s="112">
        <f t="shared" si="705"/>
        <v>100</v>
      </c>
      <c r="K1904" s="112">
        <f t="shared" si="705"/>
        <v>0</v>
      </c>
      <c r="L1904" s="112">
        <f t="shared" si="692"/>
        <v>0</v>
      </c>
      <c r="M1904" s="112">
        <f t="shared" si="705"/>
        <v>0</v>
      </c>
      <c r="N1904" s="112">
        <f t="shared" si="705"/>
        <v>0</v>
      </c>
      <c r="O1904" s="112">
        <f t="shared" si="705"/>
        <v>0</v>
      </c>
      <c r="P1904" s="112">
        <f t="shared" si="696"/>
        <v>0</v>
      </c>
      <c r="Q1904" s="112">
        <f t="shared" si="697"/>
        <v>0</v>
      </c>
      <c r="R1904" s="35"/>
    </row>
    <row r="1905" spans="1:18" x14ac:dyDescent="0.3">
      <c r="A1905" s="40" t="s">
        <v>796</v>
      </c>
      <c r="B1905" s="40" t="s">
        <v>154</v>
      </c>
      <c r="C1905" s="40" t="s">
        <v>962</v>
      </c>
      <c r="D1905" s="40" t="s">
        <v>963</v>
      </c>
      <c r="E1905" s="52" t="s">
        <v>142</v>
      </c>
      <c r="F1905" s="52" t="s">
        <v>0</v>
      </c>
      <c r="G1905" s="52" t="s">
        <v>0</v>
      </c>
      <c r="H1905" s="6" t="s">
        <v>27</v>
      </c>
      <c r="I1905" s="104">
        <f t="shared" si="705"/>
        <v>100</v>
      </c>
      <c r="J1905" s="104">
        <f t="shared" si="705"/>
        <v>100</v>
      </c>
      <c r="K1905" s="104">
        <f t="shared" si="705"/>
        <v>0</v>
      </c>
      <c r="L1905" s="104">
        <f t="shared" si="692"/>
        <v>0</v>
      </c>
      <c r="M1905" s="104">
        <f t="shared" si="705"/>
        <v>0</v>
      </c>
      <c r="N1905" s="104">
        <f t="shared" si="705"/>
        <v>0</v>
      </c>
      <c r="O1905" s="104">
        <f t="shared" si="705"/>
        <v>0</v>
      </c>
      <c r="P1905" s="104">
        <f t="shared" si="696"/>
        <v>0</v>
      </c>
      <c r="Q1905" s="104">
        <f t="shared" si="697"/>
        <v>0</v>
      </c>
      <c r="R1905" s="35"/>
    </row>
    <row r="1906" spans="1:18" x14ac:dyDescent="0.3">
      <c r="A1906" s="40" t="s">
        <v>796</v>
      </c>
      <c r="B1906" s="40" t="s">
        <v>154</v>
      </c>
      <c r="C1906" s="40" t="s">
        <v>962</v>
      </c>
      <c r="D1906" s="40" t="s">
        <v>963</v>
      </c>
      <c r="E1906" s="88" t="s">
        <v>3021</v>
      </c>
      <c r="F1906" s="40"/>
      <c r="G1906" s="81" t="s">
        <v>3071</v>
      </c>
      <c r="H1906" s="9" t="s">
        <v>34</v>
      </c>
      <c r="I1906" s="102">
        <v>100</v>
      </c>
      <c r="J1906" s="102">
        <v>100</v>
      </c>
      <c r="K1906" s="102"/>
      <c r="L1906" s="102">
        <f t="shared" si="692"/>
        <v>0</v>
      </c>
      <c r="M1906" s="102">
        <v>0</v>
      </c>
      <c r="N1906" s="102"/>
      <c r="O1906" s="102"/>
      <c r="P1906" s="102">
        <f t="shared" si="696"/>
        <v>0</v>
      </c>
      <c r="Q1906" s="102">
        <f t="shared" si="697"/>
        <v>0</v>
      </c>
      <c r="R1906" s="35"/>
    </row>
    <row r="1907" spans="1:18" s="34" customFormat="1" ht="20.399999999999999" x14ac:dyDescent="0.3">
      <c r="A1907" s="43" t="s">
        <v>0</v>
      </c>
      <c r="B1907" s="43" t="s">
        <v>0</v>
      </c>
      <c r="C1907" s="43" t="s">
        <v>0</v>
      </c>
      <c r="D1907" s="49" t="s">
        <v>0</v>
      </c>
      <c r="E1907" s="49" t="s">
        <v>0</v>
      </c>
      <c r="F1907" s="49" t="s">
        <v>0</v>
      </c>
      <c r="G1907" s="49" t="s">
        <v>0</v>
      </c>
      <c r="H1907" s="21" t="s">
        <v>53</v>
      </c>
      <c r="I1907" s="112">
        <f t="shared" ref="I1907:O1908" si="706">SUM(I1908)</f>
        <v>2000</v>
      </c>
      <c r="J1907" s="112">
        <f t="shared" si="706"/>
        <v>0</v>
      </c>
      <c r="K1907" s="112">
        <f t="shared" si="706"/>
        <v>0</v>
      </c>
      <c r="L1907" s="112">
        <f t="shared" si="692"/>
        <v>0</v>
      </c>
      <c r="M1907" s="112">
        <f t="shared" si="706"/>
        <v>0</v>
      </c>
      <c r="N1907" s="112">
        <f t="shared" si="706"/>
        <v>0</v>
      </c>
      <c r="O1907" s="112">
        <f t="shared" si="706"/>
        <v>0</v>
      </c>
      <c r="P1907" s="112">
        <f t="shared" si="696"/>
        <v>0</v>
      </c>
      <c r="Q1907" s="112" t="str">
        <f t="shared" si="697"/>
        <v>-</v>
      </c>
      <c r="R1907" s="35"/>
    </row>
    <row r="1908" spans="1:18" x14ac:dyDescent="0.3">
      <c r="A1908" s="40" t="s">
        <v>796</v>
      </c>
      <c r="B1908" s="40" t="s">
        <v>154</v>
      </c>
      <c r="C1908" s="40" t="s">
        <v>962</v>
      </c>
      <c r="D1908" s="40" t="s">
        <v>963</v>
      </c>
      <c r="E1908" s="52" t="s">
        <v>149</v>
      </c>
      <c r="F1908" s="52" t="s">
        <v>0</v>
      </c>
      <c r="G1908" s="52" t="s">
        <v>0</v>
      </c>
      <c r="H1908" s="6" t="s">
        <v>46</v>
      </c>
      <c r="I1908" s="104">
        <f t="shared" si="706"/>
        <v>2000</v>
      </c>
      <c r="J1908" s="104">
        <f t="shared" si="706"/>
        <v>0</v>
      </c>
      <c r="K1908" s="104">
        <f t="shared" si="706"/>
        <v>0</v>
      </c>
      <c r="L1908" s="104">
        <f t="shared" si="692"/>
        <v>0</v>
      </c>
      <c r="M1908" s="104">
        <f t="shared" si="706"/>
        <v>0</v>
      </c>
      <c r="N1908" s="104">
        <f t="shared" si="706"/>
        <v>0</v>
      </c>
      <c r="O1908" s="104">
        <f t="shared" si="706"/>
        <v>0</v>
      </c>
      <c r="P1908" s="104">
        <f t="shared" si="696"/>
        <v>0</v>
      </c>
      <c r="Q1908" s="104" t="str">
        <f t="shared" si="697"/>
        <v>-</v>
      </c>
      <c r="R1908" s="35"/>
    </row>
    <row r="1909" spans="1:18" x14ac:dyDescent="0.3">
      <c r="A1909" s="40" t="s">
        <v>796</v>
      </c>
      <c r="B1909" s="40" t="s">
        <v>154</v>
      </c>
      <c r="C1909" s="40" t="s">
        <v>962</v>
      </c>
      <c r="D1909" s="40" t="s">
        <v>963</v>
      </c>
      <c r="E1909" s="88" t="s">
        <v>3022</v>
      </c>
      <c r="F1909" s="40"/>
      <c r="G1909" s="81" t="s">
        <v>3071</v>
      </c>
      <c r="H1909" s="9" t="s">
        <v>49</v>
      </c>
      <c r="I1909" s="102">
        <v>2000</v>
      </c>
      <c r="J1909" s="102">
        <v>0</v>
      </c>
      <c r="K1909" s="102"/>
      <c r="L1909" s="102">
        <f t="shared" si="692"/>
        <v>0</v>
      </c>
      <c r="M1909" s="102">
        <v>0</v>
      </c>
      <c r="N1909" s="102"/>
      <c r="O1909" s="102"/>
      <c r="P1909" s="102">
        <f t="shared" si="696"/>
        <v>0</v>
      </c>
      <c r="Q1909" s="102" t="str">
        <f t="shared" si="697"/>
        <v>-</v>
      </c>
      <c r="R1909" s="35"/>
    </row>
    <row r="1910" spans="1:18" s="34" customFormat="1" x14ac:dyDescent="0.3">
      <c r="A1910" s="49" t="s">
        <v>0</v>
      </c>
      <c r="B1910" s="49" t="s">
        <v>0</v>
      </c>
      <c r="C1910" s="49" t="s">
        <v>0</v>
      </c>
      <c r="D1910" s="49" t="s">
        <v>0</v>
      </c>
      <c r="E1910" s="49" t="s">
        <v>0</v>
      </c>
      <c r="F1910" s="49" t="s">
        <v>0</v>
      </c>
      <c r="G1910" s="49" t="s">
        <v>0</v>
      </c>
      <c r="H1910" s="21" t="s">
        <v>972</v>
      </c>
      <c r="I1910" s="112">
        <f>SUM(I1881,I1904,I1907)</f>
        <v>1677012</v>
      </c>
      <c r="J1910" s="112">
        <f>SUM(J1881,J1904,J1907)</f>
        <v>1674012</v>
      </c>
      <c r="K1910" s="112">
        <f>SUM(K1881,K1904,K1907)</f>
        <v>0</v>
      </c>
      <c r="L1910" s="112">
        <f t="shared" si="692"/>
        <v>423868</v>
      </c>
      <c r="M1910" s="112">
        <f>SUM(M1881,M1904,M1907)</f>
        <v>125214</v>
      </c>
      <c r="N1910" s="112">
        <f t="shared" ref="N1910:O1910" si="707">SUM(N1881,N1904,N1907)</f>
        <v>152411</v>
      </c>
      <c r="O1910" s="112">
        <f t="shared" si="707"/>
        <v>146243</v>
      </c>
      <c r="P1910" s="112">
        <f t="shared" si="696"/>
        <v>423868</v>
      </c>
      <c r="Q1910" s="112">
        <f t="shared" si="697"/>
        <v>25.320487547281623</v>
      </c>
      <c r="R1910" s="35"/>
    </row>
    <row r="1911" spans="1:18" ht="15" thickBot="1" x14ac:dyDescent="0.35">
      <c r="A1911" s="81" t="s">
        <v>0</v>
      </c>
      <c r="B1911" s="81" t="s">
        <v>0</v>
      </c>
      <c r="C1911" s="81" t="s">
        <v>0</v>
      </c>
      <c r="D1911" s="81" t="s">
        <v>0</v>
      </c>
      <c r="E1911" s="81" t="s">
        <v>0</v>
      </c>
      <c r="F1911" s="81" t="s">
        <v>0</v>
      </c>
      <c r="G1911" s="81" t="s">
        <v>0</v>
      </c>
      <c r="H1911" s="6" t="s">
        <v>152</v>
      </c>
      <c r="I1911" s="104">
        <v>56</v>
      </c>
      <c r="J1911" s="104">
        <v>56</v>
      </c>
      <c r="K1911" s="104"/>
      <c r="L1911" s="104"/>
      <c r="M1911" s="104"/>
      <c r="N1911" s="104"/>
      <c r="O1911" s="104"/>
      <c r="P1911" s="104"/>
      <c r="Q1911" s="104"/>
      <c r="R1911" s="35"/>
    </row>
    <row r="1912" spans="1:18" s="34" customFormat="1" ht="31.2" thickBot="1" x14ac:dyDescent="0.35">
      <c r="A1912" s="127" t="s">
        <v>0</v>
      </c>
      <c r="B1912" s="127" t="s">
        <v>0</v>
      </c>
      <c r="C1912" s="127" t="s">
        <v>0</v>
      </c>
      <c r="D1912" s="127" t="s">
        <v>0</v>
      </c>
      <c r="E1912" s="127" t="s">
        <v>0</v>
      </c>
      <c r="F1912" s="127" t="s">
        <v>0</v>
      </c>
      <c r="G1912" s="127" t="s">
        <v>0</v>
      </c>
      <c r="H1912" s="29" t="s">
        <v>63</v>
      </c>
      <c r="I1912" s="124" t="s">
        <v>3013</v>
      </c>
      <c r="J1912" s="124" t="s">
        <v>2</v>
      </c>
      <c r="K1912" s="124" t="s">
        <v>3097</v>
      </c>
      <c r="L1912" s="124" t="s">
        <v>3097</v>
      </c>
      <c r="M1912" s="124" t="s">
        <v>3098</v>
      </c>
      <c r="N1912" s="124" t="s">
        <v>3099</v>
      </c>
      <c r="O1912" s="124" t="s">
        <v>3100</v>
      </c>
      <c r="P1912" s="124" t="s">
        <v>3097</v>
      </c>
      <c r="Q1912" s="126" t="s">
        <v>3101</v>
      </c>
      <c r="R1912" s="35"/>
    </row>
    <row r="1913" spans="1:18" x14ac:dyDescent="0.3">
      <c r="A1913" s="128"/>
      <c r="B1913" s="128"/>
      <c r="C1913" s="128"/>
      <c r="D1913" s="128"/>
      <c r="E1913" s="128"/>
      <c r="F1913" s="128"/>
      <c r="G1913" s="128"/>
      <c r="H1913" s="10" t="s">
        <v>0</v>
      </c>
      <c r="I1913" s="103">
        <v>1</v>
      </c>
      <c r="J1913" s="103">
        <v>2</v>
      </c>
      <c r="K1913" s="103">
        <v>3</v>
      </c>
      <c r="L1913" s="103" t="s">
        <v>3</v>
      </c>
      <c r="M1913" s="103">
        <v>5</v>
      </c>
      <c r="N1913" s="103">
        <v>6</v>
      </c>
      <c r="O1913" s="103">
        <v>7</v>
      </c>
      <c r="P1913" s="103" t="s">
        <v>3102</v>
      </c>
      <c r="Q1913" s="103">
        <v>9</v>
      </c>
      <c r="R1913" s="35"/>
    </row>
    <row r="1914" spans="1:18" x14ac:dyDescent="0.3">
      <c r="A1914" s="128"/>
      <c r="B1914" s="128"/>
      <c r="C1914" s="128"/>
      <c r="D1914" s="128"/>
      <c r="E1914" s="128"/>
      <c r="F1914" s="128"/>
      <c r="G1914" s="128"/>
      <c r="H1914" s="11" t="s">
        <v>99</v>
      </c>
      <c r="I1914" s="105">
        <f>SUM(I1910)</f>
        <v>1677012</v>
      </c>
      <c r="J1914" s="105">
        <f>SUM(J1910)</f>
        <v>1674012</v>
      </c>
      <c r="K1914" s="105">
        <f>SUM(K1910)</f>
        <v>0</v>
      </c>
      <c r="L1914" s="105">
        <f t="shared" si="692"/>
        <v>423868</v>
      </c>
      <c r="M1914" s="105">
        <f>SUM(M1910)</f>
        <v>125214</v>
      </c>
      <c r="N1914" s="105">
        <f t="shared" ref="N1914:O1914" si="708">SUM(N1910)</f>
        <v>152411</v>
      </c>
      <c r="O1914" s="105">
        <f t="shared" si="708"/>
        <v>146243</v>
      </c>
      <c r="P1914" s="105">
        <f t="shared" si="696"/>
        <v>423868</v>
      </c>
      <c r="Q1914" s="105">
        <f t="shared" si="697"/>
        <v>25.320487547281623</v>
      </c>
      <c r="R1914" s="35"/>
    </row>
    <row r="1915" spans="1:18" x14ac:dyDescent="0.3">
      <c r="A1915" s="128"/>
      <c r="B1915" s="128"/>
      <c r="C1915" s="128"/>
      <c r="D1915" s="128"/>
      <c r="E1915" s="128"/>
      <c r="F1915" s="128"/>
      <c r="G1915" s="128"/>
      <c r="H1915" s="12" t="s">
        <v>62</v>
      </c>
      <c r="I1915" s="105">
        <f>SUM(I1914)</f>
        <v>1677012</v>
      </c>
      <c r="J1915" s="105">
        <f>SUM(J1914)</f>
        <v>1674012</v>
      </c>
      <c r="K1915" s="105">
        <f>SUM(K1914)</f>
        <v>0</v>
      </c>
      <c r="L1915" s="105">
        <f t="shared" si="692"/>
        <v>423868</v>
      </c>
      <c r="M1915" s="105">
        <f>SUM(M1914)</f>
        <v>125214</v>
      </c>
      <c r="N1915" s="105">
        <f t="shared" ref="N1915:O1915" si="709">SUM(N1914)</f>
        <v>152411</v>
      </c>
      <c r="O1915" s="105">
        <f t="shared" si="709"/>
        <v>146243</v>
      </c>
      <c r="P1915" s="105">
        <f t="shared" si="696"/>
        <v>423868</v>
      </c>
      <c r="Q1915" s="105">
        <f t="shared" si="697"/>
        <v>25.320487547281623</v>
      </c>
      <c r="R1915" s="35"/>
    </row>
    <row r="1916" spans="1:18" x14ac:dyDescent="0.3">
      <c r="A1916" s="129"/>
      <c r="B1916" s="129"/>
      <c r="C1916" s="129"/>
      <c r="D1916" s="129"/>
      <c r="E1916" s="129"/>
      <c r="F1916" s="129"/>
      <c r="G1916" s="129"/>
      <c r="R1916" s="35"/>
    </row>
    <row r="1917" spans="1:18" ht="15" thickBot="1" x14ac:dyDescent="0.35">
      <c r="A1917" s="81" t="s">
        <v>0</v>
      </c>
      <c r="B1917" s="81" t="s">
        <v>0</v>
      </c>
      <c r="C1917" s="81" t="s">
        <v>0</v>
      </c>
      <c r="D1917" s="81" t="s">
        <v>0</v>
      </c>
      <c r="E1917" s="81" t="s">
        <v>0</v>
      </c>
      <c r="F1917" s="81" t="s">
        <v>0</v>
      </c>
      <c r="G1917" s="81" t="s">
        <v>0</v>
      </c>
      <c r="H1917" s="13" t="s">
        <v>0</v>
      </c>
      <c r="I1917" s="106"/>
      <c r="J1917" s="106"/>
      <c r="K1917" s="106"/>
      <c r="L1917" s="106"/>
      <c r="M1917" s="106"/>
      <c r="N1917" s="106"/>
      <c r="O1917" s="106"/>
      <c r="P1917" s="106"/>
      <c r="Q1917" s="106"/>
      <c r="R1917" s="35"/>
    </row>
    <row r="1918" spans="1:18" s="34" customFormat="1" ht="31.2" thickBot="1" x14ac:dyDescent="0.35">
      <c r="A1918" s="45" t="s">
        <v>112</v>
      </c>
      <c r="B1918" s="45" t="s">
        <v>113</v>
      </c>
      <c r="C1918" s="45" t="s">
        <v>114</v>
      </c>
      <c r="D1918" s="46" t="s">
        <v>0</v>
      </c>
      <c r="E1918" s="45" t="s">
        <v>3014</v>
      </c>
      <c r="F1918" s="45" t="s">
        <v>115</v>
      </c>
      <c r="G1918" s="45" t="s">
        <v>116</v>
      </c>
      <c r="H1918" s="29" t="s">
        <v>1</v>
      </c>
      <c r="I1918" s="124" t="s">
        <v>3013</v>
      </c>
      <c r="J1918" s="124" t="s">
        <v>2</v>
      </c>
      <c r="K1918" s="124" t="s">
        <v>3097</v>
      </c>
      <c r="L1918" s="124" t="s">
        <v>3097</v>
      </c>
      <c r="M1918" s="124" t="s">
        <v>3098</v>
      </c>
      <c r="N1918" s="124" t="s">
        <v>3099</v>
      </c>
      <c r="O1918" s="124" t="s">
        <v>3100</v>
      </c>
      <c r="P1918" s="124" t="s">
        <v>3097</v>
      </c>
      <c r="Q1918" s="126" t="s">
        <v>3101</v>
      </c>
      <c r="R1918" s="35"/>
    </row>
    <row r="1919" spans="1:18" x14ac:dyDescent="0.3">
      <c r="A1919" s="50" t="s">
        <v>0</v>
      </c>
      <c r="B1919" s="50" t="s">
        <v>0</v>
      </c>
      <c r="C1919" s="50" t="s">
        <v>0</v>
      </c>
      <c r="D1919" s="51" t="s">
        <v>0</v>
      </c>
      <c r="E1919" s="51" t="s">
        <v>0</v>
      </c>
      <c r="F1919" s="86" t="s">
        <v>0</v>
      </c>
      <c r="G1919" s="87" t="s">
        <v>0</v>
      </c>
      <c r="H1919" s="8" t="s">
        <v>0</v>
      </c>
      <c r="I1919" s="103">
        <v>1</v>
      </c>
      <c r="J1919" s="103">
        <v>2</v>
      </c>
      <c r="K1919" s="103">
        <v>3</v>
      </c>
      <c r="L1919" s="103" t="s">
        <v>3</v>
      </c>
      <c r="M1919" s="103">
        <v>5</v>
      </c>
      <c r="N1919" s="103">
        <v>6</v>
      </c>
      <c r="O1919" s="103">
        <v>7</v>
      </c>
      <c r="P1919" s="103" t="s">
        <v>3102</v>
      </c>
      <c r="Q1919" s="103">
        <v>9</v>
      </c>
      <c r="R1919" s="35"/>
    </row>
    <row r="1920" spans="1:18" x14ac:dyDescent="0.3">
      <c r="A1920" s="41" t="s">
        <v>796</v>
      </c>
      <c r="B1920" s="41" t="s">
        <v>154</v>
      </c>
      <c r="C1920" s="40" t="s">
        <v>973</v>
      </c>
      <c r="D1920" s="40" t="s">
        <v>974</v>
      </c>
      <c r="E1920" s="52" t="s">
        <v>0</v>
      </c>
      <c r="F1920" s="52" t="s">
        <v>0</v>
      </c>
      <c r="G1920" s="52" t="s">
        <v>0</v>
      </c>
      <c r="H1920" s="6" t="s">
        <v>975</v>
      </c>
      <c r="I1920" s="102"/>
      <c r="J1920" s="102"/>
      <c r="K1920" s="102"/>
      <c r="L1920" s="102">
        <f t="shared" si="692"/>
        <v>0</v>
      </c>
      <c r="M1920" s="102">
        <v>0</v>
      </c>
      <c r="N1920" s="102"/>
      <c r="O1920" s="102"/>
      <c r="P1920" s="102">
        <f t="shared" si="696"/>
        <v>0</v>
      </c>
      <c r="Q1920" s="102" t="str">
        <f t="shared" si="697"/>
        <v>-</v>
      </c>
      <c r="R1920" s="35"/>
    </row>
    <row r="1921" spans="1:18" s="34" customFormat="1" ht="20.399999999999999" x14ac:dyDescent="0.3">
      <c r="A1921" s="43" t="s">
        <v>0</v>
      </c>
      <c r="B1921" s="43" t="s">
        <v>0</v>
      </c>
      <c r="C1921" s="43" t="s">
        <v>0</v>
      </c>
      <c r="D1921" s="49" t="s">
        <v>0</v>
      </c>
      <c r="E1921" s="49" t="s">
        <v>0</v>
      </c>
      <c r="F1921" s="49" t="s">
        <v>0</v>
      </c>
      <c r="G1921" s="49" t="s">
        <v>0</v>
      </c>
      <c r="H1921" s="21" t="s">
        <v>26</v>
      </c>
      <c r="I1921" s="112">
        <f>SUM(I1922,I1930,I1932)</f>
        <v>1678820</v>
      </c>
      <c r="J1921" s="112">
        <f>SUM(J1922,J1930,J1932)</f>
        <v>1655420</v>
      </c>
      <c r="K1921" s="112">
        <f>SUM(K1922,K1930,K1932)</f>
        <v>0</v>
      </c>
      <c r="L1921" s="112">
        <f t="shared" si="692"/>
        <v>436172</v>
      </c>
      <c r="M1921" s="112">
        <f>SUM(M1922,M1930,M1932)</f>
        <v>130236</v>
      </c>
      <c r="N1921" s="112">
        <f t="shared" ref="N1921:O1921" si="710">SUM(N1922,N1930,N1932)</f>
        <v>158173</v>
      </c>
      <c r="O1921" s="112">
        <f t="shared" si="710"/>
        <v>147763</v>
      </c>
      <c r="P1921" s="112">
        <f t="shared" si="696"/>
        <v>436172</v>
      </c>
      <c r="Q1921" s="112">
        <f t="shared" si="697"/>
        <v>26.348117094151334</v>
      </c>
      <c r="R1921" s="35"/>
    </row>
    <row r="1922" spans="1:18" x14ac:dyDescent="0.3">
      <c r="A1922" s="40" t="s">
        <v>796</v>
      </c>
      <c r="B1922" s="40" t="s">
        <v>154</v>
      </c>
      <c r="C1922" s="40" t="s">
        <v>973</v>
      </c>
      <c r="D1922" s="40" t="s">
        <v>974</v>
      </c>
      <c r="E1922" s="52" t="s">
        <v>119</v>
      </c>
      <c r="F1922" s="52" t="s">
        <v>0</v>
      </c>
      <c r="G1922" s="52" t="s">
        <v>0</v>
      </c>
      <c r="H1922" s="6" t="s">
        <v>5</v>
      </c>
      <c r="I1922" s="104">
        <f>SUM(I1923,I1924)</f>
        <v>1452140</v>
      </c>
      <c r="J1922" s="104">
        <f>SUM(J1923,J1924)</f>
        <v>1452140</v>
      </c>
      <c r="K1922" s="104">
        <f>SUM(K1923,K1924)</f>
        <v>0</v>
      </c>
      <c r="L1922" s="104">
        <f t="shared" si="692"/>
        <v>385053</v>
      </c>
      <c r="M1922" s="104">
        <f>SUM(M1923,M1924)</f>
        <v>118647</v>
      </c>
      <c r="N1922" s="104">
        <f t="shared" ref="N1922:O1922" si="711">SUM(N1923,N1924)</f>
        <v>136278</v>
      </c>
      <c r="O1922" s="104">
        <f t="shared" si="711"/>
        <v>130128</v>
      </c>
      <c r="P1922" s="104">
        <f t="shared" si="696"/>
        <v>385053</v>
      </c>
      <c r="Q1922" s="104">
        <f t="shared" si="697"/>
        <v>26.516244990152465</v>
      </c>
      <c r="R1922" s="35"/>
    </row>
    <row r="1923" spans="1:18" x14ac:dyDescent="0.3">
      <c r="A1923" s="40" t="s">
        <v>796</v>
      </c>
      <c r="B1923" s="40" t="s">
        <v>154</v>
      </c>
      <c r="C1923" s="40" t="s">
        <v>973</v>
      </c>
      <c r="D1923" s="40" t="s">
        <v>974</v>
      </c>
      <c r="E1923" s="88" t="s">
        <v>3015</v>
      </c>
      <c r="F1923" s="40"/>
      <c r="G1923" s="81" t="s">
        <v>3071</v>
      </c>
      <c r="H1923" s="9" t="s">
        <v>6</v>
      </c>
      <c r="I1923" s="102">
        <v>1245795</v>
      </c>
      <c r="J1923" s="102">
        <v>1245795</v>
      </c>
      <c r="K1923" s="102"/>
      <c r="L1923" s="102">
        <f t="shared" si="692"/>
        <v>340581</v>
      </c>
      <c r="M1923" s="102">
        <v>107081</v>
      </c>
      <c r="N1923" s="102">
        <v>120000</v>
      </c>
      <c r="O1923" s="102">
        <v>113500</v>
      </c>
      <c r="P1923" s="102">
        <f t="shared" si="696"/>
        <v>340581</v>
      </c>
      <c r="Q1923" s="102">
        <f t="shared" si="697"/>
        <v>27.338446534140846</v>
      </c>
      <c r="R1923" s="35"/>
    </row>
    <row r="1924" spans="1:18" x14ac:dyDescent="0.3">
      <c r="A1924" s="41" t="s">
        <v>796</v>
      </c>
      <c r="B1924" s="41" t="s">
        <v>154</v>
      </c>
      <c r="C1924" s="41" t="s">
        <v>973</v>
      </c>
      <c r="D1924" s="41" t="s">
        <v>974</v>
      </c>
      <c r="E1924" s="41" t="s">
        <v>120</v>
      </c>
      <c r="F1924" s="40" t="s">
        <v>0</v>
      </c>
      <c r="G1924" s="81" t="s">
        <v>0</v>
      </c>
      <c r="H1924" s="6" t="s">
        <v>7</v>
      </c>
      <c r="I1924" s="104">
        <f>SUM(I1925:I1929)</f>
        <v>206345</v>
      </c>
      <c r="J1924" s="104">
        <f>SUM(J1925:J1929)</f>
        <v>206345</v>
      </c>
      <c r="K1924" s="104">
        <f>SUM(K1925:K1929)</f>
        <v>0</v>
      </c>
      <c r="L1924" s="104">
        <f t="shared" si="692"/>
        <v>44472</v>
      </c>
      <c r="M1924" s="104">
        <f>SUM(M1925:M1929)</f>
        <v>11566</v>
      </c>
      <c r="N1924" s="104">
        <f t="shared" ref="N1924:O1924" si="712">SUM(N1925:N1929)</f>
        <v>16278</v>
      </c>
      <c r="O1924" s="104">
        <f t="shared" si="712"/>
        <v>16628</v>
      </c>
      <c r="P1924" s="104">
        <f t="shared" si="696"/>
        <v>44472</v>
      </c>
      <c r="Q1924" s="104">
        <f t="shared" si="697"/>
        <v>21.552254719038501</v>
      </c>
      <c r="R1924" s="35"/>
    </row>
    <row r="1925" spans="1:18" x14ac:dyDescent="0.3">
      <c r="A1925" s="40" t="s">
        <v>796</v>
      </c>
      <c r="B1925" s="40" t="s">
        <v>154</v>
      </c>
      <c r="C1925" s="40" t="s">
        <v>973</v>
      </c>
      <c r="D1925" s="40" t="s">
        <v>974</v>
      </c>
      <c r="E1925" s="88" t="s">
        <v>3016</v>
      </c>
      <c r="F1925" s="40" t="s">
        <v>976</v>
      </c>
      <c r="G1925" s="81" t="s">
        <v>3071</v>
      </c>
      <c r="H1925" s="9" t="s">
        <v>9</v>
      </c>
      <c r="I1925" s="102">
        <v>33330</v>
      </c>
      <c r="J1925" s="102">
        <v>33330</v>
      </c>
      <c r="K1925" s="102"/>
      <c r="L1925" s="102">
        <f t="shared" si="692"/>
        <v>7389</v>
      </c>
      <c r="M1925" s="102">
        <v>1833</v>
      </c>
      <c r="N1925" s="102">
        <v>2778</v>
      </c>
      <c r="O1925" s="102">
        <v>2778</v>
      </c>
      <c r="P1925" s="102">
        <f t="shared" si="696"/>
        <v>7389</v>
      </c>
      <c r="Q1925" s="102">
        <f t="shared" si="697"/>
        <v>22.169216921692168</v>
      </c>
      <c r="R1925" s="35"/>
    </row>
    <row r="1926" spans="1:18" x14ac:dyDescent="0.3">
      <c r="A1926" s="40" t="s">
        <v>796</v>
      </c>
      <c r="B1926" s="40" t="s">
        <v>154</v>
      </c>
      <c r="C1926" s="40" t="s">
        <v>973</v>
      </c>
      <c r="D1926" s="40" t="s">
        <v>974</v>
      </c>
      <c r="E1926" s="88" t="s">
        <v>3016</v>
      </c>
      <c r="F1926" s="40" t="s">
        <v>977</v>
      </c>
      <c r="G1926" s="81" t="s">
        <v>3071</v>
      </c>
      <c r="H1926" s="9" t="s">
        <v>12</v>
      </c>
      <c r="I1926" s="102">
        <v>118885</v>
      </c>
      <c r="J1926" s="102">
        <v>118885</v>
      </c>
      <c r="K1926" s="102"/>
      <c r="L1926" s="102">
        <f t="shared" si="692"/>
        <v>30733</v>
      </c>
      <c r="M1926" s="102">
        <v>9733</v>
      </c>
      <c r="N1926" s="102">
        <v>11000</v>
      </c>
      <c r="O1926" s="102">
        <v>10000</v>
      </c>
      <c r="P1926" s="102">
        <f t="shared" si="696"/>
        <v>30733</v>
      </c>
      <c r="Q1926" s="102">
        <f t="shared" si="697"/>
        <v>25.851032510409215</v>
      </c>
      <c r="R1926" s="35"/>
    </row>
    <row r="1927" spans="1:18" x14ac:dyDescent="0.3">
      <c r="A1927" s="40" t="s">
        <v>796</v>
      </c>
      <c r="B1927" s="40" t="s">
        <v>154</v>
      </c>
      <c r="C1927" s="40" t="s">
        <v>973</v>
      </c>
      <c r="D1927" s="40" t="s">
        <v>974</v>
      </c>
      <c r="E1927" s="88" t="s">
        <v>3016</v>
      </c>
      <c r="F1927" s="40" t="s">
        <v>978</v>
      </c>
      <c r="G1927" s="81" t="s">
        <v>3071</v>
      </c>
      <c r="H1927" s="9" t="s">
        <v>10</v>
      </c>
      <c r="I1927" s="102">
        <v>27730</v>
      </c>
      <c r="J1927" s="102">
        <v>27730</v>
      </c>
      <c r="K1927" s="102"/>
      <c r="L1927" s="102">
        <f t="shared" si="692"/>
        <v>0</v>
      </c>
      <c r="M1927" s="102">
        <v>0</v>
      </c>
      <c r="N1927" s="102"/>
      <c r="O1927" s="102"/>
      <c r="P1927" s="102">
        <f t="shared" si="696"/>
        <v>0</v>
      </c>
      <c r="Q1927" s="102">
        <f t="shared" si="697"/>
        <v>0</v>
      </c>
      <c r="R1927" s="35"/>
    </row>
    <row r="1928" spans="1:18" x14ac:dyDescent="0.3">
      <c r="A1928" s="40" t="s">
        <v>796</v>
      </c>
      <c r="B1928" s="40" t="s">
        <v>154</v>
      </c>
      <c r="C1928" s="40" t="s">
        <v>973</v>
      </c>
      <c r="D1928" s="40" t="s">
        <v>974</v>
      </c>
      <c r="E1928" s="88" t="s">
        <v>3016</v>
      </c>
      <c r="F1928" s="40" t="s">
        <v>979</v>
      </c>
      <c r="G1928" s="81" t="s">
        <v>3071</v>
      </c>
      <c r="H1928" s="9" t="s">
        <v>8</v>
      </c>
      <c r="I1928" s="102">
        <v>0</v>
      </c>
      <c r="J1928" s="102">
        <v>0</v>
      </c>
      <c r="K1928" s="102"/>
      <c r="L1928" s="102">
        <f t="shared" si="692"/>
        <v>0</v>
      </c>
      <c r="M1928" s="102">
        <v>0</v>
      </c>
      <c r="N1928" s="102">
        <v>0</v>
      </c>
      <c r="O1928" s="102">
        <v>0</v>
      </c>
      <c r="P1928" s="102">
        <f t="shared" si="696"/>
        <v>0</v>
      </c>
      <c r="Q1928" s="102" t="str">
        <f t="shared" si="697"/>
        <v>-</v>
      </c>
      <c r="R1928" s="35"/>
    </row>
    <row r="1929" spans="1:18" x14ac:dyDescent="0.3">
      <c r="A1929" s="40" t="s">
        <v>796</v>
      </c>
      <c r="B1929" s="40" t="s">
        <v>154</v>
      </c>
      <c r="C1929" s="40" t="s">
        <v>973</v>
      </c>
      <c r="D1929" s="40" t="s">
        <v>974</v>
      </c>
      <c r="E1929" s="88" t="s">
        <v>3016</v>
      </c>
      <c r="F1929" s="40" t="s">
        <v>980</v>
      </c>
      <c r="G1929" s="81" t="s">
        <v>3071</v>
      </c>
      <c r="H1929" s="9" t="s">
        <v>11</v>
      </c>
      <c r="I1929" s="102">
        <v>26400</v>
      </c>
      <c r="J1929" s="102">
        <v>26400</v>
      </c>
      <c r="K1929" s="102"/>
      <c r="L1929" s="102">
        <f t="shared" si="692"/>
        <v>6350</v>
      </c>
      <c r="M1929" s="102">
        <v>0</v>
      </c>
      <c r="N1929" s="102">
        <v>2500</v>
      </c>
      <c r="O1929" s="102">
        <v>3850</v>
      </c>
      <c r="P1929" s="102">
        <f t="shared" si="696"/>
        <v>6350</v>
      </c>
      <c r="Q1929" s="102">
        <f t="shared" si="697"/>
        <v>24.053030303030305</v>
      </c>
      <c r="R1929" s="35"/>
    </row>
    <row r="1930" spans="1:18" x14ac:dyDescent="0.3">
      <c r="A1930" s="40" t="s">
        <v>796</v>
      </c>
      <c r="B1930" s="40" t="s">
        <v>154</v>
      </c>
      <c r="C1930" s="40" t="s">
        <v>973</v>
      </c>
      <c r="D1930" s="40" t="s">
        <v>974</v>
      </c>
      <c r="E1930" s="52" t="s">
        <v>124</v>
      </c>
      <c r="F1930" s="52" t="s">
        <v>0</v>
      </c>
      <c r="G1930" s="52" t="s">
        <v>0</v>
      </c>
      <c r="H1930" s="6" t="s">
        <v>14</v>
      </c>
      <c r="I1930" s="104">
        <f>SUM(I1931)</f>
        <v>130880</v>
      </c>
      <c r="J1930" s="104">
        <f>SUM(J1931)</f>
        <v>130880</v>
      </c>
      <c r="K1930" s="104">
        <f>SUM(K1931)</f>
        <v>0</v>
      </c>
      <c r="L1930" s="104">
        <f t="shared" si="692"/>
        <v>35244</v>
      </c>
      <c r="M1930" s="104">
        <f>SUM(M1931)</f>
        <v>11244</v>
      </c>
      <c r="N1930" s="104">
        <f t="shared" ref="N1930:O1930" si="713">SUM(N1931)</f>
        <v>12000</v>
      </c>
      <c r="O1930" s="104">
        <f t="shared" si="713"/>
        <v>12000</v>
      </c>
      <c r="P1930" s="104">
        <f t="shared" si="696"/>
        <v>35244</v>
      </c>
      <c r="Q1930" s="104">
        <f t="shared" si="697"/>
        <v>26.928484107579465</v>
      </c>
      <c r="R1930" s="35"/>
    </row>
    <row r="1931" spans="1:18" x14ac:dyDescent="0.3">
      <c r="A1931" s="40" t="s">
        <v>796</v>
      </c>
      <c r="B1931" s="40" t="s">
        <v>154</v>
      </c>
      <c r="C1931" s="40" t="s">
        <v>973</v>
      </c>
      <c r="D1931" s="40" t="s">
        <v>974</v>
      </c>
      <c r="E1931" s="88" t="s">
        <v>3017</v>
      </c>
      <c r="F1931" s="40"/>
      <c r="G1931" s="81" t="s">
        <v>3071</v>
      </c>
      <c r="H1931" s="9" t="s">
        <v>15</v>
      </c>
      <c r="I1931" s="102">
        <v>130880</v>
      </c>
      <c r="J1931" s="102">
        <v>130880</v>
      </c>
      <c r="K1931" s="102"/>
      <c r="L1931" s="102">
        <f t="shared" ref="L1931:L1992" si="714">SUM(M1931:O1931)</f>
        <v>35244</v>
      </c>
      <c r="M1931" s="102">
        <v>11244</v>
      </c>
      <c r="N1931" s="102">
        <v>12000</v>
      </c>
      <c r="O1931" s="102">
        <v>12000</v>
      </c>
      <c r="P1931" s="102">
        <f t="shared" si="696"/>
        <v>35244</v>
      </c>
      <c r="Q1931" s="102">
        <f t="shared" si="697"/>
        <v>26.928484107579465</v>
      </c>
      <c r="R1931" s="35"/>
    </row>
    <row r="1932" spans="1:18" x14ac:dyDescent="0.3">
      <c r="A1932" s="40" t="s">
        <v>796</v>
      </c>
      <c r="B1932" s="40" t="s">
        <v>154</v>
      </c>
      <c r="C1932" s="40" t="s">
        <v>973</v>
      </c>
      <c r="D1932" s="40" t="s">
        <v>974</v>
      </c>
      <c r="E1932" s="52" t="s">
        <v>125</v>
      </c>
      <c r="F1932" s="52" t="s">
        <v>0</v>
      </c>
      <c r="G1932" s="52" t="s">
        <v>0</v>
      </c>
      <c r="H1932" s="6" t="s">
        <v>16</v>
      </c>
      <c r="I1932" s="104">
        <f>SUM(I1933:I1939)</f>
        <v>95800</v>
      </c>
      <c r="J1932" s="104">
        <f>SUM(J1933:J1939)</f>
        <v>72400</v>
      </c>
      <c r="K1932" s="104">
        <f>SUM(K1933:K1939)</f>
        <v>0</v>
      </c>
      <c r="L1932" s="104">
        <f t="shared" si="714"/>
        <v>15875</v>
      </c>
      <c r="M1932" s="104">
        <f>SUM(M1933:M1939)</f>
        <v>345</v>
      </c>
      <c r="N1932" s="104">
        <f t="shared" ref="N1932:O1932" si="715">SUM(N1933:N1939)</f>
        <v>9895</v>
      </c>
      <c r="O1932" s="104">
        <f t="shared" si="715"/>
        <v>5635</v>
      </c>
      <c r="P1932" s="104">
        <f t="shared" si="696"/>
        <v>15875</v>
      </c>
      <c r="Q1932" s="104">
        <f t="shared" si="697"/>
        <v>21.926795580110497</v>
      </c>
      <c r="R1932" s="35"/>
    </row>
    <row r="1933" spans="1:18" x14ac:dyDescent="0.3">
      <c r="A1933" s="40" t="s">
        <v>796</v>
      </c>
      <c r="B1933" s="40" t="s">
        <v>154</v>
      </c>
      <c r="C1933" s="40" t="s">
        <v>973</v>
      </c>
      <c r="D1933" s="40" t="s">
        <v>974</v>
      </c>
      <c r="E1933" s="88" t="s">
        <v>3018</v>
      </c>
      <c r="F1933" s="40"/>
      <c r="G1933" s="81" t="s">
        <v>3071</v>
      </c>
      <c r="H1933" s="9" t="s">
        <v>17</v>
      </c>
      <c r="I1933" s="102">
        <v>2000</v>
      </c>
      <c r="J1933" s="102">
        <v>1000</v>
      </c>
      <c r="K1933" s="102"/>
      <c r="L1933" s="102">
        <f t="shared" si="714"/>
        <v>0</v>
      </c>
      <c r="M1933" s="102">
        <v>0</v>
      </c>
      <c r="N1933" s="102"/>
      <c r="O1933" s="102"/>
      <c r="P1933" s="102">
        <f t="shared" si="696"/>
        <v>0</v>
      </c>
      <c r="Q1933" s="102">
        <f t="shared" si="697"/>
        <v>0</v>
      </c>
      <c r="R1933" s="35"/>
    </row>
    <row r="1934" spans="1:18" x14ac:dyDescent="0.3">
      <c r="A1934" s="40" t="s">
        <v>796</v>
      </c>
      <c r="B1934" s="40" t="s">
        <v>154</v>
      </c>
      <c r="C1934" s="40" t="s">
        <v>973</v>
      </c>
      <c r="D1934" s="40" t="s">
        <v>974</v>
      </c>
      <c r="E1934" s="88" t="s">
        <v>3031</v>
      </c>
      <c r="F1934" s="40"/>
      <c r="G1934" s="81" t="s">
        <v>3071</v>
      </c>
      <c r="H1934" s="9" t="s">
        <v>18</v>
      </c>
      <c r="I1934" s="102">
        <v>36000</v>
      </c>
      <c r="J1934" s="102">
        <v>36000</v>
      </c>
      <c r="K1934" s="102"/>
      <c r="L1934" s="102">
        <f t="shared" si="714"/>
        <v>8500</v>
      </c>
      <c r="M1934" s="102">
        <v>0</v>
      </c>
      <c r="N1934" s="102">
        <v>6000</v>
      </c>
      <c r="O1934" s="102">
        <v>2500</v>
      </c>
      <c r="P1934" s="102">
        <f t="shared" si="696"/>
        <v>8500</v>
      </c>
      <c r="Q1934" s="102">
        <f t="shared" si="697"/>
        <v>23.611111111111111</v>
      </c>
      <c r="R1934" s="35"/>
    </row>
    <row r="1935" spans="1:18" x14ac:dyDescent="0.3">
      <c r="A1935" s="40" t="s">
        <v>796</v>
      </c>
      <c r="B1935" s="40" t="s">
        <v>154</v>
      </c>
      <c r="C1935" s="40" t="s">
        <v>973</v>
      </c>
      <c r="D1935" s="40" t="s">
        <v>974</v>
      </c>
      <c r="E1935" s="88" t="s">
        <v>3032</v>
      </c>
      <c r="F1935" s="40"/>
      <c r="G1935" s="81" t="s">
        <v>3071</v>
      </c>
      <c r="H1935" s="9" t="s">
        <v>19</v>
      </c>
      <c r="I1935" s="102">
        <v>10000</v>
      </c>
      <c r="J1935" s="102">
        <v>10000</v>
      </c>
      <c r="K1935" s="102"/>
      <c r="L1935" s="102">
        <f t="shared" si="714"/>
        <v>2340</v>
      </c>
      <c r="M1935" s="102">
        <v>0</v>
      </c>
      <c r="N1935" s="102">
        <v>1500</v>
      </c>
      <c r="O1935" s="102">
        <v>840</v>
      </c>
      <c r="P1935" s="102">
        <f t="shared" si="696"/>
        <v>2340</v>
      </c>
      <c r="Q1935" s="102">
        <f t="shared" si="697"/>
        <v>23.400000000000002</v>
      </c>
      <c r="R1935" s="35"/>
    </row>
    <row r="1936" spans="1:18" x14ac:dyDescent="0.3">
      <c r="A1936" s="40" t="s">
        <v>796</v>
      </c>
      <c r="B1936" s="40" t="s">
        <v>154</v>
      </c>
      <c r="C1936" s="40" t="s">
        <v>973</v>
      </c>
      <c r="D1936" s="40" t="s">
        <v>974</v>
      </c>
      <c r="E1936" s="88" t="s">
        <v>3026</v>
      </c>
      <c r="F1936" s="40"/>
      <c r="G1936" s="81" t="s">
        <v>3071</v>
      </c>
      <c r="H1936" s="9" t="s">
        <v>20</v>
      </c>
      <c r="I1936" s="102">
        <v>15000</v>
      </c>
      <c r="J1936" s="102">
        <v>6000</v>
      </c>
      <c r="K1936" s="102"/>
      <c r="L1936" s="102">
        <f t="shared" si="714"/>
        <v>1000</v>
      </c>
      <c r="M1936" s="102">
        <v>0</v>
      </c>
      <c r="N1936" s="102">
        <v>500</v>
      </c>
      <c r="O1936" s="102">
        <v>500</v>
      </c>
      <c r="P1936" s="102">
        <f t="shared" si="696"/>
        <v>1000</v>
      </c>
      <c r="Q1936" s="102">
        <f t="shared" si="697"/>
        <v>16.666666666666664</v>
      </c>
      <c r="R1936" s="35"/>
    </row>
    <row r="1937" spans="1:18" x14ac:dyDescent="0.3">
      <c r="A1937" s="40" t="s">
        <v>796</v>
      </c>
      <c r="B1937" s="40" t="s">
        <v>154</v>
      </c>
      <c r="C1937" s="40" t="s">
        <v>973</v>
      </c>
      <c r="D1937" s="40" t="s">
        <v>974</v>
      </c>
      <c r="E1937" s="88" t="s">
        <v>3033</v>
      </c>
      <c r="F1937" s="40"/>
      <c r="G1937" s="81" t="s">
        <v>3071</v>
      </c>
      <c r="H1937" s="9" t="s">
        <v>21</v>
      </c>
      <c r="I1937" s="102">
        <v>600</v>
      </c>
      <c r="J1937" s="102">
        <v>200</v>
      </c>
      <c r="K1937" s="102"/>
      <c r="L1937" s="102">
        <f t="shared" si="714"/>
        <v>50</v>
      </c>
      <c r="M1937" s="102">
        <v>0</v>
      </c>
      <c r="N1937" s="102">
        <v>25</v>
      </c>
      <c r="O1937" s="102">
        <v>25</v>
      </c>
      <c r="P1937" s="102">
        <f t="shared" si="696"/>
        <v>50</v>
      </c>
      <c r="Q1937" s="102">
        <f t="shared" si="697"/>
        <v>25</v>
      </c>
      <c r="R1937" s="35"/>
    </row>
    <row r="1938" spans="1:18" x14ac:dyDescent="0.3">
      <c r="A1938" s="40" t="s">
        <v>796</v>
      </c>
      <c r="B1938" s="40" t="s">
        <v>154</v>
      </c>
      <c r="C1938" s="40" t="s">
        <v>973</v>
      </c>
      <c r="D1938" s="40" t="s">
        <v>974</v>
      </c>
      <c r="E1938" s="88" t="s">
        <v>3035</v>
      </c>
      <c r="F1938" s="40"/>
      <c r="G1938" s="81" t="s">
        <v>3071</v>
      </c>
      <c r="H1938" s="9" t="s">
        <v>23</v>
      </c>
      <c r="I1938" s="102">
        <v>12500</v>
      </c>
      <c r="J1938" s="102">
        <v>5500</v>
      </c>
      <c r="K1938" s="102"/>
      <c r="L1938" s="102">
        <f t="shared" si="714"/>
        <v>920</v>
      </c>
      <c r="M1938" s="102">
        <v>0</v>
      </c>
      <c r="N1938" s="102">
        <v>460</v>
      </c>
      <c r="O1938" s="102">
        <v>460</v>
      </c>
      <c r="P1938" s="102">
        <f t="shared" ref="P1938:P1992" si="716">K1938+L1938</f>
        <v>920</v>
      </c>
      <c r="Q1938" s="102">
        <f t="shared" ref="Q1938:Q1992" si="717">IF(J1938=0,"-",P1938/J1938*100)</f>
        <v>16.727272727272727</v>
      </c>
      <c r="R1938" s="35"/>
    </row>
    <row r="1939" spans="1:18" x14ac:dyDescent="0.3">
      <c r="A1939" s="41" t="s">
        <v>796</v>
      </c>
      <c r="B1939" s="41" t="s">
        <v>154</v>
      </c>
      <c r="C1939" s="41" t="s">
        <v>973</v>
      </c>
      <c r="D1939" s="41" t="s">
        <v>974</v>
      </c>
      <c r="E1939" s="41" t="s">
        <v>127</v>
      </c>
      <c r="F1939" s="40" t="s">
        <v>0</v>
      </c>
      <c r="G1939" s="81" t="s">
        <v>0</v>
      </c>
      <c r="H1939" s="6" t="s">
        <v>25</v>
      </c>
      <c r="I1939" s="104">
        <f>SUM(I1940:I1942)</f>
        <v>19700</v>
      </c>
      <c r="J1939" s="104">
        <f>SUM(J1940:J1942)</f>
        <v>13700</v>
      </c>
      <c r="K1939" s="104">
        <f>SUM(K1940:K1942)</f>
        <v>0</v>
      </c>
      <c r="L1939" s="104">
        <f t="shared" si="714"/>
        <v>3065</v>
      </c>
      <c r="M1939" s="104">
        <f>SUM(M1940:M1942)</f>
        <v>345</v>
      </c>
      <c r="N1939" s="104">
        <f t="shared" ref="N1939:O1939" si="718">SUM(N1940:N1942)</f>
        <v>1410</v>
      </c>
      <c r="O1939" s="104">
        <f t="shared" si="718"/>
        <v>1310</v>
      </c>
      <c r="P1939" s="104">
        <f t="shared" si="716"/>
        <v>3065</v>
      </c>
      <c r="Q1939" s="104">
        <f t="shared" si="717"/>
        <v>22.372262773722628</v>
      </c>
      <c r="R1939" s="35"/>
    </row>
    <row r="1940" spans="1:18" x14ac:dyDescent="0.3">
      <c r="A1940" s="40" t="s">
        <v>796</v>
      </c>
      <c r="B1940" s="40" t="s">
        <v>154</v>
      </c>
      <c r="C1940" s="40" t="s">
        <v>973</v>
      </c>
      <c r="D1940" s="40" t="s">
        <v>974</v>
      </c>
      <c r="E1940" s="88" t="s">
        <v>3019</v>
      </c>
      <c r="F1940" s="40"/>
      <c r="G1940" s="81" t="s">
        <v>3071</v>
      </c>
      <c r="H1940" s="9" t="s">
        <v>25</v>
      </c>
      <c r="I1940" s="102">
        <v>10000</v>
      </c>
      <c r="J1940" s="102">
        <v>4000</v>
      </c>
      <c r="K1940" s="102"/>
      <c r="L1940" s="102">
        <f t="shared" si="714"/>
        <v>1000</v>
      </c>
      <c r="M1940" s="102">
        <v>0</v>
      </c>
      <c r="N1940" s="102">
        <v>500</v>
      </c>
      <c r="O1940" s="102">
        <v>500</v>
      </c>
      <c r="P1940" s="102">
        <f t="shared" si="716"/>
        <v>1000</v>
      </c>
      <c r="Q1940" s="102">
        <f t="shared" si="717"/>
        <v>25</v>
      </c>
      <c r="R1940" s="35"/>
    </row>
    <row r="1941" spans="1:18" x14ac:dyDescent="0.3">
      <c r="A1941" s="40" t="s">
        <v>796</v>
      </c>
      <c r="B1941" s="40" t="s">
        <v>154</v>
      </c>
      <c r="C1941" s="40" t="s">
        <v>973</v>
      </c>
      <c r="D1941" s="40" t="s">
        <v>974</v>
      </c>
      <c r="E1941" s="88" t="s">
        <v>3019</v>
      </c>
      <c r="F1941" s="40" t="s">
        <v>981</v>
      </c>
      <c r="G1941" s="81" t="s">
        <v>3071</v>
      </c>
      <c r="H1941" s="9" t="s">
        <v>135</v>
      </c>
      <c r="I1941" s="102">
        <v>4200</v>
      </c>
      <c r="J1941" s="102">
        <v>4200</v>
      </c>
      <c r="K1941" s="102"/>
      <c r="L1941" s="102">
        <f t="shared" si="714"/>
        <v>1145</v>
      </c>
      <c r="M1941" s="102">
        <v>345</v>
      </c>
      <c r="N1941" s="102">
        <v>450</v>
      </c>
      <c r="O1941" s="102">
        <v>350</v>
      </c>
      <c r="P1941" s="102">
        <f t="shared" si="716"/>
        <v>1145</v>
      </c>
      <c r="Q1941" s="102">
        <f t="shared" si="717"/>
        <v>27.261904761904759</v>
      </c>
      <c r="R1941" s="35"/>
    </row>
    <row r="1942" spans="1:18" ht="20.399999999999999" x14ac:dyDescent="0.3">
      <c r="A1942" s="40" t="s">
        <v>796</v>
      </c>
      <c r="B1942" s="40" t="s">
        <v>154</v>
      </c>
      <c r="C1942" s="40" t="s">
        <v>973</v>
      </c>
      <c r="D1942" s="40" t="s">
        <v>974</v>
      </c>
      <c r="E1942" s="88" t="s">
        <v>3019</v>
      </c>
      <c r="F1942" s="40" t="s">
        <v>982</v>
      </c>
      <c r="G1942" s="81" t="s">
        <v>3071</v>
      </c>
      <c r="H1942" s="9" t="s">
        <v>141</v>
      </c>
      <c r="I1942" s="102">
        <v>5500</v>
      </c>
      <c r="J1942" s="102">
        <v>5500</v>
      </c>
      <c r="K1942" s="102"/>
      <c r="L1942" s="102">
        <f t="shared" si="714"/>
        <v>920</v>
      </c>
      <c r="M1942" s="102">
        <v>0</v>
      </c>
      <c r="N1942" s="102">
        <v>460</v>
      </c>
      <c r="O1942" s="102">
        <v>460</v>
      </c>
      <c r="P1942" s="102">
        <f t="shared" si="716"/>
        <v>920</v>
      </c>
      <c r="Q1942" s="102">
        <f t="shared" si="717"/>
        <v>16.727272727272727</v>
      </c>
      <c r="R1942" s="35"/>
    </row>
    <row r="1943" spans="1:18" s="34" customFormat="1" ht="20.399999999999999" x14ac:dyDescent="0.3">
      <c r="A1943" s="43" t="s">
        <v>0</v>
      </c>
      <c r="B1943" s="43" t="s">
        <v>0</v>
      </c>
      <c r="C1943" s="43" t="s">
        <v>0</v>
      </c>
      <c r="D1943" s="49" t="s">
        <v>0</v>
      </c>
      <c r="E1943" s="49" t="s">
        <v>0</v>
      </c>
      <c r="F1943" s="49" t="s">
        <v>0</v>
      </c>
      <c r="G1943" s="49" t="s">
        <v>0</v>
      </c>
      <c r="H1943" s="21" t="s">
        <v>35</v>
      </c>
      <c r="I1943" s="112">
        <f t="shared" ref="I1943:O1944" si="719">SUM(I1944)</f>
        <v>100</v>
      </c>
      <c r="J1943" s="112">
        <f t="shared" si="719"/>
        <v>100</v>
      </c>
      <c r="K1943" s="112">
        <f t="shared" si="719"/>
        <v>0</v>
      </c>
      <c r="L1943" s="112">
        <f t="shared" si="714"/>
        <v>0</v>
      </c>
      <c r="M1943" s="112">
        <f t="shared" si="719"/>
        <v>0</v>
      </c>
      <c r="N1943" s="112">
        <f t="shared" si="719"/>
        <v>0</v>
      </c>
      <c r="O1943" s="112">
        <f t="shared" si="719"/>
        <v>0</v>
      </c>
      <c r="P1943" s="112">
        <f t="shared" si="716"/>
        <v>0</v>
      </c>
      <c r="Q1943" s="112">
        <f t="shared" si="717"/>
        <v>0</v>
      </c>
      <c r="R1943" s="35"/>
    </row>
    <row r="1944" spans="1:18" x14ac:dyDescent="0.3">
      <c r="A1944" s="40" t="s">
        <v>796</v>
      </c>
      <c r="B1944" s="40" t="s">
        <v>154</v>
      </c>
      <c r="C1944" s="40" t="s">
        <v>973</v>
      </c>
      <c r="D1944" s="40" t="s">
        <v>974</v>
      </c>
      <c r="E1944" s="52" t="s">
        <v>142</v>
      </c>
      <c r="F1944" s="52" t="s">
        <v>0</v>
      </c>
      <c r="G1944" s="52" t="s">
        <v>0</v>
      </c>
      <c r="H1944" s="6" t="s">
        <v>27</v>
      </c>
      <c r="I1944" s="104">
        <f t="shared" si="719"/>
        <v>100</v>
      </c>
      <c r="J1944" s="104">
        <f t="shared" si="719"/>
        <v>100</v>
      </c>
      <c r="K1944" s="104">
        <f t="shared" si="719"/>
        <v>0</v>
      </c>
      <c r="L1944" s="104">
        <f t="shared" si="714"/>
        <v>0</v>
      </c>
      <c r="M1944" s="104">
        <f t="shared" si="719"/>
        <v>0</v>
      </c>
      <c r="N1944" s="104">
        <f t="shared" si="719"/>
        <v>0</v>
      </c>
      <c r="O1944" s="104">
        <f t="shared" si="719"/>
        <v>0</v>
      </c>
      <c r="P1944" s="104">
        <f t="shared" si="716"/>
        <v>0</v>
      </c>
      <c r="Q1944" s="104">
        <f t="shared" si="717"/>
        <v>0</v>
      </c>
      <c r="R1944" s="35"/>
    </row>
    <row r="1945" spans="1:18" x14ac:dyDescent="0.3">
      <c r="A1945" s="40" t="s">
        <v>796</v>
      </c>
      <c r="B1945" s="40" t="s">
        <v>154</v>
      </c>
      <c r="C1945" s="40" t="s">
        <v>973</v>
      </c>
      <c r="D1945" s="40" t="s">
        <v>974</v>
      </c>
      <c r="E1945" s="88" t="s">
        <v>3021</v>
      </c>
      <c r="F1945" s="40"/>
      <c r="G1945" s="81" t="s">
        <v>3071</v>
      </c>
      <c r="H1945" s="9" t="s">
        <v>34</v>
      </c>
      <c r="I1945" s="102">
        <v>100</v>
      </c>
      <c r="J1945" s="102">
        <v>100</v>
      </c>
      <c r="K1945" s="102"/>
      <c r="L1945" s="102">
        <f t="shared" si="714"/>
        <v>0</v>
      </c>
      <c r="M1945" s="102">
        <v>0</v>
      </c>
      <c r="N1945" s="102"/>
      <c r="O1945" s="102"/>
      <c r="P1945" s="102">
        <f t="shared" si="716"/>
        <v>0</v>
      </c>
      <c r="Q1945" s="102">
        <f t="shared" si="717"/>
        <v>0</v>
      </c>
      <c r="R1945" s="35"/>
    </row>
    <row r="1946" spans="1:18" s="34" customFormat="1" ht="20.399999999999999" x14ac:dyDescent="0.3">
      <c r="A1946" s="43" t="s">
        <v>0</v>
      </c>
      <c r="B1946" s="43" t="s">
        <v>0</v>
      </c>
      <c r="C1946" s="43" t="s">
        <v>0</v>
      </c>
      <c r="D1946" s="49" t="s">
        <v>0</v>
      </c>
      <c r="E1946" s="49" t="s">
        <v>0</v>
      </c>
      <c r="F1946" s="49" t="s">
        <v>0</v>
      </c>
      <c r="G1946" s="49" t="s">
        <v>0</v>
      </c>
      <c r="H1946" s="21" t="s">
        <v>53</v>
      </c>
      <c r="I1946" s="112">
        <f>SUM(I1947)</f>
        <v>8000</v>
      </c>
      <c r="J1946" s="112">
        <f>SUM(J1947)</f>
        <v>0</v>
      </c>
      <c r="K1946" s="112">
        <f>SUM(K1947)</f>
        <v>0</v>
      </c>
      <c r="L1946" s="112">
        <f t="shared" si="714"/>
        <v>0</v>
      </c>
      <c r="M1946" s="112">
        <f>SUM(M1947)</f>
        <v>0</v>
      </c>
      <c r="N1946" s="112">
        <f t="shared" ref="N1946:O1946" si="720">SUM(N1947)</f>
        <v>0</v>
      </c>
      <c r="O1946" s="112">
        <f t="shared" si="720"/>
        <v>0</v>
      </c>
      <c r="P1946" s="112">
        <f t="shared" si="716"/>
        <v>0</v>
      </c>
      <c r="Q1946" s="112" t="str">
        <f t="shared" si="717"/>
        <v>-</v>
      </c>
      <c r="R1946" s="35"/>
    </row>
    <row r="1947" spans="1:18" x14ac:dyDescent="0.3">
      <c r="A1947" s="40" t="s">
        <v>796</v>
      </c>
      <c r="B1947" s="40" t="s">
        <v>154</v>
      </c>
      <c r="C1947" s="40" t="s">
        <v>973</v>
      </c>
      <c r="D1947" s="40" t="s">
        <v>974</v>
      </c>
      <c r="E1947" s="52" t="s">
        <v>149</v>
      </c>
      <c r="F1947" s="52" t="s">
        <v>0</v>
      </c>
      <c r="G1947" s="52" t="s">
        <v>0</v>
      </c>
      <c r="H1947" s="6" t="s">
        <v>46</v>
      </c>
      <c r="I1947" s="104">
        <f>SUM(I1948:I1949)</f>
        <v>8000</v>
      </c>
      <c r="J1947" s="104">
        <f>SUM(J1948:J1949)</f>
        <v>0</v>
      </c>
      <c r="K1947" s="104">
        <f>SUM(K1948:K1949)</f>
        <v>0</v>
      </c>
      <c r="L1947" s="104">
        <f t="shared" si="714"/>
        <v>0</v>
      </c>
      <c r="M1947" s="104">
        <f>SUM(M1948:M1949)</f>
        <v>0</v>
      </c>
      <c r="N1947" s="104">
        <f t="shared" ref="N1947:O1947" si="721">SUM(N1948:N1949)</f>
        <v>0</v>
      </c>
      <c r="O1947" s="104">
        <f t="shared" si="721"/>
        <v>0</v>
      </c>
      <c r="P1947" s="104">
        <f t="shared" si="716"/>
        <v>0</v>
      </c>
      <c r="Q1947" s="104" t="str">
        <f t="shared" si="717"/>
        <v>-</v>
      </c>
      <c r="R1947" s="35"/>
    </row>
    <row r="1948" spans="1:18" x14ac:dyDescent="0.3">
      <c r="A1948" s="40" t="s">
        <v>796</v>
      </c>
      <c r="B1948" s="40" t="s">
        <v>154</v>
      </c>
      <c r="C1948" s="40" t="s">
        <v>973</v>
      </c>
      <c r="D1948" s="40" t="s">
        <v>974</v>
      </c>
      <c r="E1948" s="88" t="s">
        <v>3022</v>
      </c>
      <c r="F1948" s="40"/>
      <c r="G1948" s="81" t="s">
        <v>3071</v>
      </c>
      <c r="H1948" s="9" t="s">
        <v>49</v>
      </c>
      <c r="I1948" s="102">
        <v>6000</v>
      </c>
      <c r="J1948" s="102">
        <v>0</v>
      </c>
      <c r="K1948" s="102"/>
      <c r="L1948" s="102">
        <f t="shared" si="714"/>
        <v>0</v>
      </c>
      <c r="M1948" s="102">
        <v>0</v>
      </c>
      <c r="N1948" s="102"/>
      <c r="O1948" s="102"/>
      <c r="P1948" s="102">
        <f t="shared" si="716"/>
        <v>0</v>
      </c>
      <c r="Q1948" s="102" t="str">
        <f t="shared" si="717"/>
        <v>-</v>
      </c>
      <c r="R1948" s="35"/>
    </row>
    <row r="1949" spans="1:18" x14ac:dyDescent="0.3">
      <c r="A1949" s="40" t="s">
        <v>796</v>
      </c>
      <c r="B1949" s="40" t="s">
        <v>154</v>
      </c>
      <c r="C1949" s="40" t="s">
        <v>973</v>
      </c>
      <c r="D1949" s="40" t="s">
        <v>974</v>
      </c>
      <c r="E1949" s="88" t="s">
        <v>3037</v>
      </c>
      <c r="F1949" s="40"/>
      <c r="G1949" s="81" t="s">
        <v>3071</v>
      </c>
      <c r="H1949" s="9" t="s">
        <v>52</v>
      </c>
      <c r="I1949" s="102">
        <v>2000</v>
      </c>
      <c r="J1949" s="102">
        <v>0</v>
      </c>
      <c r="K1949" s="102"/>
      <c r="L1949" s="102">
        <f t="shared" si="714"/>
        <v>0</v>
      </c>
      <c r="M1949" s="102">
        <v>0</v>
      </c>
      <c r="N1949" s="102"/>
      <c r="O1949" s="102"/>
      <c r="P1949" s="102">
        <f t="shared" si="716"/>
        <v>0</v>
      </c>
      <c r="Q1949" s="102" t="str">
        <f t="shared" si="717"/>
        <v>-</v>
      </c>
      <c r="R1949" s="35"/>
    </row>
    <row r="1950" spans="1:18" s="34" customFormat="1" x14ac:dyDescent="0.3">
      <c r="A1950" s="49" t="s">
        <v>0</v>
      </c>
      <c r="B1950" s="49" t="s">
        <v>0</v>
      </c>
      <c r="C1950" s="49" t="s">
        <v>0</v>
      </c>
      <c r="D1950" s="49" t="s">
        <v>0</v>
      </c>
      <c r="E1950" s="49" t="s">
        <v>0</v>
      </c>
      <c r="F1950" s="49" t="s">
        <v>0</v>
      </c>
      <c r="G1950" s="49" t="s">
        <v>0</v>
      </c>
      <c r="H1950" s="21" t="s">
        <v>983</v>
      </c>
      <c r="I1950" s="112">
        <f>SUM(I1921,I1943,I1946)</f>
        <v>1686920</v>
      </c>
      <c r="J1950" s="112">
        <f>SUM(J1921,J1943,J1946)</f>
        <v>1655520</v>
      </c>
      <c r="K1950" s="112">
        <f>SUM(K1921,K1943,K1946)</f>
        <v>0</v>
      </c>
      <c r="L1950" s="112">
        <f t="shared" si="714"/>
        <v>436172</v>
      </c>
      <c r="M1950" s="112">
        <f>SUM(M1921,M1943,M1946)</f>
        <v>130236</v>
      </c>
      <c r="N1950" s="112">
        <f t="shared" ref="N1950:O1950" si="722">SUM(N1921,N1943,N1946)</f>
        <v>158173</v>
      </c>
      <c r="O1950" s="112">
        <f t="shared" si="722"/>
        <v>147763</v>
      </c>
      <c r="P1950" s="112">
        <f t="shared" si="716"/>
        <v>436172</v>
      </c>
      <c r="Q1950" s="112">
        <f t="shared" si="717"/>
        <v>26.346525562965112</v>
      </c>
      <c r="R1950" s="35"/>
    </row>
    <row r="1951" spans="1:18" ht="15" thickBot="1" x14ac:dyDescent="0.35">
      <c r="A1951" s="81" t="s">
        <v>0</v>
      </c>
      <c r="B1951" s="81" t="s">
        <v>0</v>
      </c>
      <c r="C1951" s="81" t="s">
        <v>0</v>
      </c>
      <c r="D1951" s="81" t="s">
        <v>0</v>
      </c>
      <c r="E1951" s="81" t="s">
        <v>0</v>
      </c>
      <c r="F1951" s="81" t="s">
        <v>0</v>
      </c>
      <c r="G1951" s="81" t="s">
        <v>0</v>
      </c>
      <c r="H1951" s="6" t="s">
        <v>152</v>
      </c>
      <c r="I1951" s="104">
        <v>54</v>
      </c>
      <c r="J1951" s="104">
        <v>54</v>
      </c>
      <c r="K1951" s="104"/>
      <c r="L1951" s="104"/>
      <c r="M1951" s="104"/>
      <c r="N1951" s="104"/>
      <c r="O1951" s="104"/>
      <c r="P1951" s="104"/>
      <c r="Q1951" s="104"/>
      <c r="R1951" s="35"/>
    </row>
    <row r="1952" spans="1:18" s="34" customFormat="1" ht="31.2" thickBot="1" x14ac:dyDescent="0.35">
      <c r="A1952" s="127" t="s">
        <v>0</v>
      </c>
      <c r="B1952" s="127" t="s">
        <v>0</v>
      </c>
      <c r="C1952" s="127" t="s">
        <v>0</v>
      </c>
      <c r="D1952" s="127" t="s">
        <v>0</v>
      </c>
      <c r="E1952" s="127" t="s">
        <v>0</v>
      </c>
      <c r="F1952" s="127" t="s">
        <v>0</v>
      </c>
      <c r="G1952" s="127" t="s">
        <v>0</v>
      </c>
      <c r="H1952" s="29" t="s">
        <v>63</v>
      </c>
      <c r="I1952" s="124" t="s">
        <v>3013</v>
      </c>
      <c r="J1952" s="124" t="s">
        <v>2</v>
      </c>
      <c r="K1952" s="124" t="s">
        <v>3097</v>
      </c>
      <c r="L1952" s="124" t="s">
        <v>3097</v>
      </c>
      <c r="M1952" s="124" t="s">
        <v>3098</v>
      </c>
      <c r="N1952" s="124" t="s">
        <v>3099</v>
      </c>
      <c r="O1952" s="124" t="s">
        <v>3100</v>
      </c>
      <c r="P1952" s="124" t="s">
        <v>3097</v>
      </c>
      <c r="Q1952" s="126" t="s">
        <v>3101</v>
      </c>
      <c r="R1952" s="35"/>
    </row>
    <row r="1953" spans="1:18" x14ac:dyDescent="0.3">
      <c r="A1953" s="128"/>
      <c r="B1953" s="128"/>
      <c r="C1953" s="128"/>
      <c r="D1953" s="128"/>
      <c r="E1953" s="128"/>
      <c r="F1953" s="128"/>
      <c r="G1953" s="128"/>
      <c r="H1953" s="10" t="s">
        <v>0</v>
      </c>
      <c r="I1953" s="103">
        <v>1</v>
      </c>
      <c r="J1953" s="103">
        <v>2</v>
      </c>
      <c r="K1953" s="103">
        <v>3</v>
      </c>
      <c r="L1953" s="103" t="s">
        <v>3</v>
      </c>
      <c r="M1953" s="103">
        <v>5</v>
      </c>
      <c r="N1953" s="103">
        <v>6</v>
      </c>
      <c r="O1953" s="103">
        <v>7</v>
      </c>
      <c r="P1953" s="103" t="s">
        <v>3102</v>
      </c>
      <c r="Q1953" s="103">
        <v>9</v>
      </c>
      <c r="R1953" s="35"/>
    </row>
    <row r="1954" spans="1:18" x14ac:dyDescent="0.3">
      <c r="A1954" s="128"/>
      <c r="B1954" s="128"/>
      <c r="C1954" s="128"/>
      <c r="D1954" s="128"/>
      <c r="E1954" s="128"/>
      <c r="F1954" s="128"/>
      <c r="G1954" s="128"/>
      <c r="H1954" s="11" t="s">
        <v>99</v>
      </c>
      <c r="I1954" s="105">
        <f>SUM(I1950)</f>
        <v>1686920</v>
      </c>
      <c r="J1954" s="105">
        <f>SUM(J1950)</f>
        <v>1655520</v>
      </c>
      <c r="K1954" s="105">
        <f>SUM(K1950)</f>
        <v>0</v>
      </c>
      <c r="L1954" s="105">
        <f t="shared" si="714"/>
        <v>436172</v>
      </c>
      <c r="M1954" s="105">
        <f>SUM(M1950)</f>
        <v>130236</v>
      </c>
      <c r="N1954" s="105">
        <f t="shared" ref="N1954:O1954" si="723">SUM(N1950)</f>
        <v>158173</v>
      </c>
      <c r="O1954" s="105">
        <f t="shared" si="723"/>
        <v>147763</v>
      </c>
      <c r="P1954" s="105">
        <f t="shared" si="716"/>
        <v>436172</v>
      </c>
      <c r="Q1954" s="105">
        <f t="shared" si="717"/>
        <v>26.346525562965112</v>
      </c>
      <c r="R1954" s="35"/>
    </row>
    <row r="1955" spans="1:18" x14ac:dyDescent="0.3">
      <c r="A1955" s="128"/>
      <c r="B1955" s="128"/>
      <c r="C1955" s="128"/>
      <c r="D1955" s="128"/>
      <c r="E1955" s="128"/>
      <c r="F1955" s="128"/>
      <c r="G1955" s="128"/>
      <c r="H1955" s="12" t="s">
        <v>62</v>
      </c>
      <c r="I1955" s="105">
        <f>SUM(I1954)</f>
        <v>1686920</v>
      </c>
      <c r="J1955" s="105">
        <f>SUM(J1954)</f>
        <v>1655520</v>
      </c>
      <c r="K1955" s="105">
        <f>SUM(K1954)</f>
        <v>0</v>
      </c>
      <c r="L1955" s="105">
        <f t="shared" si="714"/>
        <v>436172</v>
      </c>
      <c r="M1955" s="105">
        <f>SUM(M1954)</f>
        <v>130236</v>
      </c>
      <c r="N1955" s="105">
        <f t="shared" ref="N1955:O1955" si="724">SUM(N1954)</f>
        <v>158173</v>
      </c>
      <c r="O1955" s="105">
        <f t="shared" si="724"/>
        <v>147763</v>
      </c>
      <c r="P1955" s="105">
        <f t="shared" si="716"/>
        <v>436172</v>
      </c>
      <c r="Q1955" s="105">
        <f t="shared" si="717"/>
        <v>26.346525562965112</v>
      </c>
      <c r="R1955" s="35"/>
    </row>
    <row r="1956" spans="1:18" x14ac:dyDescent="0.3">
      <c r="A1956" s="129"/>
      <c r="B1956" s="129"/>
      <c r="C1956" s="129"/>
      <c r="D1956" s="129"/>
      <c r="E1956" s="129"/>
      <c r="F1956" s="129"/>
      <c r="G1956" s="129"/>
      <c r="R1956" s="35"/>
    </row>
    <row r="1957" spans="1:18" ht="15" thickBot="1" x14ac:dyDescent="0.35">
      <c r="A1957" s="81" t="s">
        <v>0</v>
      </c>
      <c r="B1957" s="81" t="s">
        <v>0</v>
      </c>
      <c r="C1957" s="81" t="s">
        <v>0</v>
      </c>
      <c r="D1957" s="81" t="s">
        <v>0</v>
      </c>
      <c r="E1957" s="81" t="s">
        <v>0</v>
      </c>
      <c r="F1957" s="81" t="s">
        <v>0</v>
      </c>
      <c r="G1957" s="81" t="s">
        <v>0</v>
      </c>
      <c r="H1957" s="13" t="s">
        <v>0</v>
      </c>
      <c r="I1957" s="106"/>
      <c r="J1957" s="106"/>
      <c r="K1957" s="106"/>
      <c r="L1957" s="106"/>
      <c r="M1957" s="106"/>
      <c r="N1957" s="106"/>
      <c r="O1957" s="106"/>
      <c r="P1957" s="106"/>
      <c r="Q1957" s="106"/>
      <c r="R1957" s="35"/>
    </row>
    <row r="1958" spans="1:18" s="34" customFormat="1" ht="31.2" thickBot="1" x14ac:dyDescent="0.35">
      <c r="A1958" s="45" t="s">
        <v>112</v>
      </c>
      <c r="B1958" s="45" t="s">
        <v>113</v>
      </c>
      <c r="C1958" s="45" t="s">
        <v>114</v>
      </c>
      <c r="D1958" s="46" t="s">
        <v>0</v>
      </c>
      <c r="E1958" s="45" t="s">
        <v>3014</v>
      </c>
      <c r="F1958" s="45" t="s">
        <v>115</v>
      </c>
      <c r="G1958" s="45" t="s">
        <v>116</v>
      </c>
      <c r="H1958" s="29" t="s">
        <v>1</v>
      </c>
      <c r="I1958" s="124" t="s">
        <v>3013</v>
      </c>
      <c r="J1958" s="124" t="s">
        <v>2</v>
      </c>
      <c r="K1958" s="124" t="s">
        <v>3097</v>
      </c>
      <c r="L1958" s="124" t="s">
        <v>3097</v>
      </c>
      <c r="M1958" s="124" t="s">
        <v>3098</v>
      </c>
      <c r="N1958" s="124" t="s">
        <v>3099</v>
      </c>
      <c r="O1958" s="124" t="s">
        <v>3100</v>
      </c>
      <c r="P1958" s="124" t="s">
        <v>3097</v>
      </c>
      <c r="Q1958" s="126" t="s">
        <v>3101</v>
      </c>
      <c r="R1958" s="35"/>
    </row>
    <row r="1959" spans="1:18" x14ac:dyDescent="0.3">
      <c r="A1959" s="50" t="s">
        <v>0</v>
      </c>
      <c r="B1959" s="50" t="s">
        <v>0</v>
      </c>
      <c r="C1959" s="50" t="s">
        <v>0</v>
      </c>
      <c r="D1959" s="51" t="s">
        <v>0</v>
      </c>
      <c r="E1959" s="51" t="s">
        <v>0</v>
      </c>
      <c r="F1959" s="86" t="s">
        <v>0</v>
      </c>
      <c r="G1959" s="87" t="s">
        <v>0</v>
      </c>
      <c r="H1959" s="8" t="s">
        <v>0</v>
      </c>
      <c r="I1959" s="103">
        <v>1</v>
      </c>
      <c r="J1959" s="103">
        <v>2</v>
      </c>
      <c r="K1959" s="103">
        <v>3</v>
      </c>
      <c r="L1959" s="103" t="s">
        <v>3</v>
      </c>
      <c r="M1959" s="103">
        <v>5</v>
      </c>
      <c r="N1959" s="103">
        <v>6</v>
      </c>
      <c r="O1959" s="103">
        <v>7</v>
      </c>
      <c r="P1959" s="103" t="s">
        <v>3102</v>
      </c>
      <c r="Q1959" s="103">
        <v>9</v>
      </c>
      <c r="R1959" s="35"/>
    </row>
    <row r="1960" spans="1:18" x14ac:dyDescent="0.3">
      <c r="A1960" s="41" t="s">
        <v>796</v>
      </c>
      <c r="B1960" s="41" t="s">
        <v>154</v>
      </c>
      <c r="C1960" s="40" t="s">
        <v>984</v>
      </c>
      <c r="D1960" s="40" t="s">
        <v>985</v>
      </c>
      <c r="E1960" s="52" t="s">
        <v>0</v>
      </c>
      <c r="F1960" s="52" t="s">
        <v>0</v>
      </c>
      <c r="G1960" s="52" t="s">
        <v>0</v>
      </c>
      <c r="H1960" s="6" t="s">
        <v>986</v>
      </c>
      <c r="I1960" s="102"/>
      <c r="J1960" s="102"/>
      <c r="K1960" s="102"/>
      <c r="L1960" s="102">
        <f t="shared" si="714"/>
        <v>0</v>
      </c>
      <c r="M1960" s="102">
        <v>0</v>
      </c>
      <c r="N1960" s="102"/>
      <c r="O1960" s="102"/>
      <c r="P1960" s="102">
        <f t="shared" si="716"/>
        <v>0</v>
      </c>
      <c r="Q1960" s="102" t="str">
        <f t="shared" si="717"/>
        <v>-</v>
      </c>
      <c r="R1960" s="35"/>
    </row>
    <row r="1961" spans="1:18" s="34" customFormat="1" ht="20.399999999999999" x14ac:dyDescent="0.3">
      <c r="A1961" s="43" t="s">
        <v>0</v>
      </c>
      <c r="B1961" s="43" t="s">
        <v>0</v>
      </c>
      <c r="C1961" s="43" t="s">
        <v>0</v>
      </c>
      <c r="D1961" s="49" t="s">
        <v>0</v>
      </c>
      <c r="E1961" s="49" t="s">
        <v>0</v>
      </c>
      <c r="F1961" s="49" t="s">
        <v>0</v>
      </c>
      <c r="G1961" s="49" t="s">
        <v>0</v>
      </c>
      <c r="H1961" s="21" t="s">
        <v>26</v>
      </c>
      <c r="I1961" s="112">
        <f>SUM(I1962,I1970,I1972)</f>
        <v>1863940</v>
      </c>
      <c r="J1961" s="112">
        <f>SUM(J1962,J1970,J1972)</f>
        <v>1749440</v>
      </c>
      <c r="K1961" s="112">
        <f>SUM(K1962,K1970,K1972)</f>
        <v>0</v>
      </c>
      <c r="L1961" s="112">
        <f t="shared" si="714"/>
        <v>489969</v>
      </c>
      <c r="M1961" s="112">
        <f>SUM(M1962,M1970,M1972)</f>
        <v>133769</v>
      </c>
      <c r="N1961" s="112">
        <f t="shared" ref="N1961:O1961" si="725">SUM(N1962,N1970,N1972)</f>
        <v>184000</v>
      </c>
      <c r="O1961" s="112">
        <f t="shared" si="725"/>
        <v>172200</v>
      </c>
      <c r="P1961" s="112">
        <f t="shared" si="716"/>
        <v>489969</v>
      </c>
      <c r="Q1961" s="112">
        <f t="shared" si="717"/>
        <v>28.007190872507774</v>
      </c>
      <c r="R1961" s="35"/>
    </row>
    <row r="1962" spans="1:18" x14ac:dyDescent="0.3">
      <c r="A1962" s="40" t="s">
        <v>796</v>
      </c>
      <c r="B1962" s="40" t="s">
        <v>154</v>
      </c>
      <c r="C1962" s="40" t="s">
        <v>984</v>
      </c>
      <c r="D1962" s="40" t="s">
        <v>985</v>
      </c>
      <c r="E1962" s="52" t="s">
        <v>119</v>
      </c>
      <c r="F1962" s="52" t="s">
        <v>0</v>
      </c>
      <c r="G1962" s="52" t="s">
        <v>0</v>
      </c>
      <c r="H1962" s="6" t="s">
        <v>5</v>
      </c>
      <c r="I1962" s="104">
        <f>SUM(I1963,I1964)</f>
        <v>1522231</v>
      </c>
      <c r="J1962" s="104">
        <f>SUM(J1963,J1964)</f>
        <v>1522231</v>
      </c>
      <c r="K1962" s="104">
        <f>SUM(K1963,K1964)</f>
        <v>0</v>
      </c>
      <c r="L1962" s="104">
        <f t="shared" si="714"/>
        <v>422964</v>
      </c>
      <c r="M1962" s="104">
        <f>SUM(M1963,M1964)</f>
        <v>121964</v>
      </c>
      <c r="N1962" s="104">
        <f t="shared" ref="N1962:O1962" si="726">SUM(N1963,N1964)</f>
        <v>155500</v>
      </c>
      <c r="O1962" s="104">
        <f t="shared" si="726"/>
        <v>145500</v>
      </c>
      <c r="P1962" s="104">
        <f t="shared" si="716"/>
        <v>422964</v>
      </c>
      <c r="Q1962" s="104">
        <f t="shared" si="717"/>
        <v>27.785795979716614</v>
      </c>
      <c r="R1962" s="35"/>
    </row>
    <row r="1963" spans="1:18" x14ac:dyDescent="0.3">
      <c r="A1963" s="40" t="s">
        <v>796</v>
      </c>
      <c r="B1963" s="40" t="s">
        <v>154</v>
      </c>
      <c r="C1963" s="40" t="s">
        <v>984</v>
      </c>
      <c r="D1963" s="40" t="s">
        <v>985</v>
      </c>
      <c r="E1963" s="88" t="s">
        <v>3015</v>
      </c>
      <c r="F1963" s="40"/>
      <c r="G1963" s="81" t="s">
        <v>3071</v>
      </c>
      <c r="H1963" s="9" t="s">
        <v>6</v>
      </c>
      <c r="I1963" s="102">
        <v>1349231</v>
      </c>
      <c r="J1963" s="102">
        <v>1349231</v>
      </c>
      <c r="K1963" s="102"/>
      <c r="L1963" s="102">
        <f t="shared" si="714"/>
        <v>379062</v>
      </c>
      <c r="M1963" s="102">
        <v>109062</v>
      </c>
      <c r="N1963" s="102">
        <v>140000</v>
      </c>
      <c r="O1963" s="102">
        <v>130000</v>
      </c>
      <c r="P1963" s="102">
        <f t="shared" si="716"/>
        <v>379062</v>
      </c>
      <c r="Q1963" s="102">
        <f t="shared" si="717"/>
        <v>28.094670223260508</v>
      </c>
      <c r="R1963" s="35"/>
    </row>
    <row r="1964" spans="1:18" x14ac:dyDescent="0.3">
      <c r="A1964" s="41" t="s">
        <v>796</v>
      </c>
      <c r="B1964" s="41" t="s">
        <v>154</v>
      </c>
      <c r="C1964" s="41" t="s">
        <v>984</v>
      </c>
      <c r="D1964" s="41" t="s">
        <v>985</v>
      </c>
      <c r="E1964" s="41" t="s">
        <v>120</v>
      </c>
      <c r="F1964" s="40" t="s">
        <v>0</v>
      </c>
      <c r="G1964" s="81" t="s">
        <v>0</v>
      </c>
      <c r="H1964" s="6" t="s">
        <v>7</v>
      </c>
      <c r="I1964" s="104">
        <f>SUM(I1965:I1969)</f>
        <v>173000</v>
      </c>
      <c r="J1964" s="104">
        <f>SUM(J1965:J1969)</f>
        <v>173000</v>
      </c>
      <c r="K1964" s="104">
        <f>SUM(K1965:K1969)</f>
        <v>0</v>
      </c>
      <c r="L1964" s="104">
        <f t="shared" si="714"/>
        <v>43902</v>
      </c>
      <c r="M1964" s="104">
        <f>SUM(M1965:M1969)</f>
        <v>12902</v>
      </c>
      <c r="N1964" s="104">
        <f t="shared" ref="N1964:O1964" si="727">SUM(N1965:N1969)</f>
        <v>15500</v>
      </c>
      <c r="O1964" s="104">
        <f t="shared" si="727"/>
        <v>15500</v>
      </c>
      <c r="P1964" s="104">
        <f t="shared" si="716"/>
        <v>43902</v>
      </c>
      <c r="Q1964" s="104">
        <f t="shared" si="717"/>
        <v>25.376878612716762</v>
      </c>
      <c r="R1964" s="35"/>
    </row>
    <row r="1965" spans="1:18" x14ac:dyDescent="0.3">
      <c r="A1965" s="40" t="s">
        <v>796</v>
      </c>
      <c r="B1965" s="40" t="s">
        <v>154</v>
      </c>
      <c r="C1965" s="40" t="s">
        <v>984</v>
      </c>
      <c r="D1965" s="40" t="s">
        <v>985</v>
      </c>
      <c r="E1965" s="88" t="s">
        <v>3016</v>
      </c>
      <c r="F1965" s="40" t="s">
        <v>987</v>
      </c>
      <c r="G1965" s="81" t="s">
        <v>3071</v>
      </c>
      <c r="H1965" s="9" t="s">
        <v>9</v>
      </c>
      <c r="I1965" s="102">
        <v>32000</v>
      </c>
      <c r="J1965" s="102">
        <v>32000</v>
      </c>
      <c r="K1965" s="102"/>
      <c r="L1965" s="102">
        <f t="shared" si="714"/>
        <v>10072</v>
      </c>
      <c r="M1965" s="102">
        <v>3072</v>
      </c>
      <c r="N1965" s="102">
        <v>3500</v>
      </c>
      <c r="O1965" s="102">
        <v>3500</v>
      </c>
      <c r="P1965" s="102">
        <f t="shared" si="716"/>
        <v>10072</v>
      </c>
      <c r="Q1965" s="102">
        <f t="shared" si="717"/>
        <v>31.474999999999998</v>
      </c>
      <c r="R1965" s="35"/>
    </row>
    <row r="1966" spans="1:18" x14ac:dyDescent="0.3">
      <c r="A1966" s="40" t="s">
        <v>796</v>
      </c>
      <c r="B1966" s="40" t="s">
        <v>154</v>
      </c>
      <c r="C1966" s="40" t="s">
        <v>984</v>
      </c>
      <c r="D1966" s="40" t="s">
        <v>985</v>
      </c>
      <c r="E1966" s="88" t="s">
        <v>3016</v>
      </c>
      <c r="F1966" s="40" t="s">
        <v>988</v>
      </c>
      <c r="G1966" s="81" t="s">
        <v>3071</v>
      </c>
      <c r="H1966" s="9" t="s">
        <v>12</v>
      </c>
      <c r="I1966" s="102">
        <v>93000</v>
      </c>
      <c r="J1966" s="102">
        <v>93000</v>
      </c>
      <c r="K1966" s="102"/>
      <c r="L1966" s="102">
        <f t="shared" si="714"/>
        <v>33830</v>
      </c>
      <c r="M1966" s="102">
        <v>9830</v>
      </c>
      <c r="N1966" s="102">
        <v>12000</v>
      </c>
      <c r="O1966" s="102">
        <v>12000</v>
      </c>
      <c r="P1966" s="102">
        <f t="shared" si="716"/>
        <v>33830</v>
      </c>
      <c r="Q1966" s="102">
        <f t="shared" si="717"/>
        <v>36.376344086021504</v>
      </c>
      <c r="R1966" s="35"/>
    </row>
    <row r="1967" spans="1:18" x14ac:dyDescent="0.3">
      <c r="A1967" s="40" t="s">
        <v>796</v>
      </c>
      <c r="B1967" s="40" t="s">
        <v>154</v>
      </c>
      <c r="C1967" s="40" t="s">
        <v>984</v>
      </c>
      <c r="D1967" s="40" t="s">
        <v>985</v>
      </c>
      <c r="E1967" s="88" t="s">
        <v>3016</v>
      </c>
      <c r="F1967" s="40" t="s">
        <v>989</v>
      </c>
      <c r="G1967" s="81" t="s">
        <v>3071</v>
      </c>
      <c r="H1967" s="9" t="s">
        <v>10</v>
      </c>
      <c r="I1967" s="102">
        <v>20000</v>
      </c>
      <c r="J1967" s="102">
        <v>20000</v>
      </c>
      <c r="K1967" s="102"/>
      <c r="L1967" s="102">
        <f t="shared" si="714"/>
        <v>0</v>
      </c>
      <c r="M1967" s="102">
        <v>0</v>
      </c>
      <c r="N1967" s="102"/>
      <c r="O1967" s="102"/>
      <c r="P1967" s="102">
        <f t="shared" si="716"/>
        <v>0</v>
      </c>
      <c r="Q1967" s="102">
        <f t="shared" si="717"/>
        <v>0</v>
      </c>
      <c r="R1967" s="35"/>
    </row>
    <row r="1968" spans="1:18" x14ac:dyDescent="0.3">
      <c r="A1968" s="40" t="s">
        <v>796</v>
      </c>
      <c r="B1968" s="40" t="s">
        <v>154</v>
      </c>
      <c r="C1968" s="40" t="s">
        <v>984</v>
      </c>
      <c r="D1968" s="40" t="s">
        <v>985</v>
      </c>
      <c r="E1968" s="88" t="s">
        <v>3016</v>
      </c>
      <c r="F1968" s="40" t="s">
        <v>990</v>
      </c>
      <c r="G1968" s="81" t="s">
        <v>3071</v>
      </c>
      <c r="H1968" s="9" t="s">
        <v>8</v>
      </c>
      <c r="I1968" s="102">
        <v>16000</v>
      </c>
      <c r="J1968" s="102">
        <v>16000</v>
      </c>
      <c r="K1968" s="102"/>
      <c r="L1968" s="102">
        <f t="shared" si="714"/>
        <v>0</v>
      </c>
      <c r="M1968" s="102">
        <v>0</v>
      </c>
      <c r="N1968" s="102"/>
      <c r="O1968" s="102"/>
      <c r="P1968" s="102">
        <f t="shared" si="716"/>
        <v>0</v>
      </c>
      <c r="Q1968" s="102">
        <f t="shared" si="717"/>
        <v>0</v>
      </c>
      <c r="R1968" s="35"/>
    </row>
    <row r="1969" spans="1:18" x14ac:dyDescent="0.3">
      <c r="A1969" s="40" t="s">
        <v>796</v>
      </c>
      <c r="B1969" s="40" t="s">
        <v>154</v>
      </c>
      <c r="C1969" s="40" t="s">
        <v>984</v>
      </c>
      <c r="D1969" s="40" t="s">
        <v>985</v>
      </c>
      <c r="E1969" s="88" t="s">
        <v>3016</v>
      </c>
      <c r="F1969" s="40" t="s">
        <v>991</v>
      </c>
      <c r="G1969" s="81" t="s">
        <v>3071</v>
      </c>
      <c r="H1969" s="9" t="s">
        <v>11</v>
      </c>
      <c r="I1969" s="102">
        <v>12000</v>
      </c>
      <c r="J1969" s="102">
        <v>12000</v>
      </c>
      <c r="K1969" s="102"/>
      <c r="L1969" s="102">
        <f t="shared" si="714"/>
        <v>0</v>
      </c>
      <c r="M1969" s="102">
        <v>0</v>
      </c>
      <c r="N1969" s="102"/>
      <c r="O1969" s="102"/>
      <c r="P1969" s="102">
        <f t="shared" si="716"/>
        <v>0</v>
      </c>
      <c r="Q1969" s="102">
        <f t="shared" si="717"/>
        <v>0</v>
      </c>
      <c r="R1969" s="35"/>
    </row>
    <row r="1970" spans="1:18" x14ac:dyDescent="0.3">
      <c r="A1970" s="40" t="s">
        <v>796</v>
      </c>
      <c r="B1970" s="40" t="s">
        <v>154</v>
      </c>
      <c r="C1970" s="40" t="s">
        <v>984</v>
      </c>
      <c r="D1970" s="40" t="s">
        <v>985</v>
      </c>
      <c r="E1970" s="52" t="s">
        <v>124</v>
      </c>
      <c r="F1970" s="52" t="s">
        <v>0</v>
      </c>
      <c r="G1970" s="52" t="s">
        <v>0</v>
      </c>
      <c r="H1970" s="6" t="s">
        <v>14</v>
      </c>
      <c r="I1970" s="104">
        <f>SUM(I1971)</f>
        <v>140209</v>
      </c>
      <c r="J1970" s="104">
        <f>SUM(J1971)</f>
        <v>140209</v>
      </c>
      <c r="K1970" s="104">
        <f>SUM(K1971)</f>
        <v>0</v>
      </c>
      <c r="L1970" s="104">
        <f t="shared" si="714"/>
        <v>39452</v>
      </c>
      <c r="M1970" s="104">
        <f>SUM(M1971)</f>
        <v>11452</v>
      </c>
      <c r="N1970" s="104">
        <f t="shared" ref="N1970:O1970" si="728">SUM(N1971)</f>
        <v>14500</v>
      </c>
      <c r="O1970" s="104">
        <f t="shared" si="728"/>
        <v>13500</v>
      </c>
      <c r="P1970" s="104">
        <f t="shared" si="716"/>
        <v>39452</v>
      </c>
      <c r="Q1970" s="104">
        <f t="shared" si="717"/>
        <v>28.137993994679373</v>
      </c>
      <c r="R1970" s="35"/>
    </row>
    <row r="1971" spans="1:18" x14ac:dyDescent="0.3">
      <c r="A1971" s="40" t="s">
        <v>796</v>
      </c>
      <c r="B1971" s="40" t="s">
        <v>154</v>
      </c>
      <c r="C1971" s="40" t="s">
        <v>984</v>
      </c>
      <c r="D1971" s="40" t="s">
        <v>985</v>
      </c>
      <c r="E1971" s="88" t="s">
        <v>3017</v>
      </c>
      <c r="F1971" s="40"/>
      <c r="G1971" s="81" t="s">
        <v>3071</v>
      </c>
      <c r="H1971" s="9" t="s">
        <v>15</v>
      </c>
      <c r="I1971" s="102">
        <v>140209</v>
      </c>
      <c r="J1971" s="102">
        <v>140209</v>
      </c>
      <c r="K1971" s="102"/>
      <c r="L1971" s="102">
        <f t="shared" si="714"/>
        <v>39452</v>
      </c>
      <c r="M1971" s="102">
        <v>11452</v>
      </c>
      <c r="N1971" s="102">
        <v>14500</v>
      </c>
      <c r="O1971" s="102">
        <v>13500</v>
      </c>
      <c r="P1971" s="102">
        <f t="shared" si="716"/>
        <v>39452</v>
      </c>
      <c r="Q1971" s="102">
        <f t="shared" si="717"/>
        <v>28.137993994679373</v>
      </c>
      <c r="R1971" s="35"/>
    </row>
    <row r="1972" spans="1:18" x14ac:dyDescent="0.3">
      <c r="A1972" s="40" t="s">
        <v>796</v>
      </c>
      <c r="B1972" s="40" t="s">
        <v>154</v>
      </c>
      <c r="C1972" s="40" t="s">
        <v>984</v>
      </c>
      <c r="D1972" s="40" t="s">
        <v>985</v>
      </c>
      <c r="E1972" s="52" t="s">
        <v>125</v>
      </c>
      <c r="F1972" s="52" t="s">
        <v>0</v>
      </c>
      <c r="G1972" s="52" t="s">
        <v>0</v>
      </c>
      <c r="H1972" s="6" t="s">
        <v>16</v>
      </c>
      <c r="I1972" s="104">
        <f>SUM(I1973:I1981)</f>
        <v>201500</v>
      </c>
      <c r="J1972" s="104">
        <f>SUM(J1973:J1981)</f>
        <v>87000</v>
      </c>
      <c r="K1972" s="104">
        <f>SUM(K1973:K1981)</f>
        <v>0</v>
      </c>
      <c r="L1972" s="104">
        <f t="shared" si="714"/>
        <v>27553</v>
      </c>
      <c r="M1972" s="104">
        <f>SUM(M1973:M1981)</f>
        <v>353</v>
      </c>
      <c r="N1972" s="104">
        <f t="shared" ref="N1972:O1972" si="729">SUM(N1973:N1981)</f>
        <v>14000</v>
      </c>
      <c r="O1972" s="104">
        <f t="shared" si="729"/>
        <v>13200</v>
      </c>
      <c r="P1972" s="104">
        <f t="shared" si="716"/>
        <v>27553</v>
      </c>
      <c r="Q1972" s="104">
        <f t="shared" si="717"/>
        <v>31.670114942528738</v>
      </c>
      <c r="R1972" s="35"/>
    </row>
    <row r="1973" spans="1:18" x14ac:dyDescent="0.3">
      <c r="A1973" s="40" t="s">
        <v>796</v>
      </c>
      <c r="B1973" s="40" t="s">
        <v>154</v>
      </c>
      <c r="C1973" s="40" t="s">
        <v>984</v>
      </c>
      <c r="D1973" s="40" t="s">
        <v>985</v>
      </c>
      <c r="E1973" s="88" t="s">
        <v>3018</v>
      </c>
      <c r="F1973" s="40"/>
      <c r="G1973" s="81" t="s">
        <v>3071</v>
      </c>
      <c r="H1973" s="9" t="s">
        <v>17</v>
      </c>
      <c r="I1973" s="102">
        <v>1500</v>
      </c>
      <c r="J1973" s="102">
        <v>500</v>
      </c>
      <c r="K1973" s="102"/>
      <c r="L1973" s="102">
        <f t="shared" si="714"/>
        <v>0</v>
      </c>
      <c r="M1973" s="102">
        <v>0</v>
      </c>
      <c r="N1973" s="102"/>
      <c r="O1973" s="102"/>
      <c r="P1973" s="102">
        <f t="shared" si="716"/>
        <v>0</v>
      </c>
      <c r="Q1973" s="102">
        <f t="shared" si="717"/>
        <v>0</v>
      </c>
      <c r="R1973" s="35"/>
    </row>
    <row r="1974" spans="1:18" x14ac:dyDescent="0.3">
      <c r="A1974" s="40" t="s">
        <v>796</v>
      </c>
      <c r="B1974" s="40" t="s">
        <v>154</v>
      </c>
      <c r="C1974" s="40" t="s">
        <v>984</v>
      </c>
      <c r="D1974" s="40" t="s">
        <v>985</v>
      </c>
      <c r="E1974" s="88" t="s">
        <v>3031</v>
      </c>
      <c r="F1974" s="40"/>
      <c r="G1974" s="81" t="s">
        <v>3071</v>
      </c>
      <c r="H1974" s="9" t="s">
        <v>18</v>
      </c>
      <c r="I1974" s="102">
        <v>47000</v>
      </c>
      <c r="J1974" s="102">
        <v>47000</v>
      </c>
      <c r="K1974" s="102"/>
      <c r="L1974" s="102">
        <f t="shared" si="714"/>
        <v>18000</v>
      </c>
      <c r="M1974" s="102">
        <v>0</v>
      </c>
      <c r="N1974" s="102">
        <v>9000</v>
      </c>
      <c r="O1974" s="102">
        <v>9000</v>
      </c>
      <c r="P1974" s="102">
        <f t="shared" si="716"/>
        <v>18000</v>
      </c>
      <c r="Q1974" s="102">
        <f t="shared" si="717"/>
        <v>38.297872340425535</v>
      </c>
      <c r="R1974" s="35"/>
    </row>
    <row r="1975" spans="1:18" x14ac:dyDescent="0.3">
      <c r="A1975" s="40" t="s">
        <v>796</v>
      </c>
      <c r="B1975" s="40" t="s">
        <v>154</v>
      </c>
      <c r="C1975" s="40" t="s">
        <v>984</v>
      </c>
      <c r="D1975" s="40" t="s">
        <v>985</v>
      </c>
      <c r="E1975" s="88" t="s">
        <v>3032</v>
      </c>
      <c r="F1975" s="40"/>
      <c r="G1975" s="81" t="s">
        <v>3071</v>
      </c>
      <c r="H1975" s="9" t="s">
        <v>19</v>
      </c>
      <c r="I1975" s="102">
        <v>9000</v>
      </c>
      <c r="J1975" s="102">
        <v>9000</v>
      </c>
      <c r="K1975" s="102"/>
      <c r="L1975" s="102">
        <f t="shared" si="714"/>
        <v>2250</v>
      </c>
      <c r="M1975" s="102">
        <v>0</v>
      </c>
      <c r="N1975" s="102">
        <v>1500</v>
      </c>
      <c r="O1975" s="102">
        <v>750</v>
      </c>
      <c r="P1975" s="102">
        <f t="shared" si="716"/>
        <v>2250</v>
      </c>
      <c r="Q1975" s="102">
        <f t="shared" si="717"/>
        <v>25</v>
      </c>
      <c r="R1975" s="35"/>
    </row>
    <row r="1976" spans="1:18" x14ac:dyDescent="0.3">
      <c r="A1976" s="40" t="s">
        <v>796</v>
      </c>
      <c r="B1976" s="40" t="s">
        <v>154</v>
      </c>
      <c r="C1976" s="40" t="s">
        <v>984</v>
      </c>
      <c r="D1976" s="40" t="s">
        <v>985</v>
      </c>
      <c r="E1976" s="88" t="s">
        <v>3026</v>
      </c>
      <c r="F1976" s="40"/>
      <c r="G1976" s="81" t="s">
        <v>3071</v>
      </c>
      <c r="H1976" s="9" t="s">
        <v>20</v>
      </c>
      <c r="I1976" s="102">
        <v>117000</v>
      </c>
      <c r="J1976" s="102">
        <v>7000</v>
      </c>
      <c r="K1976" s="102"/>
      <c r="L1976" s="102">
        <f t="shared" si="714"/>
        <v>1100</v>
      </c>
      <c r="M1976" s="102">
        <v>0</v>
      </c>
      <c r="N1976" s="102">
        <v>550</v>
      </c>
      <c r="O1976" s="102">
        <v>550</v>
      </c>
      <c r="P1976" s="102">
        <f t="shared" si="716"/>
        <v>1100</v>
      </c>
      <c r="Q1976" s="102">
        <f t="shared" si="717"/>
        <v>15.714285714285714</v>
      </c>
      <c r="R1976" s="35"/>
    </row>
    <row r="1977" spans="1:18" x14ac:dyDescent="0.3">
      <c r="A1977" s="40" t="s">
        <v>796</v>
      </c>
      <c r="B1977" s="40" t="s">
        <v>154</v>
      </c>
      <c r="C1977" s="40" t="s">
        <v>984</v>
      </c>
      <c r="D1977" s="40" t="s">
        <v>985</v>
      </c>
      <c r="E1977" s="88" t="s">
        <v>3033</v>
      </c>
      <c r="F1977" s="40"/>
      <c r="G1977" s="81" t="s">
        <v>3071</v>
      </c>
      <c r="H1977" s="9" t="s">
        <v>21</v>
      </c>
      <c r="I1977" s="102">
        <v>1000</v>
      </c>
      <c r="J1977" s="102">
        <v>500</v>
      </c>
      <c r="K1977" s="102"/>
      <c r="L1977" s="102">
        <f t="shared" si="714"/>
        <v>100</v>
      </c>
      <c r="M1977" s="102">
        <v>0</v>
      </c>
      <c r="N1977" s="102">
        <v>50</v>
      </c>
      <c r="O1977" s="102">
        <v>50</v>
      </c>
      <c r="P1977" s="102">
        <f t="shared" si="716"/>
        <v>100</v>
      </c>
      <c r="Q1977" s="102">
        <f t="shared" si="717"/>
        <v>20</v>
      </c>
      <c r="R1977" s="35"/>
    </row>
    <row r="1978" spans="1:18" x14ac:dyDescent="0.3">
      <c r="A1978" s="40" t="s">
        <v>796</v>
      </c>
      <c r="B1978" s="40" t="s">
        <v>154</v>
      </c>
      <c r="C1978" s="40" t="s">
        <v>984</v>
      </c>
      <c r="D1978" s="40" t="s">
        <v>985</v>
      </c>
      <c r="E1978" s="88" t="s">
        <v>3034</v>
      </c>
      <c r="F1978" s="40"/>
      <c r="G1978" s="81" t="s">
        <v>3071</v>
      </c>
      <c r="H1978" s="9" t="s">
        <v>22</v>
      </c>
      <c r="I1978" s="102">
        <v>4000</v>
      </c>
      <c r="J1978" s="102">
        <v>4000</v>
      </c>
      <c r="K1978" s="102"/>
      <c r="L1978" s="102">
        <f t="shared" si="714"/>
        <v>1550</v>
      </c>
      <c r="M1978" s="102">
        <v>0</v>
      </c>
      <c r="N1978" s="102">
        <v>750</v>
      </c>
      <c r="O1978" s="102">
        <v>800</v>
      </c>
      <c r="P1978" s="102">
        <f t="shared" si="716"/>
        <v>1550</v>
      </c>
      <c r="Q1978" s="102">
        <f t="shared" si="717"/>
        <v>38.75</v>
      </c>
      <c r="R1978" s="35"/>
    </row>
    <row r="1979" spans="1:18" x14ac:dyDescent="0.3">
      <c r="A1979" s="40" t="s">
        <v>796</v>
      </c>
      <c r="B1979" s="40" t="s">
        <v>154</v>
      </c>
      <c r="C1979" s="40" t="s">
        <v>984</v>
      </c>
      <c r="D1979" s="40" t="s">
        <v>985</v>
      </c>
      <c r="E1979" s="88" t="s">
        <v>3035</v>
      </c>
      <c r="F1979" s="40"/>
      <c r="G1979" s="81" t="s">
        <v>3071</v>
      </c>
      <c r="H1979" s="9" t="s">
        <v>23</v>
      </c>
      <c r="I1979" s="102">
        <v>8000</v>
      </c>
      <c r="J1979" s="102">
        <v>8000</v>
      </c>
      <c r="K1979" s="102"/>
      <c r="L1979" s="102">
        <f t="shared" si="714"/>
        <v>1300</v>
      </c>
      <c r="M1979" s="102">
        <v>0</v>
      </c>
      <c r="N1979" s="102">
        <v>650</v>
      </c>
      <c r="O1979" s="102">
        <v>650</v>
      </c>
      <c r="P1979" s="102">
        <f t="shared" si="716"/>
        <v>1300</v>
      </c>
      <c r="Q1979" s="102">
        <f t="shared" si="717"/>
        <v>16.25</v>
      </c>
      <c r="R1979" s="35"/>
    </row>
    <row r="1980" spans="1:18" x14ac:dyDescent="0.3">
      <c r="A1980" s="40" t="s">
        <v>796</v>
      </c>
      <c r="B1980" s="40" t="s">
        <v>154</v>
      </c>
      <c r="C1980" s="40" t="s">
        <v>984</v>
      </c>
      <c r="D1980" s="40" t="s">
        <v>985</v>
      </c>
      <c r="E1980" s="88" t="s">
        <v>3036</v>
      </c>
      <c r="F1980" s="40"/>
      <c r="G1980" s="81" t="s">
        <v>3071</v>
      </c>
      <c r="H1980" s="9" t="s">
        <v>24</v>
      </c>
      <c r="I1980" s="102">
        <v>0</v>
      </c>
      <c r="J1980" s="102">
        <v>0</v>
      </c>
      <c r="K1980" s="102"/>
      <c r="L1980" s="102">
        <f t="shared" si="714"/>
        <v>0</v>
      </c>
      <c r="M1980" s="102">
        <v>0</v>
      </c>
      <c r="N1980" s="102"/>
      <c r="O1980" s="102"/>
      <c r="P1980" s="102">
        <f t="shared" si="716"/>
        <v>0</v>
      </c>
      <c r="Q1980" s="102" t="str">
        <f t="shared" si="717"/>
        <v>-</v>
      </c>
      <c r="R1980" s="35"/>
    </row>
    <row r="1981" spans="1:18" x14ac:dyDescent="0.3">
      <c r="A1981" s="41" t="s">
        <v>796</v>
      </c>
      <c r="B1981" s="41" t="s">
        <v>154</v>
      </c>
      <c r="C1981" s="41" t="s">
        <v>984</v>
      </c>
      <c r="D1981" s="41" t="s">
        <v>985</v>
      </c>
      <c r="E1981" s="41" t="s">
        <v>127</v>
      </c>
      <c r="F1981" s="40" t="s">
        <v>0</v>
      </c>
      <c r="G1981" s="81" t="s">
        <v>0</v>
      </c>
      <c r="H1981" s="6" t="s">
        <v>25</v>
      </c>
      <c r="I1981" s="104">
        <f>SUM(I1982:I1984)</f>
        <v>14000</v>
      </c>
      <c r="J1981" s="104">
        <f>SUM(J1982:J1984)</f>
        <v>11000</v>
      </c>
      <c r="K1981" s="104">
        <f>SUM(K1982:K1984)</f>
        <v>0</v>
      </c>
      <c r="L1981" s="104">
        <f t="shared" si="714"/>
        <v>3253</v>
      </c>
      <c r="M1981" s="104">
        <f>SUM(M1982:M1984)</f>
        <v>353</v>
      </c>
      <c r="N1981" s="104">
        <f t="shared" ref="N1981:O1981" si="730">SUM(N1982:N1984)</f>
        <v>1500</v>
      </c>
      <c r="O1981" s="104">
        <f t="shared" si="730"/>
        <v>1400</v>
      </c>
      <c r="P1981" s="104">
        <f t="shared" si="716"/>
        <v>3253</v>
      </c>
      <c r="Q1981" s="104">
        <f t="shared" si="717"/>
        <v>29.572727272727274</v>
      </c>
      <c r="R1981" s="35"/>
    </row>
    <row r="1982" spans="1:18" x14ac:dyDescent="0.3">
      <c r="A1982" s="40" t="s">
        <v>796</v>
      </c>
      <c r="B1982" s="40" t="s">
        <v>154</v>
      </c>
      <c r="C1982" s="40" t="s">
        <v>984</v>
      </c>
      <c r="D1982" s="40" t="s">
        <v>985</v>
      </c>
      <c r="E1982" s="88" t="s">
        <v>3019</v>
      </c>
      <c r="F1982" s="40"/>
      <c r="G1982" s="81" t="s">
        <v>3071</v>
      </c>
      <c r="H1982" s="9" t="s">
        <v>25</v>
      </c>
      <c r="I1982" s="102">
        <v>5000</v>
      </c>
      <c r="J1982" s="102">
        <v>2000</v>
      </c>
      <c r="K1982" s="102"/>
      <c r="L1982" s="102">
        <f t="shared" si="714"/>
        <v>500</v>
      </c>
      <c r="M1982" s="102">
        <v>0</v>
      </c>
      <c r="N1982" s="102">
        <v>250</v>
      </c>
      <c r="O1982" s="102">
        <v>250</v>
      </c>
      <c r="P1982" s="102">
        <f t="shared" si="716"/>
        <v>500</v>
      </c>
      <c r="Q1982" s="102">
        <f t="shared" si="717"/>
        <v>25</v>
      </c>
      <c r="R1982" s="35"/>
    </row>
    <row r="1983" spans="1:18" x14ac:dyDescent="0.3">
      <c r="A1983" s="40" t="s">
        <v>796</v>
      </c>
      <c r="B1983" s="40" t="s">
        <v>154</v>
      </c>
      <c r="C1983" s="40" t="s">
        <v>984</v>
      </c>
      <c r="D1983" s="40" t="s">
        <v>985</v>
      </c>
      <c r="E1983" s="88" t="s">
        <v>3019</v>
      </c>
      <c r="F1983" s="40" t="s">
        <v>992</v>
      </c>
      <c r="G1983" s="81" t="s">
        <v>3071</v>
      </c>
      <c r="H1983" s="9" t="s">
        <v>135</v>
      </c>
      <c r="I1983" s="102">
        <v>4000</v>
      </c>
      <c r="J1983" s="102">
        <v>4000</v>
      </c>
      <c r="K1983" s="102"/>
      <c r="L1983" s="102">
        <f t="shared" si="714"/>
        <v>1253</v>
      </c>
      <c r="M1983" s="102">
        <v>353</v>
      </c>
      <c r="N1983" s="102">
        <v>500</v>
      </c>
      <c r="O1983" s="102">
        <v>400</v>
      </c>
      <c r="P1983" s="102">
        <f t="shared" si="716"/>
        <v>1253</v>
      </c>
      <c r="Q1983" s="102">
        <f t="shared" si="717"/>
        <v>31.324999999999996</v>
      </c>
      <c r="R1983" s="35"/>
    </row>
    <row r="1984" spans="1:18" ht="20.399999999999999" x14ac:dyDescent="0.3">
      <c r="A1984" s="40" t="s">
        <v>796</v>
      </c>
      <c r="B1984" s="40" t="s">
        <v>154</v>
      </c>
      <c r="C1984" s="40" t="s">
        <v>984</v>
      </c>
      <c r="D1984" s="40" t="s">
        <v>985</v>
      </c>
      <c r="E1984" s="88" t="s">
        <v>3019</v>
      </c>
      <c r="F1984" s="40" t="s">
        <v>993</v>
      </c>
      <c r="G1984" s="81" t="s">
        <v>3071</v>
      </c>
      <c r="H1984" s="9" t="s">
        <v>141</v>
      </c>
      <c r="I1984" s="102">
        <v>5000</v>
      </c>
      <c r="J1984" s="102">
        <v>5000</v>
      </c>
      <c r="K1984" s="102"/>
      <c r="L1984" s="102">
        <f t="shared" si="714"/>
        <v>1500</v>
      </c>
      <c r="M1984" s="102">
        <v>0</v>
      </c>
      <c r="N1984" s="102">
        <v>750</v>
      </c>
      <c r="O1984" s="102">
        <v>750</v>
      </c>
      <c r="P1984" s="102">
        <f t="shared" si="716"/>
        <v>1500</v>
      </c>
      <c r="Q1984" s="102">
        <f t="shared" si="717"/>
        <v>30</v>
      </c>
      <c r="R1984" s="35"/>
    </row>
    <row r="1985" spans="1:18" s="34" customFormat="1" ht="20.399999999999999" x14ac:dyDescent="0.3">
      <c r="A1985" s="43" t="s">
        <v>0</v>
      </c>
      <c r="B1985" s="43" t="s">
        <v>0</v>
      </c>
      <c r="C1985" s="43" t="s">
        <v>0</v>
      </c>
      <c r="D1985" s="49" t="s">
        <v>0</v>
      </c>
      <c r="E1985" s="49" t="s">
        <v>0</v>
      </c>
      <c r="F1985" s="49" t="s">
        <v>0</v>
      </c>
      <c r="G1985" s="49" t="s">
        <v>0</v>
      </c>
      <c r="H1985" s="21" t="s">
        <v>35</v>
      </c>
      <c r="I1985" s="112">
        <f t="shared" ref="I1985:O1986" si="731">SUM(I1986)</f>
        <v>4000</v>
      </c>
      <c r="J1985" s="112">
        <f t="shared" si="731"/>
        <v>4000</v>
      </c>
      <c r="K1985" s="112">
        <f t="shared" si="731"/>
        <v>0</v>
      </c>
      <c r="L1985" s="112">
        <f t="shared" si="714"/>
        <v>0</v>
      </c>
      <c r="M1985" s="112">
        <f t="shared" si="731"/>
        <v>0</v>
      </c>
      <c r="N1985" s="112">
        <f t="shared" si="731"/>
        <v>0</v>
      </c>
      <c r="O1985" s="112">
        <f t="shared" si="731"/>
        <v>0</v>
      </c>
      <c r="P1985" s="112">
        <f t="shared" si="716"/>
        <v>0</v>
      </c>
      <c r="Q1985" s="112">
        <f t="shared" si="717"/>
        <v>0</v>
      </c>
      <c r="R1985" s="35"/>
    </row>
    <row r="1986" spans="1:18" x14ac:dyDescent="0.3">
      <c r="A1986" s="40" t="s">
        <v>796</v>
      </c>
      <c r="B1986" s="40" t="s">
        <v>154</v>
      </c>
      <c r="C1986" s="40" t="s">
        <v>984</v>
      </c>
      <c r="D1986" s="40" t="s">
        <v>985</v>
      </c>
      <c r="E1986" s="52" t="s">
        <v>142</v>
      </c>
      <c r="F1986" s="52" t="s">
        <v>0</v>
      </c>
      <c r="G1986" s="52" t="s">
        <v>0</v>
      </c>
      <c r="H1986" s="6" t="s">
        <v>27</v>
      </c>
      <c r="I1986" s="104">
        <f t="shared" si="731"/>
        <v>4000</v>
      </c>
      <c r="J1986" s="104">
        <f t="shared" si="731"/>
        <v>4000</v>
      </c>
      <c r="K1986" s="104">
        <f t="shared" si="731"/>
        <v>0</v>
      </c>
      <c r="L1986" s="104">
        <f t="shared" si="714"/>
        <v>0</v>
      </c>
      <c r="M1986" s="104">
        <f t="shared" si="731"/>
        <v>0</v>
      </c>
      <c r="N1986" s="104">
        <f t="shared" si="731"/>
        <v>0</v>
      </c>
      <c r="O1986" s="104">
        <f t="shared" si="731"/>
        <v>0</v>
      </c>
      <c r="P1986" s="104">
        <f t="shared" si="716"/>
        <v>0</v>
      </c>
      <c r="Q1986" s="104">
        <f t="shared" si="717"/>
        <v>0</v>
      </c>
      <c r="R1986" s="35"/>
    </row>
    <row r="1987" spans="1:18" x14ac:dyDescent="0.3">
      <c r="A1987" s="40" t="s">
        <v>796</v>
      </c>
      <c r="B1987" s="40" t="s">
        <v>154</v>
      </c>
      <c r="C1987" s="40" t="s">
        <v>984</v>
      </c>
      <c r="D1987" s="40" t="s">
        <v>985</v>
      </c>
      <c r="E1987" s="88" t="s">
        <v>3021</v>
      </c>
      <c r="F1987" s="40"/>
      <c r="G1987" s="81" t="s">
        <v>3071</v>
      </c>
      <c r="H1987" s="9" t="s">
        <v>34</v>
      </c>
      <c r="I1987" s="102">
        <v>4000</v>
      </c>
      <c r="J1987" s="102">
        <v>4000</v>
      </c>
      <c r="K1987" s="102"/>
      <c r="L1987" s="102">
        <f t="shared" si="714"/>
        <v>0</v>
      </c>
      <c r="M1987" s="102">
        <v>0</v>
      </c>
      <c r="N1987" s="102"/>
      <c r="O1987" s="102"/>
      <c r="P1987" s="102">
        <f t="shared" si="716"/>
        <v>0</v>
      </c>
      <c r="Q1987" s="102">
        <f t="shared" si="717"/>
        <v>0</v>
      </c>
      <c r="R1987" s="35"/>
    </row>
    <row r="1988" spans="1:18" s="34" customFormat="1" ht="20.399999999999999" x14ac:dyDescent="0.3">
      <c r="A1988" s="43" t="s">
        <v>0</v>
      </c>
      <c r="B1988" s="43" t="s">
        <v>0</v>
      </c>
      <c r="C1988" s="43" t="s">
        <v>0</v>
      </c>
      <c r="D1988" s="49" t="s">
        <v>0</v>
      </c>
      <c r="E1988" s="49" t="s">
        <v>0</v>
      </c>
      <c r="F1988" s="49" t="s">
        <v>0</v>
      </c>
      <c r="G1988" s="49" t="s">
        <v>0</v>
      </c>
      <c r="H1988" s="21" t="s">
        <v>53</v>
      </c>
      <c r="I1988" s="112">
        <f>SUM(I1989)</f>
        <v>55000</v>
      </c>
      <c r="J1988" s="112">
        <f>SUM(J1989)</f>
        <v>0</v>
      </c>
      <c r="K1988" s="112">
        <f>SUM(K1989)</f>
        <v>0</v>
      </c>
      <c r="L1988" s="112">
        <f t="shared" si="714"/>
        <v>0</v>
      </c>
      <c r="M1988" s="112">
        <f>SUM(M1989)</f>
        <v>0</v>
      </c>
      <c r="N1988" s="112">
        <f t="shared" ref="N1988:O1988" si="732">SUM(N1989)</f>
        <v>0</v>
      </c>
      <c r="O1988" s="112">
        <f t="shared" si="732"/>
        <v>0</v>
      </c>
      <c r="P1988" s="112">
        <f t="shared" si="716"/>
        <v>0</v>
      </c>
      <c r="Q1988" s="112" t="str">
        <f t="shared" si="717"/>
        <v>-</v>
      </c>
      <c r="R1988" s="35"/>
    </row>
    <row r="1989" spans="1:18" x14ac:dyDescent="0.3">
      <c r="A1989" s="40" t="s">
        <v>796</v>
      </c>
      <c r="B1989" s="40" t="s">
        <v>154</v>
      </c>
      <c r="C1989" s="40" t="s">
        <v>984</v>
      </c>
      <c r="D1989" s="40" t="s">
        <v>985</v>
      </c>
      <c r="E1989" s="52" t="s">
        <v>149</v>
      </c>
      <c r="F1989" s="52" t="s">
        <v>0</v>
      </c>
      <c r="G1989" s="52" t="s">
        <v>0</v>
      </c>
      <c r="H1989" s="6" t="s">
        <v>46</v>
      </c>
      <c r="I1989" s="104">
        <f>SUM(I1990:I1991)</f>
        <v>55000</v>
      </c>
      <c r="J1989" s="104">
        <f>SUM(J1990:J1991)</f>
        <v>0</v>
      </c>
      <c r="K1989" s="104">
        <f>SUM(K1990:K1991)</f>
        <v>0</v>
      </c>
      <c r="L1989" s="104">
        <f t="shared" si="714"/>
        <v>0</v>
      </c>
      <c r="M1989" s="104">
        <f>SUM(M1990:M1991)</f>
        <v>0</v>
      </c>
      <c r="N1989" s="104">
        <f t="shared" ref="N1989:O1989" si="733">SUM(N1990:N1991)</f>
        <v>0</v>
      </c>
      <c r="O1989" s="104">
        <f t="shared" si="733"/>
        <v>0</v>
      </c>
      <c r="P1989" s="104">
        <f t="shared" si="716"/>
        <v>0</v>
      </c>
      <c r="Q1989" s="104" t="str">
        <f t="shared" si="717"/>
        <v>-</v>
      </c>
      <c r="R1989" s="35"/>
    </row>
    <row r="1990" spans="1:18" x14ac:dyDescent="0.3">
      <c r="A1990" s="40" t="s">
        <v>796</v>
      </c>
      <c r="B1990" s="40" t="s">
        <v>154</v>
      </c>
      <c r="C1990" s="40" t="s">
        <v>984</v>
      </c>
      <c r="D1990" s="40" t="s">
        <v>985</v>
      </c>
      <c r="E1990" s="88" t="s">
        <v>3022</v>
      </c>
      <c r="F1990" s="40"/>
      <c r="G1990" s="81" t="s">
        <v>3071</v>
      </c>
      <c r="H1990" s="9" t="s">
        <v>49</v>
      </c>
      <c r="I1990" s="102">
        <v>25000</v>
      </c>
      <c r="J1990" s="102">
        <v>0</v>
      </c>
      <c r="K1990" s="102"/>
      <c r="L1990" s="102">
        <f t="shared" si="714"/>
        <v>0</v>
      </c>
      <c r="M1990" s="102">
        <v>0</v>
      </c>
      <c r="N1990" s="102"/>
      <c r="O1990" s="102"/>
      <c r="P1990" s="102">
        <f t="shared" si="716"/>
        <v>0</v>
      </c>
      <c r="Q1990" s="102" t="str">
        <f t="shared" si="717"/>
        <v>-</v>
      </c>
      <c r="R1990" s="35"/>
    </row>
    <row r="1991" spans="1:18" x14ac:dyDescent="0.3">
      <c r="A1991" s="40" t="s">
        <v>796</v>
      </c>
      <c r="B1991" s="40" t="s">
        <v>154</v>
      </c>
      <c r="C1991" s="40" t="s">
        <v>984</v>
      </c>
      <c r="D1991" s="40" t="s">
        <v>985</v>
      </c>
      <c r="E1991" s="88" t="s">
        <v>3037</v>
      </c>
      <c r="F1991" s="40"/>
      <c r="G1991" s="81" t="s">
        <v>3071</v>
      </c>
      <c r="H1991" s="9" t="s">
        <v>52</v>
      </c>
      <c r="I1991" s="102">
        <v>30000</v>
      </c>
      <c r="J1991" s="102">
        <v>0</v>
      </c>
      <c r="K1991" s="102"/>
      <c r="L1991" s="102">
        <f t="shared" si="714"/>
        <v>0</v>
      </c>
      <c r="M1991" s="102">
        <v>0</v>
      </c>
      <c r="N1991" s="102"/>
      <c r="O1991" s="102"/>
      <c r="P1991" s="102">
        <f t="shared" si="716"/>
        <v>0</v>
      </c>
      <c r="Q1991" s="102" t="str">
        <f t="shared" si="717"/>
        <v>-</v>
      </c>
      <c r="R1991" s="35"/>
    </row>
    <row r="1992" spans="1:18" s="34" customFormat="1" x14ac:dyDescent="0.3">
      <c r="A1992" s="49" t="s">
        <v>0</v>
      </c>
      <c r="B1992" s="49" t="s">
        <v>0</v>
      </c>
      <c r="C1992" s="49" t="s">
        <v>0</v>
      </c>
      <c r="D1992" s="49" t="s">
        <v>0</v>
      </c>
      <c r="E1992" s="49" t="s">
        <v>0</v>
      </c>
      <c r="F1992" s="49" t="s">
        <v>0</v>
      </c>
      <c r="G1992" s="49" t="s">
        <v>0</v>
      </c>
      <c r="H1992" s="21" t="s">
        <v>994</v>
      </c>
      <c r="I1992" s="112">
        <f>SUM(I1961,I1985,I1988)</f>
        <v>1922940</v>
      </c>
      <c r="J1992" s="112">
        <f>SUM(J1961,J1985,J1988)</f>
        <v>1753440</v>
      </c>
      <c r="K1992" s="112">
        <f>SUM(K1961,K1985,K1988)</f>
        <v>0</v>
      </c>
      <c r="L1992" s="112">
        <f t="shared" si="714"/>
        <v>489969</v>
      </c>
      <c r="M1992" s="112">
        <f>SUM(M1961,M1985,M1988)</f>
        <v>133769</v>
      </c>
      <c r="N1992" s="112">
        <f t="shared" ref="N1992:O1992" si="734">SUM(N1961,N1985,N1988)</f>
        <v>184000</v>
      </c>
      <c r="O1992" s="112">
        <f t="shared" si="734"/>
        <v>172200</v>
      </c>
      <c r="P1992" s="112">
        <f t="shared" si="716"/>
        <v>489969</v>
      </c>
      <c r="Q1992" s="112">
        <f t="shared" si="717"/>
        <v>27.943300027374761</v>
      </c>
      <c r="R1992" s="35"/>
    </row>
    <row r="1993" spans="1:18" ht="15" thickBot="1" x14ac:dyDescent="0.35">
      <c r="A1993" s="81" t="s">
        <v>0</v>
      </c>
      <c r="B1993" s="81" t="s">
        <v>0</v>
      </c>
      <c r="C1993" s="81" t="s">
        <v>0</v>
      </c>
      <c r="D1993" s="81" t="s">
        <v>0</v>
      </c>
      <c r="E1993" s="81" t="s">
        <v>0</v>
      </c>
      <c r="F1993" s="81" t="s">
        <v>0</v>
      </c>
      <c r="G1993" s="81" t="s">
        <v>0</v>
      </c>
      <c r="H1993" s="6" t="s">
        <v>152</v>
      </c>
      <c r="I1993" s="104">
        <v>49</v>
      </c>
      <c r="J1993" s="104">
        <v>49</v>
      </c>
      <c r="K1993" s="104"/>
      <c r="L1993" s="104"/>
      <c r="M1993" s="104"/>
      <c r="N1993" s="104"/>
      <c r="O1993" s="104"/>
      <c r="P1993" s="104"/>
      <c r="Q1993" s="104"/>
      <c r="R1993" s="35"/>
    </row>
    <row r="1994" spans="1:18" s="34" customFormat="1" ht="31.2" thickBot="1" x14ac:dyDescent="0.35">
      <c r="A1994" s="127" t="s">
        <v>0</v>
      </c>
      <c r="B1994" s="127" t="s">
        <v>0</v>
      </c>
      <c r="C1994" s="127" t="s">
        <v>0</v>
      </c>
      <c r="D1994" s="127" t="s">
        <v>0</v>
      </c>
      <c r="E1994" s="127" t="s">
        <v>0</v>
      </c>
      <c r="F1994" s="127" t="s">
        <v>0</v>
      </c>
      <c r="G1994" s="127" t="s">
        <v>0</v>
      </c>
      <c r="H1994" s="29" t="s">
        <v>63</v>
      </c>
      <c r="I1994" s="124" t="s">
        <v>3013</v>
      </c>
      <c r="J1994" s="124" t="s">
        <v>2</v>
      </c>
      <c r="K1994" s="124" t="s">
        <v>3097</v>
      </c>
      <c r="L1994" s="124" t="s">
        <v>3097</v>
      </c>
      <c r="M1994" s="124" t="s">
        <v>3098</v>
      </c>
      <c r="N1994" s="124" t="s">
        <v>3099</v>
      </c>
      <c r="O1994" s="124" t="s">
        <v>3100</v>
      </c>
      <c r="P1994" s="124" t="s">
        <v>3097</v>
      </c>
      <c r="Q1994" s="126" t="s">
        <v>3101</v>
      </c>
      <c r="R1994" s="35"/>
    </row>
    <row r="1995" spans="1:18" x14ac:dyDescent="0.3">
      <c r="A1995" s="128"/>
      <c r="B1995" s="128"/>
      <c r="C1995" s="128"/>
      <c r="D1995" s="128"/>
      <c r="E1995" s="128"/>
      <c r="F1995" s="128"/>
      <c r="G1995" s="128"/>
      <c r="H1995" s="10" t="s">
        <v>0</v>
      </c>
      <c r="I1995" s="103">
        <v>1</v>
      </c>
      <c r="J1995" s="103">
        <v>2</v>
      </c>
      <c r="K1995" s="103">
        <v>3</v>
      </c>
      <c r="L1995" s="103" t="s">
        <v>3</v>
      </c>
      <c r="M1995" s="103">
        <v>5</v>
      </c>
      <c r="N1995" s="103">
        <v>6</v>
      </c>
      <c r="O1995" s="103">
        <v>7</v>
      </c>
      <c r="P1995" s="103" t="s">
        <v>3102</v>
      </c>
      <c r="Q1995" s="103">
        <v>9</v>
      </c>
      <c r="R1995" s="35"/>
    </row>
    <row r="1996" spans="1:18" x14ac:dyDescent="0.3">
      <c r="A1996" s="128"/>
      <c r="B1996" s="128"/>
      <c r="C1996" s="128"/>
      <c r="D1996" s="128"/>
      <c r="E1996" s="128"/>
      <c r="F1996" s="128"/>
      <c r="G1996" s="128"/>
      <c r="H1996" s="11" t="s">
        <v>99</v>
      </c>
      <c r="I1996" s="105">
        <f>SUM(I1992)</f>
        <v>1922940</v>
      </c>
      <c r="J1996" s="105">
        <f>SUM(J1992)</f>
        <v>1753440</v>
      </c>
      <c r="K1996" s="105">
        <f>SUM(K1992)</f>
        <v>0</v>
      </c>
      <c r="L1996" s="105">
        <f t="shared" ref="L1996:L2058" si="735">SUM(M1996:O1996)</f>
        <v>489969</v>
      </c>
      <c r="M1996" s="105">
        <f>SUM(M1992)</f>
        <v>133769</v>
      </c>
      <c r="N1996" s="105">
        <f t="shared" ref="N1996:O1996" si="736">SUM(N1992)</f>
        <v>184000</v>
      </c>
      <c r="O1996" s="105">
        <f t="shared" si="736"/>
        <v>172200</v>
      </c>
      <c r="P1996" s="105">
        <f t="shared" ref="P1996:P2059" si="737">K1996+L1996</f>
        <v>489969</v>
      </c>
      <c r="Q1996" s="105">
        <f t="shared" ref="Q1996:Q2059" si="738">IF(J1996=0,"-",P1996/J1996*100)</f>
        <v>27.943300027374761</v>
      </c>
      <c r="R1996" s="35"/>
    </row>
    <row r="1997" spans="1:18" x14ac:dyDescent="0.3">
      <c r="A1997" s="128"/>
      <c r="B1997" s="128"/>
      <c r="C1997" s="128"/>
      <c r="D1997" s="128"/>
      <c r="E1997" s="128"/>
      <c r="F1997" s="128"/>
      <c r="G1997" s="128"/>
      <c r="H1997" s="12" t="s">
        <v>62</v>
      </c>
      <c r="I1997" s="105">
        <f>SUM(I1996)</f>
        <v>1922940</v>
      </c>
      <c r="J1997" s="105">
        <f>SUM(J1996)</f>
        <v>1753440</v>
      </c>
      <c r="K1997" s="105">
        <f>SUM(K1996)</f>
        <v>0</v>
      </c>
      <c r="L1997" s="105">
        <f t="shared" si="735"/>
        <v>489969</v>
      </c>
      <c r="M1997" s="105">
        <f>SUM(M1996)</f>
        <v>133769</v>
      </c>
      <c r="N1997" s="105">
        <f t="shared" ref="N1997:O1997" si="739">SUM(N1996)</f>
        <v>184000</v>
      </c>
      <c r="O1997" s="105">
        <f t="shared" si="739"/>
        <v>172200</v>
      </c>
      <c r="P1997" s="105">
        <f t="shared" si="737"/>
        <v>489969</v>
      </c>
      <c r="Q1997" s="105">
        <f t="shared" si="738"/>
        <v>27.943300027374761</v>
      </c>
      <c r="R1997" s="35"/>
    </row>
    <row r="1998" spans="1:18" x14ac:dyDescent="0.3">
      <c r="A1998" s="129"/>
      <c r="B1998" s="129"/>
      <c r="C1998" s="129"/>
      <c r="D1998" s="129"/>
      <c r="E1998" s="129"/>
      <c r="F1998" s="129"/>
      <c r="G1998" s="129"/>
      <c r="R1998" s="35"/>
    </row>
    <row r="1999" spans="1:18" ht="15" thickBot="1" x14ac:dyDescent="0.35">
      <c r="A1999" s="81" t="s">
        <v>0</v>
      </c>
      <c r="B1999" s="81" t="s">
        <v>0</v>
      </c>
      <c r="C1999" s="81" t="s">
        <v>0</v>
      </c>
      <c r="D1999" s="81" t="s">
        <v>0</v>
      </c>
      <c r="E1999" s="81" t="s">
        <v>0</v>
      </c>
      <c r="F1999" s="81" t="s">
        <v>0</v>
      </c>
      <c r="G1999" s="81" t="s">
        <v>0</v>
      </c>
      <c r="H1999" s="13" t="s">
        <v>0</v>
      </c>
      <c r="I1999" s="106"/>
      <c r="J1999" s="106"/>
      <c r="K1999" s="106"/>
      <c r="L1999" s="106"/>
      <c r="M1999" s="106"/>
      <c r="N1999" s="106"/>
      <c r="O1999" s="106"/>
      <c r="P1999" s="106"/>
      <c r="Q1999" s="106"/>
      <c r="R1999" s="35"/>
    </row>
    <row r="2000" spans="1:18" s="34" customFormat="1" ht="31.2" thickBot="1" x14ac:dyDescent="0.35">
      <c r="A2000" s="45" t="s">
        <v>112</v>
      </c>
      <c r="B2000" s="45" t="s">
        <v>113</v>
      </c>
      <c r="C2000" s="45" t="s">
        <v>114</v>
      </c>
      <c r="D2000" s="46" t="s">
        <v>0</v>
      </c>
      <c r="E2000" s="45" t="s">
        <v>3014</v>
      </c>
      <c r="F2000" s="45" t="s">
        <v>115</v>
      </c>
      <c r="G2000" s="45" t="s">
        <v>116</v>
      </c>
      <c r="H2000" s="29" t="s">
        <v>1</v>
      </c>
      <c r="I2000" s="124" t="s">
        <v>3013</v>
      </c>
      <c r="J2000" s="124" t="s">
        <v>2</v>
      </c>
      <c r="K2000" s="124" t="s">
        <v>3097</v>
      </c>
      <c r="L2000" s="124" t="s">
        <v>3097</v>
      </c>
      <c r="M2000" s="124" t="s">
        <v>3098</v>
      </c>
      <c r="N2000" s="124" t="s">
        <v>3099</v>
      </c>
      <c r="O2000" s="124" t="s">
        <v>3100</v>
      </c>
      <c r="P2000" s="124" t="s">
        <v>3097</v>
      </c>
      <c r="Q2000" s="126" t="s">
        <v>3101</v>
      </c>
      <c r="R2000" s="35"/>
    </row>
    <row r="2001" spans="1:18" x14ac:dyDescent="0.3">
      <c r="A2001" s="50" t="s">
        <v>0</v>
      </c>
      <c r="B2001" s="50" t="s">
        <v>0</v>
      </c>
      <c r="C2001" s="50" t="s">
        <v>0</v>
      </c>
      <c r="D2001" s="51" t="s">
        <v>0</v>
      </c>
      <c r="E2001" s="51" t="s">
        <v>0</v>
      </c>
      <c r="F2001" s="86" t="s">
        <v>0</v>
      </c>
      <c r="G2001" s="87" t="s">
        <v>0</v>
      </c>
      <c r="H2001" s="8" t="s">
        <v>0</v>
      </c>
      <c r="I2001" s="103">
        <v>1</v>
      </c>
      <c r="J2001" s="103">
        <v>2</v>
      </c>
      <c r="K2001" s="103">
        <v>3</v>
      </c>
      <c r="L2001" s="103" t="s">
        <v>3</v>
      </c>
      <c r="M2001" s="103">
        <v>5</v>
      </c>
      <c r="N2001" s="103">
        <v>6</v>
      </c>
      <c r="O2001" s="103">
        <v>7</v>
      </c>
      <c r="P2001" s="103" t="s">
        <v>3102</v>
      </c>
      <c r="Q2001" s="103">
        <v>9</v>
      </c>
      <c r="R2001" s="35"/>
    </row>
    <row r="2002" spans="1:18" x14ac:dyDescent="0.3">
      <c r="A2002" s="41" t="s">
        <v>796</v>
      </c>
      <c r="B2002" s="41" t="s">
        <v>154</v>
      </c>
      <c r="C2002" s="40" t="s">
        <v>995</v>
      </c>
      <c r="D2002" s="40" t="s">
        <v>996</v>
      </c>
      <c r="E2002" s="52" t="s">
        <v>0</v>
      </c>
      <c r="F2002" s="52" t="s">
        <v>0</v>
      </c>
      <c r="G2002" s="52" t="s">
        <v>0</v>
      </c>
      <c r="H2002" s="6" t="s">
        <v>997</v>
      </c>
      <c r="I2002" s="102"/>
      <c r="J2002" s="102"/>
      <c r="K2002" s="102"/>
      <c r="L2002" s="102">
        <f t="shared" si="735"/>
        <v>0</v>
      </c>
      <c r="M2002" s="102">
        <v>0</v>
      </c>
      <c r="N2002" s="102"/>
      <c r="O2002" s="102"/>
      <c r="P2002" s="102">
        <f t="shared" si="737"/>
        <v>0</v>
      </c>
      <c r="Q2002" s="102" t="str">
        <f t="shared" si="738"/>
        <v>-</v>
      </c>
      <c r="R2002" s="35"/>
    </row>
    <row r="2003" spans="1:18" s="34" customFormat="1" ht="20.399999999999999" x14ac:dyDescent="0.3">
      <c r="A2003" s="43" t="s">
        <v>0</v>
      </c>
      <c r="B2003" s="43" t="s">
        <v>0</v>
      </c>
      <c r="C2003" s="43" t="s">
        <v>0</v>
      </c>
      <c r="D2003" s="49" t="s">
        <v>0</v>
      </c>
      <c r="E2003" s="49" t="s">
        <v>0</v>
      </c>
      <c r="F2003" s="49" t="s">
        <v>0</v>
      </c>
      <c r="G2003" s="49" t="s">
        <v>0</v>
      </c>
      <c r="H2003" s="21" t="s">
        <v>26</v>
      </c>
      <c r="I2003" s="112">
        <f>SUM(I2004,I2012,I2014)</f>
        <v>1147272</v>
      </c>
      <c r="J2003" s="112">
        <f>SUM(J2004,J2012,J2014)</f>
        <v>1076672</v>
      </c>
      <c r="K2003" s="112">
        <f>SUM(K2004,K2012,K2014)</f>
        <v>0</v>
      </c>
      <c r="L2003" s="112">
        <f t="shared" si="735"/>
        <v>275619</v>
      </c>
      <c r="M2003" s="112">
        <f>SUM(M2004,M2012,M2014)</f>
        <v>72409</v>
      </c>
      <c r="N2003" s="112">
        <f t="shared" ref="N2003:O2003" si="740">SUM(N2004,N2012,N2014)</f>
        <v>108380</v>
      </c>
      <c r="O2003" s="112">
        <f t="shared" si="740"/>
        <v>94830</v>
      </c>
      <c r="P2003" s="112">
        <f t="shared" si="737"/>
        <v>275619</v>
      </c>
      <c r="Q2003" s="112">
        <f t="shared" si="738"/>
        <v>25.599161118706533</v>
      </c>
      <c r="R2003" s="35"/>
    </row>
    <row r="2004" spans="1:18" x14ac:dyDescent="0.3">
      <c r="A2004" s="40" t="s">
        <v>796</v>
      </c>
      <c r="B2004" s="40" t="s">
        <v>154</v>
      </c>
      <c r="C2004" s="40" t="s">
        <v>995</v>
      </c>
      <c r="D2004" s="40" t="s">
        <v>996</v>
      </c>
      <c r="E2004" s="52" t="s">
        <v>119</v>
      </c>
      <c r="F2004" s="52" t="s">
        <v>0</v>
      </c>
      <c r="G2004" s="52" t="s">
        <v>0</v>
      </c>
      <c r="H2004" s="6" t="s">
        <v>5</v>
      </c>
      <c r="I2004" s="104">
        <f>SUM(I2005,I2006)</f>
        <v>809937</v>
      </c>
      <c r="J2004" s="104">
        <f>SUM(J2005,J2006)</f>
        <v>798037</v>
      </c>
      <c r="K2004" s="104">
        <f>SUM(K2005,K2006)</f>
        <v>0</v>
      </c>
      <c r="L2004" s="104">
        <f t="shared" si="735"/>
        <v>211220</v>
      </c>
      <c r="M2004" s="104">
        <f>SUM(M2005,M2006)</f>
        <v>65960</v>
      </c>
      <c r="N2004" s="104">
        <f t="shared" ref="N2004:O2004" si="741">SUM(N2005,N2006)</f>
        <v>77630</v>
      </c>
      <c r="O2004" s="104">
        <f t="shared" si="741"/>
        <v>67630</v>
      </c>
      <c r="P2004" s="104">
        <f t="shared" si="737"/>
        <v>211220</v>
      </c>
      <c r="Q2004" s="104">
        <f t="shared" si="738"/>
        <v>26.467444491922056</v>
      </c>
      <c r="R2004" s="35"/>
    </row>
    <row r="2005" spans="1:18" x14ac:dyDescent="0.3">
      <c r="A2005" s="40" t="s">
        <v>796</v>
      </c>
      <c r="B2005" s="40" t="s">
        <v>154</v>
      </c>
      <c r="C2005" s="40" t="s">
        <v>995</v>
      </c>
      <c r="D2005" s="40" t="s">
        <v>996</v>
      </c>
      <c r="E2005" s="88" t="s">
        <v>3015</v>
      </c>
      <c r="F2005" s="40"/>
      <c r="G2005" s="81" t="s">
        <v>3071</v>
      </c>
      <c r="H2005" s="9" t="s">
        <v>6</v>
      </c>
      <c r="I2005" s="102">
        <v>684537</v>
      </c>
      <c r="J2005" s="102">
        <v>674537</v>
      </c>
      <c r="K2005" s="102"/>
      <c r="L2005" s="102">
        <f t="shared" si="735"/>
        <v>189576</v>
      </c>
      <c r="M2005" s="102">
        <v>59576</v>
      </c>
      <c r="N2005" s="102">
        <v>70000</v>
      </c>
      <c r="O2005" s="102">
        <v>60000</v>
      </c>
      <c r="P2005" s="102">
        <f t="shared" si="737"/>
        <v>189576</v>
      </c>
      <c r="Q2005" s="102">
        <f t="shared" si="738"/>
        <v>28.104611014666357</v>
      </c>
      <c r="R2005" s="35"/>
    </row>
    <row r="2006" spans="1:18" x14ac:dyDescent="0.3">
      <c r="A2006" s="41" t="s">
        <v>796</v>
      </c>
      <c r="B2006" s="41" t="s">
        <v>154</v>
      </c>
      <c r="C2006" s="41" t="s">
        <v>995</v>
      </c>
      <c r="D2006" s="41" t="s">
        <v>996</v>
      </c>
      <c r="E2006" s="41" t="s">
        <v>120</v>
      </c>
      <c r="F2006" s="40" t="s">
        <v>0</v>
      </c>
      <c r="G2006" s="81" t="s">
        <v>0</v>
      </c>
      <c r="H2006" s="6" t="s">
        <v>7</v>
      </c>
      <c r="I2006" s="104">
        <f>SUM(I2007:I2011)</f>
        <v>125400</v>
      </c>
      <c r="J2006" s="104">
        <f>SUM(J2007:J2011)</f>
        <v>123500</v>
      </c>
      <c r="K2006" s="104">
        <f>SUM(K2007:K2011)</f>
        <v>0</v>
      </c>
      <c r="L2006" s="104">
        <f t="shared" si="735"/>
        <v>21644</v>
      </c>
      <c r="M2006" s="104">
        <f>SUM(M2007:M2011)</f>
        <v>6384</v>
      </c>
      <c r="N2006" s="104">
        <f t="shared" ref="N2006:O2006" si="742">SUM(N2007:N2011)</f>
        <v>7630</v>
      </c>
      <c r="O2006" s="104">
        <f t="shared" si="742"/>
        <v>7630</v>
      </c>
      <c r="P2006" s="104">
        <f t="shared" si="737"/>
        <v>21644</v>
      </c>
      <c r="Q2006" s="104">
        <f t="shared" si="738"/>
        <v>17.525506072874496</v>
      </c>
      <c r="R2006" s="35"/>
    </row>
    <row r="2007" spans="1:18" x14ac:dyDescent="0.3">
      <c r="A2007" s="40" t="s">
        <v>796</v>
      </c>
      <c r="B2007" s="40" t="s">
        <v>154</v>
      </c>
      <c r="C2007" s="40" t="s">
        <v>995</v>
      </c>
      <c r="D2007" s="40" t="s">
        <v>996</v>
      </c>
      <c r="E2007" s="88" t="s">
        <v>3016</v>
      </c>
      <c r="F2007" s="40" t="s">
        <v>998</v>
      </c>
      <c r="G2007" s="81" t="s">
        <v>3071</v>
      </c>
      <c r="H2007" s="9" t="s">
        <v>9</v>
      </c>
      <c r="I2007" s="102">
        <v>16500</v>
      </c>
      <c r="J2007" s="102">
        <v>16000</v>
      </c>
      <c r="K2007" s="102"/>
      <c r="L2007" s="102">
        <f t="shared" si="735"/>
        <v>4006</v>
      </c>
      <c r="M2007" s="102">
        <v>1106</v>
      </c>
      <c r="N2007" s="102">
        <v>1450</v>
      </c>
      <c r="O2007" s="102">
        <v>1450</v>
      </c>
      <c r="P2007" s="102">
        <f t="shared" si="737"/>
        <v>4006</v>
      </c>
      <c r="Q2007" s="102">
        <f t="shared" si="738"/>
        <v>25.037500000000001</v>
      </c>
      <c r="R2007" s="35"/>
    </row>
    <row r="2008" spans="1:18" x14ac:dyDescent="0.3">
      <c r="A2008" s="40" t="s">
        <v>796</v>
      </c>
      <c r="B2008" s="40" t="s">
        <v>154</v>
      </c>
      <c r="C2008" s="40" t="s">
        <v>995</v>
      </c>
      <c r="D2008" s="40" t="s">
        <v>996</v>
      </c>
      <c r="E2008" s="88" t="s">
        <v>3016</v>
      </c>
      <c r="F2008" s="40" t="s">
        <v>999</v>
      </c>
      <c r="G2008" s="81" t="s">
        <v>3071</v>
      </c>
      <c r="H2008" s="9" t="s">
        <v>12</v>
      </c>
      <c r="I2008" s="102">
        <v>69000</v>
      </c>
      <c r="J2008" s="102">
        <v>68000</v>
      </c>
      <c r="K2008" s="102"/>
      <c r="L2008" s="102">
        <f t="shared" si="735"/>
        <v>17638</v>
      </c>
      <c r="M2008" s="102">
        <v>5278</v>
      </c>
      <c r="N2008" s="102">
        <v>6180</v>
      </c>
      <c r="O2008" s="102">
        <v>6180</v>
      </c>
      <c r="P2008" s="102">
        <f t="shared" si="737"/>
        <v>17638</v>
      </c>
      <c r="Q2008" s="102">
        <f t="shared" si="738"/>
        <v>25.938235294117646</v>
      </c>
      <c r="R2008" s="35"/>
    </row>
    <row r="2009" spans="1:18" x14ac:dyDescent="0.3">
      <c r="A2009" s="40" t="s">
        <v>796</v>
      </c>
      <c r="B2009" s="40" t="s">
        <v>154</v>
      </c>
      <c r="C2009" s="40" t="s">
        <v>995</v>
      </c>
      <c r="D2009" s="40" t="s">
        <v>996</v>
      </c>
      <c r="E2009" s="88" t="s">
        <v>3016</v>
      </c>
      <c r="F2009" s="40" t="s">
        <v>1000</v>
      </c>
      <c r="G2009" s="81" t="s">
        <v>3071</v>
      </c>
      <c r="H2009" s="9" t="s">
        <v>10</v>
      </c>
      <c r="I2009" s="102">
        <v>16900</v>
      </c>
      <c r="J2009" s="102">
        <v>16500</v>
      </c>
      <c r="K2009" s="102"/>
      <c r="L2009" s="102">
        <f t="shared" si="735"/>
        <v>0</v>
      </c>
      <c r="M2009" s="102">
        <v>0</v>
      </c>
      <c r="N2009" s="102"/>
      <c r="O2009" s="102"/>
      <c r="P2009" s="102">
        <f t="shared" si="737"/>
        <v>0</v>
      </c>
      <c r="Q2009" s="102">
        <f t="shared" si="738"/>
        <v>0</v>
      </c>
      <c r="R2009" s="35"/>
    </row>
    <row r="2010" spans="1:18" x14ac:dyDescent="0.3">
      <c r="A2010" s="40" t="s">
        <v>796</v>
      </c>
      <c r="B2010" s="40" t="s">
        <v>154</v>
      </c>
      <c r="C2010" s="40" t="s">
        <v>995</v>
      </c>
      <c r="D2010" s="40" t="s">
        <v>996</v>
      </c>
      <c r="E2010" s="88" t="s">
        <v>3016</v>
      </c>
      <c r="F2010" s="40" t="s">
        <v>1001</v>
      </c>
      <c r="G2010" s="81" t="s">
        <v>3071</v>
      </c>
      <c r="H2010" s="9" t="s">
        <v>8</v>
      </c>
      <c r="I2010" s="102">
        <v>8000</v>
      </c>
      <c r="J2010" s="102">
        <v>8000</v>
      </c>
      <c r="K2010" s="102"/>
      <c r="L2010" s="102">
        <f t="shared" si="735"/>
        <v>0</v>
      </c>
      <c r="M2010" s="102">
        <v>0</v>
      </c>
      <c r="N2010" s="102"/>
      <c r="O2010" s="102"/>
      <c r="P2010" s="102">
        <f t="shared" si="737"/>
        <v>0</v>
      </c>
      <c r="Q2010" s="102">
        <f t="shared" si="738"/>
        <v>0</v>
      </c>
      <c r="R2010" s="35"/>
    </row>
    <row r="2011" spans="1:18" x14ac:dyDescent="0.3">
      <c r="A2011" s="40" t="s">
        <v>796</v>
      </c>
      <c r="B2011" s="40" t="s">
        <v>154</v>
      </c>
      <c r="C2011" s="40" t="s">
        <v>995</v>
      </c>
      <c r="D2011" s="40" t="s">
        <v>996</v>
      </c>
      <c r="E2011" s="88" t="s">
        <v>3016</v>
      </c>
      <c r="F2011" s="40" t="s">
        <v>1002</v>
      </c>
      <c r="G2011" s="81" t="s">
        <v>3071</v>
      </c>
      <c r="H2011" s="9" t="s">
        <v>11</v>
      </c>
      <c r="I2011" s="102">
        <v>15000</v>
      </c>
      <c r="J2011" s="102">
        <v>15000</v>
      </c>
      <c r="K2011" s="102"/>
      <c r="L2011" s="102">
        <f t="shared" si="735"/>
        <v>0</v>
      </c>
      <c r="M2011" s="102">
        <v>0</v>
      </c>
      <c r="N2011" s="102"/>
      <c r="O2011" s="102"/>
      <c r="P2011" s="102">
        <f t="shared" si="737"/>
        <v>0</v>
      </c>
      <c r="Q2011" s="102">
        <f t="shared" si="738"/>
        <v>0</v>
      </c>
      <c r="R2011" s="35"/>
    </row>
    <row r="2012" spans="1:18" x14ac:dyDescent="0.3">
      <c r="A2012" s="40" t="s">
        <v>796</v>
      </c>
      <c r="B2012" s="40" t="s">
        <v>154</v>
      </c>
      <c r="C2012" s="40" t="s">
        <v>995</v>
      </c>
      <c r="D2012" s="40" t="s">
        <v>996</v>
      </c>
      <c r="E2012" s="52" t="s">
        <v>124</v>
      </c>
      <c r="F2012" s="52" t="s">
        <v>0</v>
      </c>
      <c r="G2012" s="52" t="s">
        <v>0</v>
      </c>
      <c r="H2012" s="6" t="s">
        <v>14</v>
      </c>
      <c r="I2012" s="104">
        <f>SUM(I2013)</f>
        <v>74835</v>
      </c>
      <c r="J2012" s="104">
        <f>SUM(J2013)</f>
        <v>74335</v>
      </c>
      <c r="K2012" s="104">
        <f>SUM(K2013)</f>
        <v>0</v>
      </c>
      <c r="L2012" s="104">
        <f t="shared" si="735"/>
        <v>20956</v>
      </c>
      <c r="M2012" s="104">
        <f>SUM(M2013)</f>
        <v>6256</v>
      </c>
      <c r="N2012" s="104">
        <f t="shared" ref="N2012:O2012" si="743">SUM(N2013)</f>
        <v>8000</v>
      </c>
      <c r="O2012" s="104">
        <f t="shared" si="743"/>
        <v>6700</v>
      </c>
      <c r="P2012" s="104">
        <f t="shared" si="737"/>
        <v>20956</v>
      </c>
      <c r="Q2012" s="104">
        <f t="shared" si="738"/>
        <v>28.191296159278938</v>
      </c>
      <c r="R2012" s="35"/>
    </row>
    <row r="2013" spans="1:18" x14ac:dyDescent="0.3">
      <c r="A2013" s="40" t="s">
        <v>796</v>
      </c>
      <c r="B2013" s="40" t="s">
        <v>154</v>
      </c>
      <c r="C2013" s="40" t="s">
        <v>995</v>
      </c>
      <c r="D2013" s="40" t="s">
        <v>996</v>
      </c>
      <c r="E2013" s="88" t="s">
        <v>3017</v>
      </c>
      <c r="F2013" s="40"/>
      <c r="G2013" s="81" t="s">
        <v>3071</v>
      </c>
      <c r="H2013" s="9" t="s">
        <v>15</v>
      </c>
      <c r="I2013" s="102">
        <v>74835</v>
      </c>
      <c r="J2013" s="102">
        <v>74335</v>
      </c>
      <c r="K2013" s="102"/>
      <c r="L2013" s="102">
        <f t="shared" si="735"/>
        <v>20956</v>
      </c>
      <c r="M2013" s="102">
        <v>6256</v>
      </c>
      <c r="N2013" s="102">
        <v>8000</v>
      </c>
      <c r="O2013" s="102">
        <v>6700</v>
      </c>
      <c r="P2013" s="102">
        <f t="shared" si="737"/>
        <v>20956</v>
      </c>
      <c r="Q2013" s="102">
        <f t="shared" si="738"/>
        <v>28.191296159278938</v>
      </c>
      <c r="R2013" s="35"/>
    </row>
    <row r="2014" spans="1:18" x14ac:dyDescent="0.3">
      <c r="A2014" s="40" t="s">
        <v>796</v>
      </c>
      <c r="B2014" s="40" t="s">
        <v>154</v>
      </c>
      <c r="C2014" s="40" t="s">
        <v>995</v>
      </c>
      <c r="D2014" s="40" t="s">
        <v>996</v>
      </c>
      <c r="E2014" s="52" t="s">
        <v>125</v>
      </c>
      <c r="F2014" s="52" t="s">
        <v>0</v>
      </c>
      <c r="G2014" s="52" t="s">
        <v>0</v>
      </c>
      <c r="H2014" s="6" t="s">
        <v>16</v>
      </c>
      <c r="I2014" s="104">
        <f>SUM(I2015:I2023)</f>
        <v>262500</v>
      </c>
      <c r="J2014" s="104">
        <f>SUM(J2015:J2023)</f>
        <v>204300</v>
      </c>
      <c r="K2014" s="104">
        <f>SUM(K2015:K2023)</f>
        <v>0</v>
      </c>
      <c r="L2014" s="104">
        <f t="shared" si="735"/>
        <v>43443</v>
      </c>
      <c r="M2014" s="104">
        <f>SUM(M2015:M2023)</f>
        <v>193</v>
      </c>
      <c r="N2014" s="104">
        <f t="shared" ref="N2014:O2014" si="744">SUM(N2015:N2023)</f>
        <v>22750</v>
      </c>
      <c r="O2014" s="104">
        <f t="shared" si="744"/>
        <v>20500</v>
      </c>
      <c r="P2014" s="104">
        <f t="shared" si="737"/>
        <v>43443</v>
      </c>
      <c r="Q2014" s="104">
        <f t="shared" si="738"/>
        <v>21.264317180616739</v>
      </c>
      <c r="R2014" s="35"/>
    </row>
    <row r="2015" spans="1:18" x14ac:dyDescent="0.3">
      <c r="A2015" s="40" t="s">
        <v>796</v>
      </c>
      <c r="B2015" s="40" t="s">
        <v>154</v>
      </c>
      <c r="C2015" s="40" t="s">
        <v>995</v>
      </c>
      <c r="D2015" s="40" t="s">
        <v>996</v>
      </c>
      <c r="E2015" s="88" t="s">
        <v>3018</v>
      </c>
      <c r="F2015" s="40"/>
      <c r="G2015" s="81" t="s">
        <v>3071</v>
      </c>
      <c r="H2015" s="9" t="s">
        <v>17</v>
      </c>
      <c r="I2015" s="102">
        <v>2000</v>
      </c>
      <c r="J2015" s="102">
        <v>1000</v>
      </c>
      <c r="K2015" s="102"/>
      <c r="L2015" s="102">
        <f t="shared" si="735"/>
        <v>0</v>
      </c>
      <c r="M2015" s="102">
        <v>0</v>
      </c>
      <c r="N2015" s="102"/>
      <c r="O2015" s="102"/>
      <c r="P2015" s="102">
        <f t="shared" si="737"/>
        <v>0</v>
      </c>
      <c r="Q2015" s="102">
        <f t="shared" si="738"/>
        <v>0</v>
      </c>
      <c r="R2015" s="35"/>
    </row>
    <row r="2016" spans="1:18" x14ac:dyDescent="0.3">
      <c r="A2016" s="40" t="s">
        <v>796</v>
      </c>
      <c r="B2016" s="40" t="s">
        <v>154</v>
      </c>
      <c r="C2016" s="40" t="s">
        <v>995</v>
      </c>
      <c r="D2016" s="40" t="s">
        <v>996</v>
      </c>
      <c r="E2016" s="88" t="s">
        <v>3031</v>
      </c>
      <c r="F2016" s="40"/>
      <c r="G2016" s="81" t="s">
        <v>3071</v>
      </c>
      <c r="H2016" s="9" t="s">
        <v>18</v>
      </c>
      <c r="I2016" s="102">
        <v>40000</v>
      </c>
      <c r="J2016" s="102">
        <v>39000</v>
      </c>
      <c r="K2016" s="102"/>
      <c r="L2016" s="102">
        <f t="shared" si="735"/>
        <v>8400</v>
      </c>
      <c r="M2016" s="102">
        <v>0</v>
      </c>
      <c r="N2016" s="102">
        <v>4500</v>
      </c>
      <c r="O2016" s="102">
        <v>3900</v>
      </c>
      <c r="P2016" s="102">
        <f t="shared" si="737"/>
        <v>8400</v>
      </c>
      <c r="Q2016" s="102">
        <f t="shared" si="738"/>
        <v>21.53846153846154</v>
      </c>
      <c r="R2016" s="35"/>
    </row>
    <row r="2017" spans="1:18" x14ac:dyDescent="0.3">
      <c r="A2017" s="40" t="s">
        <v>796</v>
      </c>
      <c r="B2017" s="40" t="s">
        <v>154</v>
      </c>
      <c r="C2017" s="40" t="s">
        <v>995</v>
      </c>
      <c r="D2017" s="40" t="s">
        <v>996</v>
      </c>
      <c r="E2017" s="88" t="s">
        <v>3032</v>
      </c>
      <c r="F2017" s="40"/>
      <c r="G2017" s="81" t="s">
        <v>3071</v>
      </c>
      <c r="H2017" s="9" t="s">
        <v>19</v>
      </c>
      <c r="I2017" s="102">
        <v>8500</v>
      </c>
      <c r="J2017" s="102">
        <v>8000</v>
      </c>
      <c r="K2017" s="102"/>
      <c r="L2017" s="102">
        <f t="shared" si="735"/>
        <v>2250</v>
      </c>
      <c r="M2017" s="102">
        <v>0</v>
      </c>
      <c r="N2017" s="102">
        <v>1500</v>
      </c>
      <c r="O2017" s="102">
        <v>750</v>
      </c>
      <c r="P2017" s="102">
        <f t="shared" si="737"/>
        <v>2250</v>
      </c>
      <c r="Q2017" s="102">
        <f t="shared" si="738"/>
        <v>28.125</v>
      </c>
      <c r="R2017" s="35"/>
    </row>
    <row r="2018" spans="1:18" x14ac:dyDescent="0.3">
      <c r="A2018" s="40" t="s">
        <v>796</v>
      </c>
      <c r="B2018" s="40" t="s">
        <v>154</v>
      </c>
      <c r="C2018" s="40" t="s">
        <v>995</v>
      </c>
      <c r="D2018" s="40" t="s">
        <v>996</v>
      </c>
      <c r="E2018" s="88" t="s">
        <v>3026</v>
      </c>
      <c r="F2018" s="40"/>
      <c r="G2018" s="81" t="s">
        <v>3071</v>
      </c>
      <c r="H2018" s="9" t="s">
        <v>20</v>
      </c>
      <c r="I2018" s="102">
        <v>25100</v>
      </c>
      <c r="J2018" s="102">
        <v>10000</v>
      </c>
      <c r="K2018" s="102"/>
      <c r="L2018" s="102">
        <f t="shared" si="735"/>
        <v>3000</v>
      </c>
      <c r="M2018" s="102">
        <v>0</v>
      </c>
      <c r="N2018" s="102">
        <v>2000</v>
      </c>
      <c r="O2018" s="102">
        <v>1000</v>
      </c>
      <c r="P2018" s="102">
        <f t="shared" si="737"/>
        <v>3000</v>
      </c>
      <c r="Q2018" s="102">
        <f t="shared" si="738"/>
        <v>30</v>
      </c>
      <c r="R2018" s="35"/>
    </row>
    <row r="2019" spans="1:18" x14ac:dyDescent="0.3">
      <c r="A2019" s="40" t="s">
        <v>796</v>
      </c>
      <c r="B2019" s="40" t="s">
        <v>154</v>
      </c>
      <c r="C2019" s="40" t="s">
        <v>995</v>
      </c>
      <c r="D2019" s="40" t="s">
        <v>996</v>
      </c>
      <c r="E2019" s="88" t="s">
        <v>3033</v>
      </c>
      <c r="F2019" s="40"/>
      <c r="G2019" s="81" t="s">
        <v>3071</v>
      </c>
      <c r="H2019" s="9" t="s">
        <v>21</v>
      </c>
      <c r="I2019" s="102">
        <v>1200</v>
      </c>
      <c r="J2019" s="102">
        <v>600</v>
      </c>
      <c r="K2019" s="102"/>
      <c r="L2019" s="102">
        <f t="shared" si="735"/>
        <v>100</v>
      </c>
      <c r="M2019" s="102">
        <v>0</v>
      </c>
      <c r="N2019" s="102">
        <v>50</v>
      </c>
      <c r="O2019" s="102">
        <v>50</v>
      </c>
      <c r="P2019" s="102">
        <f t="shared" si="737"/>
        <v>100</v>
      </c>
      <c r="Q2019" s="102">
        <f t="shared" si="738"/>
        <v>16.666666666666664</v>
      </c>
      <c r="R2019" s="35"/>
    </row>
    <row r="2020" spans="1:18" x14ac:dyDescent="0.3">
      <c r="A2020" s="40" t="s">
        <v>796</v>
      </c>
      <c r="B2020" s="40" t="s">
        <v>154</v>
      </c>
      <c r="C2020" s="40" t="s">
        <v>995</v>
      </c>
      <c r="D2020" s="40" t="s">
        <v>996</v>
      </c>
      <c r="E2020" s="88" t="s">
        <v>3034</v>
      </c>
      <c r="F2020" s="40"/>
      <c r="G2020" s="81" t="s">
        <v>3071</v>
      </c>
      <c r="H2020" s="9" t="s">
        <v>22</v>
      </c>
      <c r="I2020" s="102">
        <v>122900</v>
      </c>
      <c r="J2020" s="102">
        <v>122900</v>
      </c>
      <c r="K2020" s="102"/>
      <c r="L2020" s="102">
        <f t="shared" si="735"/>
        <v>24000</v>
      </c>
      <c r="M2020" s="102">
        <v>0</v>
      </c>
      <c r="N2020" s="102">
        <v>12000</v>
      </c>
      <c r="O2020" s="102">
        <v>12000</v>
      </c>
      <c r="P2020" s="102">
        <f t="shared" si="737"/>
        <v>24000</v>
      </c>
      <c r="Q2020" s="102">
        <f t="shared" si="738"/>
        <v>19.528071602929213</v>
      </c>
      <c r="R2020" s="35"/>
    </row>
    <row r="2021" spans="1:18" x14ac:dyDescent="0.3">
      <c r="A2021" s="40" t="s">
        <v>796</v>
      </c>
      <c r="B2021" s="40" t="s">
        <v>154</v>
      </c>
      <c r="C2021" s="40" t="s">
        <v>995</v>
      </c>
      <c r="D2021" s="40" t="s">
        <v>996</v>
      </c>
      <c r="E2021" s="88" t="s">
        <v>3035</v>
      </c>
      <c r="F2021" s="40"/>
      <c r="G2021" s="81" t="s">
        <v>3071</v>
      </c>
      <c r="H2021" s="9" t="s">
        <v>23</v>
      </c>
      <c r="I2021" s="102">
        <v>21000</v>
      </c>
      <c r="J2021" s="102">
        <v>6000</v>
      </c>
      <c r="K2021" s="102"/>
      <c r="L2021" s="102">
        <f t="shared" si="735"/>
        <v>1400</v>
      </c>
      <c r="M2021" s="102">
        <v>0</v>
      </c>
      <c r="N2021" s="102">
        <v>700</v>
      </c>
      <c r="O2021" s="102">
        <v>700</v>
      </c>
      <c r="P2021" s="102">
        <f t="shared" si="737"/>
        <v>1400</v>
      </c>
      <c r="Q2021" s="102">
        <f t="shared" si="738"/>
        <v>23.333333333333332</v>
      </c>
      <c r="R2021" s="35"/>
    </row>
    <row r="2022" spans="1:18" x14ac:dyDescent="0.3">
      <c r="A2022" s="40" t="s">
        <v>796</v>
      </c>
      <c r="B2022" s="40" t="s">
        <v>154</v>
      </c>
      <c r="C2022" s="40" t="s">
        <v>995</v>
      </c>
      <c r="D2022" s="40" t="s">
        <v>996</v>
      </c>
      <c r="E2022" s="88" t="s">
        <v>3036</v>
      </c>
      <c r="F2022" s="40"/>
      <c r="G2022" s="81" t="s">
        <v>3071</v>
      </c>
      <c r="H2022" s="9" t="s">
        <v>24</v>
      </c>
      <c r="I2022" s="102">
        <v>0</v>
      </c>
      <c r="J2022" s="102">
        <v>0</v>
      </c>
      <c r="K2022" s="102"/>
      <c r="L2022" s="102">
        <f t="shared" si="735"/>
        <v>0</v>
      </c>
      <c r="M2022" s="102">
        <v>0</v>
      </c>
      <c r="N2022" s="102"/>
      <c r="O2022" s="102"/>
      <c r="P2022" s="102">
        <f t="shared" si="737"/>
        <v>0</v>
      </c>
      <c r="Q2022" s="102" t="str">
        <f t="shared" si="738"/>
        <v>-</v>
      </c>
      <c r="R2022" s="35"/>
    </row>
    <row r="2023" spans="1:18" x14ac:dyDescent="0.3">
      <c r="A2023" s="41" t="s">
        <v>796</v>
      </c>
      <c r="B2023" s="41" t="s">
        <v>154</v>
      </c>
      <c r="C2023" s="41" t="s">
        <v>995</v>
      </c>
      <c r="D2023" s="41" t="s">
        <v>996</v>
      </c>
      <c r="E2023" s="41" t="s">
        <v>127</v>
      </c>
      <c r="F2023" s="40" t="s">
        <v>0</v>
      </c>
      <c r="G2023" s="81" t="s">
        <v>0</v>
      </c>
      <c r="H2023" s="6" t="s">
        <v>25</v>
      </c>
      <c r="I2023" s="104">
        <f>SUM(I2024:I2026)</f>
        <v>41800</v>
      </c>
      <c r="J2023" s="104">
        <f>SUM(J2024:J2026)</f>
        <v>16800</v>
      </c>
      <c r="K2023" s="104">
        <f>SUM(K2024:K2026)</f>
        <v>0</v>
      </c>
      <c r="L2023" s="104">
        <f t="shared" si="735"/>
        <v>4293</v>
      </c>
      <c r="M2023" s="104">
        <f>SUM(M2024:M2026)</f>
        <v>193</v>
      </c>
      <c r="N2023" s="104">
        <f t="shared" ref="N2023:O2023" si="745">SUM(N2024:N2026)</f>
        <v>2000</v>
      </c>
      <c r="O2023" s="104">
        <f t="shared" si="745"/>
        <v>2100</v>
      </c>
      <c r="P2023" s="104">
        <f t="shared" si="737"/>
        <v>4293</v>
      </c>
      <c r="Q2023" s="104">
        <f t="shared" si="738"/>
        <v>25.553571428571431</v>
      </c>
      <c r="R2023" s="35"/>
    </row>
    <row r="2024" spans="1:18" x14ac:dyDescent="0.3">
      <c r="A2024" s="40" t="s">
        <v>796</v>
      </c>
      <c r="B2024" s="40" t="s">
        <v>154</v>
      </c>
      <c r="C2024" s="40" t="s">
        <v>995</v>
      </c>
      <c r="D2024" s="40" t="s">
        <v>996</v>
      </c>
      <c r="E2024" s="88" t="s">
        <v>3019</v>
      </c>
      <c r="F2024" s="40"/>
      <c r="G2024" s="81" t="s">
        <v>3071</v>
      </c>
      <c r="H2024" s="9" t="s">
        <v>25</v>
      </c>
      <c r="I2024" s="102">
        <v>30000</v>
      </c>
      <c r="J2024" s="102">
        <v>5000</v>
      </c>
      <c r="K2024" s="102"/>
      <c r="L2024" s="102">
        <f t="shared" si="735"/>
        <v>1600</v>
      </c>
      <c r="M2024" s="102">
        <v>0</v>
      </c>
      <c r="N2024" s="102">
        <v>700</v>
      </c>
      <c r="O2024" s="102">
        <v>900</v>
      </c>
      <c r="P2024" s="102">
        <f t="shared" si="737"/>
        <v>1600</v>
      </c>
      <c r="Q2024" s="102">
        <f t="shared" si="738"/>
        <v>32</v>
      </c>
      <c r="R2024" s="35"/>
    </row>
    <row r="2025" spans="1:18" x14ac:dyDescent="0.3">
      <c r="A2025" s="40" t="s">
        <v>796</v>
      </c>
      <c r="B2025" s="40" t="s">
        <v>154</v>
      </c>
      <c r="C2025" s="40" t="s">
        <v>995</v>
      </c>
      <c r="D2025" s="40" t="s">
        <v>996</v>
      </c>
      <c r="E2025" s="88" t="s">
        <v>3019</v>
      </c>
      <c r="F2025" s="40" t="s">
        <v>1003</v>
      </c>
      <c r="G2025" s="81" t="s">
        <v>3071</v>
      </c>
      <c r="H2025" s="9" t="s">
        <v>135</v>
      </c>
      <c r="I2025" s="102">
        <v>1800</v>
      </c>
      <c r="J2025" s="102">
        <v>1800</v>
      </c>
      <c r="K2025" s="102"/>
      <c r="L2025" s="102">
        <f t="shared" si="735"/>
        <v>693</v>
      </c>
      <c r="M2025" s="102">
        <v>193</v>
      </c>
      <c r="N2025" s="102">
        <v>300</v>
      </c>
      <c r="O2025" s="102">
        <v>200</v>
      </c>
      <c r="P2025" s="102">
        <f t="shared" si="737"/>
        <v>693</v>
      </c>
      <c r="Q2025" s="102">
        <f t="shared" si="738"/>
        <v>38.5</v>
      </c>
      <c r="R2025" s="35"/>
    </row>
    <row r="2026" spans="1:18" ht="20.399999999999999" x14ac:dyDescent="0.3">
      <c r="A2026" s="40" t="s">
        <v>796</v>
      </c>
      <c r="B2026" s="40" t="s">
        <v>154</v>
      </c>
      <c r="C2026" s="40" t="s">
        <v>995</v>
      </c>
      <c r="D2026" s="40" t="s">
        <v>996</v>
      </c>
      <c r="E2026" s="88" t="s">
        <v>3019</v>
      </c>
      <c r="F2026" s="40" t="s">
        <v>1004</v>
      </c>
      <c r="G2026" s="81" t="s">
        <v>3071</v>
      </c>
      <c r="H2026" s="9" t="s">
        <v>141</v>
      </c>
      <c r="I2026" s="102">
        <v>10000</v>
      </c>
      <c r="J2026" s="102">
        <v>10000</v>
      </c>
      <c r="K2026" s="102"/>
      <c r="L2026" s="102">
        <f t="shared" si="735"/>
        <v>2000</v>
      </c>
      <c r="M2026" s="102">
        <v>0</v>
      </c>
      <c r="N2026" s="102">
        <v>1000</v>
      </c>
      <c r="O2026" s="102">
        <v>1000</v>
      </c>
      <c r="P2026" s="102">
        <f t="shared" si="737"/>
        <v>2000</v>
      </c>
      <c r="Q2026" s="102">
        <f t="shared" si="738"/>
        <v>20</v>
      </c>
      <c r="R2026" s="35"/>
    </row>
    <row r="2027" spans="1:18" s="34" customFormat="1" ht="20.399999999999999" x14ac:dyDescent="0.3">
      <c r="A2027" s="43" t="s">
        <v>0</v>
      </c>
      <c r="B2027" s="43" t="s">
        <v>0</v>
      </c>
      <c r="C2027" s="43" t="s">
        <v>0</v>
      </c>
      <c r="D2027" s="49" t="s">
        <v>0</v>
      </c>
      <c r="E2027" s="49" t="s">
        <v>0</v>
      </c>
      <c r="F2027" s="49" t="s">
        <v>0</v>
      </c>
      <c r="G2027" s="49" t="s">
        <v>0</v>
      </c>
      <c r="H2027" s="21" t="s">
        <v>35</v>
      </c>
      <c r="I2027" s="112">
        <f t="shared" ref="I2027:O2028" si="746">SUM(I2028)</f>
        <v>100</v>
      </c>
      <c r="J2027" s="112">
        <f t="shared" si="746"/>
        <v>100</v>
      </c>
      <c r="K2027" s="112">
        <f t="shared" si="746"/>
        <v>0</v>
      </c>
      <c r="L2027" s="112">
        <f t="shared" si="735"/>
        <v>0</v>
      </c>
      <c r="M2027" s="112">
        <f t="shared" si="746"/>
        <v>0</v>
      </c>
      <c r="N2027" s="112">
        <f t="shared" si="746"/>
        <v>0</v>
      </c>
      <c r="O2027" s="112">
        <f t="shared" si="746"/>
        <v>0</v>
      </c>
      <c r="P2027" s="112">
        <f t="shared" si="737"/>
        <v>0</v>
      </c>
      <c r="Q2027" s="112">
        <f t="shared" si="738"/>
        <v>0</v>
      </c>
      <c r="R2027" s="35"/>
    </row>
    <row r="2028" spans="1:18" x14ac:dyDescent="0.3">
      <c r="A2028" s="40" t="s">
        <v>796</v>
      </c>
      <c r="B2028" s="40" t="s">
        <v>154</v>
      </c>
      <c r="C2028" s="40" t="s">
        <v>995</v>
      </c>
      <c r="D2028" s="40" t="s">
        <v>996</v>
      </c>
      <c r="E2028" s="52" t="s">
        <v>142</v>
      </c>
      <c r="F2028" s="52" t="s">
        <v>0</v>
      </c>
      <c r="G2028" s="52" t="s">
        <v>0</v>
      </c>
      <c r="H2028" s="6" t="s">
        <v>27</v>
      </c>
      <c r="I2028" s="104">
        <f t="shared" si="746"/>
        <v>100</v>
      </c>
      <c r="J2028" s="104">
        <f t="shared" si="746"/>
        <v>100</v>
      </c>
      <c r="K2028" s="104">
        <f t="shared" si="746"/>
        <v>0</v>
      </c>
      <c r="L2028" s="104">
        <f t="shared" si="735"/>
        <v>0</v>
      </c>
      <c r="M2028" s="104">
        <f t="shared" si="746"/>
        <v>0</v>
      </c>
      <c r="N2028" s="104">
        <f t="shared" si="746"/>
        <v>0</v>
      </c>
      <c r="O2028" s="104">
        <f t="shared" si="746"/>
        <v>0</v>
      </c>
      <c r="P2028" s="104">
        <f t="shared" si="737"/>
        <v>0</v>
      </c>
      <c r="Q2028" s="104">
        <f t="shared" si="738"/>
        <v>0</v>
      </c>
      <c r="R2028" s="35"/>
    </row>
    <row r="2029" spans="1:18" x14ac:dyDescent="0.3">
      <c r="A2029" s="40" t="s">
        <v>796</v>
      </c>
      <c r="B2029" s="40" t="s">
        <v>154</v>
      </c>
      <c r="C2029" s="40" t="s">
        <v>995</v>
      </c>
      <c r="D2029" s="40" t="s">
        <v>996</v>
      </c>
      <c r="E2029" s="88" t="s">
        <v>3021</v>
      </c>
      <c r="F2029" s="40"/>
      <c r="G2029" s="81" t="s">
        <v>3071</v>
      </c>
      <c r="H2029" s="9" t="s">
        <v>34</v>
      </c>
      <c r="I2029" s="102">
        <v>100</v>
      </c>
      <c r="J2029" s="102">
        <v>100</v>
      </c>
      <c r="K2029" s="102"/>
      <c r="L2029" s="102">
        <f t="shared" si="735"/>
        <v>0</v>
      </c>
      <c r="M2029" s="102">
        <v>0</v>
      </c>
      <c r="N2029" s="102"/>
      <c r="O2029" s="102"/>
      <c r="P2029" s="102">
        <f t="shared" si="737"/>
        <v>0</v>
      </c>
      <c r="Q2029" s="102">
        <f t="shared" si="738"/>
        <v>0</v>
      </c>
      <c r="R2029" s="35"/>
    </row>
    <row r="2030" spans="1:18" s="34" customFormat="1" ht="20.399999999999999" x14ac:dyDescent="0.3">
      <c r="A2030" s="43" t="s">
        <v>0</v>
      </c>
      <c r="B2030" s="43" t="s">
        <v>0</v>
      </c>
      <c r="C2030" s="43" t="s">
        <v>0</v>
      </c>
      <c r="D2030" s="49" t="s">
        <v>0</v>
      </c>
      <c r="E2030" s="49" t="s">
        <v>0</v>
      </c>
      <c r="F2030" s="49" t="s">
        <v>0</v>
      </c>
      <c r="G2030" s="49" t="s">
        <v>0</v>
      </c>
      <c r="H2030" s="21" t="s">
        <v>53</v>
      </c>
      <c r="I2030" s="112">
        <f t="shared" ref="I2030:O2031" si="747">SUM(I2031)</f>
        <v>20000</v>
      </c>
      <c r="J2030" s="112">
        <f t="shared" si="747"/>
        <v>0</v>
      </c>
      <c r="K2030" s="112">
        <f t="shared" si="747"/>
        <v>0</v>
      </c>
      <c r="L2030" s="112">
        <f t="shared" si="735"/>
        <v>0</v>
      </c>
      <c r="M2030" s="112">
        <f t="shared" si="747"/>
        <v>0</v>
      </c>
      <c r="N2030" s="112">
        <f t="shared" si="747"/>
        <v>0</v>
      </c>
      <c r="O2030" s="112">
        <f t="shared" si="747"/>
        <v>0</v>
      </c>
      <c r="P2030" s="112">
        <f t="shared" si="737"/>
        <v>0</v>
      </c>
      <c r="Q2030" s="112" t="str">
        <f t="shared" si="738"/>
        <v>-</v>
      </c>
      <c r="R2030" s="35"/>
    </row>
    <row r="2031" spans="1:18" x14ac:dyDescent="0.3">
      <c r="A2031" s="40" t="s">
        <v>796</v>
      </c>
      <c r="B2031" s="40" t="s">
        <v>154</v>
      </c>
      <c r="C2031" s="40" t="s">
        <v>995</v>
      </c>
      <c r="D2031" s="40" t="s">
        <v>996</v>
      </c>
      <c r="E2031" s="52" t="s">
        <v>149</v>
      </c>
      <c r="F2031" s="52" t="s">
        <v>0</v>
      </c>
      <c r="G2031" s="52" t="s">
        <v>0</v>
      </c>
      <c r="H2031" s="6" t="s">
        <v>46</v>
      </c>
      <c r="I2031" s="104">
        <f t="shared" si="747"/>
        <v>20000</v>
      </c>
      <c r="J2031" s="104">
        <f t="shared" si="747"/>
        <v>0</v>
      </c>
      <c r="K2031" s="104">
        <f t="shared" si="747"/>
        <v>0</v>
      </c>
      <c r="L2031" s="104">
        <f t="shared" si="735"/>
        <v>0</v>
      </c>
      <c r="M2031" s="104">
        <f t="shared" si="747"/>
        <v>0</v>
      </c>
      <c r="N2031" s="104">
        <f t="shared" si="747"/>
        <v>0</v>
      </c>
      <c r="O2031" s="104">
        <f t="shared" si="747"/>
        <v>0</v>
      </c>
      <c r="P2031" s="104">
        <f t="shared" si="737"/>
        <v>0</v>
      </c>
      <c r="Q2031" s="104" t="str">
        <f t="shared" si="738"/>
        <v>-</v>
      </c>
      <c r="R2031" s="35"/>
    </row>
    <row r="2032" spans="1:18" x14ac:dyDescent="0.3">
      <c r="A2032" s="40" t="s">
        <v>796</v>
      </c>
      <c r="B2032" s="40" t="s">
        <v>154</v>
      </c>
      <c r="C2032" s="40" t="s">
        <v>995</v>
      </c>
      <c r="D2032" s="40" t="s">
        <v>996</v>
      </c>
      <c r="E2032" s="88" t="s">
        <v>3022</v>
      </c>
      <c r="F2032" s="40"/>
      <c r="G2032" s="81" t="s">
        <v>3071</v>
      </c>
      <c r="H2032" s="9" t="s">
        <v>49</v>
      </c>
      <c r="I2032" s="102">
        <v>20000</v>
      </c>
      <c r="J2032" s="102">
        <v>0</v>
      </c>
      <c r="K2032" s="102"/>
      <c r="L2032" s="102">
        <f t="shared" si="735"/>
        <v>0</v>
      </c>
      <c r="M2032" s="102">
        <v>0</v>
      </c>
      <c r="N2032" s="102"/>
      <c r="O2032" s="102"/>
      <c r="P2032" s="102">
        <f t="shared" si="737"/>
        <v>0</v>
      </c>
      <c r="Q2032" s="102" t="str">
        <f t="shared" si="738"/>
        <v>-</v>
      </c>
      <c r="R2032" s="35"/>
    </row>
    <row r="2033" spans="1:18" s="34" customFormat="1" x14ac:dyDescent="0.3">
      <c r="A2033" s="49" t="s">
        <v>0</v>
      </c>
      <c r="B2033" s="49" t="s">
        <v>0</v>
      </c>
      <c r="C2033" s="49" t="s">
        <v>0</v>
      </c>
      <c r="D2033" s="49" t="s">
        <v>0</v>
      </c>
      <c r="E2033" s="49" t="s">
        <v>0</v>
      </c>
      <c r="F2033" s="49" t="s">
        <v>0</v>
      </c>
      <c r="G2033" s="49" t="s">
        <v>0</v>
      </c>
      <c r="H2033" s="21" t="s">
        <v>1005</v>
      </c>
      <c r="I2033" s="112">
        <f>SUM(I2003,I2027,I2030)</f>
        <v>1167372</v>
      </c>
      <c r="J2033" s="112">
        <f>SUM(J2003,J2027,J2030)</f>
        <v>1076772</v>
      </c>
      <c r="K2033" s="112">
        <f>SUM(K2003,K2027,K2030)</f>
        <v>0</v>
      </c>
      <c r="L2033" s="112">
        <f t="shared" si="735"/>
        <v>275619</v>
      </c>
      <c r="M2033" s="112">
        <f>SUM(M2003,M2027,M2030)</f>
        <v>72409</v>
      </c>
      <c r="N2033" s="112">
        <f t="shared" ref="N2033:O2033" si="748">SUM(N2003,N2027,N2030)</f>
        <v>108380</v>
      </c>
      <c r="O2033" s="112">
        <f t="shared" si="748"/>
        <v>94830</v>
      </c>
      <c r="P2033" s="112">
        <f t="shared" si="737"/>
        <v>275619</v>
      </c>
      <c r="Q2033" s="112">
        <f t="shared" si="738"/>
        <v>25.596783720230466</v>
      </c>
      <c r="R2033" s="35"/>
    </row>
    <row r="2034" spans="1:18" ht="15" thickBot="1" x14ac:dyDescent="0.35">
      <c r="A2034" s="81" t="s">
        <v>0</v>
      </c>
      <c r="B2034" s="81" t="s">
        <v>0</v>
      </c>
      <c r="C2034" s="81" t="s">
        <v>0</v>
      </c>
      <c r="D2034" s="81" t="s">
        <v>0</v>
      </c>
      <c r="E2034" s="81" t="s">
        <v>0</v>
      </c>
      <c r="F2034" s="81" t="s">
        <v>0</v>
      </c>
      <c r="G2034" s="81" t="s">
        <v>0</v>
      </c>
      <c r="H2034" s="6" t="s">
        <v>152</v>
      </c>
      <c r="I2034" s="104">
        <v>30</v>
      </c>
      <c r="J2034" s="104">
        <v>30</v>
      </c>
      <c r="K2034" s="104"/>
      <c r="L2034" s="104"/>
      <c r="M2034" s="104"/>
      <c r="N2034" s="104"/>
      <c r="O2034" s="104"/>
      <c r="P2034" s="104"/>
      <c r="Q2034" s="104"/>
      <c r="R2034" s="35"/>
    </row>
    <row r="2035" spans="1:18" s="34" customFormat="1" ht="31.2" thickBot="1" x14ac:dyDescent="0.35">
      <c r="A2035" s="127" t="s">
        <v>0</v>
      </c>
      <c r="B2035" s="127" t="s">
        <v>0</v>
      </c>
      <c r="C2035" s="127" t="s">
        <v>0</v>
      </c>
      <c r="D2035" s="127" t="s">
        <v>0</v>
      </c>
      <c r="E2035" s="127" t="s">
        <v>0</v>
      </c>
      <c r="F2035" s="127" t="s">
        <v>0</v>
      </c>
      <c r="G2035" s="127" t="s">
        <v>0</v>
      </c>
      <c r="H2035" s="29" t="s">
        <v>63</v>
      </c>
      <c r="I2035" s="124" t="s">
        <v>3013</v>
      </c>
      <c r="J2035" s="124" t="s">
        <v>2</v>
      </c>
      <c r="K2035" s="124" t="s">
        <v>3097</v>
      </c>
      <c r="L2035" s="124" t="s">
        <v>3097</v>
      </c>
      <c r="M2035" s="124" t="s">
        <v>3098</v>
      </c>
      <c r="N2035" s="124" t="s">
        <v>3099</v>
      </c>
      <c r="O2035" s="124" t="s">
        <v>3100</v>
      </c>
      <c r="P2035" s="124" t="s">
        <v>3097</v>
      </c>
      <c r="Q2035" s="126" t="s">
        <v>3101</v>
      </c>
      <c r="R2035" s="35"/>
    </row>
    <row r="2036" spans="1:18" x14ac:dyDescent="0.3">
      <c r="A2036" s="128"/>
      <c r="B2036" s="128"/>
      <c r="C2036" s="128"/>
      <c r="D2036" s="128"/>
      <c r="E2036" s="128"/>
      <c r="F2036" s="128"/>
      <c r="G2036" s="128"/>
      <c r="H2036" s="10" t="s">
        <v>0</v>
      </c>
      <c r="I2036" s="103">
        <v>1</v>
      </c>
      <c r="J2036" s="103">
        <v>2</v>
      </c>
      <c r="K2036" s="103">
        <v>3</v>
      </c>
      <c r="L2036" s="103" t="s">
        <v>3</v>
      </c>
      <c r="M2036" s="103">
        <v>5</v>
      </c>
      <c r="N2036" s="103">
        <v>6</v>
      </c>
      <c r="O2036" s="103">
        <v>7</v>
      </c>
      <c r="P2036" s="103" t="s">
        <v>3102</v>
      </c>
      <c r="Q2036" s="103">
        <v>9</v>
      </c>
      <c r="R2036" s="35"/>
    </row>
    <row r="2037" spans="1:18" x14ac:dyDescent="0.3">
      <c r="A2037" s="128"/>
      <c r="B2037" s="128"/>
      <c r="C2037" s="128"/>
      <c r="D2037" s="128"/>
      <c r="E2037" s="128"/>
      <c r="F2037" s="128"/>
      <c r="G2037" s="128"/>
      <c r="H2037" s="11" t="s">
        <v>99</v>
      </c>
      <c r="I2037" s="105">
        <f>SUM(I2033)</f>
        <v>1167372</v>
      </c>
      <c r="J2037" s="105">
        <f>SUM(J2033)</f>
        <v>1076772</v>
      </c>
      <c r="K2037" s="105">
        <f>SUM(K2033)</f>
        <v>0</v>
      </c>
      <c r="L2037" s="105">
        <f t="shared" si="735"/>
        <v>275619</v>
      </c>
      <c r="M2037" s="105">
        <f>SUM(M2033)</f>
        <v>72409</v>
      </c>
      <c r="N2037" s="105">
        <f t="shared" ref="N2037:O2037" si="749">SUM(N2033)</f>
        <v>108380</v>
      </c>
      <c r="O2037" s="105">
        <f t="shared" si="749"/>
        <v>94830</v>
      </c>
      <c r="P2037" s="105">
        <f t="shared" si="737"/>
        <v>275619</v>
      </c>
      <c r="Q2037" s="105">
        <f t="shared" si="738"/>
        <v>25.596783720230466</v>
      </c>
      <c r="R2037" s="35"/>
    </row>
    <row r="2038" spans="1:18" x14ac:dyDescent="0.3">
      <c r="A2038" s="128"/>
      <c r="B2038" s="128"/>
      <c r="C2038" s="128"/>
      <c r="D2038" s="128"/>
      <c r="E2038" s="128"/>
      <c r="F2038" s="128"/>
      <c r="G2038" s="128"/>
      <c r="H2038" s="12" t="s">
        <v>62</v>
      </c>
      <c r="I2038" s="105">
        <f>SUM(I2037)</f>
        <v>1167372</v>
      </c>
      <c r="J2038" s="105">
        <f>SUM(J2037)</f>
        <v>1076772</v>
      </c>
      <c r="K2038" s="105">
        <f>SUM(K2037)</f>
        <v>0</v>
      </c>
      <c r="L2038" s="105">
        <f t="shared" si="735"/>
        <v>275619</v>
      </c>
      <c r="M2038" s="105">
        <f>SUM(M2037)</f>
        <v>72409</v>
      </c>
      <c r="N2038" s="105">
        <f t="shared" ref="N2038:O2038" si="750">SUM(N2037)</f>
        <v>108380</v>
      </c>
      <c r="O2038" s="105">
        <f t="shared" si="750"/>
        <v>94830</v>
      </c>
      <c r="P2038" s="105">
        <f t="shared" si="737"/>
        <v>275619</v>
      </c>
      <c r="Q2038" s="105">
        <f t="shared" si="738"/>
        <v>25.596783720230466</v>
      </c>
      <c r="R2038" s="35"/>
    </row>
    <row r="2039" spans="1:18" x14ac:dyDescent="0.3">
      <c r="A2039" s="129"/>
      <c r="B2039" s="129"/>
      <c r="C2039" s="129"/>
      <c r="D2039" s="129"/>
      <c r="E2039" s="129"/>
      <c r="F2039" s="129"/>
      <c r="G2039" s="129"/>
      <c r="R2039" s="35"/>
    </row>
    <row r="2040" spans="1:18" ht="15" thickBot="1" x14ac:dyDescent="0.35">
      <c r="A2040" s="81" t="s">
        <v>0</v>
      </c>
      <c r="B2040" s="81" t="s">
        <v>0</v>
      </c>
      <c r="C2040" s="81" t="s">
        <v>0</v>
      </c>
      <c r="D2040" s="81" t="s">
        <v>0</v>
      </c>
      <c r="E2040" s="81" t="s">
        <v>0</v>
      </c>
      <c r="F2040" s="81" t="s">
        <v>0</v>
      </c>
      <c r="G2040" s="81" t="s">
        <v>0</v>
      </c>
      <c r="H2040" s="13" t="s">
        <v>0</v>
      </c>
      <c r="I2040" s="106"/>
      <c r="J2040" s="106"/>
      <c r="K2040" s="106"/>
      <c r="L2040" s="106"/>
      <c r="M2040" s="106"/>
      <c r="N2040" s="106"/>
      <c r="O2040" s="106"/>
      <c r="P2040" s="106"/>
      <c r="Q2040" s="106"/>
      <c r="R2040" s="35"/>
    </row>
    <row r="2041" spans="1:18" s="34" customFormat="1" ht="31.2" thickBot="1" x14ac:dyDescent="0.35">
      <c r="A2041" s="45" t="s">
        <v>112</v>
      </c>
      <c r="B2041" s="45" t="s">
        <v>113</v>
      </c>
      <c r="C2041" s="45" t="s">
        <v>114</v>
      </c>
      <c r="D2041" s="46" t="s">
        <v>0</v>
      </c>
      <c r="E2041" s="45" t="s">
        <v>3014</v>
      </c>
      <c r="F2041" s="45" t="s">
        <v>115</v>
      </c>
      <c r="G2041" s="45" t="s">
        <v>116</v>
      </c>
      <c r="H2041" s="29" t="s">
        <v>1</v>
      </c>
      <c r="I2041" s="124" t="s">
        <v>3013</v>
      </c>
      <c r="J2041" s="124" t="s">
        <v>2</v>
      </c>
      <c r="K2041" s="124" t="s">
        <v>3097</v>
      </c>
      <c r="L2041" s="124" t="s">
        <v>3097</v>
      </c>
      <c r="M2041" s="124" t="s">
        <v>3098</v>
      </c>
      <c r="N2041" s="124" t="s">
        <v>3099</v>
      </c>
      <c r="O2041" s="124" t="s">
        <v>3100</v>
      </c>
      <c r="P2041" s="124" t="s">
        <v>3097</v>
      </c>
      <c r="Q2041" s="126" t="s">
        <v>3101</v>
      </c>
      <c r="R2041" s="35"/>
    </row>
    <row r="2042" spans="1:18" x14ac:dyDescent="0.3">
      <c r="A2042" s="50" t="s">
        <v>0</v>
      </c>
      <c r="B2042" s="50" t="s">
        <v>0</v>
      </c>
      <c r="C2042" s="50" t="s">
        <v>0</v>
      </c>
      <c r="D2042" s="51" t="s">
        <v>0</v>
      </c>
      <c r="E2042" s="51" t="s">
        <v>0</v>
      </c>
      <c r="F2042" s="86" t="s">
        <v>0</v>
      </c>
      <c r="G2042" s="87" t="s">
        <v>0</v>
      </c>
      <c r="H2042" s="8" t="s">
        <v>0</v>
      </c>
      <c r="I2042" s="103">
        <v>1</v>
      </c>
      <c r="J2042" s="103">
        <v>2</v>
      </c>
      <c r="K2042" s="103">
        <v>3</v>
      </c>
      <c r="L2042" s="103" t="s">
        <v>3</v>
      </c>
      <c r="M2042" s="103">
        <v>5</v>
      </c>
      <c r="N2042" s="103">
        <v>6</v>
      </c>
      <c r="O2042" s="103">
        <v>7</v>
      </c>
      <c r="P2042" s="103" t="s">
        <v>3102</v>
      </c>
      <c r="Q2042" s="103">
        <v>9</v>
      </c>
      <c r="R2042" s="35"/>
    </row>
    <row r="2043" spans="1:18" x14ac:dyDescent="0.3">
      <c r="A2043" s="41" t="s">
        <v>796</v>
      </c>
      <c r="B2043" s="41" t="s">
        <v>154</v>
      </c>
      <c r="C2043" s="40" t="s">
        <v>1006</v>
      </c>
      <c r="D2043" s="40" t="s">
        <v>1007</v>
      </c>
      <c r="E2043" s="52" t="s">
        <v>0</v>
      </c>
      <c r="F2043" s="52" t="s">
        <v>0</v>
      </c>
      <c r="G2043" s="52" t="s">
        <v>0</v>
      </c>
      <c r="H2043" s="6" t="s">
        <v>1008</v>
      </c>
      <c r="I2043" s="102"/>
      <c r="J2043" s="102"/>
      <c r="K2043" s="102"/>
      <c r="L2043" s="102">
        <f t="shared" si="735"/>
        <v>0</v>
      </c>
      <c r="M2043" s="102">
        <v>0</v>
      </c>
      <c r="N2043" s="102"/>
      <c r="O2043" s="102"/>
      <c r="P2043" s="102">
        <f t="shared" si="737"/>
        <v>0</v>
      </c>
      <c r="Q2043" s="102" t="str">
        <f t="shared" si="738"/>
        <v>-</v>
      </c>
      <c r="R2043" s="35"/>
    </row>
    <row r="2044" spans="1:18" s="34" customFormat="1" ht="20.399999999999999" x14ac:dyDescent="0.3">
      <c r="A2044" s="43" t="s">
        <v>0</v>
      </c>
      <c r="B2044" s="43" t="s">
        <v>0</v>
      </c>
      <c r="C2044" s="43" t="s">
        <v>0</v>
      </c>
      <c r="D2044" s="49" t="s">
        <v>0</v>
      </c>
      <c r="E2044" s="49" t="s">
        <v>0</v>
      </c>
      <c r="F2044" s="49" t="s">
        <v>0</v>
      </c>
      <c r="G2044" s="49" t="s">
        <v>0</v>
      </c>
      <c r="H2044" s="21" t="s">
        <v>26</v>
      </c>
      <c r="I2044" s="112">
        <f>SUM(I2045,I2053,I2055)</f>
        <v>1325895</v>
      </c>
      <c r="J2044" s="112">
        <f>SUM(J2045,J2053,J2055)</f>
        <v>1266395</v>
      </c>
      <c r="K2044" s="112">
        <f>SUM(K2045,K2053,K2055)</f>
        <v>0</v>
      </c>
      <c r="L2044" s="112">
        <f t="shared" si="735"/>
        <v>351179</v>
      </c>
      <c r="M2044" s="112">
        <f>SUM(M2045,M2053,M2055)</f>
        <v>98059</v>
      </c>
      <c r="N2044" s="112">
        <f t="shared" ref="N2044:O2044" si="751">SUM(N2045,N2053,N2055)</f>
        <v>132960</v>
      </c>
      <c r="O2044" s="112">
        <f t="shared" si="751"/>
        <v>120160</v>
      </c>
      <c r="P2044" s="112">
        <f t="shared" si="737"/>
        <v>351179</v>
      </c>
      <c r="Q2044" s="112">
        <f t="shared" si="738"/>
        <v>27.730605379838046</v>
      </c>
      <c r="R2044" s="35"/>
    </row>
    <row r="2045" spans="1:18" x14ac:dyDescent="0.3">
      <c r="A2045" s="40" t="s">
        <v>796</v>
      </c>
      <c r="B2045" s="40" t="s">
        <v>154</v>
      </c>
      <c r="C2045" s="40" t="s">
        <v>1006</v>
      </c>
      <c r="D2045" s="40" t="s">
        <v>1007</v>
      </c>
      <c r="E2045" s="52" t="s">
        <v>119</v>
      </c>
      <c r="F2045" s="52" t="s">
        <v>0</v>
      </c>
      <c r="G2045" s="52" t="s">
        <v>0</v>
      </c>
      <c r="H2045" s="6" t="s">
        <v>5</v>
      </c>
      <c r="I2045" s="104">
        <f>SUM(I2046,I2047)</f>
        <v>1114126</v>
      </c>
      <c r="J2045" s="104">
        <f>SUM(J2046,J2047)</f>
        <v>1094826</v>
      </c>
      <c r="K2045" s="104">
        <f>SUM(K2046,K2047)</f>
        <v>0</v>
      </c>
      <c r="L2045" s="104">
        <f t="shared" si="735"/>
        <v>301308</v>
      </c>
      <c r="M2045" s="104">
        <f>SUM(M2046,M2047)</f>
        <v>89308</v>
      </c>
      <c r="N2045" s="104">
        <f t="shared" ref="N2045:O2045" si="752">SUM(N2046,N2047)</f>
        <v>111000</v>
      </c>
      <c r="O2045" s="104">
        <f t="shared" si="752"/>
        <v>101000</v>
      </c>
      <c r="P2045" s="104">
        <f t="shared" si="737"/>
        <v>301308</v>
      </c>
      <c r="Q2045" s="104">
        <f t="shared" si="738"/>
        <v>27.521085542360158</v>
      </c>
      <c r="R2045" s="35"/>
    </row>
    <row r="2046" spans="1:18" x14ac:dyDescent="0.3">
      <c r="A2046" s="40" t="s">
        <v>796</v>
      </c>
      <c r="B2046" s="40" t="s">
        <v>154</v>
      </c>
      <c r="C2046" s="40" t="s">
        <v>1006</v>
      </c>
      <c r="D2046" s="40" t="s">
        <v>1007</v>
      </c>
      <c r="E2046" s="88" t="s">
        <v>3015</v>
      </c>
      <c r="F2046" s="40"/>
      <c r="G2046" s="81" t="s">
        <v>3071</v>
      </c>
      <c r="H2046" s="9" t="s">
        <v>6</v>
      </c>
      <c r="I2046" s="102">
        <v>952126</v>
      </c>
      <c r="J2046" s="102">
        <v>935126</v>
      </c>
      <c r="K2046" s="102"/>
      <c r="L2046" s="102">
        <f t="shared" si="735"/>
        <v>270841</v>
      </c>
      <c r="M2046" s="102">
        <v>80841</v>
      </c>
      <c r="N2046" s="102">
        <v>100000</v>
      </c>
      <c r="O2046" s="102">
        <v>90000</v>
      </c>
      <c r="P2046" s="102">
        <f t="shared" si="737"/>
        <v>270841</v>
      </c>
      <c r="Q2046" s="102">
        <f t="shared" si="738"/>
        <v>28.963048829783368</v>
      </c>
      <c r="R2046" s="35"/>
    </row>
    <row r="2047" spans="1:18" x14ac:dyDescent="0.3">
      <c r="A2047" s="41" t="s">
        <v>796</v>
      </c>
      <c r="B2047" s="41" t="s">
        <v>154</v>
      </c>
      <c r="C2047" s="41" t="s">
        <v>1006</v>
      </c>
      <c r="D2047" s="41" t="s">
        <v>1007</v>
      </c>
      <c r="E2047" s="41" t="s">
        <v>120</v>
      </c>
      <c r="F2047" s="40" t="s">
        <v>0</v>
      </c>
      <c r="G2047" s="81" t="s">
        <v>0</v>
      </c>
      <c r="H2047" s="6" t="s">
        <v>7</v>
      </c>
      <c r="I2047" s="104">
        <f>SUM(I2048:I2052)</f>
        <v>162000</v>
      </c>
      <c r="J2047" s="104">
        <f>SUM(J2048:J2052)</f>
        <v>159700</v>
      </c>
      <c r="K2047" s="104">
        <f>SUM(K2048:K2052)</f>
        <v>0</v>
      </c>
      <c r="L2047" s="104">
        <f t="shared" si="735"/>
        <v>30467</v>
      </c>
      <c r="M2047" s="104">
        <f>SUM(M2048:M2052)</f>
        <v>8467</v>
      </c>
      <c r="N2047" s="104">
        <f t="shared" ref="N2047:O2047" si="753">SUM(N2048:N2052)</f>
        <v>11000</v>
      </c>
      <c r="O2047" s="104">
        <f t="shared" si="753"/>
        <v>11000</v>
      </c>
      <c r="P2047" s="104">
        <f t="shared" si="737"/>
        <v>30467</v>
      </c>
      <c r="Q2047" s="104">
        <f t="shared" si="738"/>
        <v>19.077645585472762</v>
      </c>
      <c r="R2047" s="35"/>
    </row>
    <row r="2048" spans="1:18" x14ac:dyDescent="0.3">
      <c r="A2048" s="40" t="s">
        <v>796</v>
      </c>
      <c r="B2048" s="40" t="s">
        <v>154</v>
      </c>
      <c r="C2048" s="40" t="s">
        <v>1006</v>
      </c>
      <c r="D2048" s="40" t="s">
        <v>1007</v>
      </c>
      <c r="E2048" s="88" t="s">
        <v>3016</v>
      </c>
      <c r="F2048" s="40" t="s">
        <v>1009</v>
      </c>
      <c r="G2048" s="81" t="s">
        <v>3071</v>
      </c>
      <c r="H2048" s="9" t="s">
        <v>9</v>
      </c>
      <c r="I2048" s="102">
        <v>23500</v>
      </c>
      <c r="J2048" s="102">
        <v>23000</v>
      </c>
      <c r="K2048" s="102"/>
      <c r="L2048" s="102">
        <f t="shared" si="735"/>
        <v>5008</v>
      </c>
      <c r="M2048" s="102">
        <v>1008</v>
      </c>
      <c r="N2048" s="102">
        <v>2000</v>
      </c>
      <c r="O2048" s="102">
        <v>2000</v>
      </c>
      <c r="P2048" s="102">
        <f t="shared" si="737"/>
        <v>5008</v>
      </c>
      <c r="Q2048" s="102">
        <f t="shared" si="738"/>
        <v>21.77391304347826</v>
      </c>
      <c r="R2048" s="35"/>
    </row>
    <row r="2049" spans="1:18" x14ac:dyDescent="0.3">
      <c r="A2049" s="40" t="s">
        <v>796</v>
      </c>
      <c r="B2049" s="40" t="s">
        <v>154</v>
      </c>
      <c r="C2049" s="40" t="s">
        <v>1006</v>
      </c>
      <c r="D2049" s="40" t="s">
        <v>1007</v>
      </c>
      <c r="E2049" s="88" t="s">
        <v>3016</v>
      </c>
      <c r="F2049" s="40" t="s">
        <v>1010</v>
      </c>
      <c r="G2049" s="81" t="s">
        <v>3071</v>
      </c>
      <c r="H2049" s="9" t="s">
        <v>12</v>
      </c>
      <c r="I2049" s="102">
        <v>89800</v>
      </c>
      <c r="J2049" s="102">
        <v>88000</v>
      </c>
      <c r="K2049" s="102"/>
      <c r="L2049" s="102">
        <f t="shared" si="735"/>
        <v>25459</v>
      </c>
      <c r="M2049" s="102">
        <v>7459</v>
      </c>
      <c r="N2049" s="102">
        <v>9000</v>
      </c>
      <c r="O2049" s="102">
        <v>9000</v>
      </c>
      <c r="P2049" s="102">
        <f t="shared" si="737"/>
        <v>25459</v>
      </c>
      <c r="Q2049" s="102">
        <f t="shared" si="738"/>
        <v>28.930681818181821</v>
      </c>
      <c r="R2049" s="35"/>
    </row>
    <row r="2050" spans="1:18" x14ac:dyDescent="0.3">
      <c r="A2050" s="40" t="s">
        <v>796</v>
      </c>
      <c r="B2050" s="40" t="s">
        <v>154</v>
      </c>
      <c r="C2050" s="40" t="s">
        <v>1006</v>
      </c>
      <c r="D2050" s="40" t="s">
        <v>1007</v>
      </c>
      <c r="E2050" s="88" t="s">
        <v>3016</v>
      </c>
      <c r="F2050" s="40" t="s">
        <v>1011</v>
      </c>
      <c r="G2050" s="81" t="s">
        <v>3071</v>
      </c>
      <c r="H2050" s="9" t="s">
        <v>10</v>
      </c>
      <c r="I2050" s="102">
        <v>19900</v>
      </c>
      <c r="J2050" s="102">
        <v>19900</v>
      </c>
      <c r="K2050" s="102"/>
      <c r="L2050" s="102">
        <f t="shared" si="735"/>
        <v>0</v>
      </c>
      <c r="M2050" s="102">
        <v>0</v>
      </c>
      <c r="N2050" s="102"/>
      <c r="O2050" s="102"/>
      <c r="P2050" s="102">
        <f t="shared" si="737"/>
        <v>0</v>
      </c>
      <c r="Q2050" s="102">
        <f t="shared" si="738"/>
        <v>0</v>
      </c>
      <c r="R2050" s="35"/>
    </row>
    <row r="2051" spans="1:18" x14ac:dyDescent="0.3">
      <c r="A2051" s="40" t="s">
        <v>796</v>
      </c>
      <c r="B2051" s="40" t="s">
        <v>154</v>
      </c>
      <c r="C2051" s="40" t="s">
        <v>1006</v>
      </c>
      <c r="D2051" s="40" t="s">
        <v>1007</v>
      </c>
      <c r="E2051" s="88" t="s">
        <v>3016</v>
      </c>
      <c r="F2051" s="40" t="s">
        <v>1012</v>
      </c>
      <c r="G2051" s="81" t="s">
        <v>3071</v>
      </c>
      <c r="H2051" s="9" t="s">
        <v>8</v>
      </c>
      <c r="I2051" s="102">
        <v>14900</v>
      </c>
      <c r="J2051" s="102">
        <v>14900</v>
      </c>
      <c r="K2051" s="102"/>
      <c r="L2051" s="102">
        <f t="shared" si="735"/>
        <v>0</v>
      </c>
      <c r="M2051" s="102">
        <v>0</v>
      </c>
      <c r="N2051" s="102">
        <v>0</v>
      </c>
      <c r="O2051" s="102">
        <v>0</v>
      </c>
      <c r="P2051" s="102">
        <f t="shared" si="737"/>
        <v>0</v>
      </c>
      <c r="Q2051" s="102">
        <f t="shared" si="738"/>
        <v>0</v>
      </c>
      <c r="R2051" s="35"/>
    </row>
    <row r="2052" spans="1:18" x14ac:dyDescent="0.3">
      <c r="A2052" s="40" t="s">
        <v>796</v>
      </c>
      <c r="B2052" s="40" t="s">
        <v>154</v>
      </c>
      <c r="C2052" s="40" t="s">
        <v>1006</v>
      </c>
      <c r="D2052" s="40" t="s">
        <v>1007</v>
      </c>
      <c r="E2052" s="88" t="s">
        <v>3016</v>
      </c>
      <c r="F2052" s="40" t="s">
        <v>1013</v>
      </c>
      <c r="G2052" s="81" t="s">
        <v>3071</v>
      </c>
      <c r="H2052" s="9" t="s">
        <v>11</v>
      </c>
      <c r="I2052" s="102">
        <v>13900</v>
      </c>
      <c r="J2052" s="102">
        <v>13900</v>
      </c>
      <c r="K2052" s="102"/>
      <c r="L2052" s="102">
        <f t="shared" si="735"/>
        <v>0</v>
      </c>
      <c r="M2052" s="102">
        <v>0</v>
      </c>
      <c r="N2052" s="102"/>
      <c r="O2052" s="102"/>
      <c r="P2052" s="102">
        <f t="shared" si="737"/>
        <v>0</v>
      </c>
      <c r="Q2052" s="102">
        <f t="shared" si="738"/>
        <v>0</v>
      </c>
      <c r="R2052" s="35"/>
    </row>
    <row r="2053" spans="1:18" x14ac:dyDescent="0.3">
      <c r="A2053" s="40" t="s">
        <v>796</v>
      </c>
      <c r="B2053" s="40" t="s">
        <v>154</v>
      </c>
      <c r="C2053" s="40" t="s">
        <v>1006</v>
      </c>
      <c r="D2053" s="40" t="s">
        <v>1007</v>
      </c>
      <c r="E2053" s="52" t="s">
        <v>124</v>
      </c>
      <c r="F2053" s="52" t="s">
        <v>0</v>
      </c>
      <c r="G2053" s="52" t="s">
        <v>0</v>
      </c>
      <c r="H2053" s="6" t="s">
        <v>14</v>
      </c>
      <c r="I2053" s="104">
        <f>SUM(I2054)</f>
        <v>105169</v>
      </c>
      <c r="J2053" s="104">
        <f>SUM(J2054)</f>
        <v>103369</v>
      </c>
      <c r="K2053" s="104">
        <f>SUM(K2054)</f>
        <v>0</v>
      </c>
      <c r="L2053" s="104">
        <f t="shared" si="735"/>
        <v>30489</v>
      </c>
      <c r="M2053" s="104">
        <f>SUM(M2054)</f>
        <v>8489</v>
      </c>
      <c r="N2053" s="104">
        <f t="shared" ref="N2053:O2053" si="754">SUM(N2054)</f>
        <v>12000</v>
      </c>
      <c r="O2053" s="104">
        <f t="shared" si="754"/>
        <v>10000</v>
      </c>
      <c r="P2053" s="104">
        <f t="shared" si="737"/>
        <v>30489</v>
      </c>
      <c r="Q2053" s="104">
        <f t="shared" si="738"/>
        <v>29.495303234045021</v>
      </c>
      <c r="R2053" s="35"/>
    </row>
    <row r="2054" spans="1:18" x14ac:dyDescent="0.3">
      <c r="A2054" s="40" t="s">
        <v>796</v>
      </c>
      <c r="B2054" s="40" t="s">
        <v>154</v>
      </c>
      <c r="C2054" s="40" t="s">
        <v>1006</v>
      </c>
      <c r="D2054" s="40" t="s">
        <v>1007</v>
      </c>
      <c r="E2054" s="88" t="s">
        <v>3017</v>
      </c>
      <c r="F2054" s="40"/>
      <c r="G2054" s="81" t="s">
        <v>3071</v>
      </c>
      <c r="H2054" s="9" t="s">
        <v>15</v>
      </c>
      <c r="I2054" s="102">
        <v>105169</v>
      </c>
      <c r="J2054" s="102">
        <v>103369</v>
      </c>
      <c r="K2054" s="102"/>
      <c r="L2054" s="102">
        <f t="shared" si="735"/>
        <v>30489</v>
      </c>
      <c r="M2054" s="102">
        <v>8489</v>
      </c>
      <c r="N2054" s="102">
        <v>12000</v>
      </c>
      <c r="O2054" s="102">
        <v>10000</v>
      </c>
      <c r="P2054" s="102">
        <f t="shared" si="737"/>
        <v>30489</v>
      </c>
      <c r="Q2054" s="102">
        <f t="shared" si="738"/>
        <v>29.495303234045021</v>
      </c>
      <c r="R2054" s="35"/>
    </row>
    <row r="2055" spans="1:18" x14ac:dyDescent="0.3">
      <c r="A2055" s="40" t="s">
        <v>796</v>
      </c>
      <c r="B2055" s="40" t="s">
        <v>154</v>
      </c>
      <c r="C2055" s="40" t="s">
        <v>1006</v>
      </c>
      <c r="D2055" s="40" t="s">
        <v>1007</v>
      </c>
      <c r="E2055" s="52" t="s">
        <v>125</v>
      </c>
      <c r="F2055" s="52" t="s">
        <v>0</v>
      </c>
      <c r="G2055" s="52" t="s">
        <v>0</v>
      </c>
      <c r="H2055" s="6" t="s">
        <v>16</v>
      </c>
      <c r="I2055" s="104">
        <f>SUM(I2056:I2063)</f>
        <v>106600</v>
      </c>
      <c r="J2055" s="104">
        <f>SUM(J2056:J2063)</f>
        <v>68200</v>
      </c>
      <c r="K2055" s="104">
        <f>SUM(K2056:K2063)</f>
        <v>0</v>
      </c>
      <c r="L2055" s="104">
        <f t="shared" si="735"/>
        <v>19382</v>
      </c>
      <c r="M2055" s="104">
        <f>SUM(M2056:M2063)</f>
        <v>262</v>
      </c>
      <c r="N2055" s="104">
        <f t="shared" ref="N2055:O2055" si="755">SUM(N2056:N2063)</f>
        <v>9960</v>
      </c>
      <c r="O2055" s="104">
        <f t="shared" si="755"/>
        <v>9160</v>
      </c>
      <c r="P2055" s="104">
        <f t="shared" si="737"/>
        <v>19382</v>
      </c>
      <c r="Q2055" s="104">
        <f t="shared" si="738"/>
        <v>28.419354838709676</v>
      </c>
      <c r="R2055" s="35"/>
    </row>
    <row r="2056" spans="1:18" x14ac:dyDescent="0.3">
      <c r="A2056" s="40" t="s">
        <v>796</v>
      </c>
      <c r="B2056" s="40" t="s">
        <v>154</v>
      </c>
      <c r="C2056" s="40" t="s">
        <v>1006</v>
      </c>
      <c r="D2056" s="40" t="s">
        <v>1007</v>
      </c>
      <c r="E2056" s="88" t="s">
        <v>3018</v>
      </c>
      <c r="F2056" s="40"/>
      <c r="G2056" s="81" t="s">
        <v>3071</v>
      </c>
      <c r="H2056" s="9" t="s">
        <v>17</v>
      </c>
      <c r="I2056" s="102">
        <v>1000</v>
      </c>
      <c r="J2056" s="102">
        <v>1000</v>
      </c>
      <c r="K2056" s="102"/>
      <c r="L2056" s="102">
        <f t="shared" si="735"/>
        <v>0</v>
      </c>
      <c r="M2056" s="102">
        <v>0</v>
      </c>
      <c r="N2056" s="102"/>
      <c r="O2056" s="102"/>
      <c r="P2056" s="102">
        <f t="shared" si="737"/>
        <v>0</v>
      </c>
      <c r="Q2056" s="102">
        <f t="shared" si="738"/>
        <v>0</v>
      </c>
      <c r="R2056" s="35"/>
    </row>
    <row r="2057" spans="1:18" x14ac:dyDescent="0.3">
      <c r="A2057" s="40" t="s">
        <v>796</v>
      </c>
      <c r="B2057" s="40" t="s">
        <v>154</v>
      </c>
      <c r="C2057" s="40" t="s">
        <v>1006</v>
      </c>
      <c r="D2057" s="40" t="s">
        <v>1007</v>
      </c>
      <c r="E2057" s="88" t="s">
        <v>3031</v>
      </c>
      <c r="F2057" s="40"/>
      <c r="G2057" s="81" t="s">
        <v>3071</v>
      </c>
      <c r="H2057" s="9" t="s">
        <v>18</v>
      </c>
      <c r="I2057" s="102">
        <v>35000</v>
      </c>
      <c r="J2057" s="102">
        <v>35000</v>
      </c>
      <c r="K2057" s="102"/>
      <c r="L2057" s="102">
        <f t="shared" si="735"/>
        <v>12000</v>
      </c>
      <c r="M2057" s="102">
        <v>0</v>
      </c>
      <c r="N2057" s="102">
        <v>6000</v>
      </c>
      <c r="O2057" s="102">
        <v>6000</v>
      </c>
      <c r="P2057" s="102">
        <f t="shared" si="737"/>
        <v>12000</v>
      </c>
      <c r="Q2057" s="102">
        <f t="shared" si="738"/>
        <v>34.285714285714285</v>
      </c>
      <c r="R2057" s="35"/>
    </row>
    <row r="2058" spans="1:18" x14ac:dyDescent="0.3">
      <c r="A2058" s="40" t="s">
        <v>796</v>
      </c>
      <c r="B2058" s="40" t="s">
        <v>154</v>
      </c>
      <c r="C2058" s="40" t="s">
        <v>1006</v>
      </c>
      <c r="D2058" s="40" t="s">
        <v>1007</v>
      </c>
      <c r="E2058" s="88" t="s">
        <v>3032</v>
      </c>
      <c r="F2058" s="40"/>
      <c r="G2058" s="81" t="s">
        <v>3071</v>
      </c>
      <c r="H2058" s="9" t="s">
        <v>19</v>
      </c>
      <c r="I2058" s="102">
        <v>12000</v>
      </c>
      <c r="J2058" s="102">
        <v>12000</v>
      </c>
      <c r="K2058" s="102"/>
      <c r="L2058" s="102">
        <f t="shared" si="735"/>
        <v>3000</v>
      </c>
      <c r="M2058" s="102">
        <v>0</v>
      </c>
      <c r="N2058" s="102">
        <v>1800</v>
      </c>
      <c r="O2058" s="102">
        <v>1200</v>
      </c>
      <c r="P2058" s="102">
        <f t="shared" si="737"/>
        <v>3000</v>
      </c>
      <c r="Q2058" s="102">
        <f t="shared" si="738"/>
        <v>25</v>
      </c>
      <c r="R2058" s="35"/>
    </row>
    <row r="2059" spans="1:18" x14ac:dyDescent="0.3">
      <c r="A2059" s="40" t="s">
        <v>796</v>
      </c>
      <c r="B2059" s="40" t="s">
        <v>154</v>
      </c>
      <c r="C2059" s="40" t="s">
        <v>1006</v>
      </c>
      <c r="D2059" s="40" t="s">
        <v>1007</v>
      </c>
      <c r="E2059" s="88" t="s">
        <v>3026</v>
      </c>
      <c r="F2059" s="40"/>
      <c r="G2059" s="81" t="s">
        <v>3071</v>
      </c>
      <c r="H2059" s="9" t="s">
        <v>20</v>
      </c>
      <c r="I2059" s="102">
        <v>33000</v>
      </c>
      <c r="J2059" s="102">
        <v>5000</v>
      </c>
      <c r="K2059" s="102"/>
      <c r="L2059" s="102">
        <f t="shared" ref="L2059:L2119" si="756">SUM(M2059:O2059)</f>
        <v>1200</v>
      </c>
      <c r="M2059" s="102">
        <v>0</v>
      </c>
      <c r="N2059" s="102">
        <v>700</v>
      </c>
      <c r="O2059" s="102">
        <v>500</v>
      </c>
      <c r="P2059" s="102">
        <f t="shared" si="737"/>
        <v>1200</v>
      </c>
      <c r="Q2059" s="102">
        <f t="shared" si="738"/>
        <v>24</v>
      </c>
      <c r="R2059" s="35"/>
    </row>
    <row r="2060" spans="1:18" x14ac:dyDescent="0.3">
      <c r="A2060" s="40" t="s">
        <v>796</v>
      </c>
      <c r="B2060" s="40" t="s">
        <v>154</v>
      </c>
      <c r="C2060" s="40" t="s">
        <v>1006</v>
      </c>
      <c r="D2060" s="40" t="s">
        <v>1007</v>
      </c>
      <c r="E2060" s="88" t="s">
        <v>3033</v>
      </c>
      <c r="F2060" s="40"/>
      <c r="G2060" s="81" t="s">
        <v>3071</v>
      </c>
      <c r="H2060" s="9" t="s">
        <v>21</v>
      </c>
      <c r="I2060" s="102">
        <v>1000</v>
      </c>
      <c r="J2060" s="102">
        <v>600</v>
      </c>
      <c r="K2060" s="102"/>
      <c r="L2060" s="102">
        <f t="shared" si="756"/>
        <v>120</v>
      </c>
      <c r="M2060" s="102">
        <v>0</v>
      </c>
      <c r="N2060" s="102">
        <v>60</v>
      </c>
      <c r="O2060" s="102">
        <v>60</v>
      </c>
      <c r="P2060" s="102">
        <f t="shared" ref="P2060:P2119" si="757">K2060+L2060</f>
        <v>120</v>
      </c>
      <c r="Q2060" s="102">
        <f t="shared" ref="Q2060:Q2119" si="758">IF(J2060=0,"-",P2060/J2060*100)</f>
        <v>20</v>
      </c>
      <c r="R2060" s="35"/>
    </row>
    <row r="2061" spans="1:18" x14ac:dyDescent="0.3">
      <c r="A2061" s="40" t="s">
        <v>796</v>
      </c>
      <c r="B2061" s="40" t="s">
        <v>154</v>
      </c>
      <c r="C2061" s="40" t="s">
        <v>1006</v>
      </c>
      <c r="D2061" s="40" t="s">
        <v>1007</v>
      </c>
      <c r="E2061" s="88" t="s">
        <v>3035</v>
      </c>
      <c r="F2061" s="40"/>
      <c r="G2061" s="81" t="s">
        <v>3071</v>
      </c>
      <c r="H2061" s="9" t="s">
        <v>23</v>
      </c>
      <c r="I2061" s="102">
        <v>7000</v>
      </c>
      <c r="J2061" s="102">
        <v>7000</v>
      </c>
      <c r="K2061" s="102"/>
      <c r="L2061" s="102">
        <f t="shared" si="756"/>
        <v>1500</v>
      </c>
      <c r="M2061" s="102">
        <v>0</v>
      </c>
      <c r="N2061" s="102">
        <v>700</v>
      </c>
      <c r="O2061" s="102">
        <v>800</v>
      </c>
      <c r="P2061" s="102">
        <f t="shared" si="757"/>
        <v>1500</v>
      </c>
      <c r="Q2061" s="102">
        <f t="shared" si="758"/>
        <v>21.428571428571427</v>
      </c>
      <c r="R2061" s="35"/>
    </row>
    <row r="2062" spans="1:18" x14ac:dyDescent="0.3">
      <c r="A2062" s="40" t="s">
        <v>796</v>
      </c>
      <c r="B2062" s="40" t="s">
        <v>154</v>
      </c>
      <c r="C2062" s="40" t="s">
        <v>1006</v>
      </c>
      <c r="D2062" s="40" t="s">
        <v>1007</v>
      </c>
      <c r="E2062" s="88" t="s">
        <v>3036</v>
      </c>
      <c r="F2062" s="40"/>
      <c r="G2062" s="81" t="s">
        <v>3071</v>
      </c>
      <c r="H2062" s="9" t="s">
        <v>24</v>
      </c>
      <c r="I2062" s="102">
        <v>0</v>
      </c>
      <c r="J2062" s="102">
        <v>0</v>
      </c>
      <c r="K2062" s="102"/>
      <c r="L2062" s="102">
        <f t="shared" si="756"/>
        <v>0</v>
      </c>
      <c r="M2062" s="102">
        <v>0</v>
      </c>
      <c r="N2062" s="102"/>
      <c r="O2062" s="102"/>
      <c r="P2062" s="102">
        <f t="shared" si="757"/>
        <v>0</v>
      </c>
      <c r="Q2062" s="102" t="str">
        <f t="shared" si="758"/>
        <v>-</v>
      </c>
      <c r="R2062" s="35"/>
    </row>
    <row r="2063" spans="1:18" x14ac:dyDescent="0.3">
      <c r="A2063" s="41" t="s">
        <v>796</v>
      </c>
      <c r="B2063" s="41" t="s">
        <v>154</v>
      </c>
      <c r="C2063" s="41" t="s">
        <v>1006</v>
      </c>
      <c r="D2063" s="41" t="s">
        <v>1007</v>
      </c>
      <c r="E2063" s="41" t="s">
        <v>127</v>
      </c>
      <c r="F2063" s="40" t="s">
        <v>0</v>
      </c>
      <c r="G2063" s="81" t="s">
        <v>0</v>
      </c>
      <c r="H2063" s="6" t="s">
        <v>25</v>
      </c>
      <c r="I2063" s="104">
        <f>SUM(I2064:I2066)</f>
        <v>17600</v>
      </c>
      <c r="J2063" s="104">
        <f>SUM(J2064:J2066)</f>
        <v>7600</v>
      </c>
      <c r="K2063" s="104">
        <f>SUM(K2064:K2066)</f>
        <v>0</v>
      </c>
      <c r="L2063" s="104">
        <f t="shared" si="756"/>
        <v>1562</v>
      </c>
      <c r="M2063" s="104">
        <f>SUM(M2064:M2066)</f>
        <v>262</v>
      </c>
      <c r="N2063" s="104">
        <f t="shared" ref="N2063:O2063" si="759">SUM(N2064:N2066)</f>
        <v>700</v>
      </c>
      <c r="O2063" s="104">
        <f t="shared" si="759"/>
        <v>600</v>
      </c>
      <c r="P2063" s="104">
        <f t="shared" si="757"/>
        <v>1562</v>
      </c>
      <c r="Q2063" s="104">
        <f t="shared" si="758"/>
        <v>20.55263157894737</v>
      </c>
      <c r="R2063" s="35"/>
    </row>
    <row r="2064" spans="1:18" x14ac:dyDescent="0.3">
      <c r="A2064" s="40" t="s">
        <v>796</v>
      </c>
      <c r="B2064" s="40" t="s">
        <v>154</v>
      </c>
      <c r="C2064" s="40" t="s">
        <v>1006</v>
      </c>
      <c r="D2064" s="40" t="s">
        <v>1007</v>
      </c>
      <c r="E2064" s="88" t="s">
        <v>3019</v>
      </c>
      <c r="F2064" s="40"/>
      <c r="G2064" s="81" t="s">
        <v>3071</v>
      </c>
      <c r="H2064" s="9" t="s">
        <v>25</v>
      </c>
      <c r="I2064" s="102">
        <v>14000</v>
      </c>
      <c r="J2064" s="102">
        <v>4000</v>
      </c>
      <c r="K2064" s="102"/>
      <c r="L2064" s="102">
        <f t="shared" si="756"/>
        <v>600</v>
      </c>
      <c r="M2064" s="102">
        <v>0</v>
      </c>
      <c r="N2064" s="102">
        <v>300</v>
      </c>
      <c r="O2064" s="102">
        <v>300</v>
      </c>
      <c r="P2064" s="102">
        <f t="shared" si="757"/>
        <v>600</v>
      </c>
      <c r="Q2064" s="102">
        <f t="shared" si="758"/>
        <v>15</v>
      </c>
      <c r="R2064" s="35"/>
    </row>
    <row r="2065" spans="1:18" x14ac:dyDescent="0.3">
      <c r="A2065" s="40" t="s">
        <v>796</v>
      </c>
      <c r="B2065" s="40" t="s">
        <v>154</v>
      </c>
      <c r="C2065" s="40" t="s">
        <v>1006</v>
      </c>
      <c r="D2065" s="40" t="s">
        <v>1007</v>
      </c>
      <c r="E2065" s="88" t="s">
        <v>3019</v>
      </c>
      <c r="F2065" s="40" t="s">
        <v>1014</v>
      </c>
      <c r="G2065" s="81" t="s">
        <v>3071</v>
      </c>
      <c r="H2065" s="9" t="s">
        <v>135</v>
      </c>
      <c r="I2065" s="102">
        <v>3500</v>
      </c>
      <c r="J2065" s="102">
        <v>3500</v>
      </c>
      <c r="K2065" s="102"/>
      <c r="L2065" s="102">
        <f t="shared" si="756"/>
        <v>962</v>
      </c>
      <c r="M2065" s="102">
        <v>262</v>
      </c>
      <c r="N2065" s="102">
        <v>400</v>
      </c>
      <c r="O2065" s="102">
        <v>300</v>
      </c>
      <c r="P2065" s="102">
        <f t="shared" si="757"/>
        <v>962</v>
      </c>
      <c r="Q2065" s="102">
        <f t="shared" si="758"/>
        <v>27.485714285714284</v>
      </c>
      <c r="R2065" s="35"/>
    </row>
    <row r="2066" spans="1:18" ht="20.399999999999999" x14ac:dyDescent="0.3">
      <c r="A2066" s="40" t="s">
        <v>796</v>
      </c>
      <c r="B2066" s="40" t="s">
        <v>154</v>
      </c>
      <c r="C2066" s="40" t="s">
        <v>1006</v>
      </c>
      <c r="D2066" s="40" t="s">
        <v>1007</v>
      </c>
      <c r="E2066" s="88" t="s">
        <v>3019</v>
      </c>
      <c r="F2066" s="40" t="s">
        <v>1015</v>
      </c>
      <c r="G2066" s="81" t="s">
        <v>3071</v>
      </c>
      <c r="H2066" s="9" t="s">
        <v>141</v>
      </c>
      <c r="I2066" s="102">
        <v>100</v>
      </c>
      <c r="J2066" s="102">
        <v>100</v>
      </c>
      <c r="K2066" s="102"/>
      <c r="L2066" s="102">
        <f t="shared" si="756"/>
        <v>0</v>
      </c>
      <c r="M2066" s="102">
        <v>0</v>
      </c>
      <c r="N2066" s="102">
        <v>0</v>
      </c>
      <c r="O2066" s="102">
        <v>0</v>
      </c>
      <c r="P2066" s="102">
        <f t="shared" si="757"/>
        <v>0</v>
      </c>
      <c r="Q2066" s="102">
        <f t="shared" si="758"/>
        <v>0</v>
      </c>
      <c r="R2066" s="35"/>
    </row>
    <row r="2067" spans="1:18" s="34" customFormat="1" ht="20.399999999999999" x14ac:dyDescent="0.3">
      <c r="A2067" s="43" t="s">
        <v>0</v>
      </c>
      <c r="B2067" s="43" t="s">
        <v>0</v>
      </c>
      <c r="C2067" s="43" t="s">
        <v>0</v>
      </c>
      <c r="D2067" s="49" t="s">
        <v>0</v>
      </c>
      <c r="E2067" s="49" t="s">
        <v>0</v>
      </c>
      <c r="F2067" s="49" t="s">
        <v>0</v>
      </c>
      <c r="G2067" s="49" t="s">
        <v>0</v>
      </c>
      <c r="H2067" s="21" t="s">
        <v>35</v>
      </c>
      <c r="I2067" s="112">
        <f t="shared" ref="I2067:O2068" si="760">SUM(I2068)</f>
        <v>100</v>
      </c>
      <c r="J2067" s="112">
        <f t="shared" si="760"/>
        <v>100</v>
      </c>
      <c r="K2067" s="112">
        <f t="shared" si="760"/>
        <v>0</v>
      </c>
      <c r="L2067" s="112">
        <f t="shared" si="756"/>
        <v>0</v>
      </c>
      <c r="M2067" s="112">
        <f t="shared" si="760"/>
        <v>0</v>
      </c>
      <c r="N2067" s="112">
        <f t="shared" si="760"/>
        <v>0</v>
      </c>
      <c r="O2067" s="112">
        <f t="shared" si="760"/>
        <v>0</v>
      </c>
      <c r="P2067" s="112">
        <f t="shared" si="757"/>
        <v>0</v>
      </c>
      <c r="Q2067" s="112">
        <f t="shared" si="758"/>
        <v>0</v>
      </c>
      <c r="R2067" s="35"/>
    </row>
    <row r="2068" spans="1:18" x14ac:dyDescent="0.3">
      <c r="A2068" s="40" t="s">
        <v>796</v>
      </c>
      <c r="B2068" s="40" t="s">
        <v>154</v>
      </c>
      <c r="C2068" s="40" t="s">
        <v>1006</v>
      </c>
      <c r="D2068" s="40" t="s">
        <v>1007</v>
      </c>
      <c r="E2068" s="52" t="s">
        <v>142</v>
      </c>
      <c r="F2068" s="52" t="s">
        <v>0</v>
      </c>
      <c r="G2068" s="52" t="s">
        <v>0</v>
      </c>
      <c r="H2068" s="6" t="s">
        <v>27</v>
      </c>
      <c r="I2068" s="104">
        <f t="shared" si="760"/>
        <v>100</v>
      </c>
      <c r="J2068" s="104">
        <f t="shared" si="760"/>
        <v>100</v>
      </c>
      <c r="K2068" s="104">
        <f t="shared" si="760"/>
        <v>0</v>
      </c>
      <c r="L2068" s="104">
        <f t="shared" si="756"/>
        <v>0</v>
      </c>
      <c r="M2068" s="104">
        <f t="shared" si="760"/>
        <v>0</v>
      </c>
      <c r="N2068" s="104">
        <f t="shared" si="760"/>
        <v>0</v>
      </c>
      <c r="O2068" s="104">
        <f t="shared" si="760"/>
        <v>0</v>
      </c>
      <c r="P2068" s="104">
        <f t="shared" si="757"/>
        <v>0</v>
      </c>
      <c r="Q2068" s="104">
        <f t="shared" si="758"/>
        <v>0</v>
      </c>
      <c r="R2068" s="35"/>
    </row>
    <row r="2069" spans="1:18" x14ac:dyDescent="0.3">
      <c r="A2069" s="40" t="s">
        <v>796</v>
      </c>
      <c r="B2069" s="40" t="s">
        <v>154</v>
      </c>
      <c r="C2069" s="40" t="s">
        <v>1006</v>
      </c>
      <c r="D2069" s="40" t="s">
        <v>1007</v>
      </c>
      <c r="E2069" s="88" t="s">
        <v>3021</v>
      </c>
      <c r="F2069" s="40"/>
      <c r="G2069" s="81" t="s">
        <v>3071</v>
      </c>
      <c r="H2069" s="9" t="s">
        <v>34</v>
      </c>
      <c r="I2069" s="102">
        <v>100</v>
      </c>
      <c r="J2069" s="102">
        <v>100</v>
      </c>
      <c r="K2069" s="102"/>
      <c r="L2069" s="102">
        <f t="shared" si="756"/>
        <v>0</v>
      </c>
      <c r="M2069" s="102">
        <v>0</v>
      </c>
      <c r="N2069" s="102"/>
      <c r="O2069" s="102"/>
      <c r="P2069" s="102">
        <f t="shared" si="757"/>
        <v>0</v>
      </c>
      <c r="Q2069" s="102">
        <f t="shared" si="758"/>
        <v>0</v>
      </c>
      <c r="R2069" s="35"/>
    </row>
    <row r="2070" spans="1:18" s="34" customFormat="1" ht="20.399999999999999" x14ac:dyDescent="0.3">
      <c r="A2070" s="43" t="s">
        <v>0</v>
      </c>
      <c r="B2070" s="43" t="s">
        <v>0</v>
      </c>
      <c r="C2070" s="43" t="s">
        <v>0</v>
      </c>
      <c r="D2070" s="49" t="s">
        <v>0</v>
      </c>
      <c r="E2070" s="49" t="s">
        <v>0</v>
      </c>
      <c r="F2070" s="49" t="s">
        <v>0</v>
      </c>
      <c r="G2070" s="49" t="s">
        <v>0</v>
      </c>
      <c r="H2070" s="21" t="s">
        <v>53</v>
      </c>
      <c r="I2070" s="112">
        <f>SUM(I2071)</f>
        <v>20000</v>
      </c>
      <c r="J2070" s="112">
        <f>SUM(J2071)</f>
        <v>0</v>
      </c>
      <c r="K2070" s="112">
        <f>SUM(K2071)</f>
        <v>0</v>
      </c>
      <c r="L2070" s="112">
        <f t="shared" si="756"/>
        <v>0</v>
      </c>
      <c r="M2070" s="112">
        <f>SUM(M2071)</f>
        <v>0</v>
      </c>
      <c r="N2070" s="112">
        <f t="shared" ref="N2070:O2070" si="761">SUM(N2071)</f>
        <v>0</v>
      </c>
      <c r="O2070" s="112">
        <f t="shared" si="761"/>
        <v>0</v>
      </c>
      <c r="P2070" s="112">
        <f t="shared" si="757"/>
        <v>0</v>
      </c>
      <c r="Q2070" s="112" t="str">
        <f t="shared" si="758"/>
        <v>-</v>
      </c>
      <c r="R2070" s="35"/>
    </row>
    <row r="2071" spans="1:18" x14ac:dyDescent="0.3">
      <c r="A2071" s="40" t="s">
        <v>796</v>
      </c>
      <c r="B2071" s="40" t="s">
        <v>154</v>
      </c>
      <c r="C2071" s="40" t="s">
        <v>1006</v>
      </c>
      <c r="D2071" s="40" t="s">
        <v>1007</v>
      </c>
      <c r="E2071" s="52" t="s">
        <v>149</v>
      </c>
      <c r="F2071" s="52" t="s">
        <v>0</v>
      </c>
      <c r="G2071" s="52" t="s">
        <v>0</v>
      </c>
      <c r="H2071" s="6" t="s">
        <v>46</v>
      </c>
      <c r="I2071" s="104">
        <f>SUM(I2072:I2073)</f>
        <v>20000</v>
      </c>
      <c r="J2071" s="104">
        <f>SUM(J2072:J2073)</f>
        <v>0</v>
      </c>
      <c r="K2071" s="104">
        <f>SUM(K2072:K2073)</f>
        <v>0</v>
      </c>
      <c r="L2071" s="104">
        <f t="shared" si="756"/>
        <v>0</v>
      </c>
      <c r="M2071" s="104">
        <f>SUM(M2072:M2073)</f>
        <v>0</v>
      </c>
      <c r="N2071" s="104">
        <f t="shared" ref="N2071:O2071" si="762">SUM(N2072:N2073)</f>
        <v>0</v>
      </c>
      <c r="O2071" s="104">
        <f t="shared" si="762"/>
        <v>0</v>
      </c>
      <c r="P2071" s="104">
        <f t="shared" si="757"/>
        <v>0</v>
      </c>
      <c r="Q2071" s="104" t="str">
        <f t="shared" si="758"/>
        <v>-</v>
      </c>
      <c r="R2071" s="35"/>
    </row>
    <row r="2072" spans="1:18" x14ac:dyDescent="0.3">
      <c r="A2072" s="40" t="s">
        <v>796</v>
      </c>
      <c r="B2072" s="40" t="s">
        <v>154</v>
      </c>
      <c r="C2072" s="40" t="s">
        <v>1006</v>
      </c>
      <c r="D2072" s="40" t="s">
        <v>1007</v>
      </c>
      <c r="E2072" s="88" t="s">
        <v>3022</v>
      </c>
      <c r="F2072" s="40"/>
      <c r="G2072" s="81" t="s">
        <v>3071</v>
      </c>
      <c r="H2072" s="9" t="s">
        <v>49</v>
      </c>
      <c r="I2072" s="102">
        <v>14000</v>
      </c>
      <c r="J2072" s="102">
        <v>0</v>
      </c>
      <c r="K2072" s="102"/>
      <c r="L2072" s="102">
        <f t="shared" si="756"/>
        <v>0</v>
      </c>
      <c r="M2072" s="102">
        <v>0</v>
      </c>
      <c r="N2072" s="102"/>
      <c r="O2072" s="102"/>
      <c r="P2072" s="102">
        <f t="shared" si="757"/>
        <v>0</v>
      </c>
      <c r="Q2072" s="102" t="str">
        <f t="shared" si="758"/>
        <v>-</v>
      </c>
      <c r="R2072" s="35"/>
    </row>
    <row r="2073" spans="1:18" x14ac:dyDescent="0.3">
      <c r="A2073" s="40" t="s">
        <v>796</v>
      </c>
      <c r="B2073" s="40" t="s">
        <v>154</v>
      </c>
      <c r="C2073" s="40" t="s">
        <v>1006</v>
      </c>
      <c r="D2073" s="40" t="s">
        <v>1007</v>
      </c>
      <c r="E2073" s="88" t="s">
        <v>3037</v>
      </c>
      <c r="F2073" s="40"/>
      <c r="G2073" s="81" t="s">
        <v>3071</v>
      </c>
      <c r="H2073" s="9" t="s">
        <v>52</v>
      </c>
      <c r="I2073" s="102">
        <v>6000</v>
      </c>
      <c r="J2073" s="102">
        <v>0</v>
      </c>
      <c r="K2073" s="102"/>
      <c r="L2073" s="102">
        <f t="shared" si="756"/>
        <v>0</v>
      </c>
      <c r="M2073" s="102">
        <v>0</v>
      </c>
      <c r="N2073" s="102"/>
      <c r="O2073" s="102"/>
      <c r="P2073" s="102">
        <f t="shared" si="757"/>
        <v>0</v>
      </c>
      <c r="Q2073" s="102" t="str">
        <f t="shared" si="758"/>
        <v>-</v>
      </c>
      <c r="R2073" s="35"/>
    </row>
    <row r="2074" spans="1:18" s="34" customFormat="1" x14ac:dyDescent="0.3">
      <c r="A2074" s="49" t="s">
        <v>0</v>
      </c>
      <c r="B2074" s="49" t="s">
        <v>0</v>
      </c>
      <c r="C2074" s="49" t="s">
        <v>0</v>
      </c>
      <c r="D2074" s="49" t="s">
        <v>0</v>
      </c>
      <c r="E2074" s="49" t="s">
        <v>0</v>
      </c>
      <c r="F2074" s="49" t="s">
        <v>0</v>
      </c>
      <c r="G2074" s="49" t="s">
        <v>0</v>
      </c>
      <c r="H2074" s="21" t="s">
        <v>1016</v>
      </c>
      <c r="I2074" s="112">
        <f>SUM(I2044,I2067,I2070)</f>
        <v>1345995</v>
      </c>
      <c r="J2074" s="112">
        <f>SUM(J2044,J2067,J2070)</f>
        <v>1266495</v>
      </c>
      <c r="K2074" s="112">
        <f>SUM(K2044,K2067,K2070)</f>
        <v>0</v>
      </c>
      <c r="L2074" s="112">
        <f t="shared" si="756"/>
        <v>351179</v>
      </c>
      <c r="M2074" s="112">
        <f>SUM(M2044,M2067,M2070)</f>
        <v>98059</v>
      </c>
      <c r="N2074" s="112">
        <f t="shared" ref="N2074:O2074" si="763">SUM(N2044,N2067,N2070)</f>
        <v>132960</v>
      </c>
      <c r="O2074" s="112">
        <f t="shared" si="763"/>
        <v>120160</v>
      </c>
      <c r="P2074" s="112">
        <f t="shared" si="757"/>
        <v>351179</v>
      </c>
      <c r="Q2074" s="112">
        <f t="shared" si="758"/>
        <v>27.728415824776253</v>
      </c>
      <c r="R2074" s="35"/>
    </row>
    <row r="2075" spans="1:18" ht="15" thickBot="1" x14ac:dyDescent="0.35">
      <c r="A2075" s="81" t="s">
        <v>0</v>
      </c>
      <c r="B2075" s="81" t="s">
        <v>0</v>
      </c>
      <c r="C2075" s="81" t="s">
        <v>0</v>
      </c>
      <c r="D2075" s="81" t="s">
        <v>0</v>
      </c>
      <c r="E2075" s="81" t="s">
        <v>0</v>
      </c>
      <c r="F2075" s="81" t="s">
        <v>0</v>
      </c>
      <c r="G2075" s="81" t="s">
        <v>0</v>
      </c>
      <c r="H2075" s="6" t="s">
        <v>152</v>
      </c>
      <c r="I2075" s="104">
        <v>38</v>
      </c>
      <c r="J2075" s="104">
        <v>38</v>
      </c>
      <c r="K2075" s="104"/>
      <c r="L2075" s="104"/>
      <c r="M2075" s="104"/>
      <c r="N2075" s="104"/>
      <c r="O2075" s="104"/>
      <c r="P2075" s="104"/>
      <c r="Q2075" s="104"/>
      <c r="R2075" s="35"/>
    </row>
    <row r="2076" spans="1:18" s="34" customFormat="1" ht="31.2" thickBot="1" x14ac:dyDescent="0.35">
      <c r="A2076" s="127" t="s">
        <v>0</v>
      </c>
      <c r="B2076" s="127" t="s">
        <v>0</v>
      </c>
      <c r="C2076" s="127" t="s">
        <v>0</v>
      </c>
      <c r="D2076" s="127" t="s">
        <v>0</v>
      </c>
      <c r="E2076" s="127" t="s">
        <v>0</v>
      </c>
      <c r="F2076" s="127" t="s">
        <v>0</v>
      </c>
      <c r="G2076" s="127" t="s">
        <v>0</v>
      </c>
      <c r="H2076" s="29" t="s">
        <v>63</v>
      </c>
      <c r="I2076" s="124" t="s">
        <v>3013</v>
      </c>
      <c r="J2076" s="124" t="s">
        <v>2</v>
      </c>
      <c r="K2076" s="124" t="s">
        <v>3097</v>
      </c>
      <c r="L2076" s="124" t="s">
        <v>3097</v>
      </c>
      <c r="M2076" s="124" t="s">
        <v>3098</v>
      </c>
      <c r="N2076" s="124" t="s">
        <v>3099</v>
      </c>
      <c r="O2076" s="124" t="s">
        <v>3100</v>
      </c>
      <c r="P2076" s="124" t="s">
        <v>3097</v>
      </c>
      <c r="Q2076" s="126" t="s">
        <v>3101</v>
      </c>
      <c r="R2076" s="35"/>
    </row>
    <row r="2077" spans="1:18" x14ac:dyDescent="0.3">
      <c r="A2077" s="128"/>
      <c r="B2077" s="128"/>
      <c r="C2077" s="128"/>
      <c r="D2077" s="128"/>
      <c r="E2077" s="128"/>
      <c r="F2077" s="128"/>
      <c r="G2077" s="128"/>
      <c r="H2077" s="10" t="s">
        <v>0</v>
      </c>
      <c r="I2077" s="103">
        <v>1</v>
      </c>
      <c r="J2077" s="103">
        <v>2</v>
      </c>
      <c r="K2077" s="103">
        <v>3</v>
      </c>
      <c r="L2077" s="103" t="s">
        <v>3</v>
      </c>
      <c r="M2077" s="103">
        <v>5</v>
      </c>
      <c r="N2077" s="103">
        <v>6</v>
      </c>
      <c r="O2077" s="103">
        <v>7</v>
      </c>
      <c r="P2077" s="103" t="s">
        <v>3102</v>
      </c>
      <c r="Q2077" s="103">
        <v>9</v>
      </c>
      <c r="R2077" s="35"/>
    </row>
    <row r="2078" spans="1:18" x14ac:dyDescent="0.3">
      <c r="A2078" s="128"/>
      <c r="B2078" s="128"/>
      <c r="C2078" s="128"/>
      <c r="D2078" s="128"/>
      <c r="E2078" s="128"/>
      <c r="F2078" s="128"/>
      <c r="G2078" s="128"/>
      <c r="H2078" s="11" t="s">
        <v>99</v>
      </c>
      <c r="I2078" s="105">
        <f>SUM(I2074)</f>
        <v>1345995</v>
      </c>
      <c r="J2078" s="105">
        <f>SUM(J2074)</f>
        <v>1266495</v>
      </c>
      <c r="K2078" s="105">
        <f>SUM(K2074)</f>
        <v>0</v>
      </c>
      <c r="L2078" s="105">
        <f t="shared" si="756"/>
        <v>351179</v>
      </c>
      <c r="M2078" s="105">
        <f>SUM(M2074)</f>
        <v>98059</v>
      </c>
      <c r="N2078" s="105">
        <f t="shared" ref="N2078:O2078" si="764">SUM(N2074)</f>
        <v>132960</v>
      </c>
      <c r="O2078" s="105">
        <f t="shared" si="764"/>
        <v>120160</v>
      </c>
      <c r="P2078" s="105">
        <f t="shared" si="757"/>
        <v>351179</v>
      </c>
      <c r="Q2078" s="105">
        <f t="shared" si="758"/>
        <v>27.728415824776253</v>
      </c>
      <c r="R2078" s="35"/>
    </row>
    <row r="2079" spans="1:18" x14ac:dyDescent="0.3">
      <c r="A2079" s="128"/>
      <c r="B2079" s="128"/>
      <c r="C2079" s="128"/>
      <c r="D2079" s="128"/>
      <c r="E2079" s="128"/>
      <c r="F2079" s="128"/>
      <c r="G2079" s="128"/>
      <c r="H2079" s="12" t="s">
        <v>62</v>
      </c>
      <c r="I2079" s="105">
        <f>SUM(I2078)</f>
        <v>1345995</v>
      </c>
      <c r="J2079" s="105">
        <f>SUM(J2078)</f>
        <v>1266495</v>
      </c>
      <c r="K2079" s="105">
        <f>SUM(K2078)</f>
        <v>0</v>
      </c>
      <c r="L2079" s="105">
        <f t="shared" si="756"/>
        <v>351179</v>
      </c>
      <c r="M2079" s="105">
        <f>SUM(M2078)</f>
        <v>98059</v>
      </c>
      <c r="N2079" s="105">
        <f t="shared" ref="N2079:O2079" si="765">SUM(N2078)</f>
        <v>132960</v>
      </c>
      <c r="O2079" s="105">
        <f t="shared" si="765"/>
        <v>120160</v>
      </c>
      <c r="P2079" s="105">
        <f t="shared" si="757"/>
        <v>351179</v>
      </c>
      <c r="Q2079" s="105">
        <f t="shared" si="758"/>
        <v>27.728415824776253</v>
      </c>
      <c r="R2079" s="35"/>
    </row>
    <row r="2080" spans="1:18" x14ac:dyDescent="0.3">
      <c r="A2080" s="129"/>
      <c r="B2080" s="129"/>
      <c r="C2080" s="129"/>
      <c r="D2080" s="129"/>
      <c r="E2080" s="129"/>
      <c r="F2080" s="129"/>
      <c r="G2080" s="129"/>
      <c r="R2080" s="35"/>
    </row>
    <row r="2081" spans="1:18" ht="15" thickBot="1" x14ac:dyDescent="0.35">
      <c r="A2081" s="81" t="s">
        <v>0</v>
      </c>
      <c r="B2081" s="81" t="s">
        <v>0</v>
      </c>
      <c r="C2081" s="81" t="s">
        <v>0</v>
      </c>
      <c r="D2081" s="81" t="s">
        <v>0</v>
      </c>
      <c r="E2081" s="81" t="s">
        <v>0</v>
      </c>
      <c r="F2081" s="81" t="s">
        <v>0</v>
      </c>
      <c r="G2081" s="81" t="s">
        <v>0</v>
      </c>
      <c r="H2081" s="13" t="s">
        <v>0</v>
      </c>
      <c r="I2081" s="106"/>
      <c r="J2081" s="106"/>
      <c r="K2081" s="106"/>
      <c r="L2081" s="106"/>
      <c r="M2081" s="106"/>
      <c r="N2081" s="106"/>
      <c r="O2081" s="106"/>
      <c r="P2081" s="106"/>
      <c r="Q2081" s="106"/>
      <c r="R2081" s="35"/>
    </row>
    <row r="2082" spans="1:18" s="34" customFormat="1" ht="31.2" thickBot="1" x14ac:dyDescent="0.35">
      <c r="A2082" s="45" t="s">
        <v>112</v>
      </c>
      <c r="B2082" s="45" t="s">
        <v>113</v>
      </c>
      <c r="C2082" s="45" t="s">
        <v>114</v>
      </c>
      <c r="D2082" s="46" t="s">
        <v>0</v>
      </c>
      <c r="E2082" s="45" t="s">
        <v>3014</v>
      </c>
      <c r="F2082" s="45" t="s">
        <v>115</v>
      </c>
      <c r="G2082" s="45" t="s">
        <v>116</v>
      </c>
      <c r="H2082" s="29" t="s">
        <v>1</v>
      </c>
      <c r="I2082" s="124" t="s">
        <v>3013</v>
      </c>
      <c r="J2082" s="124" t="s">
        <v>2</v>
      </c>
      <c r="K2082" s="124" t="s">
        <v>3097</v>
      </c>
      <c r="L2082" s="124" t="s">
        <v>3097</v>
      </c>
      <c r="M2082" s="124" t="s">
        <v>3098</v>
      </c>
      <c r="N2082" s="124" t="s">
        <v>3099</v>
      </c>
      <c r="O2082" s="124" t="s">
        <v>3100</v>
      </c>
      <c r="P2082" s="124" t="s">
        <v>3097</v>
      </c>
      <c r="Q2082" s="126" t="s">
        <v>3101</v>
      </c>
      <c r="R2082" s="35"/>
    </row>
    <row r="2083" spans="1:18" x14ac:dyDescent="0.3">
      <c r="A2083" s="50" t="s">
        <v>0</v>
      </c>
      <c r="B2083" s="50" t="s">
        <v>0</v>
      </c>
      <c r="C2083" s="50" t="s">
        <v>0</v>
      </c>
      <c r="D2083" s="51" t="s">
        <v>0</v>
      </c>
      <c r="E2083" s="51" t="s">
        <v>0</v>
      </c>
      <c r="F2083" s="86" t="s">
        <v>0</v>
      </c>
      <c r="G2083" s="87" t="s">
        <v>0</v>
      </c>
      <c r="H2083" s="8" t="s">
        <v>0</v>
      </c>
      <c r="I2083" s="103">
        <v>1</v>
      </c>
      <c r="J2083" s="103">
        <v>2</v>
      </c>
      <c r="K2083" s="103">
        <v>3</v>
      </c>
      <c r="L2083" s="103" t="s">
        <v>3</v>
      </c>
      <c r="M2083" s="103">
        <v>5</v>
      </c>
      <c r="N2083" s="103">
        <v>6</v>
      </c>
      <c r="O2083" s="103">
        <v>7</v>
      </c>
      <c r="P2083" s="103" t="s">
        <v>3102</v>
      </c>
      <c r="Q2083" s="103">
        <v>9</v>
      </c>
      <c r="R2083" s="35"/>
    </row>
    <row r="2084" spans="1:18" x14ac:dyDescent="0.3">
      <c r="A2084" s="41" t="s">
        <v>796</v>
      </c>
      <c r="B2084" s="41" t="s">
        <v>154</v>
      </c>
      <c r="C2084" s="40" t="s">
        <v>1017</v>
      </c>
      <c r="D2084" s="40" t="s">
        <v>1018</v>
      </c>
      <c r="E2084" s="52" t="s">
        <v>0</v>
      </c>
      <c r="F2084" s="52" t="s">
        <v>0</v>
      </c>
      <c r="G2084" s="52" t="s">
        <v>0</v>
      </c>
      <c r="H2084" s="6" t="s">
        <v>1019</v>
      </c>
      <c r="I2084" s="102"/>
      <c r="J2084" s="102"/>
      <c r="K2084" s="102"/>
      <c r="L2084" s="102">
        <f t="shared" si="756"/>
        <v>0</v>
      </c>
      <c r="M2084" s="102">
        <v>0</v>
      </c>
      <c r="N2084" s="102"/>
      <c r="O2084" s="102"/>
      <c r="P2084" s="102">
        <f t="shared" si="757"/>
        <v>0</v>
      </c>
      <c r="Q2084" s="102" t="str">
        <f t="shared" si="758"/>
        <v>-</v>
      </c>
      <c r="R2084" s="35"/>
    </row>
    <row r="2085" spans="1:18" s="34" customFormat="1" ht="20.399999999999999" x14ac:dyDescent="0.3">
      <c r="A2085" s="43" t="s">
        <v>0</v>
      </c>
      <c r="B2085" s="43" t="s">
        <v>0</v>
      </c>
      <c r="C2085" s="43" t="s">
        <v>0</v>
      </c>
      <c r="D2085" s="49" t="s">
        <v>0</v>
      </c>
      <c r="E2085" s="49" t="s">
        <v>0</v>
      </c>
      <c r="F2085" s="49" t="s">
        <v>0</v>
      </c>
      <c r="G2085" s="49" t="s">
        <v>0</v>
      </c>
      <c r="H2085" s="21" t="s">
        <v>26</v>
      </c>
      <c r="I2085" s="112">
        <f>SUM(I2086,I2094,I2096)</f>
        <v>1563731</v>
      </c>
      <c r="J2085" s="112">
        <f>SUM(J2086,J2094,J2096)</f>
        <v>1518031</v>
      </c>
      <c r="K2085" s="112">
        <f>SUM(K2086,K2094,K2096)</f>
        <v>0</v>
      </c>
      <c r="L2085" s="112">
        <f t="shared" si="756"/>
        <v>427412</v>
      </c>
      <c r="M2085" s="112">
        <f>SUM(M2086,M2094,M2096)</f>
        <v>128248</v>
      </c>
      <c r="N2085" s="112">
        <f t="shared" ref="N2085:O2085" si="766">SUM(N2086,N2094,N2096)</f>
        <v>157304</v>
      </c>
      <c r="O2085" s="112">
        <f t="shared" si="766"/>
        <v>141860</v>
      </c>
      <c r="P2085" s="112">
        <f t="shared" si="757"/>
        <v>427412</v>
      </c>
      <c r="Q2085" s="112">
        <f t="shared" si="758"/>
        <v>28.155683250210306</v>
      </c>
      <c r="R2085" s="35"/>
    </row>
    <row r="2086" spans="1:18" x14ac:dyDescent="0.3">
      <c r="A2086" s="40" t="s">
        <v>796</v>
      </c>
      <c r="B2086" s="40" t="s">
        <v>154</v>
      </c>
      <c r="C2086" s="40" t="s">
        <v>1017</v>
      </c>
      <c r="D2086" s="40" t="s">
        <v>1018</v>
      </c>
      <c r="E2086" s="52" t="s">
        <v>119</v>
      </c>
      <c r="F2086" s="52" t="s">
        <v>0</v>
      </c>
      <c r="G2086" s="52" t="s">
        <v>0</v>
      </c>
      <c r="H2086" s="6" t="s">
        <v>5</v>
      </c>
      <c r="I2086" s="104">
        <f>SUM(I2087,I2088)</f>
        <v>1326700</v>
      </c>
      <c r="J2086" s="104">
        <f>SUM(J2087,J2088)</f>
        <v>1310700</v>
      </c>
      <c r="K2086" s="104">
        <f>SUM(K2087,K2088)</f>
        <v>0</v>
      </c>
      <c r="L2086" s="104">
        <f t="shared" si="756"/>
        <v>366084</v>
      </c>
      <c r="M2086" s="104">
        <f>SUM(M2087,M2088)</f>
        <v>116940</v>
      </c>
      <c r="N2086" s="104">
        <f t="shared" ref="N2086:O2086" si="767">SUM(N2087,N2088)</f>
        <v>131494</v>
      </c>
      <c r="O2086" s="104">
        <f t="shared" si="767"/>
        <v>117650</v>
      </c>
      <c r="P2086" s="104">
        <f t="shared" si="757"/>
        <v>366084</v>
      </c>
      <c r="Q2086" s="104">
        <f t="shared" si="758"/>
        <v>27.930418860151065</v>
      </c>
      <c r="R2086" s="35"/>
    </row>
    <row r="2087" spans="1:18" x14ac:dyDescent="0.3">
      <c r="A2087" s="40" t="s">
        <v>796</v>
      </c>
      <c r="B2087" s="40" t="s">
        <v>154</v>
      </c>
      <c r="C2087" s="40" t="s">
        <v>1017</v>
      </c>
      <c r="D2087" s="40" t="s">
        <v>1018</v>
      </c>
      <c r="E2087" s="88" t="s">
        <v>3015</v>
      </c>
      <c r="F2087" s="40"/>
      <c r="G2087" s="81" t="s">
        <v>3071</v>
      </c>
      <c r="H2087" s="9" t="s">
        <v>6</v>
      </c>
      <c r="I2087" s="102">
        <v>1187722</v>
      </c>
      <c r="J2087" s="102">
        <v>1171722</v>
      </c>
      <c r="K2087" s="102"/>
      <c r="L2087" s="102">
        <f t="shared" si="756"/>
        <v>322478</v>
      </c>
      <c r="M2087" s="102">
        <v>104478</v>
      </c>
      <c r="N2087" s="102">
        <v>114000</v>
      </c>
      <c r="O2087" s="102">
        <v>104000</v>
      </c>
      <c r="P2087" s="102">
        <f t="shared" si="757"/>
        <v>322478</v>
      </c>
      <c r="Q2087" s="102">
        <f t="shared" si="758"/>
        <v>27.521715901894815</v>
      </c>
      <c r="R2087" s="35"/>
    </row>
    <row r="2088" spans="1:18" x14ac:dyDescent="0.3">
      <c r="A2088" s="41" t="s">
        <v>796</v>
      </c>
      <c r="B2088" s="41" t="s">
        <v>154</v>
      </c>
      <c r="C2088" s="41" t="s">
        <v>1017</v>
      </c>
      <c r="D2088" s="41" t="s">
        <v>1018</v>
      </c>
      <c r="E2088" s="41" t="s">
        <v>120</v>
      </c>
      <c r="F2088" s="40" t="s">
        <v>0</v>
      </c>
      <c r="G2088" s="81" t="s">
        <v>0</v>
      </c>
      <c r="H2088" s="6" t="s">
        <v>7</v>
      </c>
      <c r="I2088" s="104">
        <f>SUM(I2089:I2093)</f>
        <v>138978</v>
      </c>
      <c r="J2088" s="104">
        <f>SUM(J2089:J2093)</f>
        <v>138978</v>
      </c>
      <c r="K2088" s="104">
        <f>SUM(K2089:K2093)</f>
        <v>0</v>
      </c>
      <c r="L2088" s="104">
        <f t="shared" si="756"/>
        <v>43606</v>
      </c>
      <c r="M2088" s="104">
        <f>SUM(M2089:M2093)</f>
        <v>12462</v>
      </c>
      <c r="N2088" s="104">
        <f t="shared" ref="N2088:O2088" si="768">SUM(N2089:N2093)</f>
        <v>17494</v>
      </c>
      <c r="O2088" s="104">
        <f t="shared" si="768"/>
        <v>13650</v>
      </c>
      <c r="P2088" s="104">
        <f t="shared" si="757"/>
        <v>43606</v>
      </c>
      <c r="Q2088" s="104">
        <f t="shared" si="758"/>
        <v>31.376189037113789</v>
      </c>
      <c r="R2088" s="35"/>
    </row>
    <row r="2089" spans="1:18" x14ac:dyDescent="0.3">
      <c r="A2089" s="40" t="s">
        <v>796</v>
      </c>
      <c r="B2089" s="40" t="s">
        <v>154</v>
      </c>
      <c r="C2089" s="40" t="s">
        <v>1017</v>
      </c>
      <c r="D2089" s="40" t="s">
        <v>1018</v>
      </c>
      <c r="E2089" s="88" t="s">
        <v>3016</v>
      </c>
      <c r="F2089" s="40" t="s">
        <v>1020</v>
      </c>
      <c r="G2089" s="81" t="s">
        <v>3071</v>
      </c>
      <c r="H2089" s="9" t="s">
        <v>9</v>
      </c>
      <c r="I2089" s="102">
        <v>26000</v>
      </c>
      <c r="J2089" s="102">
        <v>26000</v>
      </c>
      <c r="K2089" s="102"/>
      <c r="L2089" s="102">
        <f t="shared" si="756"/>
        <v>8004</v>
      </c>
      <c r="M2089" s="102">
        <v>2704</v>
      </c>
      <c r="N2089" s="102">
        <v>2650</v>
      </c>
      <c r="O2089" s="102">
        <v>2650</v>
      </c>
      <c r="P2089" s="102">
        <f t="shared" si="757"/>
        <v>8004</v>
      </c>
      <c r="Q2089" s="102">
        <f t="shared" si="758"/>
        <v>30.784615384615382</v>
      </c>
      <c r="R2089" s="35"/>
    </row>
    <row r="2090" spans="1:18" x14ac:dyDescent="0.3">
      <c r="A2090" s="40" t="s">
        <v>796</v>
      </c>
      <c r="B2090" s="40" t="s">
        <v>154</v>
      </c>
      <c r="C2090" s="40" t="s">
        <v>1017</v>
      </c>
      <c r="D2090" s="40" t="s">
        <v>1018</v>
      </c>
      <c r="E2090" s="88" t="s">
        <v>3016</v>
      </c>
      <c r="F2090" s="40" t="s">
        <v>1021</v>
      </c>
      <c r="G2090" s="81" t="s">
        <v>3071</v>
      </c>
      <c r="H2090" s="9" t="s">
        <v>12</v>
      </c>
      <c r="I2090" s="102">
        <v>80800</v>
      </c>
      <c r="J2090" s="102">
        <v>80800</v>
      </c>
      <c r="K2090" s="102"/>
      <c r="L2090" s="102">
        <f t="shared" si="756"/>
        <v>31758</v>
      </c>
      <c r="M2090" s="102">
        <v>9758</v>
      </c>
      <c r="N2090" s="102">
        <v>11000</v>
      </c>
      <c r="O2090" s="102">
        <v>11000</v>
      </c>
      <c r="P2090" s="102">
        <f t="shared" si="757"/>
        <v>31758</v>
      </c>
      <c r="Q2090" s="102">
        <f t="shared" si="758"/>
        <v>39.304455445544555</v>
      </c>
      <c r="R2090" s="35"/>
    </row>
    <row r="2091" spans="1:18" x14ac:dyDescent="0.3">
      <c r="A2091" s="40" t="s">
        <v>796</v>
      </c>
      <c r="B2091" s="40" t="s">
        <v>154</v>
      </c>
      <c r="C2091" s="40" t="s">
        <v>1017</v>
      </c>
      <c r="D2091" s="40" t="s">
        <v>1018</v>
      </c>
      <c r="E2091" s="88" t="s">
        <v>3016</v>
      </c>
      <c r="F2091" s="40" t="s">
        <v>1022</v>
      </c>
      <c r="G2091" s="81" t="s">
        <v>3071</v>
      </c>
      <c r="H2091" s="9" t="s">
        <v>10</v>
      </c>
      <c r="I2091" s="102">
        <v>23358</v>
      </c>
      <c r="J2091" s="102">
        <v>23358</v>
      </c>
      <c r="K2091" s="102"/>
      <c r="L2091" s="102">
        <f t="shared" si="756"/>
        <v>0</v>
      </c>
      <c r="M2091" s="102">
        <v>0</v>
      </c>
      <c r="N2091" s="102"/>
      <c r="O2091" s="102"/>
      <c r="P2091" s="102">
        <f t="shared" si="757"/>
        <v>0</v>
      </c>
      <c r="Q2091" s="102">
        <f t="shared" si="758"/>
        <v>0</v>
      </c>
      <c r="R2091" s="35"/>
    </row>
    <row r="2092" spans="1:18" x14ac:dyDescent="0.3">
      <c r="A2092" s="40" t="s">
        <v>796</v>
      </c>
      <c r="B2092" s="40" t="s">
        <v>154</v>
      </c>
      <c r="C2092" s="40" t="s">
        <v>1017</v>
      </c>
      <c r="D2092" s="40" t="s">
        <v>1018</v>
      </c>
      <c r="E2092" s="88" t="s">
        <v>3016</v>
      </c>
      <c r="F2092" s="40" t="s">
        <v>1023</v>
      </c>
      <c r="G2092" s="81" t="s">
        <v>3071</v>
      </c>
      <c r="H2092" s="9" t="s">
        <v>8</v>
      </c>
      <c r="I2092" s="102">
        <v>0</v>
      </c>
      <c r="J2092" s="102">
        <v>0</v>
      </c>
      <c r="K2092" s="102"/>
      <c r="L2092" s="102">
        <f t="shared" si="756"/>
        <v>0</v>
      </c>
      <c r="M2092" s="102">
        <v>0</v>
      </c>
      <c r="N2092" s="102"/>
      <c r="O2092" s="102"/>
      <c r="P2092" s="102">
        <f t="shared" si="757"/>
        <v>0</v>
      </c>
      <c r="Q2092" s="102" t="str">
        <f t="shared" si="758"/>
        <v>-</v>
      </c>
      <c r="R2092" s="35"/>
    </row>
    <row r="2093" spans="1:18" x14ac:dyDescent="0.3">
      <c r="A2093" s="40" t="s">
        <v>796</v>
      </c>
      <c r="B2093" s="40" t="s">
        <v>154</v>
      </c>
      <c r="C2093" s="40" t="s">
        <v>1017</v>
      </c>
      <c r="D2093" s="40" t="s">
        <v>1018</v>
      </c>
      <c r="E2093" s="88" t="s">
        <v>3016</v>
      </c>
      <c r="F2093" s="40" t="s">
        <v>1024</v>
      </c>
      <c r="G2093" s="81" t="s">
        <v>3071</v>
      </c>
      <c r="H2093" s="9" t="s">
        <v>11</v>
      </c>
      <c r="I2093" s="102">
        <v>8820</v>
      </c>
      <c r="J2093" s="102">
        <v>8820</v>
      </c>
      <c r="K2093" s="102"/>
      <c r="L2093" s="102">
        <f t="shared" si="756"/>
        <v>3844</v>
      </c>
      <c r="M2093" s="102">
        <v>0</v>
      </c>
      <c r="N2093" s="102">
        <v>3844</v>
      </c>
      <c r="O2093" s="102"/>
      <c r="P2093" s="102">
        <f t="shared" si="757"/>
        <v>3844</v>
      </c>
      <c r="Q2093" s="102">
        <f t="shared" si="758"/>
        <v>43.5827664399093</v>
      </c>
      <c r="R2093" s="35"/>
    </row>
    <row r="2094" spans="1:18" x14ac:dyDescent="0.3">
      <c r="A2094" s="40" t="s">
        <v>796</v>
      </c>
      <c r="B2094" s="40" t="s">
        <v>154</v>
      </c>
      <c r="C2094" s="40" t="s">
        <v>1017</v>
      </c>
      <c r="D2094" s="40" t="s">
        <v>1018</v>
      </c>
      <c r="E2094" s="52" t="s">
        <v>124</v>
      </c>
      <c r="F2094" s="52" t="s">
        <v>0</v>
      </c>
      <c r="G2094" s="52" t="s">
        <v>0</v>
      </c>
      <c r="H2094" s="6" t="s">
        <v>14</v>
      </c>
      <c r="I2094" s="104">
        <f>SUM(I2095)</f>
        <v>124811</v>
      </c>
      <c r="J2094" s="104">
        <f>SUM(J2095)</f>
        <v>124311</v>
      </c>
      <c r="K2094" s="104">
        <f>SUM(K2095)</f>
        <v>0</v>
      </c>
      <c r="L2094" s="104">
        <f t="shared" si="756"/>
        <v>33771</v>
      </c>
      <c r="M2094" s="104">
        <f>SUM(M2095)</f>
        <v>10971</v>
      </c>
      <c r="N2094" s="104">
        <f t="shared" ref="N2094:O2094" si="769">SUM(N2095)</f>
        <v>12000</v>
      </c>
      <c r="O2094" s="104">
        <f t="shared" si="769"/>
        <v>10800</v>
      </c>
      <c r="P2094" s="104">
        <f t="shared" si="757"/>
        <v>33771</v>
      </c>
      <c r="Q2094" s="104">
        <f t="shared" si="758"/>
        <v>27.166541979390402</v>
      </c>
      <c r="R2094" s="35"/>
    </row>
    <row r="2095" spans="1:18" x14ac:dyDescent="0.3">
      <c r="A2095" s="40" t="s">
        <v>796</v>
      </c>
      <c r="B2095" s="40" t="s">
        <v>154</v>
      </c>
      <c r="C2095" s="40" t="s">
        <v>1017</v>
      </c>
      <c r="D2095" s="40" t="s">
        <v>1018</v>
      </c>
      <c r="E2095" s="88" t="s">
        <v>3017</v>
      </c>
      <c r="F2095" s="40"/>
      <c r="G2095" s="81" t="s">
        <v>3071</v>
      </c>
      <c r="H2095" s="9" t="s">
        <v>15</v>
      </c>
      <c r="I2095" s="102">
        <v>124811</v>
      </c>
      <c r="J2095" s="102">
        <v>124311</v>
      </c>
      <c r="K2095" s="102"/>
      <c r="L2095" s="102">
        <f t="shared" si="756"/>
        <v>33771</v>
      </c>
      <c r="M2095" s="102">
        <v>10971</v>
      </c>
      <c r="N2095" s="102">
        <v>12000</v>
      </c>
      <c r="O2095" s="102">
        <v>10800</v>
      </c>
      <c r="P2095" s="102">
        <f t="shared" si="757"/>
        <v>33771</v>
      </c>
      <c r="Q2095" s="102">
        <f t="shared" si="758"/>
        <v>27.166541979390402</v>
      </c>
      <c r="R2095" s="35"/>
    </row>
    <row r="2096" spans="1:18" x14ac:dyDescent="0.3">
      <c r="A2096" s="40" t="s">
        <v>796</v>
      </c>
      <c r="B2096" s="40" t="s">
        <v>154</v>
      </c>
      <c r="C2096" s="40" t="s">
        <v>1017</v>
      </c>
      <c r="D2096" s="40" t="s">
        <v>1018</v>
      </c>
      <c r="E2096" s="52" t="s">
        <v>125</v>
      </c>
      <c r="F2096" s="52" t="s">
        <v>0</v>
      </c>
      <c r="G2096" s="52" t="s">
        <v>0</v>
      </c>
      <c r="H2096" s="6" t="s">
        <v>16</v>
      </c>
      <c r="I2096" s="104">
        <f>SUM(I2097:I2104)</f>
        <v>112220</v>
      </c>
      <c r="J2096" s="104">
        <f>SUM(J2097:J2104)</f>
        <v>83020</v>
      </c>
      <c r="K2096" s="104">
        <f>SUM(K2097:K2104)</f>
        <v>0</v>
      </c>
      <c r="L2096" s="104">
        <f t="shared" si="756"/>
        <v>27557</v>
      </c>
      <c r="M2096" s="104">
        <f>SUM(M2097:M2104)</f>
        <v>337</v>
      </c>
      <c r="N2096" s="104">
        <f t="shared" ref="N2096:O2096" si="770">SUM(N2097:N2104)</f>
        <v>13810</v>
      </c>
      <c r="O2096" s="104">
        <f t="shared" si="770"/>
        <v>13410</v>
      </c>
      <c r="P2096" s="104">
        <f t="shared" si="757"/>
        <v>27557</v>
      </c>
      <c r="Q2096" s="104">
        <f t="shared" si="758"/>
        <v>33.193206456275597</v>
      </c>
      <c r="R2096" s="35"/>
    </row>
    <row r="2097" spans="1:18" x14ac:dyDescent="0.3">
      <c r="A2097" s="40" t="s">
        <v>796</v>
      </c>
      <c r="B2097" s="40" t="s">
        <v>154</v>
      </c>
      <c r="C2097" s="40" t="s">
        <v>1017</v>
      </c>
      <c r="D2097" s="40" t="s">
        <v>1018</v>
      </c>
      <c r="E2097" s="88" t="s">
        <v>3018</v>
      </c>
      <c r="F2097" s="40"/>
      <c r="G2097" s="81" t="s">
        <v>3071</v>
      </c>
      <c r="H2097" s="9" t="s">
        <v>17</v>
      </c>
      <c r="I2097" s="102">
        <v>1100</v>
      </c>
      <c r="J2097" s="102">
        <v>100</v>
      </c>
      <c r="K2097" s="102"/>
      <c r="L2097" s="102">
        <f t="shared" si="756"/>
        <v>0</v>
      </c>
      <c r="M2097" s="102">
        <v>0</v>
      </c>
      <c r="N2097" s="102"/>
      <c r="O2097" s="102"/>
      <c r="P2097" s="102">
        <f t="shared" si="757"/>
        <v>0</v>
      </c>
      <c r="Q2097" s="102">
        <f t="shared" si="758"/>
        <v>0</v>
      </c>
      <c r="R2097" s="35"/>
    </row>
    <row r="2098" spans="1:18" x14ac:dyDescent="0.3">
      <c r="A2098" s="40" t="s">
        <v>796</v>
      </c>
      <c r="B2098" s="40" t="s">
        <v>154</v>
      </c>
      <c r="C2098" s="40" t="s">
        <v>1017</v>
      </c>
      <c r="D2098" s="40" t="s">
        <v>1018</v>
      </c>
      <c r="E2098" s="88" t="s">
        <v>3031</v>
      </c>
      <c r="F2098" s="40"/>
      <c r="G2098" s="81" t="s">
        <v>3071</v>
      </c>
      <c r="H2098" s="9" t="s">
        <v>18</v>
      </c>
      <c r="I2098" s="102">
        <v>57769</v>
      </c>
      <c r="J2098" s="102">
        <v>57769</v>
      </c>
      <c r="K2098" s="102"/>
      <c r="L2098" s="102">
        <f t="shared" si="756"/>
        <v>21600</v>
      </c>
      <c r="M2098" s="102">
        <v>0</v>
      </c>
      <c r="N2098" s="102">
        <v>10800</v>
      </c>
      <c r="O2098" s="102">
        <v>10800</v>
      </c>
      <c r="P2098" s="102">
        <f t="shared" si="757"/>
        <v>21600</v>
      </c>
      <c r="Q2098" s="102">
        <f t="shared" si="758"/>
        <v>37.39029583340546</v>
      </c>
      <c r="R2098" s="35"/>
    </row>
    <row r="2099" spans="1:18" x14ac:dyDescent="0.3">
      <c r="A2099" s="40" t="s">
        <v>796</v>
      </c>
      <c r="B2099" s="40" t="s">
        <v>154</v>
      </c>
      <c r="C2099" s="40" t="s">
        <v>1017</v>
      </c>
      <c r="D2099" s="40" t="s">
        <v>1018</v>
      </c>
      <c r="E2099" s="88" t="s">
        <v>3032</v>
      </c>
      <c r="F2099" s="40"/>
      <c r="G2099" s="81" t="s">
        <v>3071</v>
      </c>
      <c r="H2099" s="9" t="s">
        <v>19</v>
      </c>
      <c r="I2099" s="102">
        <v>6058</v>
      </c>
      <c r="J2099" s="102">
        <v>6058</v>
      </c>
      <c r="K2099" s="102"/>
      <c r="L2099" s="102">
        <f t="shared" si="756"/>
        <v>1650</v>
      </c>
      <c r="M2099" s="102">
        <v>0</v>
      </c>
      <c r="N2099" s="102">
        <v>1000</v>
      </c>
      <c r="O2099" s="102">
        <v>650</v>
      </c>
      <c r="P2099" s="102">
        <f t="shared" si="757"/>
        <v>1650</v>
      </c>
      <c r="Q2099" s="102">
        <f t="shared" si="758"/>
        <v>27.236711786068007</v>
      </c>
      <c r="R2099" s="35"/>
    </row>
    <row r="2100" spans="1:18" x14ac:dyDescent="0.3">
      <c r="A2100" s="40" t="s">
        <v>796</v>
      </c>
      <c r="B2100" s="40" t="s">
        <v>154</v>
      </c>
      <c r="C2100" s="40" t="s">
        <v>1017</v>
      </c>
      <c r="D2100" s="40" t="s">
        <v>1018</v>
      </c>
      <c r="E2100" s="88" t="s">
        <v>3026</v>
      </c>
      <c r="F2100" s="40"/>
      <c r="G2100" s="81" t="s">
        <v>3071</v>
      </c>
      <c r="H2100" s="9" t="s">
        <v>20</v>
      </c>
      <c r="I2100" s="102">
        <v>14750</v>
      </c>
      <c r="J2100" s="102">
        <v>3750</v>
      </c>
      <c r="K2100" s="102"/>
      <c r="L2100" s="102">
        <f t="shared" si="756"/>
        <v>800</v>
      </c>
      <c r="M2100" s="102">
        <v>0</v>
      </c>
      <c r="N2100" s="102">
        <v>400</v>
      </c>
      <c r="O2100" s="102">
        <v>400</v>
      </c>
      <c r="P2100" s="102">
        <f t="shared" si="757"/>
        <v>800</v>
      </c>
      <c r="Q2100" s="102">
        <f t="shared" si="758"/>
        <v>21.333333333333336</v>
      </c>
      <c r="R2100" s="35"/>
    </row>
    <row r="2101" spans="1:18" x14ac:dyDescent="0.3">
      <c r="A2101" s="40" t="s">
        <v>796</v>
      </c>
      <c r="B2101" s="40" t="s">
        <v>154</v>
      </c>
      <c r="C2101" s="40" t="s">
        <v>1017</v>
      </c>
      <c r="D2101" s="40" t="s">
        <v>1018</v>
      </c>
      <c r="E2101" s="88" t="s">
        <v>3033</v>
      </c>
      <c r="F2101" s="40"/>
      <c r="G2101" s="81" t="s">
        <v>3071</v>
      </c>
      <c r="H2101" s="9" t="s">
        <v>21</v>
      </c>
      <c r="I2101" s="102">
        <v>7150</v>
      </c>
      <c r="J2101" s="102">
        <v>150</v>
      </c>
      <c r="K2101" s="102"/>
      <c r="L2101" s="102">
        <f t="shared" si="756"/>
        <v>40</v>
      </c>
      <c r="M2101" s="102">
        <v>0</v>
      </c>
      <c r="N2101" s="102">
        <v>20</v>
      </c>
      <c r="O2101" s="102">
        <v>20</v>
      </c>
      <c r="P2101" s="102">
        <f t="shared" si="757"/>
        <v>40</v>
      </c>
      <c r="Q2101" s="102">
        <f t="shared" si="758"/>
        <v>26.666666666666668</v>
      </c>
      <c r="R2101" s="35"/>
    </row>
    <row r="2102" spans="1:18" x14ac:dyDescent="0.3">
      <c r="A2102" s="40" t="s">
        <v>796</v>
      </c>
      <c r="B2102" s="40" t="s">
        <v>154</v>
      </c>
      <c r="C2102" s="40" t="s">
        <v>1017</v>
      </c>
      <c r="D2102" s="40" t="s">
        <v>1018</v>
      </c>
      <c r="E2102" s="88" t="s">
        <v>3035</v>
      </c>
      <c r="F2102" s="40"/>
      <c r="G2102" s="81" t="s">
        <v>3071</v>
      </c>
      <c r="H2102" s="9" t="s">
        <v>23</v>
      </c>
      <c r="I2102" s="102">
        <v>9098</v>
      </c>
      <c r="J2102" s="102">
        <v>3898</v>
      </c>
      <c r="K2102" s="102"/>
      <c r="L2102" s="102">
        <f t="shared" si="756"/>
        <v>700</v>
      </c>
      <c r="M2102" s="102">
        <v>0</v>
      </c>
      <c r="N2102" s="102">
        <v>350</v>
      </c>
      <c r="O2102" s="102">
        <v>350</v>
      </c>
      <c r="P2102" s="102">
        <f t="shared" si="757"/>
        <v>700</v>
      </c>
      <c r="Q2102" s="102">
        <f t="shared" si="758"/>
        <v>17.957927142124166</v>
      </c>
      <c r="R2102" s="35"/>
    </row>
    <row r="2103" spans="1:18" x14ac:dyDescent="0.3">
      <c r="A2103" s="40" t="s">
        <v>796</v>
      </c>
      <c r="B2103" s="40" t="s">
        <v>154</v>
      </c>
      <c r="C2103" s="40" t="s">
        <v>1017</v>
      </c>
      <c r="D2103" s="40" t="s">
        <v>1018</v>
      </c>
      <c r="E2103" s="88" t="s">
        <v>3036</v>
      </c>
      <c r="F2103" s="40"/>
      <c r="G2103" s="81" t="s">
        <v>3071</v>
      </c>
      <c r="H2103" s="9" t="s">
        <v>24</v>
      </c>
      <c r="I2103" s="102">
        <v>0</v>
      </c>
      <c r="J2103" s="102">
        <v>0</v>
      </c>
      <c r="K2103" s="102"/>
      <c r="L2103" s="102">
        <f t="shared" si="756"/>
        <v>0</v>
      </c>
      <c r="M2103" s="102">
        <v>0</v>
      </c>
      <c r="N2103" s="102"/>
      <c r="O2103" s="102"/>
      <c r="P2103" s="102">
        <f t="shared" si="757"/>
        <v>0</v>
      </c>
      <c r="Q2103" s="102" t="str">
        <f t="shared" si="758"/>
        <v>-</v>
      </c>
      <c r="R2103" s="35"/>
    </row>
    <row r="2104" spans="1:18" x14ac:dyDescent="0.3">
      <c r="A2104" s="41" t="s">
        <v>796</v>
      </c>
      <c r="B2104" s="41" t="s">
        <v>154</v>
      </c>
      <c r="C2104" s="41" t="s">
        <v>1017</v>
      </c>
      <c r="D2104" s="41" t="s">
        <v>1018</v>
      </c>
      <c r="E2104" s="41" t="s">
        <v>127</v>
      </c>
      <c r="F2104" s="40" t="s">
        <v>0</v>
      </c>
      <c r="G2104" s="81" t="s">
        <v>0</v>
      </c>
      <c r="H2104" s="6" t="s">
        <v>25</v>
      </c>
      <c r="I2104" s="104">
        <f>SUM(I2105:I2107)</f>
        <v>16295</v>
      </c>
      <c r="J2104" s="104">
        <f>SUM(J2105:J2107)</f>
        <v>11295</v>
      </c>
      <c r="K2104" s="104">
        <f>SUM(K2105:K2107)</f>
        <v>0</v>
      </c>
      <c r="L2104" s="104">
        <f t="shared" si="756"/>
        <v>2767</v>
      </c>
      <c r="M2104" s="104">
        <f>SUM(M2105:M2107)</f>
        <v>337</v>
      </c>
      <c r="N2104" s="104">
        <f t="shared" ref="N2104:O2104" si="771">SUM(N2105:N2107)</f>
        <v>1240</v>
      </c>
      <c r="O2104" s="104">
        <f t="shared" si="771"/>
        <v>1190</v>
      </c>
      <c r="P2104" s="104">
        <f t="shared" si="757"/>
        <v>2767</v>
      </c>
      <c r="Q2104" s="104">
        <f t="shared" si="758"/>
        <v>24.497565294378042</v>
      </c>
      <c r="R2104" s="35"/>
    </row>
    <row r="2105" spans="1:18" x14ac:dyDescent="0.3">
      <c r="A2105" s="40" t="s">
        <v>796</v>
      </c>
      <c r="B2105" s="40" t="s">
        <v>154</v>
      </c>
      <c r="C2105" s="40" t="s">
        <v>1017</v>
      </c>
      <c r="D2105" s="40" t="s">
        <v>1018</v>
      </c>
      <c r="E2105" s="88" t="s">
        <v>3019</v>
      </c>
      <c r="F2105" s="40"/>
      <c r="G2105" s="81" t="s">
        <v>3071</v>
      </c>
      <c r="H2105" s="9" t="s">
        <v>25</v>
      </c>
      <c r="I2105" s="102">
        <v>6800</v>
      </c>
      <c r="J2105" s="102">
        <v>1800</v>
      </c>
      <c r="K2105" s="102"/>
      <c r="L2105" s="102">
        <f t="shared" si="756"/>
        <v>400</v>
      </c>
      <c r="M2105" s="102">
        <v>0</v>
      </c>
      <c r="N2105" s="102">
        <v>200</v>
      </c>
      <c r="O2105" s="102">
        <v>200</v>
      </c>
      <c r="P2105" s="102">
        <f t="shared" si="757"/>
        <v>400</v>
      </c>
      <c r="Q2105" s="102">
        <f t="shared" si="758"/>
        <v>22.222222222222221</v>
      </c>
      <c r="R2105" s="35"/>
    </row>
    <row r="2106" spans="1:18" x14ac:dyDescent="0.3">
      <c r="A2106" s="40" t="s">
        <v>796</v>
      </c>
      <c r="B2106" s="40" t="s">
        <v>154</v>
      </c>
      <c r="C2106" s="40" t="s">
        <v>1017</v>
      </c>
      <c r="D2106" s="40" t="s">
        <v>1018</v>
      </c>
      <c r="E2106" s="88" t="s">
        <v>3019</v>
      </c>
      <c r="F2106" s="40" t="s">
        <v>1025</v>
      </c>
      <c r="G2106" s="81" t="s">
        <v>3071</v>
      </c>
      <c r="H2106" s="9" t="s">
        <v>135</v>
      </c>
      <c r="I2106" s="102">
        <v>2864</v>
      </c>
      <c r="J2106" s="102">
        <v>2864</v>
      </c>
      <c r="K2106" s="102"/>
      <c r="L2106" s="102">
        <f t="shared" si="756"/>
        <v>1087</v>
      </c>
      <c r="M2106" s="102">
        <v>337</v>
      </c>
      <c r="N2106" s="102">
        <v>400</v>
      </c>
      <c r="O2106" s="102">
        <v>350</v>
      </c>
      <c r="P2106" s="102">
        <f t="shared" si="757"/>
        <v>1087</v>
      </c>
      <c r="Q2106" s="102">
        <f t="shared" si="758"/>
        <v>37.953910614525135</v>
      </c>
      <c r="R2106" s="35"/>
    </row>
    <row r="2107" spans="1:18" ht="20.399999999999999" x14ac:dyDescent="0.3">
      <c r="A2107" s="40" t="s">
        <v>796</v>
      </c>
      <c r="B2107" s="40" t="s">
        <v>154</v>
      </c>
      <c r="C2107" s="40" t="s">
        <v>1017</v>
      </c>
      <c r="D2107" s="40" t="s">
        <v>1018</v>
      </c>
      <c r="E2107" s="88" t="s">
        <v>3019</v>
      </c>
      <c r="F2107" s="40" t="s">
        <v>1026</v>
      </c>
      <c r="G2107" s="81" t="s">
        <v>3071</v>
      </c>
      <c r="H2107" s="9" t="s">
        <v>141</v>
      </c>
      <c r="I2107" s="102">
        <v>6631</v>
      </c>
      <c r="J2107" s="102">
        <v>6631</v>
      </c>
      <c r="K2107" s="102"/>
      <c r="L2107" s="102">
        <f t="shared" si="756"/>
        <v>1280</v>
      </c>
      <c r="M2107" s="102">
        <v>0</v>
      </c>
      <c r="N2107" s="102">
        <v>640</v>
      </c>
      <c r="O2107" s="102">
        <v>640</v>
      </c>
      <c r="P2107" s="102">
        <f t="shared" si="757"/>
        <v>1280</v>
      </c>
      <c r="Q2107" s="102">
        <f t="shared" si="758"/>
        <v>19.303272507917356</v>
      </c>
      <c r="R2107" s="35"/>
    </row>
    <row r="2108" spans="1:18" s="34" customFormat="1" ht="20.399999999999999" x14ac:dyDescent="0.3">
      <c r="A2108" s="43" t="s">
        <v>0</v>
      </c>
      <c r="B2108" s="43" t="s">
        <v>0</v>
      </c>
      <c r="C2108" s="43" t="s">
        <v>0</v>
      </c>
      <c r="D2108" s="49" t="s">
        <v>0</v>
      </c>
      <c r="E2108" s="49" t="s">
        <v>0</v>
      </c>
      <c r="F2108" s="49" t="s">
        <v>0</v>
      </c>
      <c r="G2108" s="49" t="s">
        <v>0</v>
      </c>
      <c r="H2108" s="21" t="s">
        <v>35</v>
      </c>
      <c r="I2108" s="112">
        <f t="shared" ref="I2108:O2109" si="772">SUM(I2109)</f>
        <v>100</v>
      </c>
      <c r="J2108" s="112">
        <f t="shared" si="772"/>
        <v>100</v>
      </c>
      <c r="K2108" s="112">
        <f t="shared" si="772"/>
        <v>0</v>
      </c>
      <c r="L2108" s="112">
        <f t="shared" si="756"/>
        <v>0</v>
      </c>
      <c r="M2108" s="112">
        <f t="shared" si="772"/>
        <v>0</v>
      </c>
      <c r="N2108" s="112">
        <f t="shared" si="772"/>
        <v>0</v>
      </c>
      <c r="O2108" s="112">
        <f t="shared" si="772"/>
        <v>0</v>
      </c>
      <c r="P2108" s="112">
        <f t="shared" si="757"/>
        <v>0</v>
      </c>
      <c r="Q2108" s="112">
        <f t="shared" si="758"/>
        <v>0</v>
      </c>
      <c r="R2108" s="35"/>
    </row>
    <row r="2109" spans="1:18" x14ac:dyDescent="0.3">
      <c r="A2109" s="40" t="s">
        <v>796</v>
      </c>
      <c r="B2109" s="40" t="s">
        <v>154</v>
      </c>
      <c r="C2109" s="40" t="s">
        <v>1017</v>
      </c>
      <c r="D2109" s="40" t="s">
        <v>1018</v>
      </c>
      <c r="E2109" s="52" t="s">
        <v>142</v>
      </c>
      <c r="F2109" s="52" t="s">
        <v>0</v>
      </c>
      <c r="G2109" s="52" t="s">
        <v>0</v>
      </c>
      <c r="H2109" s="6" t="s">
        <v>27</v>
      </c>
      <c r="I2109" s="104">
        <f t="shared" si="772"/>
        <v>100</v>
      </c>
      <c r="J2109" s="104">
        <f t="shared" si="772"/>
        <v>100</v>
      </c>
      <c r="K2109" s="104">
        <f t="shared" si="772"/>
        <v>0</v>
      </c>
      <c r="L2109" s="104">
        <f t="shared" si="756"/>
        <v>0</v>
      </c>
      <c r="M2109" s="104">
        <f t="shared" si="772"/>
        <v>0</v>
      </c>
      <c r="N2109" s="104">
        <f t="shared" si="772"/>
        <v>0</v>
      </c>
      <c r="O2109" s="104">
        <f t="shared" si="772"/>
        <v>0</v>
      </c>
      <c r="P2109" s="104">
        <f t="shared" si="757"/>
        <v>0</v>
      </c>
      <c r="Q2109" s="104">
        <f t="shared" si="758"/>
        <v>0</v>
      </c>
      <c r="R2109" s="35"/>
    </row>
    <row r="2110" spans="1:18" x14ac:dyDescent="0.3">
      <c r="A2110" s="40" t="s">
        <v>796</v>
      </c>
      <c r="B2110" s="40" t="s">
        <v>154</v>
      </c>
      <c r="C2110" s="40" t="s">
        <v>1017</v>
      </c>
      <c r="D2110" s="40" t="s">
        <v>1018</v>
      </c>
      <c r="E2110" s="88" t="s">
        <v>3021</v>
      </c>
      <c r="F2110" s="40"/>
      <c r="G2110" s="81" t="s">
        <v>3071</v>
      </c>
      <c r="H2110" s="9" t="s">
        <v>34</v>
      </c>
      <c r="I2110" s="102">
        <v>100</v>
      </c>
      <c r="J2110" s="102">
        <v>100</v>
      </c>
      <c r="K2110" s="102"/>
      <c r="L2110" s="102">
        <f t="shared" si="756"/>
        <v>0</v>
      </c>
      <c r="M2110" s="102">
        <v>0</v>
      </c>
      <c r="N2110" s="102"/>
      <c r="O2110" s="102"/>
      <c r="P2110" s="102">
        <f t="shared" si="757"/>
        <v>0</v>
      </c>
      <c r="Q2110" s="102">
        <f t="shared" si="758"/>
        <v>0</v>
      </c>
      <c r="R2110" s="35"/>
    </row>
    <row r="2111" spans="1:18" s="34" customFormat="1" ht="20.399999999999999" x14ac:dyDescent="0.3">
      <c r="A2111" s="43" t="s">
        <v>0</v>
      </c>
      <c r="B2111" s="43" t="s">
        <v>0</v>
      </c>
      <c r="C2111" s="43" t="s">
        <v>0</v>
      </c>
      <c r="D2111" s="49" t="s">
        <v>0</v>
      </c>
      <c r="E2111" s="49" t="s">
        <v>0</v>
      </c>
      <c r="F2111" s="49" t="s">
        <v>0</v>
      </c>
      <c r="G2111" s="49" t="s">
        <v>0</v>
      </c>
      <c r="H2111" s="21" t="s">
        <v>53</v>
      </c>
      <c r="I2111" s="112">
        <f t="shared" ref="I2111:O2112" si="773">SUM(I2112)</f>
        <v>14000</v>
      </c>
      <c r="J2111" s="112">
        <f t="shared" si="773"/>
        <v>0</v>
      </c>
      <c r="K2111" s="112">
        <f t="shared" si="773"/>
        <v>0</v>
      </c>
      <c r="L2111" s="112">
        <f t="shared" si="756"/>
        <v>0</v>
      </c>
      <c r="M2111" s="112">
        <f t="shared" si="773"/>
        <v>0</v>
      </c>
      <c r="N2111" s="112">
        <f t="shared" si="773"/>
        <v>0</v>
      </c>
      <c r="O2111" s="112">
        <f t="shared" si="773"/>
        <v>0</v>
      </c>
      <c r="P2111" s="112">
        <f t="shared" si="757"/>
        <v>0</v>
      </c>
      <c r="Q2111" s="112" t="str">
        <f t="shared" si="758"/>
        <v>-</v>
      </c>
      <c r="R2111" s="35"/>
    </row>
    <row r="2112" spans="1:18" x14ac:dyDescent="0.3">
      <c r="A2112" s="40" t="s">
        <v>796</v>
      </c>
      <c r="B2112" s="40" t="s">
        <v>154</v>
      </c>
      <c r="C2112" s="40" t="s">
        <v>1017</v>
      </c>
      <c r="D2112" s="40" t="s">
        <v>1018</v>
      </c>
      <c r="E2112" s="52" t="s">
        <v>149</v>
      </c>
      <c r="F2112" s="52" t="s">
        <v>0</v>
      </c>
      <c r="G2112" s="52" t="s">
        <v>0</v>
      </c>
      <c r="H2112" s="6" t="s">
        <v>46</v>
      </c>
      <c r="I2112" s="104">
        <f t="shared" si="773"/>
        <v>14000</v>
      </c>
      <c r="J2112" s="104">
        <f t="shared" si="773"/>
        <v>0</v>
      </c>
      <c r="K2112" s="104">
        <f t="shared" si="773"/>
        <v>0</v>
      </c>
      <c r="L2112" s="104">
        <f t="shared" si="756"/>
        <v>0</v>
      </c>
      <c r="M2112" s="104">
        <f t="shared" si="773"/>
        <v>0</v>
      </c>
      <c r="N2112" s="104">
        <f t="shared" si="773"/>
        <v>0</v>
      </c>
      <c r="O2112" s="104">
        <f t="shared" si="773"/>
        <v>0</v>
      </c>
      <c r="P2112" s="104">
        <f t="shared" si="757"/>
        <v>0</v>
      </c>
      <c r="Q2112" s="104" t="str">
        <f t="shared" si="758"/>
        <v>-</v>
      </c>
      <c r="R2112" s="35"/>
    </row>
    <row r="2113" spans="1:18" x14ac:dyDescent="0.3">
      <c r="A2113" s="40" t="s">
        <v>796</v>
      </c>
      <c r="B2113" s="40" t="s">
        <v>154</v>
      </c>
      <c r="C2113" s="40" t="s">
        <v>1017</v>
      </c>
      <c r="D2113" s="40" t="s">
        <v>1018</v>
      </c>
      <c r="E2113" s="88" t="s">
        <v>3022</v>
      </c>
      <c r="F2113" s="40"/>
      <c r="G2113" s="81" t="s">
        <v>3071</v>
      </c>
      <c r="H2113" s="9" t="s">
        <v>49</v>
      </c>
      <c r="I2113" s="102">
        <v>14000</v>
      </c>
      <c r="J2113" s="102">
        <v>0</v>
      </c>
      <c r="K2113" s="102"/>
      <c r="L2113" s="102">
        <f t="shared" si="756"/>
        <v>0</v>
      </c>
      <c r="M2113" s="102">
        <v>0</v>
      </c>
      <c r="N2113" s="102"/>
      <c r="O2113" s="102"/>
      <c r="P2113" s="102">
        <f t="shared" si="757"/>
        <v>0</v>
      </c>
      <c r="Q2113" s="102" t="str">
        <f t="shared" si="758"/>
        <v>-</v>
      </c>
      <c r="R2113" s="35"/>
    </row>
    <row r="2114" spans="1:18" s="34" customFormat="1" x14ac:dyDescent="0.3">
      <c r="A2114" s="49" t="s">
        <v>0</v>
      </c>
      <c r="B2114" s="49" t="s">
        <v>0</v>
      </c>
      <c r="C2114" s="49" t="s">
        <v>0</v>
      </c>
      <c r="D2114" s="49" t="s">
        <v>0</v>
      </c>
      <c r="E2114" s="49" t="s">
        <v>0</v>
      </c>
      <c r="F2114" s="49" t="s">
        <v>0</v>
      </c>
      <c r="G2114" s="49" t="s">
        <v>0</v>
      </c>
      <c r="H2114" s="21" t="s">
        <v>1027</v>
      </c>
      <c r="I2114" s="112">
        <f>SUM(I2085,I2108,I2111)</f>
        <v>1577831</v>
      </c>
      <c r="J2114" s="112">
        <f>SUM(J2085,J2108,J2111)</f>
        <v>1518131</v>
      </c>
      <c r="K2114" s="112">
        <f>SUM(K2085,K2108,K2111)</f>
        <v>0</v>
      </c>
      <c r="L2114" s="112">
        <f t="shared" si="756"/>
        <v>427412</v>
      </c>
      <c r="M2114" s="112">
        <f>SUM(M2085,M2108,M2111)</f>
        <v>128248</v>
      </c>
      <c r="N2114" s="112">
        <f t="shared" ref="N2114:O2114" si="774">SUM(N2085,N2108,N2111)</f>
        <v>157304</v>
      </c>
      <c r="O2114" s="112">
        <f t="shared" si="774"/>
        <v>141860</v>
      </c>
      <c r="P2114" s="112">
        <f t="shared" si="757"/>
        <v>427412</v>
      </c>
      <c r="Q2114" s="112">
        <f t="shared" si="758"/>
        <v>28.153828622167655</v>
      </c>
      <c r="R2114" s="35"/>
    </row>
    <row r="2115" spans="1:18" ht="15" thickBot="1" x14ac:dyDescent="0.35">
      <c r="A2115" s="81" t="s">
        <v>0</v>
      </c>
      <c r="B2115" s="81" t="s">
        <v>0</v>
      </c>
      <c r="C2115" s="81" t="s">
        <v>0</v>
      </c>
      <c r="D2115" s="81" t="s">
        <v>0</v>
      </c>
      <c r="E2115" s="81" t="s">
        <v>0</v>
      </c>
      <c r="F2115" s="81" t="s">
        <v>0</v>
      </c>
      <c r="G2115" s="81" t="s">
        <v>0</v>
      </c>
      <c r="H2115" s="6" t="s">
        <v>152</v>
      </c>
      <c r="I2115" s="104">
        <v>44</v>
      </c>
      <c r="J2115" s="104">
        <v>44</v>
      </c>
      <c r="K2115" s="104"/>
      <c r="L2115" s="104"/>
      <c r="M2115" s="104"/>
      <c r="N2115" s="104"/>
      <c r="O2115" s="104"/>
      <c r="P2115" s="104"/>
      <c r="Q2115" s="104"/>
      <c r="R2115" s="35"/>
    </row>
    <row r="2116" spans="1:18" s="34" customFormat="1" ht="31.2" thickBot="1" x14ac:dyDescent="0.35">
      <c r="A2116" s="127" t="s">
        <v>0</v>
      </c>
      <c r="B2116" s="127" t="s">
        <v>0</v>
      </c>
      <c r="C2116" s="127" t="s">
        <v>0</v>
      </c>
      <c r="D2116" s="127" t="s">
        <v>0</v>
      </c>
      <c r="E2116" s="127" t="s">
        <v>0</v>
      </c>
      <c r="F2116" s="127" t="s">
        <v>0</v>
      </c>
      <c r="G2116" s="127" t="s">
        <v>0</v>
      </c>
      <c r="H2116" s="29" t="s">
        <v>63</v>
      </c>
      <c r="I2116" s="124" t="s">
        <v>3013</v>
      </c>
      <c r="J2116" s="124" t="s">
        <v>2</v>
      </c>
      <c r="K2116" s="124" t="s">
        <v>3097</v>
      </c>
      <c r="L2116" s="124" t="s">
        <v>3097</v>
      </c>
      <c r="M2116" s="124" t="s">
        <v>3098</v>
      </c>
      <c r="N2116" s="124" t="s">
        <v>3099</v>
      </c>
      <c r="O2116" s="124" t="s">
        <v>3100</v>
      </c>
      <c r="P2116" s="124" t="s">
        <v>3097</v>
      </c>
      <c r="Q2116" s="126" t="s">
        <v>3101</v>
      </c>
      <c r="R2116" s="35"/>
    </row>
    <row r="2117" spans="1:18" x14ac:dyDescent="0.3">
      <c r="A2117" s="128"/>
      <c r="B2117" s="128"/>
      <c r="C2117" s="128"/>
      <c r="D2117" s="128"/>
      <c r="E2117" s="128"/>
      <c r="F2117" s="128"/>
      <c r="G2117" s="128"/>
      <c r="H2117" s="10" t="s">
        <v>0</v>
      </c>
      <c r="I2117" s="103">
        <v>1</v>
      </c>
      <c r="J2117" s="103">
        <v>2</v>
      </c>
      <c r="K2117" s="103">
        <v>3</v>
      </c>
      <c r="L2117" s="103" t="s">
        <v>3</v>
      </c>
      <c r="M2117" s="103">
        <v>5</v>
      </c>
      <c r="N2117" s="103">
        <v>6</v>
      </c>
      <c r="O2117" s="103">
        <v>7</v>
      </c>
      <c r="P2117" s="103" t="s">
        <v>3102</v>
      </c>
      <c r="Q2117" s="103">
        <v>9</v>
      </c>
      <c r="R2117" s="35"/>
    </row>
    <row r="2118" spans="1:18" x14ac:dyDescent="0.3">
      <c r="A2118" s="128"/>
      <c r="B2118" s="128"/>
      <c r="C2118" s="128"/>
      <c r="D2118" s="128"/>
      <c r="E2118" s="128"/>
      <c r="F2118" s="128"/>
      <c r="G2118" s="128"/>
      <c r="H2118" s="11" t="s">
        <v>99</v>
      </c>
      <c r="I2118" s="105">
        <f>SUM(I2114)</f>
        <v>1577831</v>
      </c>
      <c r="J2118" s="105">
        <f>SUM(J2114)</f>
        <v>1518131</v>
      </c>
      <c r="K2118" s="105">
        <f>SUM(K2114)</f>
        <v>0</v>
      </c>
      <c r="L2118" s="105">
        <f t="shared" si="756"/>
        <v>427412</v>
      </c>
      <c r="M2118" s="105">
        <f>SUM(M2114)</f>
        <v>128248</v>
      </c>
      <c r="N2118" s="105">
        <f t="shared" ref="N2118:O2118" si="775">SUM(N2114)</f>
        <v>157304</v>
      </c>
      <c r="O2118" s="105">
        <f t="shared" si="775"/>
        <v>141860</v>
      </c>
      <c r="P2118" s="105">
        <f t="shared" si="757"/>
        <v>427412</v>
      </c>
      <c r="Q2118" s="105">
        <f t="shared" si="758"/>
        <v>28.153828622167655</v>
      </c>
      <c r="R2118" s="35"/>
    </row>
    <row r="2119" spans="1:18" x14ac:dyDescent="0.3">
      <c r="A2119" s="128"/>
      <c r="B2119" s="128"/>
      <c r="C2119" s="128"/>
      <c r="D2119" s="128"/>
      <c r="E2119" s="128"/>
      <c r="F2119" s="128"/>
      <c r="G2119" s="128"/>
      <c r="H2119" s="12" t="s">
        <v>62</v>
      </c>
      <c r="I2119" s="105">
        <f>SUM(I2118)</f>
        <v>1577831</v>
      </c>
      <c r="J2119" s="105">
        <f>SUM(J2118)</f>
        <v>1518131</v>
      </c>
      <c r="K2119" s="105">
        <f>SUM(K2118)</f>
        <v>0</v>
      </c>
      <c r="L2119" s="105">
        <f t="shared" si="756"/>
        <v>427412</v>
      </c>
      <c r="M2119" s="105">
        <f>SUM(M2118)</f>
        <v>128248</v>
      </c>
      <c r="N2119" s="105">
        <f t="shared" ref="N2119:O2119" si="776">SUM(N2118)</f>
        <v>157304</v>
      </c>
      <c r="O2119" s="105">
        <f t="shared" si="776"/>
        <v>141860</v>
      </c>
      <c r="P2119" s="105">
        <f t="shared" si="757"/>
        <v>427412</v>
      </c>
      <c r="Q2119" s="105">
        <f t="shared" si="758"/>
        <v>28.153828622167655</v>
      </c>
      <c r="R2119" s="35"/>
    </row>
    <row r="2120" spans="1:18" x14ac:dyDescent="0.3">
      <c r="A2120" s="129"/>
      <c r="B2120" s="129"/>
      <c r="C2120" s="129"/>
      <c r="D2120" s="129"/>
      <c r="E2120" s="129"/>
      <c r="F2120" s="129"/>
      <c r="G2120" s="129"/>
      <c r="R2120" s="35"/>
    </row>
    <row r="2121" spans="1:18" ht="15" thickBot="1" x14ac:dyDescent="0.35">
      <c r="A2121" s="81" t="s">
        <v>0</v>
      </c>
      <c r="B2121" s="81" t="s">
        <v>0</v>
      </c>
      <c r="C2121" s="81" t="s">
        <v>0</v>
      </c>
      <c r="D2121" s="81" t="s">
        <v>0</v>
      </c>
      <c r="E2121" s="81" t="s">
        <v>0</v>
      </c>
      <c r="F2121" s="81" t="s">
        <v>0</v>
      </c>
      <c r="G2121" s="81" t="s">
        <v>0</v>
      </c>
      <c r="H2121" s="13" t="s">
        <v>0</v>
      </c>
      <c r="I2121" s="106"/>
      <c r="J2121" s="106"/>
      <c r="K2121" s="106"/>
      <c r="L2121" s="106"/>
      <c r="M2121" s="106"/>
      <c r="N2121" s="106"/>
      <c r="O2121" s="106"/>
      <c r="P2121" s="106"/>
      <c r="Q2121" s="106"/>
      <c r="R2121" s="35"/>
    </row>
    <row r="2122" spans="1:18" s="34" customFormat="1" ht="31.2" thickBot="1" x14ac:dyDescent="0.35">
      <c r="A2122" s="45" t="s">
        <v>112</v>
      </c>
      <c r="B2122" s="45" t="s">
        <v>113</v>
      </c>
      <c r="C2122" s="45" t="s">
        <v>114</v>
      </c>
      <c r="D2122" s="46" t="s">
        <v>0</v>
      </c>
      <c r="E2122" s="45" t="s">
        <v>3014</v>
      </c>
      <c r="F2122" s="45" t="s">
        <v>115</v>
      </c>
      <c r="G2122" s="45" t="s">
        <v>116</v>
      </c>
      <c r="H2122" s="29" t="s">
        <v>1</v>
      </c>
      <c r="I2122" s="124" t="s">
        <v>3013</v>
      </c>
      <c r="J2122" s="124" t="s">
        <v>2</v>
      </c>
      <c r="K2122" s="124" t="s">
        <v>3097</v>
      </c>
      <c r="L2122" s="124" t="s">
        <v>3097</v>
      </c>
      <c r="M2122" s="124" t="s">
        <v>3098</v>
      </c>
      <c r="N2122" s="124" t="s">
        <v>3099</v>
      </c>
      <c r="O2122" s="124" t="s">
        <v>3100</v>
      </c>
      <c r="P2122" s="124" t="s">
        <v>3097</v>
      </c>
      <c r="Q2122" s="126" t="s">
        <v>3101</v>
      </c>
      <c r="R2122" s="35"/>
    </row>
    <row r="2123" spans="1:18" x14ac:dyDescent="0.3">
      <c r="A2123" s="50" t="s">
        <v>0</v>
      </c>
      <c r="B2123" s="50" t="s">
        <v>0</v>
      </c>
      <c r="C2123" s="50" t="s">
        <v>0</v>
      </c>
      <c r="D2123" s="51" t="s">
        <v>0</v>
      </c>
      <c r="E2123" s="51" t="s">
        <v>0</v>
      </c>
      <c r="F2123" s="86" t="s">
        <v>0</v>
      </c>
      <c r="G2123" s="87" t="s">
        <v>0</v>
      </c>
      <c r="H2123" s="8" t="s">
        <v>0</v>
      </c>
      <c r="I2123" s="103">
        <v>1</v>
      </c>
      <c r="J2123" s="103">
        <v>2</v>
      </c>
      <c r="K2123" s="103">
        <v>3</v>
      </c>
      <c r="L2123" s="103" t="s">
        <v>3</v>
      </c>
      <c r="M2123" s="103">
        <v>5</v>
      </c>
      <c r="N2123" s="103">
        <v>6</v>
      </c>
      <c r="O2123" s="103">
        <v>7</v>
      </c>
      <c r="P2123" s="103" t="s">
        <v>3102</v>
      </c>
      <c r="Q2123" s="103">
        <v>9</v>
      </c>
      <c r="R2123" s="35"/>
    </row>
    <row r="2124" spans="1:18" x14ac:dyDescent="0.3">
      <c r="A2124" s="41" t="s">
        <v>796</v>
      </c>
      <c r="B2124" s="41" t="s">
        <v>154</v>
      </c>
      <c r="C2124" s="40" t="s">
        <v>1028</v>
      </c>
      <c r="D2124" s="40" t="s">
        <v>1029</v>
      </c>
      <c r="E2124" s="52" t="s">
        <v>0</v>
      </c>
      <c r="F2124" s="52" t="s">
        <v>0</v>
      </c>
      <c r="G2124" s="52" t="s">
        <v>0</v>
      </c>
      <c r="H2124" s="6" t="s">
        <v>1030</v>
      </c>
      <c r="I2124" s="102"/>
      <c r="J2124" s="102"/>
      <c r="K2124" s="102"/>
      <c r="L2124" s="102">
        <f t="shared" ref="L2124:L2186" si="777">SUM(M2124:O2124)</f>
        <v>0</v>
      </c>
      <c r="M2124" s="102">
        <v>0</v>
      </c>
      <c r="N2124" s="102"/>
      <c r="O2124" s="102"/>
      <c r="P2124" s="102">
        <f t="shared" ref="P2124:P2187" si="778">K2124+L2124</f>
        <v>0</v>
      </c>
      <c r="Q2124" s="102" t="str">
        <f t="shared" ref="Q2124:Q2187" si="779">IF(J2124=0,"-",P2124/J2124*100)</f>
        <v>-</v>
      </c>
      <c r="R2124" s="35"/>
    </row>
    <row r="2125" spans="1:18" s="34" customFormat="1" ht="20.399999999999999" x14ac:dyDescent="0.3">
      <c r="A2125" s="43" t="s">
        <v>0</v>
      </c>
      <c r="B2125" s="43" t="s">
        <v>0</v>
      </c>
      <c r="C2125" s="43" t="s">
        <v>0</v>
      </c>
      <c r="D2125" s="49" t="s">
        <v>0</v>
      </c>
      <c r="E2125" s="49" t="s">
        <v>0</v>
      </c>
      <c r="F2125" s="49" t="s">
        <v>0</v>
      </c>
      <c r="G2125" s="49" t="s">
        <v>0</v>
      </c>
      <c r="H2125" s="21" t="s">
        <v>26</v>
      </c>
      <c r="I2125" s="112">
        <f>SUM(I2126,I2134,I2136)</f>
        <v>905417</v>
      </c>
      <c r="J2125" s="112">
        <f>SUM(J2126,J2134,J2136)</f>
        <v>902417</v>
      </c>
      <c r="K2125" s="112">
        <f>SUM(K2126,K2134,K2136)</f>
        <v>0</v>
      </c>
      <c r="L2125" s="112">
        <f t="shared" si="777"/>
        <v>225813</v>
      </c>
      <c r="M2125" s="112">
        <f>SUM(M2126,M2134,M2136)</f>
        <v>67495</v>
      </c>
      <c r="N2125" s="112">
        <f t="shared" ref="N2125:O2125" si="780">SUM(N2126,N2134,N2136)</f>
        <v>83734</v>
      </c>
      <c r="O2125" s="112">
        <f t="shared" si="780"/>
        <v>74584</v>
      </c>
      <c r="P2125" s="112">
        <f t="shared" si="778"/>
        <v>225813</v>
      </c>
      <c r="Q2125" s="112">
        <f t="shared" si="779"/>
        <v>25.023132321310438</v>
      </c>
      <c r="R2125" s="35"/>
    </row>
    <row r="2126" spans="1:18" x14ac:dyDescent="0.3">
      <c r="A2126" s="40" t="s">
        <v>796</v>
      </c>
      <c r="B2126" s="40" t="s">
        <v>154</v>
      </c>
      <c r="C2126" s="40" t="s">
        <v>1028</v>
      </c>
      <c r="D2126" s="40" t="s">
        <v>1029</v>
      </c>
      <c r="E2126" s="52" t="s">
        <v>119</v>
      </c>
      <c r="F2126" s="52" t="s">
        <v>0</v>
      </c>
      <c r="G2126" s="52" t="s">
        <v>0</v>
      </c>
      <c r="H2126" s="6" t="s">
        <v>5</v>
      </c>
      <c r="I2126" s="104">
        <f>SUM(I2127,I2128)</f>
        <v>734534</v>
      </c>
      <c r="J2126" s="104">
        <f>SUM(J2127,J2128)</f>
        <v>734534</v>
      </c>
      <c r="K2126" s="104">
        <f>SUM(K2127,K2128)</f>
        <v>0</v>
      </c>
      <c r="L2126" s="104">
        <f t="shared" si="777"/>
        <v>189722</v>
      </c>
      <c r="M2126" s="104">
        <f>SUM(M2127,M2128)</f>
        <v>61622</v>
      </c>
      <c r="N2126" s="104">
        <f t="shared" ref="N2126:O2126" si="781">SUM(N2127,N2128)</f>
        <v>66900</v>
      </c>
      <c r="O2126" s="104">
        <f t="shared" si="781"/>
        <v>61200</v>
      </c>
      <c r="P2126" s="104">
        <f t="shared" si="778"/>
        <v>189722</v>
      </c>
      <c r="Q2126" s="104">
        <f t="shared" si="779"/>
        <v>25.828892876299804</v>
      </c>
      <c r="R2126" s="35"/>
    </row>
    <row r="2127" spans="1:18" x14ac:dyDescent="0.3">
      <c r="A2127" s="40" t="s">
        <v>796</v>
      </c>
      <c r="B2127" s="40" t="s">
        <v>154</v>
      </c>
      <c r="C2127" s="40" t="s">
        <v>1028</v>
      </c>
      <c r="D2127" s="40" t="s">
        <v>1029</v>
      </c>
      <c r="E2127" s="88" t="s">
        <v>3015</v>
      </c>
      <c r="F2127" s="40"/>
      <c r="G2127" s="81" t="s">
        <v>3071</v>
      </c>
      <c r="H2127" s="9" t="s">
        <v>6</v>
      </c>
      <c r="I2127" s="102">
        <v>631134</v>
      </c>
      <c r="J2127" s="102">
        <v>631134</v>
      </c>
      <c r="K2127" s="102"/>
      <c r="L2127" s="102">
        <f t="shared" si="777"/>
        <v>168558</v>
      </c>
      <c r="M2127" s="102">
        <v>54258</v>
      </c>
      <c r="N2127" s="102">
        <v>60000</v>
      </c>
      <c r="O2127" s="102">
        <v>54300</v>
      </c>
      <c r="P2127" s="102">
        <f t="shared" si="778"/>
        <v>168558</v>
      </c>
      <c r="Q2127" s="102">
        <f t="shared" si="779"/>
        <v>26.70716519788191</v>
      </c>
      <c r="R2127" s="35"/>
    </row>
    <row r="2128" spans="1:18" x14ac:dyDescent="0.3">
      <c r="A2128" s="41" t="s">
        <v>796</v>
      </c>
      <c r="B2128" s="41" t="s">
        <v>154</v>
      </c>
      <c r="C2128" s="41" t="s">
        <v>1028</v>
      </c>
      <c r="D2128" s="41" t="s">
        <v>1029</v>
      </c>
      <c r="E2128" s="41" t="s">
        <v>120</v>
      </c>
      <c r="F2128" s="40" t="s">
        <v>0</v>
      </c>
      <c r="G2128" s="81" t="s">
        <v>0</v>
      </c>
      <c r="H2128" s="6" t="s">
        <v>7</v>
      </c>
      <c r="I2128" s="104">
        <f>SUM(I2129:I2133)</f>
        <v>103400</v>
      </c>
      <c r="J2128" s="104">
        <f>SUM(J2129:J2133)</f>
        <v>103400</v>
      </c>
      <c r="K2128" s="104">
        <f>SUM(K2129:K2133)</f>
        <v>0</v>
      </c>
      <c r="L2128" s="104">
        <f t="shared" si="777"/>
        <v>21164</v>
      </c>
      <c r="M2128" s="104">
        <f>SUM(M2129:M2133)</f>
        <v>7364</v>
      </c>
      <c r="N2128" s="104">
        <f t="shared" ref="N2128:O2128" si="782">SUM(N2129:N2133)</f>
        <v>6900</v>
      </c>
      <c r="O2128" s="104">
        <f t="shared" si="782"/>
        <v>6900</v>
      </c>
      <c r="P2128" s="104">
        <f t="shared" si="778"/>
        <v>21164</v>
      </c>
      <c r="Q2128" s="104">
        <f t="shared" si="779"/>
        <v>20.468085106382979</v>
      </c>
      <c r="R2128" s="35"/>
    </row>
    <row r="2129" spans="1:18" x14ac:dyDescent="0.3">
      <c r="A2129" s="40" t="s">
        <v>796</v>
      </c>
      <c r="B2129" s="40" t="s">
        <v>154</v>
      </c>
      <c r="C2129" s="40" t="s">
        <v>1028</v>
      </c>
      <c r="D2129" s="40" t="s">
        <v>1029</v>
      </c>
      <c r="E2129" s="88" t="s">
        <v>3016</v>
      </c>
      <c r="F2129" s="40" t="s">
        <v>1031</v>
      </c>
      <c r="G2129" s="81" t="s">
        <v>3071</v>
      </c>
      <c r="H2129" s="9" t="s">
        <v>9</v>
      </c>
      <c r="I2129" s="102">
        <v>16500</v>
      </c>
      <c r="J2129" s="102">
        <v>16500</v>
      </c>
      <c r="K2129" s="102"/>
      <c r="L2129" s="102">
        <f t="shared" si="777"/>
        <v>4338</v>
      </c>
      <c r="M2129" s="102">
        <v>1538</v>
      </c>
      <c r="N2129" s="102">
        <v>1400</v>
      </c>
      <c r="O2129" s="102">
        <v>1400</v>
      </c>
      <c r="P2129" s="102">
        <f t="shared" si="778"/>
        <v>4338</v>
      </c>
      <c r="Q2129" s="102">
        <f t="shared" si="779"/>
        <v>26.290909090909093</v>
      </c>
      <c r="R2129" s="35"/>
    </row>
    <row r="2130" spans="1:18" x14ac:dyDescent="0.3">
      <c r="A2130" s="40" t="s">
        <v>796</v>
      </c>
      <c r="B2130" s="40" t="s">
        <v>154</v>
      </c>
      <c r="C2130" s="40" t="s">
        <v>1028</v>
      </c>
      <c r="D2130" s="40" t="s">
        <v>1029</v>
      </c>
      <c r="E2130" s="88" t="s">
        <v>3016</v>
      </c>
      <c r="F2130" s="40" t="s">
        <v>1032</v>
      </c>
      <c r="G2130" s="81" t="s">
        <v>3071</v>
      </c>
      <c r="H2130" s="9" t="s">
        <v>12</v>
      </c>
      <c r="I2130" s="102">
        <v>61000</v>
      </c>
      <c r="J2130" s="102">
        <v>61000</v>
      </c>
      <c r="K2130" s="102"/>
      <c r="L2130" s="102">
        <f t="shared" si="777"/>
        <v>16826</v>
      </c>
      <c r="M2130" s="102">
        <v>5826</v>
      </c>
      <c r="N2130" s="102">
        <v>5500</v>
      </c>
      <c r="O2130" s="102">
        <v>5500</v>
      </c>
      <c r="P2130" s="102">
        <f t="shared" si="778"/>
        <v>16826</v>
      </c>
      <c r="Q2130" s="102">
        <f t="shared" si="779"/>
        <v>27.583606557377049</v>
      </c>
      <c r="R2130" s="35"/>
    </row>
    <row r="2131" spans="1:18" x14ac:dyDescent="0.3">
      <c r="A2131" s="40" t="s">
        <v>796</v>
      </c>
      <c r="B2131" s="40" t="s">
        <v>154</v>
      </c>
      <c r="C2131" s="40" t="s">
        <v>1028</v>
      </c>
      <c r="D2131" s="40" t="s">
        <v>1029</v>
      </c>
      <c r="E2131" s="88" t="s">
        <v>3016</v>
      </c>
      <c r="F2131" s="40" t="s">
        <v>1033</v>
      </c>
      <c r="G2131" s="81" t="s">
        <v>3071</v>
      </c>
      <c r="H2131" s="9" t="s">
        <v>10</v>
      </c>
      <c r="I2131" s="102">
        <v>13000</v>
      </c>
      <c r="J2131" s="102">
        <v>13000</v>
      </c>
      <c r="K2131" s="102"/>
      <c r="L2131" s="102">
        <f t="shared" si="777"/>
        <v>0</v>
      </c>
      <c r="M2131" s="102">
        <v>0</v>
      </c>
      <c r="N2131" s="102"/>
      <c r="O2131" s="102"/>
      <c r="P2131" s="102">
        <f t="shared" si="778"/>
        <v>0</v>
      </c>
      <c r="Q2131" s="102">
        <f t="shared" si="779"/>
        <v>0</v>
      </c>
      <c r="R2131" s="35"/>
    </row>
    <row r="2132" spans="1:18" x14ac:dyDescent="0.3">
      <c r="A2132" s="40" t="s">
        <v>796</v>
      </c>
      <c r="B2132" s="40" t="s">
        <v>154</v>
      </c>
      <c r="C2132" s="40" t="s">
        <v>1028</v>
      </c>
      <c r="D2132" s="40" t="s">
        <v>1029</v>
      </c>
      <c r="E2132" s="88" t="s">
        <v>3016</v>
      </c>
      <c r="F2132" s="40" t="s">
        <v>1034</v>
      </c>
      <c r="G2132" s="81" t="s">
        <v>3071</v>
      </c>
      <c r="H2132" s="9" t="s">
        <v>8</v>
      </c>
      <c r="I2132" s="102">
        <v>0</v>
      </c>
      <c r="J2132" s="102">
        <v>0</v>
      </c>
      <c r="K2132" s="102"/>
      <c r="L2132" s="102">
        <f t="shared" si="777"/>
        <v>0</v>
      </c>
      <c r="M2132" s="102">
        <v>0</v>
      </c>
      <c r="N2132" s="102"/>
      <c r="O2132" s="102"/>
      <c r="P2132" s="102">
        <f t="shared" si="778"/>
        <v>0</v>
      </c>
      <c r="Q2132" s="102" t="str">
        <f t="shared" si="779"/>
        <v>-</v>
      </c>
      <c r="R2132" s="35"/>
    </row>
    <row r="2133" spans="1:18" x14ac:dyDescent="0.3">
      <c r="A2133" s="40" t="s">
        <v>796</v>
      </c>
      <c r="B2133" s="40" t="s">
        <v>154</v>
      </c>
      <c r="C2133" s="40" t="s">
        <v>1028</v>
      </c>
      <c r="D2133" s="40" t="s">
        <v>1029</v>
      </c>
      <c r="E2133" s="88" t="s">
        <v>3016</v>
      </c>
      <c r="F2133" s="40" t="s">
        <v>1035</v>
      </c>
      <c r="G2133" s="81" t="s">
        <v>3071</v>
      </c>
      <c r="H2133" s="9" t="s">
        <v>11</v>
      </c>
      <c r="I2133" s="102">
        <v>12900</v>
      </c>
      <c r="J2133" s="102">
        <v>12900</v>
      </c>
      <c r="K2133" s="102"/>
      <c r="L2133" s="102">
        <f t="shared" si="777"/>
        <v>0</v>
      </c>
      <c r="M2133" s="102">
        <v>0</v>
      </c>
      <c r="N2133" s="102"/>
      <c r="O2133" s="102"/>
      <c r="P2133" s="102">
        <f t="shared" si="778"/>
        <v>0</v>
      </c>
      <c r="Q2133" s="102">
        <f t="shared" si="779"/>
        <v>0</v>
      </c>
      <c r="R2133" s="35"/>
    </row>
    <row r="2134" spans="1:18" x14ac:dyDescent="0.3">
      <c r="A2134" s="40" t="s">
        <v>796</v>
      </c>
      <c r="B2134" s="40" t="s">
        <v>154</v>
      </c>
      <c r="C2134" s="40" t="s">
        <v>1028</v>
      </c>
      <c r="D2134" s="40" t="s">
        <v>1029</v>
      </c>
      <c r="E2134" s="52" t="s">
        <v>124</v>
      </c>
      <c r="F2134" s="52" t="s">
        <v>0</v>
      </c>
      <c r="G2134" s="52" t="s">
        <v>0</v>
      </c>
      <c r="H2134" s="6" t="s">
        <v>14</v>
      </c>
      <c r="I2134" s="104">
        <f>SUM(I2135)</f>
        <v>69383</v>
      </c>
      <c r="J2134" s="104">
        <f>SUM(J2135)</f>
        <v>69383</v>
      </c>
      <c r="K2134" s="104">
        <f>SUM(K2135)</f>
        <v>0</v>
      </c>
      <c r="L2134" s="104">
        <f t="shared" si="777"/>
        <v>18598</v>
      </c>
      <c r="M2134" s="104">
        <f>SUM(M2135)</f>
        <v>5698</v>
      </c>
      <c r="N2134" s="104">
        <f t="shared" ref="N2134:O2134" si="783">SUM(N2135)</f>
        <v>7000</v>
      </c>
      <c r="O2134" s="104">
        <f t="shared" si="783"/>
        <v>5900</v>
      </c>
      <c r="P2134" s="104">
        <f t="shared" si="778"/>
        <v>18598</v>
      </c>
      <c r="Q2134" s="104">
        <f t="shared" si="779"/>
        <v>26.804836919706553</v>
      </c>
      <c r="R2134" s="35"/>
    </row>
    <row r="2135" spans="1:18" x14ac:dyDescent="0.3">
      <c r="A2135" s="40" t="s">
        <v>796</v>
      </c>
      <c r="B2135" s="40" t="s">
        <v>154</v>
      </c>
      <c r="C2135" s="40" t="s">
        <v>1028</v>
      </c>
      <c r="D2135" s="40" t="s">
        <v>1029</v>
      </c>
      <c r="E2135" s="88" t="s">
        <v>3017</v>
      </c>
      <c r="F2135" s="40"/>
      <c r="G2135" s="81" t="s">
        <v>3071</v>
      </c>
      <c r="H2135" s="9" t="s">
        <v>15</v>
      </c>
      <c r="I2135" s="102">
        <v>69383</v>
      </c>
      <c r="J2135" s="102">
        <v>69383</v>
      </c>
      <c r="K2135" s="102"/>
      <c r="L2135" s="102">
        <f t="shared" si="777"/>
        <v>18598</v>
      </c>
      <c r="M2135" s="102">
        <v>5698</v>
      </c>
      <c r="N2135" s="102">
        <v>7000</v>
      </c>
      <c r="O2135" s="102">
        <v>5900</v>
      </c>
      <c r="P2135" s="102">
        <f t="shared" si="778"/>
        <v>18598</v>
      </c>
      <c r="Q2135" s="102">
        <f t="shared" si="779"/>
        <v>26.804836919706553</v>
      </c>
      <c r="R2135" s="35"/>
    </row>
    <row r="2136" spans="1:18" x14ac:dyDescent="0.3">
      <c r="A2136" s="40" t="s">
        <v>796</v>
      </c>
      <c r="B2136" s="40" t="s">
        <v>154</v>
      </c>
      <c r="C2136" s="40" t="s">
        <v>1028</v>
      </c>
      <c r="D2136" s="40" t="s">
        <v>1029</v>
      </c>
      <c r="E2136" s="52" t="s">
        <v>125</v>
      </c>
      <c r="F2136" s="52" t="s">
        <v>0</v>
      </c>
      <c r="G2136" s="52" t="s">
        <v>0</v>
      </c>
      <c r="H2136" s="6" t="s">
        <v>16</v>
      </c>
      <c r="I2136" s="104">
        <f>SUM(I2137:I2144)</f>
        <v>101500</v>
      </c>
      <c r="J2136" s="104">
        <f>SUM(J2137:J2144)</f>
        <v>98500</v>
      </c>
      <c r="K2136" s="104">
        <f>SUM(K2137:K2144)</f>
        <v>0</v>
      </c>
      <c r="L2136" s="104">
        <f t="shared" si="777"/>
        <v>17493</v>
      </c>
      <c r="M2136" s="104">
        <f>SUM(M2137:M2144)</f>
        <v>175</v>
      </c>
      <c r="N2136" s="104">
        <f t="shared" ref="N2136:O2136" si="784">SUM(N2137:N2144)</f>
        <v>9834</v>
      </c>
      <c r="O2136" s="104">
        <f t="shared" si="784"/>
        <v>7484</v>
      </c>
      <c r="P2136" s="104">
        <f t="shared" si="778"/>
        <v>17493</v>
      </c>
      <c r="Q2136" s="104">
        <f t="shared" si="779"/>
        <v>17.759390862944162</v>
      </c>
      <c r="R2136" s="35"/>
    </row>
    <row r="2137" spans="1:18" x14ac:dyDescent="0.3">
      <c r="A2137" s="40" t="s">
        <v>796</v>
      </c>
      <c r="B2137" s="40" t="s">
        <v>154</v>
      </c>
      <c r="C2137" s="40" t="s">
        <v>1028</v>
      </c>
      <c r="D2137" s="40" t="s">
        <v>1029</v>
      </c>
      <c r="E2137" s="88" t="s">
        <v>3018</v>
      </c>
      <c r="F2137" s="40"/>
      <c r="G2137" s="81" t="s">
        <v>3071</v>
      </c>
      <c r="H2137" s="9" t="s">
        <v>17</v>
      </c>
      <c r="I2137" s="102">
        <v>1500</v>
      </c>
      <c r="J2137" s="102">
        <v>1000</v>
      </c>
      <c r="K2137" s="102"/>
      <c r="L2137" s="102">
        <f t="shared" si="777"/>
        <v>0</v>
      </c>
      <c r="M2137" s="102">
        <v>0</v>
      </c>
      <c r="N2137" s="102"/>
      <c r="O2137" s="102"/>
      <c r="P2137" s="102">
        <f t="shared" si="778"/>
        <v>0</v>
      </c>
      <c r="Q2137" s="102">
        <f t="shared" si="779"/>
        <v>0</v>
      </c>
      <c r="R2137" s="35"/>
    </row>
    <row r="2138" spans="1:18" x14ac:dyDescent="0.3">
      <c r="A2138" s="40" t="s">
        <v>796</v>
      </c>
      <c r="B2138" s="40" t="s">
        <v>154</v>
      </c>
      <c r="C2138" s="40" t="s">
        <v>1028</v>
      </c>
      <c r="D2138" s="40" t="s">
        <v>1029</v>
      </c>
      <c r="E2138" s="88" t="s">
        <v>3031</v>
      </c>
      <c r="F2138" s="40"/>
      <c r="G2138" s="81" t="s">
        <v>3071</v>
      </c>
      <c r="H2138" s="9" t="s">
        <v>18</v>
      </c>
      <c r="I2138" s="102">
        <v>35000</v>
      </c>
      <c r="J2138" s="102">
        <v>35000</v>
      </c>
      <c r="K2138" s="102"/>
      <c r="L2138" s="102">
        <f t="shared" si="777"/>
        <v>7500</v>
      </c>
      <c r="M2138" s="102">
        <v>0</v>
      </c>
      <c r="N2138" s="102">
        <v>4500</v>
      </c>
      <c r="O2138" s="102">
        <v>3000</v>
      </c>
      <c r="P2138" s="102">
        <f t="shared" si="778"/>
        <v>7500</v>
      </c>
      <c r="Q2138" s="102">
        <f t="shared" si="779"/>
        <v>21.428571428571427</v>
      </c>
      <c r="R2138" s="35"/>
    </row>
    <row r="2139" spans="1:18" x14ac:dyDescent="0.3">
      <c r="A2139" s="40" t="s">
        <v>796</v>
      </c>
      <c r="B2139" s="40" t="s">
        <v>154</v>
      </c>
      <c r="C2139" s="40" t="s">
        <v>1028</v>
      </c>
      <c r="D2139" s="40" t="s">
        <v>1029</v>
      </c>
      <c r="E2139" s="88" t="s">
        <v>3032</v>
      </c>
      <c r="F2139" s="40"/>
      <c r="G2139" s="81" t="s">
        <v>3071</v>
      </c>
      <c r="H2139" s="9" t="s">
        <v>19</v>
      </c>
      <c r="I2139" s="102">
        <v>8000</v>
      </c>
      <c r="J2139" s="102">
        <v>8000</v>
      </c>
      <c r="K2139" s="102"/>
      <c r="L2139" s="102">
        <f t="shared" si="777"/>
        <v>2200</v>
      </c>
      <c r="M2139" s="102">
        <v>0</v>
      </c>
      <c r="N2139" s="102">
        <v>1500</v>
      </c>
      <c r="O2139" s="102">
        <v>700</v>
      </c>
      <c r="P2139" s="102">
        <f t="shared" si="778"/>
        <v>2200</v>
      </c>
      <c r="Q2139" s="102">
        <f t="shared" si="779"/>
        <v>27.500000000000004</v>
      </c>
      <c r="R2139" s="35"/>
    </row>
    <row r="2140" spans="1:18" x14ac:dyDescent="0.3">
      <c r="A2140" s="40" t="s">
        <v>796</v>
      </c>
      <c r="B2140" s="40" t="s">
        <v>154</v>
      </c>
      <c r="C2140" s="40" t="s">
        <v>1028</v>
      </c>
      <c r="D2140" s="40" t="s">
        <v>1029</v>
      </c>
      <c r="E2140" s="88" t="s">
        <v>3026</v>
      </c>
      <c r="F2140" s="40"/>
      <c r="G2140" s="81" t="s">
        <v>3071</v>
      </c>
      <c r="H2140" s="9" t="s">
        <v>20</v>
      </c>
      <c r="I2140" s="102">
        <v>10000</v>
      </c>
      <c r="J2140" s="102">
        <v>9500</v>
      </c>
      <c r="K2140" s="102"/>
      <c r="L2140" s="102">
        <f t="shared" si="777"/>
        <v>1584</v>
      </c>
      <c r="M2140" s="102">
        <v>0</v>
      </c>
      <c r="N2140" s="102">
        <v>792</v>
      </c>
      <c r="O2140" s="102">
        <v>792</v>
      </c>
      <c r="P2140" s="102">
        <f t="shared" si="778"/>
        <v>1584</v>
      </c>
      <c r="Q2140" s="102">
        <f t="shared" si="779"/>
        <v>16.673684210526314</v>
      </c>
      <c r="R2140" s="35"/>
    </row>
    <row r="2141" spans="1:18" x14ac:dyDescent="0.3">
      <c r="A2141" s="40" t="s">
        <v>796</v>
      </c>
      <c r="B2141" s="40" t="s">
        <v>154</v>
      </c>
      <c r="C2141" s="40" t="s">
        <v>1028</v>
      </c>
      <c r="D2141" s="40" t="s">
        <v>1029</v>
      </c>
      <c r="E2141" s="88" t="s">
        <v>3033</v>
      </c>
      <c r="F2141" s="40"/>
      <c r="G2141" s="81" t="s">
        <v>3071</v>
      </c>
      <c r="H2141" s="9" t="s">
        <v>21</v>
      </c>
      <c r="I2141" s="102">
        <v>1500</v>
      </c>
      <c r="J2141" s="102">
        <v>1000</v>
      </c>
      <c r="K2141" s="102"/>
      <c r="L2141" s="102">
        <f t="shared" si="777"/>
        <v>0</v>
      </c>
      <c r="M2141" s="102">
        <v>0</v>
      </c>
      <c r="N2141" s="102"/>
      <c r="O2141" s="102"/>
      <c r="P2141" s="102">
        <f t="shared" si="778"/>
        <v>0</v>
      </c>
      <c r="Q2141" s="102">
        <f t="shared" si="779"/>
        <v>0</v>
      </c>
      <c r="R2141" s="35"/>
    </row>
    <row r="2142" spans="1:18" x14ac:dyDescent="0.3">
      <c r="A2142" s="40" t="s">
        <v>796</v>
      </c>
      <c r="B2142" s="40" t="s">
        <v>154</v>
      </c>
      <c r="C2142" s="40" t="s">
        <v>1028</v>
      </c>
      <c r="D2142" s="40" t="s">
        <v>1029</v>
      </c>
      <c r="E2142" s="88" t="s">
        <v>3035</v>
      </c>
      <c r="F2142" s="40"/>
      <c r="G2142" s="81" t="s">
        <v>3071</v>
      </c>
      <c r="H2142" s="9" t="s">
        <v>23</v>
      </c>
      <c r="I2142" s="102">
        <v>10000</v>
      </c>
      <c r="J2142" s="102">
        <v>9500</v>
      </c>
      <c r="K2142" s="102"/>
      <c r="L2142" s="102">
        <f t="shared" si="777"/>
        <v>1584</v>
      </c>
      <c r="M2142" s="102">
        <v>0</v>
      </c>
      <c r="N2142" s="102">
        <v>792</v>
      </c>
      <c r="O2142" s="102">
        <v>792</v>
      </c>
      <c r="P2142" s="102">
        <f t="shared" si="778"/>
        <v>1584</v>
      </c>
      <c r="Q2142" s="102">
        <f t="shared" si="779"/>
        <v>16.673684210526314</v>
      </c>
      <c r="R2142" s="35"/>
    </row>
    <row r="2143" spans="1:18" x14ac:dyDescent="0.3">
      <c r="A2143" s="40" t="s">
        <v>796</v>
      </c>
      <c r="B2143" s="40" t="s">
        <v>154</v>
      </c>
      <c r="C2143" s="40" t="s">
        <v>1028</v>
      </c>
      <c r="D2143" s="40" t="s">
        <v>1029</v>
      </c>
      <c r="E2143" s="88" t="s">
        <v>3036</v>
      </c>
      <c r="F2143" s="40"/>
      <c r="G2143" s="81" t="s">
        <v>3071</v>
      </c>
      <c r="H2143" s="9" t="s">
        <v>24</v>
      </c>
      <c r="I2143" s="102">
        <v>0</v>
      </c>
      <c r="J2143" s="102">
        <v>0</v>
      </c>
      <c r="K2143" s="102"/>
      <c r="L2143" s="102">
        <f t="shared" si="777"/>
        <v>0</v>
      </c>
      <c r="M2143" s="102">
        <v>0</v>
      </c>
      <c r="N2143" s="102"/>
      <c r="O2143" s="102"/>
      <c r="P2143" s="102">
        <f t="shared" si="778"/>
        <v>0</v>
      </c>
      <c r="Q2143" s="102" t="str">
        <f t="shared" si="779"/>
        <v>-</v>
      </c>
      <c r="R2143" s="35"/>
    </row>
    <row r="2144" spans="1:18" x14ac:dyDescent="0.3">
      <c r="A2144" s="41" t="s">
        <v>796</v>
      </c>
      <c r="B2144" s="41" t="s">
        <v>154</v>
      </c>
      <c r="C2144" s="41" t="s">
        <v>1028</v>
      </c>
      <c r="D2144" s="41" t="s">
        <v>1029</v>
      </c>
      <c r="E2144" s="41" t="s">
        <v>127</v>
      </c>
      <c r="F2144" s="40" t="s">
        <v>0</v>
      </c>
      <c r="G2144" s="81" t="s">
        <v>0</v>
      </c>
      <c r="H2144" s="6" t="s">
        <v>25</v>
      </c>
      <c r="I2144" s="104">
        <f>SUM(I2145:I2147)</f>
        <v>35500</v>
      </c>
      <c r="J2144" s="104">
        <f>SUM(J2145:J2147)</f>
        <v>34500</v>
      </c>
      <c r="K2144" s="104">
        <f>SUM(K2145:K2147)</f>
        <v>0</v>
      </c>
      <c r="L2144" s="104">
        <f t="shared" si="777"/>
        <v>4625</v>
      </c>
      <c r="M2144" s="104">
        <f>SUM(M2145:M2147)</f>
        <v>175</v>
      </c>
      <c r="N2144" s="104">
        <f t="shared" ref="N2144:O2144" si="785">SUM(N2145:N2147)</f>
        <v>2250</v>
      </c>
      <c r="O2144" s="104">
        <f t="shared" si="785"/>
        <v>2200</v>
      </c>
      <c r="P2144" s="104">
        <f t="shared" si="778"/>
        <v>4625</v>
      </c>
      <c r="Q2144" s="104">
        <f t="shared" si="779"/>
        <v>13.405797101449277</v>
      </c>
      <c r="R2144" s="35"/>
    </row>
    <row r="2145" spans="1:18" x14ac:dyDescent="0.3">
      <c r="A2145" s="40" t="s">
        <v>796</v>
      </c>
      <c r="B2145" s="40" t="s">
        <v>154</v>
      </c>
      <c r="C2145" s="40" t="s">
        <v>1028</v>
      </c>
      <c r="D2145" s="40" t="s">
        <v>1029</v>
      </c>
      <c r="E2145" s="88" t="s">
        <v>3019</v>
      </c>
      <c r="F2145" s="40"/>
      <c r="G2145" s="81" t="s">
        <v>3071</v>
      </c>
      <c r="H2145" s="9" t="s">
        <v>25</v>
      </c>
      <c r="I2145" s="102">
        <v>24900</v>
      </c>
      <c r="J2145" s="102">
        <v>23900</v>
      </c>
      <c r="K2145" s="102"/>
      <c r="L2145" s="102">
        <f t="shared" si="777"/>
        <v>4000</v>
      </c>
      <c r="M2145" s="102">
        <v>0</v>
      </c>
      <c r="N2145" s="102">
        <v>2000</v>
      </c>
      <c r="O2145" s="102">
        <v>2000</v>
      </c>
      <c r="P2145" s="102">
        <f t="shared" si="778"/>
        <v>4000</v>
      </c>
      <c r="Q2145" s="102">
        <f t="shared" si="779"/>
        <v>16.736401673640167</v>
      </c>
      <c r="R2145" s="35"/>
    </row>
    <row r="2146" spans="1:18" x14ac:dyDescent="0.3">
      <c r="A2146" s="40" t="s">
        <v>796</v>
      </c>
      <c r="B2146" s="40" t="s">
        <v>154</v>
      </c>
      <c r="C2146" s="40" t="s">
        <v>1028</v>
      </c>
      <c r="D2146" s="40" t="s">
        <v>1029</v>
      </c>
      <c r="E2146" s="88" t="s">
        <v>3019</v>
      </c>
      <c r="F2146" s="40" t="s">
        <v>1036</v>
      </c>
      <c r="G2146" s="81" t="s">
        <v>3071</v>
      </c>
      <c r="H2146" s="9" t="s">
        <v>135</v>
      </c>
      <c r="I2146" s="102">
        <v>2100</v>
      </c>
      <c r="J2146" s="102">
        <v>2100</v>
      </c>
      <c r="K2146" s="102"/>
      <c r="L2146" s="102">
        <f t="shared" si="777"/>
        <v>625</v>
      </c>
      <c r="M2146" s="102">
        <v>175</v>
      </c>
      <c r="N2146" s="102">
        <v>250</v>
      </c>
      <c r="O2146" s="102">
        <v>200</v>
      </c>
      <c r="P2146" s="102">
        <f t="shared" si="778"/>
        <v>625</v>
      </c>
      <c r="Q2146" s="102">
        <f t="shared" si="779"/>
        <v>29.761904761904763</v>
      </c>
      <c r="R2146" s="35"/>
    </row>
    <row r="2147" spans="1:18" ht="20.399999999999999" x14ac:dyDescent="0.3">
      <c r="A2147" s="40" t="s">
        <v>796</v>
      </c>
      <c r="B2147" s="40" t="s">
        <v>154</v>
      </c>
      <c r="C2147" s="40" t="s">
        <v>1028</v>
      </c>
      <c r="D2147" s="40" t="s">
        <v>1029</v>
      </c>
      <c r="E2147" s="88" t="s">
        <v>3019</v>
      </c>
      <c r="F2147" s="40" t="s">
        <v>1037</v>
      </c>
      <c r="G2147" s="81" t="s">
        <v>3071</v>
      </c>
      <c r="H2147" s="9" t="s">
        <v>141</v>
      </c>
      <c r="I2147" s="102">
        <v>8500</v>
      </c>
      <c r="J2147" s="102">
        <v>8500</v>
      </c>
      <c r="K2147" s="102"/>
      <c r="L2147" s="102">
        <f t="shared" si="777"/>
        <v>0</v>
      </c>
      <c r="M2147" s="102">
        <v>0</v>
      </c>
      <c r="N2147" s="102"/>
      <c r="O2147" s="102"/>
      <c r="P2147" s="102">
        <f t="shared" si="778"/>
        <v>0</v>
      </c>
      <c r="Q2147" s="102">
        <f t="shared" si="779"/>
        <v>0</v>
      </c>
      <c r="R2147" s="35"/>
    </row>
    <row r="2148" spans="1:18" s="34" customFormat="1" ht="20.399999999999999" x14ac:dyDescent="0.3">
      <c r="A2148" s="43" t="s">
        <v>0</v>
      </c>
      <c r="B2148" s="43" t="s">
        <v>0</v>
      </c>
      <c r="C2148" s="43" t="s">
        <v>0</v>
      </c>
      <c r="D2148" s="49" t="s">
        <v>0</v>
      </c>
      <c r="E2148" s="49" t="s">
        <v>0</v>
      </c>
      <c r="F2148" s="49" t="s">
        <v>0</v>
      </c>
      <c r="G2148" s="49" t="s">
        <v>0</v>
      </c>
      <c r="H2148" s="21" t="s">
        <v>35</v>
      </c>
      <c r="I2148" s="112">
        <f t="shared" ref="I2148:O2149" si="786">SUM(I2149)</f>
        <v>100</v>
      </c>
      <c r="J2148" s="112">
        <f t="shared" si="786"/>
        <v>100</v>
      </c>
      <c r="K2148" s="112">
        <f t="shared" si="786"/>
        <v>0</v>
      </c>
      <c r="L2148" s="112">
        <f t="shared" si="777"/>
        <v>0</v>
      </c>
      <c r="M2148" s="112">
        <f t="shared" si="786"/>
        <v>0</v>
      </c>
      <c r="N2148" s="112">
        <f t="shared" si="786"/>
        <v>0</v>
      </c>
      <c r="O2148" s="112">
        <f t="shared" si="786"/>
        <v>0</v>
      </c>
      <c r="P2148" s="112">
        <f t="shared" si="778"/>
        <v>0</v>
      </c>
      <c r="Q2148" s="112">
        <f t="shared" si="779"/>
        <v>0</v>
      </c>
      <c r="R2148" s="35"/>
    </row>
    <row r="2149" spans="1:18" x14ac:dyDescent="0.3">
      <c r="A2149" s="40" t="s">
        <v>796</v>
      </c>
      <c r="B2149" s="40" t="s">
        <v>154</v>
      </c>
      <c r="C2149" s="40" t="s">
        <v>1028</v>
      </c>
      <c r="D2149" s="40" t="s">
        <v>1029</v>
      </c>
      <c r="E2149" s="52" t="s">
        <v>142</v>
      </c>
      <c r="F2149" s="52" t="s">
        <v>0</v>
      </c>
      <c r="G2149" s="52" t="s">
        <v>0</v>
      </c>
      <c r="H2149" s="6" t="s">
        <v>27</v>
      </c>
      <c r="I2149" s="104">
        <f t="shared" si="786"/>
        <v>100</v>
      </c>
      <c r="J2149" s="104">
        <f t="shared" si="786"/>
        <v>100</v>
      </c>
      <c r="K2149" s="104">
        <f t="shared" si="786"/>
        <v>0</v>
      </c>
      <c r="L2149" s="104">
        <f t="shared" si="777"/>
        <v>0</v>
      </c>
      <c r="M2149" s="104">
        <f t="shared" si="786"/>
        <v>0</v>
      </c>
      <c r="N2149" s="104">
        <f t="shared" si="786"/>
        <v>0</v>
      </c>
      <c r="O2149" s="104">
        <f t="shared" si="786"/>
        <v>0</v>
      </c>
      <c r="P2149" s="104">
        <f t="shared" si="778"/>
        <v>0</v>
      </c>
      <c r="Q2149" s="104">
        <f t="shared" si="779"/>
        <v>0</v>
      </c>
      <c r="R2149" s="35"/>
    </row>
    <row r="2150" spans="1:18" x14ac:dyDescent="0.3">
      <c r="A2150" s="40" t="s">
        <v>796</v>
      </c>
      <c r="B2150" s="40" t="s">
        <v>154</v>
      </c>
      <c r="C2150" s="40" t="s">
        <v>1028</v>
      </c>
      <c r="D2150" s="40" t="s">
        <v>1029</v>
      </c>
      <c r="E2150" s="88" t="s">
        <v>3021</v>
      </c>
      <c r="F2150" s="40"/>
      <c r="G2150" s="81" t="s">
        <v>3071</v>
      </c>
      <c r="H2150" s="9" t="s">
        <v>34</v>
      </c>
      <c r="I2150" s="102">
        <v>100</v>
      </c>
      <c r="J2150" s="102">
        <v>100</v>
      </c>
      <c r="K2150" s="102"/>
      <c r="L2150" s="102">
        <f t="shared" si="777"/>
        <v>0</v>
      </c>
      <c r="M2150" s="102">
        <v>0</v>
      </c>
      <c r="N2150" s="102"/>
      <c r="O2150" s="102"/>
      <c r="P2150" s="102">
        <f t="shared" si="778"/>
        <v>0</v>
      </c>
      <c r="Q2150" s="102">
        <f t="shared" si="779"/>
        <v>0</v>
      </c>
      <c r="R2150" s="35"/>
    </row>
    <row r="2151" spans="1:18" s="34" customFormat="1" ht="20.399999999999999" x14ac:dyDescent="0.3">
      <c r="A2151" s="43" t="s">
        <v>0</v>
      </c>
      <c r="B2151" s="43" t="s">
        <v>0</v>
      </c>
      <c r="C2151" s="43" t="s">
        <v>0</v>
      </c>
      <c r="D2151" s="49" t="s">
        <v>0</v>
      </c>
      <c r="E2151" s="49" t="s">
        <v>0</v>
      </c>
      <c r="F2151" s="49" t="s">
        <v>0</v>
      </c>
      <c r="G2151" s="49" t="s">
        <v>0</v>
      </c>
      <c r="H2151" s="21" t="s">
        <v>53</v>
      </c>
      <c r="I2151" s="112">
        <f t="shared" ref="I2151:O2152" si="787">SUM(I2152)</f>
        <v>1000</v>
      </c>
      <c r="J2151" s="112">
        <f t="shared" si="787"/>
        <v>0</v>
      </c>
      <c r="K2151" s="112">
        <f t="shared" si="787"/>
        <v>0</v>
      </c>
      <c r="L2151" s="112">
        <f t="shared" si="777"/>
        <v>0</v>
      </c>
      <c r="M2151" s="112">
        <f t="shared" si="787"/>
        <v>0</v>
      </c>
      <c r="N2151" s="112">
        <f t="shared" si="787"/>
        <v>0</v>
      </c>
      <c r="O2151" s="112">
        <f t="shared" si="787"/>
        <v>0</v>
      </c>
      <c r="P2151" s="112">
        <f t="shared" si="778"/>
        <v>0</v>
      </c>
      <c r="Q2151" s="112" t="str">
        <f t="shared" si="779"/>
        <v>-</v>
      </c>
      <c r="R2151" s="35"/>
    </row>
    <row r="2152" spans="1:18" x14ac:dyDescent="0.3">
      <c r="A2152" s="40" t="s">
        <v>796</v>
      </c>
      <c r="B2152" s="40" t="s">
        <v>154</v>
      </c>
      <c r="C2152" s="40" t="s">
        <v>1028</v>
      </c>
      <c r="D2152" s="40" t="s">
        <v>1029</v>
      </c>
      <c r="E2152" s="52" t="s">
        <v>149</v>
      </c>
      <c r="F2152" s="52" t="s">
        <v>0</v>
      </c>
      <c r="G2152" s="52" t="s">
        <v>0</v>
      </c>
      <c r="H2152" s="6" t="s">
        <v>46</v>
      </c>
      <c r="I2152" s="104">
        <f t="shared" si="787"/>
        <v>1000</v>
      </c>
      <c r="J2152" s="104">
        <f t="shared" si="787"/>
        <v>0</v>
      </c>
      <c r="K2152" s="104">
        <f t="shared" si="787"/>
        <v>0</v>
      </c>
      <c r="L2152" s="104">
        <f t="shared" si="777"/>
        <v>0</v>
      </c>
      <c r="M2152" s="104">
        <f t="shared" si="787"/>
        <v>0</v>
      </c>
      <c r="N2152" s="104">
        <f t="shared" si="787"/>
        <v>0</v>
      </c>
      <c r="O2152" s="104">
        <f t="shared" si="787"/>
        <v>0</v>
      </c>
      <c r="P2152" s="104">
        <f t="shared" si="778"/>
        <v>0</v>
      </c>
      <c r="Q2152" s="104" t="str">
        <f t="shared" si="779"/>
        <v>-</v>
      </c>
      <c r="R2152" s="35"/>
    </row>
    <row r="2153" spans="1:18" x14ac:dyDescent="0.3">
      <c r="A2153" s="40" t="s">
        <v>796</v>
      </c>
      <c r="B2153" s="40" t="s">
        <v>154</v>
      </c>
      <c r="C2153" s="40" t="s">
        <v>1028</v>
      </c>
      <c r="D2153" s="40" t="s">
        <v>1029</v>
      </c>
      <c r="E2153" s="88" t="s">
        <v>3022</v>
      </c>
      <c r="F2153" s="40"/>
      <c r="G2153" s="81" t="s">
        <v>3071</v>
      </c>
      <c r="H2153" s="9" t="s">
        <v>49</v>
      </c>
      <c r="I2153" s="102">
        <v>1000</v>
      </c>
      <c r="J2153" s="102">
        <v>0</v>
      </c>
      <c r="K2153" s="102"/>
      <c r="L2153" s="102">
        <f t="shared" si="777"/>
        <v>0</v>
      </c>
      <c r="M2153" s="102">
        <v>0</v>
      </c>
      <c r="N2153" s="102"/>
      <c r="O2153" s="102"/>
      <c r="P2153" s="102">
        <f t="shared" si="778"/>
        <v>0</v>
      </c>
      <c r="Q2153" s="102" t="str">
        <f t="shared" si="779"/>
        <v>-</v>
      </c>
      <c r="R2153" s="35"/>
    </row>
    <row r="2154" spans="1:18" s="34" customFormat="1" x14ac:dyDescent="0.3">
      <c r="A2154" s="49" t="s">
        <v>0</v>
      </c>
      <c r="B2154" s="49" t="s">
        <v>0</v>
      </c>
      <c r="C2154" s="49" t="s">
        <v>0</v>
      </c>
      <c r="D2154" s="49" t="s">
        <v>0</v>
      </c>
      <c r="E2154" s="49" t="s">
        <v>0</v>
      </c>
      <c r="F2154" s="49" t="s">
        <v>0</v>
      </c>
      <c r="G2154" s="49" t="s">
        <v>0</v>
      </c>
      <c r="H2154" s="21" t="s">
        <v>1038</v>
      </c>
      <c r="I2154" s="112">
        <f>SUM(I2125,I2148,I2151)</f>
        <v>906517</v>
      </c>
      <c r="J2154" s="112">
        <f>SUM(J2125,J2148,J2151)</f>
        <v>902517</v>
      </c>
      <c r="K2154" s="112">
        <f>SUM(K2125,K2148,K2151)</f>
        <v>0</v>
      </c>
      <c r="L2154" s="112">
        <f t="shared" si="777"/>
        <v>225813</v>
      </c>
      <c r="M2154" s="112">
        <f>SUM(M2125,M2148,M2151)</f>
        <v>67495</v>
      </c>
      <c r="N2154" s="112">
        <f t="shared" ref="N2154:O2154" si="788">SUM(N2125,N2148,N2151)</f>
        <v>83734</v>
      </c>
      <c r="O2154" s="112">
        <f t="shared" si="788"/>
        <v>74584</v>
      </c>
      <c r="P2154" s="112">
        <f t="shared" si="778"/>
        <v>225813</v>
      </c>
      <c r="Q2154" s="112">
        <f t="shared" si="779"/>
        <v>25.020359727295993</v>
      </c>
      <c r="R2154" s="35"/>
    </row>
    <row r="2155" spans="1:18" ht="15" thickBot="1" x14ac:dyDescent="0.35">
      <c r="A2155" s="81" t="s">
        <v>0</v>
      </c>
      <c r="B2155" s="81" t="s">
        <v>0</v>
      </c>
      <c r="C2155" s="81" t="s">
        <v>0</v>
      </c>
      <c r="D2155" s="81" t="s">
        <v>0</v>
      </c>
      <c r="E2155" s="81" t="s">
        <v>0</v>
      </c>
      <c r="F2155" s="81" t="s">
        <v>0</v>
      </c>
      <c r="G2155" s="81" t="s">
        <v>0</v>
      </c>
      <c r="H2155" s="6" t="s">
        <v>152</v>
      </c>
      <c r="I2155" s="104">
        <v>30</v>
      </c>
      <c r="J2155" s="104">
        <v>30</v>
      </c>
      <c r="K2155" s="104"/>
      <c r="L2155" s="104"/>
      <c r="M2155" s="104"/>
      <c r="N2155" s="104"/>
      <c r="O2155" s="104"/>
      <c r="P2155" s="104"/>
      <c r="Q2155" s="104"/>
      <c r="R2155" s="35"/>
    </row>
    <row r="2156" spans="1:18" s="34" customFormat="1" ht="31.2" thickBot="1" x14ac:dyDescent="0.35">
      <c r="A2156" s="127" t="s">
        <v>0</v>
      </c>
      <c r="B2156" s="127" t="s">
        <v>0</v>
      </c>
      <c r="C2156" s="127" t="s">
        <v>0</v>
      </c>
      <c r="D2156" s="127" t="s">
        <v>0</v>
      </c>
      <c r="E2156" s="127" t="s">
        <v>0</v>
      </c>
      <c r="F2156" s="127" t="s">
        <v>0</v>
      </c>
      <c r="G2156" s="127" t="s">
        <v>0</v>
      </c>
      <c r="H2156" s="29" t="s">
        <v>63</v>
      </c>
      <c r="I2156" s="124" t="s">
        <v>3013</v>
      </c>
      <c r="J2156" s="124" t="s">
        <v>2</v>
      </c>
      <c r="K2156" s="124" t="s">
        <v>3097</v>
      </c>
      <c r="L2156" s="124" t="s">
        <v>3097</v>
      </c>
      <c r="M2156" s="124" t="s">
        <v>3098</v>
      </c>
      <c r="N2156" s="124" t="s">
        <v>3099</v>
      </c>
      <c r="O2156" s="124" t="s">
        <v>3100</v>
      </c>
      <c r="P2156" s="124" t="s">
        <v>3097</v>
      </c>
      <c r="Q2156" s="126" t="s">
        <v>3101</v>
      </c>
      <c r="R2156" s="35"/>
    </row>
    <row r="2157" spans="1:18" x14ac:dyDescent="0.3">
      <c r="A2157" s="128"/>
      <c r="B2157" s="128"/>
      <c r="C2157" s="128"/>
      <c r="D2157" s="128"/>
      <c r="E2157" s="128"/>
      <c r="F2157" s="128"/>
      <c r="G2157" s="128"/>
      <c r="H2157" s="10" t="s">
        <v>0</v>
      </c>
      <c r="I2157" s="103">
        <v>1</v>
      </c>
      <c r="J2157" s="103">
        <v>2</v>
      </c>
      <c r="K2157" s="103">
        <v>3</v>
      </c>
      <c r="L2157" s="103" t="s">
        <v>3</v>
      </c>
      <c r="M2157" s="103">
        <v>5</v>
      </c>
      <c r="N2157" s="103">
        <v>6</v>
      </c>
      <c r="O2157" s="103">
        <v>7</v>
      </c>
      <c r="P2157" s="103" t="s">
        <v>3102</v>
      </c>
      <c r="Q2157" s="103">
        <v>9</v>
      </c>
      <c r="R2157" s="35"/>
    </row>
    <row r="2158" spans="1:18" x14ac:dyDescent="0.3">
      <c r="A2158" s="128"/>
      <c r="B2158" s="128"/>
      <c r="C2158" s="128"/>
      <c r="D2158" s="128"/>
      <c r="E2158" s="128"/>
      <c r="F2158" s="128"/>
      <c r="G2158" s="128"/>
      <c r="H2158" s="11" t="s">
        <v>99</v>
      </c>
      <c r="I2158" s="105">
        <f>SUM(I2154)</f>
        <v>906517</v>
      </c>
      <c r="J2158" s="105">
        <f>SUM(J2154)</f>
        <v>902517</v>
      </c>
      <c r="K2158" s="105">
        <f>SUM(K2154)</f>
        <v>0</v>
      </c>
      <c r="L2158" s="105">
        <f t="shared" si="777"/>
        <v>225813</v>
      </c>
      <c r="M2158" s="105">
        <f>SUM(M2154)</f>
        <v>67495</v>
      </c>
      <c r="N2158" s="105">
        <f t="shared" ref="N2158:O2158" si="789">SUM(N2154)</f>
        <v>83734</v>
      </c>
      <c r="O2158" s="105">
        <f t="shared" si="789"/>
        <v>74584</v>
      </c>
      <c r="P2158" s="105">
        <f t="shared" si="778"/>
        <v>225813</v>
      </c>
      <c r="Q2158" s="105">
        <f t="shared" si="779"/>
        <v>25.020359727295993</v>
      </c>
      <c r="R2158" s="35"/>
    </row>
    <row r="2159" spans="1:18" x14ac:dyDescent="0.3">
      <c r="A2159" s="128"/>
      <c r="B2159" s="128"/>
      <c r="C2159" s="128"/>
      <c r="D2159" s="128"/>
      <c r="E2159" s="128"/>
      <c r="F2159" s="128"/>
      <c r="G2159" s="128"/>
      <c r="H2159" s="12" t="s">
        <v>62</v>
      </c>
      <c r="I2159" s="105">
        <f>SUM(I2158)</f>
        <v>906517</v>
      </c>
      <c r="J2159" s="105">
        <f>SUM(J2158)</f>
        <v>902517</v>
      </c>
      <c r="K2159" s="105">
        <f>SUM(K2158)</f>
        <v>0</v>
      </c>
      <c r="L2159" s="105">
        <f t="shared" si="777"/>
        <v>225813</v>
      </c>
      <c r="M2159" s="105">
        <f>SUM(M2158)</f>
        <v>67495</v>
      </c>
      <c r="N2159" s="105">
        <f t="shared" ref="N2159:O2159" si="790">SUM(N2158)</f>
        <v>83734</v>
      </c>
      <c r="O2159" s="105">
        <f t="shared" si="790"/>
        <v>74584</v>
      </c>
      <c r="P2159" s="105">
        <f t="shared" si="778"/>
        <v>225813</v>
      </c>
      <c r="Q2159" s="105">
        <f t="shared" si="779"/>
        <v>25.020359727295993</v>
      </c>
      <c r="R2159" s="35"/>
    </row>
    <row r="2160" spans="1:18" x14ac:dyDescent="0.3">
      <c r="A2160" s="129"/>
      <c r="B2160" s="129"/>
      <c r="C2160" s="129"/>
      <c r="D2160" s="129"/>
      <c r="E2160" s="129"/>
      <c r="F2160" s="129"/>
      <c r="G2160" s="129"/>
      <c r="R2160" s="35"/>
    </row>
    <row r="2161" spans="1:18" ht="15" thickBot="1" x14ac:dyDescent="0.35">
      <c r="A2161" s="81" t="s">
        <v>0</v>
      </c>
      <c r="B2161" s="81" t="s">
        <v>0</v>
      </c>
      <c r="C2161" s="81" t="s">
        <v>0</v>
      </c>
      <c r="D2161" s="81" t="s">
        <v>0</v>
      </c>
      <c r="E2161" s="81" t="s">
        <v>0</v>
      </c>
      <c r="F2161" s="81" t="s">
        <v>0</v>
      </c>
      <c r="G2161" s="81" t="s">
        <v>0</v>
      </c>
      <c r="H2161" s="13" t="s">
        <v>0</v>
      </c>
      <c r="I2161" s="106"/>
      <c r="J2161" s="106"/>
      <c r="K2161" s="106"/>
      <c r="L2161" s="106"/>
      <c r="M2161" s="106"/>
      <c r="N2161" s="106"/>
      <c r="O2161" s="106"/>
      <c r="P2161" s="106"/>
      <c r="Q2161" s="106"/>
      <c r="R2161" s="35"/>
    </row>
    <row r="2162" spans="1:18" s="34" customFormat="1" ht="31.2" thickBot="1" x14ac:dyDescent="0.35">
      <c r="A2162" s="45" t="s">
        <v>112</v>
      </c>
      <c r="B2162" s="45" t="s">
        <v>113</v>
      </c>
      <c r="C2162" s="45" t="s">
        <v>114</v>
      </c>
      <c r="D2162" s="46" t="s">
        <v>0</v>
      </c>
      <c r="E2162" s="45" t="s">
        <v>3014</v>
      </c>
      <c r="F2162" s="45" t="s">
        <v>115</v>
      </c>
      <c r="G2162" s="45" t="s">
        <v>116</v>
      </c>
      <c r="H2162" s="29" t="s">
        <v>1</v>
      </c>
      <c r="I2162" s="124" t="s">
        <v>3013</v>
      </c>
      <c r="J2162" s="124" t="s">
        <v>2</v>
      </c>
      <c r="K2162" s="124" t="s">
        <v>3097</v>
      </c>
      <c r="L2162" s="124" t="s">
        <v>3097</v>
      </c>
      <c r="M2162" s="124" t="s">
        <v>3098</v>
      </c>
      <c r="N2162" s="124" t="s">
        <v>3099</v>
      </c>
      <c r="O2162" s="124" t="s">
        <v>3100</v>
      </c>
      <c r="P2162" s="124" t="s">
        <v>3097</v>
      </c>
      <c r="Q2162" s="126" t="s">
        <v>3101</v>
      </c>
      <c r="R2162" s="35"/>
    </row>
    <row r="2163" spans="1:18" x14ac:dyDescent="0.3">
      <c r="A2163" s="50" t="s">
        <v>0</v>
      </c>
      <c r="B2163" s="50" t="s">
        <v>0</v>
      </c>
      <c r="C2163" s="50" t="s">
        <v>0</v>
      </c>
      <c r="D2163" s="51" t="s">
        <v>0</v>
      </c>
      <c r="E2163" s="51" t="s">
        <v>0</v>
      </c>
      <c r="F2163" s="86" t="s">
        <v>0</v>
      </c>
      <c r="G2163" s="87" t="s">
        <v>0</v>
      </c>
      <c r="H2163" s="8" t="s">
        <v>0</v>
      </c>
      <c r="I2163" s="103">
        <v>1</v>
      </c>
      <c r="J2163" s="103">
        <v>2</v>
      </c>
      <c r="K2163" s="103">
        <v>3</v>
      </c>
      <c r="L2163" s="103" t="s">
        <v>3</v>
      </c>
      <c r="M2163" s="103">
        <v>5</v>
      </c>
      <c r="N2163" s="103">
        <v>6</v>
      </c>
      <c r="O2163" s="103">
        <v>7</v>
      </c>
      <c r="P2163" s="103" t="s">
        <v>3102</v>
      </c>
      <c r="Q2163" s="103">
        <v>9</v>
      </c>
      <c r="R2163" s="35"/>
    </row>
    <row r="2164" spans="1:18" x14ac:dyDescent="0.3">
      <c r="A2164" s="41" t="s">
        <v>796</v>
      </c>
      <c r="B2164" s="41" t="s">
        <v>154</v>
      </c>
      <c r="C2164" s="40" t="s">
        <v>1039</v>
      </c>
      <c r="D2164" s="40" t="s">
        <v>1040</v>
      </c>
      <c r="E2164" s="52" t="s">
        <v>0</v>
      </c>
      <c r="F2164" s="52" t="s">
        <v>0</v>
      </c>
      <c r="G2164" s="52" t="s">
        <v>0</v>
      </c>
      <c r="H2164" s="6" t="s">
        <v>1041</v>
      </c>
      <c r="I2164" s="102"/>
      <c r="J2164" s="102"/>
      <c r="K2164" s="102"/>
      <c r="L2164" s="102">
        <f t="shared" si="777"/>
        <v>0</v>
      </c>
      <c r="M2164" s="102">
        <v>0</v>
      </c>
      <c r="N2164" s="102"/>
      <c r="O2164" s="102"/>
      <c r="P2164" s="102">
        <f t="shared" si="778"/>
        <v>0</v>
      </c>
      <c r="Q2164" s="102" t="str">
        <f t="shared" si="779"/>
        <v>-</v>
      </c>
      <c r="R2164" s="35"/>
    </row>
    <row r="2165" spans="1:18" s="34" customFormat="1" ht="20.399999999999999" x14ac:dyDescent="0.3">
      <c r="A2165" s="43" t="s">
        <v>0</v>
      </c>
      <c r="B2165" s="43" t="s">
        <v>0</v>
      </c>
      <c r="C2165" s="43" t="s">
        <v>0</v>
      </c>
      <c r="D2165" s="49" t="s">
        <v>0</v>
      </c>
      <c r="E2165" s="49" t="s">
        <v>0</v>
      </c>
      <c r="F2165" s="49" t="s">
        <v>0</v>
      </c>
      <c r="G2165" s="49" t="s">
        <v>0</v>
      </c>
      <c r="H2165" s="21" t="s">
        <v>26</v>
      </c>
      <c r="I2165" s="112">
        <f>SUM(I2166,I2174,I2176)</f>
        <v>2500298</v>
      </c>
      <c r="J2165" s="112">
        <f>SUM(J2166,J2174,J2176)</f>
        <v>2499298</v>
      </c>
      <c r="K2165" s="112">
        <f>SUM(K2166,K2174,K2176)</f>
        <v>0</v>
      </c>
      <c r="L2165" s="112">
        <f t="shared" si="777"/>
        <v>672306</v>
      </c>
      <c r="M2165" s="112">
        <f>SUM(M2166,M2174,M2176)</f>
        <v>206776</v>
      </c>
      <c r="N2165" s="112">
        <f t="shared" ref="N2165:O2165" si="791">SUM(N2166,N2174,N2176)</f>
        <v>238365</v>
      </c>
      <c r="O2165" s="112">
        <f t="shared" si="791"/>
        <v>227165</v>
      </c>
      <c r="P2165" s="112">
        <f t="shared" si="778"/>
        <v>672306</v>
      </c>
      <c r="Q2165" s="112">
        <f t="shared" si="779"/>
        <v>26.89979346200413</v>
      </c>
      <c r="R2165" s="35"/>
    </row>
    <row r="2166" spans="1:18" x14ac:dyDescent="0.3">
      <c r="A2166" s="40" t="s">
        <v>796</v>
      </c>
      <c r="B2166" s="40" t="s">
        <v>154</v>
      </c>
      <c r="C2166" s="40" t="s">
        <v>1039</v>
      </c>
      <c r="D2166" s="40" t="s">
        <v>1040</v>
      </c>
      <c r="E2166" s="52" t="s">
        <v>119</v>
      </c>
      <c r="F2166" s="52" t="s">
        <v>0</v>
      </c>
      <c r="G2166" s="52" t="s">
        <v>0</v>
      </c>
      <c r="H2166" s="6" t="s">
        <v>5</v>
      </c>
      <c r="I2166" s="104">
        <f>SUM(I2167,I2168)</f>
        <v>2196566</v>
      </c>
      <c r="J2166" s="104">
        <f>SUM(J2167,J2168)</f>
        <v>2196566</v>
      </c>
      <c r="K2166" s="104">
        <f>SUM(K2167,K2168)</f>
        <v>0</v>
      </c>
      <c r="L2166" s="104">
        <f t="shared" si="777"/>
        <v>585241</v>
      </c>
      <c r="M2166" s="104">
        <f>SUM(M2167,M2168)</f>
        <v>188541</v>
      </c>
      <c r="N2166" s="104">
        <f t="shared" ref="N2166:O2166" si="792">SUM(N2167,N2168)</f>
        <v>202500</v>
      </c>
      <c r="O2166" s="104">
        <f t="shared" si="792"/>
        <v>194200</v>
      </c>
      <c r="P2166" s="104">
        <f t="shared" si="778"/>
        <v>585241</v>
      </c>
      <c r="Q2166" s="104">
        <f t="shared" si="779"/>
        <v>26.643451642245214</v>
      </c>
      <c r="R2166" s="35"/>
    </row>
    <row r="2167" spans="1:18" x14ac:dyDescent="0.3">
      <c r="A2167" s="40" t="s">
        <v>796</v>
      </c>
      <c r="B2167" s="40" t="s">
        <v>154</v>
      </c>
      <c r="C2167" s="40" t="s">
        <v>1039</v>
      </c>
      <c r="D2167" s="40" t="s">
        <v>1040</v>
      </c>
      <c r="E2167" s="88" t="s">
        <v>3015</v>
      </c>
      <c r="F2167" s="40"/>
      <c r="G2167" s="81" t="s">
        <v>3071</v>
      </c>
      <c r="H2167" s="9" t="s">
        <v>6</v>
      </c>
      <c r="I2167" s="102">
        <v>1929266</v>
      </c>
      <c r="J2167" s="102">
        <v>1929266</v>
      </c>
      <c r="K2167" s="102"/>
      <c r="L2167" s="102">
        <f t="shared" si="777"/>
        <v>517965</v>
      </c>
      <c r="M2167" s="102">
        <v>167965</v>
      </c>
      <c r="N2167" s="102">
        <v>180000</v>
      </c>
      <c r="O2167" s="102">
        <v>170000</v>
      </c>
      <c r="P2167" s="102">
        <f t="shared" si="778"/>
        <v>517965</v>
      </c>
      <c r="Q2167" s="102">
        <f t="shared" si="779"/>
        <v>26.847775267899816</v>
      </c>
      <c r="R2167" s="35"/>
    </row>
    <row r="2168" spans="1:18" x14ac:dyDescent="0.3">
      <c r="A2168" s="41" t="s">
        <v>796</v>
      </c>
      <c r="B2168" s="41" t="s">
        <v>154</v>
      </c>
      <c r="C2168" s="41" t="s">
        <v>1039</v>
      </c>
      <c r="D2168" s="41" t="s">
        <v>1040</v>
      </c>
      <c r="E2168" s="41" t="s">
        <v>120</v>
      </c>
      <c r="F2168" s="40" t="s">
        <v>0</v>
      </c>
      <c r="G2168" s="81" t="s">
        <v>0</v>
      </c>
      <c r="H2168" s="6" t="s">
        <v>7</v>
      </c>
      <c r="I2168" s="104">
        <f>SUM(I2169:I2173)</f>
        <v>267300</v>
      </c>
      <c r="J2168" s="104">
        <f>SUM(J2169:J2173)</f>
        <v>267300</v>
      </c>
      <c r="K2168" s="104">
        <f>SUM(K2169:K2173)</f>
        <v>0</v>
      </c>
      <c r="L2168" s="104">
        <f t="shared" si="777"/>
        <v>67276</v>
      </c>
      <c r="M2168" s="104">
        <f>SUM(M2169:M2173)</f>
        <v>20576</v>
      </c>
      <c r="N2168" s="104">
        <f t="shared" ref="N2168:O2168" si="793">SUM(N2169:N2173)</f>
        <v>22500</v>
      </c>
      <c r="O2168" s="104">
        <f t="shared" si="793"/>
        <v>24200</v>
      </c>
      <c r="P2168" s="104">
        <f t="shared" si="778"/>
        <v>67276</v>
      </c>
      <c r="Q2168" s="104">
        <f t="shared" si="779"/>
        <v>25.168724279835391</v>
      </c>
      <c r="R2168" s="35"/>
    </row>
    <row r="2169" spans="1:18" x14ac:dyDescent="0.3">
      <c r="A2169" s="40" t="s">
        <v>796</v>
      </c>
      <c r="B2169" s="40" t="s">
        <v>154</v>
      </c>
      <c r="C2169" s="40" t="s">
        <v>1039</v>
      </c>
      <c r="D2169" s="40" t="s">
        <v>1040</v>
      </c>
      <c r="E2169" s="88" t="s">
        <v>3016</v>
      </c>
      <c r="F2169" s="40" t="s">
        <v>1042</v>
      </c>
      <c r="G2169" s="81" t="s">
        <v>3071</v>
      </c>
      <c r="H2169" s="9" t="s">
        <v>9</v>
      </c>
      <c r="I2169" s="102">
        <v>63000</v>
      </c>
      <c r="J2169" s="102">
        <v>63000</v>
      </c>
      <c r="K2169" s="102"/>
      <c r="L2169" s="102">
        <f t="shared" si="777"/>
        <v>14577</v>
      </c>
      <c r="M2169" s="102">
        <v>4177</v>
      </c>
      <c r="N2169" s="102">
        <v>5200</v>
      </c>
      <c r="O2169" s="102">
        <v>5200</v>
      </c>
      <c r="P2169" s="102">
        <f t="shared" si="778"/>
        <v>14577</v>
      </c>
      <c r="Q2169" s="102">
        <f t="shared" si="779"/>
        <v>23.138095238095239</v>
      </c>
      <c r="R2169" s="35"/>
    </row>
    <row r="2170" spans="1:18" x14ac:dyDescent="0.3">
      <c r="A2170" s="40" t="s">
        <v>796</v>
      </c>
      <c r="B2170" s="40" t="s">
        <v>154</v>
      </c>
      <c r="C2170" s="40" t="s">
        <v>1039</v>
      </c>
      <c r="D2170" s="40" t="s">
        <v>1040</v>
      </c>
      <c r="E2170" s="88" t="s">
        <v>3016</v>
      </c>
      <c r="F2170" s="40" t="s">
        <v>1043</v>
      </c>
      <c r="G2170" s="81" t="s">
        <v>3071</v>
      </c>
      <c r="H2170" s="9" t="s">
        <v>12</v>
      </c>
      <c r="I2170" s="102">
        <v>150000</v>
      </c>
      <c r="J2170" s="102">
        <v>150000</v>
      </c>
      <c r="K2170" s="102"/>
      <c r="L2170" s="102">
        <f t="shared" si="777"/>
        <v>52699</v>
      </c>
      <c r="M2170" s="102">
        <v>16399</v>
      </c>
      <c r="N2170" s="102">
        <v>17300</v>
      </c>
      <c r="O2170" s="102">
        <v>19000</v>
      </c>
      <c r="P2170" s="102">
        <f t="shared" si="778"/>
        <v>52699</v>
      </c>
      <c r="Q2170" s="102">
        <f t="shared" si="779"/>
        <v>35.132666666666665</v>
      </c>
      <c r="R2170" s="35"/>
    </row>
    <row r="2171" spans="1:18" x14ac:dyDescent="0.3">
      <c r="A2171" s="40" t="s">
        <v>796</v>
      </c>
      <c r="B2171" s="40" t="s">
        <v>154</v>
      </c>
      <c r="C2171" s="40" t="s">
        <v>1039</v>
      </c>
      <c r="D2171" s="40" t="s">
        <v>1040</v>
      </c>
      <c r="E2171" s="88" t="s">
        <v>3016</v>
      </c>
      <c r="F2171" s="40" t="s">
        <v>1044</v>
      </c>
      <c r="G2171" s="81" t="s">
        <v>3071</v>
      </c>
      <c r="H2171" s="9" t="s">
        <v>10</v>
      </c>
      <c r="I2171" s="102">
        <v>42300</v>
      </c>
      <c r="J2171" s="102">
        <v>42300</v>
      </c>
      <c r="K2171" s="102"/>
      <c r="L2171" s="102">
        <f t="shared" si="777"/>
        <v>0</v>
      </c>
      <c r="M2171" s="102">
        <v>0</v>
      </c>
      <c r="N2171" s="102"/>
      <c r="O2171" s="102"/>
      <c r="P2171" s="102">
        <f t="shared" si="778"/>
        <v>0</v>
      </c>
      <c r="Q2171" s="102">
        <f t="shared" si="779"/>
        <v>0</v>
      </c>
      <c r="R2171" s="35"/>
    </row>
    <row r="2172" spans="1:18" x14ac:dyDescent="0.3">
      <c r="A2172" s="40" t="s">
        <v>796</v>
      </c>
      <c r="B2172" s="40" t="s">
        <v>154</v>
      </c>
      <c r="C2172" s="40" t="s">
        <v>1039</v>
      </c>
      <c r="D2172" s="40" t="s">
        <v>1040</v>
      </c>
      <c r="E2172" s="88" t="s">
        <v>3016</v>
      </c>
      <c r="F2172" s="40" t="s">
        <v>1045</v>
      </c>
      <c r="G2172" s="81" t="s">
        <v>3071</v>
      </c>
      <c r="H2172" s="9" t="s">
        <v>8</v>
      </c>
      <c r="I2172" s="102">
        <v>0</v>
      </c>
      <c r="J2172" s="102">
        <v>0</v>
      </c>
      <c r="K2172" s="102"/>
      <c r="L2172" s="102">
        <f t="shared" si="777"/>
        <v>0</v>
      </c>
      <c r="M2172" s="102">
        <v>0</v>
      </c>
      <c r="N2172" s="102"/>
      <c r="O2172" s="102"/>
      <c r="P2172" s="102">
        <f t="shared" si="778"/>
        <v>0</v>
      </c>
      <c r="Q2172" s="102" t="str">
        <f t="shared" si="779"/>
        <v>-</v>
      </c>
      <c r="R2172" s="35"/>
    </row>
    <row r="2173" spans="1:18" x14ac:dyDescent="0.3">
      <c r="A2173" s="40" t="s">
        <v>796</v>
      </c>
      <c r="B2173" s="40" t="s">
        <v>154</v>
      </c>
      <c r="C2173" s="40" t="s">
        <v>1039</v>
      </c>
      <c r="D2173" s="40" t="s">
        <v>1040</v>
      </c>
      <c r="E2173" s="88" t="s">
        <v>3016</v>
      </c>
      <c r="F2173" s="40" t="s">
        <v>1046</v>
      </c>
      <c r="G2173" s="81" t="s">
        <v>3071</v>
      </c>
      <c r="H2173" s="9" t="s">
        <v>11</v>
      </c>
      <c r="I2173" s="102">
        <v>12000</v>
      </c>
      <c r="J2173" s="102">
        <v>12000</v>
      </c>
      <c r="K2173" s="102"/>
      <c r="L2173" s="102">
        <f t="shared" si="777"/>
        <v>0</v>
      </c>
      <c r="M2173" s="102">
        <v>0</v>
      </c>
      <c r="N2173" s="102"/>
      <c r="O2173" s="102"/>
      <c r="P2173" s="102">
        <f t="shared" si="778"/>
        <v>0</v>
      </c>
      <c r="Q2173" s="102">
        <f t="shared" si="779"/>
        <v>0</v>
      </c>
      <c r="R2173" s="35"/>
    </row>
    <row r="2174" spans="1:18" x14ac:dyDescent="0.3">
      <c r="A2174" s="40" t="s">
        <v>796</v>
      </c>
      <c r="B2174" s="40" t="s">
        <v>154</v>
      </c>
      <c r="C2174" s="40" t="s">
        <v>1039</v>
      </c>
      <c r="D2174" s="40" t="s">
        <v>1040</v>
      </c>
      <c r="E2174" s="52" t="s">
        <v>124</v>
      </c>
      <c r="F2174" s="52" t="s">
        <v>0</v>
      </c>
      <c r="G2174" s="52" t="s">
        <v>0</v>
      </c>
      <c r="H2174" s="6" t="s">
        <v>14</v>
      </c>
      <c r="I2174" s="104">
        <f>SUM(I2175)</f>
        <v>203172</v>
      </c>
      <c r="J2174" s="104">
        <f>SUM(J2175)</f>
        <v>203172</v>
      </c>
      <c r="K2174" s="104">
        <f>SUM(K2175)</f>
        <v>0</v>
      </c>
      <c r="L2174" s="104">
        <f t="shared" si="777"/>
        <v>55692</v>
      </c>
      <c r="M2174" s="104">
        <f>SUM(M2175)</f>
        <v>17692</v>
      </c>
      <c r="N2174" s="104">
        <f t="shared" ref="N2174:O2174" si="794">SUM(N2175)</f>
        <v>20000</v>
      </c>
      <c r="O2174" s="104">
        <f t="shared" si="794"/>
        <v>18000</v>
      </c>
      <c r="P2174" s="104">
        <f t="shared" si="778"/>
        <v>55692</v>
      </c>
      <c r="Q2174" s="104">
        <f t="shared" si="779"/>
        <v>27.411257456736166</v>
      </c>
      <c r="R2174" s="35"/>
    </row>
    <row r="2175" spans="1:18" x14ac:dyDescent="0.3">
      <c r="A2175" s="40" t="s">
        <v>796</v>
      </c>
      <c r="B2175" s="40" t="s">
        <v>154</v>
      </c>
      <c r="C2175" s="40" t="s">
        <v>1039</v>
      </c>
      <c r="D2175" s="40" t="s">
        <v>1040</v>
      </c>
      <c r="E2175" s="88" t="s">
        <v>3017</v>
      </c>
      <c r="F2175" s="40"/>
      <c r="G2175" s="81" t="s">
        <v>3071</v>
      </c>
      <c r="H2175" s="9" t="s">
        <v>15</v>
      </c>
      <c r="I2175" s="102">
        <v>203172</v>
      </c>
      <c r="J2175" s="102">
        <v>203172</v>
      </c>
      <c r="K2175" s="102"/>
      <c r="L2175" s="102">
        <f t="shared" si="777"/>
        <v>55692</v>
      </c>
      <c r="M2175" s="102">
        <v>17692</v>
      </c>
      <c r="N2175" s="102">
        <v>20000</v>
      </c>
      <c r="O2175" s="102">
        <v>18000</v>
      </c>
      <c r="P2175" s="102">
        <f t="shared" si="778"/>
        <v>55692</v>
      </c>
      <c r="Q2175" s="102">
        <f t="shared" si="779"/>
        <v>27.411257456736166</v>
      </c>
      <c r="R2175" s="35"/>
    </row>
    <row r="2176" spans="1:18" x14ac:dyDescent="0.3">
      <c r="A2176" s="40" t="s">
        <v>796</v>
      </c>
      <c r="B2176" s="40" t="s">
        <v>154</v>
      </c>
      <c r="C2176" s="40" t="s">
        <v>1039</v>
      </c>
      <c r="D2176" s="40" t="s">
        <v>1040</v>
      </c>
      <c r="E2176" s="52" t="s">
        <v>125</v>
      </c>
      <c r="F2176" s="52" t="s">
        <v>0</v>
      </c>
      <c r="G2176" s="52" t="s">
        <v>0</v>
      </c>
      <c r="H2176" s="6" t="s">
        <v>16</v>
      </c>
      <c r="I2176" s="104">
        <f>SUM(I2177:I2185)</f>
        <v>100560</v>
      </c>
      <c r="J2176" s="104">
        <f>SUM(J2177:J2185)</f>
        <v>99560</v>
      </c>
      <c r="K2176" s="104">
        <f>SUM(K2177:K2185)</f>
        <v>0</v>
      </c>
      <c r="L2176" s="104">
        <f t="shared" si="777"/>
        <v>31373</v>
      </c>
      <c r="M2176" s="104">
        <f>SUM(M2177:M2185)</f>
        <v>543</v>
      </c>
      <c r="N2176" s="104">
        <f t="shared" ref="N2176:O2176" si="795">SUM(N2177:N2185)</f>
        <v>15865</v>
      </c>
      <c r="O2176" s="104">
        <f t="shared" si="795"/>
        <v>14965</v>
      </c>
      <c r="P2176" s="104">
        <f t="shared" si="778"/>
        <v>31373</v>
      </c>
      <c r="Q2176" s="104">
        <f t="shared" si="779"/>
        <v>31.511651265568503</v>
      </c>
      <c r="R2176" s="35"/>
    </row>
    <row r="2177" spans="1:18" x14ac:dyDescent="0.3">
      <c r="A2177" s="40" t="s">
        <v>796</v>
      </c>
      <c r="B2177" s="40" t="s">
        <v>154</v>
      </c>
      <c r="C2177" s="40" t="s">
        <v>1039</v>
      </c>
      <c r="D2177" s="40" t="s">
        <v>1040</v>
      </c>
      <c r="E2177" s="88" t="s">
        <v>3018</v>
      </c>
      <c r="F2177" s="40"/>
      <c r="G2177" s="81" t="s">
        <v>3071</v>
      </c>
      <c r="H2177" s="9" t="s">
        <v>17</v>
      </c>
      <c r="I2177" s="102">
        <v>500</v>
      </c>
      <c r="J2177" s="102">
        <v>500</v>
      </c>
      <c r="K2177" s="102"/>
      <c r="L2177" s="102">
        <f t="shared" si="777"/>
        <v>0</v>
      </c>
      <c r="M2177" s="102">
        <v>0</v>
      </c>
      <c r="N2177" s="102"/>
      <c r="O2177" s="102"/>
      <c r="P2177" s="102">
        <f t="shared" si="778"/>
        <v>0</v>
      </c>
      <c r="Q2177" s="102">
        <f t="shared" si="779"/>
        <v>0</v>
      </c>
      <c r="R2177" s="35"/>
    </row>
    <row r="2178" spans="1:18" x14ac:dyDescent="0.3">
      <c r="A2178" s="40" t="s">
        <v>796</v>
      </c>
      <c r="B2178" s="40" t="s">
        <v>154</v>
      </c>
      <c r="C2178" s="40" t="s">
        <v>1039</v>
      </c>
      <c r="D2178" s="40" t="s">
        <v>1040</v>
      </c>
      <c r="E2178" s="88" t="s">
        <v>3031</v>
      </c>
      <c r="F2178" s="40"/>
      <c r="G2178" s="81" t="s">
        <v>3071</v>
      </c>
      <c r="H2178" s="9" t="s">
        <v>18</v>
      </c>
      <c r="I2178" s="102">
        <v>45000</v>
      </c>
      <c r="J2178" s="102">
        <v>45000</v>
      </c>
      <c r="K2178" s="102"/>
      <c r="L2178" s="102">
        <f t="shared" si="777"/>
        <v>20000</v>
      </c>
      <c r="M2178" s="102">
        <v>0</v>
      </c>
      <c r="N2178" s="102">
        <v>10000</v>
      </c>
      <c r="O2178" s="102">
        <v>10000</v>
      </c>
      <c r="P2178" s="102">
        <f t="shared" si="778"/>
        <v>20000</v>
      </c>
      <c r="Q2178" s="102">
        <f t="shared" si="779"/>
        <v>44.444444444444443</v>
      </c>
      <c r="R2178" s="35"/>
    </row>
    <row r="2179" spans="1:18" x14ac:dyDescent="0.3">
      <c r="A2179" s="40" t="s">
        <v>796</v>
      </c>
      <c r="B2179" s="40" t="s">
        <v>154</v>
      </c>
      <c r="C2179" s="40" t="s">
        <v>1039</v>
      </c>
      <c r="D2179" s="40" t="s">
        <v>1040</v>
      </c>
      <c r="E2179" s="88" t="s">
        <v>3032</v>
      </c>
      <c r="F2179" s="40"/>
      <c r="G2179" s="81" t="s">
        <v>3071</v>
      </c>
      <c r="H2179" s="9" t="s">
        <v>19</v>
      </c>
      <c r="I2179" s="102">
        <v>12000</v>
      </c>
      <c r="J2179" s="102">
        <v>12000</v>
      </c>
      <c r="K2179" s="102"/>
      <c r="L2179" s="102">
        <f t="shared" si="777"/>
        <v>3200</v>
      </c>
      <c r="M2179" s="102">
        <v>0</v>
      </c>
      <c r="N2179" s="102">
        <v>2000</v>
      </c>
      <c r="O2179" s="102">
        <v>1200</v>
      </c>
      <c r="P2179" s="102">
        <f t="shared" si="778"/>
        <v>3200</v>
      </c>
      <c r="Q2179" s="102">
        <f t="shared" si="779"/>
        <v>26.666666666666668</v>
      </c>
      <c r="R2179" s="35"/>
    </row>
    <row r="2180" spans="1:18" x14ac:dyDescent="0.3">
      <c r="A2180" s="40" t="s">
        <v>796</v>
      </c>
      <c r="B2180" s="40" t="s">
        <v>154</v>
      </c>
      <c r="C2180" s="40" t="s">
        <v>1039</v>
      </c>
      <c r="D2180" s="40" t="s">
        <v>1040</v>
      </c>
      <c r="E2180" s="88" t="s">
        <v>3026</v>
      </c>
      <c r="F2180" s="40"/>
      <c r="G2180" s="81" t="s">
        <v>3071</v>
      </c>
      <c r="H2180" s="9" t="s">
        <v>20</v>
      </c>
      <c r="I2180" s="102">
        <v>6000</v>
      </c>
      <c r="J2180" s="102">
        <v>5000</v>
      </c>
      <c r="K2180" s="102"/>
      <c r="L2180" s="102">
        <f t="shared" si="777"/>
        <v>1000</v>
      </c>
      <c r="M2180" s="102">
        <v>0</v>
      </c>
      <c r="N2180" s="102">
        <v>500</v>
      </c>
      <c r="O2180" s="102">
        <v>500</v>
      </c>
      <c r="P2180" s="102">
        <f t="shared" si="778"/>
        <v>1000</v>
      </c>
      <c r="Q2180" s="102">
        <f t="shared" si="779"/>
        <v>20</v>
      </c>
      <c r="R2180" s="35"/>
    </row>
    <row r="2181" spans="1:18" x14ac:dyDescent="0.3">
      <c r="A2181" s="40" t="s">
        <v>796</v>
      </c>
      <c r="B2181" s="40" t="s">
        <v>154</v>
      </c>
      <c r="C2181" s="40" t="s">
        <v>1039</v>
      </c>
      <c r="D2181" s="40" t="s">
        <v>1040</v>
      </c>
      <c r="E2181" s="88" t="s">
        <v>3033</v>
      </c>
      <c r="F2181" s="40"/>
      <c r="G2181" s="81" t="s">
        <v>3071</v>
      </c>
      <c r="H2181" s="9" t="s">
        <v>21</v>
      </c>
      <c r="I2181" s="102">
        <v>900</v>
      </c>
      <c r="J2181" s="102">
        <v>900</v>
      </c>
      <c r="K2181" s="102"/>
      <c r="L2181" s="102">
        <f t="shared" si="777"/>
        <v>100</v>
      </c>
      <c r="M2181" s="102">
        <v>0</v>
      </c>
      <c r="N2181" s="102">
        <v>100</v>
      </c>
      <c r="O2181" s="102"/>
      <c r="P2181" s="102">
        <f t="shared" si="778"/>
        <v>100</v>
      </c>
      <c r="Q2181" s="102">
        <f t="shared" si="779"/>
        <v>11.111111111111111</v>
      </c>
      <c r="R2181" s="35"/>
    </row>
    <row r="2182" spans="1:18" x14ac:dyDescent="0.3">
      <c r="A2182" s="40" t="s">
        <v>796</v>
      </c>
      <c r="B2182" s="40" t="s">
        <v>154</v>
      </c>
      <c r="C2182" s="40" t="s">
        <v>1039</v>
      </c>
      <c r="D2182" s="40" t="s">
        <v>1040</v>
      </c>
      <c r="E2182" s="88" t="s">
        <v>3034</v>
      </c>
      <c r="F2182" s="40"/>
      <c r="G2182" s="81" t="s">
        <v>3071</v>
      </c>
      <c r="H2182" s="9" t="s">
        <v>22</v>
      </c>
      <c r="I2182" s="102">
        <v>4400</v>
      </c>
      <c r="J2182" s="102">
        <v>4400</v>
      </c>
      <c r="K2182" s="102"/>
      <c r="L2182" s="102">
        <f t="shared" si="777"/>
        <v>730</v>
      </c>
      <c r="M2182" s="102">
        <v>0</v>
      </c>
      <c r="N2182" s="102">
        <v>365</v>
      </c>
      <c r="O2182" s="102">
        <v>365</v>
      </c>
      <c r="P2182" s="102">
        <f t="shared" si="778"/>
        <v>730</v>
      </c>
      <c r="Q2182" s="102">
        <f t="shared" si="779"/>
        <v>16.590909090909093</v>
      </c>
      <c r="R2182" s="35"/>
    </row>
    <row r="2183" spans="1:18" x14ac:dyDescent="0.3">
      <c r="A2183" s="40" t="s">
        <v>796</v>
      </c>
      <c r="B2183" s="40" t="s">
        <v>154</v>
      </c>
      <c r="C2183" s="40" t="s">
        <v>1039</v>
      </c>
      <c r="D2183" s="40" t="s">
        <v>1040</v>
      </c>
      <c r="E2183" s="88" t="s">
        <v>3035</v>
      </c>
      <c r="F2183" s="40"/>
      <c r="G2183" s="81" t="s">
        <v>3071</v>
      </c>
      <c r="H2183" s="9" t="s">
        <v>23</v>
      </c>
      <c r="I2183" s="102">
        <v>5000</v>
      </c>
      <c r="J2183" s="102">
        <v>5000</v>
      </c>
      <c r="K2183" s="102"/>
      <c r="L2183" s="102">
        <f t="shared" si="777"/>
        <v>1000</v>
      </c>
      <c r="M2183" s="102">
        <v>0</v>
      </c>
      <c r="N2183" s="102">
        <v>500</v>
      </c>
      <c r="O2183" s="102">
        <v>500</v>
      </c>
      <c r="P2183" s="102">
        <f t="shared" si="778"/>
        <v>1000</v>
      </c>
      <c r="Q2183" s="102">
        <f t="shared" si="779"/>
        <v>20</v>
      </c>
      <c r="R2183" s="35"/>
    </row>
    <row r="2184" spans="1:18" x14ac:dyDescent="0.3">
      <c r="A2184" s="40" t="s">
        <v>796</v>
      </c>
      <c r="B2184" s="40" t="s">
        <v>154</v>
      </c>
      <c r="C2184" s="40" t="s">
        <v>1039</v>
      </c>
      <c r="D2184" s="40" t="s">
        <v>1040</v>
      </c>
      <c r="E2184" s="88" t="s">
        <v>3036</v>
      </c>
      <c r="F2184" s="40"/>
      <c r="G2184" s="81" t="s">
        <v>3071</v>
      </c>
      <c r="H2184" s="9" t="s">
        <v>24</v>
      </c>
      <c r="I2184" s="102">
        <v>0</v>
      </c>
      <c r="J2184" s="102">
        <v>0</v>
      </c>
      <c r="K2184" s="102"/>
      <c r="L2184" s="102">
        <f t="shared" si="777"/>
        <v>0</v>
      </c>
      <c r="M2184" s="102">
        <v>0</v>
      </c>
      <c r="N2184" s="102"/>
      <c r="O2184" s="102"/>
      <c r="P2184" s="102">
        <f t="shared" si="778"/>
        <v>0</v>
      </c>
      <c r="Q2184" s="102" t="str">
        <f t="shared" si="779"/>
        <v>-</v>
      </c>
      <c r="R2184" s="35"/>
    </row>
    <row r="2185" spans="1:18" x14ac:dyDescent="0.3">
      <c r="A2185" s="41" t="s">
        <v>796</v>
      </c>
      <c r="B2185" s="41" t="s">
        <v>154</v>
      </c>
      <c r="C2185" s="41" t="s">
        <v>1039</v>
      </c>
      <c r="D2185" s="41" t="s">
        <v>1040</v>
      </c>
      <c r="E2185" s="41" t="s">
        <v>127</v>
      </c>
      <c r="F2185" s="40" t="s">
        <v>0</v>
      </c>
      <c r="G2185" s="81" t="s">
        <v>0</v>
      </c>
      <c r="H2185" s="6" t="s">
        <v>25</v>
      </c>
      <c r="I2185" s="104">
        <f>SUM(I2186:I2188)</f>
        <v>26760</v>
      </c>
      <c r="J2185" s="104">
        <f>SUM(J2186:J2188)</f>
        <v>26760</v>
      </c>
      <c r="K2185" s="104">
        <f>SUM(K2186:K2188)</f>
        <v>0</v>
      </c>
      <c r="L2185" s="104">
        <f t="shared" si="777"/>
        <v>5343</v>
      </c>
      <c r="M2185" s="104">
        <f>SUM(M2186:M2188)</f>
        <v>543</v>
      </c>
      <c r="N2185" s="104">
        <f t="shared" ref="N2185:O2185" si="796">SUM(N2186:N2188)</f>
        <v>2400</v>
      </c>
      <c r="O2185" s="104">
        <f t="shared" si="796"/>
        <v>2400</v>
      </c>
      <c r="P2185" s="104">
        <f t="shared" si="778"/>
        <v>5343</v>
      </c>
      <c r="Q2185" s="104">
        <f t="shared" si="779"/>
        <v>19.966367713004484</v>
      </c>
      <c r="R2185" s="35"/>
    </row>
    <row r="2186" spans="1:18" x14ac:dyDescent="0.3">
      <c r="A2186" s="40" t="s">
        <v>796</v>
      </c>
      <c r="B2186" s="40" t="s">
        <v>154</v>
      </c>
      <c r="C2186" s="40" t="s">
        <v>1039</v>
      </c>
      <c r="D2186" s="40" t="s">
        <v>1040</v>
      </c>
      <c r="E2186" s="88" t="s">
        <v>3019</v>
      </c>
      <c r="F2186" s="40"/>
      <c r="G2186" s="81" t="s">
        <v>3071</v>
      </c>
      <c r="H2186" s="9" t="s">
        <v>25</v>
      </c>
      <c r="I2186" s="102">
        <v>7000</v>
      </c>
      <c r="J2186" s="102">
        <v>7000</v>
      </c>
      <c r="K2186" s="102"/>
      <c r="L2186" s="102">
        <f t="shared" si="777"/>
        <v>1000</v>
      </c>
      <c r="M2186" s="102">
        <v>0</v>
      </c>
      <c r="N2186" s="102">
        <v>500</v>
      </c>
      <c r="O2186" s="102">
        <v>500</v>
      </c>
      <c r="P2186" s="102">
        <f t="shared" si="778"/>
        <v>1000</v>
      </c>
      <c r="Q2186" s="102">
        <f t="shared" si="779"/>
        <v>14.285714285714285</v>
      </c>
      <c r="R2186" s="35"/>
    </row>
    <row r="2187" spans="1:18" x14ac:dyDescent="0.3">
      <c r="A2187" s="40" t="s">
        <v>796</v>
      </c>
      <c r="B2187" s="40" t="s">
        <v>154</v>
      </c>
      <c r="C2187" s="40" t="s">
        <v>1039</v>
      </c>
      <c r="D2187" s="40" t="s">
        <v>1040</v>
      </c>
      <c r="E2187" s="88" t="s">
        <v>3019</v>
      </c>
      <c r="F2187" s="40" t="s">
        <v>1047</v>
      </c>
      <c r="G2187" s="81" t="s">
        <v>3071</v>
      </c>
      <c r="H2187" s="9" t="s">
        <v>135</v>
      </c>
      <c r="I2187" s="102">
        <v>6760</v>
      </c>
      <c r="J2187" s="102">
        <v>6760</v>
      </c>
      <c r="K2187" s="102"/>
      <c r="L2187" s="102">
        <f t="shared" ref="L2187:L2250" si="797">SUM(M2187:O2187)</f>
        <v>1743</v>
      </c>
      <c r="M2187" s="102">
        <v>543</v>
      </c>
      <c r="N2187" s="102">
        <v>600</v>
      </c>
      <c r="O2187" s="102">
        <v>600</v>
      </c>
      <c r="P2187" s="102">
        <f t="shared" si="778"/>
        <v>1743</v>
      </c>
      <c r="Q2187" s="102">
        <f t="shared" si="779"/>
        <v>25.784023668639055</v>
      </c>
      <c r="R2187" s="35"/>
    </row>
    <row r="2188" spans="1:18" ht="20.399999999999999" x14ac:dyDescent="0.3">
      <c r="A2188" s="40" t="s">
        <v>796</v>
      </c>
      <c r="B2188" s="40" t="s">
        <v>154</v>
      </c>
      <c r="C2188" s="40" t="s">
        <v>1039</v>
      </c>
      <c r="D2188" s="40" t="s">
        <v>1040</v>
      </c>
      <c r="E2188" s="88" t="s">
        <v>3019</v>
      </c>
      <c r="F2188" s="40" t="s">
        <v>1048</v>
      </c>
      <c r="G2188" s="81" t="s">
        <v>3071</v>
      </c>
      <c r="H2188" s="9" t="s">
        <v>141</v>
      </c>
      <c r="I2188" s="102">
        <v>13000</v>
      </c>
      <c r="J2188" s="102">
        <v>13000</v>
      </c>
      <c r="K2188" s="102"/>
      <c r="L2188" s="102">
        <f t="shared" si="797"/>
        <v>2600</v>
      </c>
      <c r="M2188" s="102">
        <v>0</v>
      </c>
      <c r="N2188" s="102">
        <v>1300</v>
      </c>
      <c r="O2188" s="102">
        <v>1300</v>
      </c>
      <c r="P2188" s="102">
        <f t="shared" ref="P2188:P2251" si="798">K2188+L2188</f>
        <v>2600</v>
      </c>
      <c r="Q2188" s="102">
        <f t="shared" ref="Q2188:Q2251" si="799">IF(J2188=0,"-",P2188/J2188*100)</f>
        <v>20</v>
      </c>
      <c r="R2188" s="35"/>
    </row>
    <row r="2189" spans="1:18" s="34" customFormat="1" ht="20.399999999999999" x14ac:dyDescent="0.3">
      <c r="A2189" s="43" t="s">
        <v>0</v>
      </c>
      <c r="B2189" s="43" t="s">
        <v>0</v>
      </c>
      <c r="C2189" s="43" t="s">
        <v>0</v>
      </c>
      <c r="D2189" s="49" t="s">
        <v>0</v>
      </c>
      <c r="E2189" s="49" t="s">
        <v>0</v>
      </c>
      <c r="F2189" s="49" t="s">
        <v>0</v>
      </c>
      <c r="G2189" s="49" t="s">
        <v>0</v>
      </c>
      <c r="H2189" s="21" t="s">
        <v>35</v>
      </c>
      <c r="I2189" s="112">
        <f t="shared" ref="I2189:O2190" si="800">SUM(I2190)</f>
        <v>100</v>
      </c>
      <c r="J2189" s="112">
        <f t="shared" si="800"/>
        <v>100</v>
      </c>
      <c r="K2189" s="112">
        <f t="shared" si="800"/>
        <v>0</v>
      </c>
      <c r="L2189" s="112">
        <f t="shared" si="797"/>
        <v>0</v>
      </c>
      <c r="M2189" s="112">
        <f t="shared" si="800"/>
        <v>0</v>
      </c>
      <c r="N2189" s="112">
        <f t="shared" si="800"/>
        <v>0</v>
      </c>
      <c r="O2189" s="112">
        <f t="shared" si="800"/>
        <v>0</v>
      </c>
      <c r="P2189" s="112">
        <f t="shared" si="798"/>
        <v>0</v>
      </c>
      <c r="Q2189" s="112">
        <f t="shared" si="799"/>
        <v>0</v>
      </c>
      <c r="R2189" s="35"/>
    </row>
    <row r="2190" spans="1:18" x14ac:dyDescent="0.3">
      <c r="A2190" s="40" t="s">
        <v>796</v>
      </c>
      <c r="B2190" s="40" t="s">
        <v>154</v>
      </c>
      <c r="C2190" s="40" t="s">
        <v>1039</v>
      </c>
      <c r="D2190" s="40" t="s">
        <v>1040</v>
      </c>
      <c r="E2190" s="52" t="s">
        <v>142</v>
      </c>
      <c r="F2190" s="52" t="s">
        <v>0</v>
      </c>
      <c r="G2190" s="52" t="s">
        <v>0</v>
      </c>
      <c r="H2190" s="6" t="s">
        <v>27</v>
      </c>
      <c r="I2190" s="104">
        <f t="shared" si="800"/>
        <v>100</v>
      </c>
      <c r="J2190" s="104">
        <f t="shared" si="800"/>
        <v>100</v>
      </c>
      <c r="K2190" s="104">
        <f t="shared" si="800"/>
        <v>0</v>
      </c>
      <c r="L2190" s="104">
        <f t="shared" si="797"/>
        <v>0</v>
      </c>
      <c r="M2190" s="104">
        <f t="shared" si="800"/>
        <v>0</v>
      </c>
      <c r="N2190" s="104">
        <f t="shared" si="800"/>
        <v>0</v>
      </c>
      <c r="O2190" s="104">
        <f t="shared" si="800"/>
        <v>0</v>
      </c>
      <c r="P2190" s="104">
        <f t="shared" si="798"/>
        <v>0</v>
      </c>
      <c r="Q2190" s="104">
        <f t="shared" si="799"/>
        <v>0</v>
      </c>
      <c r="R2190" s="35"/>
    </row>
    <row r="2191" spans="1:18" x14ac:dyDescent="0.3">
      <c r="A2191" s="40" t="s">
        <v>796</v>
      </c>
      <c r="B2191" s="40" t="s">
        <v>154</v>
      </c>
      <c r="C2191" s="40" t="s">
        <v>1039</v>
      </c>
      <c r="D2191" s="40" t="s">
        <v>1040</v>
      </c>
      <c r="E2191" s="88" t="s">
        <v>3021</v>
      </c>
      <c r="F2191" s="40"/>
      <c r="G2191" s="81" t="s">
        <v>3071</v>
      </c>
      <c r="H2191" s="9" t="s">
        <v>34</v>
      </c>
      <c r="I2191" s="102">
        <v>100</v>
      </c>
      <c r="J2191" s="102">
        <v>100</v>
      </c>
      <c r="K2191" s="102"/>
      <c r="L2191" s="102">
        <f t="shared" si="797"/>
        <v>0</v>
      </c>
      <c r="M2191" s="102">
        <v>0</v>
      </c>
      <c r="N2191" s="102"/>
      <c r="O2191" s="102"/>
      <c r="P2191" s="102">
        <f t="shared" si="798"/>
        <v>0</v>
      </c>
      <c r="Q2191" s="102">
        <f t="shared" si="799"/>
        <v>0</v>
      </c>
      <c r="R2191" s="35"/>
    </row>
    <row r="2192" spans="1:18" s="34" customFormat="1" ht="20.399999999999999" x14ac:dyDescent="0.3">
      <c r="A2192" s="43" t="s">
        <v>0</v>
      </c>
      <c r="B2192" s="43" t="s">
        <v>0</v>
      </c>
      <c r="C2192" s="43" t="s">
        <v>0</v>
      </c>
      <c r="D2192" s="49" t="s">
        <v>0</v>
      </c>
      <c r="E2192" s="49" t="s">
        <v>0</v>
      </c>
      <c r="F2192" s="49" t="s">
        <v>0</v>
      </c>
      <c r="G2192" s="49" t="s">
        <v>0</v>
      </c>
      <c r="H2192" s="21" t="s">
        <v>53</v>
      </c>
      <c r="I2192" s="112">
        <f t="shared" ref="I2192:O2193" si="801">SUM(I2193)</f>
        <v>2000</v>
      </c>
      <c r="J2192" s="112">
        <f t="shared" si="801"/>
        <v>0</v>
      </c>
      <c r="K2192" s="112">
        <f t="shared" si="801"/>
        <v>0</v>
      </c>
      <c r="L2192" s="112">
        <f t="shared" si="797"/>
        <v>0</v>
      </c>
      <c r="M2192" s="112">
        <f t="shared" si="801"/>
        <v>0</v>
      </c>
      <c r="N2192" s="112">
        <f t="shared" si="801"/>
        <v>0</v>
      </c>
      <c r="O2192" s="112">
        <f t="shared" si="801"/>
        <v>0</v>
      </c>
      <c r="P2192" s="112">
        <f t="shared" si="798"/>
        <v>0</v>
      </c>
      <c r="Q2192" s="112" t="str">
        <f t="shared" si="799"/>
        <v>-</v>
      </c>
      <c r="R2192" s="35"/>
    </row>
    <row r="2193" spans="1:18" x14ac:dyDescent="0.3">
      <c r="A2193" s="40" t="s">
        <v>796</v>
      </c>
      <c r="B2193" s="40" t="s">
        <v>154</v>
      </c>
      <c r="C2193" s="40" t="s">
        <v>1039</v>
      </c>
      <c r="D2193" s="40" t="s">
        <v>1040</v>
      </c>
      <c r="E2193" s="52" t="s">
        <v>149</v>
      </c>
      <c r="F2193" s="52" t="s">
        <v>0</v>
      </c>
      <c r="G2193" s="52" t="s">
        <v>0</v>
      </c>
      <c r="H2193" s="6" t="s">
        <v>46</v>
      </c>
      <c r="I2193" s="104">
        <f t="shared" si="801"/>
        <v>2000</v>
      </c>
      <c r="J2193" s="104">
        <f t="shared" si="801"/>
        <v>0</v>
      </c>
      <c r="K2193" s="104">
        <f t="shared" si="801"/>
        <v>0</v>
      </c>
      <c r="L2193" s="104">
        <f t="shared" si="797"/>
        <v>0</v>
      </c>
      <c r="M2193" s="104">
        <f t="shared" si="801"/>
        <v>0</v>
      </c>
      <c r="N2193" s="104">
        <f t="shared" si="801"/>
        <v>0</v>
      </c>
      <c r="O2193" s="104">
        <f t="shared" si="801"/>
        <v>0</v>
      </c>
      <c r="P2193" s="104">
        <f t="shared" si="798"/>
        <v>0</v>
      </c>
      <c r="Q2193" s="104" t="str">
        <f t="shared" si="799"/>
        <v>-</v>
      </c>
      <c r="R2193" s="35"/>
    </row>
    <row r="2194" spans="1:18" x14ac:dyDescent="0.3">
      <c r="A2194" s="40" t="s">
        <v>796</v>
      </c>
      <c r="B2194" s="40" t="s">
        <v>154</v>
      </c>
      <c r="C2194" s="40" t="s">
        <v>1039</v>
      </c>
      <c r="D2194" s="40" t="s">
        <v>1040</v>
      </c>
      <c r="E2194" s="88" t="s">
        <v>3022</v>
      </c>
      <c r="F2194" s="40"/>
      <c r="G2194" s="81" t="s">
        <v>3071</v>
      </c>
      <c r="H2194" s="9" t="s">
        <v>49</v>
      </c>
      <c r="I2194" s="102">
        <v>2000</v>
      </c>
      <c r="J2194" s="102">
        <v>0</v>
      </c>
      <c r="K2194" s="102"/>
      <c r="L2194" s="102">
        <f t="shared" si="797"/>
        <v>0</v>
      </c>
      <c r="M2194" s="102">
        <v>0</v>
      </c>
      <c r="N2194" s="102"/>
      <c r="O2194" s="102"/>
      <c r="P2194" s="102">
        <f t="shared" si="798"/>
        <v>0</v>
      </c>
      <c r="Q2194" s="102" t="str">
        <f t="shared" si="799"/>
        <v>-</v>
      </c>
      <c r="R2194" s="35"/>
    </row>
    <row r="2195" spans="1:18" s="34" customFormat="1" x14ac:dyDescent="0.3">
      <c r="A2195" s="49" t="s">
        <v>0</v>
      </c>
      <c r="B2195" s="49" t="s">
        <v>0</v>
      </c>
      <c r="C2195" s="49" t="s">
        <v>0</v>
      </c>
      <c r="D2195" s="49" t="s">
        <v>0</v>
      </c>
      <c r="E2195" s="49" t="s">
        <v>0</v>
      </c>
      <c r="F2195" s="49" t="s">
        <v>0</v>
      </c>
      <c r="G2195" s="49" t="s">
        <v>0</v>
      </c>
      <c r="H2195" s="21" t="s">
        <v>1049</v>
      </c>
      <c r="I2195" s="112">
        <f>SUM(I2165,I2189,I2192)</f>
        <v>2502398</v>
      </c>
      <c r="J2195" s="112">
        <f>SUM(J2165,J2189,J2192)</f>
        <v>2499398</v>
      </c>
      <c r="K2195" s="112">
        <f>SUM(K2165,K2189,K2192)</f>
        <v>0</v>
      </c>
      <c r="L2195" s="112">
        <f t="shared" si="797"/>
        <v>672306</v>
      </c>
      <c r="M2195" s="112">
        <f>SUM(M2165,M2189,M2192)</f>
        <v>206776</v>
      </c>
      <c r="N2195" s="112">
        <f t="shared" ref="N2195:O2195" si="802">SUM(N2165,N2189,N2192)</f>
        <v>238365</v>
      </c>
      <c r="O2195" s="112">
        <f t="shared" si="802"/>
        <v>227165</v>
      </c>
      <c r="P2195" s="112">
        <f t="shared" si="798"/>
        <v>672306</v>
      </c>
      <c r="Q2195" s="112">
        <f t="shared" si="799"/>
        <v>26.898717211104433</v>
      </c>
      <c r="R2195" s="35"/>
    </row>
    <row r="2196" spans="1:18" ht="15" thickBot="1" x14ac:dyDescent="0.35">
      <c r="A2196" s="81" t="s">
        <v>0</v>
      </c>
      <c r="B2196" s="81" t="s">
        <v>0</v>
      </c>
      <c r="C2196" s="81" t="s">
        <v>0</v>
      </c>
      <c r="D2196" s="81" t="s">
        <v>0</v>
      </c>
      <c r="E2196" s="81" t="s">
        <v>0</v>
      </c>
      <c r="F2196" s="81" t="s">
        <v>0</v>
      </c>
      <c r="G2196" s="81" t="s">
        <v>0</v>
      </c>
      <c r="H2196" s="6" t="s">
        <v>152</v>
      </c>
      <c r="I2196" s="104">
        <v>94</v>
      </c>
      <c r="J2196" s="104">
        <v>94</v>
      </c>
      <c r="K2196" s="104"/>
      <c r="L2196" s="104"/>
      <c r="M2196" s="104"/>
      <c r="N2196" s="104"/>
      <c r="O2196" s="104"/>
      <c r="P2196" s="104"/>
      <c r="Q2196" s="104"/>
      <c r="R2196" s="35"/>
    </row>
    <row r="2197" spans="1:18" s="34" customFormat="1" ht="31.2" thickBot="1" x14ac:dyDescent="0.35">
      <c r="A2197" s="127" t="s">
        <v>0</v>
      </c>
      <c r="B2197" s="127" t="s">
        <v>0</v>
      </c>
      <c r="C2197" s="127" t="s">
        <v>0</v>
      </c>
      <c r="D2197" s="127" t="s">
        <v>0</v>
      </c>
      <c r="E2197" s="127" t="s">
        <v>0</v>
      </c>
      <c r="F2197" s="127" t="s">
        <v>0</v>
      </c>
      <c r="G2197" s="127" t="s">
        <v>0</v>
      </c>
      <c r="H2197" s="29" t="s">
        <v>63</v>
      </c>
      <c r="I2197" s="124" t="s">
        <v>3013</v>
      </c>
      <c r="J2197" s="124" t="s">
        <v>2</v>
      </c>
      <c r="K2197" s="124" t="s">
        <v>3097</v>
      </c>
      <c r="L2197" s="124" t="s">
        <v>3097</v>
      </c>
      <c r="M2197" s="124" t="s">
        <v>3098</v>
      </c>
      <c r="N2197" s="124" t="s">
        <v>3099</v>
      </c>
      <c r="O2197" s="124" t="s">
        <v>3100</v>
      </c>
      <c r="P2197" s="124" t="s">
        <v>3097</v>
      </c>
      <c r="Q2197" s="126" t="s">
        <v>3101</v>
      </c>
      <c r="R2197" s="35"/>
    </row>
    <row r="2198" spans="1:18" x14ac:dyDescent="0.3">
      <c r="A2198" s="128"/>
      <c r="B2198" s="128"/>
      <c r="C2198" s="128"/>
      <c r="D2198" s="128"/>
      <c r="E2198" s="128"/>
      <c r="F2198" s="128"/>
      <c r="G2198" s="128"/>
      <c r="H2198" s="10" t="s">
        <v>0</v>
      </c>
      <c r="I2198" s="103">
        <v>1</v>
      </c>
      <c r="J2198" s="103">
        <v>2</v>
      </c>
      <c r="K2198" s="103">
        <v>3</v>
      </c>
      <c r="L2198" s="103" t="s">
        <v>3</v>
      </c>
      <c r="M2198" s="103">
        <v>5</v>
      </c>
      <c r="N2198" s="103">
        <v>6</v>
      </c>
      <c r="O2198" s="103">
        <v>7</v>
      </c>
      <c r="P2198" s="103" t="s">
        <v>3102</v>
      </c>
      <c r="Q2198" s="103">
        <v>9</v>
      </c>
      <c r="R2198" s="35"/>
    </row>
    <row r="2199" spans="1:18" x14ac:dyDescent="0.3">
      <c r="A2199" s="128"/>
      <c r="B2199" s="128"/>
      <c r="C2199" s="128"/>
      <c r="D2199" s="128"/>
      <c r="E2199" s="128"/>
      <c r="F2199" s="128"/>
      <c r="G2199" s="128"/>
      <c r="H2199" s="11" t="s">
        <v>99</v>
      </c>
      <c r="I2199" s="105">
        <f>SUM(I2195)</f>
        <v>2502398</v>
      </c>
      <c r="J2199" s="105">
        <f>SUM(J2195)</f>
        <v>2499398</v>
      </c>
      <c r="K2199" s="105">
        <f>SUM(K2195)</f>
        <v>0</v>
      </c>
      <c r="L2199" s="105">
        <f t="shared" si="797"/>
        <v>672306</v>
      </c>
      <c r="M2199" s="105">
        <f>SUM(M2195)</f>
        <v>206776</v>
      </c>
      <c r="N2199" s="105">
        <f t="shared" ref="N2199:O2199" si="803">SUM(N2195)</f>
        <v>238365</v>
      </c>
      <c r="O2199" s="105">
        <f t="shared" si="803"/>
        <v>227165</v>
      </c>
      <c r="P2199" s="105">
        <f t="shared" si="798"/>
        <v>672306</v>
      </c>
      <c r="Q2199" s="105">
        <f t="shared" si="799"/>
        <v>26.898717211104433</v>
      </c>
      <c r="R2199" s="35"/>
    </row>
    <row r="2200" spans="1:18" x14ac:dyDescent="0.3">
      <c r="A2200" s="128"/>
      <c r="B2200" s="128"/>
      <c r="C2200" s="128"/>
      <c r="D2200" s="128"/>
      <c r="E2200" s="128"/>
      <c r="F2200" s="128"/>
      <c r="G2200" s="128"/>
      <c r="H2200" s="12" t="s">
        <v>62</v>
      </c>
      <c r="I2200" s="105">
        <f>SUM(I2199)</f>
        <v>2502398</v>
      </c>
      <c r="J2200" s="105">
        <f>SUM(J2199)</f>
        <v>2499398</v>
      </c>
      <c r="K2200" s="105">
        <f>SUM(K2199)</f>
        <v>0</v>
      </c>
      <c r="L2200" s="105">
        <f t="shared" si="797"/>
        <v>672306</v>
      </c>
      <c r="M2200" s="105">
        <f>SUM(M2199)</f>
        <v>206776</v>
      </c>
      <c r="N2200" s="105">
        <f t="shared" ref="N2200:O2200" si="804">SUM(N2199)</f>
        <v>238365</v>
      </c>
      <c r="O2200" s="105">
        <f t="shared" si="804"/>
        <v>227165</v>
      </c>
      <c r="P2200" s="105">
        <f t="shared" si="798"/>
        <v>672306</v>
      </c>
      <c r="Q2200" s="105">
        <f t="shared" si="799"/>
        <v>26.898717211104433</v>
      </c>
      <c r="R2200" s="35"/>
    </row>
    <row r="2201" spans="1:18" x14ac:dyDescent="0.3">
      <c r="A2201" s="129"/>
      <c r="B2201" s="129"/>
      <c r="C2201" s="129"/>
      <c r="D2201" s="129"/>
      <c r="E2201" s="129"/>
      <c r="F2201" s="129"/>
      <c r="G2201" s="129"/>
      <c r="R2201" s="35"/>
    </row>
    <row r="2202" spans="1:18" ht="15" thickBot="1" x14ac:dyDescent="0.35">
      <c r="A2202" s="81" t="s">
        <v>0</v>
      </c>
      <c r="B2202" s="81" t="s">
        <v>0</v>
      </c>
      <c r="C2202" s="81" t="s">
        <v>0</v>
      </c>
      <c r="D2202" s="81" t="s">
        <v>0</v>
      </c>
      <c r="E2202" s="81" t="s">
        <v>0</v>
      </c>
      <c r="F2202" s="81" t="s">
        <v>0</v>
      </c>
      <c r="G2202" s="81" t="s">
        <v>0</v>
      </c>
      <c r="H2202" s="13" t="s">
        <v>0</v>
      </c>
      <c r="I2202" s="106"/>
      <c r="J2202" s="106"/>
      <c r="K2202" s="106"/>
      <c r="L2202" s="106"/>
      <c r="M2202" s="106"/>
      <c r="N2202" s="106"/>
      <c r="O2202" s="106"/>
      <c r="P2202" s="106"/>
      <c r="Q2202" s="106"/>
      <c r="R2202" s="35"/>
    </row>
    <row r="2203" spans="1:18" s="34" customFormat="1" ht="31.2" thickBot="1" x14ac:dyDescent="0.35">
      <c r="A2203" s="45" t="s">
        <v>112</v>
      </c>
      <c r="B2203" s="45" t="s">
        <v>113</v>
      </c>
      <c r="C2203" s="45" t="s">
        <v>114</v>
      </c>
      <c r="D2203" s="46" t="s">
        <v>0</v>
      </c>
      <c r="E2203" s="45" t="s">
        <v>3014</v>
      </c>
      <c r="F2203" s="45" t="s">
        <v>115</v>
      </c>
      <c r="G2203" s="45" t="s">
        <v>116</v>
      </c>
      <c r="H2203" s="29" t="s">
        <v>1</v>
      </c>
      <c r="I2203" s="124" t="s">
        <v>3013</v>
      </c>
      <c r="J2203" s="124" t="s">
        <v>2</v>
      </c>
      <c r="K2203" s="124" t="s">
        <v>3097</v>
      </c>
      <c r="L2203" s="124" t="s">
        <v>3097</v>
      </c>
      <c r="M2203" s="124" t="s">
        <v>3098</v>
      </c>
      <c r="N2203" s="124" t="s">
        <v>3099</v>
      </c>
      <c r="O2203" s="124" t="s">
        <v>3100</v>
      </c>
      <c r="P2203" s="124" t="s">
        <v>3097</v>
      </c>
      <c r="Q2203" s="126" t="s">
        <v>3101</v>
      </c>
      <c r="R2203" s="35"/>
    </row>
    <row r="2204" spans="1:18" x14ac:dyDescent="0.3">
      <c r="A2204" s="50" t="s">
        <v>0</v>
      </c>
      <c r="B2204" s="50" t="s">
        <v>0</v>
      </c>
      <c r="C2204" s="50" t="s">
        <v>0</v>
      </c>
      <c r="D2204" s="51" t="s">
        <v>0</v>
      </c>
      <c r="E2204" s="51" t="s">
        <v>0</v>
      </c>
      <c r="F2204" s="86" t="s">
        <v>0</v>
      </c>
      <c r="G2204" s="87" t="s">
        <v>0</v>
      </c>
      <c r="H2204" s="8" t="s">
        <v>0</v>
      </c>
      <c r="I2204" s="103">
        <v>1</v>
      </c>
      <c r="J2204" s="103">
        <v>2</v>
      </c>
      <c r="K2204" s="103">
        <v>3</v>
      </c>
      <c r="L2204" s="103" t="s">
        <v>3</v>
      </c>
      <c r="M2204" s="103">
        <v>5</v>
      </c>
      <c r="N2204" s="103">
        <v>6</v>
      </c>
      <c r="O2204" s="103">
        <v>7</v>
      </c>
      <c r="P2204" s="103" t="s">
        <v>3102</v>
      </c>
      <c r="Q2204" s="103">
        <v>9</v>
      </c>
      <c r="R2204" s="35"/>
    </row>
    <row r="2205" spans="1:18" x14ac:dyDescent="0.3">
      <c r="A2205" s="41" t="s">
        <v>796</v>
      </c>
      <c r="B2205" s="41" t="s">
        <v>154</v>
      </c>
      <c r="C2205" s="40" t="s">
        <v>1050</v>
      </c>
      <c r="D2205" s="40" t="s">
        <v>1051</v>
      </c>
      <c r="E2205" s="52" t="s">
        <v>0</v>
      </c>
      <c r="F2205" s="52" t="s">
        <v>0</v>
      </c>
      <c r="G2205" s="52" t="s">
        <v>0</v>
      </c>
      <c r="H2205" s="6" t="s">
        <v>1052</v>
      </c>
      <c r="I2205" s="102"/>
      <c r="J2205" s="102"/>
      <c r="K2205" s="102"/>
      <c r="L2205" s="102">
        <f t="shared" si="797"/>
        <v>0</v>
      </c>
      <c r="M2205" s="102">
        <v>0</v>
      </c>
      <c r="N2205" s="102"/>
      <c r="O2205" s="102"/>
      <c r="P2205" s="102">
        <f t="shared" si="798"/>
        <v>0</v>
      </c>
      <c r="Q2205" s="102" t="str">
        <f t="shared" si="799"/>
        <v>-</v>
      </c>
      <c r="R2205" s="35"/>
    </row>
    <row r="2206" spans="1:18" s="34" customFormat="1" ht="20.399999999999999" x14ac:dyDescent="0.3">
      <c r="A2206" s="43" t="s">
        <v>0</v>
      </c>
      <c r="B2206" s="43" t="s">
        <v>0</v>
      </c>
      <c r="C2206" s="43" t="s">
        <v>0</v>
      </c>
      <c r="D2206" s="49" t="s">
        <v>0</v>
      </c>
      <c r="E2206" s="49" t="s">
        <v>0</v>
      </c>
      <c r="F2206" s="49" t="s">
        <v>0</v>
      </c>
      <c r="G2206" s="49" t="s">
        <v>0</v>
      </c>
      <c r="H2206" s="21" t="s">
        <v>26</v>
      </c>
      <c r="I2206" s="112">
        <f>SUM(I2207,I2215,I2217)</f>
        <v>1373427</v>
      </c>
      <c r="J2206" s="112">
        <f>SUM(J2207,J2215,J2217)</f>
        <v>1237283</v>
      </c>
      <c r="K2206" s="112">
        <f>SUM(K2207,K2215,K2217)</f>
        <v>0</v>
      </c>
      <c r="L2206" s="112">
        <f t="shared" si="797"/>
        <v>319935</v>
      </c>
      <c r="M2206" s="112">
        <f>SUM(M2207,M2215,M2217)</f>
        <v>100875</v>
      </c>
      <c r="N2206" s="112">
        <f t="shared" ref="N2206:O2206" si="805">SUM(N2207,N2215,N2217)</f>
        <v>116781</v>
      </c>
      <c r="O2206" s="112">
        <f t="shared" si="805"/>
        <v>102279</v>
      </c>
      <c r="P2206" s="112">
        <f t="shared" si="798"/>
        <v>319935</v>
      </c>
      <c r="Q2206" s="112">
        <f t="shared" si="799"/>
        <v>25.857867601834016</v>
      </c>
      <c r="R2206" s="35"/>
    </row>
    <row r="2207" spans="1:18" x14ac:dyDescent="0.3">
      <c r="A2207" s="40" t="s">
        <v>796</v>
      </c>
      <c r="B2207" s="40" t="s">
        <v>154</v>
      </c>
      <c r="C2207" s="40" t="s">
        <v>1050</v>
      </c>
      <c r="D2207" s="40" t="s">
        <v>1051</v>
      </c>
      <c r="E2207" s="52" t="s">
        <v>119</v>
      </c>
      <c r="F2207" s="52" t="s">
        <v>0</v>
      </c>
      <c r="G2207" s="52" t="s">
        <v>0</v>
      </c>
      <c r="H2207" s="6" t="s">
        <v>5</v>
      </c>
      <c r="I2207" s="104">
        <f>SUM(I2208,I2209)</f>
        <v>1159745</v>
      </c>
      <c r="J2207" s="104">
        <f>SUM(J2208,J2209)</f>
        <v>1068991</v>
      </c>
      <c r="K2207" s="104">
        <f>SUM(K2208,K2209)</f>
        <v>0</v>
      </c>
      <c r="L2207" s="104">
        <f t="shared" si="797"/>
        <v>279648</v>
      </c>
      <c r="M2207" s="104">
        <f>SUM(M2208,M2209)</f>
        <v>91852</v>
      </c>
      <c r="N2207" s="104">
        <f t="shared" ref="N2207:O2207" si="806">SUM(N2208,N2209)</f>
        <v>98723</v>
      </c>
      <c r="O2207" s="104">
        <f t="shared" si="806"/>
        <v>89073</v>
      </c>
      <c r="P2207" s="104">
        <f t="shared" si="798"/>
        <v>279648</v>
      </c>
      <c r="Q2207" s="104">
        <f t="shared" si="799"/>
        <v>26.159995734295237</v>
      </c>
      <c r="R2207" s="35"/>
    </row>
    <row r="2208" spans="1:18" x14ac:dyDescent="0.3">
      <c r="A2208" s="40" t="s">
        <v>796</v>
      </c>
      <c r="B2208" s="40" t="s">
        <v>154</v>
      </c>
      <c r="C2208" s="40" t="s">
        <v>1050</v>
      </c>
      <c r="D2208" s="40" t="s">
        <v>1051</v>
      </c>
      <c r="E2208" s="88" t="s">
        <v>3015</v>
      </c>
      <c r="F2208" s="40"/>
      <c r="G2208" s="81" t="s">
        <v>3071</v>
      </c>
      <c r="H2208" s="9" t="s">
        <v>6</v>
      </c>
      <c r="I2208" s="102">
        <v>1000938</v>
      </c>
      <c r="J2208" s="102">
        <v>924605</v>
      </c>
      <c r="K2208" s="102"/>
      <c r="L2208" s="102">
        <f t="shared" si="797"/>
        <v>251354</v>
      </c>
      <c r="M2208" s="102">
        <v>83354</v>
      </c>
      <c r="N2208" s="102">
        <v>89000</v>
      </c>
      <c r="O2208" s="102">
        <v>79000</v>
      </c>
      <c r="P2208" s="102">
        <f t="shared" si="798"/>
        <v>251354</v>
      </c>
      <c r="Q2208" s="102">
        <f t="shared" si="799"/>
        <v>27.185014141173795</v>
      </c>
      <c r="R2208" s="35"/>
    </row>
    <row r="2209" spans="1:18" x14ac:dyDescent="0.3">
      <c r="A2209" s="41" t="s">
        <v>796</v>
      </c>
      <c r="B2209" s="41" t="s">
        <v>154</v>
      </c>
      <c r="C2209" s="41" t="s">
        <v>1050</v>
      </c>
      <c r="D2209" s="41" t="s">
        <v>1051</v>
      </c>
      <c r="E2209" s="41" t="s">
        <v>120</v>
      </c>
      <c r="F2209" s="40" t="s">
        <v>0</v>
      </c>
      <c r="G2209" s="81" t="s">
        <v>0</v>
      </c>
      <c r="H2209" s="6" t="s">
        <v>7</v>
      </c>
      <c r="I2209" s="104">
        <f>SUM(I2210:I2214)</f>
        <v>158807</v>
      </c>
      <c r="J2209" s="104">
        <f>SUM(J2210:J2214)</f>
        <v>144386</v>
      </c>
      <c r="K2209" s="104">
        <f>SUM(K2210:K2214)</f>
        <v>0</v>
      </c>
      <c r="L2209" s="104">
        <f t="shared" si="797"/>
        <v>28294</v>
      </c>
      <c r="M2209" s="104">
        <f>SUM(M2210:M2214)</f>
        <v>8498</v>
      </c>
      <c r="N2209" s="104">
        <f t="shared" ref="N2209:O2209" si="807">SUM(N2210:N2214)</f>
        <v>9723</v>
      </c>
      <c r="O2209" s="104">
        <f t="shared" si="807"/>
        <v>10073</v>
      </c>
      <c r="P2209" s="104">
        <f t="shared" si="798"/>
        <v>28294</v>
      </c>
      <c r="Q2209" s="104">
        <f t="shared" si="799"/>
        <v>19.596082722701645</v>
      </c>
      <c r="R2209" s="35"/>
    </row>
    <row r="2210" spans="1:18" x14ac:dyDescent="0.3">
      <c r="A2210" s="40" t="s">
        <v>796</v>
      </c>
      <c r="B2210" s="40" t="s">
        <v>154</v>
      </c>
      <c r="C2210" s="40" t="s">
        <v>1050</v>
      </c>
      <c r="D2210" s="40" t="s">
        <v>1051</v>
      </c>
      <c r="E2210" s="88" t="s">
        <v>3016</v>
      </c>
      <c r="F2210" s="40" t="s">
        <v>1053</v>
      </c>
      <c r="G2210" s="81" t="s">
        <v>3071</v>
      </c>
      <c r="H2210" s="9" t="s">
        <v>9</v>
      </c>
      <c r="I2210" s="102">
        <v>23320</v>
      </c>
      <c r="J2210" s="102">
        <v>21571</v>
      </c>
      <c r="K2210" s="102"/>
      <c r="L2210" s="102">
        <f t="shared" si="797"/>
        <v>6467</v>
      </c>
      <c r="M2210" s="102">
        <v>2121</v>
      </c>
      <c r="N2210" s="102">
        <v>2173</v>
      </c>
      <c r="O2210" s="102">
        <v>2173</v>
      </c>
      <c r="P2210" s="102">
        <f t="shared" si="798"/>
        <v>6467</v>
      </c>
      <c r="Q2210" s="102">
        <f t="shared" si="799"/>
        <v>29.980065829122431</v>
      </c>
      <c r="R2210" s="35"/>
    </row>
    <row r="2211" spans="1:18" x14ac:dyDescent="0.3">
      <c r="A2211" s="40" t="s">
        <v>796</v>
      </c>
      <c r="B2211" s="40" t="s">
        <v>154</v>
      </c>
      <c r="C2211" s="40" t="s">
        <v>1050</v>
      </c>
      <c r="D2211" s="40" t="s">
        <v>1051</v>
      </c>
      <c r="E2211" s="88" t="s">
        <v>3016</v>
      </c>
      <c r="F2211" s="40" t="s">
        <v>1054</v>
      </c>
      <c r="G2211" s="81" t="s">
        <v>3071</v>
      </c>
      <c r="H2211" s="9" t="s">
        <v>12</v>
      </c>
      <c r="I2211" s="102">
        <v>88587</v>
      </c>
      <c r="J2211" s="102">
        <v>81400</v>
      </c>
      <c r="K2211" s="102"/>
      <c r="L2211" s="102">
        <f t="shared" si="797"/>
        <v>21827</v>
      </c>
      <c r="M2211" s="102">
        <v>6377</v>
      </c>
      <c r="N2211" s="102">
        <v>7550</v>
      </c>
      <c r="O2211" s="102">
        <v>7900</v>
      </c>
      <c r="P2211" s="102">
        <f t="shared" si="798"/>
        <v>21827</v>
      </c>
      <c r="Q2211" s="102">
        <f t="shared" si="799"/>
        <v>26.814496314496317</v>
      </c>
      <c r="R2211" s="35"/>
    </row>
    <row r="2212" spans="1:18" x14ac:dyDescent="0.3">
      <c r="A2212" s="40" t="s">
        <v>796</v>
      </c>
      <c r="B2212" s="40" t="s">
        <v>154</v>
      </c>
      <c r="C2212" s="40" t="s">
        <v>1050</v>
      </c>
      <c r="D2212" s="40" t="s">
        <v>1051</v>
      </c>
      <c r="E2212" s="88" t="s">
        <v>3016</v>
      </c>
      <c r="F2212" s="40" t="s">
        <v>1055</v>
      </c>
      <c r="G2212" s="81" t="s">
        <v>3071</v>
      </c>
      <c r="H2212" s="9" t="s">
        <v>10</v>
      </c>
      <c r="I2212" s="102">
        <v>19800</v>
      </c>
      <c r="J2212" s="102">
        <v>18315</v>
      </c>
      <c r="K2212" s="102"/>
      <c r="L2212" s="102">
        <f t="shared" si="797"/>
        <v>0</v>
      </c>
      <c r="M2212" s="102">
        <v>0</v>
      </c>
      <c r="N2212" s="102"/>
      <c r="O2212" s="102"/>
      <c r="P2212" s="102">
        <f t="shared" si="798"/>
        <v>0</v>
      </c>
      <c r="Q2212" s="102">
        <f t="shared" si="799"/>
        <v>0</v>
      </c>
      <c r="R2212" s="35"/>
    </row>
    <row r="2213" spans="1:18" x14ac:dyDescent="0.3">
      <c r="A2213" s="40" t="s">
        <v>796</v>
      </c>
      <c r="B2213" s="40" t="s">
        <v>154</v>
      </c>
      <c r="C2213" s="40" t="s">
        <v>1050</v>
      </c>
      <c r="D2213" s="40" t="s">
        <v>1051</v>
      </c>
      <c r="E2213" s="88" t="s">
        <v>3016</v>
      </c>
      <c r="F2213" s="40" t="s">
        <v>1056</v>
      </c>
      <c r="G2213" s="81" t="s">
        <v>3071</v>
      </c>
      <c r="H2213" s="9" t="s">
        <v>8</v>
      </c>
      <c r="I2213" s="102">
        <v>8100</v>
      </c>
      <c r="J2213" s="102">
        <v>8100</v>
      </c>
      <c r="K2213" s="102"/>
      <c r="L2213" s="102">
        <f t="shared" si="797"/>
        <v>0</v>
      </c>
      <c r="M2213" s="102">
        <v>0</v>
      </c>
      <c r="N2213" s="102">
        <v>0</v>
      </c>
      <c r="O2213" s="102">
        <v>0</v>
      </c>
      <c r="P2213" s="102">
        <f t="shared" si="798"/>
        <v>0</v>
      </c>
      <c r="Q2213" s="102">
        <f t="shared" si="799"/>
        <v>0</v>
      </c>
      <c r="R2213" s="35"/>
    </row>
    <row r="2214" spans="1:18" x14ac:dyDescent="0.3">
      <c r="A2214" s="40" t="s">
        <v>796</v>
      </c>
      <c r="B2214" s="40" t="s">
        <v>154</v>
      </c>
      <c r="C2214" s="40" t="s">
        <v>1050</v>
      </c>
      <c r="D2214" s="40" t="s">
        <v>1051</v>
      </c>
      <c r="E2214" s="88" t="s">
        <v>3016</v>
      </c>
      <c r="F2214" s="40" t="s">
        <v>1057</v>
      </c>
      <c r="G2214" s="81" t="s">
        <v>3071</v>
      </c>
      <c r="H2214" s="9" t="s">
        <v>11</v>
      </c>
      <c r="I2214" s="102">
        <v>19000</v>
      </c>
      <c r="J2214" s="102">
        <v>15000</v>
      </c>
      <c r="K2214" s="102"/>
      <c r="L2214" s="102">
        <f t="shared" si="797"/>
        <v>0</v>
      </c>
      <c r="M2214" s="102">
        <v>0</v>
      </c>
      <c r="N2214" s="102"/>
      <c r="O2214" s="102"/>
      <c r="P2214" s="102">
        <f t="shared" si="798"/>
        <v>0</v>
      </c>
      <c r="Q2214" s="102">
        <f t="shared" si="799"/>
        <v>0</v>
      </c>
      <c r="R2214" s="35"/>
    </row>
    <row r="2215" spans="1:18" x14ac:dyDescent="0.3">
      <c r="A2215" s="40" t="s">
        <v>796</v>
      </c>
      <c r="B2215" s="40" t="s">
        <v>154</v>
      </c>
      <c r="C2215" s="40" t="s">
        <v>1050</v>
      </c>
      <c r="D2215" s="40" t="s">
        <v>1051</v>
      </c>
      <c r="E2215" s="52" t="s">
        <v>124</v>
      </c>
      <c r="F2215" s="52" t="s">
        <v>0</v>
      </c>
      <c r="G2215" s="52" t="s">
        <v>0</v>
      </c>
      <c r="H2215" s="6" t="s">
        <v>14</v>
      </c>
      <c r="I2215" s="104">
        <f>SUM(I2216)</f>
        <v>108268</v>
      </c>
      <c r="J2215" s="104">
        <f>SUM(J2216)</f>
        <v>100254</v>
      </c>
      <c r="K2215" s="104">
        <f>SUM(K2216)</f>
        <v>0</v>
      </c>
      <c r="L2215" s="104">
        <f t="shared" si="797"/>
        <v>27253</v>
      </c>
      <c r="M2215" s="104">
        <f>SUM(M2216)</f>
        <v>8753</v>
      </c>
      <c r="N2215" s="104">
        <f t="shared" ref="N2215:O2215" si="808">SUM(N2216)</f>
        <v>10000</v>
      </c>
      <c r="O2215" s="104">
        <f t="shared" si="808"/>
        <v>8500</v>
      </c>
      <c r="P2215" s="104">
        <f t="shared" si="798"/>
        <v>27253</v>
      </c>
      <c r="Q2215" s="104">
        <f t="shared" si="799"/>
        <v>27.183952759989626</v>
      </c>
      <c r="R2215" s="35"/>
    </row>
    <row r="2216" spans="1:18" x14ac:dyDescent="0.3">
      <c r="A2216" s="40" t="s">
        <v>796</v>
      </c>
      <c r="B2216" s="40" t="s">
        <v>154</v>
      </c>
      <c r="C2216" s="40" t="s">
        <v>1050</v>
      </c>
      <c r="D2216" s="40" t="s">
        <v>1051</v>
      </c>
      <c r="E2216" s="88" t="s">
        <v>3017</v>
      </c>
      <c r="F2216" s="40"/>
      <c r="G2216" s="81" t="s">
        <v>3071</v>
      </c>
      <c r="H2216" s="9" t="s">
        <v>15</v>
      </c>
      <c r="I2216" s="102">
        <v>108268</v>
      </c>
      <c r="J2216" s="102">
        <v>100254</v>
      </c>
      <c r="K2216" s="102"/>
      <c r="L2216" s="102">
        <f t="shared" si="797"/>
        <v>27253</v>
      </c>
      <c r="M2216" s="102">
        <v>8753</v>
      </c>
      <c r="N2216" s="102">
        <v>10000</v>
      </c>
      <c r="O2216" s="102">
        <v>8500</v>
      </c>
      <c r="P2216" s="102">
        <f t="shared" si="798"/>
        <v>27253</v>
      </c>
      <c r="Q2216" s="102">
        <f t="shared" si="799"/>
        <v>27.183952759989626</v>
      </c>
      <c r="R2216" s="35"/>
    </row>
    <row r="2217" spans="1:18" x14ac:dyDescent="0.3">
      <c r="A2217" s="40" t="s">
        <v>796</v>
      </c>
      <c r="B2217" s="40" t="s">
        <v>154</v>
      </c>
      <c r="C2217" s="40" t="s">
        <v>1050</v>
      </c>
      <c r="D2217" s="40" t="s">
        <v>1051</v>
      </c>
      <c r="E2217" s="52" t="s">
        <v>125</v>
      </c>
      <c r="F2217" s="52" t="s">
        <v>0</v>
      </c>
      <c r="G2217" s="52" t="s">
        <v>0</v>
      </c>
      <c r="H2217" s="6" t="s">
        <v>16</v>
      </c>
      <c r="I2217" s="104">
        <f>SUM(I2218:I2225)</f>
        <v>105414</v>
      </c>
      <c r="J2217" s="104">
        <f>SUM(J2218:J2225)</f>
        <v>68038</v>
      </c>
      <c r="K2217" s="104">
        <f>SUM(K2218:K2225)</f>
        <v>0</v>
      </c>
      <c r="L2217" s="104">
        <f t="shared" si="797"/>
        <v>13034</v>
      </c>
      <c r="M2217" s="104">
        <f>SUM(M2218:M2225)</f>
        <v>270</v>
      </c>
      <c r="N2217" s="104">
        <f t="shared" ref="N2217:O2217" si="809">SUM(N2218:N2225)</f>
        <v>8058</v>
      </c>
      <c r="O2217" s="104">
        <f t="shared" si="809"/>
        <v>4706</v>
      </c>
      <c r="P2217" s="104">
        <f t="shared" si="798"/>
        <v>13034</v>
      </c>
      <c r="Q2217" s="104">
        <f t="shared" si="799"/>
        <v>19.156941709044943</v>
      </c>
      <c r="R2217" s="35"/>
    </row>
    <row r="2218" spans="1:18" x14ac:dyDescent="0.3">
      <c r="A2218" s="40" t="s">
        <v>796</v>
      </c>
      <c r="B2218" s="40" t="s">
        <v>154</v>
      </c>
      <c r="C2218" s="40" t="s">
        <v>1050</v>
      </c>
      <c r="D2218" s="40" t="s">
        <v>1051</v>
      </c>
      <c r="E2218" s="88" t="s">
        <v>3018</v>
      </c>
      <c r="F2218" s="40"/>
      <c r="G2218" s="81" t="s">
        <v>3071</v>
      </c>
      <c r="H2218" s="9" t="s">
        <v>17</v>
      </c>
      <c r="I2218" s="102">
        <v>4000</v>
      </c>
      <c r="J2218" s="102">
        <v>1500</v>
      </c>
      <c r="K2218" s="102"/>
      <c r="L2218" s="102">
        <f t="shared" si="797"/>
        <v>0</v>
      </c>
      <c r="M2218" s="102">
        <v>0</v>
      </c>
      <c r="N2218" s="102"/>
      <c r="O2218" s="102"/>
      <c r="P2218" s="102">
        <f t="shared" si="798"/>
        <v>0</v>
      </c>
      <c r="Q2218" s="102">
        <f t="shared" si="799"/>
        <v>0</v>
      </c>
      <c r="R2218" s="35"/>
    </row>
    <row r="2219" spans="1:18" x14ac:dyDescent="0.3">
      <c r="A2219" s="40" t="s">
        <v>796</v>
      </c>
      <c r="B2219" s="40" t="s">
        <v>154</v>
      </c>
      <c r="C2219" s="40" t="s">
        <v>1050</v>
      </c>
      <c r="D2219" s="40" t="s">
        <v>1051</v>
      </c>
      <c r="E2219" s="88" t="s">
        <v>3031</v>
      </c>
      <c r="F2219" s="40"/>
      <c r="G2219" s="81" t="s">
        <v>3071</v>
      </c>
      <c r="H2219" s="9" t="s">
        <v>18</v>
      </c>
      <c r="I2219" s="102">
        <v>30000</v>
      </c>
      <c r="J2219" s="102">
        <v>25000</v>
      </c>
      <c r="K2219" s="102"/>
      <c r="L2219" s="102">
        <f t="shared" si="797"/>
        <v>5249</v>
      </c>
      <c r="M2219" s="102">
        <v>0</v>
      </c>
      <c r="N2219" s="102">
        <v>4000</v>
      </c>
      <c r="O2219" s="102">
        <v>1249</v>
      </c>
      <c r="P2219" s="102">
        <f t="shared" si="798"/>
        <v>5249</v>
      </c>
      <c r="Q2219" s="102">
        <f t="shared" si="799"/>
        <v>20.996000000000002</v>
      </c>
      <c r="R2219" s="35"/>
    </row>
    <row r="2220" spans="1:18" x14ac:dyDescent="0.3">
      <c r="A2220" s="40" t="s">
        <v>796</v>
      </c>
      <c r="B2220" s="40" t="s">
        <v>154</v>
      </c>
      <c r="C2220" s="40" t="s">
        <v>1050</v>
      </c>
      <c r="D2220" s="40" t="s">
        <v>1051</v>
      </c>
      <c r="E2220" s="88" t="s">
        <v>3032</v>
      </c>
      <c r="F2220" s="40"/>
      <c r="G2220" s="81" t="s">
        <v>3071</v>
      </c>
      <c r="H2220" s="9" t="s">
        <v>19</v>
      </c>
      <c r="I2220" s="102">
        <v>11786</v>
      </c>
      <c r="J2220" s="102">
        <v>6000</v>
      </c>
      <c r="K2220" s="102"/>
      <c r="L2220" s="102">
        <f t="shared" si="797"/>
        <v>1500</v>
      </c>
      <c r="M2220" s="102">
        <v>0</v>
      </c>
      <c r="N2220" s="102">
        <v>1000</v>
      </c>
      <c r="O2220" s="102">
        <v>500</v>
      </c>
      <c r="P2220" s="102">
        <f t="shared" si="798"/>
        <v>1500</v>
      </c>
      <c r="Q2220" s="102">
        <f t="shared" si="799"/>
        <v>25</v>
      </c>
      <c r="R2220" s="35"/>
    </row>
    <row r="2221" spans="1:18" x14ac:dyDescent="0.3">
      <c r="A2221" s="40" t="s">
        <v>796</v>
      </c>
      <c r="B2221" s="40" t="s">
        <v>154</v>
      </c>
      <c r="C2221" s="40" t="s">
        <v>1050</v>
      </c>
      <c r="D2221" s="40" t="s">
        <v>1051</v>
      </c>
      <c r="E2221" s="88" t="s">
        <v>3026</v>
      </c>
      <c r="F2221" s="40"/>
      <c r="G2221" s="81" t="s">
        <v>3071</v>
      </c>
      <c r="H2221" s="9" t="s">
        <v>20</v>
      </c>
      <c r="I2221" s="102">
        <v>9000</v>
      </c>
      <c r="J2221" s="102">
        <v>5000</v>
      </c>
      <c r="K2221" s="102"/>
      <c r="L2221" s="102">
        <f t="shared" si="797"/>
        <v>833</v>
      </c>
      <c r="M2221" s="102">
        <v>0</v>
      </c>
      <c r="N2221" s="102">
        <v>417</v>
      </c>
      <c r="O2221" s="102">
        <v>416</v>
      </c>
      <c r="P2221" s="102">
        <f t="shared" si="798"/>
        <v>833</v>
      </c>
      <c r="Q2221" s="102">
        <f t="shared" si="799"/>
        <v>16.66</v>
      </c>
      <c r="R2221" s="35"/>
    </row>
    <row r="2222" spans="1:18" x14ac:dyDescent="0.3">
      <c r="A2222" s="40" t="s">
        <v>796</v>
      </c>
      <c r="B2222" s="40" t="s">
        <v>154</v>
      </c>
      <c r="C2222" s="40" t="s">
        <v>1050</v>
      </c>
      <c r="D2222" s="40" t="s">
        <v>1051</v>
      </c>
      <c r="E2222" s="88" t="s">
        <v>3033</v>
      </c>
      <c r="F2222" s="40"/>
      <c r="G2222" s="81" t="s">
        <v>3071</v>
      </c>
      <c r="H2222" s="9" t="s">
        <v>21</v>
      </c>
      <c r="I2222" s="102">
        <v>7800</v>
      </c>
      <c r="J2222" s="102">
        <v>2000</v>
      </c>
      <c r="K2222" s="102"/>
      <c r="L2222" s="102">
        <f t="shared" si="797"/>
        <v>332</v>
      </c>
      <c r="M2222" s="102">
        <v>0</v>
      </c>
      <c r="N2222" s="102">
        <v>166</v>
      </c>
      <c r="O2222" s="102">
        <v>166</v>
      </c>
      <c r="P2222" s="102">
        <f t="shared" si="798"/>
        <v>332</v>
      </c>
      <c r="Q2222" s="102">
        <f t="shared" si="799"/>
        <v>16.600000000000001</v>
      </c>
      <c r="R2222" s="35"/>
    </row>
    <row r="2223" spans="1:18" x14ac:dyDescent="0.3">
      <c r="A2223" s="40" t="s">
        <v>796</v>
      </c>
      <c r="B2223" s="40" t="s">
        <v>154</v>
      </c>
      <c r="C2223" s="40" t="s">
        <v>1050</v>
      </c>
      <c r="D2223" s="40" t="s">
        <v>1051</v>
      </c>
      <c r="E2223" s="88" t="s">
        <v>3035</v>
      </c>
      <c r="F2223" s="40"/>
      <c r="G2223" s="81" t="s">
        <v>3071</v>
      </c>
      <c r="H2223" s="9" t="s">
        <v>23</v>
      </c>
      <c r="I2223" s="102">
        <v>8000</v>
      </c>
      <c r="J2223" s="102">
        <v>4000</v>
      </c>
      <c r="K2223" s="102"/>
      <c r="L2223" s="102">
        <f t="shared" si="797"/>
        <v>666</v>
      </c>
      <c r="M2223" s="102">
        <v>0</v>
      </c>
      <c r="N2223" s="102">
        <v>333</v>
      </c>
      <c r="O2223" s="102">
        <v>333</v>
      </c>
      <c r="P2223" s="102">
        <f t="shared" si="798"/>
        <v>666</v>
      </c>
      <c r="Q2223" s="102">
        <f t="shared" si="799"/>
        <v>16.650000000000002</v>
      </c>
      <c r="R2223" s="35"/>
    </row>
    <row r="2224" spans="1:18" x14ac:dyDescent="0.3">
      <c r="A2224" s="40" t="s">
        <v>796</v>
      </c>
      <c r="B2224" s="40" t="s">
        <v>154</v>
      </c>
      <c r="C2224" s="40" t="s">
        <v>1050</v>
      </c>
      <c r="D2224" s="40" t="s">
        <v>1051</v>
      </c>
      <c r="E2224" s="88" t="s">
        <v>3036</v>
      </c>
      <c r="F2224" s="40"/>
      <c r="G2224" s="81" t="s">
        <v>3071</v>
      </c>
      <c r="H2224" s="9" t="s">
        <v>24</v>
      </c>
      <c r="I2224" s="102">
        <v>690</v>
      </c>
      <c r="J2224" s="102">
        <v>200</v>
      </c>
      <c r="K2224" s="102"/>
      <c r="L2224" s="102">
        <f t="shared" si="797"/>
        <v>0</v>
      </c>
      <c r="M2224" s="102">
        <v>0</v>
      </c>
      <c r="N2224" s="102"/>
      <c r="O2224" s="102"/>
      <c r="P2224" s="102">
        <f t="shared" si="798"/>
        <v>0</v>
      </c>
      <c r="Q2224" s="102">
        <f t="shared" si="799"/>
        <v>0</v>
      </c>
      <c r="R2224" s="35"/>
    </row>
    <row r="2225" spans="1:18" x14ac:dyDescent="0.3">
      <c r="A2225" s="41" t="s">
        <v>796</v>
      </c>
      <c r="B2225" s="41" t="s">
        <v>154</v>
      </c>
      <c r="C2225" s="41" t="s">
        <v>1050</v>
      </c>
      <c r="D2225" s="41" t="s">
        <v>1051</v>
      </c>
      <c r="E2225" s="41" t="s">
        <v>127</v>
      </c>
      <c r="F2225" s="40" t="s">
        <v>0</v>
      </c>
      <c r="G2225" s="81" t="s">
        <v>0</v>
      </c>
      <c r="H2225" s="6" t="s">
        <v>25</v>
      </c>
      <c r="I2225" s="104">
        <f>SUM(I2226:I2228)</f>
        <v>34138</v>
      </c>
      <c r="J2225" s="104">
        <f>SUM(J2226:J2228)</f>
        <v>24338</v>
      </c>
      <c r="K2225" s="104">
        <f>SUM(K2226:K2228)</f>
        <v>0</v>
      </c>
      <c r="L2225" s="104">
        <f t="shared" si="797"/>
        <v>4454</v>
      </c>
      <c r="M2225" s="104">
        <f>SUM(M2226:M2228)</f>
        <v>270</v>
      </c>
      <c r="N2225" s="104">
        <f t="shared" ref="N2225:O2225" si="810">SUM(N2226:N2228)</f>
        <v>2142</v>
      </c>
      <c r="O2225" s="104">
        <f t="shared" si="810"/>
        <v>2042</v>
      </c>
      <c r="P2225" s="104">
        <f t="shared" si="798"/>
        <v>4454</v>
      </c>
      <c r="Q2225" s="104">
        <f t="shared" si="799"/>
        <v>18.30059988495357</v>
      </c>
      <c r="R2225" s="35"/>
    </row>
    <row r="2226" spans="1:18" x14ac:dyDescent="0.3">
      <c r="A2226" s="40" t="s">
        <v>796</v>
      </c>
      <c r="B2226" s="40" t="s">
        <v>154</v>
      </c>
      <c r="C2226" s="40" t="s">
        <v>1050</v>
      </c>
      <c r="D2226" s="40" t="s">
        <v>1051</v>
      </c>
      <c r="E2226" s="88" t="s">
        <v>3019</v>
      </c>
      <c r="F2226" s="40"/>
      <c r="G2226" s="81" t="s">
        <v>3071</v>
      </c>
      <c r="H2226" s="9" t="s">
        <v>25</v>
      </c>
      <c r="I2226" s="102">
        <v>27838</v>
      </c>
      <c r="J2226" s="102">
        <v>18338</v>
      </c>
      <c r="K2226" s="102"/>
      <c r="L2226" s="102">
        <f t="shared" si="797"/>
        <v>3040</v>
      </c>
      <c r="M2226" s="102">
        <v>0</v>
      </c>
      <c r="N2226" s="102">
        <v>1520</v>
      </c>
      <c r="O2226" s="102">
        <v>1520</v>
      </c>
      <c r="P2226" s="102">
        <f t="shared" si="798"/>
        <v>3040</v>
      </c>
      <c r="Q2226" s="102">
        <f t="shared" si="799"/>
        <v>16.577598429490674</v>
      </c>
      <c r="R2226" s="35"/>
    </row>
    <row r="2227" spans="1:18" x14ac:dyDescent="0.3">
      <c r="A2227" s="40" t="s">
        <v>796</v>
      </c>
      <c r="B2227" s="40" t="s">
        <v>154</v>
      </c>
      <c r="C2227" s="40" t="s">
        <v>1050</v>
      </c>
      <c r="D2227" s="40" t="s">
        <v>1051</v>
      </c>
      <c r="E2227" s="88" t="s">
        <v>3019</v>
      </c>
      <c r="F2227" s="40" t="s">
        <v>1058</v>
      </c>
      <c r="G2227" s="81" t="s">
        <v>3071</v>
      </c>
      <c r="H2227" s="9" t="s">
        <v>135</v>
      </c>
      <c r="I2227" s="102">
        <v>3300</v>
      </c>
      <c r="J2227" s="102">
        <v>3000</v>
      </c>
      <c r="K2227" s="102"/>
      <c r="L2227" s="102">
        <f t="shared" si="797"/>
        <v>870</v>
      </c>
      <c r="M2227" s="102">
        <v>270</v>
      </c>
      <c r="N2227" s="102">
        <v>350</v>
      </c>
      <c r="O2227" s="102">
        <v>250</v>
      </c>
      <c r="P2227" s="102">
        <f t="shared" si="798"/>
        <v>870</v>
      </c>
      <c r="Q2227" s="102">
        <f t="shared" si="799"/>
        <v>28.999999999999996</v>
      </c>
      <c r="R2227" s="35"/>
    </row>
    <row r="2228" spans="1:18" ht="20.399999999999999" x14ac:dyDescent="0.3">
      <c r="A2228" s="40" t="s">
        <v>796</v>
      </c>
      <c r="B2228" s="40" t="s">
        <v>154</v>
      </c>
      <c r="C2228" s="40" t="s">
        <v>1050</v>
      </c>
      <c r="D2228" s="40" t="s">
        <v>1051</v>
      </c>
      <c r="E2228" s="88" t="s">
        <v>3019</v>
      </c>
      <c r="F2228" s="40" t="s">
        <v>1059</v>
      </c>
      <c r="G2228" s="81" t="s">
        <v>3071</v>
      </c>
      <c r="H2228" s="9" t="s">
        <v>141</v>
      </c>
      <c r="I2228" s="102">
        <v>3000</v>
      </c>
      <c r="J2228" s="102">
        <v>3000</v>
      </c>
      <c r="K2228" s="102"/>
      <c r="L2228" s="102">
        <f t="shared" si="797"/>
        <v>544</v>
      </c>
      <c r="M2228" s="102">
        <v>0</v>
      </c>
      <c r="N2228" s="102">
        <v>272</v>
      </c>
      <c r="O2228" s="102">
        <v>272</v>
      </c>
      <c r="P2228" s="102">
        <f t="shared" si="798"/>
        <v>544</v>
      </c>
      <c r="Q2228" s="102">
        <f t="shared" si="799"/>
        <v>18.133333333333333</v>
      </c>
      <c r="R2228" s="35"/>
    </row>
    <row r="2229" spans="1:18" s="34" customFormat="1" ht="20.399999999999999" x14ac:dyDescent="0.3">
      <c r="A2229" s="43" t="s">
        <v>0</v>
      </c>
      <c r="B2229" s="43" t="s">
        <v>0</v>
      </c>
      <c r="C2229" s="43" t="s">
        <v>0</v>
      </c>
      <c r="D2229" s="49" t="s">
        <v>0</v>
      </c>
      <c r="E2229" s="49" t="s">
        <v>0</v>
      </c>
      <c r="F2229" s="49" t="s">
        <v>0</v>
      </c>
      <c r="G2229" s="49" t="s">
        <v>0</v>
      </c>
      <c r="H2229" s="21" t="s">
        <v>35</v>
      </c>
      <c r="I2229" s="112">
        <f>SUM(I2230)</f>
        <v>35100</v>
      </c>
      <c r="J2229" s="112">
        <f>SUM(J2230)</f>
        <v>100</v>
      </c>
      <c r="K2229" s="112">
        <f>SUM(K2230)</f>
        <v>0</v>
      </c>
      <c r="L2229" s="112">
        <f t="shared" si="797"/>
        <v>0</v>
      </c>
      <c r="M2229" s="112">
        <f>SUM(M2230)</f>
        <v>0</v>
      </c>
      <c r="N2229" s="112">
        <f t="shared" ref="N2229:O2229" si="811">SUM(N2230)</f>
        <v>0</v>
      </c>
      <c r="O2229" s="112">
        <f t="shared" si="811"/>
        <v>0</v>
      </c>
      <c r="P2229" s="112">
        <f t="shared" si="798"/>
        <v>0</v>
      </c>
      <c r="Q2229" s="112">
        <f t="shared" si="799"/>
        <v>0</v>
      </c>
      <c r="R2229" s="35"/>
    </row>
    <row r="2230" spans="1:18" x14ac:dyDescent="0.3">
      <c r="A2230" s="40" t="s">
        <v>796</v>
      </c>
      <c r="B2230" s="40" t="s">
        <v>154</v>
      </c>
      <c r="C2230" s="40" t="s">
        <v>1050</v>
      </c>
      <c r="D2230" s="40" t="s">
        <v>1051</v>
      </c>
      <c r="E2230" s="52" t="s">
        <v>142</v>
      </c>
      <c r="F2230" s="52" t="s">
        <v>0</v>
      </c>
      <c r="G2230" s="52" t="s">
        <v>0</v>
      </c>
      <c r="H2230" s="6" t="s">
        <v>27</v>
      </c>
      <c r="I2230" s="104">
        <f>SUM(I2231:I2232)</f>
        <v>35100</v>
      </c>
      <c r="J2230" s="104">
        <f>SUM(J2231:J2232)</f>
        <v>100</v>
      </c>
      <c r="K2230" s="104">
        <f>SUM(K2231:K2232)</f>
        <v>0</v>
      </c>
      <c r="L2230" s="104">
        <f t="shared" si="797"/>
        <v>0</v>
      </c>
      <c r="M2230" s="104">
        <f>SUM(M2231:M2232)</f>
        <v>0</v>
      </c>
      <c r="N2230" s="104">
        <f t="shared" ref="N2230:O2230" si="812">SUM(N2231:N2232)</f>
        <v>0</v>
      </c>
      <c r="O2230" s="104">
        <f t="shared" si="812"/>
        <v>0</v>
      </c>
      <c r="P2230" s="104">
        <f t="shared" si="798"/>
        <v>0</v>
      </c>
      <c r="Q2230" s="104">
        <f t="shared" si="799"/>
        <v>0</v>
      </c>
      <c r="R2230" s="35"/>
    </row>
    <row r="2231" spans="1:18" x14ac:dyDescent="0.3">
      <c r="A2231" s="40" t="s">
        <v>796</v>
      </c>
      <c r="B2231" s="40" t="s">
        <v>154</v>
      </c>
      <c r="C2231" s="40" t="s">
        <v>1050</v>
      </c>
      <c r="D2231" s="40" t="s">
        <v>1051</v>
      </c>
      <c r="E2231" s="88" t="s">
        <v>3023</v>
      </c>
      <c r="F2231" s="40"/>
      <c r="G2231" s="81" t="s">
        <v>3071</v>
      </c>
      <c r="H2231" s="9" t="s">
        <v>29</v>
      </c>
      <c r="I2231" s="102">
        <v>35000</v>
      </c>
      <c r="J2231" s="102">
        <v>0</v>
      </c>
      <c r="K2231" s="102"/>
      <c r="L2231" s="102">
        <f t="shared" si="797"/>
        <v>0</v>
      </c>
      <c r="M2231" s="102">
        <v>0</v>
      </c>
      <c r="N2231" s="102"/>
      <c r="O2231" s="102"/>
      <c r="P2231" s="102">
        <f t="shared" si="798"/>
        <v>0</v>
      </c>
      <c r="Q2231" s="102" t="str">
        <f t="shared" si="799"/>
        <v>-</v>
      </c>
      <c r="R2231" s="35"/>
    </row>
    <row r="2232" spans="1:18" x14ac:dyDescent="0.3">
      <c r="A2232" s="40" t="s">
        <v>796</v>
      </c>
      <c r="B2232" s="40" t="s">
        <v>154</v>
      </c>
      <c r="C2232" s="40" t="s">
        <v>1050</v>
      </c>
      <c r="D2232" s="40" t="s">
        <v>1051</v>
      </c>
      <c r="E2232" s="88" t="s">
        <v>3021</v>
      </c>
      <c r="F2232" s="40"/>
      <c r="G2232" s="81" t="s">
        <v>3071</v>
      </c>
      <c r="H2232" s="9" t="s">
        <v>34</v>
      </c>
      <c r="I2232" s="102">
        <v>100</v>
      </c>
      <c r="J2232" s="102">
        <v>100</v>
      </c>
      <c r="K2232" s="102"/>
      <c r="L2232" s="102">
        <f t="shared" si="797"/>
        <v>0</v>
      </c>
      <c r="M2232" s="102">
        <v>0</v>
      </c>
      <c r="N2232" s="102"/>
      <c r="O2232" s="102"/>
      <c r="P2232" s="102">
        <f t="shared" si="798"/>
        <v>0</v>
      </c>
      <c r="Q2232" s="102">
        <f t="shared" si="799"/>
        <v>0</v>
      </c>
      <c r="R2232" s="35"/>
    </row>
    <row r="2233" spans="1:18" s="34" customFormat="1" ht="20.399999999999999" x14ac:dyDescent="0.3">
      <c r="A2233" s="43" t="s">
        <v>0</v>
      </c>
      <c r="B2233" s="43" t="s">
        <v>0</v>
      </c>
      <c r="C2233" s="43" t="s">
        <v>0</v>
      </c>
      <c r="D2233" s="49" t="s">
        <v>0</v>
      </c>
      <c r="E2233" s="49" t="s">
        <v>0</v>
      </c>
      <c r="F2233" s="49" t="s">
        <v>0</v>
      </c>
      <c r="G2233" s="49" t="s">
        <v>0</v>
      </c>
      <c r="H2233" s="21" t="s">
        <v>53</v>
      </c>
      <c r="I2233" s="112">
        <f t="shared" ref="I2233:O2234" si="813">SUM(I2234)</f>
        <v>6406</v>
      </c>
      <c r="J2233" s="112">
        <f t="shared" si="813"/>
        <v>0</v>
      </c>
      <c r="K2233" s="112">
        <f t="shared" si="813"/>
        <v>0</v>
      </c>
      <c r="L2233" s="112">
        <f t="shared" si="797"/>
        <v>0</v>
      </c>
      <c r="M2233" s="112">
        <f t="shared" si="813"/>
        <v>0</v>
      </c>
      <c r="N2233" s="112">
        <f t="shared" si="813"/>
        <v>0</v>
      </c>
      <c r="O2233" s="112">
        <f t="shared" si="813"/>
        <v>0</v>
      </c>
      <c r="P2233" s="112">
        <f t="shared" si="798"/>
        <v>0</v>
      </c>
      <c r="Q2233" s="112" t="str">
        <f t="shared" si="799"/>
        <v>-</v>
      </c>
      <c r="R2233" s="35"/>
    </row>
    <row r="2234" spans="1:18" x14ac:dyDescent="0.3">
      <c r="A2234" s="40" t="s">
        <v>796</v>
      </c>
      <c r="B2234" s="40" t="s">
        <v>154</v>
      </c>
      <c r="C2234" s="40" t="s">
        <v>1050</v>
      </c>
      <c r="D2234" s="40" t="s">
        <v>1051</v>
      </c>
      <c r="E2234" s="52" t="s">
        <v>149</v>
      </c>
      <c r="F2234" s="52" t="s">
        <v>0</v>
      </c>
      <c r="G2234" s="52" t="s">
        <v>0</v>
      </c>
      <c r="H2234" s="6" t="s">
        <v>46</v>
      </c>
      <c r="I2234" s="104">
        <f t="shared" si="813"/>
        <v>6406</v>
      </c>
      <c r="J2234" s="104">
        <f t="shared" si="813"/>
        <v>0</v>
      </c>
      <c r="K2234" s="104">
        <f t="shared" si="813"/>
        <v>0</v>
      </c>
      <c r="L2234" s="104">
        <f t="shared" si="797"/>
        <v>0</v>
      </c>
      <c r="M2234" s="104">
        <f t="shared" si="813"/>
        <v>0</v>
      </c>
      <c r="N2234" s="104">
        <f t="shared" si="813"/>
        <v>0</v>
      </c>
      <c r="O2234" s="104">
        <f t="shared" si="813"/>
        <v>0</v>
      </c>
      <c r="P2234" s="104">
        <f t="shared" si="798"/>
        <v>0</v>
      </c>
      <c r="Q2234" s="104" t="str">
        <f t="shared" si="799"/>
        <v>-</v>
      </c>
      <c r="R2234" s="35"/>
    </row>
    <row r="2235" spans="1:18" x14ac:dyDescent="0.3">
      <c r="A2235" s="40" t="s">
        <v>796</v>
      </c>
      <c r="B2235" s="40" t="s">
        <v>154</v>
      </c>
      <c r="C2235" s="40" t="s">
        <v>1050</v>
      </c>
      <c r="D2235" s="40" t="s">
        <v>1051</v>
      </c>
      <c r="E2235" s="88" t="s">
        <v>3022</v>
      </c>
      <c r="F2235" s="40"/>
      <c r="G2235" s="81" t="s">
        <v>3071</v>
      </c>
      <c r="H2235" s="9" t="s">
        <v>49</v>
      </c>
      <c r="I2235" s="102">
        <v>6406</v>
      </c>
      <c r="J2235" s="102">
        <v>0</v>
      </c>
      <c r="K2235" s="102"/>
      <c r="L2235" s="102">
        <f t="shared" si="797"/>
        <v>0</v>
      </c>
      <c r="M2235" s="102">
        <v>0</v>
      </c>
      <c r="N2235" s="102"/>
      <c r="O2235" s="102"/>
      <c r="P2235" s="102">
        <f t="shared" si="798"/>
        <v>0</v>
      </c>
      <c r="Q2235" s="102" t="str">
        <f t="shared" si="799"/>
        <v>-</v>
      </c>
      <c r="R2235" s="35"/>
    </row>
    <row r="2236" spans="1:18" s="34" customFormat="1" x14ac:dyDescent="0.3">
      <c r="A2236" s="49" t="s">
        <v>0</v>
      </c>
      <c r="B2236" s="49" t="s">
        <v>0</v>
      </c>
      <c r="C2236" s="49" t="s">
        <v>0</v>
      </c>
      <c r="D2236" s="49" t="s">
        <v>0</v>
      </c>
      <c r="E2236" s="49" t="s">
        <v>0</v>
      </c>
      <c r="F2236" s="49" t="s">
        <v>0</v>
      </c>
      <c r="G2236" s="49" t="s">
        <v>0</v>
      </c>
      <c r="H2236" s="21" t="s">
        <v>1060</v>
      </c>
      <c r="I2236" s="112">
        <f>SUM(I2206,I2229,I2233)</f>
        <v>1414933</v>
      </c>
      <c r="J2236" s="112">
        <f>SUM(J2206,J2229,J2233)</f>
        <v>1237383</v>
      </c>
      <c r="K2236" s="112">
        <f>SUM(K2206,K2229,K2233)</f>
        <v>0</v>
      </c>
      <c r="L2236" s="112">
        <f t="shared" si="797"/>
        <v>319935</v>
      </c>
      <c r="M2236" s="112">
        <f>SUM(M2206,M2229,M2233)</f>
        <v>100875</v>
      </c>
      <c r="N2236" s="112">
        <f t="shared" ref="N2236:O2236" si="814">SUM(N2206,N2229,N2233)</f>
        <v>116781</v>
      </c>
      <c r="O2236" s="112">
        <f t="shared" si="814"/>
        <v>102279</v>
      </c>
      <c r="P2236" s="112">
        <f t="shared" si="798"/>
        <v>319935</v>
      </c>
      <c r="Q2236" s="112">
        <f t="shared" si="799"/>
        <v>25.855777879605586</v>
      </c>
      <c r="R2236" s="35"/>
    </row>
    <row r="2237" spans="1:18" ht="15" thickBot="1" x14ac:dyDescent="0.35">
      <c r="A2237" s="81" t="s">
        <v>0</v>
      </c>
      <c r="B2237" s="81" t="s">
        <v>0</v>
      </c>
      <c r="C2237" s="81" t="s">
        <v>0</v>
      </c>
      <c r="D2237" s="81" t="s">
        <v>0</v>
      </c>
      <c r="E2237" s="81" t="s">
        <v>0</v>
      </c>
      <c r="F2237" s="81" t="s">
        <v>0</v>
      </c>
      <c r="G2237" s="81" t="s">
        <v>0</v>
      </c>
      <c r="H2237" s="6" t="s">
        <v>152</v>
      </c>
      <c r="I2237" s="104">
        <v>38</v>
      </c>
      <c r="J2237" s="104">
        <v>38</v>
      </c>
      <c r="K2237" s="104"/>
      <c r="L2237" s="104"/>
      <c r="M2237" s="104"/>
      <c r="N2237" s="104"/>
      <c r="O2237" s="104"/>
      <c r="P2237" s="104"/>
      <c r="Q2237" s="104"/>
      <c r="R2237" s="35"/>
    </row>
    <row r="2238" spans="1:18" s="34" customFormat="1" ht="31.2" thickBot="1" x14ac:dyDescent="0.35">
      <c r="A2238" s="127" t="s">
        <v>0</v>
      </c>
      <c r="B2238" s="127" t="s">
        <v>0</v>
      </c>
      <c r="C2238" s="127" t="s">
        <v>0</v>
      </c>
      <c r="D2238" s="127" t="s">
        <v>0</v>
      </c>
      <c r="E2238" s="127" t="s">
        <v>0</v>
      </c>
      <c r="F2238" s="127" t="s">
        <v>0</v>
      </c>
      <c r="G2238" s="127" t="s">
        <v>0</v>
      </c>
      <c r="H2238" s="29" t="s">
        <v>63</v>
      </c>
      <c r="I2238" s="124" t="s">
        <v>3013</v>
      </c>
      <c r="J2238" s="124" t="s">
        <v>2</v>
      </c>
      <c r="K2238" s="124" t="s">
        <v>3097</v>
      </c>
      <c r="L2238" s="124" t="s">
        <v>3097</v>
      </c>
      <c r="M2238" s="124" t="s">
        <v>3098</v>
      </c>
      <c r="N2238" s="124" t="s">
        <v>3099</v>
      </c>
      <c r="O2238" s="124" t="s">
        <v>3100</v>
      </c>
      <c r="P2238" s="124" t="s">
        <v>3097</v>
      </c>
      <c r="Q2238" s="126" t="s">
        <v>3101</v>
      </c>
      <c r="R2238" s="35"/>
    </row>
    <row r="2239" spans="1:18" x14ac:dyDescent="0.3">
      <c r="A2239" s="128"/>
      <c r="B2239" s="128"/>
      <c r="C2239" s="128"/>
      <c r="D2239" s="128"/>
      <c r="E2239" s="128"/>
      <c r="F2239" s="128"/>
      <c r="G2239" s="128"/>
      <c r="H2239" s="10" t="s">
        <v>0</v>
      </c>
      <c r="I2239" s="103">
        <v>1</v>
      </c>
      <c r="J2239" s="103">
        <v>2</v>
      </c>
      <c r="K2239" s="103">
        <v>3</v>
      </c>
      <c r="L2239" s="103" t="s">
        <v>3</v>
      </c>
      <c r="M2239" s="103">
        <v>5</v>
      </c>
      <c r="N2239" s="103">
        <v>6</v>
      </c>
      <c r="O2239" s="103">
        <v>7</v>
      </c>
      <c r="P2239" s="103" t="s">
        <v>3102</v>
      </c>
      <c r="Q2239" s="103">
        <v>9</v>
      </c>
      <c r="R2239" s="35"/>
    </row>
    <row r="2240" spans="1:18" x14ac:dyDescent="0.3">
      <c r="A2240" s="128"/>
      <c r="B2240" s="128"/>
      <c r="C2240" s="128"/>
      <c r="D2240" s="128"/>
      <c r="E2240" s="128"/>
      <c r="F2240" s="128"/>
      <c r="G2240" s="128"/>
      <c r="H2240" s="11" t="s">
        <v>99</v>
      </c>
      <c r="I2240" s="105">
        <f>SUM(I2236)</f>
        <v>1414933</v>
      </c>
      <c r="J2240" s="105">
        <f>SUM(J2236)</f>
        <v>1237383</v>
      </c>
      <c r="K2240" s="105">
        <f>SUM(K2236)</f>
        <v>0</v>
      </c>
      <c r="L2240" s="105">
        <f t="shared" si="797"/>
        <v>319935</v>
      </c>
      <c r="M2240" s="105">
        <f>SUM(M2236)</f>
        <v>100875</v>
      </c>
      <c r="N2240" s="105">
        <f t="shared" ref="N2240:O2240" si="815">SUM(N2236)</f>
        <v>116781</v>
      </c>
      <c r="O2240" s="105">
        <f t="shared" si="815"/>
        <v>102279</v>
      </c>
      <c r="P2240" s="105">
        <f t="shared" si="798"/>
        <v>319935</v>
      </c>
      <c r="Q2240" s="105">
        <f t="shared" si="799"/>
        <v>25.855777879605586</v>
      </c>
      <c r="R2240" s="35"/>
    </row>
    <row r="2241" spans="1:18" x14ac:dyDescent="0.3">
      <c r="A2241" s="128"/>
      <c r="B2241" s="128"/>
      <c r="C2241" s="128"/>
      <c r="D2241" s="128"/>
      <c r="E2241" s="128"/>
      <c r="F2241" s="128"/>
      <c r="G2241" s="128"/>
      <c r="H2241" s="12" t="s">
        <v>62</v>
      </c>
      <c r="I2241" s="105">
        <f>SUM(I2240)</f>
        <v>1414933</v>
      </c>
      <c r="J2241" s="105">
        <f>SUM(J2240)</f>
        <v>1237383</v>
      </c>
      <c r="K2241" s="105">
        <f>SUM(K2240)</f>
        <v>0</v>
      </c>
      <c r="L2241" s="105">
        <f t="shared" si="797"/>
        <v>319935</v>
      </c>
      <c r="M2241" s="105">
        <f>SUM(M2240)</f>
        <v>100875</v>
      </c>
      <c r="N2241" s="105">
        <f t="shared" ref="N2241:O2241" si="816">SUM(N2240)</f>
        <v>116781</v>
      </c>
      <c r="O2241" s="105">
        <f t="shared" si="816"/>
        <v>102279</v>
      </c>
      <c r="P2241" s="105">
        <f t="shared" si="798"/>
        <v>319935</v>
      </c>
      <c r="Q2241" s="105">
        <f t="shared" si="799"/>
        <v>25.855777879605586</v>
      </c>
      <c r="R2241" s="35"/>
    </row>
    <row r="2242" spans="1:18" x14ac:dyDescent="0.3">
      <c r="A2242" s="129"/>
      <c r="B2242" s="129"/>
      <c r="C2242" s="129"/>
      <c r="D2242" s="129"/>
      <c r="E2242" s="129"/>
      <c r="F2242" s="129"/>
      <c r="G2242" s="129"/>
      <c r="R2242" s="35"/>
    </row>
    <row r="2243" spans="1:18" ht="15" thickBot="1" x14ac:dyDescent="0.35">
      <c r="A2243" s="81" t="s">
        <v>0</v>
      </c>
      <c r="B2243" s="81" t="s">
        <v>0</v>
      </c>
      <c r="C2243" s="81" t="s">
        <v>0</v>
      </c>
      <c r="D2243" s="81" t="s">
        <v>0</v>
      </c>
      <c r="E2243" s="81" t="s">
        <v>0</v>
      </c>
      <c r="F2243" s="81" t="s">
        <v>0</v>
      </c>
      <c r="G2243" s="81" t="s">
        <v>0</v>
      </c>
      <c r="H2243" s="13" t="s">
        <v>0</v>
      </c>
      <c r="I2243" s="106"/>
      <c r="J2243" s="106"/>
      <c r="K2243" s="106"/>
      <c r="L2243" s="106"/>
      <c r="M2243" s="106"/>
      <c r="N2243" s="106"/>
      <c r="O2243" s="106"/>
      <c r="P2243" s="106"/>
      <c r="Q2243" s="106"/>
      <c r="R2243" s="35"/>
    </row>
    <row r="2244" spans="1:18" s="34" customFormat="1" ht="31.2" thickBot="1" x14ac:dyDescent="0.35">
      <c r="A2244" s="45" t="s">
        <v>112</v>
      </c>
      <c r="B2244" s="45" t="s">
        <v>113</v>
      </c>
      <c r="C2244" s="45" t="s">
        <v>114</v>
      </c>
      <c r="D2244" s="46" t="s">
        <v>0</v>
      </c>
      <c r="E2244" s="45" t="s">
        <v>3014</v>
      </c>
      <c r="F2244" s="45" t="s">
        <v>115</v>
      </c>
      <c r="G2244" s="45" t="s">
        <v>116</v>
      </c>
      <c r="H2244" s="29" t="s">
        <v>1</v>
      </c>
      <c r="I2244" s="124" t="s">
        <v>3013</v>
      </c>
      <c r="J2244" s="124" t="s">
        <v>2</v>
      </c>
      <c r="K2244" s="124" t="s">
        <v>3097</v>
      </c>
      <c r="L2244" s="124" t="s">
        <v>3097</v>
      </c>
      <c r="M2244" s="124" t="s">
        <v>3098</v>
      </c>
      <c r="N2244" s="124" t="s">
        <v>3099</v>
      </c>
      <c r="O2244" s="124" t="s">
        <v>3100</v>
      </c>
      <c r="P2244" s="124" t="s">
        <v>3097</v>
      </c>
      <c r="Q2244" s="126" t="s">
        <v>3101</v>
      </c>
      <c r="R2244" s="35"/>
    </row>
    <row r="2245" spans="1:18" x14ac:dyDescent="0.3">
      <c r="A2245" s="50" t="s">
        <v>0</v>
      </c>
      <c r="B2245" s="50" t="s">
        <v>0</v>
      </c>
      <c r="C2245" s="50" t="s">
        <v>0</v>
      </c>
      <c r="D2245" s="51" t="s">
        <v>0</v>
      </c>
      <c r="E2245" s="51" t="s">
        <v>0</v>
      </c>
      <c r="F2245" s="86" t="s">
        <v>0</v>
      </c>
      <c r="G2245" s="87" t="s">
        <v>0</v>
      </c>
      <c r="H2245" s="8" t="s">
        <v>0</v>
      </c>
      <c r="I2245" s="103">
        <v>1</v>
      </c>
      <c r="J2245" s="103">
        <v>2</v>
      </c>
      <c r="K2245" s="103">
        <v>3</v>
      </c>
      <c r="L2245" s="103" t="s">
        <v>3</v>
      </c>
      <c r="M2245" s="103">
        <v>5</v>
      </c>
      <c r="N2245" s="103">
        <v>6</v>
      </c>
      <c r="O2245" s="103">
        <v>7</v>
      </c>
      <c r="P2245" s="103" t="s">
        <v>3102</v>
      </c>
      <c r="Q2245" s="103">
        <v>9</v>
      </c>
      <c r="R2245" s="35"/>
    </row>
    <row r="2246" spans="1:18" x14ac:dyDescent="0.3">
      <c r="A2246" s="41" t="s">
        <v>796</v>
      </c>
      <c r="B2246" s="41" t="s">
        <v>154</v>
      </c>
      <c r="C2246" s="40" t="s">
        <v>1061</v>
      </c>
      <c r="D2246" s="40" t="s">
        <v>1062</v>
      </c>
      <c r="E2246" s="52" t="s">
        <v>0</v>
      </c>
      <c r="F2246" s="52" t="s">
        <v>0</v>
      </c>
      <c r="G2246" s="52" t="s">
        <v>0</v>
      </c>
      <c r="H2246" s="6" t="s">
        <v>1063</v>
      </c>
      <c r="I2246" s="102"/>
      <c r="J2246" s="102"/>
      <c r="K2246" s="102"/>
      <c r="L2246" s="102">
        <f t="shared" si="797"/>
        <v>0</v>
      </c>
      <c r="M2246" s="102">
        <v>0</v>
      </c>
      <c r="N2246" s="102"/>
      <c r="O2246" s="102"/>
      <c r="P2246" s="102">
        <f t="shared" si="798"/>
        <v>0</v>
      </c>
      <c r="Q2246" s="102" t="str">
        <f t="shared" si="799"/>
        <v>-</v>
      </c>
      <c r="R2246" s="35"/>
    </row>
    <row r="2247" spans="1:18" s="34" customFormat="1" ht="20.399999999999999" x14ac:dyDescent="0.3">
      <c r="A2247" s="43" t="s">
        <v>0</v>
      </c>
      <c r="B2247" s="43" t="s">
        <v>0</v>
      </c>
      <c r="C2247" s="43" t="s">
        <v>0</v>
      </c>
      <c r="D2247" s="49" t="s">
        <v>0</v>
      </c>
      <c r="E2247" s="49" t="s">
        <v>0</v>
      </c>
      <c r="F2247" s="49" t="s">
        <v>0</v>
      </c>
      <c r="G2247" s="49" t="s">
        <v>0</v>
      </c>
      <c r="H2247" s="21" t="s">
        <v>26</v>
      </c>
      <c r="I2247" s="112">
        <f>SUM(I2248,I2256,I2258)</f>
        <v>1969183</v>
      </c>
      <c r="J2247" s="112">
        <f>SUM(J2248,J2256,J2258)</f>
        <v>1891463</v>
      </c>
      <c r="K2247" s="112">
        <f>SUM(K2248,K2256,K2258)</f>
        <v>0</v>
      </c>
      <c r="L2247" s="112">
        <f t="shared" si="797"/>
        <v>495873</v>
      </c>
      <c r="M2247" s="112">
        <f>SUM(M2248,M2256,M2258)</f>
        <v>145335</v>
      </c>
      <c r="N2247" s="112">
        <f t="shared" ref="N2247:O2247" si="817">SUM(N2248,N2256,N2258)</f>
        <v>185498</v>
      </c>
      <c r="O2247" s="112">
        <f t="shared" si="817"/>
        <v>165040</v>
      </c>
      <c r="P2247" s="112">
        <f t="shared" si="798"/>
        <v>495873</v>
      </c>
      <c r="Q2247" s="112">
        <f t="shared" si="799"/>
        <v>26.21637325181619</v>
      </c>
      <c r="R2247" s="35"/>
    </row>
    <row r="2248" spans="1:18" x14ac:dyDescent="0.3">
      <c r="A2248" s="40" t="s">
        <v>796</v>
      </c>
      <c r="B2248" s="40" t="s">
        <v>154</v>
      </c>
      <c r="C2248" s="40" t="s">
        <v>1061</v>
      </c>
      <c r="D2248" s="40" t="s">
        <v>1062</v>
      </c>
      <c r="E2248" s="52" t="s">
        <v>119</v>
      </c>
      <c r="F2248" s="52" t="s">
        <v>0</v>
      </c>
      <c r="G2248" s="52" t="s">
        <v>0</v>
      </c>
      <c r="H2248" s="6" t="s">
        <v>5</v>
      </c>
      <c r="I2248" s="104">
        <f>SUM(I2249,I2250)</f>
        <v>1652051</v>
      </c>
      <c r="J2248" s="104">
        <f>SUM(J2249,J2250)</f>
        <v>1628781</v>
      </c>
      <c r="K2248" s="104">
        <f>SUM(K2249,K2250)</f>
        <v>0</v>
      </c>
      <c r="L2248" s="104">
        <f t="shared" si="797"/>
        <v>428443</v>
      </c>
      <c r="M2248" s="104">
        <f>SUM(M2249,M2250)</f>
        <v>132495</v>
      </c>
      <c r="N2248" s="104">
        <f t="shared" ref="N2248:O2248" si="818">SUM(N2249,N2250)</f>
        <v>155148</v>
      </c>
      <c r="O2248" s="104">
        <f t="shared" si="818"/>
        <v>140800</v>
      </c>
      <c r="P2248" s="104">
        <f t="shared" si="798"/>
        <v>428443</v>
      </c>
      <c r="Q2248" s="104">
        <f t="shared" si="799"/>
        <v>26.30451853257129</v>
      </c>
      <c r="R2248" s="35"/>
    </row>
    <row r="2249" spans="1:18" x14ac:dyDescent="0.3">
      <c r="A2249" s="40" t="s">
        <v>796</v>
      </c>
      <c r="B2249" s="40" t="s">
        <v>154</v>
      </c>
      <c r="C2249" s="40" t="s">
        <v>1061</v>
      </c>
      <c r="D2249" s="40" t="s">
        <v>1062</v>
      </c>
      <c r="E2249" s="88" t="s">
        <v>3015</v>
      </c>
      <c r="F2249" s="40"/>
      <c r="G2249" s="81" t="s">
        <v>3071</v>
      </c>
      <c r="H2249" s="9" t="s">
        <v>6</v>
      </c>
      <c r="I2249" s="102">
        <v>1453901</v>
      </c>
      <c r="J2249" s="102">
        <v>1433901</v>
      </c>
      <c r="K2249" s="102"/>
      <c r="L2249" s="102">
        <f t="shared" si="797"/>
        <v>378633</v>
      </c>
      <c r="M2249" s="102">
        <v>118633</v>
      </c>
      <c r="N2249" s="102">
        <v>135000</v>
      </c>
      <c r="O2249" s="102">
        <v>125000</v>
      </c>
      <c r="P2249" s="102">
        <f t="shared" si="798"/>
        <v>378633</v>
      </c>
      <c r="Q2249" s="102">
        <f t="shared" si="799"/>
        <v>26.405797889812476</v>
      </c>
      <c r="R2249" s="35"/>
    </row>
    <row r="2250" spans="1:18" x14ac:dyDescent="0.3">
      <c r="A2250" s="41" t="s">
        <v>796</v>
      </c>
      <c r="B2250" s="41" t="s">
        <v>154</v>
      </c>
      <c r="C2250" s="41" t="s">
        <v>1061</v>
      </c>
      <c r="D2250" s="41" t="s">
        <v>1062</v>
      </c>
      <c r="E2250" s="41" t="s">
        <v>120</v>
      </c>
      <c r="F2250" s="40" t="s">
        <v>0</v>
      </c>
      <c r="G2250" s="81" t="s">
        <v>0</v>
      </c>
      <c r="H2250" s="6" t="s">
        <v>7</v>
      </c>
      <c r="I2250" s="104">
        <f>SUM(I2251:I2255)</f>
        <v>198150</v>
      </c>
      <c r="J2250" s="104">
        <f>SUM(J2251:J2255)</f>
        <v>194880</v>
      </c>
      <c r="K2250" s="104">
        <f>SUM(K2251:K2255)</f>
        <v>0</v>
      </c>
      <c r="L2250" s="104">
        <f t="shared" si="797"/>
        <v>49810</v>
      </c>
      <c r="M2250" s="104">
        <f>SUM(M2251:M2255)</f>
        <v>13862</v>
      </c>
      <c r="N2250" s="104">
        <f t="shared" ref="N2250:O2250" si="819">SUM(N2251:N2255)</f>
        <v>20148</v>
      </c>
      <c r="O2250" s="104">
        <f t="shared" si="819"/>
        <v>15800</v>
      </c>
      <c r="P2250" s="104">
        <f t="shared" si="798"/>
        <v>49810</v>
      </c>
      <c r="Q2250" s="104">
        <f t="shared" si="799"/>
        <v>25.559318555008208</v>
      </c>
      <c r="R2250" s="35"/>
    </row>
    <row r="2251" spans="1:18" x14ac:dyDescent="0.3">
      <c r="A2251" s="40" t="s">
        <v>796</v>
      </c>
      <c r="B2251" s="40" t="s">
        <v>154</v>
      </c>
      <c r="C2251" s="40" t="s">
        <v>1061</v>
      </c>
      <c r="D2251" s="40" t="s">
        <v>1062</v>
      </c>
      <c r="E2251" s="88" t="s">
        <v>3016</v>
      </c>
      <c r="F2251" s="40" t="s">
        <v>1064</v>
      </c>
      <c r="G2251" s="81" t="s">
        <v>3071</v>
      </c>
      <c r="H2251" s="9" t="s">
        <v>9</v>
      </c>
      <c r="I2251" s="102">
        <v>32000</v>
      </c>
      <c r="J2251" s="102">
        <v>32000</v>
      </c>
      <c r="K2251" s="102"/>
      <c r="L2251" s="102">
        <f t="shared" ref="L2251:L2313" si="820">SUM(M2251:O2251)</f>
        <v>8439</v>
      </c>
      <c r="M2251" s="102">
        <v>2739</v>
      </c>
      <c r="N2251" s="102">
        <v>2900</v>
      </c>
      <c r="O2251" s="102">
        <v>2800</v>
      </c>
      <c r="P2251" s="102">
        <f t="shared" si="798"/>
        <v>8439</v>
      </c>
      <c r="Q2251" s="102">
        <f t="shared" si="799"/>
        <v>26.371874999999999</v>
      </c>
      <c r="R2251" s="35"/>
    </row>
    <row r="2252" spans="1:18" x14ac:dyDescent="0.3">
      <c r="A2252" s="40" t="s">
        <v>796</v>
      </c>
      <c r="B2252" s="40" t="s">
        <v>154</v>
      </c>
      <c r="C2252" s="40" t="s">
        <v>1061</v>
      </c>
      <c r="D2252" s="40" t="s">
        <v>1062</v>
      </c>
      <c r="E2252" s="88" t="s">
        <v>3016</v>
      </c>
      <c r="F2252" s="40" t="s">
        <v>1065</v>
      </c>
      <c r="G2252" s="81" t="s">
        <v>3071</v>
      </c>
      <c r="H2252" s="9" t="s">
        <v>12</v>
      </c>
      <c r="I2252" s="102">
        <v>113200</v>
      </c>
      <c r="J2252" s="102">
        <v>110400</v>
      </c>
      <c r="K2252" s="102"/>
      <c r="L2252" s="102">
        <f t="shared" si="820"/>
        <v>37523</v>
      </c>
      <c r="M2252" s="102">
        <v>11123</v>
      </c>
      <c r="N2252" s="102">
        <v>13400</v>
      </c>
      <c r="O2252" s="102">
        <v>13000</v>
      </c>
      <c r="P2252" s="102">
        <f t="shared" ref="P2252:P2313" si="821">K2252+L2252</f>
        <v>37523</v>
      </c>
      <c r="Q2252" s="102">
        <f t="shared" ref="Q2252:Q2313" si="822">IF(J2252=0,"-",P2252/J2252*100)</f>
        <v>33.988224637681157</v>
      </c>
      <c r="R2252" s="35"/>
    </row>
    <row r="2253" spans="1:18" x14ac:dyDescent="0.3">
      <c r="A2253" s="40" t="s">
        <v>796</v>
      </c>
      <c r="B2253" s="40" t="s">
        <v>154</v>
      </c>
      <c r="C2253" s="40" t="s">
        <v>1061</v>
      </c>
      <c r="D2253" s="40" t="s">
        <v>1062</v>
      </c>
      <c r="E2253" s="88" t="s">
        <v>3016</v>
      </c>
      <c r="F2253" s="40" t="s">
        <v>1066</v>
      </c>
      <c r="G2253" s="81" t="s">
        <v>3071</v>
      </c>
      <c r="H2253" s="9" t="s">
        <v>10</v>
      </c>
      <c r="I2253" s="102">
        <v>27950</v>
      </c>
      <c r="J2253" s="102">
        <v>27480</v>
      </c>
      <c r="K2253" s="102"/>
      <c r="L2253" s="102">
        <f t="shared" si="820"/>
        <v>0</v>
      </c>
      <c r="M2253" s="102">
        <v>0</v>
      </c>
      <c r="N2253" s="102"/>
      <c r="O2253" s="102"/>
      <c r="P2253" s="102">
        <f t="shared" si="821"/>
        <v>0</v>
      </c>
      <c r="Q2253" s="102">
        <f t="shared" si="822"/>
        <v>0</v>
      </c>
      <c r="R2253" s="35"/>
    </row>
    <row r="2254" spans="1:18" x14ac:dyDescent="0.3">
      <c r="A2254" s="40" t="s">
        <v>796</v>
      </c>
      <c r="B2254" s="40" t="s">
        <v>154</v>
      </c>
      <c r="C2254" s="40" t="s">
        <v>1061</v>
      </c>
      <c r="D2254" s="40" t="s">
        <v>1062</v>
      </c>
      <c r="E2254" s="88" t="s">
        <v>3016</v>
      </c>
      <c r="F2254" s="40" t="s">
        <v>1067</v>
      </c>
      <c r="G2254" s="81" t="s">
        <v>3071</v>
      </c>
      <c r="H2254" s="9" t="s">
        <v>8</v>
      </c>
      <c r="I2254" s="102">
        <v>15000</v>
      </c>
      <c r="J2254" s="102">
        <v>15000</v>
      </c>
      <c r="K2254" s="102"/>
      <c r="L2254" s="102">
        <f t="shared" si="820"/>
        <v>0</v>
      </c>
      <c r="M2254" s="102">
        <v>0</v>
      </c>
      <c r="N2254" s="102">
        <v>0</v>
      </c>
      <c r="O2254" s="102">
        <v>0</v>
      </c>
      <c r="P2254" s="102">
        <f t="shared" si="821"/>
        <v>0</v>
      </c>
      <c r="Q2254" s="102">
        <f t="shared" si="822"/>
        <v>0</v>
      </c>
      <c r="R2254" s="35"/>
    </row>
    <row r="2255" spans="1:18" x14ac:dyDescent="0.3">
      <c r="A2255" s="40" t="s">
        <v>796</v>
      </c>
      <c r="B2255" s="40" t="s">
        <v>154</v>
      </c>
      <c r="C2255" s="40" t="s">
        <v>1061</v>
      </c>
      <c r="D2255" s="40" t="s">
        <v>1062</v>
      </c>
      <c r="E2255" s="88" t="s">
        <v>3016</v>
      </c>
      <c r="F2255" s="40" t="s">
        <v>1068</v>
      </c>
      <c r="G2255" s="81" t="s">
        <v>3071</v>
      </c>
      <c r="H2255" s="9" t="s">
        <v>11</v>
      </c>
      <c r="I2255" s="102">
        <v>10000</v>
      </c>
      <c r="J2255" s="102">
        <v>10000</v>
      </c>
      <c r="K2255" s="102"/>
      <c r="L2255" s="102">
        <f t="shared" si="820"/>
        <v>3848</v>
      </c>
      <c r="M2255" s="102">
        <v>0</v>
      </c>
      <c r="N2255" s="102">
        <v>3848</v>
      </c>
      <c r="O2255" s="102"/>
      <c r="P2255" s="102">
        <f t="shared" si="821"/>
        <v>3848</v>
      </c>
      <c r="Q2255" s="102">
        <f t="shared" si="822"/>
        <v>38.479999999999997</v>
      </c>
      <c r="R2255" s="35"/>
    </row>
    <row r="2256" spans="1:18" x14ac:dyDescent="0.3">
      <c r="A2256" s="40" t="s">
        <v>796</v>
      </c>
      <c r="B2256" s="40" t="s">
        <v>154</v>
      </c>
      <c r="C2256" s="40" t="s">
        <v>1061</v>
      </c>
      <c r="D2256" s="40" t="s">
        <v>1062</v>
      </c>
      <c r="E2256" s="52" t="s">
        <v>124</v>
      </c>
      <c r="F2256" s="52" t="s">
        <v>0</v>
      </c>
      <c r="G2256" s="52" t="s">
        <v>0</v>
      </c>
      <c r="H2256" s="6" t="s">
        <v>14</v>
      </c>
      <c r="I2256" s="104">
        <f>SUM(I2257)</f>
        <v>154022</v>
      </c>
      <c r="J2256" s="104">
        <f>SUM(J2257)</f>
        <v>151822</v>
      </c>
      <c r="K2256" s="104">
        <f>SUM(K2257)</f>
        <v>0</v>
      </c>
      <c r="L2256" s="104">
        <f t="shared" si="820"/>
        <v>40457</v>
      </c>
      <c r="M2256" s="104">
        <f>SUM(M2257)</f>
        <v>12457</v>
      </c>
      <c r="N2256" s="104">
        <f t="shared" ref="N2256:O2256" si="823">SUM(N2257)</f>
        <v>15000</v>
      </c>
      <c r="O2256" s="104">
        <f t="shared" si="823"/>
        <v>13000</v>
      </c>
      <c r="P2256" s="104">
        <f t="shared" si="821"/>
        <v>40457</v>
      </c>
      <c r="Q2256" s="104">
        <f t="shared" si="822"/>
        <v>26.647653172794456</v>
      </c>
      <c r="R2256" s="35"/>
    </row>
    <row r="2257" spans="1:18" x14ac:dyDescent="0.3">
      <c r="A2257" s="40" t="s">
        <v>796</v>
      </c>
      <c r="B2257" s="40" t="s">
        <v>154</v>
      </c>
      <c r="C2257" s="40" t="s">
        <v>1061</v>
      </c>
      <c r="D2257" s="40" t="s">
        <v>1062</v>
      </c>
      <c r="E2257" s="88" t="s">
        <v>3017</v>
      </c>
      <c r="F2257" s="40"/>
      <c r="G2257" s="81" t="s">
        <v>3071</v>
      </c>
      <c r="H2257" s="9" t="s">
        <v>15</v>
      </c>
      <c r="I2257" s="102">
        <v>154022</v>
      </c>
      <c r="J2257" s="102">
        <v>151822</v>
      </c>
      <c r="K2257" s="102"/>
      <c r="L2257" s="102">
        <f t="shared" si="820"/>
        <v>40457</v>
      </c>
      <c r="M2257" s="102">
        <v>12457</v>
      </c>
      <c r="N2257" s="102">
        <v>15000</v>
      </c>
      <c r="O2257" s="102">
        <v>13000</v>
      </c>
      <c r="P2257" s="102">
        <f t="shared" si="821"/>
        <v>40457</v>
      </c>
      <c r="Q2257" s="102">
        <f t="shared" si="822"/>
        <v>26.647653172794456</v>
      </c>
      <c r="R2257" s="35"/>
    </row>
    <row r="2258" spans="1:18" x14ac:dyDescent="0.3">
      <c r="A2258" s="40" t="s">
        <v>796</v>
      </c>
      <c r="B2258" s="40" t="s">
        <v>154</v>
      </c>
      <c r="C2258" s="40" t="s">
        <v>1061</v>
      </c>
      <c r="D2258" s="40" t="s">
        <v>1062</v>
      </c>
      <c r="E2258" s="52" t="s">
        <v>125</v>
      </c>
      <c r="F2258" s="52" t="s">
        <v>0</v>
      </c>
      <c r="G2258" s="52" t="s">
        <v>0</v>
      </c>
      <c r="H2258" s="6" t="s">
        <v>16</v>
      </c>
      <c r="I2258" s="104">
        <f>SUM(I2259:I2266)</f>
        <v>163110</v>
      </c>
      <c r="J2258" s="104">
        <f>SUM(J2259:J2266)</f>
        <v>110860</v>
      </c>
      <c r="K2258" s="104">
        <f>SUM(K2259:K2266)</f>
        <v>0</v>
      </c>
      <c r="L2258" s="104">
        <f t="shared" si="820"/>
        <v>26973</v>
      </c>
      <c r="M2258" s="104">
        <f>SUM(M2259:M2266)</f>
        <v>383</v>
      </c>
      <c r="N2258" s="104">
        <f t="shared" ref="N2258:O2258" si="824">SUM(N2259:N2266)</f>
        <v>15350</v>
      </c>
      <c r="O2258" s="104">
        <f t="shared" si="824"/>
        <v>11240</v>
      </c>
      <c r="P2258" s="104">
        <f t="shared" si="821"/>
        <v>26973</v>
      </c>
      <c r="Q2258" s="104">
        <f t="shared" si="822"/>
        <v>24.330687353418725</v>
      </c>
      <c r="R2258" s="35"/>
    </row>
    <row r="2259" spans="1:18" x14ac:dyDescent="0.3">
      <c r="A2259" s="40" t="s">
        <v>796</v>
      </c>
      <c r="B2259" s="40" t="s">
        <v>154</v>
      </c>
      <c r="C2259" s="40" t="s">
        <v>1061</v>
      </c>
      <c r="D2259" s="40" t="s">
        <v>1062</v>
      </c>
      <c r="E2259" s="88" t="s">
        <v>3018</v>
      </c>
      <c r="F2259" s="40"/>
      <c r="G2259" s="81" t="s">
        <v>3071</v>
      </c>
      <c r="H2259" s="9" t="s">
        <v>17</v>
      </c>
      <c r="I2259" s="102">
        <v>500</v>
      </c>
      <c r="J2259" s="102">
        <v>500</v>
      </c>
      <c r="K2259" s="102"/>
      <c r="L2259" s="102">
        <f t="shared" si="820"/>
        <v>0</v>
      </c>
      <c r="M2259" s="102">
        <v>0</v>
      </c>
      <c r="N2259" s="102"/>
      <c r="O2259" s="102"/>
      <c r="P2259" s="102">
        <f t="shared" si="821"/>
        <v>0</v>
      </c>
      <c r="Q2259" s="102">
        <f t="shared" si="822"/>
        <v>0</v>
      </c>
      <c r="R2259" s="35"/>
    </row>
    <row r="2260" spans="1:18" x14ac:dyDescent="0.3">
      <c r="A2260" s="40" t="s">
        <v>796</v>
      </c>
      <c r="B2260" s="40" t="s">
        <v>154</v>
      </c>
      <c r="C2260" s="40" t="s">
        <v>1061</v>
      </c>
      <c r="D2260" s="40" t="s">
        <v>1062</v>
      </c>
      <c r="E2260" s="88" t="s">
        <v>3031</v>
      </c>
      <c r="F2260" s="40"/>
      <c r="G2260" s="81" t="s">
        <v>3071</v>
      </c>
      <c r="H2260" s="9" t="s">
        <v>18</v>
      </c>
      <c r="I2260" s="102">
        <v>60000</v>
      </c>
      <c r="J2260" s="102">
        <v>60000</v>
      </c>
      <c r="K2260" s="102"/>
      <c r="L2260" s="102">
        <f t="shared" si="820"/>
        <v>17000</v>
      </c>
      <c r="M2260" s="102">
        <v>0</v>
      </c>
      <c r="N2260" s="102">
        <v>10000</v>
      </c>
      <c r="O2260" s="102">
        <v>7000</v>
      </c>
      <c r="P2260" s="102">
        <f t="shared" si="821"/>
        <v>17000</v>
      </c>
      <c r="Q2260" s="102">
        <f t="shared" si="822"/>
        <v>28.333333333333332</v>
      </c>
      <c r="R2260" s="35"/>
    </row>
    <row r="2261" spans="1:18" x14ac:dyDescent="0.3">
      <c r="A2261" s="40" t="s">
        <v>796</v>
      </c>
      <c r="B2261" s="40" t="s">
        <v>154</v>
      </c>
      <c r="C2261" s="40" t="s">
        <v>1061</v>
      </c>
      <c r="D2261" s="40" t="s">
        <v>1062</v>
      </c>
      <c r="E2261" s="88" t="s">
        <v>3032</v>
      </c>
      <c r="F2261" s="40"/>
      <c r="G2261" s="81" t="s">
        <v>3071</v>
      </c>
      <c r="H2261" s="9" t="s">
        <v>19</v>
      </c>
      <c r="I2261" s="102">
        <v>12500</v>
      </c>
      <c r="J2261" s="102">
        <v>12500</v>
      </c>
      <c r="K2261" s="102"/>
      <c r="L2261" s="102">
        <f t="shared" si="820"/>
        <v>3040</v>
      </c>
      <c r="M2261" s="102">
        <v>0</v>
      </c>
      <c r="N2261" s="102">
        <v>2000</v>
      </c>
      <c r="O2261" s="102">
        <v>1040</v>
      </c>
      <c r="P2261" s="102">
        <f t="shared" si="821"/>
        <v>3040</v>
      </c>
      <c r="Q2261" s="102">
        <f t="shared" si="822"/>
        <v>24.32</v>
      </c>
      <c r="R2261" s="35"/>
    </row>
    <row r="2262" spans="1:18" x14ac:dyDescent="0.3">
      <c r="A2262" s="40" t="s">
        <v>796</v>
      </c>
      <c r="B2262" s="40" t="s">
        <v>154</v>
      </c>
      <c r="C2262" s="40" t="s">
        <v>1061</v>
      </c>
      <c r="D2262" s="40" t="s">
        <v>1062</v>
      </c>
      <c r="E2262" s="88" t="s">
        <v>3026</v>
      </c>
      <c r="F2262" s="40"/>
      <c r="G2262" s="81" t="s">
        <v>3071</v>
      </c>
      <c r="H2262" s="9" t="s">
        <v>20</v>
      </c>
      <c r="I2262" s="102">
        <v>59550</v>
      </c>
      <c r="J2262" s="102">
        <v>11000</v>
      </c>
      <c r="K2262" s="102"/>
      <c r="L2262" s="102">
        <f t="shared" si="820"/>
        <v>2000</v>
      </c>
      <c r="M2262" s="102">
        <v>0</v>
      </c>
      <c r="N2262" s="102">
        <v>1000</v>
      </c>
      <c r="O2262" s="102">
        <v>1000</v>
      </c>
      <c r="P2262" s="102">
        <f t="shared" si="821"/>
        <v>2000</v>
      </c>
      <c r="Q2262" s="102">
        <f t="shared" si="822"/>
        <v>18.181818181818183</v>
      </c>
      <c r="R2262" s="35"/>
    </row>
    <row r="2263" spans="1:18" x14ac:dyDescent="0.3">
      <c r="A2263" s="40" t="s">
        <v>796</v>
      </c>
      <c r="B2263" s="40" t="s">
        <v>154</v>
      </c>
      <c r="C2263" s="40" t="s">
        <v>1061</v>
      </c>
      <c r="D2263" s="40" t="s">
        <v>1062</v>
      </c>
      <c r="E2263" s="88" t="s">
        <v>3033</v>
      </c>
      <c r="F2263" s="40"/>
      <c r="G2263" s="81" t="s">
        <v>3071</v>
      </c>
      <c r="H2263" s="9" t="s">
        <v>21</v>
      </c>
      <c r="I2263" s="102">
        <v>500</v>
      </c>
      <c r="J2263" s="102">
        <v>500</v>
      </c>
      <c r="K2263" s="102"/>
      <c r="L2263" s="102">
        <f t="shared" si="820"/>
        <v>50</v>
      </c>
      <c r="M2263" s="102">
        <v>0</v>
      </c>
      <c r="N2263" s="102">
        <v>50</v>
      </c>
      <c r="O2263" s="102">
        <v>0</v>
      </c>
      <c r="P2263" s="102">
        <f t="shared" si="821"/>
        <v>50</v>
      </c>
      <c r="Q2263" s="102">
        <f t="shared" si="822"/>
        <v>10</v>
      </c>
      <c r="R2263" s="35"/>
    </row>
    <row r="2264" spans="1:18" x14ac:dyDescent="0.3">
      <c r="A2264" s="40" t="s">
        <v>796</v>
      </c>
      <c r="B2264" s="40" t="s">
        <v>154</v>
      </c>
      <c r="C2264" s="40" t="s">
        <v>1061</v>
      </c>
      <c r="D2264" s="40" t="s">
        <v>1062</v>
      </c>
      <c r="E2264" s="88" t="s">
        <v>3035</v>
      </c>
      <c r="F2264" s="40"/>
      <c r="G2264" s="81" t="s">
        <v>3071</v>
      </c>
      <c r="H2264" s="9" t="s">
        <v>23</v>
      </c>
      <c r="I2264" s="102">
        <v>8000</v>
      </c>
      <c r="J2264" s="102">
        <v>8000</v>
      </c>
      <c r="K2264" s="102"/>
      <c r="L2264" s="102">
        <f t="shared" si="820"/>
        <v>1400</v>
      </c>
      <c r="M2264" s="102">
        <v>0</v>
      </c>
      <c r="N2264" s="102">
        <v>700</v>
      </c>
      <c r="O2264" s="102">
        <v>700</v>
      </c>
      <c r="P2264" s="102">
        <f t="shared" si="821"/>
        <v>1400</v>
      </c>
      <c r="Q2264" s="102">
        <f t="shared" si="822"/>
        <v>17.5</v>
      </c>
      <c r="R2264" s="35"/>
    </row>
    <row r="2265" spans="1:18" x14ac:dyDescent="0.3">
      <c r="A2265" s="40" t="s">
        <v>796</v>
      </c>
      <c r="B2265" s="40" t="s">
        <v>154</v>
      </c>
      <c r="C2265" s="40" t="s">
        <v>1061</v>
      </c>
      <c r="D2265" s="40" t="s">
        <v>1062</v>
      </c>
      <c r="E2265" s="88" t="s">
        <v>3036</v>
      </c>
      <c r="F2265" s="40"/>
      <c r="G2265" s="81" t="s">
        <v>3071</v>
      </c>
      <c r="H2265" s="9" t="s">
        <v>24</v>
      </c>
      <c r="I2265" s="102">
        <v>0</v>
      </c>
      <c r="J2265" s="102">
        <v>0</v>
      </c>
      <c r="K2265" s="102"/>
      <c r="L2265" s="102">
        <f t="shared" si="820"/>
        <v>0</v>
      </c>
      <c r="M2265" s="102">
        <v>0</v>
      </c>
      <c r="N2265" s="102"/>
      <c r="O2265" s="102"/>
      <c r="P2265" s="102">
        <f t="shared" si="821"/>
        <v>0</v>
      </c>
      <c r="Q2265" s="102" t="str">
        <f t="shared" si="822"/>
        <v>-</v>
      </c>
      <c r="R2265" s="35"/>
    </row>
    <row r="2266" spans="1:18" x14ac:dyDescent="0.3">
      <c r="A2266" s="41" t="s">
        <v>796</v>
      </c>
      <c r="B2266" s="41" t="s">
        <v>154</v>
      </c>
      <c r="C2266" s="41" t="s">
        <v>1061</v>
      </c>
      <c r="D2266" s="41" t="s">
        <v>1062</v>
      </c>
      <c r="E2266" s="41" t="s">
        <v>127</v>
      </c>
      <c r="F2266" s="40" t="s">
        <v>0</v>
      </c>
      <c r="G2266" s="81" t="s">
        <v>0</v>
      </c>
      <c r="H2266" s="6" t="s">
        <v>25</v>
      </c>
      <c r="I2266" s="104">
        <f>SUM(I2267:I2269)</f>
        <v>22060</v>
      </c>
      <c r="J2266" s="104">
        <f>SUM(J2267:J2269)</f>
        <v>18360</v>
      </c>
      <c r="K2266" s="104">
        <f>SUM(K2267:K2269)</f>
        <v>0</v>
      </c>
      <c r="L2266" s="104">
        <f t="shared" si="820"/>
        <v>3483</v>
      </c>
      <c r="M2266" s="104">
        <f>SUM(M2267:M2269)</f>
        <v>383</v>
      </c>
      <c r="N2266" s="104">
        <f t="shared" ref="N2266:O2266" si="825">SUM(N2267:N2269)</f>
        <v>1600</v>
      </c>
      <c r="O2266" s="104">
        <f t="shared" si="825"/>
        <v>1500</v>
      </c>
      <c r="P2266" s="104">
        <f t="shared" si="821"/>
        <v>3483</v>
      </c>
      <c r="Q2266" s="104">
        <f t="shared" si="822"/>
        <v>18.970588235294116</v>
      </c>
      <c r="R2266" s="35"/>
    </row>
    <row r="2267" spans="1:18" x14ac:dyDescent="0.3">
      <c r="A2267" s="40" t="s">
        <v>796</v>
      </c>
      <c r="B2267" s="40" t="s">
        <v>154</v>
      </c>
      <c r="C2267" s="40" t="s">
        <v>1061</v>
      </c>
      <c r="D2267" s="40" t="s">
        <v>1062</v>
      </c>
      <c r="E2267" s="88" t="s">
        <v>3019</v>
      </c>
      <c r="F2267" s="40"/>
      <c r="G2267" s="81" t="s">
        <v>3071</v>
      </c>
      <c r="H2267" s="9" t="s">
        <v>25</v>
      </c>
      <c r="I2267" s="102">
        <v>12060</v>
      </c>
      <c r="J2267" s="102">
        <v>8360</v>
      </c>
      <c r="K2267" s="102"/>
      <c r="L2267" s="102">
        <f t="shared" si="820"/>
        <v>1400</v>
      </c>
      <c r="M2267" s="102">
        <v>0</v>
      </c>
      <c r="N2267" s="102">
        <v>700</v>
      </c>
      <c r="O2267" s="102">
        <v>700</v>
      </c>
      <c r="P2267" s="102">
        <f t="shared" si="821"/>
        <v>1400</v>
      </c>
      <c r="Q2267" s="102">
        <f t="shared" si="822"/>
        <v>16.746411483253588</v>
      </c>
      <c r="R2267" s="35"/>
    </row>
    <row r="2268" spans="1:18" x14ac:dyDescent="0.3">
      <c r="A2268" s="40" t="s">
        <v>796</v>
      </c>
      <c r="B2268" s="40" t="s">
        <v>154</v>
      </c>
      <c r="C2268" s="40" t="s">
        <v>1061</v>
      </c>
      <c r="D2268" s="40" t="s">
        <v>1062</v>
      </c>
      <c r="E2268" s="88" t="s">
        <v>3019</v>
      </c>
      <c r="F2268" s="40" t="s">
        <v>1069</v>
      </c>
      <c r="G2268" s="81" t="s">
        <v>3071</v>
      </c>
      <c r="H2268" s="9" t="s">
        <v>135</v>
      </c>
      <c r="I2268" s="102">
        <v>4000</v>
      </c>
      <c r="J2268" s="102">
        <v>4000</v>
      </c>
      <c r="K2268" s="102"/>
      <c r="L2268" s="102">
        <f t="shared" si="820"/>
        <v>1083</v>
      </c>
      <c r="M2268" s="102">
        <v>383</v>
      </c>
      <c r="N2268" s="102">
        <v>400</v>
      </c>
      <c r="O2268" s="102">
        <v>300</v>
      </c>
      <c r="P2268" s="102">
        <f t="shared" si="821"/>
        <v>1083</v>
      </c>
      <c r="Q2268" s="102">
        <f t="shared" si="822"/>
        <v>27.074999999999999</v>
      </c>
      <c r="R2268" s="35"/>
    </row>
    <row r="2269" spans="1:18" ht="20.399999999999999" x14ac:dyDescent="0.3">
      <c r="A2269" s="40" t="s">
        <v>796</v>
      </c>
      <c r="B2269" s="40" t="s">
        <v>154</v>
      </c>
      <c r="C2269" s="40" t="s">
        <v>1061</v>
      </c>
      <c r="D2269" s="40" t="s">
        <v>1062</v>
      </c>
      <c r="E2269" s="88" t="s">
        <v>3019</v>
      </c>
      <c r="F2269" s="40" t="s">
        <v>1070</v>
      </c>
      <c r="G2269" s="81" t="s">
        <v>3071</v>
      </c>
      <c r="H2269" s="9" t="s">
        <v>141</v>
      </c>
      <c r="I2269" s="102">
        <v>6000</v>
      </c>
      <c r="J2269" s="102">
        <v>6000</v>
      </c>
      <c r="K2269" s="102"/>
      <c r="L2269" s="102">
        <f t="shared" si="820"/>
        <v>1000</v>
      </c>
      <c r="M2269" s="102">
        <v>0</v>
      </c>
      <c r="N2269" s="102">
        <v>500</v>
      </c>
      <c r="O2269" s="102">
        <v>500</v>
      </c>
      <c r="P2269" s="102">
        <f t="shared" si="821"/>
        <v>1000</v>
      </c>
      <c r="Q2269" s="102">
        <f t="shared" si="822"/>
        <v>16.666666666666664</v>
      </c>
      <c r="R2269" s="35"/>
    </row>
    <row r="2270" spans="1:18" s="34" customFormat="1" ht="20.399999999999999" x14ac:dyDescent="0.3">
      <c r="A2270" s="43" t="s">
        <v>0</v>
      </c>
      <c r="B2270" s="43" t="s">
        <v>0</v>
      </c>
      <c r="C2270" s="43" t="s">
        <v>0</v>
      </c>
      <c r="D2270" s="49" t="s">
        <v>0</v>
      </c>
      <c r="E2270" s="49" t="s">
        <v>0</v>
      </c>
      <c r="F2270" s="49" t="s">
        <v>0</v>
      </c>
      <c r="G2270" s="49" t="s">
        <v>0</v>
      </c>
      <c r="H2270" s="21" t="s">
        <v>53</v>
      </c>
      <c r="I2270" s="112">
        <f t="shared" ref="I2270:O2271" si="826">SUM(I2271)</f>
        <v>7050</v>
      </c>
      <c r="J2270" s="112">
        <f t="shared" si="826"/>
        <v>0</v>
      </c>
      <c r="K2270" s="112">
        <f t="shared" si="826"/>
        <v>0</v>
      </c>
      <c r="L2270" s="112">
        <f t="shared" si="820"/>
        <v>0</v>
      </c>
      <c r="M2270" s="112">
        <f t="shared" si="826"/>
        <v>0</v>
      </c>
      <c r="N2270" s="112">
        <f t="shared" si="826"/>
        <v>0</v>
      </c>
      <c r="O2270" s="112">
        <f t="shared" si="826"/>
        <v>0</v>
      </c>
      <c r="P2270" s="112">
        <f t="shared" si="821"/>
        <v>0</v>
      </c>
      <c r="Q2270" s="112" t="str">
        <f t="shared" si="822"/>
        <v>-</v>
      </c>
      <c r="R2270" s="35"/>
    </row>
    <row r="2271" spans="1:18" x14ac:dyDescent="0.3">
      <c r="A2271" s="40" t="s">
        <v>796</v>
      </c>
      <c r="B2271" s="40" t="s">
        <v>154</v>
      </c>
      <c r="C2271" s="40" t="s">
        <v>1061</v>
      </c>
      <c r="D2271" s="40" t="s">
        <v>1062</v>
      </c>
      <c r="E2271" s="52" t="s">
        <v>149</v>
      </c>
      <c r="F2271" s="52" t="s">
        <v>0</v>
      </c>
      <c r="G2271" s="52" t="s">
        <v>0</v>
      </c>
      <c r="H2271" s="6" t="s">
        <v>46</v>
      </c>
      <c r="I2271" s="104">
        <f t="shared" si="826"/>
        <v>7050</v>
      </c>
      <c r="J2271" s="104">
        <f t="shared" si="826"/>
        <v>0</v>
      </c>
      <c r="K2271" s="104">
        <f t="shared" si="826"/>
        <v>0</v>
      </c>
      <c r="L2271" s="104">
        <f t="shared" si="820"/>
        <v>0</v>
      </c>
      <c r="M2271" s="104">
        <f t="shared" si="826"/>
        <v>0</v>
      </c>
      <c r="N2271" s="104">
        <f t="shared" si="826"/>
        <v>0</v>
      </c>
      <c r="O2271" s="104">
        <f t="shared" si="826"/>
        <v>0</v>
      </c>
      <c r="P2271" s="104">
        <f t="shared" si="821"/>
        <v>0</v>
      </c>
      <c r="Q2271" s="104" t="str">
        <f t="shared" si="822"/>
        <v>-</v>
      </c>
      <c r="R2271" s="35"/>
    </row>
    <row r="2272" spans="1:18" x14ac:dyDescent="0.3">
      <c r="A2272" s="40" t="s">
        <v>796</v>
      </c>
      <c r="B2272" s="40" t="s">
        <v>154</v>
      </c>
      <c r="C2272" s="40" t="s">
        <v>1061</v>
      </c>
      <c r="D2272" s="40" t="s">
        <v>1062</v>
      </c>
      <c r="E2272" s="88" t="s">
        <v>3022</v>
      </c>
      <c r="F2272" s="40"/>
      <c r="G2272" s="81" t="s">
        <v>3071</v>
      </c>
      <c r="H2272" s="9" t="s">
        <v>49</v>
      </c>
      <c r="I2272" s="102">
        <v>7050</v>
      </c>
      <c r="J2272" s="102">
        <v>0</v>
      </c>
      <c r="K2272" s="102"/>
      <c r="L2272" s="102">
        <f t="shared" si="820"/>
        <v>0</v>
      </c>
      <c r="M2272" s="102">
        <v>0</v>
      </c>
      <c r="N2272" s="102"/>
      <c r="O2272" s="102"/>
      <c r="P2272" s="102">
        <f t="shared" si="821"/>
        <v>0</v>
      </c>
      <c r="Q2272" s="102" t="str">
        <f t="shared" si="822"/>
        <v>-</v>
      </c>
      <c r="R2272" s="35"/>
    </row>
    <row r="2273" spans="1:18" s="34" customFormat="1" x14ac:dyDescent="0.3">
      <c r="A2273" s="49" t="s">
        <v>0</v>
      </c>
      <c r="B2273" s="49" t="s">
        <v>0</v>
      </c>
      <c r="C2273" s="49" t="s">
        <v>0</v>
      </c>
      <c r="D2273" s="49" t="s">
        <v>0</v>
      </c>
      <c r="E2273" s="49" t="s">
        <v>0</v>
      </c>
      <c r="F2273" s="49" t="s">
        <v>0</v>
      </c>
      <c r="G2273" s="49" t="s">
        <v>0</v>
      </c>
      <c r="H2273" s="21" t="s">
        <v>1071</v>
      </c>
      <c r="I2273" s="112">
        <f>SUM(I2247,I2270)</f>
        <v>1976233</v>
      </c>
      <c r="J2273" s="112">
        <f>SUM(J2247,J2270)</f>
        <v>1891463</v>
      </c>
      <c r="K2273" s="112">
        <f>SUM(K2247,K2270)</f>
        <v>0</v>
      </c>
      <c r="L2273" s="112">
        <f t="shared" si="820"/>
        <v>495873</v>
      </c>
      <c r="M2273" s="112">
        <f>SUM(M2247,M2270)</f>
        <v>145335</v>
      </c>
      <c r="N2273" s="112">
        <f t="shared" ref="N2273:O2273" si="827">SUM(N2247,N2270)</f>
        <v>185498</v>
      </c>
      <c r="O2273" s="112">
        <f t="shared" si="827"/>
        <v>165040</v>
      </c>
      <c r="P2273" s="112">
        <f t="shared" si="821"/>
        <v>495873</v>
      </c>
      <c r="Q2273" s="112">
        <f t="shared" si="822"/>
        <v>26.21637325181619</v>
      </c>
      <c r="R2273" s="35"/>
    </row>
    <row r="2274" spans="1:18" ht="15" thickBot="1" x14ac:dyDescent="0.35">
      <c r="A2274" s="81" t="s">
        <v>0</v>
      </c>
      <c r="B2274" s="81" t="s">
        <v>0</v>
      </c>
      <c r="C2274" s="81" t="s">
        <v>0</v>
      </c>
      <c r="D2274" s="81" t="s">
        <v>0</v>
      </c>
      <c r="E2274" s="81" t="s">
        <v>0</v>
      </c>
      <c r="F2274" s="81" t="s">
        <v>0</v>
      </c>
      <c r="G2274" s="81" t="s">
        <v>0</v>
      </c>
      <c r="H2274" s="6" t="s">
        <v>152</v>
      </c>
      <c r="I2274" s="104">
        <v>60</v>
      </c>
      <c r="J2274" s="104">
        <v>60</v>
      </c>
      <c r="K2274" s="104"/>
      <c r="L2274" s="104"/>
      <c r="M2274" s="104"/>
      <c r="N2274" s="104"/>
      <c r="O2274" s="104"/>
      <c r="P2274" s="104"/>
      <c r="Q2274" s="104"/>
      <c r="R2274" s="35"/>
    </row>
    <row r="2275" spans="1:18" s="34" customFormat="1" ht="31.2" thickBot="1" x14ac:dyDescent="0.35">
      <c r="A2275" s="127" t="s">
        <v>0</v>
      </c>
      <c r="B2275" s="127" t="s">
        <v>0</v>
      </c>
      <c r="C2275" s="127" t="s">
        <v>0</v>
      </c>
      <c r="D2275" s="127" t="s">
        <v>0</v>
      </c>
      <c r="E2275" s="127" t="s">
        <v>0</v>
      </c>
      <c r="F2275" s="127" t="s">
        <v>0</v>
      </c>
      <c r="G2275" s="127" t="s">
        <v>0</v>
      </c>
      <c r="H2275" s="29" t="s">
        <v>63</v>
      </c>
      <c r="I2275" s="124" t="s">
        <v>3013</v>
      </c>
      <c r="J2275" s="124" t="s">
        <v>2</v>
      </c>
      <c r="K2275" s="124" t="s">
        <v>3097</v>
      </c>
      <c r="L2275" s="124" t="s">
        <v>3097</v>
      </c>
      <c r="M2275" s="124" t="s">
        <v>3098</v>
      </c>
      <c r="N2275" s="124" t="s">
        <v>3099</v>
      </c>
      <c r="O2275" s="124" t="s">
        <v>3100</v>
      </c>
      <c r="P2275" s="124" t="s">
        <v>3097</v>
      </c>
      <c r="Q2275" s="126" t="s">
        <v>3101</v>
      </c>
      <c r="R2275" s="35"/>
    </row>
    <row r="2276" spans="1:18" x14ac:dyDescent="0.3">
      <c r="A2276" s="128"/>
      <c r="B2276" s="128"/>
      <c r="C2276" s="128"/>
      <c r="D2276" s="128"/>
      <c r="E2276" s="128"/>
      <c r="F2276" s="128"/>
      <c r="G2276" s="128"/>
      <c r="H2276" s="10" t="s">
        <v>0</v>
      </c>
      <c r="I2276" s="103">
        <v>1</v>
      </c>
      <c r="J2276" s="103">
        <v>2</v>
      </c>
      <c r="K2276" s="103">
        <v>3</v>
      </c>
      <c r="L2276" s="103" t="s">
        <v>3</v>
      </c>
      <c r="M2276" s="103">
        <v>5</v>
      </c>
      <c r="N2276" s="103">
        <v>6</v>
      </c>
      <c r="O2276" s="103">
        <v>7</v>
      </c>
      <c r="P2276" s="103" t="s">
        <v>3102</v>
      </c>
      <c r="Q2276" s="103">
        <v>9</v>
      </c>
      <c r="R2276" s="35"/>
    </row>
    <row r="2277" spans="1:18" x14ac:dyDescent="0.3">
      <c r="A2277" s="128"/>
      <c r="B2277" s="128"/>
      <c r="C2277" s="128"/>
      <c r="D2277" s="128"/>
      <c r="E2277" s="128"/>
      <c r="F2277" s="128"/>
      <c r="G2277" s="128"/>
      <c r="H2277" s="11" t="s">
        <v>99</v>
      </c>
      <c r="I2277" s="105">
        <f>SUM(I2273)</f>
        <v>1976233</v>
      </c>
      <c r="J2277" s="105">
        <f>SUM(J2273)</f>
        <v>1891463</v>
      </c>
      <c r="K2277" s="105">
        <f>SUM(K2273)</f>
        <v>0</v>
      </c>
      <c r="L2277" s="105">
        <f t="shared" si="820"/>
        <v>495873</v>
      </c>
      <c r="M2277" s="105">
        <f>SUM(M2273)</f>
        <v>145335</v>
      </c>
      <c r="N2277" s="105">
        <f t="shared" ref="N2277:O2277" si="828">SUM(N2273)</f>
        <v>185498</v>
      </c>
      <c r="O2277" s="105">
        <f t="shared" si="828"/>
        <v>165040</v>
      </c>
      <c r="P2277" s="105">
        <f t="shared" si="821"/>
        <v>495873</v>
      </c>
      <c r="Q2277" s="105">
        <f t="shared" si="822"/>
        <v>26.21637325181619</v>
      </c>
      <c r="R2277" s="35"/>
    </row>
    <row r="2278" spans="1:18" x14ac:dyDescent="0.3">
      <c r="A2278" s="128"/>
      <c r="B2278" s="128"/>
      <c r="C2278" s="128"/>
      <c r="D2278" s="128"/>
      <c r="E2278" s="128"/>
      <c r="F2278" s="128"/>
      <c r="G2278" s="128"/>
      <c r="H2278" s="12" t="s">
        <v>62</v>
      </c>
      <c r="I2278" s="105">
        <f>SUM(I2277)</f>
        <v>1976233</v>
      </c>
      <c r="J2278" s="105">
        <f>SUM(J2277)</f>
        <v>1891463</v>
      </c>
      <c r="K2278" s="105">
        <f>SUM(K2277)</f>
        <v>0</v>
      </c>
      <c r="L2278" s="105">
        <f t="shared" si="820"/>
        <v>495873</v>
      </c>
      <c r="M2278" s="105">
        <f>SUM(M2277)</f>
        <v>145335</v>
      </c>
      <c r="N2278" s="105">
        <f t="shared" ref="N2278:O2278" si="829">SUM(N2277)</f>
        <v>185498</v>
      </c>
      <c r="O2278" s="105">
        <f t="shared" si="829"/>
        <v>165040</v>
      </c>
      <c r="P2278" s="105">
        <f t="shared" si="821"/>
        <v>495873</v>
      </c>
      <c r="Q2278" s="105">
        <f t="shared" si="822"/>
        <v>26.21637325181619</v>
      </c>
      <c r="R2278" s="35"/>
    </row>
    <row r="2279" spans="1:18" x14ac:dyDescent="0.3">
      <c r="A2279" s="129"/>
      <c r="B2279" s="129"/>
      <c r="C2279" s="129"/>
      <c r="D2279" s="129"/>
      <c r="E2279" s="129"/>
      <c r="F2279" s="129"/>
      <c r="G2279" s="129"/>
      <c r="R2279" s="35"/>
    </row>
    <row r="2280" spans="1:18" ht="15" thickBot="1" x14ac:dyDescent="0.35">
      <c r="A2280" s="81" t="s">
        <v>0</v>
      </c>
      <c r="B2280" s="81" t="s">
        <v>0</v>
      </c>
      <c r="C2280" s="81" t="s">
        <v>0</v>
      </c>
      <c r="D2280" s="81" t="s">
        <v>0</v>
      </c>
      <c r="E2280" s="81" t="s">
        <v>0</v>
      </c>
      <c r="F2280" s="81" t="s">
        <v>0</v>
      </c>
      <c r="G2280" s="81" t="s">
        <v>0</v>
      </c>
      <c r="H2280" s="13" t="s">
        <v>0</v>
      </c>
      <c r="I2280" s="106"/>
      <c r="J2280" s="106"/>
      <c r="K2280" s="106"/>
      <c r="L2280" s="106"/>
      <c r="M2280" s="106"/>
      <c r="N2280" s="106"/>
      <c r="O2280" s="106"/>
      <c r="P2280" s="106"/>
      <c r="Q2280" s="106"/>
      <c r="R2280" s="35"/>
    </row>
    <row r="2281" spans="1:18" s="34" customFormat="1" ht="31.2" thickBot="1" x14ac:dyDescent="0.35">
      <c r="A2281" s="45" t="s">
        <v>112</v>
      </c>
      <c r="B2281" s="45" t="s">
        <v>113</v>
      </c>
      <c r="C2281" s="45" t="s">
        <v>114</v>
      </c>
      <c r="D2281" s="46" t="s">
        <v>0</v>
      </c>
      <c r="E2281" s="45" t="s">
        <v>3014</v>
      </c>
      <c r="F2281" s="45" t="s">
        <v>115</v>
      </c>
      <c r="G2281" s="45" t="s">
        <v>116</v>
      </c>
      <c r="H2281" s="29" t="s">
        <v>1</v>
      </c>
      <c r="I2281" s="124" t="s">
        <v>3013</v>
      </c>
      <c r="J2281" s="124" t="s">
        <v>2</v>
      </c>
      <c r="K2281" s="124" t="s">
        <v>3097</v>
      </c>
      <c r="L2281" s="124" t="s">
        <v>3097</v>
      </c>
      <c r="M2281" s="124" t="s">
        <v>3098</v>
      </c>
      <c r="N2281" s="124" t="s">
        <v>3099</v>
      </c>
      <c r="O2281" s="124" t="s">
        <v>3100</v>
      </c>
      <c r="P2281" s="124" t="s">
        <v>3097</v>
      </c>
      <c r="Q2281" s="126" t="s">
        <v>3101</v>
      </c>
      <c r="R2281" s="35"/>
    </row>
    <row r="2282" spans="1:18" x14ac:dyDescent="0.3">
      <c r="A2282" s="50" t="s">
        <v>0</v>
      </c>
      <c r="B2282" s="50" t="s">
        <v>0</v>
      </c>
      <c r="C2282" s="50" t="s">
        <v>0</v>
      </c>
      <c r="D2282" s="51" t="s">
        <v>0</v>
      </c>
      <c r="E2282" s="51" t="s">
        <v>0</v>
      </c>
      <c r="F2282" s="86" t="s">
        <v>0</v>
      </c>
      <c r="G2282" s="87" t="s">
        <v>0</v>
      </c>
      <c r="H2282" s="8" t="s">
        <v>0</v>
      </c>
      <c r="I2282" s="103">
        <v>1</v>
      </c>
      <c r="J2282" s="103">
        <v>2</v>
      </c>
      <c r="K2282" s="103">
        <v>3</v>
      </c>
      <c r="L2282" s="103" t="s">
        <v>3</v>
      </c>
      <c r="M2282" s="103">
        <v>5</v>
      </c>
      <c r="N2282" s="103">
        <v>6</v>
      </c>
      <c r="O2282" s="103">
        <v>7</v>
      </c>
      <c r="P2282" s="103" t="s">
        <v>3102</v>
      </c>
      <c r="Q2282" s="103">
        <v>9</v>
      </c>
      <c r="R2282" s="35"/>
    </row>
    <row r="2283" spans="1:18" x14ac:dyDescent="0.3">
      <c r="A2283" s="41" t="s">
        <v>796</v>
      </c>
      <c r="B2283" s="41" t="s">
        <v>154</v>
      </c>
      <c r="C2283" s="40" t="s">
        <v>1072</v>
      </c>
      <c r="D2283" s="40" t="s">
        <v>1073</v>
      </c>
      <c r="E2283" s="52" t="s">
        <v>0</v>
      </c>
      <c r="F2283" s="52" t="s">
        <v>0</v>
      </c>
      <c r="G2283" s="52" t="s">
        <v>0</v>
      </c>
      <c r="H2283" s="6" t="s">
        <v>1074</v>
      </c>
      <c r="I2283" s="102"/>
      <c r="J2283" s="102"/>
      <c r="K2283" s="102"/>
      <c r="L2283" s="102">
        <f t="shared" si="820"/>
        <v>0</v>
      </c>
      <c r="M2283" s="102">
        <v>0</v>
      </c>
      <c r="N2283" s="102"/>
      <c r="O2283" s="102"/>
      <c r="P2283" s="102">
        <f t="shared" si="821"/>
        <v>0</v>
      </c>
      <c r="Q2283" s="102" t="str">
        <f t="shared" si="822"/>
        <v>-</v>
      </c>
      <c r="R2283" s="35"/>
    </row>
    <row r="2284" spans="1:18" s="34" customFormat="1" ht="20.399999999999999" x14ac:dyDescent="0.3">
      <c r="A2284" s="43" t="s">
        <v>0</v>
      </c>
      <c r="B2284" s="43" t="s">
        <v>0</v>
      </c>
      <c r="C2284" s="43" t="s">
        <v>0</v>
      </c>
      <c r="D2284" s="49" t="s">
        <v>0</v>
      </c>
      <c r="E2284" s="49" t="s">
        <v>0</v>
      </c>
      <c r="F2284" s="49" t="s">
        <v>0</v>
      </c>
      <c r="G2284" s="49" t="s">
        <v>0</v>
      </c>
      <c r="H2284" s="21" t="s">
        <v>26</v>
      </c>
      <c r="I2284" s="112">
        <f>SUM(I2285,I2293,I2295)</f>
        <v>1891054</v>
      </c>
      <c r="J2284" s="112">
        <f>SUM(J2285,J2293,J2295)</f>
        <v>1811084</v>
      </c>
      <c r="K2284" s="112">
        <f>SUM(K2285,K2293,K2295)</f>
        <v>0</v>
      </c>
      <c r="L2284" s="112">
        <f t="shared" si="820"/>
        <v>497281</v>
      </c>
      <c r="M2284" s="112">
        <f>SUM(M2285,M2293,M2295)</f>
        <v>144981</v>
      </c>
      <c r="N2284" s="112">
        <f t="shared" ref="N2284:O2284" si="830">SUM(N2285,N2293,N2295)</f>
        <v>181650</v>
      </c>
      <c r="O2284" s="112">
        <f t="shared" si="830"/>
        <v>170650</v>
      </c>
      <c r="P2284" s="112">
        <f t="shared" si="821"/>
        <v>497281</v>
      </c>
      <c r="Q2284" s="112">
        <f t="shared" si="822"/>
        <v>27.457644151237602</v>
      </c>
      <c r="R2284" s="35"/>
    </row>
    <row r="2285" spans="1:18" x14ac:dyDescent="0.3">
      <c r="A2285" s="40" t="s">
        <v>796</v>
      </c>
      <c r="B2285" s="40" t="s">
        <v>154</v>
      </c>
      <c r="C2285" s="40" t="s">
        <v>1072</v>
      </c>
      <c r="D2285" s="40" t="s">
        <v>1073</v>
      </c>
      <c r="E2285" s="52" t="s">
        <v>119</v>
      </c>
      <c r="F2285" s="52" t="s">
        <v>0</v>
      </c>
      <c r="G2285" s="52" t="s">
        <v>0</v>
      </c>
      <c r="H2285" s="6" t="s">
        <v>5</v>
      </c>
      <c r="I2285" s="104">
        <f>SUM(I2286,I2287)</f>
        <v>1627543</v>
      </c>
      <c r="J2285" s="104">
        <f>SUM(J2286,J2287)</f>
        <v>1603273</v>
      </c>
      <c r="K2285" s="104">
        <f>SUM(K2286,K2287)</f>
        <v>0</v>
      </c>
      <c r="L2285" s="104">
        <f t="shared" si="820"/>
        <v>433470</v>
      </c>
      <c r="M2285" s="104">
        <f>SUM(M2286,M2287)</f>
        <v>132070</v>
      </c>
      <c r="N2285" s="104">
        <f t="shared" ref="N2285:O2285" si="831">SUM(N2286,N2287)</f>
        <v>155700</v>
      </c>
      <c r="O2285" s="104">
        <f t="shared" si="831"/>
        <v>145700</v>
      </c>
      <c r="P2285" s="104">
        <f t="shared" si="821"/>
        <v>433470</v>
      </c>
      <c r="Q2285" s="104">
        <f t="shared" si="822"/>
        <v>27.036568319930542</v>
      </c>
      <c r="R2285" s="35"/>
    </row>
    <row r="2286" spans="1:18" x14ac:dyDescent="0.3">
      <c r="A2286" s="40" t="s">
        <v>796</v>
      </c>
      <c r="B2286" s="40" t="s">
        <v>154</v>
      </c>
      <c r="C2286" s="40" t="s">
        <v>1072</v>
      </c>
      <c r="D2286" s="40" t="s">
        <v>1073</v>
      </c>
      <c r="E2286" s="88" t="s">
        <v>3015</v>
      </c>
      <c r="F2286" s="40"/>
      <c r="G2286" s="81" t="s">
        <v>3071</v>
      </c>
      <c r="H2286" s="9" t="s">
        <v>6</v>
      </c>
      <c r="I2286" s="102">
        <v>1451727</v>
      </c>
      <c r="J2286" s="102">
        <v>1429727</v>
      </c>
      <c r="K2286" s="102"/>
      <c r="L2286" s="102">
        <f t="shared" si="820"/>
        <v>389287</v>
      </c>
      <c r="M2286" s="102">
        <v>119287</v>
      </c>
      <c r="N2286" s="102">
        <v>140000</v>
      </c>
      <c r="O2286" s="102">
        <v>130000</v>
      </c>
      <c r="P2286" s="102">
        <f t="shared" si="821"/>
        <v>389287</v>
      </c>
      <c r="Q2286" s="102">
        <f t="shared" si="822"/>
        <v>27.228065218045121</v>
      </c>
      <c r="R2286" s="35"/>
    </row>
    <row r="2287" spans="1:18" x14ac:dyDescent="0.3">
      <c r="A2287" s="41" t="s">
        <v>796</v>
      </c>
      <c r="B2287" s="41" t="s">
        <v>154</v>
      </c>
      <c r="C2287" s="41" t="s">
        <v>1072</v>
      </c>
      <c r="D2287" s="41" t="s">
        <v>1073</v>
      </c>
      <c r="E2287" s="41" t="s">
        <v>120</v>
      </c>
      <c r="F2287" s="40" t="s">
        <v>0</v>
      </c>
      <c r="G2287" s="81" t="s">
        <v>0</v>
      </c>
      <c r="H2287" s="6" t="s">
        <v>7</v>
      </c>
      <c r="I2287" s="104">
        <f>SUM(I2288:I2292)</f>
        <v>175816</v>
      </c>
      <c r="J2287" s="104">
        <f>SUM(J2288:J2292)</f>
        <v>173546</v>
      </c>
      <c r="K2287" s="104">
        <f>SUM(K2288:K2292)</f>
        <v>0</v>
      </c>
      <c r="L2287" s="104">
        <f t="shared" si="820"/>
        <v>44183</v>
      </c>
      <c r="M2287" s="104">
        <f>SUM(M2288:M2292)</f>
        <v>12783</v>
      </c>
      <c r="N2287" s="104">
        <f t="shared" ref="N2287:O2287" si="832">SUM(N2288:N2292)</f>
        <v>15700</v>
      </c>
      <c r="O2287" s="104">
        <f t="shared" si="832"/>
        <v>15700</v>
      </c>
      <c r="P2287" s="104">
        <f t="shared" si="821"/>
        <v>44183</v>
      </c>
      <c r="Q2287" s="104">
        <f t="shared" si="822"/>
        <v>25.458956126905836</v>
      </c>
      <c r="R2287" s="35"/>
    </row>
    <row r="2288" spans="1:18" x14ac:dyDescent="0.3">
      <c r="A2288" s="40" t="s">
        <v>796</v>
      </c>
      <c r="B2288" s="40" t="s">
        <v>154</v>
      </c>
      <c r="C2288" s="40" t="s">
        <v>1072</v>
      </c>
      <c r="D2288" s="40" t="s">
        <v>1073</v>
      </c>
      <c r="E2288" s="88" t="s">
        <v>3016</v>
      </c>
      <c r="F2288" s="40" t="s">
        <v>1075</v>
      </c>
      <c r="G2288" s="81" t="s">
        <v>3071</v>
      </c>
      <c r="H2288" s="9" t="s">
        <v>9</v>
      </c>
      <c r="I2288" s="102">
        <v>22970</v>
      </c>
      <c r="J2288" s="102">
        <v>22200</v>
      </c>
      <c r="K2288" s="102"/>
      <c r="L2288" s="102">
        <f t="shared" si="820"/>
        <v>6339</v>
      </c>
      <c r="M2288" s="102">
        <v>1939</v>
      </c>
      <c r="N2288" s="102">
        <v>2200</v>
      </c>
      <c r="O2288" s="102">
        <v>2200</v>
      </c>
      <c r="P2288" s="102">
        <f t="shared" si="821"/>
        <v>6339</v>
      </c>
      <c r="Q2288" s="102">
        <f t="shared" si="822"/>
        <v>28.554054054054056</v>
      </c>
      <c r="R2288" s="35"/>
    </row>
    <row r="2289" spans="1:18" x14ac:dyDescent="0.3">
      <c r="A2289" s="40" t="s">
        <v>796</v>
      </c>
      <c r="B2289" s="40" t="s">
        <v>154</v>
      </c>
      <c r="C2289" s="40" t="s">
        <v>1072</v>
      </c>
      <c r="D2289" s="40" t="s">
        <v>1073</v>
      </c>
      <c r="E2289" s="88" t="s">
        <v>3016</v>
      </c>
      <c r="F2289" s="40" t="s">
        <v>1076</v>
      </c>
      <c r="G2289" s="81" t="s">
        <v>3071</v>
      </c>
      <c r="H2289" s="9" t="s">
        <v>12</v>
      </c>
      <c r="I2289" s="102">
        <v>105600</v>
      </c>
      <c r="J2289" s="102">
        <v>104600</v>
      </c>
      <c r="K2289" s="102"/>
      <c r="L2289" s="102">
        <f t="shared" si="820"/>
        <v>37844</v>
      </c>
      <c r="M2289" s="102">
        <v>10844</v>
      </c>
      <c r="N2289" s="102">
        <v>13500</v>
      </c>
      <c r="O2289" s="102">
        <v>13500</v>
      </c>
      <c r="P2289" s="102">
        <f t="shared" si="821"/>
        <v>37844</v>
      </c>
      <c r="Q2289" s="102">
        <f t="shared" si="822"/>
        <v>36.179732313575528</v>
      </c>
      <c r="R2289" s="35"/>
    </row>
    <row r="2290" spans="1:18" x14ac:dyDescent="0.3">
      <c r="A2290" s="40" t="s">
        <v>796</v>
      </c>
      <c r="B2290" s="40" t="s">
        <v>154</v>
      </c>
      <c r="C2290" s="40" t="s">
        <v>1072</v>
      </c>
      <c r="D2290" s="40" t="s">
        <v>1073</v>
      </c>
      <c r="E2290" s="88" t="s">
        <v>3016</v>
      </c>
      <c r="F2290" s="40" t="s">
        <v>1077</v>
      </c>
      <c r="G2290" s="81" t="s">
        <v>3071</v>
      </c>
      <c r="H2290" s="9" t="s">
        <v>10</v>
      </c>
      <c r="I2290" s="102">
        <v>26686</v>
      </c>
      <c r="J2290" s="102">
        <v>26186</v>
      </c>
      <c r="K2290" s="102"/>
      <c r="L2290" s="102">
        <f t="shared" si="820"/>
        <v>0</v>
      </c>
      <c r="M2290" s="102">
        <v>0</v>
      </c>
      <c r="N2290" s="102"/>
      <c r="O2290" s="102"/>
      <c r="P2290" s="102">
        <f t="shared" si="821"/>
        <v>0</v>
      </c>
      <c r="Q2290" s="102">
        <f t="shared" si="822"/>
        <v>0</v>
      </c>
      <c r="R2290" s="35"/>
    </row>
    <row r="2291" spans="1:18" x14ac:dyDescent="0.3">
      <c r="A2291" s="40" t="s">
        <v>796</v>
      </c>
      <c r="B2291" s="40" t="s">
        <v>154</v>
      </c>
      <c r="C2291" s="40" t="s">
        <v>1072</v>
      </c>
      <c r="D2291" s="40" t="s">
        <v>1073</v>
      </c>
      <c r="E2291" s="88" t="s">
        <v>3016</v>
      </c>
      <c r="F2291" s="40" t="s">
        <v>1078</v>
      </c>
      <c r="G2291" s="81" t="s">
        <v>3071</v>
      </c>
      <c r="H2291" s="9" t="s">
        <v>8</v>
      </c>
      <c r="I2291" s="102">
        <v>8500</v>
      </c>
      <c r="J2291" s="102">
        <v>8500</v>
      </c>
      <c r="K2291" s="102"/>
      <c r="L2291" s="102">
        <f t="shared" si="820"/>
        <v>0</v>
      </c>
      <c r="M2291" s="102">
        <v>0</v>
      </c>
      <c r="N2291" s="102"/>
      <c r="O2291" s="102"/>
      <c r="P2291" s="102">
        <f t="shared" si="821"/>
        <v>0</v>
      </c>
      <c r="Q2291" s="102">
        <f t="shared" si="822"/>
        <v>0</v>
      </c>
      <c r="R2291" s="35"/>
    </row>
    <row r="2292" spans="1:18" x14ac:dyDescent="0.3">
      <c r="A2292" s="40" t="s">
        <v>796</v>
      </c>
      <c r="B2292" s="40" t="s">
        <v>154</v>
      </c>
      <c r="C2292" s="40" t="s">
        <v>1072</v>
      </c>
      <c r="D2292" s="40" t="s">
        <v>1073</v>
      </c>
      <c r="E2292" s="88" t="s">
        <v>3016</v>
      </c>
      <c r="F2292" s="40" t="s">
        <v>1079</v>
      </c>
      <c r="G2292" s="81" t="s">
        <v>3071</v>
      </c>
      <c r="H2292" s="9" t="s">
        <v>11</v>
      </c>
      <c r="I2292" s="102">
        <v>12060</v>
      </c>
      <c r="J2292" s="102">
        <v>12060</v>
      </c>
      <c r="K2292" s="102"/>
      <c r="L2292" s="102">
        <f t="shared" si="820"/>
        <v>0</v>
      </c>
      <c r="M2292" s="102">
        <v>0</v>
      </c>
      <c r="N2292" s="102"/>
      <c r="O2292" s="102"/>
      <c r="P2292" s="102">
        <f t="shared" si="821"/>
        <v>0</v>
      </c>
      <c r="Q2292" s="102">
        <f t="shared" si="822"/>
        <v>0</v>
      </c>
      <c r="R2292" s="35"/>
    </row>
    <row r="2293" spans="1:18" x14ac:dyDescent="0.3">
      <c r="A2293" s="40" t="s">
        <v>796</v>
      </c>
      <c r="B2293" s="40" t="s">
        <v>154</v>
      </c>
      <c r="C2293" s="40" t="s">
        <v>1072</v>
      </c>
      <c r="D2293" s="40" t="s">
        <v>1073</v>
      </c>
      <c r="E2293" s="52" t="s">
        <v>124</v>
      </c>
      <c r="F2293" s="52" t="s">
        <v>0</v>
      </c>
      <c r="G2293" s="52" t="s">
        <v>0</v>
      </c>
      <c r="H2293" s="6" t="s">
        <v>14</v>
      </c>
      <c r="I2293" s="104">
        <f>SUM(I2294)</f>
        <v>152386</v>
      </c>
      <c r="J2293" s="104">
        <f>SUM(J2294)</f>
        <v>149986</v>
      </c>
      <c r="K2293" s="104">
        <f>SUM(K2294)</f>
        <v>0</v>
      </c>
      <c r="L2293" s="104">
        <f t="shared" si="820"/>
        <v>41526</v>
      </c>
      <c r="M2293" s="104">
        <f>SUM(M2294)</f>
        <v>12526</v>
      </c>
      <c r="N2293" s="104">
        <f t="shared" ref="N2293:O2293" si="833">SUM(N2294)</f>
        <v>15000</v>
      </c>
      <c r="O2293" s="104">
        <f t="shared" si="833"/>
        <v>14000</v>
      </c>
      <c r="P2293" s="104">
        <f t="shared" si="821"/>
        <v>41526</v>
      </c>
      <c r="Q2293" s="104">
        <f t="shared" si="822"/>
        <v>27.686584081180911</v>
      </c>
      <c r="R2293" s="35"/>
    </row>
    <row r="2294" spans="1:18" x14ac:dyDescent="0.3">
      <c r="A2294" s="40" t="s">
        <v>796</v>
      </c>
      <c r="B2294" s="40" t="s">
        <v>154</v>
      </c>
      <c r="C2294" s="40" t="s">
        <v>1072</v>
      </c>
      <c r="D2294" s="40" t="s">
        <v>1073</v>
      </c>
      <c r="E2294" s="88" t="s">
        <v>3017</v>
      </c>
      <c r="F2294" s="40"/>
      <c r="G2294" s="81" t="s">
        <v>3071</v>
      </c>
      <c r="H2294" s="9" t="s">
        <v>15</v>
      </c>
      <c r="I2294" s="102">
        <v>152386</v>
      </c>
      <c r="J2294" s="102">
        <v>149986</v>
      </c>
      <c r="K2294" s="102"/>
      <c r="L2294" s="102">
        <f t="shared" si="820"/>
        <v>41526</v>
      </c>
      <c r="M2294" s="102">
        <v>12526</v>
      </c>
      <c r="N2294" s="102">
        <v>15000</v>
      </c>
      <c r="O2294" s="102">
        <v>14000</v>
      </c>
      <c r="P2294" s="102">
        <f t="shared" si="821"/>
        <v>41526</v>
      </c>
      <c r="Q2294" s="102">
        <f t="shared" si="822"/>
        <v>27.686584081180911</v>
      </c>
      <c r="R2294" s="35"/>
    </row>
    <row r="2295" spans="1:18" x14ac:dyDescent="0.3">
      <c r="A2295" s="40" t="s">
        <v>796</v>
      </c>
      <c r="B2295" s="40" t="s">
        <v>154</v>
      </c>
      <c r="C2295" s="40" t="s">
        <v>1072</v>
      </c>
      <c r="D2295" s="40" t="s">
        <v>1073</v>
      </c>
      <c r="E2295" s="52" t="s">
        <v>125</v>
      </c>
      <c r="F2295" s="52" t="s">
        <v>0</v>
      </c>
      <c r="G2295" s="52" t="s">
        <v>0</v>
      </c>
      <c r="H2295" s="6" t="s">
        <v>16</v>
      </c>
      <c r="I2295" s="104">
        <f>SUM(I2296:I2303)</f>
        <v>111125</v>
      </c>
      <c r="J2295" s="104">
        <f>SUM(J2296:J2303)</f>
        <v>57825</v>
      </c>
      <c r="K2295" s="104">
        <f>SUM(K2296:K2303)</f>
        <v>0</v>
      </c>
      <c r="L2295" s="104">
        <f t="shared" si="820"/>
        <v>22285</v>
      </c>
      <c r="M2295" s="104">
        <f>SUM(M2296:M2303)</f>
        <v>385</v>
      </c>
      <c r="N2295" s="104">
        <f t="shared" ref="N2295:O2295" si="834">SUM(N2296:N2303)</f>
        <v>10950</v>
      </c>
      <c r="O2295" s="104">
        <f t="shared" si="834"/>
        <v>10950</v>
      </c>
      <c r="P2295" s="104">
        <f t="shared" si="821"/>
        <v>22285</v>
      </c>
      <c r="Q2295" s="104">
        <f t="shared" si="822"/>
        <v>38.538694336359711</v>
      </c>
      <c r="R2295" s="35"/>
    </row>
    <row r="2296" spans="1:18" x14ac:dyDescent="0.3">
      <c r="A2296" s="40" t="s">
        <v>796</v>
      </c>
      <c r="B2296" s="40" t="s">
        <v>154</v>
      </c>
      <c r="C2296" s="40" t="s">
        <v>1072</v>
      </c>
      <c r="D2296" s="40" t="s">
        <v>1073</v>
      </c>
      <c r="E2296" s="88" t="s">
        <v>3018</v>
      </c>
      <c r="F2296" s="40"/>
      <c r="G2296" s="81" t="s">
        <v>3071</v>
      </c>
      <c r="H2296" s="9" t="s">
        <v>17</v>
      </c>
      <c r="I2296" s="102">
        <v>0</v>
      </c>
      <c r="J2296" s="102">
        <v>0</v>
      </c>
      <c r="K2296" s="102"/>
      <c r="L2296" s="102">
        <f t="shared" si="820"/>
        <v>0</v>
      </c>
      <c r="M2296" s="102">
        <v>0</v>
      </c>
      <c r="N2296" s="102"/>
      <c r="O2296" s="102"/>
      <c r="P2296" s="102">
        <f t="shared" si="821"/>
        <v>0</v>
      </c>
      <c r="Q2296" s="102" t="str">
        <f t="shared" si="822"/>
        <v>-</v>
      </c>
      <c r="R2296" s="35"/>
    </row>
    <row r="2297" spans="1:18" x14ac:dyDescent="0.3">
      <c r="A2297" s="40" t="s">
        <v>796</v>
      </c>
      <c r="B2297" s="40" t="s">
        <v>154</v>
      </c>
      <c r="C2297" s="40" t="s">
        <v>1072</v>
      </c>
      <c r="D2297" s="40" t="s">
        <v>1073</v>
      </c>
      <c r="E2297" s="88" t="s">
        <v>3031</v>
      </c>
      <c r="F2297" s="40"/>
      <c r="G2297" s="81" t="s">
        <v>3071</v>
      </c>
      <c r="H2297" s="9" t="s">
        <v>18</v>
      </c>
      <c r="I2297" s="102">
        <v>25000</v>
      </c>
      <c r="J2297" s="102">
        <v>25000</v>
      </c>
      <c r="K2297" s="102"/>
      <c r="L2297" s="102">
        <f t="shared" si="820"/>
        <v>12400</v>
      </c>
      <c r="M2297" s="102">
        <v>0</v>
      </c>
      <c r="N2297" s="102">
        <v>6200</v>
      </c>
      <c r="O2297" s="102">
        <v>6200</v>
      </c>
      <c r="P2297" s="102">
        <f t="shared" si="821"/>
        <v>12400</v>
      </c>
      <c r="Q2297" s="102">
        <f t="shared" si="822"/>
        <v>49.6</v>
      </c>
      <c r="R2297" s="35"/>
    </row>
    <row r="2298" spans="1:18" x14ac:dyDescent="0.3">
      <c r="A2298" s="40" t="s">
        <v>796</v>
      </c>
      <c r="B2298" s="40" t="s">
        <v>154</v>
      </c>
      <c r="C2298" s="40" t="s">
        <v>1072</v>
      </c>
      <c r="D2298" s="40" t="s">
        <v>1073</v>
      </c>
      <c r="E2298" s="88" t="s">
        <v>3032</v>
      </c>
      <c r="F2298" s="40"/>
      <c r="G2298" s="81" t="s">
        <v>3071</v>
      </c>
      <c r="H2298" s="9" t="s">
        <v>19</v>
      </c>
      <c r="I2298" s="102">
        <v>9200</v>
      </c>
      <c r="J2298" s="102">
        <v>8500</v>
      </c>
      <c r="K2298" s="102"/>
      <c r="L2298" s="102">
        <f t="shared" si="820"/>
        <v>3600</v>
      </c>
      <c r="M2298" s="102">
        <v>0</v>
      </c>
      <c r="N2298" s="102">
        <v>1800</v>
      </c>
      <c r="O2298" s="102">
        <v>1800</v>
      </c>
      <c r="P2298" s="102">
        <f t="shared" si="821"/>
        <v>3600</v>
      </c>
      <c r="Q2298" s="102">
        <f t="shared" si="822"/>
        <v>42.352941176470587</v>
      </c>
      <c r="R2298" s="35"/>
    </row>
    <row r="2299" spans="1:18" x14ac:dyDescent="0.3">
      <c r="A2299" s="40" t="s">
        <v>796</v>
      </c>
      <c r="B2299" s="40" t="s">
        <v>154</v>
      </c>
      <c r="C2299" s="40" t="s">
        <v>1072</v>
      </c>
      <c r="D2299" s="40" t="s">
        <v>1073</v>
      </c>
      <c r="E2299" s="88" t="s">
        <v>3026</v>
      </c>
      <c r="F2299" s="40"/>
      <c r="G2299" s="81" t="s">
        <v>3071</v>
      </c>
      <c r="H2299" s="9" t="s">
        <v>20</v>
      </c>
      <c r="I2299" s="102">
        <v>49500</v>
      </c>
      <c r="J2299" s="102">
        <v>5000</v>
      </c>
      <c r="K2299" s="102"/>
      <c r="L2299" s="102">
        <f t="shared" si="820"/>
        <v>1000</v>
      </c>
      <c r="M2299" s="102">
        <v>0</v>
      </c>
      <c r="N2299" s="102">
        <v>500</v>
      </c>
      <c r="O2299" s="102">
        <v>500</v>
      </c>
      <c r="P2299" s="102">
        <f t="shared" si="821"/>
        <v>1000</v>
      </c>
      <c r="Q2299" s="102">
        <f t="shared" si="822"/>
        <v>20</v>
      </c>
      <c r="R2299" s="35"/>
    </row>
    <row r="2300" spans="1:18" x14ac:dyDescent="0.3">
      <c r="A2300" s="40" t="s">
        <v>796</v>
      </c>
      <c r="B2300" s="40" t="s">
        <v>154</v>
      </c>
      <c r="C2300" s="40" t="s">
        <v>1072</v>
      </c>
      <c r="D2300" s="40" t="s">
        <v>1073</v>
      </c>
      <c r="E2300" s="88" t="s">
        <v>3033</v>
      </c>
      <c r="F2300" s="40"/>
      <c r="G2300" s="81" t="s">
        <v>3071</v>
      </c>
      <c r="H2300" s="9" t="s">
        <v>21</v>
      </c>
      <c r="I2300" s="102">
        <v>1325</v>
      </c>
      <c r="J2300" s="102">
        <v>525</v>
      </c>
      <c r="K2300" s="102"/>
      <c r="L2300" s="102">
        <f t="shared" si="820"/>
        <v>0</v>
      </c>
      <c r="M2300" s="102">
        <v>0</v>
      </c>
      <c r="N2300" s="102"/>
      <c r="O2300" s="102"/>
      <c r="P2300" s="102">
        <f t="shared" si="821"/>
        <v>0</v>
      </c>
      <c r="Q2300" s="102">
        <f t="shared" si="822"/>
        <v>0</v>
      </c>
      <c r="R2300" s="35"/>
    </row>
    <row r="2301" spans="1:18" x14ac:dyDescent="0.3">
      <c r="A2301" s="40" t="s">
        <v>796</v>
      </c>
      <c r="B2301" s="40" t="s">
        <v>154</v>
      </c>
      <c r="C2301" s="40" t="s">
        <v>1072</v>
      </c>
      <c r="D2301" s="40" t="s">
        <v>1073</v>
      </c>
      <c r="E2301" s="88" t="s">
        <v>3035</v>
      </c>
      <c r="F2301" s="40"/>
      <c r="G2301" s="81" t="s">
        <v>3071</v>
      </c>
      <c r="H2301" s="9" t="s">
        <v>23</v>
      </c>
      <c r="I2301" s="102">
        <v>9300</v>
      </c>
      <c r="J2301" s="102">
        <v>8700</v>
      </c>
      <c r="K2301" s="102"/>
      <c r="L2301" s="102">
        <f t="shared" si="820"/>
        <v>1400</v>
      </c>
      <c r="M2301" s="102">
        <v>0</v>
      </c>
      <c r="N2301" s="102">
        <v>700</v>
      </c>
      <c r="O2301" s="102">
        <v>700</v>
      </c>
      <c r="P2301" s="102">
        <f t="shared" si="821"/>
        <v>1400</v>
      </c>
      <c r="Q2301" s="102">
        <f t="shared" si="822"/>
        <v>16.091954022988507</v>
      </c>
      <c r="R2301" s="35"/>
    </row>
    <row r="2302" spans="1:18" x14ac:dyDescent="0.3">
      <c r="A2302" s="40" t="s">
        <v>796</v>
      </c>
      <c r="B2302" s="40" t="s">
        <v>154</v>
      </c>
      <c r="C2302" s="40" t="s">
        <v>1072</v>
      </c>
      <c r="D2302" s="40" t="s">
        <v>1073</v>
      </c>
      <c r="E2302" s="88" t="s">
        <v>3036</v>
      </c>
      <c r="F2302" s="40"/>
      <c r="G2302" s="81" t="s">
        <v>3071</v>
      </c>
      <c r="H2302" s="9" t="s">
        <v>24</v>
      </c>
      <c r="I2302" s="102">
        <v>3200</v>
      </c>
      <c r="J2302" s="102">
        <v>0</v>
      </c>
      <c r="K2302" s="102"/>
      <c r="L2302" s="102">
        <f t="shared" si="820"/>
        <v>0</v>
      </c>
      <c r="M2302" s="102">
        <v>0</v>
      </c>
      <c r="N2302" s="102"/>
      <c r="O2302" s="102"/>
      <c r="P2302" s="102">
        <f t="shared" si="821"/>
        <v>0</v>
      </c>
      <c r="Q2302" s="102" t="str">
        <f t="shared" si="822"/>
        <v>-</v>
      </c>
      <c r="R2302" s="35"/>
    </row>
    <row r="2303" spans="1:18" x14ac:dyDescent="0.3">
      <c r="A2303" s="41" t="s">
        <v>796</v>
      </c>
      <c r="B2303" s="41" t="s">
        <v>154</v>
      </c>
      <c r="C2303" s="41" t="s">
        <v>1072</v>
      </c>
      <c r="D2303" s="41" t="s">
        <v>1073</v>
      </c>
      <c r="E2303" s="41" t="s">
        <v>127</v>
      </c>
      <c r="F2303" s="40" t="s">
        <v>0</v>
      </c>
      <c r="G2303" s="81" t="s">
        <v>0</v>
      </c>
      <c r="H2303" s="6" t="s">
        <v>25</v>
      </c>
      <c r="I2303" s="104">
        <f>SUM(I2304:I2306)</f>
        <v>13600</v>
      </c>
      <c r="J2303" s="104">
        <f>SUM(J2304:J2306)</f>
        <v>10100</v>
      </c>
      <c r="K2303" s="104">
        <f>SUM(K2304:K2306)</f>
        <v>0</v>
      </c>
      <c r="L2303" s="104">
        <f t="shared" si="820"/>
        <v>3885</v>
      </c>
      <c r="M2303" s="104">
        <f>SUM(M2304:M2306)</f>
        <v>385</v>
      </c>
      <c r="N2303" s="104">
        <f t="shared" ref="N2303:O2303" si="835">SUM(N2304:N2306)</f>
        <v>1750</v>
      </c>
      <c r="O2303" s="104">
        <f t="shared" si="835"/>
        <v>1750</v>
      </c>
      <c r="P2303" s="104">
        <f t="shared" si="821"/>
        <v>3885</v>
      </c>
      <c r="Q2303" s="104">
        <f t="shared" si="822"/>
        <v>38.465346534653463</v>
      </c>
      <c r="R2303" s="35"/>
    </row>
    <row r="2304" spans="1:18" x14ac:dyDescent="0.3">
      <c r="A2304" s="40" t="s">
        <v>796</v>
      </c>
      <c r="B2304" s="40" t="s">
        <v>154</v>
      </c>
      <c r="C2304" s="40" t="s">
        <v>1072</v>
      </c>
      <c r="D2304" s="40" t="s">
        <v>1073</v>
      </c>
      <c r="E2304" s="88" t="s">
        <v>3019</v>
      </c>
      <c r="F2304" s="40"/>
      <c r="G2304" s="81" t="s">
        <v>3071</v>
      </c>
      <c r="H2304" s="9" t="s">
        <v>25</v>
      </c>
      <c r="I2304" s="102">
        <v>7937</v>
      </c>
      <c r="J2304" s="102">
        <v>4437</v>
      </c>
      <c r="K2304" s="102"/>
      <c r="L2304" s="102">
        <f t="shared" si="820"/>
        <v>2000</v>
      </c>
      <c r="M2304" s="102">
        <v>0</v>
      </c>
      <c r="N2304" s="102">
        <v>1000</v>
      </c>
      <c r="O2304" s="102">
        <v>1000</v>
      </c>
      <c r="P2304" s="102">
        <f t="shared" si="821"/>
        <v>2000</v>
      </c>
      <c r="Q2304" s="102">
        <f t="shared" si="822"/>
        <v>45.075501464953796</v>
      </c>
      <c r="R2304" s="35"/>
    </row>
    <row r="2305" spans="1:18" x14ac:dyDescent="0.3">
      <c r="A2305" s="40" t="s">
        <v>796</v>
      </c>
      <c r="B2305" s="40" t="s">
        <v>154</v>
      </c>
      <c r="C2305" s="40" t="s">
        <v>1072</v>
      </c>
      <c r="D2305" s="40" t="s">
        <v>1073</v>
      </c>
      <c r="E2305" s="88" t="s">
        <v>3019</v>
      </c>
      <c r="F2305" s="40" t="s">
        <v>1080</v>
      </c>
      <c r="G2305" s="81" t="s">
        <v>3071</v>
      </c>
      <c r="H2305" s="9" t="s">
        <v>135</v>
      </c>
      <c r="I2305" s="102">
        <v>3663</v>
      </c>
      <c r="J2305" s="102">
        <v>3663</v>
      </c>
      <c r="K2305" s="102"/>
      <c r="L2305" s="102">
        <f t="shared" si="820"/>
        <v>1385</v>
      </c>
      <c r="M2305" s="102">
        <v>385</v>
      </c>
      <c r="N2305" s="102">
        <v>500</v>
      </c>
      <c r="O2305" s="102">
        <v>500</v>
      </c>
      <c r="P2305" s="102">
        <f t="shared" si="821"/>
        <v>1385</v>
      </c>
      <c r="Q2305" s="102">
        <f t="shared" si="822"/>
        <v>37.810537810537809</v>
      </c>
      <c r="R2305" s="35"/>
    </row>
    <row r="2306" spans="1:18" ht="20.399999999999999" x14ac:dyDescent="0.3">
      <c r="A2306" s="40" t="s">
        <v>796</v>
      </c>
      <c r="B2306" s="40" t="s">
        <v>154</v>
      </c>
      <c r="C2306" s="40" t="s">
        <v>1072</v>
      </c>
      <c r="D2306" s="40" t="s">
        <v>1073</v>
      </c>
      <c r="E2306" s="88" t="s">
        <v>3019</v>
      </c>
      <c r="F2306" s="40" t="s">
        <v>1081</v>
      </c>
      <c r="G2306" s="81" t="s">
        <v>3071</v>
      </c>
      <c r="H2306" s="9" t="s">
        <v>141</v>
      </c>
      <c r="I2306" s="102">
        <v>2000</v>
      </c>
      <c r="J2306" s="102">
        <v>2000</v>
      </c>
      <c r="K2306" s="102"/>
      <c r="L2306" s="102">
        <f t="shared" si="820"/>
        <v>500</v>
      </c>
      <c r="M2306" s="102">
        <v>0</v>
      </c>
      <c r="N2306" s="102">
        <v>250</v>
      </c>
      <c r="O2306" s="102">
        <v>250</v>
      </c>
      <c r="P2306" s="102">
        <f t="shared" si="821"/>
        <v>500</v>
      </c>
      <c r="Q2306" s="102">
        <f t="shared" si="822"/>
        <v>25</v>
      </c>
      <c r="R2306" s="35"/>
    </row>
    <row r="2307" spans="1:18" s="34" customFormat="1" ht="20.399999999999999" x14ac:dyDescent="0.3">
      <c r="A2307" s="43" t="s">
        <v>0</v>
      </c>
      <c r="B2307" s="43" t="s">
        <v>0</v>
      </c>
      <c r="C2307" s="43" t="s">
        <v>0</v>
      </c>
      <c r="D2307" s="49" t="s">
        <v>0</v>
      </c>
      <c r="E2307" s="49" t="s">
        <v>0</v>
      </c>
      <c r="F2307" s="49" t="s">
        <v>0</v>
      </c>
      <c r="G2307" s="49" t="s">
        <v>0</v>
      </c>
      <c r="H2307" s="21" t="s">
        <v>35</v>
      </c>
      <c r="I2307" s="112">
        <f t="shared" ref="I2307:O2308" si="836">SUM(I2308)</f>
        <v>100</v>
      </c>
      <c r="J2307" s="112">
        <f t="shared" si="836"/>
        <v>100</v>
      </c>
      <c r="K2307" s="112">
        <f t="shared" si="836"/>
        <v>0</v>
      </c>
      <c r="L2307" s="112">
        <f t="shared" si="820"/>
        <v>0</v>
      </c>
      <c r="M2307" s="112">
        <f t="shared" si="836"/>
        <v>0</v>
      </c>
      <c r="N2307" s="112">
        <f t="shared" si="836"/>
        <v>0</v>
      </c>
      <c r="O2307" s="112">
        <f t="shared" si="836"/>
        <v>0</v>
      </c>
      <c r="P2307" s="112">
        <f t="shared" si="821"/>
        <v>0</v>
      </c>
      <c r="Q2307" s="112">
        <f t="shared" si="822"/>
        <v>0</v>
      </c>
      <c r="R2307" s="35"/>
    </row>
    <row r="2308" spans="1:18" x14ac:dyDescent="0.3">
      <c r="A2308" s="40" t="s">
        <v>796</v>
      </c>
      <c r="B2308" s="40" t="s">
        <v>154</v>
      </c>
      <c r="C2308" s="40" t="s">
        <v>1072</v>
      </c>
      <c r="D2308" s="40" t="s">
        <v>1073</v>
      </c>
      <c r="E2308" s="52" t="s">
        <v>142</v>
      </c>
      <c r="F2308" s="52" t="s">
        <v>0</v>
      </c>
      <c r="G2308" s="52" t="s">
        <v>0</v>
      </c>
      <c r="H2308" s="6" t="s">
        <v>27</v>
      </c>
      <c r="I2308" s="104">
        <f t="shared" si="836"/>
        <v>100</v>
      </c>
      <c r="J2308" s="104">
        <f t="shared" si="836"/>
        <v>100</v>
      </c>
      <c r="K2308" s="104">
        <f t="shared" si="836"/>
        <v>0</v>
      </c>
      <c r="L2308" s="104">
        <f t="shared" si="820"/>
        <v>0</v>
      </c>
      <c r="M2308" s="104">
        <f t="shared" si="836"/>
        <v>0</v>
      </c>
      <c r="N2308" s="104">
        <f t="shared" si="836"/>
        <v>0</v>
      </c>
      <c r="O2308" s="104">
        <f t="shared" si="836"/>
        <v>0</v>
      </c>
      <c r="P2308" s="104">
        <f t="shared" si="821"/>
        <v>0</v>
      </c>
      <c r="Q2308" s="104">
        <f t="shared" si="822"/>
        <v>0</v>
      </c>
      <c r="R2308" s="35"/>
    </row>
    <row r="2309" spans="1:18" x14ac:dyDescent="0.3">
      <c r="A2309" s="40" t="s">
        <v>796</v>
      </c>
      <c r="B2309" s="40" t="s">
        <v>154</v>
      </c>
      <c r="C2309" s="40" t="s">
        <v>1072</v>
      </c>
      <c r="D2309" s="40" t="s">
        <v>1073</v>
      </c>
      <c r="E2309" s="88" t="s">
        <v>3021</v>
      </c>
      <c r="F2309" s="40"/>
      <c r="G2309" s="81" t="s">
        <v>3071</v>
      </c>
      <c r="H2309" s="9" t="s">
        <v>34</v>
      </c>
      <c r="I2309" s="102">
        <v>100</v>
      </c>
      <c r="J2309" s="102">
        <v>100</v>
      </c>
      <c r="K2309" s="102"/>
      <c r="L2309" s="102">
        <f t="shared" si="820"/>
        <v>0</v>
      </c>
      <c r="M2309" s="102">
        <v>0</v>
      </c>
      <c r="N2309" s="102"/>
      <c r="O2309" s="102"/>
      <c r="P2309" s="102">
        <f t="shared" si="821"/>
        <v>0</v>
      </c>
      <c r="Q2309" s="102">
        <f t="shared" si="822"/>
        <v>0</v>
      </c>
      <c r="R2309" s="35"/>
    </row>
    <row r="2310" spans="1:18" s="34" customFormat="1" ht="20.399999999999999" x14ac:dyDescent="0.3">
      <c r="A2310" s="43" t="s">
        <v>0</v>
      </c>
      <c r="B2310" s="43" t="s">
        <v>0</v>
      </c>
      <c r="C2310" s="43" t="s">
        <v>0</v>
      </c>
      <c r="D2310" s="49" t="s">
        <v>0</v>
      </c>
      <c r="E2310" s="49" t="s">
        <v>0</v>
      </c>
      <c r="F2310" s="49" t="s">
        <v>0</v>
      </c>
      <c r="G2310" s="49" t="s">
        <v>0</v>
      </c>
      <c r="H2310" s="21" t="s">
        <v>53</v>
      </c>
      <c r="I2310" s="112">
        <f t="shared" ref="I2310:O2311" si="837">SUM(I2311)</f>
        <v>24000</v>
      </c>
      <c r="J2310" s="112">
        <f t="shared" si="837"/>
        <v>0</v>
      </c>
      <c r="K2310" s="112">
        <f t="shared" si="837"/>
        <v>0</v>
      </c>
      <c r="L2310" s="112">
        <f t="shared" si="820"/>
        <v>0</v>
      </c>
      <c r="M2310" s="112">
        <f t="shared" si="837"/>
        <v>0</v>
      </c>
      <c r="N2310" s="112">
        <f t="shared" si="837"/>
        <v>0</v>
      </c>
      <c r="O2310" s="112">
        <f t="shared" si="837"/>
        <v>0</v>
      </c>
      <c r="P2310" s="112">
        <f t="shared" si="821"/>
        <v>0</v>
      </c>
      <c r="Q2310" s="112" t="str">
        <f t="shared" si="822"/>
        <v>-</v>
      </c>
      <c r="R2310" s="35"/>
    </row>
    <row r="2311" spans="1:18" x14ac:dyDescent="0.3">
      <c r="A2311" s="40" t="s">
        <v>796</v>
      </c>
      <c r="B2311" s="40" t="s">
        <v>154</v>
      </c>
      <c r="C2311" s="40" t="s">
        <v>1072</v>
      </c>
      <c r="D2311" s="40" t="s">
        <v>1073</v>
      </c>
      <c r="E2311" s="52" t="s">
        <v>149</v>
      </c>
      <c r="F2311" s="52" t="s">
        <v>0</v>
      </c>
      <c r="G2311" s="52" t="s">
        <v>0</v>
      </c>
      <c r="H2311" s="6" t="s">
        <v>46</v>
      </c>
      <c r="I2311" s="104">
        <f t="shared" si="837"/>
        <v>24000</v>
      </c>
      <c r="J2311" s="104">
        <f t="shared" si="837"/>
        <v>0</v>
      </c>
      <c r="K2311" s="104">
        <f t="shared" si="837"/>
        <v>0</v>
      </c>
      <c r="L2311" s="104">
        <f t="shared" si="820"/>
        <v>0</v>
      </c>
      <c r="M2311" s="104">
        <f t="shared" si="837"/>
        <v>0</v>
      </c>
      <c r="N2311" s="104">
        <f t="shared" si="837"/>
        <v>0</v>
      </c>
      <c r="O2311" s="104">
        <f t="shared" si="837"/>
        <v>0</v>
      </c>
      <c r="P2311" s="104">
        <f t="shared" si="821"/>
        <v>0</v>
      </c>
      <c r="Q2311" s="104" t="str">
        <f t="shared" si="822"/>
        <v>-</v>
      </c>
      <c r="R2311" s="35"/>
    </row>
    <row r="2312" spans="1:18" x14ac:dyDescent="0.3">
      <c r="A2312" s="40" t="s">
        <v>796</v>
      </c>
      <c r="B2312" s="40" t="s">
        <v>154</v>
      </c>
      <c r="C2312" s="40" t="s">
        <v>1072</v>
      </c>
      <c r="D2312" s="40" t="s">
        <v>1073</v>
      </c>
      <c r="E2312" s="88" t="s">
        <v>3022</v>
      </c>
      <c r="F2312" s="40"/>
      <c r="G2312" s="81" t="s">
        <v>3071</v>
      </c>
      <c r="H2312" s="9" t="s">
        <v>49</v>
      </c>
      <c r="I2312" s="102">
        <v>24000</v>
      </c>
      <c r="J2312" s="102">
        <v>0</v>
      </c>
      <c r="K2312" s="102"/>
      <c r="L2312" s="102">
        <f t="shared" si="820"/>
        <v>0</v>
      </c>
      <c r="M2312" s="102">
        <v>0</v>
      </c>
      <c r="N2312" s="102"/>
      <c r="O2312" s="102"/>
      <c r="P2312" s="102">
        <f t="shared" si="821"/>
        <v>0</v>
      </c>
      <c r="Q2312" s="102" t="str">
        <f t="shared" si="822"/>
        <v>-</v>
      </c>
      <c r="R2312" s="35"/>
    </row>
    <row r="2313" spans="1:18" s="34" customFormat="1" x14ac:dyDescent="0.3">
      <c r="A2313" s="49" t="s">
        <v>0</v>
      </c>
      <c r="B2313" s="49" t="s">
        <v>0</v>
      </c>
      <c r="C2313" s="49" t="s">
        <v>0</v>
      </c>
      <c r="D2313" s="49" t="s">
        <v>0</v>
      </c>
      <c r="E2313" s="49" t="s">
        <v>0</v>
      </c>
      <c r="F2313" s="49" t="s">
        <v>0</v>
      </c>
      <c r="G2313" s="49" t="s">
        <v>0</v>
      </c>
      <c r="H2313" s="21" t="s">
        <v>1082</v>
      </c>
      <c r="I2313" s="112">
        <f>SUM(I2284,I2307,I2310)</f>
        <v>1915154</v>
      </c>
      <c r="J2313" s="112">
        <f>SUM(J2284,J2307,J2310)</f>
        <v>1811184</v>
      </c>
      <c r="K2313" s="112">
        <f>SUM(K2284,K2307,K2310)</f>
        <v>0</v>
      </c>
      <c r="L2313" s="112">
        <f t="shared" si="820"/>
        <v>497281</v>
      </c>
      <c r="M2313" s="112">
        <f>SUM(M2284,M2307,M2310)</f>
        <v>144981</v>
      </c>
      <c r="N2313" s="112">
        <f t="shared" ref="N2313:O2313" si="838">SUM(N2284,N2307,N2310)</f>
        <v>181650</v>
      </c>
      <c r="O2313" s="112">
        <f t="shared" si="838"/>
        <v>170650</v>
      </c>
      <c r="P2313" s="112">
        <f t="shared" si="821"/>
        <v>497281</v>
      </c>
      <c r="Q2313" s="112">
        <f t="shared" si="822"/>
        <v>27.456128146008357</v>
      </c>
      <c r="R2313" s="35"/>
    </row>
    <row r="2314" spans="1:18" ht="15" thickBot="1" x14ac:dyDescent="0.35">
      <c r="A2314" s="81" t="s">
        <v>0</v>
      </c>
      <c r="B2314" s="81" t="s">
        <v>0</v>
      </c>
      <c r="C2314" s="81" t="s">
        <v>0</v>
      </c>
      <c r="D2314" s="81" t="s">
        <v>0</v>
      </c>
      <c r="E2314" s="81" t="s">
        <v>0</v>
      </c>
      <c r="F2314" s="81" t="s">
        <v>0</v>
      </c>
      <c r="G2314" s="81" t="s">
        <v>0</v>
      </c>
      <c r="H2314" s="6" t="s">
        <v>152</v>
      </c>
      <c r="I2314" s="104">
        <v>59</v>
      </c>
      <c r="J2314" s="104">
        <v>59</v>
      </c>
      <c r="K2314" s="104"/>
      <c r="L2314" s="104"/>
      <c r="M2314" s="104"/>
      <c r="N2314" s="104"/>
      <c r="O2314" s="104"/>
      <c r="P2314" s="104"/>
      <c r="Q2314" s="104"/>
      <c r="R2314" s="35"/>
    </row>
    <row r="2315" spans="1:18" s="34" customFormat="1" ht="31.2" thickBot="1" x14ac:dyDescent="0.35">
      <c r="A2315" s="127" t="s">
        <v>0</v>
      </c>
      <c r="B2315" s="127" t="s">
        <v>0</v>
      </c>
      <c r="C2315" s="127" t="s">
        <v>0</v>
      </c>
      <c r="D2315" s="127" t="s">
        <v>0</v>
      </c>
      <c r="E2315" s="127" t="s">
        <v>0</v>
      </c>
      <c r="F2315" s="127" t="s">
        <v>0</v>
      </c>
      <c r="G2315" s="127" t="s">
        <v>0</v>
      </c>
      <c r="H2315" s="29" t="s">
        <v>63</v>
      </c>
      <c r="I2315" s="124" t="s">
        <v>3013</v>
      </c>
      <c r="J2315" s="124" t="s">
        <v>2</v>
      </c>
      <c r="K2315" s="124" t="s">
        <v>3097</v>
      </c>
      <c r="L2315" s="124" t="s">
        <v>3097</v>
      </c>
      <c r="M2315" s="124" t="s">
        <v>3098</v>
      </c>
      <c r="N2315" s="124" t="s">
        <v>3099</v>
      </c>
      <c r="O2315" s="124" t="s">
        <v>3100</v>
      </c>
      <c r="P2315" s="124" t="s">
        <v>3097</v>
      </c>
      <c r="Q2315" s="126" t="s">
        <v>3101</v>
      </c>
      <c r="R2315" s="35"/>
    </row>
    <row r="2316" spans="1:18" x14ac:dyDescent="0.3">
      <c r="A2316" s="128"/>
      <c r="B2316" s="128"/>
      <c r="C2316" s="128"/>
      <c r="D2316" s="128"/>
      <c r="E2316" s="128"/>
      <c r="F2316" s="128"/>
      <c r="G2316" s="128"/>
      <c r="H2316" s="10" t="s">
        <v>0</v>
      </c>
      <c r="I2316" s="103">
        <v>1</v>
      </c>
      <c r="J2316" s="103">
        <v>2</v>
      </c>
      <c r="K2316" s="103">
        <v>3</v>
      </c>
      <c r="L2316" s="103" t="s">
        <v>3</v>
      </c>
      <c r="M2316" s="103">
        <v>5</v>
      </c>
      <c r="N2316" s="103">
        <v>6</v>
      </c>
      <c r="O2316" s="103">
        <v>7</v>
      </c>
      <c r="P2316" s="103" t="s">
        <v>3102</v>
      </c>
      <c r="Q2316" s="103">
        <v>9</v>
      </c>
      <c r="R2316" s="35"/>
    </row>
    <row r="2317" spans="1:18" x14ac:dyDescent="0.3">
      <c r="A2317" s="128"/>
      <c r="B2317" s="128"/>
      <c r="C2317" s="128"/>
      <c r="D2317" s="128"/>
      <c r="E2317" s="128"/>
      <c r="F2317" s="128"/>
      <c r="G2317" s="128"/>
      <c r="H2317" s="11" t="s">
        <v>99</v>
      </c>
      <c r="I2317" s="105">
        <f>SUM(I2313)</f>
        <v>1915154</v>
      </c>
      <c r="J2317" s="105">
        <f>SUM(J2313)</f>
        <v>1811184</v>
      </c>
      <c r="K2317" s="105">
        <f>SUM(K2313)</f>
        <v>0</v>
      </c>
      <c r="L2317" s="105">
        <f t="shared" ref="L2317:L2378" si="839">SUM(M2317:O2317)</f>
        <v>497281</v>
      </c>
      <c r="M2317" s="105">
        <f>SUM(M2313)</f>
        <v>144981</v>
      </c>
      <c r="N2317" s="105">
        <f t="shared" ref="N2317:O2317" si="840">SUM(N2313)</f>
        <v>181650</v>
      </c>
      <c r="O2317" s="105">
        <f t="shared" si="840"/>
        <v>170650</v>
      </c>
      <c r="P2317" s="105">
        <f t="shared" ref="P2317:P2380" si="841">K2317+L2317</f>
        <v>497281</v>
      </c>
      <c r="Q2317" s="105">
        <f t="shared" ref="Q2317:Q2380" si="842">IF(J2317=0,"-",P2317/J2317*100)</f>
        <v>27.456128146008357</v>
      </c>
      <c r="R2317" s="35"/>
    </row>
    <row r="2318" spans="1:18" x14ac:dyDescent="0.3">
      <c r="A2318" s="128"/>
      <c r="B2318" s="128"/>
      <c r="C2318" s="128"/>
      <c r="D2318" s="128"/>
      <c r="E2318" s="128"/>
      <c r="F2318" s="128"/>
      <c r="G2318" s="128"/>
      <c r="H2318" s="12" t="s">
        <v>62</v>
      </c>
      <c r="I2318" s="105">
        <f>SUM(I2317)</f>
        <v>1915154</v>
      </c>
      <c r="J2318" s="105">
        <f>SUM(J2317)</f>
        <v>1811184</v>
      </c>
      <c r="K2318" s="105">
        <f>SUM(K2317)</f>
        <v>0</v>
      </c>
      <c r="L2318" s="105">
        <f t="shared" si="839"/>
        <v>497281</v>
      </c>
      <c r="M2318" s="105">
        <f>SUM(M2317)</f>
        <v>144981</v>
      </c>
      <c r="N2318" s="105">
        <f t="shared" ref="N2318:O2318" si="843">SUM(N2317)</f>
        <v>181650</v>
      </c>
      <c r="O2318" s="105">
        <f t="shared" si="843"/>
        <v>170650</v>
      </c>
      <c r="P2318" s="105">
        <f t="shared" si="841"/>
        <v>497281</v>
      </c>
      <c r="Q2318" s="105">
        <f t="shared" si="842"/>
        <v>27.456128146008357</v>
      </c>
      <c r="R2318" s="35"/>
    </row>
    <row r="2319" spans="1:18" x14ac:dyDescent="0.3">
      <c r="A2319" s="129"/>
      <c r="B2319" s="129"/>
      <c r="C2319" s="129"/>
      <c r="D2319" s="129"/>
      <c r="E2319" s="129"/>
      <c r="F2319" s="129"/>
      <c r="G2319" s="129"/>
      <c r="R2319" s="35"/>
    </row>
    <row r="2320" spans="1:18" ht="15" thickBot="1" x14ac:dyDescent="0.35">
      <c r="A2320" s="81" t="s">
        <v>0</v>
      </c>
      <c r="B2320" s="81" t="s">
        <v>0</v>
      </c>
      <c r="C2320" s="81" t="s">
        <v>0</v>
      </c>
      <c r="D2320" s="81" t="s">
        <v>0</v>
      </c>
      <c r="E2320" s="81" t="s">
        <v>0</v>
      </c>
      <c r="F2320" s="81" t="s">
        <v>0</v>
      </c>
      <c r="G2320" s="81" t="s">
        <v>0</v>
      </c>
      <c r="H2320" s="13" t="s">
        <v>0</v>
      </c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35"/>
    </row>
    <row r="2321" spans="1:18" s="34" customFormat="1" ht="31.2" thickBot="1" x14ac:dyDescent="0.35">
      <c r="A2321" s="45" t="s">
        <v>112</v>
      </c>
      <c r="B2321" s="45" t="s">
        <v>113</v>
      </c>
      <c r="C2321" s="45" t="s">
        <v>114</v>
      </c>
      <c r="D2321" s="46" t="s">
        <v>0</v>
      </c>
      <c r="E2321" s="45" t="s">
        <v>3014</v>
      </c>
      <c r="F2321" s="45" t="s">
        <v>115</v>
      </c>
      <c r="G2321" s="45" t="s">
        <v>116</v>
      </c>
      <c r="H2321" s="29" t="s">
        <v>1</v>
      </c>
      <c r="I2321" s="124" t="s">
        <v>3013</v>
      </c>
      <c r="J2321" s="124" t="s">
        <v>2</v>
      </c>
      <c r="K2321" s="124" t="s">
        <v>3097</v>
      </c>
      <c r="L2321" s="124" t="s">
        <v>3097</v>
      </c>
      <c r="M2321" s="124" t="s">
        <v>3098</v>
      </c>
      <c r="N2321" s="124" t="s">
        <v>3099</v>
      </c>
      <c r="O2321" s="124" t="s">
        <v>3100</v>
      </c>
      <c r="P2321" s="124" t="s">
        <v>3097</v>
      </c>
      <c r="Q2321" s="126" t="s">
        <v>3101</v>
      </c>
      <c r="R2321" s="35"/>
    </row>
    <row r="2322" spans="1:18" x14ac:dyDescent="0.3">
      <c r="A2322" s="50" t="s">
        <v>0</v>
      </c>
      <c r="B2322" s="50" t="s">
        <v>0</v>
      </c>
      <c r="C2322" s="50" t="s">
        <v>0</v>
      </c>
      <c r="D2322" s="51" t="s">
        <v>0</v>
      </c>
      <c r="E2322" s="51" t="s">
        <v>0</v>
      </c>
      <c r="F2322" s="86" t="s">
        <v>0</v>
      </c>
      <c r="G2322" s="87" t="s">
        <v>0</v>
      </c>
      <c r="H2322" s="8" t="s">
        <v>0</v>
      </c>
      <c r="I2322" s="103">
        <v>1</v>
      </c>
      <c r="J2322" s="103">
        <v>2</v>
      </c>
      <c r="K2322" s="103">
        <v>3</v>
      </c>
      <c r="L2322" s="103" t="s">
        <v>3</v>
      </c>
      <c r="M2322" s="103">
        <v>5</v>
      </c>
      <c r="N2322" s="103">
        <v>6</v>
      </c>
      <c r="O2322" s="103">
        <v>7</v>
      </c>
      <c r="P2322" s="103" t="s">
        <v>3102</v>
      </c>
      <c r="Q2322" s="103">
        <v>9</v>
      </c>
      <c r="R2322" s="35"/>
    </row>
    <row r="2323" spans="1:18" x14ac:dyDescent="0.3">
      <c r="A2323" s="41" t="s">
        <v>796</v>
      </c>
      <c r="B2323" s="41" t="s">
        <v>154</v>
      </c>
      <c r="C2323" s="40" t="s">
        <v>1083</v>
      </c>
      <c r="D2323" s="40" t="s">
        <v>1084</v>
      </c>
      <c r="E2323" s="52" t="s">
        <v>0</v>
      </c>
      <c r="F2323" s="52" t="s">
        <v>0</v>
      </c>
      <c r="G2323" s="52" t="s">
        <v>0</v>
      </c>
      <c r="H2323" s="6" t="s">
        <v>1085</v>
      </c>
      <c r="I2323" s="102"/>
      <c r="J2323" s="102"/>
      <c r="K2323" s="102"/>
      <c r="L2323" s="102">
        <f t="shared" si="839"/>
        <v>0</v>
      </c>
      <c r="M2323" s="102">
        <v>0</v>
      </c>
      <c r="N2323" s="102"/>
      <c r="O2323" s="102"/>
      <c r="P2323" s="102">
        <f t="shared" si="841"/>
        <v>0</v>
      </c>
      <c r="Q2323" s="102" t="str">
        <f t="shared" si="842"/>
        <v>-</v>
      </c>
      <c r="R2323" s="35"/>
    </row>
    <row r="2324" spans="1:18" s="34" customFormat="1" ht="20.399999999999999" x14ac:dyDescent="0.3">
      <c r="A2324" s="43" t="s">
        <v>0</v>
      </c>
      <c r="B2324" s="43" t="s">
        <v>0</v>
      </c>
      <c r="C2324" s="43" t="s">
        <v>0</v>
      </c>
      <c r="D2324" s="49" t="s">
        <v>0</v>
      </c>
      <c r="E2324" s="49" t="s">
        <v>0</v>
      </c>
      <c r="F2324" s="49" t="s">
        <v>0</v>
      </c>
      <c r="G2324" s="49" t="s">
        <v>0</v>
      </c>
      <c r="H2324" s="21" t="s">
        <v>26</v>
      </c>
      <c r="I2324" s="112">
        <f>SUM(I2325,I2333,I2335)</f>
        <v>1662257</v>
      </c>
      <c r="J2324" s="112">
        <f>SUM(J2325,J2333,J2335)</f>
        <v>1641957</v>
      </c>
      <c r="K2324" s="112">
        <f>SUM(K2325,K2333,K2335)</f>
        <v>0</v>
      </c>
      <c r="L2324" s="112">
        <f t="shared" si="839"/>
        <v>456937</v>
      </c>
      <c r="M2324" s="112">
        <f>SUM(M2325,M2333,M2335)</f>
        <v>132837</v>
      </c>
      <c r="N2324" s="112">
        <f t="shared" ref="N2324:O2324" si="844">SUM(N2325,N2333,N2335)</f>
        <v>173685</v>
      </c>
      <c r="O2324" s="112">
        <f t="shared" si="844"/>
        <v>150415</v>
      </c>
      <c r="P2324" s="112">
        <f t="shared" si="841"/>
        <v>456937</v>
      </c>
      <c r="Q2324" s="112">
        <f t="shared" si="842"/>
        <v>27.828804286592156</v>
      </c>
      <c r="R2324" s="35"/>
    </row>
    <row r="2325" spans="1:18" x14ac:dyDescent="0.3">
      <c r="A2325" s="40" t="s">
        <v>796</v>
      </c>
      <c r="B2325" s="40" t="s">
        <v>154</v>
      </c>
      <c r="C2325" s="40" t="s">
        <v>1083</v>
      </c>
      <c r="D2325" s="40" t="s">
        <v>1084</v>
      </c>
      <c r="E2325" s="52" t="s">
        <v>119</v>
      </c>
      <c r="F2325" s="52" t="s">
        <v>0</v>
      </c>
      <c r="G2325" s="52" t="s">
        <v>0</v>
      </c>
      <c r="H2325" s="6" t="s">
        <v>5</v>
      </c>
      <c r="I2325" s="104">
        <f>SUM(I2326,I2327)</f>
        <v>1440036</v>
      </c>
      <c r="J2325" s="104">
        <f>SUM(J2326,J2327)</f>
        <v>1440036</v>
      </c>
      <c r="K2325" s="104">
        <f>SUM(K2326,K2327)</f>
        <v>0</v>
      </c>
      <c r="L2325" s="104">
        <f t="shared" si="839"/>
        <v>402910</v>
      </c>
      <c r="M2325" s="104">
        <f>SUM(M2326,M2327)</f>
        <v>121140</v>
      </c>
      <c r="N2325" s="104">
        <f t="shared" ref="N2325:O2325" si="845">SUM(N2326,N2327)</f>
        <v>150270</v>
      </c>
      <c r="O2325" s="104">
        <f t="shared" si="845"/>
        <v>131500</v>
      </c>
      <c r="P2325" s="104">
        <f t="shared" si="841"/>
        <v>402910</v>
      </c>
      <c r="Q2325" s="104">
        <f t="shared" si="842"/>
        <v>27.979161632070308</v>
      </c>
      <c r="R2325" s="35"/>
    </row>
    <row r="2326" spans="1:18" x14ac:dyDescent="0.3">
      <c r="A2326" s="40" t="s">
        <v>796</v>
      </c>
      <c r="B2326" s="40" t="s">
        <v>154</v>
      </c>
      <c r="C2326" s="40" t="s">
        <v>1083</v>
      </c>
      <c r="D2326" s="40" t="s">
        <v>1084</v>
      </c>
      <c r="E2326" s="88" t="s">
        <v>3015</v>
      </c>
      <c r="F2326" s="40"/>
      <c r="G2326" s="81" t="s">
        <v>3071</v>
      </c>
      <c r="H2326" s="9" t="s">
        <v>6</v>
      </c>
      <c r="I2326" s="102">
        <v>1243536</v>
      </c>
      <c r="J2326" s="102">
        <v>1243536</v>
      </c>
      <c r="K2326" s="102"/>
      <c r="L2326" s="102">
        <f t="shared" si="839"/>
        <v>350067</v>
      </c>
      <c r="M2326" s="102">
        <v>108067</v>
      </c>
      <c r="N2326" s="102">
        <v>126000</v>
      </c>
      <c r="O2326" s="102">
        <v>116000</v>
      </c>
      <c r="P2326" s="102">
        <f t="shared" si="841"/>
        <v>350067</v>
      </c>
      <c r="Q2326" s="102">
        <f t="shared" si="842"/>
        <v>28.150934110472075</v>
      </c>
      <c r="R2326" s="35"/>
    </row>
    <row r="2327" spans="1:18" x14ac:dyDescent="0.3">
      <c r="A2327" s="41" t="s">
        <v>796</v>
      </c>
      <c r="B2327" s="41" t="s">
        <v>154</v>
      </c>
      <c r="C2327" s="41" t="s">
        <v>1083</v>
      </c>
      <c r="D2327" s="41" t="s">
        <v>1084</v>
      </c>
      <c r="E2327" s="41" t="s">
        <v>120</v>
      </c>
      <c r="F2327" s="40" t="s">
        <v>0</v>
      </c>
      <c r="G2327" s="81" t="s">
        <v>0</v>
      </c>
      <c r="H2327" s="6" t="s">
        <v>7</v>
      </c>
      <c r="I2327" s="104">
        <f>SUM(I2328:I2332)</f>
        <v>196500</v>
      </c>
      <c r="J2327" s="104">
        <f>SUM(J2328:J2332)</f>
        <v>196500</v>
      </c>
      <c r="K2327" s="104">
        <f>SUM(K2328:K2332)</f>
        <v>0</v>
      </c>
      <c r="L2327" s="104">
        <f t="shared" si="839"/>
        <v>52843</v>
      </c>
      <c r="M2327" s="104">
        <f>SUM(M2328:M2332)</f>
        <v>13073</v>
      </c>
      <c r="N2327" s="104">
        <f t="shared" ref="N2327:O2327" si="846">SUM(N2328:N2332)</f>
        <v>24270</v>
      </c>
      <c r="O2327" s="104">
        <f t="shared" si="846"/>
        <v>15500</v>
      </c>
      <c r="P2327" s="104">
        <f t="shared" si="841"/>
        <v>52843</v>
      </c>
      <c r="Q2327" s="104">
        <f t="shared" si="842"/>
        <v>26.892111959287529</v>
      </c>
      <c r="R2327" s="35"/>
    </row>
    <row r="2328" spans="1:18" x14ac:dyDescent="0.3">
      <c r="A2328" s="40" t="s">
        <v>796</v>
      </c>
      <c r="B2328" s="40" t="s">
        <v>154</v>
      </c>
      <c r="C2328" s="40" t="s">
        <v>1083</v>
      </c>
      <c r="D2328" s="40" t="s">
        <v>1084</v>
      </c>
      <c r="E2328" s="88" t="s">
        <v>3016</v>
      </c>
      <c r="F2328" s="40" t="s">
        <v>1086</v>
      </c>
      <c r="G2328" s="81" t="s">
        <v>3071</v>
      </c>
      <c r="H2328" s="9" t="s">
        <v>9</v>
      </c>
      <c r="I2328" s="102">
        <v>32000</v>
      </c>
      <c r="J2328" s="102">
        <v>32000</v>
      </c>
      <c r="K2328" s="102"/>
      <c r="L2328" s="102">
        <f t="shared" si="839"/>
        <v>10372</v>
      </c>
      <c r="M2328" s="102">
        <v>3372</v>
      </c>
      <c r="N2328" s="102">
        <v>3500</v>
      </c>
      <c r="O2328" s="102">
        <v>3500</v>
      </c>
      <c r="P2328" s="102">
        <f t="shared" si="841"/>
        <v>10372</v>
      </c>
      <c r="Q2328" s="102">
        <f t="shared" si="842"/>
        <v>32.412500000000001</v>
      </c>
      <c r="R2328" s="35"/>
    </row>
    <row r="2329" spans="1:18" x14ac:dyDescent="0.3">
      <c r="A2329" s="40" t="s">
        <v>796</v>
      </c>
      <c r="B2329" s="40" t="s">
        <v>154</v>
      </c>
      <c r="C2329" s="40" t="s">
        <v>1083</v>
      </c>
      <c r="D2329" s="40" t="s">
        <v>1084</v>
      </c>
      <c r="E2329" s="88" t="s">
        <v>3016</v>
      </c>
      <c r="F2329" s="40" t="s">
        <v>1087</v>
      </c>
      <c r="G2329" s="81" t="s">
        <v>3071</v>
      </c>
      <c r="H2329" s="9" t="s">
        <v>12</v>
      </c>
      <c r="I2329" s="102">
        <v>115000</v>
      </c>
      <c r="J2329" s="102">
        <v>115000</v>
      </c>
      <c r="K2329" s="102"/>
      <c r="L2329" s="102">
        <f t="shared" si="839"/>
        <v>33701</v>
      </c>
      <c r="M2329" s="102">
        <v>9701</v>
      </c>
      <c r="N2329" s="102">
        <v>12000</v>
      </c>
      <c r="O2329" s="102">
        <v>12000</v>
      </c>
      <c r="P2329" s="102">
        <f t="shared" si="841"/>
        <v>33701</v>
      </c>
      <c r="Q2329" s="102">
        <f t="shared" si="842"/>
        <v>29.30521739130435</v>
      </c>
      <c r="R2329" s="35"/>
    </row>
    <row r="2330" spans="1:18" x14ac:dyDescent="0.3">
      <c r="A2330" s="40" t="s">
        <v>796</v>
      </c>
      <c r="B2330" s="40" t="s">
        <v>154</v>
      </c>
      <c r="C2330" s="40" t="s">
        <v>1083</v>
      </c>
      <c r="D2330" s="40" t="s">
        <v>1084</v>
      </c>
      <c r="E2330" s="88" t="s">
        <v>3016</v>
      </c>
      <c r="F2330" s="40" t="s">
        <v>1088</v>
      </c>
      <c r="G2330" s="81" t="s">
        <v>3071</v>
      </c>
      <c r="H2330" s="9" t="s">
        <v>10</v>
      </c>
      <c r="I2330" s="102">
        <v>25500</v>
      </c>
      <c r="J2330" s="102">
        <v>25500</v>
      </c>
      <c r="K2330" s="102"/>
      <c r="L2330" s="102">
        <f t="shared" si="839"/>
        <v>0</v>
      </c>
      <c r="M2330" s="102">
        <v>0</v>
      </c>
      <c r="N2330" s="102"/>
      <c r="O2330" s="102"/>
      <c r="P2330" s="102">
        <f t="shared" si="841"/>
        <v>0</v>
      </c>
      <c r="Q2330" s="102">
        <f t="shared" si="842"/>
        <v>0</v>
      </c>
      <c r="R2330" s="35"/>
    </row>
    <row r="2331" spans="1:18" x14ac:dyDescent="0.3">
      <c r="A2331" s="40" t="s">
        <v>796</v>
      </c>
      <c r="B2331" s="40" t="s">
        <v>154</v>
      </c>
      <c r="C2331" s="40" t="s">
        <v>1083</v>
      </c>
      <c r="D2331" s="40" t="s">
        <v>1084</v>
      </c>
      <c r="E2331" s="88" t="s">
        <v>3016</v>
      </c>
      <c r="F2331" s="40" t="s">
        <v>1089</v>
      </c>
      <c r="G2331" s="81" t="s">
        <v>3071</v>
      </c>
      <c r="H2331" s="9" t="s">
        <v>8</v>
      </c>
      <c r="I2331" s="102">
        <v>14000</v>
      </c>
      <c r="J2331" s="102">
        <v>14000</v>
      </c>
      <c r="K2331" s="102"/>
      <c r="L2331" s="102">
        <f t="shared" si="839"/>
        <v>0</v>
      </c>
      <c r="M2331" s="102">
        <v>0</v>
      </c>
      <c r="N2331" s="102">
        <v>0</v>
      </c>
      <c r="O2331" s="102">
        <v>0</v>
      </c>
      <c r="P2331" s="102">
        <f t="shared" si="841"/>
        <v>0</v>
      </c>
      <c r="Q2331" s="102">
        <f t="shared" si="842"/>
        <v>0</v>
      </c>
      <c r="R2331" s="35"/>
    </row>
    <row r="2332" spans="1:18" x14ac:dyDescent="0.3">
      <c r="A2332" s="40" t="s">
        <v>796</v>
      </c>
      <c r="B2332" s="40" t="s">
        <v>154</v>
      </c>
      <c r="C2332" s="40" t="s">
        <v>1083</v>
      </c>
      <c r="D2332" s="40" t="s">
        <v>1084</v>
      </c>
      <c r="E2332" s="88" t="s">
        <v>3016</v>
      </c>
      <c r="F2332" s="40" t="s">
        <v>1090</v>
      </c>
      <c r="G2332" s="81" t="s">
        <v>3071</v>
      </c>
      <c r="H2332" s="9" t="s">
        <v>11</v>
      </c>
      <c r="I2332" s="102">
        <v>10000</v>
      </c>
      <c r="J2332" s="102">
        <v>10000</v>
      </c>
      <c r="K2332" s="102"/>
      <c r="L2332" s="102">
        <f t="shared" si="839"/>
        <v>8770</v>
      </c>
      <c r="M2332" s="102">
        <v>0</v>
      </c>
      <c r="N2332" s="102">
        <v>8770</v>
      </c>
      <c r="O2332" s="102"/>
      <c r="P2332" s="102">
        <f t="shared" si="841"/>
        <v>8770</v>
      </c>
      <c r="Q2332" s="102">
        <f t="shared" si="842"/>
        <v>87.7</v>
      </c>
      <c r="R2332" s="35"/>
    </row>
    <row r="2333" spans="1:18" x14ac:dyDescent="0.3">
      <c r="A2333" s="40" t="s">
        <v>796</v>
      </c>
      <c r="B2333" s="40" t="s">
        <v>154</v>
      </c>
      <c r="C2333" s="40" t="s">
        <v>1083</v>
      </c>
      <c r="D2333" s="40" t="s">
        <v>1084</v>
      </c>
      <c r="E2333" s="52" t="s">
        <v>124</v>
      </c>
      <c r="F2333" s="52" t="s">
        <v>0</v>
      </c>
      <c r="G2333" s="52" t="s">
        <v>0</v>
      </c>
      <c r="H2333" s="6" t="s">
        <v>14</v>
      </c>
      <c r="I2333" s="104">
        <f>SUM(I2334)</f>
        <v>130571</v>
      </c>
      <c r="J2333" s="104">
        <f>SUM(J2334)</f>
        <v>130571</v>
      </c>
      <c r="K2333" s="104">
        <f>SUM(K2334)</f>
        <v>0</v>
      </c>
      <c r="L2333" s="104">
        <f t="shared" si="839"/>
        <v>37348</v>
      </c>
      <c r="M2333" s="104">
        <f>SUM(M2334)</f>
        <v>11348</v>
      </c>
      <c r="N2333" s="104">
        <f t="shared" ref="N2333:O2333" si="847">SUM(N2334)</f>
        <v>14000</v>
      </c>
      <c r="O2333" s="104">
        <f t="shared" si="847"/>
        <v>12000</v>
      </c>
      <c r="P2333" s="104">
        <f t="shared" si="841"/>
        <v>37348</v>
      </c>
      <c r="Q2333" s="104">
        <f t="shared" si="842"/>
        <v>28.603594978976954</v>
      </c>
      <c r="R2333" s="35"/>
    </row>
    <row r="2334" spans="1:18" x14ac:dyDescent="0.3">
      <c r="A2334" s="40" t="s">
        <v>796</v>
      </c>
      <c r="B2334" s="40" t="s">
        <v>154</v>
      </c>
      <c r="C2334" s="40" t="s">
        <v>1083</v>
      </c>
      <c r="D2334" s="40" t="s">
        <v>1084</v>
      </c>
      <c r="E2334" s="88" t="s">
        <v>3017</v>
      </c>
      <c r="F2334" s="40"/>
      <c r="G2334" s="81" t="s">
        <v>3071</v>
      </c>
      <c r="H2334" s="9" t="s">
        <v>15</v>
      </c>
      <c r="I2334" s="102">
        <v>130571</v>
      </c>
      <c r="J2334" s="102">
        <v>130571</v>
      </c>
      <c r="K2334" s="102"/>
      <c r="L2334" s="102">
        <f t="shared" si="839"/>
        <v>37348</v>
      </c>
      <c r="M2334" s="102">
        <v>11348</v>
      </c>
      <c r="N2334" s="102">
        <v>14000</v>
      </c>
      <c r="O2334" s="102">
        <v>12000</v>
      </c>
      <c r="P2334" s="102">
        <f t="shared" si="841"/>
        <v>37348</v>
      </c>
      <c r="Q2334" s="102">
        <f t="shared" si="842"/>
        <v>28.603594978976954</v>
      </c>
      <c r="R2334" s="35"/>
    </row>
    <row r="2335" spans="1:18" x14ac:dyDescent="0.3">
      <c r="A2335" s="40" t="s">
        <v>796</v>
      </c>
      <c r="B2335" s="40" t="s">
        <v>154</v>
      </c>
      <c r="C2335" s="40" t="s">
        <v>1083</v>
      </c>
      <c r="D2335" s="40" t="s">
        <v>1084</v>
      </c>
      <c r="E2335" s="52" t="s">
        <v>125</v>
      </c>
      <c r="F2335" s="52" t="s">
        <v>0</v>
      </c>
      <c r="G2335" s="52" t="s">
        <v>0</v>
      </c>
      <c r="H2335" s="6" t="s">
        <v>16</v>
      </c>
      <c r="I2335" s="104">
        <f>SUM(I2336:I2344)</f>
        <v>91650</v>
      </c>
      <c r="J2335" s="104">
        <f>SUM(J2336:J2344)</f>
        <v>71350</v>
      </c>
      <c r="K2335" s="104">
        <f>SUM(K2336:K2344)</f>
        <v>0</v>
      </c>
      <c r="L2335" s="104">
        <f t="shared" si="839"/>
        <v>16679</v>
      </c>
      <c r="M2335" s="104">
        <f>SUM(M2336:M2344)</f>
        <v>349</v>
      </c>
      <c r="N2335" s="104">
        <f t="shared" ref="N2335:O2335" si="848">SUM(N2336:N2344)</f>
        <v>9415</v>
      </c>
      <c r="O2335" s="104">
        <f t="shared" si="848"/>
        <v>6915</v>
      </c>
      <c r="P2335" s="104">
        <f t="shared" si="841"/>
        <v>16679</v>
      </c>
      <c r="Q2335" s="104">
        <f t="shared" si="842"/>
        <v>23.376313945339874</v>
      </c>
      <c r="R2335" s="35"/>
    </row>
    <row r="2336" spans="1:18" x14ac:dyDescent="0.3">
      <c r="A2336" s="40" t="s">
        <v>796</v>
      </c>
      <c r="B2336" s="40" t="s">
        <v>154</v>
      </c>
      <c r="C2336" s="40" t="s">
        <v>1083</v>
      </c>
      <c r="D2336" s="40" t="s">
        <v>1084</v>
      </c>
      <c r="E2336" s="88" t="s">
        <v>3018</v>
      </c>
      <c r="F2336" s="40"/>
      <c r="G2336" s="81" t="s">
        <v>3071</v>
      </c>
      <c r="H2336" s="9" t="s">
        <v>17</v>
      </c>
      <c r="I2336" s="102">
        <v>0</v>
      </c>
      <c r="J2336" s="102">
        <v>0</v>
      </c>
      <c r="K2336" s="102"/>
      <c r="L2336" s="102">
        <f t="shared" si="839"/>
        <v>0</v>
      </c>
      <c r="M2336" s="102">
        <v>0</v>
      </c>
      <c r="N2336" s="102"/>
      <c r="O2336" s="102"/>
      <c r="P2336" s="102">
        <f t="shared" si="841"/>
        <v>0</v>
      </c>
      <c r="Q2336" s="102" t="str">
        <f t="shared" si="842"/>
        <v>-</v>
      </c>
      <c r="R2336" s="35"/>
    </row>
    <row r="2337" spans="1:18" x14ac:dyDescent="0.3">
      <c r="A2337" s="40" t="s">
        <v>796</v>
      </c>
      <c r="B2337" s="40" t="s">
        <v>154</v>
      </c>
      <c r="C2337" s="40" t="s">
        <v>1083</v>
      </c>
      <c r="D2337" s="40" t="s">
        <v>1084</v>
      </c>
      <c r="E2337" s="88" t="s">
        <v>3031</v>
      </c>
      <c r="F2337" s="40"/>
      <c r="G2337" s="81" t="s">
        <v>3071</v>
      </c>
      <c r="H2337" s="9" t="s">
        <v>18</v>
      </c>
      <c r="I2337" s="102">
        <v>32000</v>
      </c>
      <c r="J2337" s="102">
        <v>32000</v>
      </c>
      <c r="K2337" s="102"/>
      <c r="L2337" s="102">
        <f t="shared" si="839"/>
        <v>8500</v>
      </c>
      <c r="M2337" s="102">
        <v>0</v>
      </c>
      <c r="N2337" s="102">
        <v>5000</v>
      </c>
      <c r="O2337" s="102">
        <v>3500</v>
      </c>
      <c r="P2337" s="102">
        <f t="shared" si="841"/>
        <v>8500</v>
      </c>
      <c r="Q2337" s="102">
        <f t="shared" si="842"/>
        <v>26.5625</v>
      </c>
      <c r="R2337" s="35"/>
    </row>
    <row r="2338" spans="1:18" x14ac:dyDescent="0.3">
      <c r="A2338" s="40" t="s">
        <v>796</v>
      </c>
      <c r="B2338" s="40" t="s">
        <v>154</v>
      </c>
      <c r="C2338" s="40" t="s">
        <v>1083</v>
      </c>
      <c r="D2338" s="40" t="s">
        <v>1084</v>
      </c>
      <c r="E2338" s="88" t="s">
        <v>3032</v>
      </c>
      <c r="F2338" s="40"/>
      <c r="G2338" s="81" t="s">
        <v>3071</v>
      </c>
      <c r="H2338" s="9" t="s">
        <v>19</v>
      </c>
      <c r="I2338" s="102">
        <v>13000</v>
      </c>
      <c r="J2338" s="102">
        <v>13000</v>
      </c>
      <c r="K2338" s="102"/>
      <c r="L2338" s="102">
        <f t="shared" si="839"/>
        <v>3100</v>
      </c>
      <c r="M2338" s="102">
        <v>0</v>
      </c>
      <c r="N2338" s="102">
        <v>2000</v>
      </c>
      <c r="O2338" s="102">
        <v>1100</v>
      </c>
      <c r="P2338" s="102">
        <f t="shared" si="841"/>
        <v>3100</v>
      </c>
      <c r="Q2338" s="102">
        <f t="shared" si="842"/>
        <v>23.846153846153847</v>
      </c>
      <c r="R2338" s="35"/>
    </row>
    <row r="2339" spans="1:18" x14ac:dyDescent="0.3">
      <c r="A2339" s="40" t="s">
        <v>796</v>
      </c>
      <c r="B2339" s="40" t="s">
        <v>154</v>
      </c>
      <c r="C2339" s="40" t="s">
        <v>1083</v>
      </c>
      <c r="D2339" s="40" t="s">
        <v>1084</v>
      </c>
      <c r="E2339" s="88" t="s">
        <v>3026</v>
      </c>
      <c r="F2339" s="40"/>
      <c r="G2339" s="81" t="s">
        <v>3071</v>
      </c>
      <c r="H2339" s="9" t="s">
        <v>20</v>
      </c>
      <c r="I2339" s="102">
        <v>18044</v>
      </c>
      <c r="J2339" s="102">
        <v>7244</v>
      </c>
      <c r="K2339" s="102"/>
      <c r="L2339" s="102">
        <f t="shared" si="839"/>
        <v>1210</v>
      </c>
      <c r="M2339" s="102">
        <v>0</v>
      </c>
      <c r="N2339" s="102">
        <v>605</v>
      </c>
      <c r="O2339" s="102">
        <v>605</v>
      </c>
      <c r="P2339" s="102">
        <f t="shared" si="841"/>
        <v>1210</v>
      </c>
      <c r="Q2339" s="102">
        <f t="shared" si="842"/>
        <v>16.703478741027055</v>
      </c>
      <c r="R2339" s="35"/>
    </row>
    <row r="2340" spans="1:18" x14ac:dyDescent="0.3">
      <c r="A2340" s="40" t="s">
        <v>796</v>
      </c>
      <c r="B2340" s="40" t="s">
        <v>154</v>
      </c>
      <c r="C2340" s="40" t="s">
        <v>1083</v>
      </c>
      <c r="D2340" s="40" t="s">
        <v>1084</v>
      </c>
      <c r="E2340" s="88" t="s">
        <v>3033</v>
      </c>
      <c r="F2340" s="40"/>
      <c r="G2340" s="81" t="s">
        <v>3071</v>
      </c>
      <c r="H2340" s="9" t="s">
        <v>21</v>
      </c>
      <c r="I2340" s="102">
        <v>150</v>
      </c>
      <c r="J2340" s="102">
        <v>150</v>
      </c>
      <c r="K2340" s="102"/>
      <c r="L2340" s="102">
        <f t="shared" si="839"/>
        <v>0</v>
      </c>
      <c r="M2340" s="102">
        <v>0</v>
      </c>
      <c r="N2340" s="102">
        <v>0</v>
      </c>
      <c r="O2340" s="102">
        <v>0</v>
      </c>
      <c r="P2340" s="102">
        <f t="shared" si="841"/>
        <v>0</v>
      </c>
      <c r="Q2340" s="102">
        <f t="shared" si="842"/>
        <v>0</v>
      </c>
      <c r="R2340" s="35"/>
    </row>
    <row r="2341" spans="1:18" x14ac:dyDescent="0.3">
      <c r="A2341" s="40" t="s">
        <v>796</v>
      </c>
      <c r="B2341" s="40" t="s">
        <v>154</v>
      </c>
      <c r="C2341" s="40" t="s">
        <v>1083</v>
      </c>
      <c r="D2341" s="40" t="s">
        <v>1084</v>
      </c>
      <c r="E2341" s="88" t="s">
        <v>3034</v>
      </c>
      <c r="F2341" s="40"/>
      <c r="G2341" s="81" t="s">
        <v>3071</v>
      </c>
      <c r="H2341" s="9" t="s">
        <v>22</v>
      </c>
      <c r="I2341" s="102">
        <v>0</v>
      </c>
      <c r="J2341" s="102">
        <v>0</v>
      </c>
      <c r="K2341" s="102"/>
      <c r="L2341" s="102">
        <f t="shared" si="839"/>
        <v>0</v>
      </c>
      <c r="M2341" s="102">
        <v>0</v>
      </c>
      <c r="N2341" s="102">
        <v>0</v>
      </c>
      <c r="O2341" s="102">
        <v>0</v>
      </c>
      <c r="P2341" s="102">
        <f t="shared" si="841"/>
        <v>0</v>
      </c>
      <c r="Q2341" s="102" t="str">
        <f t="shared" si="842"/>
        <v>-</v>
      </c>
      <c r="R2341" s="35"/>
    </row>
    <row r="2342" spans="1:18" x14ac:dyDescent="0.3">
      <c r="A2342" s="40" t="s">
        <v>796</v>
      </c>
      <c r="B2342" s="40" t="s">
        <v>154</v>
      </c>
      <c r="C2342" s="40" t="s">
        <v>1083</v>
      </c>
      <c r="D2342" s="40" t="s">
        <v>1084</v>
      </c>
      <c r="E2342" s="88" t="s">
        <v>3035</v>
      </c>
      <c r="F2342" s="40"/>
      <c r="G2342" s="81" t="s">
        <v>3071</v>
      </c>
      <c r="H2342" s="9" t="s">
        <v>23</v>
      </c>
      <c r="I2342" s="102">
        <v>10500</v>
      </c>
      <c r="J2342" s="102">
        <v>8500</v>
      </c>
      <c r="K2342" s="102"/>
      <c r="L2342" s="102">
        <f t="shared" si="839"/>
        <v>1420</v>
      </c>
      <c r="M2342" s="102">
        <v>0</v>
      </c>
      <c r="N2342" s="102">
        <v>710</v>
      </c>
      <c r="O2342" s="102">
        <v>710</v>
      </c>
      <c r="P2342" s="102">
        <f t="shared" si="841"/>
        <v>1420</v>
      </c>
      <c r="Q2342" s="102">
        <f t="shared" si="842"/>
        <v>16.705882352941178</v>
      </c>
      <c r="R2342" s="35"/>
    </row>
    <row r="2343" spans="1:18" x14ac:dyDescent="0.3">
      <c r="A2343" s="40" t="s">
        <v>796</v>
      </c>
      <c r="B2343" s="40" t="s">
        <v>154</v>
      </c>
      <c r="C2343" s="40" t="s">
        <v>1083</v>
      </c>
      <c r="D2343" s="40" t="s">
        <v>1084</v>
      </c>
      <c r="E2343" s="88" t="s">
        <v>3036</v>
      </c>
      <c r="F2343" s="40"/>
      <c r="G2343" s="81" t="s">
        <v>3071</v>
      </c>
      <c r="H2343" s="9" t="s">
        <v>24</v>
      </c>
      <c r="I2343" s="102">
        <v>3000</v>
      </c>
      <c r="J2343" s="102">
        <v>0</v>
      </c>
      <c r="K2343" s="102"/>
      <c r="L2343" s="102">
        <f t="shared" si="839"/>
        <v>0</v>
      </c>
      <c r="M2343" s="102">
        <v>0</v>
      </c>
      <c r="N2343" s="102"/>
      <c r="O2343" s="102"/>
      <c r="P2343" s="102">
        <f t="shared" si="841"/>
        <v>0</v>
      </c>
      <c r="Q2343" s="102" t="str">
        <f t="shared" si="842"/>
        <v>-</v>
      </c>
      <c r="R2343" s="35"/>
    </row>
    <row r="2344" spans="1:18" x14ac:dyDescent="0.3">
      <c r="A2344" s="41" t="s">
        <v>796</v>
      </c>
      <c r="B2344" s="41" t="s">
        <v>154</v>
      </c>
      <c r="C2344" s="41" t="s">
        <v>1083</v>
      </c>
      <c r="D2344" s="41" t="s">
        <v>1084</v>
      </c>
      <c r="E2344" s="41" t="s">
        <v>127</v>
      </c>
      <c r="F2344" s="40" t="s">
        <v>0</v>
      </c>
      <c r="G2344" s="81" t="s">
        <v>0</v>
      </c>
      <c r="H2344" s="6" t="s">
        <v>25</v>
      </c>
      <c r="I2344" s="104">
        <f>SUM(I2345:I2347)</f>
        <v>14956</v>
      </c>
      <c r="J2344" s="104">
        <f>SUM(J2345:J2347)</f>
        <v>10456</v>
      </c>
      <c r="K2344" s="104">
        <f>SUM(K2345:K2347)</f>
        <v>0</v>
      </c>
      <c r="L2344" s="104">
        <f t="shared" si="839"/>
        <v>2449</v>
      </c>
      <c r="M2344" s="104">
        <f>SUM(M2345:M2347)</f>
        <v>349</v>
      </c>
      <c r="N2344" s="104">
        <f t="shared" ref="N2344:O2344" si="849">SUM(N2345:N2347)</f>
        <v>1100</v>
      </c>
      <c r="O2344" s="104">
        <f t="shared" si="849"/>
        <v>1000</v>
      </c>
      <c r="P2344" s="104">
        <f t="shared" si="841"/>
        <v>2449</v>
      </c>
      <c r="Q2344" s="104">
        <f t="shared" si="842"/>
        <v>23.42195868400918</v>
      </c>
      <c r="R2344" s="35"/>
    </row>
    <row r="2345" spans="1:18" x14ac:dyDescent="0.3">
      <c r="A2345" s="40" t="s">
        <v>796</v>
      </c>
      <c r="B2345" s="40" t="s">
        <v>154</v>
      </c>
      <c r="C2345" s="40" t="s">
        <v>1083</v>
      </c>
      <c r="D2345" s="40" t="s">
        <v>1084</v>
      </c>
      <c r="E2345" s="88" t="s">
        <v>3019</v>
      </c>
      <c r="F2345" s="40"/>
      <c r="G2345" s="81" t="s">
        <v>3071</v>
      </c>
      <c r="H2345" s="9" t="s">
        <v>25</v>
      </c>
      <c r="I2345" s="102">
        <v>11500</v>
      </c>
      <c r="J2345" s="102">
        <v>7000</v>
      </c>
      <c r="K2345" s="102"/>
      <c r="L2345" s="102">
        <f t="shared" si="839"/>
        <v>1200</v>
      </c>
      <c r="M2345" s="102">
        <v>0</v>
      </c>
      <c r="N2345" s="102">
        <v>600</v>
      </c>
      <c r="O2345" s="102">
        <v>600</v>
      </c>
      <c r="P2345" s="102">
        <f t="shared" si="841"/>
        <v>1200</v>
      </c>
      <c r="Q2345" s="102">
        <f t="shared" si="842"/>
        <v>17.142857142857142</v>
      </c>
      <c r="R2345" s="35"/>
    </row>
    <row r="2346" spans="1:18" x14ac:dyDescent="0.3">
      <c r="A2346" s="40" t="s">
        <v>796</v>
      </c>
      <c r="B2346" s="40" t="s">
        <v>154</v>
      </c>
      <c r="C2346" s="40" t="s">
        <v>1083</v>
      </c>
      <c r="D2346" s="40" t="s">
        <v>1084</v>
      </c>
      <c r="E2346" s="88" t="s">
        <v>3019</v>
      </c>
      <c r="F2346" s="40" t="s">
        <v>1091</v>
      </c>
      <c r="G2346" s="81" t="s">
        <v>3071</v>
      </c>
      <c r="H2346" s="9" t="s">
        <v>135</v>
      </c>
      <c r="I2346" s="102">
        <v>3356</v>
      </c>
      <c r="J2346" s="102">
        <v>3356</v>
      </c>
      <c r="K2346" s="102"/>
      <c r="L2346" s="102">
        <f t="shared" si="839"/>
        <v>1249</v>
      </c>
      <c r="M2346" s="102">
        <v>349</v>
      </c>
      <c r="N2346" s="102">
        <v>500</v>
      </c>
      <c r="O2346" s="102">
        <v>400</v>
      </c>
      <c r="P2346" s="102">
        <f t="shared" si="841"/>
        <v>1249</v>
      </c>
      <c r="Q2346" s="102">
        <f t="shared" si="842"/>
        <v>37.216924910607865</v>
      </c>
      <c r="R2346" s="35"/>
    </row>
    <row r="2347" spans="1:18" ht="20.399999999999999" x14ac:dyDescent="0.3">
      <c r="A2347" s="40" t="s">
        <v>796</v>
      </c>
      <c r="B2347" s="40" t="s">
        <v>154</v>
      </c>
      <c r="C2347" s="40" t="s">
        <v>1083</v>
      </c>
      <c r="D2347" s="40" t="s">
        <v>1084</v>
      </c>
      <c r="E2347" s="88" t="s">
        <v>3019</v>
      </c>
      <c r="F2347" s="40" t="s">
        <v>1092</v>
      </c>
      <c r="G2347" s="81" t="s">
        <v>3071</v>
      </c>
      <c r="H2347" s="9" t="s">
        <v>141</v>
      </c>
      <c r="I2347" s="102">
        <v>100</v>
      </c>
      <c r="J2347" s="102">
        <v>100</v>
      </c>
      <c r="K2347" s="102"/>
      <c r="L2347" s="102">
        <f t="shared" si="839"/>
        <v>0</v>
      </c>
      <c r="M2347" s="102">
        <v>0</v>
      </c>
      <c r="N2347" s="102">
        <v>0</v>
      </c>
      <c r="O2347" s="102">
        <v>0</v>
      </c>
      <c r="P2347" s="102">
        <f t="shared" si="841"/>
        <v>0</v>
      </c>
      <c r="Q2347" s="102">
        <f t="shared" si="842"/>
        <v>0</v>
      </c>
      <c r="R2347" s="35"/>
    </row>
    <row r="2348" spans="1:18" s="34" customFormat="1" ht="20.399999999999999" x14ac:dyDescent="0.3">
      <c r="A2348" s="43" t="s">
        <v>0</v>
      </c>
      <c r="B2348" s="43" t="s">
        <v>0</v>
      </c>
      <c r="C2348" s="43" t="s">
        <v>0</v>
      </c>
      <c r="D2348" s="49" t="s">
        <v>0</v>
      </c>
      <c r="E2348" s="49" t="s">
        <v>0</v>
      </c>
      <c r="F2348" s="49" t="s">
        <v>0</v>
      </c>
      <c r="G2348" s="49" t="s">
        <v>0</v>
      </c>
      <c r="H2348" s="21" t="s">
        <v>53</v>
      </c>
      <c r="I2348" s="112">
        <f t="shared" ref="I2348:O2349" si="850">SUM(I2349)</f>
        <v>6000</v>
      </c>
      <c r="J2348" s="112">
        <f t="shared" si="850"/>
        <v>0</v>
      </c>
      <c r="K2348" s="112">
        <f t="shared" si="850"/>
        <v>0</v>
      </c>
      <c r="L2348" s="112">
        <f t="shared" si="839"/>
        <v>0</v>
      </c>
      <c r="M2348" s="112">
        <f t="shared" si="850"/>
        <v>0</v>
      </c>
      <c r="N2348" s="112">
        <f t="shared" si="850"/>
        <v>0</v>
      </c>
      <c r="O2348" s="112">
        <f t="shared" si="850"/>
        <v>0</v>
      </c>
      <c r="P2348" s="112">
        <f t="shared" si="841"/>
        <v>0</v>
      </c>
      <c r="Q2348" s="112" t="str">
        <f t="shared" si="842"/>
        <v>-</v>
      </c>
      <c r="R2348" s="35"/>
    </row>
    <row r="2349" spans="1:18" x14ac:dyDescent="0.3">
      <c r="A2349" s="40" t="s">
        <v>796</v>
      </c>
      <c r="B2349" s="40" t="s">
        <v>154</v>
      </c>
      <c r="C2349" s="40" t="s">
        <v>1083</v>
      </c>
      <c r="D2349" s="40" t="s">
        <v>1084</v>
      </c>
      <c r="E2349" s="52" t="s">
        <v>149</v>
      </c>
      <c r="F2349" s="52" t="s">
        <v>0</v>
      </c>
      <c r="G2349" s="52" t="s">
        <v>0</v>
      </c>
      <c r="H2349" s="6" t="s">
        <v>46</v>
      </c>
      <c r="I2349" s="104">
        <f t="shared" si="850"/>
        <v>6000</v>
      </c>
      <c r="J2349" s="104">
        <f t="shared" si="850"/>
        <v>0</v>
      </c>
      <c r="K2349" s="104">
        <f t="shared" si="850"/>
        <v>0</v>
      </c>
      <c r="L2349" s="104">
        <f t="shared" si="839"/>
        <v>0</v>
      </c>
      <c r="M2349" s="104">
        <f t="shared" si="850"/>
        <v>0</v>
      </c>
      <c r="N2349" s="104">
        <f t="shared" si="850"/>
        <v>0</v>
      </c>
      <c r="O2349" s="104">
        <f t="shared" si="850"/>
        <v>0</v>
      </c>
      <c r="P2349" s="104">
        <f t="shared" si="841"/>
        <v>0</v>
      </c>
      <c r="Q2349" s="104" t="str">
        <f t="shared" si="842"/>
        <v>-</v>
      </c>
      <c r="R2349" s="35"/>
    </row>
    <row r="2350" spans="1:18" x14ac:dyDescent="0.3">
      <c r="A2350" s="40" t="s">
        <v>796</v>
      </c>
      <c r="B2350" s="40" t="s">
        <v>154</v>
      </c>
      <c r="C2350" s="40" t="s">
        <v>1083</v>
      </c>
      <c r="D2350" s="40" t="s">
        <v>1084</v>
      </c>
      <c r="E2350" s="88" t="s">
        <v>3022</v>
      </c>
      <c r="F2350" s="40"/>
      <c r="G2350" s="81" t="s">
        <v>3071</v>
      </c>
      <c r="H2350" s="9" t="s">
        <v>49</v>
      </c>
      <c r="I2350" s="102">
        <v>6000</v>
      </c>
      <c r="J2350" s="102">
        <v>0</v>
      </c>
      <c r="K2350" s="102"/>
      <c r="L2350" s="102">
        <f t="shared" si="839"/>
        <v>0</v>
      </c>
      <c r="M2350" s="102">
        <v>0</v>
      </c>
      <c r="N2350" s="102"/>
      <c r="O2350" s="102"/>
      <c r="P2350" s="102">
        <f t="shared" si="841"/>
        <v>0</v>
      </c>
      <c r="Q2350" s="102" t="str">
        <f t="shared" si="842"/>
        <v>-</v>
      </c>
      <c r="R2350" s="35"/>
    </row>
    <row r="2351" spans="1:18" s="34" customFormat="1" x14ac:dyDescent="0.3">
      <c r="A2351" s="49" t="s">
        <v>0</v>
      </c>
      <c r="B2351" s="49" t="s">
        <v>0</v>
      </c>
      <c r="C2351" s="49" t="s">
        <v>0</v>
      </c>
      <c r="D2351" s="49" t="s">
        <v>0</v>
      </c>
      <c r="E2351" s="49" t="s">
        <v>0</v>
      </c>
      <c r="F2351" s="49" t="s">
        <v>0</v>
      </c>
      <c r="G2351" s="49" t="s">
        <v>0</v>
      </c>
      <c r="H2351" s="21" t="s">
        <v>1093</v>
      </c>
      <c r="I2351" s="112">
        <f>SUM(I2324,I2348)</f>
        <v>1668257</v>
      </c>
      <c r="J2351" s="112">
        <f>SUM(J2324,J2348)</f>
        <v>1641957</v>
      </c>
      <c r="K2351" s="112">
        <f>SUM(K2324,K2348)</f>
        <v>0</v>
      </c>
      <c r="L2351" s="112">
        <f t="shared" si="839"/>
        <v>456937</v>
      </c>
      <c r="M2351" s="112">
        <f>SUM(M2324,M2348)</f>
        <v>132837</v>
      </c>
      <c r="N2351" s="112">
        <f t="shared" ref="N2351:O2351" si="851">SUM(N2324,N2348)</f>
        <v>173685</v>
      </c>
      <c r="O2351" s="112">
        <f t="shared" si="851"/>
        <v>150415</v>
      </c>
      <c r="P2351" s="112">
        <f t="shared" si="841"/>
        <v>456937</v>
      </c>
      <c r="Q2351" s="112">
        <f t="shared" si="842"/>
        <v>27.828804286592156</v>
      </c>
      <c r="R2351" s="35"/>
    </row>
    <row r="2352" spans="1:18" ht="15" thickBot="1" x14ac:dyDescent="0.35">
      <c r="A2352" s="81" t="s">
        <v>0</v>
      </c>
      <c r="B2352" s="81" t="s">
        <v>0</v>
      </c>
      <c r="C2352" s="81" t="s">
        <v>0</v>
      </c>
      <c r="D2352" s="81" t="s">
        <v>0</v>
      </c>
      <c r="E2352" s="81" t="s">
        <v>0</v>
      </c>
      <c r="F2352" s="81" t="s">
        <v>0</v>
      </c>
      <c r="G2352" s="81" t="s">
        <v>0</v>
      </c>
      <c r="H2352" s="6" t="s">
        <v>152</v>
      </c>
      <c r="I2352" s="104">
        <v>50</v>
      </c>
      <c r="J2352" s="104">
        <v>50</v>
      </c>
      <c r="K2352" s="104"/>
      <c r="L2352" s="104"/>
      <c r="M2352" s="104"/>
      <c r="N2352" s="104"/>
      <c r="O2352" s="104"/>
      <c r="P2352" s="104"/>
      <c r="Q2352" s="104"/>
      <c r="R2352" s="35"/>
    </row>
    <row r="2353" spans="1:18" s="34" customFormat="1" ht="31.2" thickBot="1" x14ac:dyDescent="0.35">
      <c r="A2353" s="127" t="s">
        <v>0</v>
      </c>
      <c r="B2353" s="127" t="s">
        <v>0</v>
      </c>
      <c r="C2353" s="127" t="s">
        <v>0</v>
      </c>
      <c r="D2353" s="127" t="s">
        <v>0</v>
      </c>
      <c r="E2353" s="127" t="s">
        <v>0</v>
      </c>
      <c r="F2353" s="127" t="s">
        <v>0</v>
      </c>
      <c r="G2353" s="127" t="s">
        <v>0</v>
      </c>
      <c r="H2353" s="29" t="s">
        <v>63</v>
      </c>
      <c r="I2353" s="124" t="s">
        <v>3013</v>
      </c>
      <c r="J2353" s="124" t="s">
        <v>2</v>
      </c>
      <c r="K2353" s="124" t="s">
        <v>3097</v>
      </c>
      <c r="L2353" s="124" t="s">
        <v>3097</v>
      </c>
      <c r="M2353" s="124" t="s">
        <v>3098</v>
      </c>
      <c r="N2353" s="124" t="s">
        <v>3099</v>
      </c>
      <c r="O2353" s="124" t="s">
        <v>3100</v>
      </c>
      <c r="P2353" s="124" t="s">
        <v>3097</v>
      </c>
      <c r="Q2353" s="126" t="s">
        <v>3101</v>
      </c>
      <c r="R2353" s="35"/>
    </row>
    <row r="2354" spans="1:18" x14ac:dyDescent="0.3">
      <c r="A2354" s="128"/>
      <c r="B2354" s="128"/>
      <c r="C2354" s="128"/>
      <c r="D2354" s="128"/>
      <c r="E2354" s="128"/>
      <c r="F2354" s="128"/>
      <c r="G2354" s="128"/>
      <c r="H2354" s="10" t="s">
        <v>0</v>
      </c>
      <c r="I2354" s="103">
        <v>1</v>
      </c>
      <c r="J2354" s="103">
        <v>2</v>
      </c>
      <c r="K2354" s="103">
        <v>3</v>
      </c>
      <c r="L2354" s="103" t="s">
        <v>3</v>
      </c>
      <c r="M2354" s="103">
        <v>5</v>
      </c>
      <c r="N2354" s="103">
        <v>6</v>
      </c>
      <c r="O2354" s="103">
        <v>7</v>
      </c>
      <c r="P2354" s="103" t="s">
        <v>3102</v>
      </c>
      <c r="Q2354" s="103">
        <v>9</v>
      </c>
      <c r="R2354" s="35"/>
    </row>
    <row r="2355" spans="1:18" x14ac:dyDescent="0.3">
      <c r="A2355" s="128"/>
      <c r="B2355" s="128"/>
      <c r="C2355" s="128"/>
      <c r="D2355" s="128"/>
      <c r="E2355" s="128"/>
      <c r="F2355" s="128"/>
      <c r="G2355" s="128"/>
      <c r="H2355" s="11" t="s">
        <v>99</v>
      </c>
      <c r="I2355" s="105">
        <f>SUM(I2351)</f>
        <v>1668257</v>
      </c>
      <c r="J2355" s="105">
        <f>SUM(J2351)</f>
        <v>1641957</v>
      </c>
      <c r="K2355" s="105">
        <f>SUM(K2351)</f>
        <v>0</v>
      </c>
      <c r="L2355" s="105">
        <f t="shared" si="839"/>
        <v>456937</v>
      </c>
      <c r="M2355" s="105">
        <f>SUM(M2351)</f>
        <v>132837</v>
      </c>
      <c r="N2355" s="105">
        <f t="shared" ref="N2355:O2355" si="852">SUM(N2351)</f>
        <v>173685</v>
      </c>
      <c r="O2355" s="105">
        <f t="shared" si="852"/>
        <v>150415</v>
      </c>
      <c r="P2355" s="105">
        <f t="shared" si="841"/>
        <v>456937</v>
      </c>
      <c r="Q2355" s="105">
        <f t="shared" si="842"/>
        <v>27.828804286592156</v>
      </c>
      <c r="R2355" s="35"/>
    </row>
    <row r="2356" spans="1:18" x14ac:dyDescent="0.3">
      <c r="A2356" s="128"/>
      <c r="B2356" s="128"/>
      <c r="C2356" s="128"/>
      <c r="D2356" s="128"/>
      <c r="E2356" s="128"/>
      <c r="F2356" s="128"/>
      <c r="G2356" s="128"/>
      <c r="H2356" s="12" t="s">
        <v>62</v>
      </c>
      <c r="I2356" s="105">
        <f>SUM(I2355)</f>
        <v>1668257</v>
      </c>
      <c r="J2356" s="105">
        <f>SUM(J2355)</f>
        <v>1641957</v>
      </c>
      <c r="K2356" s="105">
        <f>SUM(K2355)</f>
        <v>0</v>
      </c>
      <c r="L2356" s="105">
        <f t="shared" si="839"/>
        <v>456937</v>
      </c>
      <c r="M2356" s="105">
        <f>SUM(M2355)</f>
        <v>132837</v>
      </c>
      <c r="N2356" s="105">
        <f t="shared" ref="N2356:O2356" si="853">SUM(N2355)</f>
        <v>173685</v>
      </c>
      <c r="O2356" s="105">
        <f t="shared" si="853"/>
        <v>150415</v>
      </c>
      <c r="P2356" s="105">
        <f t="shared" si="841"/>
        <v>456937</v>
      </c>
      <c r="Q2356" s="105">
        <f t="shared" si="842"/>
        <v>27.828804286592156</v>
      </c>
      <c r="R2356" s="35"/>
    </row>
    <row r="2357" spans="1:18" x14ac:dyDescent="0.3">
      <c r="A2357" s="129"/>
      <c r="B2357" s="129"/>
      <c r="C2357" s="129"/>
      <c r="D2357" s="129"/>
      <c r="E2357" s="129"/>
      <c r="F2357" s="129"/>
      <c r="G2357" s="129"/>
      <c r="R2357" s="35"/>
    </row>
    <row r="2358" spans="1:18" ht="15" thickBot="1" x14ac:dyDescent="0.35">
      <c r="A2358" s="81" t="s">
        <v>0</v>
      </c>
      <c r="B2358" s="81" t="s">
        <v>0</v>
      </c>
      <c r="C2358" s="81" t="s">
        <v>0</v>
      </c>
      <c r="D2358" s="81" t="s">
        <v>0</v>
      </c>
      <c r="E2358" s="81" t="s">
        <v>0</v>
      </c>
      <c r="F2358" s="81" t="s">
        <v>0</v>
      </c>
      <c r="G2358" s="81" t="s">
        <v>0</v>
      </c>
      <c r="H2358" s="13" t="s">
        <v>0</v>
      </c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35"/>
    </row>
    <row r="2359" spans="1:18" s="34" customFormat="1" ht="31.2" thickBot="1" x14ac:dyDescent="0.35">
      <c r="A2359" s="45" t="s">
        <v>112</v>
      </c>
      <c r="B2359" s="45" t="s">
        <v>113</v>
      </c>
      <c r="C2359" s="45" t="s">
        <v>114</v>
      </c>
      <c r="D2359" s="46" t="s">
        <v>0</v>
      </c>
      <c r="E2359" s="45" t="s">
        <v>3014</v>
      </c>
      <c r="F2359" s="45" t="s">
        <v>115</v>
      </c>
      <c r="G2359" s="45" t="s">
        <v>116</v>
      </c>
      <c r="H2359" s="29" t="s">
        <v>1</v>
      </c>
      <c r="I2359" s="124" t="s">
        <v>3013</v>
      </c>
      <c r="J2359" s="124" t="s">
        <v>2</v>
      </c>
      <c r="K2359" s="124" t="s">
        <v>3097</v>
      </c>
      <c r="L2359" s="124" t="s">
        <v>3097</v>
      </c>
      <c r="M2359" s="124" t="s">
        <v>3098</v>
      </c>
      <c r="N2359" s="124" t="s">
        <v>3099</v>
      </c>
      <c r="O2359" s="124" t="s">
        <v>3100</v>
      </c>
      <c r="P2359" s="124" t="s">
        <v>3097</v>
      </c>
      <c r="Q2359" s="126" t="s">
        <v>3101</v>
      </c>
      <c r="R2359" s="35"/>
    </row>
    <row r="2360" spans="1:18" x14ac:dyDescent="0.3">
      <c r="A2360" s="50" t="s">
        <v>0</v>
      </c>
      <c r="B2360" s="50" t="s">
        <v>0</v>
      </c>
      <c r="C2360" s="50" t="s">
        <v>0</v>
      </c>
      <c r="D2360" s="51" t="s">
        <v>0</v>
      </c>
      <c r="E2360" s="51" t="s">
        <v>0</v>
      </c>
      <c r="F2360" s="86" t="s">
        <v>0</v>
      </c>
      <c r="G2360" s="87" t="s">
        <v>0</v>
      </c>
      <c r="H2360" s="8" t="s">
        <v>0</v>
      </c>
      <c r="I2360" s="103">
        <v>1</v>
      </c>
      <c r="J2360" s="103">
        <v>2</v>
      </c>
      <c r="K2360" s="103">
        <v>3</v>
      </c>
      <c r="L2360" s="103" t="s">
        <v>3</v>
      </c>
      <c r="M2360" s="103">
        <v>5</v>
      </c>
      <c r="N2360" s="103">
        <v>6</v>
      </c>
      <c r="O2360" s="103">
        <v>7</v>
      </c>
      <c r="P2360" s="103" t="s">
        <v>3102</v>
      </c>
      <c r="Q2360" s="103">
        <v>9</v>
      </c>
      <c r="R2360" s="35"/>
    </row>
    <row r="2361" spans="1:18" x14ac:dyDescent="0.3">
      <c r="A2361" s="41" t="s">
        <v>796</v>
      </c>
      <c r="B2361" s="41" t="s">
        <v>154</v>
      </c>
      <c r="C2361" s="40" t="s">
        <v>1094</v>
      </c>
      <c r="D2361" s="40" t="s">
        <v>1095</v>
      </c>
      <c r="E2361" s="52" t="s">
        <v>0</v>
      </c>
      <c r="F2361" s="52" t="s">
        <v>0</v>
      </c>
      <c r="G2361" s="52" t="s">
        <v>0</v>
      </c>
      <c r="H2361" s="6" t="s">
        <v>1096</v>
      </c>
      <c r="I2361" s="102"/>
      <c r="J2361" s="102"/>
      <c r="K2361" s="102"/>
      <c r="L2361" s="102">
        <f t="shared" si="839"/>
        <v>0</v>
      </c>
      <c r="M2361" s="102">
        <v>0</v>
      </c>
      <c r="N2361" s="102"/>
      <c r="O2361" s="102"/>
      <c r="P2361" s="102">
        <f t="shared" si="841"/>
        <v>0</v>
      </c>
      <c r="Q2361" s="102" t="str">
        <f t="shared" si="842"/>
        <v>-</v>
      </c>
      <c r="R2361" s="35"/>
    </row>
    <row r="2362" spans="1:18" s="34" customFormat="1" ht="20.399999999999999" x14ac:dyDescent="0.3">
      <c r="A2362" s="43" t="s">
        <v>0</v>
      </c>
      <c r="B2362" s="43" t="s">
        <v>0</v>
      </c>
      <c r="C2362" s="43" t="s">
        <v>0</v>
      </c>
      <c r="D2362" s="49" t="s">
        <v>0</v>
      </c>
      <c r="E2362" s="49" t="s">
        <v>0</v>
      </c>
      <c r="F2362" s="49" t="s">
        <v>0</v>
      </c>
      <c r="G2362" s="49" t="s">
        <v>0</v>
      </c>
      <c r="H2362" s="21" t="s">
        <v>26</v>
      </c>
      <c r="I2362" s="112">
        <f>SUM(I2363,I2371,I2373)</f>
        <v>1135374</v>
      </c>
      <c r="J2362" s="112">
        <f>SUM(J2363,J2371,J2373)</f>
        <v>1128874</v>
      </c>
      <c r="K2362" s="112">
        <f>SUM(K2363,K2371,K2373)</f>
        <v>0</v>
      </c>
      <c r="L2362" s="112">
        <f t="shared" si="839"/>
        <v>321179</v>
      </c>
      <c r="M2362" s="112">
        <f>SUM(M2363,M2371,M2373)</f>
        <v>87279</v>
      </c>
      <c r="N2362" s="112">
        <f t="shared" ref="N2362:O2362" si="854">SUM(N2363,N2371,N2373)</f>
        <v>122750</v>
      </c>
      <c r="O2362" s="112">
        <f t="shared" si="854"/>
        <v>111150</v>
      </c>
      <c r="P2362" s="112">
        <f t="shared" si="841"/>
        <v>321179</v>
      </c>
      <c r="Q2362" s="112">
        <f t="shared" si="842"/>
        <v>28.451270912431326</v>
      </c>
      <c r="R2362" s="35"/>
    </row>
    <row r="2363" spans="1:18" x14ac:dyDescent="0.3">
      <c r="A2363" s="40" t="s">
        <v>796</v>
      </c>
      <c r="B2363" s="40" t="s">
        <v>154</v>
      </c>
      <c r="C2363" s="40" t="s">
        <v>1094</v>
      </c>
      <c r="D2363" s="40" t="s">
        <v>1095</v>
      </c>
      <c r="E2363" s="52" t="s">
        <v>119</v>
      </c>
      <c r="F2363" s="52" t="s">
        <v>0</v>
      </c>
      <c r="G2363" s="52" t="s">
        <v>0</v>
      </c>
      <c r="H2363" s="6" t="s">
        <v>5</v>
      </c>
      <c r="I2363" s="104">
        <f>SUM(I2364,I2365)</f>
        <v>968088</v>
      </c>
      <c r="J2363" s="104">
        <f>SUM(J2364,J2365)</f>
        <v>968088</v>
      </c>
      <c r="K2363" s="104">
        <f>SUM(K2364,K2365)</f>
        <v>0</v>
      </c>
      <c r="L2363" s="104">
        <f t="shared" si="839"/>
        <v>270942</v>
      </c>
      <c r="M2363" s="104">
        <f>SUM(M2364,M2365)</f>
        <v>79542</v>
      </c>
      <c r="N2363" s="104">
        <f t="shared" ref="N2363:O2363" si="855">SUM(N2364,N2365)</f>
        <v>100700</v>
      </c>
      <c r="O2363" s="104">
        <f t="shared" si="855"/>
        <v>90700</v>
      </c>
      <c r="P2363" s="104">
        <f t="shared" si="841"/>
        <v>270942</v>
      </c>
      <c r="Q2363" s="104">
        <f t="shared" si="842"/>
        <v>27.987331730173292</v>
      </c>
      <c r="R2363" s="35"/>
    </row>
    <row r="2364" spans="1:18" x14ac:dyDescent="0.3">
      <c r="A2364" s="40" t="s">
        <v>796</v>
      </c>
      <c r="B2364" s="40" t="s">
        <v>154</v>
      </c>
      <c r="C2364" s="40" t="s">
        <v>1094</v>
      </c>
      <c r="D2364" s="40" t="s">
        <v>1095</v>
      </c>
      <c r="E2364" s="88" t="s">
        <v>3015</v>
      </c>
      <c r="F2364" s="40"/>
      <c r="G2364" s="81" t="s">
        <v>3071</v>
      </c>
      <c r="H2364" s="9" t="s">
        <v>6</v>
      </c>
      <c r="I2364" s="102">
        <v>853794</v>
      </c>
      <c r="J2364" s="102">
        <v>853794</v>
      </c>
      <c r="K2364" s="102"/>
      <c r="L2364" s="102">
        <f t="shared" si="839"/>
        <v>241478</v>
      </c>
      <c r="M2364" s="102">
        <v>71478</v>
      </c>
      <c r="N2364" s="102">
        <v>90000</v>
      </c>
      <c r="O2364" s="102">
        <v>80000</v>
      </c>
      <c r="P2364" s="102">
        <f t="shared" si="841"/>
        <v>241478</v>
      </c>
      <c r="Q2364" s="102">
        <f t="shared" si="842"/>
        <v>28.282934759438461</v>
      </c>
      <c r="R2364" s="35"/>
    </row>
    <row r="2365" spans="1:18" x14ac:dyDescent="0.3">
      <c r="A2365" s="41" t="s">
        <v>796</v>
      </c>
      <c r="B2365" s="41" t="s">
        <v>154</v>
      </c>
      <c r="C2365" s="41" t="s">
        <v>1094</v>
      </c>
      <c r="D2365" s="41" t="s">
        <v>1095</v>
      </c>
      <c r="E2365" s="41" t="s">
        <v>120</v>
      </c>
      <c r="F2365" s="40" t="s">
        <v>0</v>
      </c>
      <c r="G2365" s="81" t="s">
        <v>0</v>
      </c>
      <c r="H2365" s="6" t="s">
        <v>7</v>
      </c>
      <c r="I2365" s="104">
        <f>SUM(I2366:I2370)</f>
        <v>114294</v>
      </c>
      <c r="J2365" s="104">
        <f>SUM(J2366:J2370)</f>
        <v>114294</v>
      </c>
      <c r="K2365" s="104">
        <f>SUM(K2366:K2370)</f>
        <v>0</v>
      </c>
      <c r="L2365" s="104">
        <f t="shared" si="839"/>
        <v>29464</v>
      </c>
      <c r="M2365" s="104">
        <f>SUM(M2366:M2370)</f>
        <v>8064</v>
      </c>
      <c r="N2365" s="104">
        <f t="shared" ref="N2365:O2365" si="856">SUM(N2366:N2370)</f>
        <v>10700</v>
      </c>
      <c r="O2365" s="104">
        <f t="shared" si="856"/>
        <v>10700</v>
      </c>
      <c r="P2365" s="104">
        <f t="shared" si="841"/>
        <v>29464</v>
      </c>
      <c r="Q2365" s="104">
        <f t="shared" si="842"/>
        <v>25.779131013001553</v>
      </c>
      <c r="R2365" s="35"/>
    </row>
    <row r="2366" spans="1:18" x14ac:dyDescent="0.3">
      <c r="A2366" s="40" t="s">
        <v>796</v>
      </c>
      <c r="B2366" s="40" t="s">
        <v>154</v>
      </c>
      <c r="C2366" s="40" t="s">
        <v>1094</v>
      </c>
      <c r="D2366" s="40" t="s">
        <v>1095</v>
      </c>
      <c r="E2366" s="88" t="s">
        <v>3016</v>
      </c>
      <c r="F2366" s="40" t="s">
        <v>1097</v>
      </c>
      <c r="G2366" s="81" t="s">
        <v>3071</v>
      </c>
      <c r="H2366" s="9" t="s">
        <v>9</v>
      </c>
      <c r="I2366" s="102">
        <v>26300</v>
      </c>
      <c r="J2366" s="102">
        <v>26300</v>
      </c>
      <c r="K2366" s="102"/>
      <c r="L2366" s="102">
        <f t="shared" si="839"/>
        <v>5880</v>
      </c>
      <c r="M2366" s="102">
        <v>1480</v>
      </c>
      <c r="N2366" s="102">
        <v>2200</v>
      </c>
      <c r="O2366" s="102">
        <v>2200</v>
      </c>
      <c r="P2366" s="102">
        <f t="shared" si="841"/>
        <v>5880</v>
      </c>
      <c r="Q2366" s="102">
        <f t="shared" si="842"/>
        <v>22.357414448669203</v>
      </c>
      <c r="R2366" s="35"/>
    </row>
    <row r="2367" spans="1:18" x14ac:dyDescent="0.3">
      <c r="A2367" s="40" t="s">
        <v>796</v>
      </c>
      <c r="B2367" s="40" t="s">
        <v>154</v>
      </c>
      <c r="C2367" s="40" t="s">
        <v>1094</v>
      </c>
      <c r="D2367" s="40" t="s">
        <v>1095</v>
      </c>
      <c r="E2367" s="88" t="s">
        <v>3016</v>
      </c>
      <c r="F2367" s="40" t="s">
        <v>1098</v>
      </c>
      <c r="G2367" s="81" t="s">
        <v>3071</v>
      </c>
      <c r="H2367" s="9" t="s">
        <v>12</v>
      </c>
      <c r="I2367" s="102">
        <v>63300</v>
      </c>
      <c r="J2367" s="102">
        <v>63300</v>
      </c>
      <c r="K2367" s="102"/>
      <c r="L2367" s="102">
        <f t="shared" si="839"/>
        <v>23584</v>
      </c>
      <c r="M2367" s="102">
        <v>6584</v>
      </c>
      <c r="N2367" s="102">
        <v>8500</v>
      </c>
      <c r="O2367" s="102">
        <v>8500</v>
      </c>
      <c r="P2367" s="102">
        <f t="shared" si="841"/>
        <v>23584</v>
      </c>
      <c r="Q2367" s="102">
        <f t="shared" si="842"/>
        <v>37.257503949447077</v>
      </c>
      <c r="R2367" s="35"/>
    </row>
    <row r="2368" spans="1:18" x14ac:dyDescent="0.3">
      <c r="A2368" s="40" t="s">
        <v>796</v>
      </c>
      <c r="B2368" s="40" t="s">
        <v>154</v>
      </c>
      <c r="C2368" s="40" t="s">
        <v>1094</v>
      </c>
      <c r="D2368" s="40" t="s">
        <v>1095</v>
      </c>
      <c r="E2368" s="88" t="s">
        <v>3016</v>
      </c>
      <c r="F2368" s="40" t="s">
        <v>1099</v>
      </c>
      <c r="G2368" s="81" t="s">
        <v>3071</v>
      </c>
      <c r="H2368" s="9" t="s">
        <v>10</v>
      </c>
      <c r="I2368" s="102">
        <v>15694</v>
      </c>
      <c r="J2368" s="102">
        <v>15694</v>
      </c>
      <c r="K2368" s="102"/>
      <c r="L2368" s="102">
        <f t="shared" si="839"/>
        <v>0</v>
      </c>
      <c r="M2368" s="102">
        <v>0</v>
      </c>
      <c r="N2368" s="102"/>
      <c r="O2368" s="102"/>
      <c r="P2368" s="102">
        <f t="shared" si="841"/>
        <v>0</v>
      </c>
      <c r="Q2368" s="102">
        <f t="shared" si="842"/>
        <v>0</v>
      </c>
      <c r="R2368" s="35"/>
    </row>
    <row r="2369" spans="1:18" x14ac:dyDescent="0.3">
      <c r="A2369" s="40" t="s">
        <v>796</v>
      </c>
      <c r="B2369" s="40" t="s">
        <v>154</v>
      </c>
      <c r="C2369" s="40" t="s">
        <v>1094</v>
      </c>
      <c r="D2369" s="40" t="s">
        <v>1095</v>
      </c>
      <c r="E2369" s="88" t="s">
        <v>3016</v>
      </c>
      <c r="F2369" s="40" t="s">
        <v>1100</v>
      </c>
      <c r="G2369" s="81" t="s">
        <v>3071</v>
      </c>
      <c r="H2369" s="9" t="s">
        <v>8</v>
      </c>
      <c r="I2369" s="102">
        <v>0</v>
      </c>
      <c r="J2369" s="102">
        <v>0</v>
      </c>
      <c r="K2369" s="102"/>
      <c r="L2369" s="102">
        <f t="shared" si="839"/>
        <v>0</v>
      </c>
      <c r="M2369" s="102">
        <v>0</v>
      </c>
      <c r="N2369" s="102">
        <v>0</v>
      </c>
      <c r="O2369" s="102">
        <v>0</v>
      </c>
      <c r="P2369" s="102">
        <f t="shared" si="841"/>
        <v>0</v>
      </c>
      <c r="Q2369" s="102" t="str">
        <f t="shared" si="842"/>
        <v>-</v>
      </c>
      <c r="R2369" s="35"/>
    </row>
    <row r="2370" spans="1:18" x14ac:dyDescent="0.3">
      <c r="A2370" s="40" t="s">
        <v>796</v>
      </c>
      <c r="B2370" s="40" t="s">
        <v>154</v>
      </c>
      <c r="C2370" s="40" t="s">
        <v>1094</v>
      </c>
      <c r="D2370" s="40" t="s">
        <v>1095</v>
      </c>
      <c r="E2370" s="88" t="s">
        <v>3016</v>
      </c>
      <c r="F2370" s="40" t="s">
        <v>1101</v>
      </c>
      <c r="G2370" s="81" t="s">
        <v>3071</v>
      </c>
      <c r="H2370" s="9" t="s">
        <v>11</v>
      </c>
      <c r="I2370" s="102">
        <v>9000</v>
      </c>
      <c r="J2370" s="102">
        <v>9000</v>
      </c>
      <c r="K2370" s="102"/>
      <c r="L2370" s="102">
        <f t="shared" si="839"/>
        <v>0</v>
      </c>
      <c r="M2370" s="102">
        <v>0</v>
      </c>
      <c r="N2370" s="102"/>
      <c r="O2370" s="102"/>
      <c r="P2370" s="102">
        <f t="shared" si="841"/>
        <v>0</v>
      </c>
      <c r="Q2370" s="102">
        <f t="shared" si="842"/>
        <v>0</v>
      </c>
      <c r="R2370" s="35"/>
    </row>
    <row r="2371" spans="1:18" x14ac:dyDescent="0.3">
      <c r="A2371" s="40" t="s">
        <v>796</v>
      </c>
      <c r="B2371" s="40" t="s">
        <v>154</v>
      </c>
      <c r="C2371" s="40" t="s">
        <v>1094</v>
      </c>
      <c r="D2371" s="40" t="s">
        <v>1095</v>
      </c>
      <c r="E2371" s="52" t="s">
        <v>124</v>
      </c>
      <c r="F2371" s="52" t="s">
        <v>0</v>
      </c>
      <c r="G2371" s="52" t="s">
        <v>0</v>
      </c>
      <c r="H2371" s="6" t="s">
        <v>14</v>
      </c>
      <c r="I2371" s="104">
        <f>SUM(I2372)</f>
        <v>91441</v>
      </c>
      <c r="J2371" s="104">
        <f>SUM(J2372)</f>
        <v>91441</v>
      </c>
      <c r="K2371" s="104">
        <f>SUM(K2372)</f>
        <v>0</v>
      </c>
      <c r="L2371" s="104">
        <f t="shared" si="839"/>
        <v>25006</v>
      </c>
      <c r="M2371" s="104">
        <f>SUM(M2372)</f>
        <v>7506</v>
      </c>
      <c r="N2371" s="104">
        <f t="shared" ref="N2371:O2371" si="857">SUM(N2372)</f>
        <v>9500</v>
      </c>
      <c r="O2371" s="104">
        <f t="shared" si="857"/>
        <v>8000</v>
      </c>
      <c r="P2371" s="104">
        <f t="shared" si="841"/>
        <v>25006</v>
      </c>
      <c r="Q2371" s="104">
        <f t="shared" si="842"/>
        <v>27.346595072232365</v>
      </c>
      <c r="R2371" s="35"/>
    </row>
    <row r="2372" spans="1:18" x14ac:dyDescent="0.3">
      <c r="A2372" s="40" t="s">
        <v>796</v>
      </c>
      <c r="B2372" s="40" t="s">
        <v>154</v>
      </c>
      <c r="C2372" s="40" t="s">
        <v>1094</v>
      </c>
      <c r="D2372" s="40" t="s">
        <v>1095</v>
      </c>
      <c r="E2372" s="88" t="s">
        <v>3017</v>
      </c>
      <c r="F2372" s="40"/>
      <c r="G2372" s="81" t="s">
        <v>3071</v>
      </c>
      <c r="H2372" s="9" t="s">
        <v>15</v>
      </c>
      <c r="I2372" s="102">
        <v>91441</v>
      </c>
      <c r="J2372" s="102">
        <v>91441</v>
      </c>
      <c r="K2372" s="102"/>
      <c r="L2372" s="102">
        <f t="shared" si="839"/>
        <v>25006</v>
      </c>
      <c r="M2372" s="102">
        <v>7506</v>
      </c>
      <c r="N2372" s="102">
        <v>9500</v>
      </c>
      <c r="O2372" s="102">
        <v>8000</v>
      </c>
      <c r="P2372" s="102">
        <f t="shared" si="841"/>
        <v>25006</v>
      </c>
      <c r="Q2372" s="102">
        <f t="shared" si="842"/>
        <v>27.346595072232365</v>
      </c>
      <c r="R2372" s="35"/>
    </row>
    <row r="2373" spans="1:18" x14ac:dyDescent="0.3">
      <c r="A2373" s="40" t="s">
        <v>796</v>
      </c>
      <c r="B2373" s="40" t="s">
        <v>154</v>
      </c>
      <c r="C2373" s="40" t="s">
        <v>1094</v>
      </c>
      <c r="D2373" s="40" t="s">
        <v>1095</v>
      </c>
      <c r="E2373" s="52" t="s">
        <v>125</v>
      </c>
      <c r="F2373" s="52" t="s">
        <v>0</v>
      </c>
      <c r="G2373" s="52" t="s">
        <v>0</v>
      </c>
      <c r="H2373" s="6" t="s">
        <v>16</v>
      </c>
      <c r="I2373" s="104">
        <f>SUM(I2374:I2380)</f>
        <v>75845</v>
      </c>
      <c r="J2373" s="104">
        <f>SUM(J2374:J2380)</f>
        <v>69345</v>
      </c>
      <c r="K2373" s="104">
        <f>SUM(K2374:K2380)</f>
        <v>0</v>
      </c>
      <c r="L2373" s="104">
        <f t="shared" si="839"/>
        <v>25231</v>
      </c>
      <c r="M2373" s="104">
        <f>SUM(M2374:M2380)</f>
        <v>231</v>
      </c>
      <c r="N2373" s="104">
        <f t="shared" ref="N2373:O2373" si="858">SUM(N2374:N2380)</f>
        <v>12550</v>
      </c>
      <c r="O2373" s="104">
        <f t="shared" si="858"/>
        <v>12450</v>
      </c>
      <c r="P2373" s="104">
        <f t="shared" si="841"/>
        <v>25231</v>
      </c>
      <c r="Q2373" s="104">
        <f t="shared" si="842"/>
        <v>36.384742951907128</v>
      </c>
      <c r="R2373" s="35"/>
    </row>
    <row r="2374" spans="1:18" x14ac:dyDescent="0.3">
      <c r="A2374" s="40" t="s">
        <v>796</v>
      </c>
      <c r="B2374" s="40" t="s">
        <v>154</v>
      </c>
      <c r="C2374" s="40" t="s">
        <v>1094</v>
      </c>
      <c r="D2374" s="40" t="s">
        <v>1095</v>
      </c>
      <c r="E2374" s="88" t="s">
        <v>3018</v>
      </c>
      <c r="F2374" s="40"/>
      <c r="G2374" s="81" t="s">
        <v>3071</v>
      </c>
      <c r="H2374" s="9" t="s">
        <v>17</v>
      </c>
      <c r="I2374" s="102">
        <v>600</v>
      </c>
      <c r="J2374" s="102">
        <v>600</v>
      </c>
      <c r="K2374" s="102"/>
      <c r="L2374" s="102">
        <f t="shared" si="839"/>
        <v>0</v>
      </c>
      <c r="M2374" s="102">
        <v>0</v>
      </c>
      <c r="N2374" s="102"/>
      <c r="O2374" s="102"/>
      <c r="P2374" s="102">
        <f t="shared" si="841"/>
        <v>0</v>
      </c>
      <c r="Q2374" s="102">
        <f t="shared" si="842"/>
        <v>0</v>
      </c>
      <c r="R2374" s="35"/>
    </row>
    <row r="2375" spans="1:18" x14ac:dyDescent="0.3">
      <c r="A2375" s="40" t="s">
        <v>796</v>
      </c>
      <c r="B2375" s="40" t="s">
        <v>154</v>
      </c>
      <c r="C2375" s="40" t="s">
        <v>1094</v>
      </c>
      <c r="D2375" s="40" t="s">
        <v>1095</v>
      </c>
      <c r="E2375" s="88" t="s">
        <v>3031</v>
      </c>
      <c r="F2375" s="40"/>
      <c r="G2375" s="81" t="s">
        <v>3071</v>
      </c>
      <c r="H2375" s="9" t="s">
        <v>18</v>
      </c>
      <c r="I2375" s="102">
        <v>36000</v>
      </c>
      <c r="J2375" s="102">
        <v>36000</v>
      </c>
      <c r="K2375" s="102"/>
      <c r="L2375" s="102">
        <f t="shared" si="839"/>
        <v>11000</v>
      </c>
      <c r="M2375" s="102">
        <v>0</v>
      </c>
      <c r="N2375" s="102">
        <v>5500</v>
      </c>
      <c r="O2375" s="102">
        <v>5500</v>
      </c>
      <c r="P2375" s="102">
        <f t="shared" si="841"/>
        <v>11000</v>
      </c>
      <c r="Q2375" s="102">
        <f t="shared" si="842"/>
        <v>30.555555555555557</v>
      </c>
      <c r="R2375" s="35"/>
    </row>
    <row r="2376" spans="1:18" x14ac:dyDescent="0.3">
      <c r="A2376" s="40" t="s">
        <v>796</v>
      </c>
      <c r="B2376" s="40" t="s">
        <v>154</v>
      </c>
      <c r="C2376" s="40" t="s">
        <v>1094</v>
      </c>
      <c r="D2376" s="40" t="s">
        <v>1095</v>
      </c>
      <c r="E2376" s="88" t="s">
        <v>3032</v>
      </c>
      <c r="F2376" s="40"/>
      <c r="G2376" s="81" t="s">
        <v>3071</v>
      </c>
      <c r="H2376" s="9" t="s">
        <v>19</v>
      </c>
      <c r="I2376" s="102">
        <v>6400</v>
      </c>
      <c r="J2376" s="102">
        <v>6400</v>
      </c>
      <c r="K2376" s="102"/>
      <c r="L2376" s="102">
        <f t="shared" si="839"/>
        <v>4000</v>
      </c>
      <c r="M2376" s="102">
        <v>0</v>
      </c>
      <c r="N2376" s="102">
        <v>2000</v>
      </c>
      <c r="O2376" s="102">
        <v>2000</v>
      </c>
      <c r="P2376" s="102">
        <f t="shared" si="841"/>
        <v>4000</v>
      </c>
      <c r="Q2376" s="102">
        <f t="shared" si="842"/>
        <v>62.5</v>
      </c>
      <c r="R2376" s="35"/>
    </row>
    <row r="2377" spans="1:18" x14ac:dyDescent="0.3">
      <c r="A2377" s="40" t="s">
        <v>796</v>
      </c>
      <c r="B2377" s="40" t="s">
        <v>154</v>
      </c>
      <c r="C2377" s="40" t="s">
        <v>1094</v>
      </c>
      <c r="D2377" s="40" t="s">
        <v>1095</v>
      </c>
      <c r="E2377" s="88" t="s">
        <v>3026</v>
      </c>
      <c r="F2377" s="40"/>
      <c r="G2377" s="81" t="s">
        <v>3071</v>
      </c>
      <c r="H2377" s="9" t="s">
        <v>20</v>
      </c>
      <c r="I2377" s="102">
        <v>13900</v>
      </c>
      <c r="J2377" s="102">
        <v>8400</v>
      </c>
      <c r="K2377" s="102"/>
      <c r="L2377" s="102">
        <f t="shared" si="839"/>
        <v>4000</v>
      </c>
      <c r="M2377" s="102">
        <v>0</v>
      </c>
      <c r="N2377" s="102">
        <v>2000</v>
      </c>
      <c r="O2377" s="102">
        <v>2000</v>
      </c>
      <c r="P2377" s="102">
        <f t="shared" si="841"/>
        <v>4000</v>
      </c>
      <c r="Q2377" s="102">
        <f t="shared" si="842"/>
        <v>47.619047619047613</v>
      </c>
      <c r="R2377" s="35"/>
    </row>
    <row r="2378" spans="1:18" x14ac:dyDescent="0.3">
      <c r="A2378" s="40" t="s">
        <v>796</v>
      </c>
      <c r="B2378" s="40" t="s">
        <v>154</v>
      </c>
      <c r="C2378" s="40" t="s">
        <v>1094</v>
      </c>
      <c r="D2378" s="40" t="s">
        <v>1095</v>
      </c>
      <c r="E2378" s="88" t="s">
        <v>3033</v>
      </c>
      <c r="F2378" s="40"/>
      <c r="G2378" s="81" t="s">
        <v>3071</v>
      </c>
      <c r="H2378" s="9" t="s">
        <v>21</v>
      </c>
      <c r="I2378" s="102">
        <v>500</v>
      </c>
      <c r="J2378" s="102">
        <v>500</v>
      </c>
      <c r="K2378" s="102"/>
      <c r="L2378" s="102">
        <f t="shared" si="839"/>
        <v>0</v>
      </c>
      <c r="M2378" s="102">
        <v>0</v>
      </c>
      <c r="N2378" s="102">
        <v>0</v>
      </c>
      <c r="O2378" s="102">
        <v>0</v>
      </c>
      <c r="P2378" s="102">
        <f t="shared" si="841"/>
        <v>0</v>
      </c>
      <c r="Q2378" s="102">
        <f t="shared" si="842"/>
        <v>0</v>
      </c>
      <c r="R2378" s="35"/>
    </row>
    <row r="2379" spans="1:18" x14ac:dyDescent="0.3">
      <c r="A2379" s="40" t="s">
        <v>796</v>
      </c>
      <c r="B2379" s="40" t="s">
        <v>154</v>
      </c>
      <c r="C2379" s="40" t="s">
        <v>1094</v>
      </c>
      <c r="D2379" s="40" t="s">
        <v>1095</v>
      </c>
      <c r="E2379" s="88" t="s">
        <v>3035</v>
      </c>
      <c r="F2379" s="40"/>
      <c r="G2379" s="81" t="s">
        <v>3071</v>
      </c>
      <c r="H2379" s="9" t="s">
        <v>23</v>
      </c>
      <c r="I2379" s="102">
        <v>3750</v>
      </c>
      <c r="J2379" s="102">
        <v>3750</v>
      </c>
      <c r="K2379" s="102"/>
      <c r="L2379" s="102">
        <f t="shared" ref="L2379:L2442" si="859">SUM(M2379:O2379)</f>
        <v>1400</v>
      </c>
      <c r="M2379" s="102">
        <v>0</v>
      </c>
      <c r="N2379" s="102">
        <v>700</v>
      </c>
      <c r="O2379" s="102">
        <v>700</v>
      </c>
      <c r="P2379" s="102">
        <f t="shared" si="841"/>
        <v>1400</v>
      </c>
      <c r="Q2379" s="102">
        <f t="shared" si="842"/>
        <v>37.333333333333336</v>
      </c>
      <c r="R2379" s="35"/>
    </row>
    <row r="2380" spans="1:18" x14ac:dyDescent="0.3">
      <c r="A2380" s="41" t="s">
        <v>796</v>
      </c>
      <c r="B2380" s="41" t="s">
        <v>154</v>
      </c>
      <c r="C2380" s="41" t="s">
        <v>1094</v>
      </c>
      <c r="D2380" s="41" t="s">
        <v>1095</v>
      </c>
      <c r="E2380" s="41" t="s">
        <v>127</v>
      </c>
      <c r="F2380" s="40" t="s">
        <v>0</v>
      </c>
      <c r="G2380" s="81" t="s">
        <v>0</v>
      </c>
      <c r="H2380" s="6" t="s">
        <v>25</v>
      </c>
      <c r="I2380" s="104">
        <f>SUM(I2381:I2383)</f>
        <v>14695</v>
      </c>
      <c r="J2380" s="104">
        <f>SUM(J2381:J2383)</f>
        <v>13695</v>
      </c>
      <c r="K2380" s="104">
        <f>SUM(K2381:K2383)</f>
        <v>0</v>
      </c>
      <c r="L2380" s="104">
        <f t="shared" si="859"/>
        <v>4831</v>
      </c>
      <c r="M2380" s="104">
        <f>SUM(M2381:M2383)</f>
        <v>231</v>
      </c>
      <c r="N2380" s="104">
        <f t="shared" ref="N2380:O2380" si="860">SUM(N2381:N2383)</f>
        <v>2350</v>
      </c>
      <c r="O2380" s="104">
        <f t="shared" si="860"/>
        <v>2250</v>
      </c>
      <c r="P2380" s="104">
        <f t="shared" si="841"/>
        <v>4831</v>
      </c>
      <c r="Q2380" s="104">
        <f t="shared" si="842"/>
        <v>35.275648046732385</v>
      </c>
      <c r="R2380" s="35"/>
    </row>
    <row r="2381" spans="1:18" x14ac:dyDescent="0.3">
      <c r="A2381" s="40" t="s">
        <v>796</v>
      </c>
      <c r="B2381" s="40" t="s">
        <v>154</v>
      </c>
      <c r="C2381" s="40" t="s">
        <v>1094</v>
      </c>
      <c r="D2381" s="40" t="s">
        <v>1095</v>
      </c>
      <c r="E2381" s="88" t="s">
        <v>3019</v>
      </c>
      <c r="F2381" s="40"/>
      <c r="G2381" s="81" t="s">
        <v>3071</v>
      </c>
      <c r="H2381" s="9" t="s">
        <v>25</v>
      </c>
      <c r="I2381" s="102">
        <v>6840</v>
      </c>
      <c r="J2381" s="102">
        <v>5840</v>
      </c>
      <c r="K2381" s="102"/>
      <c r="L2381" s="102">
        <f t="shared" si="859"/>
        <v>3000</v>
      </c>
      <c r="M2381" s="102">
        <v>0</v>
      </c>
      <c r="N2381" s="102">
        <v>1500</v>
      </c>
      <c r="O2381" s="102">
        <v>1500</v>
      </c>
      <c r="P2381" s="102">
        <f t="shared" ref="P2381:P2444" si="861">K2381+L2381</f>
        <v>3000</v>
      </c>
      <c r="Q2381" s="102">
        <f t="shared" ref="Q2381:Q2444" si="862">IF(J2381=0,"-",P2381/J2381*100)</f>
        <v>51.369863013698634</v>
      </c>
      <c r="R2381" s="35"/>
    </row>
    <row r="2382" spans="1:18" x14ac:dyDescent="0.3">
      <c r="A2382" s="40" t="s">
        <v>796</v>
      </c>
      <c r="B2382" s="40" t="s">
        <v>154</v>
      </c>
      <c r="C2382" s="40" t="s">
        <v>1094</v>
      </c>
      <c r="D2382" s="40" t="s">
        <v>1095</v>
      </c>
      <c r="E2382" s="88" t="s">
        <v>3019</v>
      </c>
      <c r="F2382" s="40" t="s">
        <v>1102</v>
      </c>
      <c r="G2382" s="81" t="s">
        <v>3071</v>
      </c>
      <c r="H2382" s="9" t="s">
        <v>135</v>
      </c>
      <c r="I2382" s="102">
        <v>2355</v>
      </c>
      <c r="J2382" s="102">
        <v>2355</v>
      </c>
      <c r="K2382" s="102"/>
      <c r="L2382" s="102">
        <f t="shared" si="859"/>
        <v>831</v>
      </c>
      <c r="M2382" s="102">
        <v>231</v>
      </c>
      <c r="N2382" s="102">
        <v>350</v>
      </c>
      <c r="O2382" s="102">
        <v>250</v>
      </c>
      <c r="P2382" s="102">
        <f t="shared" si="861"/>
        <v>831</v>
      </c>
      <c r="Q2382" s="102">
        <f t="shared" si="862"/>
        <v>35.286624203821653</v>
      </c>
      <c r="R2382" s="35"/>
    </row>
    <row r="2383" spans="1:18" ht="20.399999999999999" x14ac:dyDescent="0.3">
      <c r="A2383" s="40" t="s">
        <v>796</v>
      </c>
      <c r="B2383" s="40" t="s">
        <v>154</v>
      </c>
      <c r="C2383" s="40" t="s">
        <v>1094</v>
      </c>
      <c r="D2383" s="40" t="s">
        <v>1095</v>
      </c>
      <c r="E2383" s="88" t="s">
        <v>3019</v>
      </c>
      <c r="F2383" s="40" t="s">
        <v>1103</v>
      </c>
      <c r="G2383" s="81" t="s">
        <v>3071</v>
      </c>
      <c r="H2383" s="9" t="s">
        <v>141</v>
      </c>
      <c r="I2383" s="102">
        <v>5500</v>
      </c>
      <c r="J2383" s="102">
        <v>5500</v>
      </c>
      <c r="K2383" s="102"/>
      <c r="L2383" s="102">
        <f t="shared" si="859"/>
        <v>1000</v>
      </c>
      <c r="M2383" s="102">
        <v>0</v>
      </c>
      <c r="N2383" s="102">
        <v>500</v>
      </c>
      <c r="O2383" s="102">
        <v>500</v>
      </c>
      <c r="P2383" s="102">
        <f t="shared" si="861"/>
        <v>1000</v>
      </c>
      <c r="Q2383" s="102">
        <f t="shared" si="862"/>
        <v>18.181818181818183</v>
      </c>
      <c r="R2383" s="35"/>
    </row>
    <row r="2384" spans="1:18" s="34" customFormat="1" ht="20.399999999999999" x14ac:dyDescent="0.3">
      <c r="A2384" s="43" t="s">
        <v>0</v>
      </c>
      <c r="B2384" s="43" t="s">
        <v>0</v>
      </c>
      <c r="C2384" s="43" t="s">
        <v>0</v>
      </c>
      <c r="D2384" s="49" t="s">
        <v>0</v>
      </c>
      <c r="E2384" s="49" t="s">
        <v>0</v>
      </c>
      <c r="F2384" s="49" t="s">
        <v>0</v>
      </c>
      <c r="G2384" s="49" t="s">
        <v>0</v>
      </c>
      <c r="H2384" s="21" t="s">
        <v>35</v>
      </c>
      <c r="I2384" s="112">
        <f t="shared" ref="I2384:O2385" si="863">SUM(I2385)</f>
        <v>100</v>
      </c>
      <c r="J2384" s="112">
        <f t="shared" si="863"/>
        <v>100</v>
      </c>
      <c r="K2384" s="112">
        <f t="shared" si="863"/>
        <v>0</v>
      </c>
      <c r="L2384" s="112">
        <f t="shared" si="859"/>
        <v>0</v>
      </c>
      <c r="M2384" s="112">
        <f t="shared" si="863"/>
        <v>0</v>
      </c>
      <c r="N2384" s="112">
        <f t="shared" si="863"/>
        <v>0</v>
      </c>
      <c r="O2384" s="112">
        <f t="shared" si="863"/>
        <v>0</v>
      </c>
      <c r="P2384" s="112">
        <f t="shared" si="861"/>
        <v>0</v>
      </c>
      <c r="Q2384" s="112">
        <f t="shared" si="862"/>
        <v>0</v>
      </c>
      <c r="R2384" s="35"/>
    </row>
    <row r="2385" spans="1:18" x14ac:dyDescent="0.3">
      <c r="A2385" s="40" t="s">
        <v>796</v>
      </c>
      <c r="B2385" s="40" t="s">
        <v>154</v>
      </c>
      <c r="C2385" s="40" t="s">
        <v>1094</v>
      </c>
      <c r="D2385" s="40" t="s">
        <v>1095</v>
      </c>
      <c r="E2385" s="52" t="s">
        <v>142</v>
      </c>
      <c r="F2385" s="52" t="s">
        <v>0</v>
      </c>
      <c r="G2385" s="52" t="s">
        <v>0</v>
      </c>
      <c r="H2385" s="6" t="s">
        <v>27</v>
      </c>
      <c r="I2385" s="104">
        <f t="shared" si="863"/>
        <v>100</v>
      </c>
      <c r="J2385" s="104">
        <f t="shared" si="863"/>
        <v>100</v>
      </c>
      <c r="K2385" s="104">
        <f t="shared" si="863"/>
        <v>0</v>
      </c>
      <c r="L2385" s="104">
        <f t="shared" si="859"/>
        <v>0</v>
      </c>
      <c r="M2385" s="104">
        <f t="shared" si="863"/>
        <v>0</v>
      </c>
      <c r="N2385" s="104">
        <f t="shared" si="863"/>
        <v>0</v>
      </c>
      <c r="O2385" s="104">
        <f t="shared" si="863"/>
        <v>0</v>
      </c>
      <c r="P2385" s="104">
        <f t="shared" si="861"/>
        <v>0</v>
      </c>
      <c r="Q2385" s="104">
        <f t="shared" si="862"/>
        <v>0</v>
      </c>
      <c r="R2385" s="35"/>
    </row>
    <row r="2386" spans="1:18" x14ac:dyDescent="0.3">
      <c r="A2386" s="40" t="s">
        <v>796</v>
      </c>
      <c r="B2386" s="40" t="s">
        <v>154</v>
      </c>
      <c r="C2386" s="40" t="s">
        <v>1094</v>
      </c>
      <c r="D2386" s="40" t="s">
        <v>1095</v>
      </c>
      <c r="E2386" s="88" t="s">
        <v>3021</v>
      </c>
      <c r="F2386" s="40"/>
      <c r="G2386" s="81" t="s">
        <v>3071</v>
      </c>
      <c r="H2386" s="9" t="s">
        <v>34</v>
      </c>
      <c r="I2386" s="102">
        <v>100</v>
      </c>
      <c r="J2386" s="102">
        <v>100</v>
      </c>
      <c r="K2386" s="102"/>
      <c r="L2386" s="102">
        <f t="shared" si="859"/>
        <v>0</v>
      </c>
      <c r="M2386" s="102">
        <v>0</v>
      </c>
      <c r="N2386" s="102"/>
      <c r="O2386" s="102"/>
      <c r="P2386" s="102">
        <f t="shared" si="861"/>
        <v>0</v>
      </c>
      <c r="Q2386" s="102">
        <f t="shared" si="862"/>
        <v>0</v>
      </c>
      <c r="R2386" s="35"/>
    </row>
    <row r="2387" spans="1:18" s="34" customFormat="1" ht="20.399999999999999" x14ac:dyDescent="0.3">
      <c r="A2387" s="43" t="s">
        <v>0</v>
      </c>
      <c r="B2387" s="43" t="s">
        <v>0</v>
      </c>
      <c r="C2387" s="43" t="s">
        <v>0</v>
      </c>
      <c r="D2387" s="49" t="s">
        <v>0</v>
      </c>
      <c r="E2387" s="49" t="s">
        <v>0</v>
      </c>
      <c r="F2387" s="49" t="s">
        <v>0</v>
      </c>
      <c r="G2387" s="49" t="s">
        <v>0</v>
      </c>
      <c r="H2387" s="21" t="s">
        <v>53</v>
      </c>
      <c r="I2387" s="112">
        <f t="shared" ref="I2387:O2388" si="864">SUM(I2388)</f>
        <v>2000</v>
      </c>
      <c r="J2387" s="112">
        <f t="shared" si="864"/>
        <v>0</v>
      </c>
      <c r="K2387" s="112">
        <f t="shared" si="864"/>
        <v>0</v>
      </c>
      <c r="L2387" s="112">
        <f t="shared" si="859"/>
        <v>0</v>
      </c>
      <c r="M2387" s="112">
        <f t="shared" si="864"/>
        <v>0</v>
      </c>
      <c r="N2387" s="112">
        <f t="shared" si="864"/>
        <v>0</v>
      </c>
      <c r="O2387" s="112">
        <f t="shared" si="864"/>
        <v>0</v>
      </c>
      <c r="P2387" s="112">
        <f t="shared" si="861"/>
        <v>0</v>
      </c>
      <c r="Q2387" s="112" t="str">
        <f t="shared" si="862"/>
        <v>-</v>
      </c>
      <c r="R2387" s="35"/>
    </row>
    <row r="2388" spans="1:18" x14ac:dyDescent="0.3">
      <c r="A2388" s="40" t="s">
        <v>796</v>
      </c>
      <c r="B2388" s="40" t="s">
        <v>154</v>
      </c>
      <c r="C2388" s="40" t="s">
        <v>1094</v>
      </c>
      <c r="D2388" s="40" t="s">
        <v>1095</v>
      </c>
      <c r="E2388" s="52" t="s">
        <v>149</v>
      </c>
      <c r="F2388" s="52" t="s">
        <v>0</v>
      </c>
      <c r="G2388" s="52" t="s">
        <v>0</v>
      </c>
      <c r="H2388" s="6" t="s">
        <v>46</v>
      </c>
      <c r="I2388" s="104">
        <f t="shared" si="864"/>
        <v>2000</v>
      </c>
      <c r="J2388" s="104">
        <f t="shared" si="864"/>
        <v>0</v>
      </c>
      <c r="K2388" s="104">
        <f t="shared" si="864"/>
        <v>0</v>
      </c>
      <c r="L2388" s="104">
        <f t="shared" si="859"/>
        <v>0</v>
      </c>
      <c r="M2388" s="104">
        <f t="shared" si="864"/>
        <v>0</v>
      </c>
      <c r="N2388" s="104">
        <f t="shared" si="864"/>
        <v>0</v>
      </c>
      <c r="O2388" s="104">
        <f t="shared" si="864"/>
        <v>0</v>
      </c>
      <c r="P2388" s="104">
        <f t="shared" si="861"/>
        <v>0</v>
      </c>
      <c r="Q2388" s="104" t="str">
        <f t="shared" si="862"/>
        <v>-</v>
      </c>
      <c r="R2388" s="35"/>
    </row>
    <row r="2389" spans="1:18" x14ac:dyDescent="0.3">
      <c r="A2389" s="40" t="s">
        <v>796</v>
      </c>
      <c r="B2389" s="40" t="s">
        <v>154</v>
      </c>
      <c r="C2389" s="40" t="s">
        <v>1094</v>
      </c>
      <c r="D2389" s="40" t="s">
        <v>1095</v>
      </c>
      <c r="E2389" s="88" t="s">
        <v>3022</v>
      </c>
      <c r="F2389" s="40"/>
      <c r="G2389" s="81" t="s">
        <v>3071</v>
      </c>
      <c r="H2389" s="9" t="s">
        <v>49</v>
      </c>
      <c r="I2389" s="102">
        <v>2000</v>
      </c>
      <c r="J2389" s="102">
        <v>0</v>
      </c>
      <c r="K2389" s="102"/>
      <c r="L2389" s="102">
        <f t="shared" si="859"/>
        <v>0</v>
      </c>
      <c r="M2389" s="102">
        <v>0</v>
      </c>
      <c r="N2389" s="102"/>
      <c r="O2389" s="102"/>
      <c r="P2389" s="102">
        <f t="shared" si="861"/>
        <v>0</v>
      </c>
      <c r="Q2389" s="102" t="str">
        <f t="shared" si="862"/>
        <v>-</v>
      </c>
      <c r="R2389" s="35"/>
    </row>
    <row r="2390" spans="1:18" s="34" customFormat="1" x14ac:dyDescent="0.3">
      <c r="A2390" s="49" t="s">
        <v>0</v>
      </c>
      <c r="B2390" s="49" t="s">
        <v>0</v>
      </c>
      <c r="C2390" s="49" t="s">
        <v>0</v>
      </c>
      <c r="D2390" s="49" t="s">
        <v>0</v>
      </c>
      <c r="E2390" s="49" t="s">
        <v>0</v>
      </c>
      <c r="F2390" s="49" t="s">
        <v>0</v>
      </c>
      <c r="G2390" s="49" t="s">
        <v>0</v>
      </c>
      <c r="H2390" s="21" t="s">
        <v>1104</v>
      </c>
      <c r="I2390" s="112">
        <f>SUM(I2362,I2384,I2387)</f>
        <v>1137474</v>
      </c>
      <c r="J2390" s="112">
        <f>SUM(J2362,J2384,J2387)</f>
        <v>1128974</v>
      </c>
      <c r="K2390" s="112">
        <f>SUM(K2362,K2384,K2387)</f>
        <v>0</v>
      </c>
      <c r="L2390" s="112">
        <f t="shared" si="859"/>
        <v>321179</v>
      </c>
      <c r="M2390" s="112">
        <f>SUM(M2362,M2384,M2387)</f>
        <v>87279</v>
      </c>
      <c r="N2390" s="112">
        <f t="shared" ref="N2390:O2390" si="865">SUM(N2362,N2384,N2387)</f>
        <v>122750</v>
      </c>
      <c r="O2390" s="112">
        <f t="shared" si="865"/>
        <v>111150</v>
      </c>
      <c r="P2390" s="112">
        <f t="shared" si="861"/>
        <v>321179</v>
      </c>
      <c r="Q2390" s="112">
        <f t="shared" si="862"/>
        <v>28.448750812684793</v>
      </c>
      <c r="R2390" s="35"/>
    </row>
    <row r="2391" spans="1:18" ht="15" thickBot="1" x14ac:dyDescent="0.35">
      <c r="A2391" s="81" t="s">
        <v>0</v>
      </c>
      <c r="B2391" s="81" t="s">
        <v>0</v>
      </c>
      <c r="C2391" s="81" t="s">
        <v>0</v>
      </c>
      <c r="D2391" s="81" t="s">
        <v>0</v>
      </c>
      <c r="E2391" s="81" t="s">
        <v>0</v>
      </c>
      <c r="F2391" s="81" t="s">
        <v>0</v>
      </c>
      <c r="G2391" s="81" t="s">
        <v>0</v>
      </c>
      <c r="H2391" s="6" t="s">
        <v>152</v>
      </c>
      <c r="I2391" s="104">
        <v>35</v>
      </c>
      <c r="J2391" s="104">
        <v>35</v>
      </c>
      <c r="K2391" s="104"/>
      <c r="L2391" s="104"/>
      <c r="M2391" s="104"/>
      <c r="N2391" s="104"/>
      <c r="O2391" s="104"/>
      <c r="P2391" s="104"/>
      <c r="Q2391" s="104"/>
      <c r="R2391" s="35"/>
    </row>
    <row r="2392" spans="1:18" s="34" customFormat="1" ht="31.2" thickBot="1" x14ac:dyDescent="0.35">
      <c r="A2392" s="127" t="s">
        <v>0</v>
      </c>
      <c r="B2392" s="127" t="s">
        <v>0</v>
      </c>
      <c r="C2392" s="127" t="s">
        <v>0</v>
      </c>
      <c r="D2392" s="127" t="s">
        <v>0</v>
      </c>
      <c r="E2392" s="127" t="s">
        <v>0</v>
      </c>
      <c r="F2392" s="127" t="s">
        <v>0</v>
      </c>
      <c r="G2392" s="127" t="s">
        <v>0</v>
      </c>
      <c r="H2392" s="29" t="s">
        <v>63</v>
      </c>
      <c r="I2392" s="124" t="s">
        <v>3013</v>
      </c>
      <c r="J2392" s="124" t="s">
        <v>2</v>
      </c>
      <c r="K2392" s="124" t="s">
        <v>3097</v>
      </c>
      <c r="L2392" s="124" t="s">
        <v>3097</v>
      </c>
      <c r="M2392" s="124" t="s">
        <v>3098</v>
      </c>
      <c r="N2392" s="124" t="s">
        <v>3099</v>
      </c>
      <c r="O2392" s="124" t="s">
        <v>3100</v>
      </c>
      <c r="P2392" s="124" t="s">
        <v>3097</v>
      </c>
      <c r="Q2392" s="126" t="s">
        <v>3101</v>
      </c>
      <c r="R2392" s="35"/>
    </row>
    <row r="2393" spans="1:18" x14ac:dyDescent="0.3">
      <c r="A2393" s="128"/>
      <c r="B2393" s="128"/>
      <c r="C2393" s="128"/>
      <c r="D2393" s="128"/>
      <c r="E2393" s="128"/>
      <c r="F2393" s="128"/>
      <c r="G2393" s="128"/>
      <c r="H2393" s="10" t="s">
        <v>0</v>
      </c>
      <c r="I2393" s="103">
        <v>1</v>
      </c>
      <c r="J2393" s="103">
        <v>2</v>
      </c>
      <c r="K2393" s="103">
        <v>3</v>
      </c>
      <c r="L2393" s="103" t="s">
        <v>3</v>
      </c>
      <c r="M2393" s="103">
        <v>5</v>
      </c>
      <c r="N2393" s="103">
        <v>6</v>
      </c>
      <c r="O2393" s="103">
        <v>7</v>
      </c>
      <c r="P2393" s="103" t="s">
        <v>3102</v>
      </c>
      <c r="Q2393" s="103">
        <v>9</v>
      </c>
      <c r="R2393" s="35"/>
    </row>
    <row r="2394" spans="1:18" x14ac:dyDescent="0.3">
      <c r="A2394" s="128"/>
      <c r="B2394" s="128"/>
      <c r="C2394" s="128"/>
      <c r="D2394" s="128"/>
      <c r="E2394" s="128"/>
      <c r="F2394" s="128"/>
      <c r="G2394" s="128"/>
      <c r="H2394" s="11" t="s">
        <v>99</v>
      </c>
      <c r="I2394" s="105">
        <f>SUM(I2390)</f>
        <v>1137474</v>
      </c>
      <c r="J2394" s="105">
        <f>SUM(J2390)</f>
        <v>1128974</v>
      </c>
      <c r="K2394" s="105">
        <f>SUM(K2390)</f>
        <v>0</v>
      </c>
      <c r="L2394" s="105">
        <f t="shared" si="859"/>
        <v>321179</v>
      </c>
      <c r="M2394" s="105">
        <f>SUM(M2390)</f>
        <v>87279</v>
      </c>
      <c r="N2394" s="105">
        <f t="shared" ref="N2394:O2394" si="866">SUM(N2390)</f>
        <v>122750</v>
      </c>
      <c r="O2394" s="105">
        <f t="shared" si="866"/>
        <v>111150</v>
      </c>
      <c r="P2394" s="105">
        <f t="shared" si="861"/>
        <v>321179</v>
      </c>
      <c r="Q2394" s="105">
        <f t="shared" si="862"/>
        <v>28.448750812684793</v>
      </c>
      <c r="R2394" s="35"/>
    </row>
    <row r="2395" spans="1:18" x14ac:dyDescent="0.3">
      <c r="A2395" s="128"/>
      <c r="B2395" s="128"/>
      <c r="C2395" s="128"/>
      <c r="D2395" s="128"/>
      <c r="E2395" s="128"/>
      <c r="F2395" s="128"/>
      <c r="G2395" s="128"/>
      <c r="H2395" s="12" t="s">
        <v>62</v>
      </c>
      <c r="I2395" s="105">
        <f>SUM(I2394)</f>
        <v>1137474</v>
      </c>
      <c r="J2395" s="105">
        <f>SUM(J2394)</f>
        <v>1128974</v>
      </c>
      <c r="K2395" s="105">
        <f>SUM(K2394)</f>
        <v>0</v>
      </c>
      <c r="L2395" s="105">
        <f t="shared" si="859"/>
        <v>321179</v>
      </c>
      <c r="M2395" s="105">
        <f>SUM(M2394)</f>
        <v>87279</v>
      </c>
      <c r="N2395" s="105">
        <f t="shared" ref="N2395:O2395" si="867">SUM(N2394)</f>
        <v>122750</v>
      </c>
      <c r="O2395" s="105">
        <f t="shared" si="867"/>
        <v>111150</v>
      </c>
      <c r="P2395" s="105">
        <f t="shared" si="861"/>
        <v>321179</v>
      </c>
      <c r="Q2395" s="105">
        <f t="shared" si="862"/>
        <v>28.448750812684793</v>
      </c>
      <c r="R2395" s="35"/>
    </row>
    <row r="2396" spans="1:18" x14ac:dyDescent="0.3">
      <c r="A2396" s="129"/>
      <c r="B2396" s="129"/>
      <c r="C2396" s="129"/>
      <c r="D2396" s="129"/>
      <c r="E2396" s="129"/>
      <c r="F2396" s="129"/>
      <c r="G2396" s="129"/>
      <c r="R2396" s="35"/>
    </row>
    <row r="2397" spans="1:18" ht="15" thickBot="1" x14ac:dyDescent="0.35">
      <c r="A2397" s="81" t="s">
        <v>0</v>
      </c>
      <c r="B2397" s="81" t="s">
        <v>0</v>
      </c>
      <c r="C2397" s="81" t="s">
        <v>0</v>
      </c>
      <c r="D2397" s="81" t="s">
        <v>0</v>
      </c>
      <c r="E2397" s="81" t="s">
        <v>0</v>
      </c>
      <c r="F2397" s="81" t="s">
        <v>0</v>
      </c>
      <c r="G2397" s="81" t="s">
        <v>0</v>
      </c>
      <c r="H2397" s="13" t="s">
        <v>0</v>
      </c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35"/>
    </row>
    <row r="2398" spans="1:18" s="34" customFormat="1" ht="31.2" thickBot="1" x14ac:dyDescent="0.35">
      <c r="A2398" s="45" t="s">
        <v>112</v>
      </c>
      <c r="B2398" s="45" t="s">
        <v>113</v>
      </c>
      <c r="C2398" s="45" t="s">
        <v>114</v>
      </c>
      <c r="D2398" s="46" t="s">
        <v>0</v>
      </c>
      <c r="E2398" s="45" t="s">
        <v>3014</v>
      </c>
      <c r="F2398" s="45" t="s">
        <v>115</v>
      </c>
      <c r="G2398" s="45" t="s">
        <v>116</v>
      </c>
      <c r="H2398" s="29" t="s">
        <v>1</v>
      </c>
      <c r="I2398" s="124" t="s">
        <v>3013</v>
      </c>
      <c r="J2398" s="124" t="s">
        <v>2</v>
      </c>
      <c r="K2398" s="124" t="s">
        <v>3097</v>
      </c>
      <c r="L2398" s="124" t="s">
        <v>3097</v>
      </c>
      <c r="M2398" s="124" t="s">
        <v>3098</v>
      </c>
      <c r="N2398" s="124" t="s">
        <v>3099</v>
      </c>
      <c r="O2398" s="124" t="s">
        <v>3100</v>
      </c>
      <c r="P2398" s="124" t="s">
        <v>3097</v>
      </c>
      <c r="Q2398" s="126" t="s">
        <v>3101</v>
      </c>
      <c r="R2398" s="35"/>
    </row>
    <row r="2399" spans="1:18" x14ac:dyDescent="0.3">
      <c r="A2399" s="50" t="s">
        <v>0</v>
      </c>
      <c r="B2399" s="50" t="s">
        <v>0</v>
      </c>
      <c r="C2399" s="50" t="s">
        <v>0</v>
      </c>
      <c r="D2399" s="51" t="s">
        <v>0</v>
      </c>
      <c r="E2399" s="51" t="s">
        <v>0</v>
      </c>
      <c r="F2399" s="86" t="s">
        <v>0</v>
      </c>
      <c r="G2399" s="87" t="s">
        <v>0</v>
      </c>
      <c r="H2399" s="8" t="s">
        <v>0</v>
      </c>
      <c r="I2399" s="103">
        <v>1</v>
      </c>
      <c r="J2399" s="103">
        <v>2</v>
      </c>
      <c r="K2399" s="103">
        <v>3</v>
      </c>
      <c r="L2399" s="103" t="s">
        <v>3</v>
      </c>
      <c r="M2399" s="103">
        <v>5</v>
      </c>
      <c r="N2399" s="103">
        <v>6</v>
      </c>
      <c r="O2399" s="103">
        <v>7</v>
      </c>
      <c r="P2399" s="103" t="s">
        <v>3102</v>
      </c>
      <c r="Q2399" s="103">
        <v>9</v>
      </c>
      <c r="R2399" s="35"/>
    </row>
    <row r="2400" spans="1:18" x14ac:dyDescent="0.3">
      <c r="A2400" s="41" t="s">
        <v>796</v>
      </c>
      <c r="B2400" s="41" t="s">
        <v>154</v>
      </c>
      <c r="C2400" s="40" t="s">
        <v>1105</v>
      </c>
      <c r="D2400" s="40" t="s">
        <v>1106</v>
      </c>
      <c r="E2400" s="52" t="s">
        <v>0</v>
      </c>
      <c r="F2400" s="52" t="s">
        <v>0</v>
      </c>
      <c r="G2400" s="52" t="s">
        <v>0</v>
      </c>
      <c r="H2400" s="6" t="s">
        <v>1107</v>
      </c>
      <c r="I2400" s="102"/>
      <c r="J2400" s="102"/>
      <c r="K2400" s="102"/>
      <c r="L2400" s="102">
        <f t="shared" si="859"/>
        <v>0</v>
      </c>
      <c r="M2400" s="102">
        <v>0</v>
      </c>
      <c r="N2400" s="102"/>
      <c r="O2400" s="102"/>
      <c r="P2400" s="102">
        <f t="shared" si="861"/>
        <v>0</v>
      </c>
      <c r="Q2400" s="102" t="str">
        <f t="shared" si="862"/>
        <v>-</v>
      </c>
      <c r="R2400" s="35"/>
    </row>
    <row r="2401" spans="1:18" s="34" customFormat="1" ht="20.399999999999999" x14ac:dyDescent="0.3">
      <c r="A2401" s="43" t="s">
        <v>0</v>
      </c>
      <c r="B2401" s="43" t="s">
        <v>0</v>
      </c>
      <c r="C2401" s="43" t="s">
        <v>0</v>
      </c>
      <c r="D2401" s="49" t="s">
        <v>0</v>
      </c>
      <c r="E2401" s="49" t="s">
        <v>0</v>
      </c>
      <c r="F2401" s="49" t="s">
        <v>0</v>
      </c>
      <c r="G2401" s="49" t="s">
        <v>0</v>
      </c>
      <c r="H2401" s="21" t="s">
        <v>26</v>
      </c>
      <c r="I2401" s="112">
        <f>SUM(I2402,I2410,I2412)</f>
        <v>1908908</v>
      </c>
      <c r="J2401" s="112">
        <f>SUM(J2402,J2410,J2412)</f>
        <v>1897408</v>
      </c>
      <c r="K2401" s="112">
        <f>SUM(K2402,K2410,K2412)</f>
        <v>0</v>
      </c>
      <c r="L2401" s="112">
        <f t="shared" si="859"/>
        <v>470951</v>
      </c>
      <c r="M2401" s="112">
        <f>SUM(M2402,M2410,M2412)</f>
        <v>143021</v>
      </c>
      <c r="N2401" s="112">
        <f t="shared" ref="N2401:O2401" si="868">SUM(N2402,N2410,N2412)</f>
        <v>170765</v>
      </c>
      <c r="O2401" s="112">
        <f t="shared" si="868"/>
        <v>157165</v>
      </c>
      <c r="P2401" s="112">
        <f t="shared" si="861"/>
        <v>470951</v>
      </c>
      <c r="Q2401" s="112">
        <f t="shared" si="862"/>
        <v>24.820755472729111</v>
      </c>
      <c r="R2401" s="35"/>
    </row>
    <row r="2402" spans="1:18" x14ac:dyDescent="0.3">
      <c r="A2402" s="40" t="s">
        <v>796</v>
      </c>
      <c r="B2402" s="40" t="s">
        <v>154</v>
      </c>
      <c r="C2402" s="40" t="s">
        <v>1105</v>
      </c>
      <c r="D2402" s="40" t="s">
        <v>1106</v>
      </c>
      <c r="E2402" s="52" t="s">
        <v>119</v>
      </c>
      <c r="F2402" s="52" t="s">
        <v>0</v>
      </c>
      <c r="G2402" s="52" t="s">
        <v>0</v>
      </c>
      <c r="H2402" s="6" t="s">
        <v>5</v>
      </c>
      <c r="I2402" s="104">
        <f>SUM(I2403,I2404)</f>
        <v>1626461</v>
      </c>
      <c r="J2402" s="104">
        <f>SUM(J2403,J2404)</f>
        <v>1626461</v>
      </c>
      <c r="K2402" s="104">
        <f>SUM(K2403,K2404)</f>
        <v>0</v>
      </c>
      <c r="L2402" s="104">
        <f t="shared" si="859"/>
        <v>409605</v>
      </c>
      <c r="M2402" s="104">
        <f>SUM(M2403,M2404)</f>
        <v>130405</v>
      </c>
      <c r="N2402" s="104">
        <f t="shared" ref="N2402:O2402" si="869">SUM(N2403,N2404)</f>
        <v>144600</v>
      </c>
      <c r="O2402" s="104">
        <f t="shared" si="869"/>
        <v>134600</v>
      </c>
      <c r="P2402" s="104">
        <f t="shared" si="861"/>
        <v>409605</v>
      </c>
      <c r="Q2402" s="104">
        <f t="shared" si="862"/>
        <v>25.183819347651127</v>
      </c>
      <c r="R2402" s="35"/>
    </row>
    <row r="2403" spans="1:18" x14ac:dyDescent="0.3">
      <c r="A2403" s="40" t="s">
        <v>796</v>
      </c>
      <c r="B2403" s="40" t="s">
        <v>154</v>
      </c>
      <c r="C2403" s="40" t="s">
        <v>1105</v>
      </c>
      <c r="D2403" s="40" t="s">
        <v>1106</v>
      </c>
      <c r="E2403" s="88" t="s">
        <v>3015</v>
      </c>
      <c r="F2403" s="40"/>
      <c r="G2403" s="81" t="s">
        <v>3071</v>
      </c>
      <c r="H2403" s="9" t="s">
        <v>6</v>
      </c>
      <c r="I2403" s="102">
        <v>1426661</v>
      </c>
      <c r="J2403" s="102">
        <v>1426661</v>
      </c>
      <c r="K2403" s="102"/>
      <c r="L2403" s="102">
        <f t="shared" si="859"/>
        <v>370560</v>
      </c>
      <c r="M2403" s="102">
        <v>116560</v>
      </c>
      <c r="N2403" s="102">
        <v>132000</v>
      </c>
      <c r="O2403" s="102">
        <v>122000</v>
      </c>
      <c r="P2403" s="102">
        <f t="shared" si="861"/>
        <v>370560</v>
      </c>
      <c r="Q2403" s="102">
        <f t="shared" si="862"/>
        <v>25.973934943199538</v>
      </c>
      <c r="R2403" s="35"/>
    </row>
    <row r="2404" spans="1:18" x14ac:dyDescent="0.3">
      <c r="A2404" s="41" t="s">
        <v>796</v>
      </c>
      <c r="B2404" s="41" t="s">
        <v>154</v>
      </c>
      <c r="C2404" s="41" t="s">
        <v>1105</v>
      </c>
      <c r="D2404" s="41" t="s">
        <v>1106</v>
      </c>
      <c r="E2404" s="41" t="s">
        <v>120</v>
      </c>
      <c r="F2404" s="40" t="s">
        <v>0</v>
      </c>
      <c r="G2404" s="81" t="s">
        <v>0</v>
      </c>
      <c r="H2404" s="6" t="s">
        <v>7</v>
      </c>
      <c r="I2404" s="104">
        <f>SUM(I2405:I2409)</f>
        <v>199800</v>
      </c>
      <c r="J2404" s="104">
        <f>SUM(J2405:J2409)</f>
        <v>199800</v>
      </c>
      <c r="K2404" s="104">
        <f>SUM(K2405:K2409)</f>
        <v>0</v>
      </c>
      <c r="L2404" s="104">
        <f t="shared" si="859"/>
        <v>39045</v>
      </c>
      <c r="M2404" s="104">
        <f>SUM(M2405:M2409)</f>
        <v>13845</v>
      </c>
      <c r="N2404" s="104">
        <f t="shared" ref="N2404:O2404" si="870">SUM(N2405:N2409)</f>
        <v>12600</v>
      </c>
      <c r="O2404" s="104">
        <f t="shared" si="870"/>
        <v>12600</v>
      </c>
      <c r="P2404" s="104">
        <f t="shared" si="861"/>
        <v>39045</v>
      </c>
      <c r="Q2404" s="104">
        <f t="shared" si="862"/>
        <v>19.542042042042045</v>
      </c>
      <c r="R2404" s="35"/>
    </row>
    <row r="2405" spans="1:18" x14ac:dyDescent="0.3">
      <c r="A2405" s="40" t="s">
        <v>796</v>
      </c>
      <c r="B2405" s="40" t="s">
        <v>154</v>
      </c>
      <c r="C2405" s="40" t="s">
        <v>1105</v>
      </c>
      <c r="D2405" s="40" t="s">
        <v>1106</v>
      </c>
      <c r="E2405" s="88" t="s">
        <v>3016</v>
      </c>
      <c r="F2405" s="40" t="s">
        <v>1108</v>
      </c>
      <c r="G2405" s="81" t="s">
        <v>3071</v>
      </c>
      <c r="H2405" s="9" t="s">
        <v>9</v>
      </c>
      <c r="I2405" s="102">
        <v>31000</v>
      </c>
      <c r="J2405" s="102">
        <v>31000</v>
      </c>
      <c r="K2405" s="102"/>
      <c r="L2405" s="102">
        <f t="shared" si="859"/>
        <v>8013</v>
      </c>
      <c r="M2405" s="102">
        <v>2813</v>
      </c>
      <c r="N2405" s="102">
        <v>2600</v>
      </c>
      <c r="O2405" s="102">
        <v>2600</v>
      </c>
      <c r="P2405" s="102">
        <f t="shared" si="861"/>
        <v>8013</v>
      </c>
      <c r="Q2405" s="102">
        <f t="shared" si="862"/>
        <v>25.848387096774196</v>
      </c>
      <c r="R2405" s="35"/>
    </row>
    <row r="2406" spans="1:18" x14ac:dyDescent="0.3">
      <c r="A2406" s="40" t="s">
        <v>796</v>
      </c>
      <c r="B2406" s="40" t="s">
        <v>154</v>
      </c>
      <c r="C2406" s="40" t="s">
        <v>1105</v>
      </c>
      <c r="D2406" s="40" t="s">
        <v>1106</v>
      </c>
      <c r="E2406" s="88" t="s">
        <v>3016</v>
      </c>
      <c r="F2406" s="40" t="s">
        <v>1109</v>
      </c>
      <c r="G2406" s="81" t="s">
        <v>3071</v>
      </c>
      <c r="H2406" s="9" t="s">
        <v>12</v>
      </c>
      <c r="I2406" s="102">
        <v>113000</v>
      </c>
      <c r="J2406" s="102">
        <v>113000</v>
      </c>
      <c r="K2406" s="102"/>
      <c r="L2406" s="102">
        <f t="shared" si="859"/>
        <v>31032</v>
      </c>
      <c r="M2406" s="102">
        <v>11032</v>
      </c>
      <c r="N2406" s="102">
        <v>10000</v>
      </c>
      <c r="O2406" s="102">
        <v>10000</v>
      </c>
      <c r="P2406" s="102">
        <f t="shared" si="861"/>
        <v>31032</v>
      </c>
      <c r="Q2406" s="102">
        <f t="shared" si="862"/>
        <v>27.461946902654866</v>
      </c>
      <c r="R2406" s="35"/>
    </row>
    <row r="2407" spans="1:18" x14ac:dyDescent="0.3">
      <c r="A2407" s="40" t="s">
        <v>796</v>
      </c>
      <c r="B2407" s="40" t="s">
        <v>154</v>
      </c>
      <c r="C2407" s="40" t="s">
        <v>1105</v>
      </c>
      <c r="D2407" s="40" t="s">
        <v>1106</v>
      </c>
      <c r="E2407" s="88" t="s">
        <v>3016</v>
      </c>
      <c r="F2407" s="40" t="s">
        <v>1110</v>
      </c>
      <c r="G2407" s="81" t="s">
        <v>3071</v>
      </c>
      <c r="H2407" s="9" t="s">
        <v>10</v>
      </c>
      <c r="I2407" s="102">
        <v>28400</v>
      </c>
      <c r="J2407" s="102">
        <v>28400</v>
      </c>
      <c r="K2407" s="102"/>
      <c r="L2407" s="102">
        <f t="shared" si="859"/>
        <v>0</v>
      </c>
      <c r="M2407" s="102">
        <v>0</v>
      </c>
      <c r="N2407" s="102"/>
      <c r="O2407" s="102"/>
      <c r="P2407" s="102">
        <f t="shared" si="861"/>
        <v>0</v>
      </c>
      <c r="Q2407" s="102">
        <f t="shared" si="862"/>
        <v>0</v>
      </c>
      <c r="R2407" s="35"/>
    </row>
    <row r="2408" spans="1:18" x14ac:dyDescent="0.3">
      <c r="A2408" s="40" t="s">
        <v>796</v>
      </c>
      <c r="B2408" s="40" t="s">
        <v>154</v>
      </c>
      <c r="C2408" s="40" t="s">
        <v>1105</v>
      </c>
      <c r="D2408" s="40" t="s">
        <v>1106</v>
      </c>
      <c r="E2408" s="88" t="s">
        <v>3016</v>
      </c>
      <c r="F2408" s="40" t="s">
        <v>1111</v>
      </c>
      <c r="G2408" s="81" t="s">
        <v>3071</v>
      </c>
      <c r="H2408" s="9" t="s">
        <v>8</v>
      </c>
      <c r="I2408" s="102">
        <v>12500</v>
      </c>
      <c r="J2408" s="102">
        <v>12500</v>
      </c>
      <c r="K2408" s="102"/>
      <c r="L2408" s="102">
        <f t="shared" si="859"/>
        <v>0</v>
      </c>
      <c r="M2408" s="102">
        <v>0</v>
      </c>
      <c r="N2408" s="102"/>
      <c r="O2408" s="102"/>
      <c r="P2408" s="102">
        <f t="shared" si="861"/>
        <v>0</v>
      </c>
      <c r="Q2408" s="102">
        <f t="shared" si="862"/>
        <v>0</v>
      </c>
      <c r="R2408" s="35"/>
    </row>
    <row r="2409" spans="1:18" x14ac:dyDescent="0.3">
      <c r="A2409" s="40" t="s">
        <v>796</v>
      </c>
      <c r="B2409" s="40" t="s">
        <v>154</v>
      </c>
      <c r="C2409" s="40" t="s">
        <v>1105</v>
      </c>
      <c r="D2409" s="40" t="s">
        <v>1106</v>
      </c>
      <c r="E2409" s="88" t="s">
        <v>3016</v>
      </c>
      <c r="F2409" s="40" t="s">
        <v>1112</v>
      </c>
      <c r="G2409" s="81" t="s">
        <v>3071</v>
      </c>
      <c r="H2409" s="9" t="s">
        <v>11</v>
      </c>
      <c r="I2409" s="102">
        <v>14900</v>
      </c>
      <c r="J2409" s="102">
        <v>14900</v>
      </c>
      <c r="K2409" s="102"/>
      <c r="L2409" s="102">
        <f t="shared" si="859"/>
        <v>0</v>
      </c>
      <c r="M2409" s="102">
        <v>0</v>
      </c>
      <c r="N2409" s="102"/>
      <c r="O2409" s="102"/>
      <c r="P2409" s="102">
        <f t="shared" si="861"/>
        <v>0</v>
      </c>
      <c r="Q2409" s="102">
        <f t="shared" si="862"/>
        <v>0</v>
      </c>
      <c r="R2409" s="35"/>
    </row>
    <row r="2410" spans="1:18" x14ac:dyDescent="0.3">
      <c r="A2410" s="40" t="s">
        <v>796</v>
      </c>
      <c r="B2410" s="40" t="s">
        <v>154</v>
      </c>
      <c r="C2410" s="40" t="s">
        <v>1105</v>
      </c>
      <c r="D2410" s="40" t="s">
        <v>1106</v>
      </c>
      <c r="E2410" s="52" t="s">
        <v>124</v>
      </c>
      <c r="F2410" s="52" t="s">
        <v>0</v>
      </c>
      <c r="G2410" s="52" t="s">
        <v>0</v>
      </c>
      <c r="H2410" s="6" t="s">
        <v>14</v>
      </c>
      <c r="I2410" s="104">
        <f>SUM(I2411)</f>
        <v>156347</v>
      </c>
      <c r="J2410" s="104">
        <f>SUM(J2411)</f>
        <v>156347</v>
      </c>
      <c r="K2410" s="104">
        <f>SUM(K2411)</f>
        <v>0</v>
      </c>
      <c r="L2410" s="104">
        <f t="shared" si="859"/>
        <v>40240</v>
      </c>
      <c r="M2410" s="104">
        <f>SUM(M2411)</f>
        <v>12240</v>
      </c>
      <c r="N2410" s="104">
        <f t="shared" ref="N2410:O2410" si="871">SUM(N2411)</f>
        <v>14000</v>
      </c>
      <c r="O2410" s="104">
        <f t="shared" si="871"/>
        <v>14000</v>
      </c>
      <c r="P2410" s="104">
        <f t="shared" si="861"/>
        <v>40240</v>
      </c>
      <c r="Q2410" s="104">
        <f t="shared" si="862"/>
        <v>25.73762208421012</v>
      </c>
      <c r="R2410" s="35"/>
    </row>
    <row r="2411" spans="1:18" x14ac:dyDescent="0.3">
      <c r="A2411" s="40" t="s">
        <v>796</v>
      </c>
      <c r="B2411" s="40" t="s">
        <v>154</v>
      </c>
      <c r="C2411" s="40" t="s">
        <v>1105</v>
      </c>
      <c r="D2411" s="40" t="s">
        <v>1106</v>
      </c>
      <c r="E2411" s="88" t="s">
        <v>3017</v>
      </c>
      <c r="F2411" s="40"/>
      <c r="G2411" s="81" t="s">
        <v>3071</v>
      </c>
      <c r="H2411" s="9" t="s">
        <v>15</v>
      </c>
      <c r="I2411" s="102">
        <v>156347</v>
      </c>
      <c r="J2411" s="102">
        <v>156347</v>
      </c>
      <c r="K2411" s="102"/>
      <c r="L2411" s="102">
        <f t="shared" si="859"/>
        <v>40240</v>
      </c>
      <c r="M2411" s="102">
        <v>12240</v>
      </c>
      <c r="N2411" s="102">
        <v>14000</v>
      </c>
      <c r="O2411" s="102">
        <v>14000</v>
      </c>
      <c r="P2411" s="102">
        <f t="shared" si="861"/>
        <v>40240</v>
      </c>
      <c r="Q2411" s="102">
        <f t="shared" si="862"/>
        <v>25.73762208421012</v>
      </c>
      <c r="R2411" s="35"/>
    </row>
    <row r="2412" spans="1:18" x14ac:dyDescent="0.3">
      <c r="A2412" s="40" t="s">
        <v>796</v>
      </c>
      <c r="B2412" s="40" t="s">
        <v>154</v>
      </c>
      <c r="C2412" s="40" t="s">
        <v>1105</v>
      </c>
      <c r="D2412" s="40" t="s">
        <v>1106</v>
      </c>
      <c r="E2412" s="52" t="s">
        <v>125</v>
      </c>
      <c r="F2412" s="52" t="s">
        <v>0</v>
      </c>
      <c r="G2412" s="52" t="s">
        <v>0</v>
      </c>
      <c r="H2412" s="6" t="s">
        <v>16</v>
      </c>
      <c r="I2412" s="104">
        <f>SUM(I2413:I2420)</f>
        <v>126100</v>
      </c>
      <c r="J2412" s="104">
        <f>SUM(J2413:J2420)</f>
        <v>114600</v>
      </c>
      <c r="K2412" s="104">
        <f>SUM(K2413:K2420)</f>
        <v>0</v>
      </c>
      <c r="L2412" s="104">
        <f t="shared" si="859"/>
        <v>21106</v>
      </c>
      <c r="M2412" s="104">
        <f>SUM(M2413:M2420)</f>
        <v>376</v>
      </c>
      <c r="N2412" s="104">
        <f t="shared" ref="N2412:O2412" si="872">SUM(N2413:N2420)</f>
        <v>12165</v>
      </c>
      <c r="O2412" s="104">
        <f t="shared" si="872"/>
        <v>8565</v>
      </c>
      <c r="P2412" s="104">
        <f t="shared" si="861"/>
        <v>21106</v>
      </c>
      <c r="Q2412" s="104">
        <f t="shared" si="862"/>
        <v>18.417102966841188</v>
      </c>
      <c r="R2412" s="35"/>
    </row>
    <row r="2413" spans="1:18" x14ac:dyDescent="0.3">
      <c r="A2413" s="40" t="s">
        <v>796</v>
      </c>
      <c r="B2413" s="40" t="s">
        <v>154</v>
      </c>
      <c r="C2413" s="40" t="s">
        <v>1105</v>
      </c>
      <c r="D2413" s="40" t="s">
        <v>1106</v>
      </c>
      <c r="E2413" s="88" t="s">
        <v>3018</v>
      </c>
      <c r="F2413" s="40"/>
      <c r="G2413" s="81" t="s">
        <v>3071</v>
      </c>
      <c r="H2413" s="9" t="s">
        <v>17</v>
      </c>
      <c r="I2413" s="102">
        <v>2000</v>
      </c>
      <c r="J2413" s="102">
        <v>1000</v>
      </c>
      <c r="K2413" s="102"/>
      <c r="L2413" s="102">
        <f t="shared" si="859"/>
        <v>0</v>
      </c>
      <c r="M2413" s="102">
        <v>0</v>
      </c>
      <c r="N2413" s="102"/>
      <c r="O2413" s="102"/>
      <c r="P2413" s="102">
        <f t="shared" si="861"/>
        <v>0</v>
      </c>
      <c r="Q2413" s="102">
        <f t="shared" si="862"/>
        <v>0</v>
      </c>
      <c r="R2413" s="35"/>
    </row>
    <row r="2414" spans="1:18" x14ac:dyDescent="0.3">
      <c r="A2414" s="40" t="s">
        <v>796</v>
      </c>
      <c r="B2414" s="40" t="s">
        <v>154</v>
      </c>
      <c r="C2414" s="40" t="s">
        <v>1105</v>
      </c>
      <c r="D2414" s="40" t="s">
        <v>1106</v>
      </c>
      <c r="E2414" s="88" t="s">
        <v>3031</v>
      </c>
      <c r="F2414" s="40"/>
      <c r="G2414" s="81" t="s">
        <v>3071</v>
      </c>
      <c r="H2414" s="9" t="s">
        <v>18</v>
      </c>
      <c r="I2414" s="102">
        <v>41000</v>
      </c>
      <c r="J2414" s="102">
        <v>41000</v>
      </c>
      <c r="K2414" s="102"/>
      <c r="L2414" s="102">
        <f t="shared" si="859"/>
        <v>9400</v>
      </c>
      <c r="M2414" s="102">
        <v>0</v>
      </c>
      <c r="N2414" s="102">
        <v>6000</v>
      </c>
      <c r="O2414" s="102">
        <v>3400</v>
      </c>
      <c r="P2414" s="102">
        <f t="shared" si="861"/>
        <v>9400</v>
      </c>
      <c r="Q2414" s="102">
        <f t="shared" si="862"/>
        <v>22.926829268292686</v>
      </c>
      <c r="R2414" s="35"/>
    </row>
    <row r="2415" spans="1:18" x14ac:dyDescent="0.3">
      <c r="A2415" s="40" t="s">
        <v>796</v>
      </c>
      <c r="B2415" s="40" t="s">
        <v>154</v>
      </c>
      <c r="C2415" s="40" t="s">
        <v>1105</v>
      </c>
      <c r="D2415" s="40" t="s">
        <v>1106</v>
      </c>
      <c r="E2415" s="88" t="s">
        <v>3032</v>
      </c>
      <c r="F2415" s="40"/>
      <c r="G2415" s="81" t="s">
        <v>3071</v>
      </c>
      <c r="H2415" s="9" t="s">
        <v>19</v>
      </c>
      <c r="I2415" s="102">
        <v>13000</v>
      </c>
      <c r="J2415" s="102">
        <v>13000</v>
      </c>
      <c r="K2415" s="102"/>
      <c r="L2415" s="102">
        <f t="shared" si="859"/>
        <v>3100</v>
      </c>
      <c r="M2415" s="102">
        <v>0</v>
      </c>
      <c r="N2415" s="102">
        <v>2000</v>
      </c>
      <c r="O2415" s="102">
        <v>1100</v>
      </c>
      <c r="P2415" s="102">
        <f t="shared" si="861"/>
        <v>3100</v>
      </c>
      <c r="Q2415" s="102">
        <f t="shared" si="862"/>
        <v>23.846153846153847</v>
      </c>
      <c r="R2415" s="35"/>
    </row>
    <row r="2416" spans="1:18" x14ac:dyDescent="0.3">
      <c r="A2416" s="40" t="s">
        <v>796</v>
      </c>
      <c r="B2416" s="40" t="s">
        <v>154</v>
      </c>
      <c r="C2416" s="40" t="s">
        <v>1105</v>
      </c>
      <c r="D2416" s="40" t="s">
        <v>1106</v>
      </c>
      <c r="E2416" s="88" t="s">
        <v>3026</v>
      </c>
      <c r="F2416" s="40"/>
      <c r="G2416" s="81" t="s">
        <v>3071</v>
      </c>
      <c r="H2416" s="9" t="s">
        <v>20</v>
      </c>
      <c r="I2416" s="102">
        <v>15900</v>
      </c>
      <c r="J2416" s="102">
        <v>9900</v>
      </c>
      <c r="K2416" s="102"/>
      <c r="L2416" s="102">
        <f t="shared" si="859"/>
        <v>1650</v>
      </c>
      <c r="M2416" s="102">
        <v>0</v>
      </c>
      <c r="N2416" s="102">
        <v>825</v>
      </c>
      <c r="O2416" s="102">
        <v>825</v>
      </c>
      <c r="P2416" s="102">
        <f t="shared" si="861"/>
        <v>1650</v>
      </c>
      <c r="Q2416" s="102">
        <f t="shared" si="862"/>
        <v>16.666666666666664</v>
      </c>
      <c r="R2416" s="35"/>
    </row>
    <row r="2417" spans="1:18" x14ac:dyDescent="0.3">
      <c r="A2417" s="40" t="s">
        <v>796</v>
      </c>
      <c r="B2417" s="40" t="s">
        <v>154</v>
      </c>
      <c r="C2417" s="40" t="s">
        <v>1105</v>
      </c>
      <c r="D2417" s="40" t="s">
        <v>1106</v>
      </c>
      <c r="E2417" s="88" t="s">
        <v>3033</v>
      </c>
      <c r="F2417" s="40"/>
      <c r="G2417" s="81" t="s">
        <v>3071</v>
      </c>
      <c r="H2417" s="9" t="s">
        <v>21</v>
      </c>
      <c r="I2417" s="102">
        <v>2000</v>
      </c>
      <c r="J2417" s="102">
        <v>1000</v>
      </c>
      <c r="K2417" s="102"/>
      <c r="L2417" s="102">
        <f t="shared" si="859"/>
        <v>0</v>
      </c>
      <c r="M2417" s="102">
        <v>0</v>
      </c>
      <c r="N2417" s="102"/>
      <c r="O2417" s="102"/>
      <c r="P2417" s="102">
        <f t="shared" si="861"/>
        <v>0</v>
      </c>
      <c r="Q2417" s="102">
        <f t="shared" si="862"/>
        <v>0</v>
      </c>
      <c r="R2417" s="35"/>
    </row>
    <row r="2418" spans="1:18" x14ac:dyDescent="0.3">
      <c r="A2418" s="40" t="s">
        <v>796</v>
      </c>
      <c r="B2418" s="40" t="s">
        <v>154</v>
      </c>
      <c r="C2418" s="40" t="s">
        <v>1105</v>
      </c>
      <c r="D2418" s="40" t="s">
        <v>1106</v>
      </c>
      <c r="E2418" s="88" t="s">
        <v>3035</v>
      </c>
      <c r="F2418" s="40"/>
      <c r="G2418" s="81" t="s">
        <v>3071</v>
      </c>
      <c r="H2418" s="9" t="s">
        <v>23</v>
      </c>
      <c r="I2418" s="102">
        <v>12000</v>
      </c>
      <c r="J2418" s="102">
        <v>10000</v>
      </c>
      <c r="K2418" s="102"/>
      <c r="L2418" s="102">
        <f t="shared" si="859"/>
        <v>1680</v>
      </c>
      <c r="M2418" s="102">
        <v>0</v>
      </c>
      <c r="N2418" s="102">
        <v>840</v>
      </c>
      <c r="O2418" s="102">
        <v>840</v>
      </c>
      <c r="P2418" s="102">
        <f t="shared" si="861"/>
        <v>1680</v>
      </c>
      <c r="Q2418" s="102">
        <f t="shared" si="862"/>
        <v>16.8</v>
      </c>
      <c r="R2418" s="35"/>
    </row>
    <row r="2419" spans="1:18" x14ac:dyDescent="0.3">
      <c r="A2419" s="40" t="s">
        <v>796</v>
      </c>
      <c r="B2419" s="40" t="s">
        <v>154</v>
      </c>
      <c r="C2419" s="40" t="s">
        <v>1105</v>
      </c>
      <c r="D2419" s="40" t="s">
        <v>1106</v>
      </c>
      <c r="E2419" s="88" t="s">
        <v>3036</v>
      </c>
      <c r="F2419" s="40"/>
      <c r="G2419" s="81" t="s">
        <v>3071</v>
      </c>
      <c r="H2419" s="9" t="s">
        <v>24</v>
      </c>
      <c r="I2419" s="102">
        <v>0</v>
      </c>
      <c r="J2419" s="102">
        <v>0</v>
      </c>
      <c r="K2419" s="102"/>
      <c r="L2419" s="102">
        <f t="shared" si="859"/>
        <v>0</v>
      </c>
      <c r="M2419" s="102">
        <v>0</v>
      </c>
      <c r="N2419" s="102"/>
      <c r="O2419" s="102"/>
      <c r="P2419" s="102">
        <f t="shared" si="861"/>
        <v>0</v>
      </c>
      <c r="Q2419" s="102" t="str">
        <f t="shared" si="862"/>
        <v>-</v>
      </c>
      <c r="R2419" s="35"/>
    </row>
    <row r="2420" spans="1:18" x14ac:dyDescent="0.3">
      <c r="A2420" s="41" t="s">
        <v>796</v>
      </c>
      <c r="B2420" s="41" t="s">
        <v>154</v>
      </c>
      <c r="C2420" s="41" t="s">
        <v>1105</v>
      </c>
      <c r="D2420" s="41" t="s">
        <v>1106</v>
      </c>
      <c r="E2420" s="41" t="s">
        <v>127</v>
      </c>
      <c r="F2420" s="40" t="s">
        <v>0</v>
      </c>
      <c r="G2420" s="81" t="s">
        <v>0</v>
      </c>
      <c r="H2420" s="6" t="s">
        <v>25</v>
      </c>
      <c r="I2420" s="104">
        <f>SUM(I2421:I2423)</f>
        <v>40200</v>
      </c>
      <c r="J2420" s="104">
        <f>SUM(J2421:J2423)</f>
        <v>38700</v>
      </c>
      <c r="K2420" s="104">
        <f>SUM(K2421:K2423)</f>
        <v>0</v>
      </c>
      <c r="L2420" s="104">
        <f t="shared" si="859"/>
        <v>5276</v>
      </c>
      <c r="M2420" s="104">
        <f>SUM(M2421:M2423)</f>
        <v>376</v>
      </c>
      <c r="N2420" s="104">
        <f t="shared" ref="N2420:O2420" si="873">SUM(N2421:N2423)</f>
        <v>2500</v>
      </c>
      <c r="O2420" s="104">
        <f t="shared" si="873"/>
        <v>2400</v>
      </c>
      <c r="P2420" s="104">
        <f t="shared" si="861"/>
        <v>5276</v>
      </c>
      <c r="Q2420" s="104">
        <f t="shared" si="862"/>
        <v>13.633074935400517</v>
      </c>
      <c r="R2420" s="35"/>
    </row>
    <row r="2421" spans="1:18" x14ac:dyDescent="0.3">
      <c r="A2421" s="40" t="s">
        <v>796</v>
      </c>
      <c r="B2421" s="40" t="s">
        <v>154</v>
      </c>
      <c r="C2421" s="40" t="s">
        <v>1105</v>
      </c>
      <c r="D2421" s="40" t="s">
        <v>1106</v>
      </c>
      <c r="E2421" s="88" t="s">
        <v>3019</v>
      </c>
      <c r="F2421" s="40"/>
      <c r="G2421" s="81" t="s">
        <v>3071</v>
      </c>
      <c r="H2421" s="9" t="s">
        <v>25</v>
      </c>
      <c r="I2421" s="102">
        <v>25400</v>
      </c>
      <c r="J2421" s="102">
        <v>23900</v>
      </c>
      <c r="K2421" s="102"/>
      <c r="L2421" s="102">
        <f t="shared" si="859"/>
        <v>4000</v>
      </c>
      <c r="M2421" s="102">
        <v>0</v>
      </c>
      <c r="N2421" s="102">
        <v>2000</v>
      </c>
      <c r="O2421" s="102">
        <v>2000</v>
      </c>
      <c r="P2421" s="102">
        <f t="shared" si="861"/>
        <v>4000</v>
      </c>
      <c r="Q2421" s="102">
        <f t="shared" si="862"/>
        <v>16.736401673640167</v>
      </c>
      <c r="R2421" s="35"/>
    </row>
    <row r="2422" spans="1:18" x14ac:dyDescent="0.3">
      <c r="A2422" s="40" t="s">
        <v>796</v>
      </c>
      <c r="B2422" s="40" t="s">
        <v>154</v>
      </c>
      <c r="C2422" s="40" t="s">
        <v>1105</v>
      </c>
      <c r="D2422" s="40" t="s">
        <v>1106</v>
      </c>
      <c r="E2422" s="88" t="s">
        <v>3019</v>
      </c>
      <c r="F2422" s="40" t="s">
        <v>1113</v>
      </c>
      <c r="G2422" s="81" t="s">
        <v>3071</v>
      </c>
      <c r="H2422" s="9" t="s">
        <v>135</v>
      </c>
      <c r="I2422" s="102">
        <v>4700</v>
      </c>
      <c r="J2422" s="102">
        <v>4700</v>
      </c>
      <c r="K2422" s="102"/>
      <c r="L2422" s="102">
        <f t="shared" si="859"/>
        <v>1276</v>
      </c>
      <c r="M2422" s="102">
        <v>376</v>
      </c>
      <c r="N2422" s="102">
        <v>500</v>
      </c>
      <c r="O2422" s="102">
        <v>400</v>
      </c>
      <c r="P2422" s="102">
        <f t="shared" si="861"/>
        <v>1276</v>
      </c>
      <c r="Q2422" s="102">
        <f t="shared" si="862"/>
        <v>27.148936170212767</v>
      </c>
      <c r="R2422" s="35"/>
    </row>
    <row r="2423" spans="1:18" ht="20.399999999999999" x14ac:dyDescent="0.3">
      <c r="A2423" s="40" t="s">
        <v>796</v>
      </c>
      <c r="B2423" s="40" t="s">
        <v>154</v>
      </c>
      <c r="C2423" s="40" t="s">
        <v>1105</v>
      </c>
      <c r="D2423" s="40" t="s">
        <v>1106</v>
      </c>
      <c r="E2423" s="88" t="s">
        <v>3019</v>
      </c>
      <c r="F2423" s="40" t="s">
        <v>1114</v>
      </c>
      <c r="G2423" s="81" t="s">
        <v>3071</v>
      </c>
      <c r="H2423" s="9" t="s">
        <v>141</v>
      </c>
      <c r="I2423" s="102">
        <v>10100</v>
      </c>
      <c r="J2423" s="102">
        <v>10100</v>
      </c>
      <c r="K2423" s="102"/>
      <c r="L2423" s="102">
        <f t="shared" si="859"/>
        <v>0</v>
      </c>
      <c r="M2423" s="102">
        <v>0</v>
      </c>
      <c r="N2423" s="102"/>
      <c r="O2423" s="102"/>
      <c r="P2423" s="102">
        <f t="shared" si="861"/>
        <v>0</v>
      </c>
      <c r="Q2423" s="102">
        <f t="shared" si="862"/>
        <v>0</v>
      </c>
      <c r="R2423" s="35"/>
    </row>
    <row r="2424" spans="1:18" s="34" customFormat="1" ht="20.399999999999999" x14ac:dyDescent="0.3">
      <c r="A2424" s="43" t="s">
        <v>0</v>
      </c>
      <c r="B2424" s="43" t="s">
        <v>0</v>
      </c>
      <c r="C2424" s="43" t="s">
        <v>0</v>
      </c>
      <c r="D2424" s="49" t="s">
        <v>0</v>
      </c>
      <c r="E2424" s="49" t="s">
        <v>0</v>
      </c>
      <c r="F2424" s="49" t="s">
        <v>0</v>
      </c>
      <c r="G2424" s="49" t="s">
        <v>0</v>
      </c>
      <c r="H2424" s="21" t="s">
        <v>35</v>
      </c>
      <c r="I2424" s="112">
        <f t="shared" ref="I2424:O2425" si="874">SUM(I2425)</f>
        <v>100</v>
      </c>
      <c r="J2424" s="112">
        <f t="shared" si="874"/>
        <v>100</v>
      </c>
      <c r="K2424" s="112">
        <f t="shared" si="874"/>
        <v>0</v>
      </c>
      <c r="L2424" s="112">
        <f t="shared" si="859"/>
        <v>0</v>
      </c>
      <c r="M2424" s="112">
        <f t="shared" si="874"/>
        <v>0</v>
      </c>
      <c r="N2424" s="112">
        <f t="shared" si="874"/>
        <v>0</v>
      </c>
      <c r="O2424" s="112">
        <f t="shared" si="874"/>
        <v>0</v>
      </c>
      <c r="P2424" s="112">
        <f t="shared" si="861"/>
        <v>0</v>
      </c>
      <c r="Q2424" s="112">
        <f t="shared" si="862"/>
        <v>0</v>
      </c>
      <c r="R2424" s="35"/>
    </row>
    <row r="2425" spans="1:18" x14ac:dyDescent="0.3">
      <c r="A2425" s="40" t="s">
        <v>796</v>
      </c>
      <c r="B2425" s="40" t="s">
        <v>154</v>
      </c>
      <c r="C2425" s="40" t="s">
        <v>1105</v>
      </c>
      <c r="D2425" s="40" t="s">
        <v>1106</v>
      </c>
      <c r="E2425" s="52" t="s">
        <v>142</v>
      </c>
      <c r="F2425" s="52" t="s">
        <v>0</v>
      </c>
      <c r="G2425" s="52" t="s">
        <v>0</v>
      </c>
      <c r="H2425" s="6" t="s">
        <v>27</v>
      </c>
      <c r="I2425" s="104">
        <f t="shared" si="874"/>
        <v>100</v>
      </c>
      <c r="J2425" s="104">
        <f t="shared" si="874"/>
        <v>100</v>
      </c>
      <c r="K2425" s="104">
        <f t="shared" si="874"/>
        <v>0</v>
      </c>
      <c r="L2425" s="104">
        <f t="shared" si="859"/>
        <v>0</v>
      </c>
      <c r="M2425" s="104">
        <f t="shared" si="874"/>
        <v>0</v>
      </c>
      <c r="N2425" s="104">
        <f t="shared" si="874"/>
        <v>0</v>
      </c>
      <c r="O2425" s="104">
        <f t="shared" si="874"/>
        <v>0</v>
      </c>
      <c r="P2425" s="104">
        <f t="shared" si="861"/>
        <v>0</v>
      </c>
      <c r="Q2425" s="104">
        <f t="shared" si="862"/>
        <v>0</v>
      </c>
      <c r="R2425" s="35"/>
    </row>
    <row r="2426" spans="1:18" x14ac:dyDescent="0.3">
      <c r="A2426" s="40" t="s">
        <v>796</v>
      </c>
      <c r="B2426" s="40" t="s">
        <v>154</v>
      </c>
      <c r="C2426" s="40" t="s">
        <v>1105</v>
      </c>
      <c r="D2426" s="40" t="s">
        <v>1106</v>
      </c>
      <c r="E2426" s="88" t="s">
        <v>3021</v>
      </c>
      <c r="F2426" s="40"/>
      <c r="G2426" s="81" t="s">
        <v>3071</v>
      </c>
      <c r="H2426" s="9" t="s">
        <v>34</v>
      </c>
      <c r="I2426" s="102">
        <v>100</v>
      </c>
      <c r="J2426" s="102">
        <v>100</v>
      </c>
      <c r="K2426" s="102"/>
      <c r="L2426" s="102">
        <f t="shared" si="859"/>
        <v>0</v>
      </c>
      <c r="M2426" s="102">
        <v>0</v>
      </c>
      <c r="N2426" s="102"/>
      <c r="O2426" s="102"/>
      <c r="P2426" s="102">
        <f t="shared" si="861"/>
        <v>0</v>
      </c>
      <c r="Q2426" s="102">
        <f t="shared" si="862"/>
        <v>0</v>
      </c>
      <c r="R2426" s="35"/>
    </row>
    <row r="2427" spans="1:18" s="34" customFormat="1" ht="20.399999999999999" x14ac:dyDescent="0.3">
      <c r="A2427" s="43" t="s">
        <v>0</v>
      </c>
      <c r="B2427" s="43" t="s">
        <v>0</v>
      </c>
      <c r="C2427" s="43" t="s">
        <v>0</v>
      </c>
      <c r="D2427" s="49" t="s">
        <v>0</v>
      </c>
      <c r="E2427" s="49" t="s">
        <v>0</v>
      </c>
      <c r="F2427" s="49" t="s">
        <v>0</v>
      </c>
      <c r="G2427" s="49" t="s">
        <v>0</v>
      </c>
      <c r="H2427" s="21" t="s">
        <v>53</v>
      </c>
      <c r="I2427" s="112">
        <f t="shared" ref="I2427:O2428" si="875">SUM(I2428)</f>
        <v>10000</v>
      </c>
      <c r="J2427" s="112">
        <f t="shared" si="875"/>
        <v>0</v>
      </c>
      <c r="K2427" s="112">
        <f t="shared" si="875"/>
        <v>0</v>
      </c>
      <c r="L2427" s="112">
        <f t="shared" si="859"/>
        <v>0</v>
      </c>
      <c r="M2427" s="112">
        <f t="shared" si="875"/>
        <v>0</v>
      </c>
      <c r="N2427" s="112">
        <f t="shared" si="875"/>
        <v>0</v>
      </c>
      <c r="O2427" s="112">
        <f t="shared" si="875"/>
        <v>0</v>
      </c>
      <c r="P2427" s="112">
        <f t="shared" si="861"/>
        <v>0</v>
      </c>
      <c r="Q2427" s="112" t="str">
        <f t="shared" si="862"/>
        <v>-</v>
      </c>
      <c r="R2427" s="35"/>
    </row>
    <row r="2428" spans="1:18" x14ac:dyDescent="0.3">
      <c r="A2428" s="40" t="s">
        <v>796</v>
      </c>
      <c r="B2428" s="40" t="s">
        <v>154</v>
      </c>
      <c r="C2428" s="40" t="s">
        <v>1105</v>
      </c>
      <c r="D2428" s="40" t="s">
        <v>1106</v>
      </c>
      <c r="E2428" s="52" t="s">
        <v>149</v>
      </c>
      <c r="F2428" s="52" t="s">
        <v>0</v>
      </c>
      <c r="G2428" s="52" t="s">
        <v>0</v>
      </c>
      <c r="H2428" s="6" t="s">
        <v>46</v>
      </c>
      <c r="I2428" s="104">
        <f t="shared" si="875"/>
        <v>10000</v>
      </c>
      <c r="J2428" s="104">
        <f t="shared" si="875"/>
        <v>0</v>
      </c>
      <c r="K2428" s="104">
        <f t="shared" si="875"/>
        <v>0</v>
      </c>
      <c r="L2428" s="104">
        <f t="shared" si="859"/>
        <v>0</v>
      </c>
      <c r="M2428" s="104">
        <f t="shared" si="875"/>
        <v>0</v>
      </c>
      <c r="N2428" s="104">
        <f t="shared" si="875"/>
        <v>0</v>
      </c>
      <c r="O2428" s="104">
        <f t="shared" si="875"/>
        <v>0</v>
      </c>
      <c r="P2428" s="104">
        <f t="shared" si="861"/>
        <v>0</v>
      </c>
      <c r="Q2428" s="104" t="str">
        <f t="shared" si="862"/>
        <v>-</v>
      </c>
      <c r="R2428" s="35"/>
    </row>
    <row r="2429" spans="1:18" x14ac:dyDescent="0.3">
      <c r="A2429" s="40" t="s">
        <v>796</v>
      </c>
      <c r="B2429" s="40" t="s">
        <v>154</v>
      </c>
      <c r="C2429" s="40" t="s">
        <v>1105</v>
      </c>
      <c r="D2429" s="40" t="s">
        <v>1106</v>
      </c>
      <c r="E2429" s="88" t="s">
        <v>3022</v>
      </c>
      <c r="F2429" s="40"/>
      <c r="G2429" s="81" t="s">
        <v>3071</v>
      </c>
      <c r="H2429" s="9" t="s">
        <v>49</v>
      </c>
      <c r="I2429" s="102">
        <v>10000</v>
      </c>
      <c r="J2429" s="102">
        <v>0</v>
      </c>
      <c r="K2429" s="102"/>
      <c r="L2429" s="102">
        <f t="shared" si="859"/>
        <v>0</v>
      </c>
      <c r="M2429" s="102">
        <v>0</v>
      </c>
      <c r="N2429" s="102"/>
      <c r="O2429" s="102"/>
      <c r="P2429" s="102">
        <f t="shared" si="861"/>
        <v>0</v>
      </c>
      <c r="Q2429" s="102" t="str">
        <f t="shared" si="862"/>
        <v>-</v>
      </c>
      <c r="R2429" s="35"/>
    </row>
    <row r="2430" spans="1:18" s="34" customFormat="1" x14ac:dyDescent="0.3">
      <c r="A2430" s="49" t="s">
        <v>0</v>
      </c>
      <c r="B2430" s="49" t="s">
        <v>0</v>
      </c>
      <c r="C2430" s="49" t="s">
        <v>0</v>
      </c>
      <c r="D2430" s="49" t="s">
        <v>0</v>
      </c>
      <c r="E2430" s="49" t="s">
        <v>0</v>
      </c>
      <c r="F2430" s="49" t="s">
        <v>0</v>
      </c>
      <c r="G2430" s="49" t="s">
        <v>0</v>
      </c>
      <c r="H2430" s="21" t="s">
        <v>1115</v>
      </c>
      <c r="I2430" s="112">
        <f>SUM(I2401,I2424,I2427)</f>
        <v>1919008</v>
      </c>
      <c r="J2430" s="112">
        <f>SUM(J2401,J2424,J2427)</f>
        <v>1897508</v>
      </c>
      <c r="K2430" s="112">
        <f>SUM(K2401,K2424,K2427)</f>
        <v>0</v>
      </c>
      <c r="L2430" s="112">
        <f t="shared" si="859"/>
        <v>470951</v>
      </c>
      <c r="M2430" s="112">
        <f>SUM(M2401,M2424,M2427)</f>
        <v>143021</v>
      </c>
      <c r="N2430" s="112">
        <f t="shared" ref="N2430:O2430" si="876">SUM(N2401,N2424,N2427)</f>
        <v>170765</v>
      </c>
      <c r="O2430" s="112">
        <f t="shared" si="876"/>
        <v>157165</v>
      </c>
      <c r="P2430" s="112">
        <f t="shared" si="861"/>
        <v>470951</v>
      </c>
      <c r="Q2430" s="112">
        <f t="shared" si="862"/>
        <v>24.819447401539282</v>
      </c>
      <c r="R2430" s="35"/>
    </row>
    <row r="2431" spans="1:18" ht="15" thickBot="1" x14ac:dyDescent="0.35">
      <c r="A2431" s="81" t="s">
        <v>0</v>
      </c>
      <c r="B2431" s="81" t="s">
        <v>0</v>
      </c>
      <c r="C2431" s="81" t="s">
        <v>0</v>
      </c>
      <c r="D2431" s="81" t="s">
        <v>0</v>
      </c>
      <c r="E2431" s="81" t="s">
        <v>0</v>
      </c>
      <c r="F2431" s="81" t="s">
        <v>0</v>
      </c>
      <c r="G2431" s="81" t="s">
        <v>0</v>
      </c>
      <c r="H2431" s="6" t="s">
        <v>152</v>
      </c>
      <c r="I2431" s="104">
        <v>58</v>
      </c>
      <c r="J2431" s="104">
        <v>58</v>
      </c>
      <c r="K2431" s="104"/>
      <c r="L2431" s="104"/>
      <c r="M2431" s="104"/>
      <c r="N2431" s="104"/>
      <c r="O2431" s="104"/>
      <c r="P2431" s="104"/>
      <c r="Q2431" s="104"/>
      <c r="R2431" s="35"/>
    </row>
    <row r="2432" spans="1:18" s="34" customFormat="1" ht="31.2" thickBot="1" x14ac:dyDescent="0.35">
      <c r="A2432" s="127" t="s">
        <v>0</v>
      </c>
      <c r="B2432" s="127" t="s">
        <v>0</v>
      </c>
      <c r="C2432" s="127" t="s">
        <v>0</v>
      </c>
      <c r="D2432" s="127" t="s">
        <v>0</v>
      </c>
      <c r="E2432" s="127" t="s">
        <v>0</v>
      </c>
      <c r="F2432" s="127" t="s">
        <v>0</v>
      </c>
      <c r="G2432" s="127" t="s">
        <v>0</v>
      </c>
      <c r="H2432" s="29" t="s">
        <v>63</v>
      </c>
      <c r="I2432" s="124" t="s">
        <v>3013</v>
      </c>
      <c r="J2432" s="124" t="s">
        <v>2</v>
      </c>
      <c r="K2432" s="124" t="s">
        <v>3097</v>
      </c>
      <c r="L2432" s="124" t="s">
        <v>3097</v>
      </c>
      <c r="M2432" s="124" t="s">
        <v>3098</v>
      </c>
      <c r="N2432" s="124" t="s">
        <v>3099</v>
      </c>
      <c r="O2432" s="124" t="s">
        <v>3100</v>
      </c>
      <c r="P2432" s="124" t="s">
        <v>3097</v>
      </c>
      <c r="Q2432" s="126" t="s">
        <v>3101</v>
      </c>
      <c r="R2432" s="35"/>
    </row>
    <row r="2433" spans="1:18" x14ac:dyDescent="0.3">
      <c r="A2433" s="128"/>
      <c r="B2433" s="128"/>
      <c r="C2433" s="128"/>
      <c r="D2433" s="128"/>
      <c r="E2433" s="128"/>
      <c r="F2433" s="128"/>
      <c r="G2433" s="128"/>
      <c r="H2433" s="10" t="s">
        <v>0</v>
      </c>
      <c r="I2433" s="103">
        <v>1</v>
      </c>
      <c r="J2433" s="103">
        <v>2</v>
      </c>
      <c r="K2433" s="103">
        <v>3</v>
      </c>
      <c r="L2433" s="103" t="s">
        <v>3</v>
      </c>
      <c r="M2433" s="103">
        <v>5</v>
      </c>
      <c r="N2433" s="103">
        <v>6</v>
      </c>
      <c r="O2433" s="103">
        <v>7</v>
      </c>
      <c r="P2433" s="103" t="s">
        <v>3102</v>
      </c>
      <c r="Q2433" s="103">
        <v>9</v>
      </c>
      <c r="R2433" s="35"/>
    </row>
    <row r="2434" spans="1:18" x14ac:dyDescent="0.3">
      <c r="A2434" s="128"/>
      <c r="B2434" s="128"/>
      <c r="C2434" s="128"/>
      <c r="D2434" s="128"/>
      <c r="E2434" s="128"/>
      <c r="F2434" s="128"/>
      <c r="G2434" s="128"/>
      <c r="H2434" s="11" t="s">
        <v>99</v>
      </c>
      <c r="I2434" s="105">
        <f>SUM(I2430)</f>
        <v>1919008</v>
      </c>
      <c r="J2434" s="105">
        <f>SUM(J2430)</f>
        <v>1897508</v>
      </c>
      <c r="K2434" s="105">
        <f>SUM(K2430)</f>
        <v>0</v>
      </c>
      <c r="L2434" s="105">
        <f t="shared" si="859"/>
        <v>470951</v>
      </c>
      <c r="M2434" s="105">
        <f>SUM(M2430)</f>
        <v>143021</v>
      </c>
      <c r="N2434" s="105">
        <f t="shared" ref="N2434:O2434" si="877">SUM(N2430)</f>
        <v>170765</v>
      </c>
      <c r="O2434" s="105">
        <f t="shared" si="877"/>
        <v>157165</v>
      </c>
      <c r="P2434" s="105">
        <f t="shared" si="861"/>
        <v>470951</v>
      </c>
      <c r="Q2434" s="105">
        <f t="shared" si="862"/>
        <v>24.819447401539282</v>
      </c>
      <c r="R2434" s="35"/>
    </row>
    <row r="2435" spans="1:18" x14ac:dyDescent="0.3">
      <c r="A2435" s="128"/>
      <c r="B2435" s="128"/>
      <c r="C2435" s="128"/>
      <c r="D2435" s="128"/>
      <c r="E2435" s="128"/>
      <c r="F2435" s="128"/>
      <c r="G2435" s="128"/>
      <c r="H2435" s="12" t="s">
        <v>62</v>
      </c>
      <c r="I2435" s="105">
        <f>SUM(I2434)</f>
        <v>1919008</v>
      </c>
      <c r="J2435" s="105">
        <f>SUM(J2434)</f>
        <v>1897508</v>
      </c>
      <c r="K2435" s="105">
        <f>SUM(K2434)</f>
        <v>0</v>
      </c>
      <c r="L2435" s="105">
        <f t="shared" si="859"/>
        <v>470951</v>
      </c>
      <c r="M2435" s="105">
        <f>SUM(M2434)</f>
        <v>143021</v>
      </c>
      <c r="N2435" s="105">
        <f t="shared" ref="N2435:O2435" si="878">SUM(N2434)</f>
        <v>170765</v>
      </c>
      <c r="O2435" s="105">
        <f t="shared" si="878"/>
        <v>157165</v>
      </c>
      <c r="P2435" s="105">
        <f t="shared" si="861"/>
        <v>470951</v>
      </c>
      <c r="Q2435" s="105">
        <f t="shared" si="862"/>
        <v>24.819447401539282</v>
      </c>
      <c r="R2435" s="35"/>
    </row>
    <row r="2436" spans="1:18" x14ac:dyDescent="0.3">
      <c r="A2436" s="129"/>
      <c r="B2436" s="129"/>
      <c r="C2436" s="129"/>
      <c r="D2436" s="129"/>
      <c r="E2436" s="129"/>
      <c r="F2436" s="129"/>
      <c r="G2436" s="129"/>
      <c r="R2436" s="35"/>
    </row>
    <row r="2437" spans="1:18" ht="15" thickBot="1" x14ac:dyDescent="0.35">
      <c r="A2437" s="81" t="s">
        <v>0</v>
      </c>
      <c r="B2437" s="81" t="s">
        <v>0</v>
      </c>
      <c r="C2437" s="81" t="s">
        <v>0</v>
      </c>
      <c r="D2437" s="81" t="s">
        <v>0</v>
      </c>
      <c r="E2437" s="81" t="s">
        <v>0</v>
      </c>
      <c r="F2437" s="81" t="s">
        <v>0</v>
      </c>
      <c r="G2437" s="81" t="s">
        <v>0</v>
      </c>
      <c r="H2437" s="13" t="s">
        <v>0</v>
      </c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35"/>
    </row>
    <row r="2438" spans="1:18" s="34" customFormat="1" ht="31.2" thickBot="1" x14ac:dyDescent="0.35">
      <c r="A2438" s="45" t="s">
        <v>112</v>
      </c>
      <c r="B2438" s="45" t="s">
        <v>113</v>
      </c>
      <c r="C2438" s="45" t="s">
        <v>114</v>
      </c>
      <c r="D2438" s="46" t="s">
        <v>0</v>
      </c>
      <c r="E2438" s="45" t="s">
        <v>3014</v>
      </c>
      <c r="F2438" s="45" t="s">
        <v>115</v>
      </c>
      <c r="G2438" s="45" t="s">
        <v>116</v>
      </c>
      <c r="H2438" s="29" t="s">
        <v>1</v>
      </c>
      <c r="I2438" s="124" t="s">
        <v>3013</v>
      </c>
      <c r="J2438" s="124" t="s">
        <v>2</v>
      </c>
      <c r="K2438" s="124" t="s">
        <v>3097</v>
      </c>
      <c r="L2438" s="124" t="s">
        <v>3097</v>
      </c>
      <c r="M2438" s="124" t="s">
        <v>3098</v>
      </c>
      <c r="N2438" s="124" t="s">
        <v>3099</v>
      </c>
      <c r="O2438" s="124" t="s">
        <v>3100</v>
      </c>
      <c r="P2438" s="124" t="s">
        <v>3097</v>
      </c>
      <c r="Q2438" s="126" t="s">
        <v>3101</v>
      </c>
      <c r="R2438" s="35"/>
    </row>
    <row r="2439" spans="1:18" x14ac:dyDescent="0.3">
      <c r="A2439" s="50" t="s">
        <v>0</v>
      </c>
      <c r="B2439" s="50" t="s">
        <v>0</v>
      </c>
      <c r="C2439" s="50" t="s">
        <v>0</v>
      </c>
      <c r="D2439" s="51" t="s">
        <v>0</v>
      </c>
      <c r="E2439" s="51" t="s">
        <v>0</v>
      </c>
      <c r="F2439" s="86" t="s">
        <v>0</v>
      </c>
      <c r="G2439" s="87" t="s">
        <v>0</v>
      </c>
      <c r="H2439" s="8" t="s">
        <v>0</v>
      </c>
      <c r="I2439" s="103">
        <v>1</v>
      </c>
      <c r="J2439" s="103">
        <v>2</v>
      </c>
      <c r="K2439" s="103">
        <v>3</v>
      </c>
      <c r="L2439" s="103" t="s">
        <v>3</v>
      </c>
      <c r="M2439" s="103">
        <v>5</v>
      </c>
      <c r="N2439" s="103">
        <v>6</v>
      </c>
      <c r="O2439" s="103">
        <v>7</v>
      </c>
      <c r="P2439" s="103" t="s">
        <v>3102</v>
      </c>
      <c r="Q2439" s="103">
        <v>9</v>
      </c>
      <c r="R2439" s="35"/>
    </row>
    <row r="2440" spans="1:18" x14ac:dyDescent="0.3">
      <c r="A2440" s="41" t="s">
        <v>796</v>
      </c>
      <c r="B2440" s="41" t="s">
        <v>154</v>
      </c>
      <c r="C2440" s="40" t="s">
        <v>1116</v>
      </c>
      <c r="D2440" s="40" t="s">
        <v>1117</v>
      </c>
      <c r="E2440" s="52" t="s">
        <v>0</v>
      </c>
      <c r="F2440" s="52" t="s">
        <v>0</v>
      </c>
      <c r="G2440" s="52" t="s">
        <v>0</v>
      </c>
      <c r="H2440" s="6" t="s">
        <v>1118</v>
      </c>
      <c r="I2440" s="102"/>
      <c r="J2440" s="102"/>
      <c r="K2440" s="102"/>
      <c r="L2440" s="102">
        <f t="shared" si="859"/>
        <v>0</v>
      </c>
      <c r="M2440" s="102">
        <v>0</v>
      </c>
      <c r="N2440" s="102"/>
      <c r="O2440" s="102"/>
      <c r="P2440" s="102">
        <f t="shared" si="861"/>
        <v>0</v>
      </c>
      <c r="Q2440" s="102" t="str">
        <f t="shared" si="862"/>
        <v>-</v>
      </c>
      <c r="R2440" s="35"/>
    </row>
    <row r="2441" spans="1:18" s="34" customFormat="1" ht="20.399999999999999" x14ac:dyDescent="0.3">
      <c r="A2441" s="43" t="s">
        <v>0</v>
      </c>
      <c r="B2441" s="43" t="s">
        <v>0</v>
      </c>
      <c r="C2441" s="43" t="s">
        <v>0</v>
      </c>
      <c r="D2441" s="49" t="s">
        <v>0</v>
      </c>
      <c r="E2441" s="49" t="s">
        <v>0</v>
      </c>
      <c r="F2441" s="49" t="s">
        <v>0</v>
      </c>
      <c r="G2441" s="49" t="s">
        <v>0</v>
      </c>
      <c r="H2441" s="21" t="s">
        <v>26</v>
      </c>
      <c r="I2441" s="112">
        <f>SUM(I2442,I2450,I2452)</f>
        <v>1475694</v>
      </c>
      <c r="J2441" s="112">
        <f>SUM(J2442,J2450,J2452)</f>
        <v>1434694</v>
      </c>
      <c r="K2441" s="112">
        <f>SUM(K2442,K2450,K2452)</f>
        <v>0</v>
      </c>
      <c r="L2441" s="112">
        <f t="shared" si="859"/>
        <v>377135</v>
      </c>
      <c r="M2441" s="112">
        <f>SUM(M2442,M2450,M2452)</f>
        <v>118665</v>
      </c>
      <c r="N2441" s="112">
        <f t="shared" ref="N2441:O2441" si="879">SUM(N2442,N2450,N2452)</f>
        <v>136575</v>
      </c>
      <c r="O2441" s="112">
        <f t="shared" si="879"/>
        <v>121895</v>
      </c>
      <c r="P2441" s="112">
        <f t="shared" si="861"/>
        <v>377135</v>
      </c>
      <c r="Q2441" s="112">
        <f t="shared" si="862"/>
        <v>26.28679007509615</v>
      </c>
      <c r="R2441" s="35"/>
    </row>
    <row r="2442" spans="1:18" x14ac:dyDescent="0.3">
      <c r="A2442" s="40" t="s">
        <v>796</v>
      </c>
      <c r="B2442" s="40" t="s">
        <v>154</v>
      </c>
      <c r="C2442" s="40" t="s">
        <v>1116</v>
      </c>
      <c r="D2442" s="40" t="s">
        <v>1117</v>
      </c>
      <c r="E2442" s="52" t="s">
        <v>119</v>
      </c>
      <c r="F2442" s="52" t="s">
        <v>0</v>
      </c>
      <c r="G2442" s="52" t="s">
        <v>0</v>
      </c>
      <c r="H2442" s="6" t="s">
        <v>5</v>
      </c>
      <c r="I2442" s="104">
        <f>SUM(I2443,I2444)</f>
        <v>1222959</v>
      </c>
      <c r="J2442" s="104">
        <f>SUM(J2443,J2444)</f>
        <v>1212959</v>
      </c>
      <c r="K2442" s="104">
        <f>SUM(K2443,K2444)</f>
        <v>0</v>
      </c>
      <c r="L2442" s="104">
        <f t="shared" si="859"/>
        <v>325281</v>
      </c>
      <c r="M2442" s="104">
        <f>SUM(M2443,M2444)</f>
        <v>108241</v>
      </c>
      <c r="N2442" s="104">
        <f t="shared" ref="N2442:O2442" si="880">SUM(N2443,N2444)</f>
        <v>113520</v>
      </c>
      <c r="O2442" s="104">
        <f t="shared" si="880"/>
        <v>103520</v>
      </c>
      <c r="P2442" s="104">
        <f t="shared" si="861"/>
        <v>325281</v>
      </c>
      <c r="Q2442" s="104">
        <f t="shared" si="862"/>
        <v>26.817147158312853</v>
      </c>
      <c r="R2442" s="35"/>
    </row>
    <row r="2443" spans="1:18" x14ac:dyDescent="0.3">
      <c r="A2443" s="40" t="s">
        <v>796</v>
      </c>
      <c r="B2443" s="40" t="s">
        <v>154</v>
      </c>
      <c r="C2443" s="40" t="s">
        <v>1116</v>
      </c>
      <c r="D2443" s="40" t="s">
        <v>1117</v>
      </c>
      <c r="E2443" s="88" t="s">
        <v>3015</v>
      </c>
      <c r="F2443" s="40"/>
      <c r="G2443" s="81" t="s">
        <v>3071</v>
      </c>
      <c r="H2443" s="9" t="s">
        <v>6</v>
      </c>
      <c r="I2443" s="102">
        <v>1069559</v>
      </c>
      <c r="J2443" s="102">
        <v>1059559</v>
      </c>
      <c r="K2443" s="102"/>
      <c r="L2443" s="102">
        <f t="shared" ref="L2443:L2506" si="881">SUM(M2443:O2443)</f>
        <v>292284</v>
      </c>
      <c r="M2443" s="102">
        <v>96284</v>
      </c>
      <c r="N2443" s="102">
        <v>103000</v>
      </c>
      <c r="O2443" s="102">
        <v>93000</v>
      </c>
      <c r="P2443" s="102">
        <f t="shared" si="861"/>
        <v>292284</v>
      </c>
      <c r="Q2443" s="102">
        <f t="shared" si="862"/>
        <v>27.585438847671533</v>
      </c>
      <c r="R2443" s="35"/>
    </row>
    <row r="2444" spans="1:18" x14ac:dyDescent="0.3">
      <c r="A2444" s="41" t="s">
        <v>796</v>
      </c>
      <c r="B2444" s="41" t="s">
        <v>154</v>
      </c>
      <c r="C2444" s="41" t="s">
        <v>1116</v>
      </c>
      <c r="D2444" s="41" t="s">
        <v>1117</v>
      </c>
      <c r="E2444" s="41" t="s">
        <v>120</v>
      </c>
      <c r="F2444" s="40" t="s">
        <v>0</v>
      </c>
      <c r="G2444" s="81" t="s">
        <v>0</v>
      </c>
      <c r="H2444" s="6" t="s">
        <v>7</v>
      </c>
      <c r="I2444" s="104">
        <f>SUM(I2445:I2449)</f>
        <v>153400</v>
      </c>
      <c r="J2444" s="104">
        <f>SUM(J2445:J2449)</f>
        <v>153400</v>
      </c>
      <c r="K2444" s="104">
        <f>SUM(K2445:K2449)</f>
        <v>0</v>
      </c>
      <c r="L2444" s="104">
        <f t="shared" si="881"/>
        <v>32997</v>
      </c>
      <c r="M2444" s="104">
        <f>SUM(M2445:M2449)</f>
        <v>11957</v>
      </c>
      <c r="N2444" s="104">
        <f t="shared" ref="N2444:O2444" si="882">SUM(N2445:N2449)</f>
        <v>10520</v>
      </c>
      <c r="O2444" s="104">
        <f t="shared" si="882"/>
        <v>10520</v>
      </c>
      <c r="P2444" s="104">
        <f t="shared" si="861"/>
        <v>32997</v>
      </c>
      <c r="Q2444" s="104">
        <f t="shared" si="862"/>
        <v>21.510430247718386</v>
      </c>
      <c r="R2444" s="35"/>
    </row>
    <row r="2445" spans="1:18" x14ac:dyDescent="0.3">
      <c r="A2445" s="40" t="s">
        <v>796</v>
      </c>
      <c r="B2445" s="40" t="s">
        <v>154</v>
      </c>
      <c r="C2445" s="40" t="s">
        <v>1116</v>
      </c>
      <c r="D2445" s="40" t="s">
        <v>1117</v>
      </c>
      <c r="E2445" s="88" t="s">
        <v>3016</v>
      </c>
      <c r="F2445" s="40" t="s">
        <v>1119</v>
      </c>
      <c r="G2445" s="81" t="s">
        <v>3071</v>
      </c>
      <c r="H2445" s="9" t="s">
        <v>9</v>
      </c>
      <c r="I2445" s="102">
        <v>29000</v>
      </c>
      <c r="J2445" s="102">
        <v>29000</v>
      </c>
      <c r="K2445" s="102"/>
      <c r="L2445" s="102">
        <f t="shared" si="881"/>
        <v>7735</v>
      </c>
      <c r="M2445" s="102">
        <v>2895</v>
      </c>
      <c r="N2445" s="102">
        <v>2420</v>
      </c>
      <c r="O2445" s="102">
        <v>2420</v>
      </c>
      <c r="P2445" s="102">
        <f t="shared" ref="P2445:P2508" si="883">K2445+L2445</f>
        <v>7735</v>
      </c>
      <c r="Q2445" s="102">
        <f t="shared" ref="Q2445:Q2508" si="884">IF(J2445=0,"-",P2445/J2445*100)</f>
        <v>26.672413793103448</v>
      </c>
      <c r="R2445" s="35"/>
    </row>
    <row r="2446" spans="1:18" x14ac:dyDescent="0.3">
      <c r="A2446" s="40" t="s">
        <v>796</v>
      </c>
      <c r="B2446" s="40" t="s">
        <v>154</v>
      </c>
      <c r="C2446" s="40" t="s">
        <v>1116</v>
      </c>
      <c r="D2446" s="40" t="s">
        <v>1117</v>
      </c>
      <c r="E2446" s="88" t="s">
        <v>3016</v>
      </c>
      <c r="F2446" s="40" t="s">
        <v>1120</v>
      </c>
      <c r="G2446" s="81" t="s">
        <v>3071</v>
      </c>
      <c r="H2446" s="9" t="s">
        <v>12</v>
      </c>
      <c r="I2446" s="102">
        <v>87300</v>
      </c>
      <c r="J2446" s="102">
        <v>87300</v>
      </c>
      <c r="K2446" s="102"/>
      <c r="L2446" s="102">
        <f t="shared" si="881"/>
        <v>25262</v>
      </c>
      <c r="M2446" s="102">
        <v>9062</v>
      </c>
      <c r="N2446" s="102">
        <v>8100</v>
      </c>
      <c r="O2446" s="102">
        <v>8100</v>
      </c>
      <c r="P2446" s="102">
        <f t="shared" si="883"/>
        <v>25262</v>
      </c>
      <c r="Q2446" s="102">
        <f t="shared" si="884"/>
        <v>28.936998854524624</v>
      </c>
      <c r="R2446" s="35"/>
    </row>
    <row r="2447" spans="1:18" x14ac:dyDescent="0.3">
      <c r="A2447" s="40" t="s">
        <v>796</v>
      </c>
      <c r="B2447" s="40" t="s">
        <v>154</v>
      </c>
      <c r="C2447" s="40" t="s">
        <v>1116</v>
      </c>
      <c r="D2447" s="40" t="s">
        <v>1117</v>
      </c>
      <c r="E2447" s="88" t="s">
        <v>3016</v>
      </c>
      <c r="F2447" s="40" t="s">
        <v>1121</v>
      </c>
      <c r="G2447" s="81" t="s">
        <v>3071</v>
      </c>
      <c r="H2447" s="9" t="s">
        <v>10</v>
      </c>
      <c r="I2447" s="102">
        <v>21200</v>
      </c>
      <c r="J2447" s="102">
        <v>21200</v>
      </c>
      <c r="K2447" s="102"/>
      <c r="L2447" s="102">
        <f t="shared" si="881"/>
        <v>0</v>
      </c>
      <c r="M2447" s="102">
        <v>0</v>
      </c>
      <c r="N2447" s="102"/>
      <c r="O2447" s="102"/>
      <c r="P2447" s="102">
        <f t="shared" si="883"/>
        <v>0</v>
      </c>
      <c r="Q2447" s="102">
        <f t="shared" si="884"/>
        <v>0</v>
      </c>
      <c r="R2447" s="35"/>
    </row>
    <row r="2448" spans="1:18" x14ac:dyDescent="0.3">
      <c r="A2448" s="40" t="s">
        <v>796</v>
      </c>
      <c r="B2448" s="40" t="s">
        <v>154</v>
      </c>
      <c r="C2448" s="40" t="s">
        <v>1116</v>
      </c>
      <c r="D2448" s="40" t="s">
        <v>1117</v>
      </c>
      <c r="E2448" s="88" t="s">
        <v>3016</v>
      </c>
      <c r="F2448" s="40" t="s">
        <v>1122</v>
      </c>
      <c r="G2448" s="81" t="s">
        <v>3071</v>
      </c>
      <c r="H2448" s="9" t="s">
        <v>8</v>
      </c>
      <c r="I2448" s="102">
        <v>0</v>
      </c>
      <c r="J2448" s="102">
        <v>0</v>
      </c>
      <c r="K2448" s="102"/>
      <c r="L2448" s="102">
        <f t="shared" si="881"/>
        <v>0</v>
      </c>
      <c r="M2448" s="102">
        <v>0</v>
      </c>
      <c r="N2448" s="102"/>
      <c r="O2448" s="102"/>
      <c r="P2448" s="102">
        <f t="shared" si="883"/>
        <v>0</v>
      </c>
      <c r="Q2448" s="102" t="str">
        <f t="shared" si="884"/>
        <v>-</v>
      </c>
      <c r="R2448" s="35"/>
    </row>
    <row r="2449" spans="1:18" x14ac:dyDescent="0.3">
      <c r="A2449" s="40" t="s">
        <v>796</v>
      </c>
      <c r="B2449" s="40" t="s">
        <v>154</v>
      </c>
      <c r="C2449" s="40" t="s">
        <v>1116</v>
      </c>
      <c r="D2449" s="40" t="s">
        <v>1117</v>
      </c>
      <c r="E2449" s="88" t="s">
        <v>3016</v>
      </c>
      <c r="F2449" s="40" t="s">
        <v>1123</v>
      </c>
      <c r="G2449" s="81" t="s">
        <v>3071</v>
      </c>
      <c r="H2449" s="9" t="s">
        <v>11</v>
      </c>
      <c r="I2449" s="102">
        <v>15900</v>
      </c>
      <c r="J2449" s="102">
        <v>15900</v>
      </c>
      <c r="K2449" s="102"/>
      <c r="L2449" s="102">
        <f t="shared" si="881"/>
        <v>0</v>
      </c>
      <c r="M2449" s="102">
        <v>0</v>
      </c>
      <c r="N2449" s="102"/>
      <c r="O2449" s="102"/>
      <c r="P2449" s="102">
        <f t="shared" si="883"/>
        <v>0</v>
      </c>
      <c r="Q2449" s="102">
        <f t="shared" si="884"/>
        <v>0</v>
      </c>
      <c r="R2449" s="35"/>
    </row>
    <row r="2450" spans="1:18" x14ac:dyDescent="0.3">
      <c r="A2450" s="40" t="s">
        <v>796</v>
      </c>
      <c r="B2450" s="40" t="s">
        <v>154</v>
      </c>
      <c r="C2450" s="40" t="s">
        <v>1116</v>
      </c>
      <c r="D2450" s="40" t="s">
        <v>1117</v>
      </c>
      <c r="E2450" s="52" t="s">
        <v>124</v>
      </c>
      <c r="F2450" s="52" t="s">
        <v>0</v>
      </c>
      <c r="G2450" s="52" t="s">
        <v>0</v>
      </c>
      <c r="H2450" s="6" t="s">
        <v>14</v>
      </c>
      <c r="I2450" s="104">
        <f>SUM(I2451)</f>
        <v>122335</v>
      </c>
      <c r="J2450" s="104">
        <f>SUM(J2451)</f>
        <v>121335</v>
      </c>
      <c r="K2450" s="104">
        <f>SUM(K2451)</f>
        <v>0</v>
      </c>
      <c r="L2450" s="104">
        <f t="shared" si="881"/>
        <v>32611</v>
      </c>
      <c r="M2450" s="104">
        <f>SUM(M2451)</f>
        <v>10111</v>
      </c>
      <c r="N2450" s="104">
        <f t="shared" ref="N2450:O2450" si="885">SUM(N2451)</f>
        <v>12000</v>
      </c>
      <c r="O2450" s="104">
        <f t="shared" si="885"/>
        <v>10500</v>
      </c>
      <c r="P2450" s="104">
        <f t="shared" si="883"/>
        <v>32611</v>
      </c>
      <c r="Q2450" s="104">
        <f t="shared" si="884"/>
        <v>26.876828614991556</v>
      </c>
      <c r="R2450" s="35"/>
    </row>
    <row r="2451" spans="1:18" x14ac:dyDescent="0.3">
      <c r="A2451" s="40" t="s">
        <v>796</v>
      </c>
      <c r="B2451" s="40" t="s">
        <v>154</v>
      </c>
      <c r="C2451" s="40" t="s">
        <v>1116</v>
      </c>
      <c r="D2451" s="40" t="s">
        <v>1117</v>
      </c>
      <c r="E2451" s="88" t="s">
        <v>3017</v>
      </c>
      <c r="F2451" s="40"/>
      <c r="G2451" s="81" t="s">
        <v>3071</v>
      </c>
      <c r="H2451" s="9" t="s">
        <v>15</v>
      </c>
      <c r="I2451" s="102">
        <v>122335</v>
      </c>
      <c r="J2451" s="102">
        <v>121335</v>
      </c>
      <c r="K2451" s="102"/>
      <c r="L2451" s="102">
        <f t="shared" si="881"/>
        <v>32611</v>
      </c>
      <c r="M2451" s="102">
        <v>10111</v>
      </c>
      <c r="N2451" s="102">
        <v>12000</v>
      </c>
      <c r="O2451" s="102">
        <v>10500</v>
      </c>
      <c r="P2451" s="102">
        <f t="shared" si="883"/>
        <v>32611</v>
      </c>
      <c r="Q2451" s="102">
        <f t="shared" si="884"/>
        <v>26.876828614991556</v>
      </c>
      <c r="R2451" s="35"/>
    </row>
    <row r="2452" spans="1:18" x14ac:dyDescent="0.3">
      <c r="A2452" s="40" t="s">
        <v>796</v>
      </c>
      <c r="B2452" s="40" t="s">
        <v>154</v>
      </c>
      <c r="C2452" s="40" t="s">
        <v>1116</v>
      </c>
      <c r="D2452" s="40" t="s">
        <v>1117</v>
      </c>
      <c r="E2452" s="52" t="s">
        <v>125</v>
      </c>
      <c r="F2452" s="52" t="s">
        <v>0</v>
      </c>
      <c r="G2452" s="52" t="s">
        <v>0</v>
      </c>
      <c r="H2452" s="6" t="s">
        <v>16</v>
      </c>
      <c r="I2452" s="104">
        <f>SUM(I2453:I2460)</f>
        <v>130400</v>
      </c>
      <c r="J2452" s="104">
        <f>SUM(J2453:J2460)</f>
        <v>100400</v>
      </c>
      <c r="K2452" s="104">
        <f>SUM(K2453:K2460)</f>
        <v>0</v>
      </c>
      <c r="L2452" s="104">
        <f t="shared" si="881"/>
        <v>19243</v>
      </c>
      <c r="M2452" s="104">
        <f>SUM(M2453:M2460)</f>
        <v>313</v>
      </c>
      <c r="N2452" s="104">
        <f t="shared" ref="N2452:O2452" si="886">SUM(N2453:N2460)</f>
        <v>11055</v>
      </c>
      <c r="O2452" s="104">
        <f t="shared" si="886"/>
        <v>7875</v>
      </c>
      <c r="P2452" s="104">
        <f t="shared" si="883"/>
        <v>19243</v>
      </c>
      <c r="Q2452" s="104">
        <f t="shared" si="884"/>
        <v>19.166334661354583</v>
      </c>
      <c r="R2452" s="35"/>
    </row>
    <row r="2453" spans="1:18" x14ac:dyDescent="0.3">
      <c r="A2453" s="40" t="s">
        <v>796</v>
      </c>
      <c r="B2453" s="40" t="s">
        <v>154</v>
      </c>
      <c r="C2453" s="40" t="s">
        <v>1116</v>
      </c>
      <c r="D2453" s="40" t="s">
        <v>1117</v>
      </c>
      <c r="E2453" s="88" t="s">
        <v>3018</v>
      </c>
      <c r="F2453" s="40"/>
      <c r="G2453" s="81" t="s">
        <v>3071</v>
      </c>
      <c r="H2453" s="9" t="s">
        <v>17</v>
      </c>
      <c r="I2453" s="102">
        <v>1500</v>
      </c>
      <c r="J2453" s="102">
        <v>1000</v>
      </c>
      <c r="K2453" s="102"/>
      <c r="L2453" s="102">
        <f t="shared" si="881"/>
        <v>0</v>
      </c>
      <c r="M2453" s="102">
        <v>0</v>
      </c>
      <c r="N2453" s="102"/>
      <c r="O2453" s="102"/>
      <c r="P2453" s="102">
        <f t="shared" si="883"/>
        <v>0</v>
      </c>
      <c r="Q2453" s="102">
        <f t="shared" si="884"/>
        <v>0</v>
      </c>
      <c r="R2453" s="35"/>
    </row>
    <row r="2454" spans="1:18" x14ac:dyDescent="0.3">
      <c r="A2454" s="40" t="s">
        <v>796</v>
      </c>
      <c r="B2454" s="40" t="s">
        <v>154</v>
      </c>
      <c r="C2454" s="40" t="s">
        <v>1116</v>
      </c>
      <c r="D2454" s="40" t="s">
        <v>1117</v>
      </c>
      <c r="E2454" s="88" t="s">
        <v>3031</v>
      </c>
      <c r="F2454" s="40"/>
      <c r="G2454" s="81" t="s">
        <v>3071</v>
      </c>
      <c r="H2454" s="9" t="s">
        <v>18</v>
      </c>
      <c r="I2454" s="102">
        <v>35000</v>
      </c>
      <c r="J2454" s="102">
        <v>35000</v>
      </c>
      <c r="K2454" s="102"/>
      <c r="L2454" s="102">
        <f t="shared" si="881"/>
        <v>8000</v>
      </c>
      <c r="M2454" s="102">
        <v>0</v>
      </c>
      <c r="N2454" s="102">
        <v>5000</v>
      </c>
      <c r="O2454" s="102">
        <v>3000</v>
      </c>
      <c r="P2454" s="102">
        <f t="shared" si="883"/>
        <v>8000</v>
      </c>
      <c r="Q2454" s="102">
        <f t="shared" si="884"/>
        <v>22.857142857142858</v>
      </c>
      <c r="R2454" s="35"/>
    </row>
    <row r="2455" spans="1:18" x14ac:dyDescent="0.3">
      <c r="A2455" s="40" t="s">
        <v>796</v>
      </c>
      <c r="B2455" s="40" t="s">
        <v>154</v>
      </c>
      <c r="C2455" s="40" t="s">
        <v>1116</v>
      </c>
      <c r="D2455" s="40" t="s">
        <v>1117</v>
      </c>
      <c r="E2455" s="88" t="s">
        <v>3032</v>
      </c>
      <c r="F2455" s="40"/>
      <c r="G2455" s="81" t="s">
        <v>3071</v>
      </c>
      <c r="H2455" s="9" t="s">
        <v>19</v>
      </c>
      <c r="I2455" s="102">
        <v>11000</v>
      </c>
      <c r="J2455" s="102">
        <v>11000</v>
      </c>
      <c r="K2455" s="102"/>
      <c r="L2455" s="102">
        <f t="shared" si="881"/>
        <v>2920</v>
      </c>
      <c r="M2455" s="102">
        <v>0</v>
      </c>
      <c r="N2455" s="102">
        <v>2000</v>
      </c>
      <c r="O2455" s="102">
        <v>920</v>
      </c>
      <c r="P2455" s="102">
        <f t="shared" si="883"/>
        <v>2920</v>
      </c>
      <c r="Q2455" s="102">
        <f t="shared" si="884"/>
        <v>26.545454545454543</v>
      </c>
      <c r="R2455" s="35"/>
    </row>
    <row r="2456" spans="1:18" x14ac:dyDescent="0.3">
      <c r="A2456" s="40" t="s">
        <v>796</v>
      </c>
      <c r="B2456" s="40" t="s">
        <v>154</v>
      </c>
      <c r="C2456" s="40" t="s">
        <v>1116</v>
      </c>
      <c r="D2456" s="40" t="s">
        <v>1117</v>
      </c>
      <c r="E2456" s="88" t="s">
        <v>3026</v>
      </c>
      <c r="F2456" s="40"/>
      <c r="G2456" s="81" t="s">
        <v>3071</v>
      </c>
      <c r="H2456" s="9" t="s">
        <v>20</v>
      </c>
      <c r="I2456" s="102">
        <v>35000</v>
      </c>
      <c r="J2456" s="102">
        <v>10000</v>
      </c>
      <c r="K2456" s="102"/>
      <c r="L2456" s="102">
        <f t="shared" si="881"/>
        <v>1660</v>
      </c>
      <c r="M2456" s="102">
        <v>0</v>
      </c>
      <c r="N2456" s="102">
        <v>830</v>
      </c>
      <c r="O2456" s="102">
        <v>830</v>
      </c>
      <c r="P2456" s="102">
        <f t="shared" si="883"/>
        <v>1660</v>
      </c>
      <c r="Q2456" s="102">
        <f t="shared" si="884"/>
        <v>16.600000000000001</v>
      </c>
      <c r="R2456" s="35"/>
    </row>
    <row r="2457" spans="1:18" x14ac:dyDescent="0.3">
      <c r="A2457" s="40" t="s">
        <v>796</v>
      </c>
      <c r="B2457" s="40" t="s">
        <v>154</v>
      </c>
      <c r="C2457" s="40" t="s">
        <v>1116</v>
      </c>
      <c r="D2457" s="40" t="s">
        <v>1117</v>
      </c>
      <c r="E2457" s="88" t="s">
        <v>3033</v>
      </c>
      <c r="F2457" s="40"/>
      <c r="G2457" s="81" t="s">
        <v>3071</v>
      </c>
      <c r="H2457" s="9" t="s">
        <v>21</v>
      </c>
      <c r="I2457" s="102">
        <v>2000</v>
      </c>
      <c r="J2457" s="102">
        <v>1000</v>
      </c>
      <c r="K2457" s="102"/>
      <c r="L2457" s="102">
        <f t="shared" si="881"/>
        <v>0</v>
      </c>
      <c r="M2457" s="102">
        <v>0</v>
      </c>
      <c r="N2457" s="102"/>
      <c r="O2457" s="102"/>
      <c r="P2457" s="102">
        <f t="shared" si="883"/>
        <v>0</v>
      </c>
      <c r="Q2457" s="102">
        <f t="shared" si="884"/>
        <v>0</v>
      </c>
      <c r="R2457" s="35"/>
    </row>
    <row r="2458" spans="1:18" x14ac:dyDescent="0.3">
      <c r="A2458" s="40" t="s">
        <v>796</v>
      </c>
      <c r="B2458" s="40" t="s">
        <v>154</v>
      </c>
      <c r="C2458" s="40" t="s">
        <v>1116</v>
      </c>
      <c r="D2458" s="40" t="s">
        <v>1117</v>
      </c>
      <c r="E2458" s="88" t="s">
        <v>3035</v>
      </c>
      <c r="F2458" s="40"/>
      <c r="G2458" s="81" t="s">
        <v>3071</v>
      </c>
      <c r="H2458" s="9" t="s">
        <v>23</v>
      </c>
      <c r="I2458" s="102">
        <v>11900</v>
      </c>
      <c r="J2458" s="102">
        <v>9900</v>
      </c>
      <c r="K2458" s="102"/>
      <c r="L2458" s="102">
        <f t="shared" si="881"/>
        <v>1650</v>
      </c>
      <c r="M2458" s="102">
        <v>0</v>
      </c>
      <c r="N2458" s="102">
        <v>825</v>
      </c>
      <c r="O2458" s="102">
        <v>825</v>
      </c>
      <c r="P2458" s="102">
        <f t="shared" si="883"/>
        <v>1650</v>
      </c>
      <c r="Q2458" s="102">
        <f t="shared" si="884"/>
        <v>16.666666666666664</v>
      </c>
      <c r="R2458" s="35"/>
    </row>
    <row r="2459" spans="1:18" x14ac:dyDescent="0.3">
      <c r="A2459" s="40" t="s">
        <v>796</v>
      </c>
      <c r="B2459" s="40" t="s">
        <v>154</v>
      </c>
      <c r="C2459" s="40" t="s">
        <v>1116</v>
      </c>
      <c r="D2459" s="40" t="s">
        <v>1117</v>
      </c>
      <c r="E2459" s="88" t="s">
        <v>3036</v>
      </c>
      <c r="F2459" s="40"/>
      <c r="G2459" s="81" t="s">
        <v>3071</v>
      </c>
      <c r="H2459" s="9" t="s">
        <v>24</v>
      </c>
      <c r="I2459" s="102">
        <v>0</v>
      </c>
      <c r="J2459" s="102">
        <v>0</v>
      </c>
      <c r="K2459" s="102"/>
      <c r="L2459" s="102">
        <f t="shared" si="881"/>
        <v>0</v>
      </c>
      <c r="M2459" s="102">
        <v>0</v>
      </c>
      <c r="N2459" s="102"/>
      <c r="O2459" s="102"/>
      <c r="P2459" s="102">
        <f t="shared" si="883"/>
        <v>0</v>
      </c>
      <c r="Q2459" s="102" t="str">
        <f t="shared" si="884"/>
        <v>-</v>
      </c>
      <c r="R2459" s="35"/>
    </row>
    <row r="2460" spans="1:18" x14ac:dyDescent="0.3">
      <c r="A2460" s="41" t="s">
        <v>796</v>
      </c>
      <c r="B2460" s="41" t="s">
        <v>154</v>
      </c>
      <c r="C2460" s="41" t="s">
        <v>1116</v>
      </c>
      <c r="D2460" s="41" t="s">
        <v>1117</v>
      </c>
      <c r="E2460" s="41" t="s">
        <v>127</v>
      </c>
      <c r="F2460" s="40" t="s">
        <v>0</v>
      </c>
      <c r="G2460" s="81" t="s">
        <v>0</v>
      </c>
      <c r="H2460" s="6" t="s">
        <v>25</v>
      </c>
      <c r="I2460" s="104">
        <f>SUM(I2461:I2463)</f>
        <v>34000</v>
      </c>
      <c r="J2460" s="104">
        <f>SUM(J2461:J2463)</f>
        <v>32500</v>
      </c>
      <c r="K2460" s="104">
        <f>SUM(K2461:K2463)</f>
        <v>0</v>
      </c>
      <c r="L2460" s="104">
        <f t="shared" si="881"/>
        <v>5013</v>
      </c>
      <c r="M2460" s="104">
        <f>SUM(M2461:M2463)</f>
        <v>313</v>
      </c>
      <c r="N2460" s="104">
        <f t="shared" ref="N2460:O2460" si="887">SUM(N2461:N2463)</f>
        <v>2400</v>
      </c>
      <c r="O2460" s="104">
        <f t="shared" si="887"/>
        <v>2300</v>
      </c>
      <c r="P2460" s="104">
        <f t="shared" si="883"/>
        <v>5013</v>
      </c>
      <c r="Q2460" s="104">
        <f t="shared" si="884"/>
        <v>15.424615384615384</v>
      </c>
      <c r="R2460" s="35"/>
    </row>
    <row r="2461" spans="1:18" x14ac:dyDescent="0.3">
      <c r="A2461" s="40" t="s">
        <v>796</v>
      </c>
      <c r="B2461" s="40" t="s">
        <v>154</v>
      </c>
      <c r="C2461" s="40" t="s">
        <v>1116</v>
      </c>
      <c r="D2461" s="40" t="s">
        <v>1117</v>
      </c>
      <c r="E2461" s="88" t="s">
        <v>3019</v>
      </c>
      <c r="F2461" s="40"/>
      <c r="G2461" s="81" t="s">
        <v>3071</v>
      </c>
      <c r="H2461" s="9" t="s">
        <v>25</v>
      </c>
      <c r="I2461" s="102">
        <v>25500</v>
      </c>
      <c r="J2461" s="102">
        <v>24000</v>
      </c>
      <c r="K2461" s="102"/>
      <c r="L2461" s="102">
        <f t="shared" si="881"/>
        <v>4000</v>
      </c>
      <c r="M2461" s="102">
        <v>0</v>
      </c>
      <c r="N2461" s="102">
        <v>2000</v>
      </c>
      <c r="O2461" s="102">
        <v>2000</v>
      </c>
      <c r="P2461" s="102">
        <f t="shared" si="883"/>
        <v>4000</v>
      </c>
      <c r="Q2461" s="102">
        <f t="shared" si="884"/>
        <v>16.666666666666664</v>
      </c>
      <c r="R2461" s="35"/>
    </row>
    <row r="2462" spans="1:18" x14ac:dyDescent="0.3">
      <c r="A2462" s="40" t="s">
        <v>796</v>
      </c>
      <c r="B2462" s="40" t="s">
        <v>154</v>
      </c>
      <c r="C2462" s="40" t="s">
        <v>1116</v>
      </c>
      <c r="D2462" s="40" t="s">
        <v>1117</v>
      </c>
      <c r="E2462" s="88" t="s">
        <v>3019</v>
      </c>
      <c r="F2462" s="40" t="s">
        <v>1124</v>
      </c>
      <c r="G2462" s="81" t="s">
        <v>3071</v>
      </c>
      <c r="H2462" s="9" t="s">
        <v>135</v>
      </c>
      <c r="I2462" s="102">
        <v>3500</v>
      </c>
      <c r="J2462" s="102">
        <v>3500</v>
      </c>
      <c r="K2462" s="102"/>
      <c r="L2462" s="102">
        <f t="shared" si="881"/>
        <v>1013</v>
      </c>
      <c r="M2462" s="102">
        <v>313</v>
      </c>
      <c r="N2462" s="102">
        <v>400</v>
      </c>
      <c r="O2462" s="102">
        <v>300</v>
      </c>
      <c r="P2462" s="102">
        <f t="shared" si="883"/>
        <v>1013</v>
      </c>
      <c r="Q2462" s="102">
        <f t="shared" si="884"/>
        <v>28.942857142857143</v>
      </c>
      <c r="R2462" s="35"/>
    </row>
    <row r="2463" spans="1:18" ht="20.399999999999999" x14ac:dyDescent="0.3">
      <c r="A2463" s="40" t="s">
        <v>796</v>
      </c>
      <c r="B2463" s="40" t="s">
        <v>154</v>
      </c>
      <c r="C2463" s="40" t="s">
        <v>1116</v>
      </c>
      <c r="D2463" s="40" t="s">
        <v>1117</v>
      </c>
      <c r="E2463" s="88" t="s">
        <v>3019</v>
      </c>
      <c r="F2463" s="40" t="s">
        <v>1125</v>
      </c>
      <c r="G2463" s="81" t="s">
        <v>3071</v>
      </c>
      <c r="H2463" s="9" t="s">
        <v>141</v>
      </c>
      <c r="I2463" s="102">
        <v>5000</v>
      </c>
      <c r="J2463" s="102">
        <v>5000</v>
      </c>
      <c r="K2463" s="102"/>
      <c r="L2463" s="102">
        <f t="shared" si="881"/>
        <v>0</v>
      </c>
      <c r="M2463" s="102">
        <v>0</v>
      </c>
      <c r="N2463" s="102"/>
      <c r="O2463" s="102"/>
      <c r="P2463" s="102">
        <f t="shared" si="883"/>
        <v>0</v>
      </c>
      <c r="Q2463" s="102">
        <f t="shared" si="884"/>
        <v>0</v>
      </c>
      <c r="R2463" s="35"/>
    </row>
    <row r="2464" spans="1:18" s="34" customFormat="1" ht="20.399999999999999" x14ac:dyDescent="0.3">
      <c r="A2464" s="43" t="s">
        <v>0</v>
      </c>
      <c r="B2464" s="43" t="s">
        <v>0</v>
      </c>
      <c r="C2464" s="43" t="s">
        <v>0</v>
      </c>
      <c r="D2464" s="49" t="s">
        <v>0</v>
      </c>
      <c r="E2464" s="49" t="s">
        <v>0</v>
      </c>
      <c r="F2464" s="49" t="s">
        <v>0</v>
      </c>
      <c r="G2464" s="49" t="s">
        <v>0</v>
      </c>
      <c r="H2464" s="21" t="s">
        <v>35</v>
      </c>
      <c r="I2464" s="112">
        <f t="shared" ref="I2464:O2465" si="888">SUM(I2465)</f>
        <v>100</v>
      </c>
      <c r="J2464" s="112">
        <f t="shared" si="888"/>
        <v>100</v>
      </c>
      <c r="K2464" s="112">
        <f t="shared" si="888"/>
        <v>0</v>
      </c>
      <c r="L2464" s="112">
        <f t="shared" si="881"/>
        <v>0</v>
      </c>
      <c r="M2464" s="112">
        <f t="shared" si="888"/>
        <v>0</v>
      </c>
      <c r="N2464" s="112">
        <f t="shared" si="888"/>
        <v>0</v>
      </c>
      <c r="O2464" s="112">
        <f t="shared" si="888"/>
        <v>0</v>
      </c>
      <c r="P2464" s="112">
        <f t="shared" si="883"/>
        <v>0</v>
      </c>
      <c r="Q2464" s="112">
        <f t="shared" si="884"/>
        <v>0</v>
      </c>
      <c r="R2464" s="35"/>
    </row>
    <row r="2465" spans="1:18" x14ac:dyDescent="0.3">
      <c r="A2465" s="40" t="s">
        <v>796</v>
      </c>
      <c r="B2465" s="40" t="s">
        <v>154</v>
      </c>
      <c r="C2465" s="40" t="s">
        <v>1116</v>
      </c>
      <c r="D2465" s="40" t="s">
        <v>1117</v>
      </c>
      <c r="E2465" s="52" t="s">
        <v>142</v>
      </c>
      <c r="F2465" s="52" t="s">
        <v>0</v>
      </c>
      <c r="G2465" s="52" t="s">
        <v>0</v>
      </c>
      <c r="H2465" s="6" t="s">
        <v>27</v>
      </c>
      <c r="I2465" s="104">
        <f t="shared" si="888"/>
        <v>100</v>
      </c>
      <c r="J2465" s="104">
        <f t="shared" si="888"/>
        <v>100</v>
      </c>
      <c r="K2465" s="104">
        <f t="shared" si="888"/>
        <v>0</v>
      </c>
      <c r="L2465" s="104">
        <f t="shared" si="881"/>
        <v>0</v>
      </c>
      <c r="M2465" s="104">
        <f t="shared" si="888"/>
        <v>0</v>
      </c>
      <c r="N2465" s="104">
        <f t="shared" si="888"/>
        <v>0</v>
      </c>
      <c r="O2465" s="104">
        <f t="shared" si="888"/>
        <v>0</v>
      </c>
      <c r="P2465" s="104">
        <f t="shared" si="883"/>
        <v>0</v>
      </c>
      <c r="Q2465" s="104">
        <f t="shared" si="884"/>
        <v>0</v>
      </c>
      <c r="R2465" s="35"/>
    </row>
    <row r="2466" spans="1:18" x14ac:dyDescent="0.3">
      <c r="A2466" s="40" t="s">
        <v>796</v>
      </c>
      <c r="B2466" s="40" t="s">
        <v>154</v>
      </c>
      <c r="C2466" s="40" t="s">
        <v>1116</v>
      </c>
      <c r="D2466" s="40" t="s">
        <v>1117</v>
      </c>
      <c r="E2466" s="88" t="s">
        <v>3021</v>
      </c>
      <c r="F2466" s="40"/>
      <c r="G2466" s="81" t="s">
        <v>3071</v>
      </c>
      <c r="H2466" s="9" t="s">
        <v>34</v>
      </c>
      <c r="I2466" s="102">
        <v>100</v>
      </c>
      <c r="J2466" s="102">
        <v>100</v>
      </c>
      <c r="K2466" s="102"/>
      <c r="L2466" s="102">
        <f t="shared" si="881"/>
        <v>0</v>
      </c>
      <c r="M2466" s="102">
        <v>0</v>
      </c>
      <c r="N2466" s="102"/>
      <c r="O2466" s="102"/>
      <c r="P2466" s="102">
        <f t="shared" si="883"/>
        <v>0</v>
      </c>
      <c r="Q2466" s="102">
        <f t="shared" si="884"/>
        <v>0</v>
      </c>
      <c r="R2466" s="35"/>
    </row>
    <row r="2467" spans="1:18" s="34" customFormat="1" ht="20.399999999999999" x14ac:dyDescent="0.3">
      <c r="A2467" s="43" t="s">
        <v>0</v>
      </c>
      <c r="B2467" s="43" t="s">
        <v>0</v>
      </c>
      <c r="C2467" s="43" t="s">
        <v>0</v>
      </c>
      <c r="D2467" s="49" t="s">
        <v>0</v>
      </c>
      <c r="E2467" s="49" t="s">
        <v>0</v>
      </c>
      <c r="F2467" s="49" t="s">
        <v>0</v>
      </c>
      <c r="G2467" s="49" t="s">
        <v>0</v>
      </c>
      <c r="H2467" s="21" t="s">
        <v>53</v>
      </c>
      <c r="I2467" s="112">
        <f t="shared" ref="I2467:O2468" si="889">SUM(I2468)</f>
        <v>9000</v>
      </c>
      <c r="J2467" s="112">
        <f t="shared" si="889"/>
        <v>0</v>
      </c>
      <c r="K2467" s="112">
        <f t="shared" si="889"/>
        <v>0</v>
      </c>
      <c r="L2467" s="112">
        <f t="shared" si="881"/>
        <v>0</v>
      </c>
      <c r="M2467" s="112">
        <f t="shared" si="889"/>
        <v>0</v>
      </c>
      <c r="N2467" s="112">
        <f t="shared" si="889"/>
        <v>0</v>
      </c>
      <c r="O2467" s="112">
        <f t="shared" si="889"/>
        <v>0</v>
      </c>
      <c r="P2467" s="112">
        <f t="shared" si="883"/>
        <v>0</v>
      </c>
      <c r="Q2467" s="112" t="str">
        <f t="shared" si="884"/>
        <v>-</v>
      </c>
      <c r="R2467" s="35"/>
    </row>
    <row r="2468" spans="1:18" x14ac:dyDescent="0.3">
      <c r="A2468" s="40" t="s">
        <v>796</v>
      </c>
      <c r="B2468" s="40" t="s">
        <v>154</v>
      </c>
      <c r="C2468" s="40" t="s">
        <v>1116</v>
      </c>
      <c r="D2468" s="40" t="s">
        <v>1117</v>
      </c>
      <c r="E2468" s="52" t="s">
        <v>149</v>
      </c>
      <c r="F2468" s="52" t="s">
        <v>0</v>
      </c>
      <c r="G2468" s="52" t="s">
        <v>0</v>
      </c>
      <c r="H2468" s="6" t="s">
        <v>46</v>
      </c>
      <c r="I2468" s="104">
        <f t="shared" si="889"/>
        <v>9000</v>
      </c>
      <c r="J2468" s="104">
        <f t="shared" si="889"/>
        <v>0</v>
      </c>
      <c r="K2468" s="104">
        <f t="shared" si="889"/>
        <v>0</v>
      </c>
      <c r="L2468" s="104">
        <f t="shared" si="881"/>
        <v>0</v>
      </c>
      <c r="M2468" s="104">
        <f t="shared" si="889"/>
        <v>0</v>
      </c>
      <c r="N2468" s="104">
        <f t="shared" si="889"/>
        <v>0</v>
      </c>
      <c r="O2468" s="104">
        <f t="shared" si="889"/>
        <v>0</v>
      </c>
      <c r="P2468" s="104">
        <f t="shared" si="883"/>
        <v>0</v>
      </c>
      <c r="Q2468" s="104" t="str">
        <f t="shared" si="884"/>
        <v>-</v>
      </c>
      <c r="R2468" s="35"/>
    </row>
    <row r="2469" spans="1:18" x14ac:dyDescent="0.3">
      <c r="A2469" s="40" t="s">
        <v>796</v>
      </c>
      <c r="B2469" s="40" t="s">
        <v>154</v>
      </c>
      <c r="C2469" s="40" t="s">
        <v>1116</v>
      </c>
      <c r="D2469" s="40" t="s">
        <v>1117</v>
      </c>
      <c r="E2469" s="88" t="s">
        <v>3022</v>
      </c>
      <c r="F2469" s="40"/>
      <c r="G2469" s="81" t="s">
        <v>3071</v>
      </c>
      <c r="H2469" s="9" t="s">
        <v>49</v>
      </c>
      <c r="I2469" s="102">
        <v>9000</v>
      </c>
      <c r="J2469" s="102">
        <v>0</v>
      </c>
      <c r="K2469" s="102"/>
      <c r="L2469" s="102">
        <f t="shared" si="881"/>
        <v>0</v>
      </c>
      <c r="M2469" s="102">
        <v>0</v>
      </c>
      <c r="N2469" s="102"/>
      <c r="O2469" s="102"/>
      <c r="P2469" s="102">
        <f t="shared" si="883"/>
        <v>0</v>
      </c>
      <c r="Q2469" s="102" t="str">
        <f t="shared" si="884"/>
        <v>-</v>
      </c>
      <c r="R2469" s="35"/>
    </row>
    <row r="2470" spans="1:18" s="34" customFormat="1" x14ac:dyDescent="0.3">
      <c r="A2470" s="49" t="s">
        <v>0</v>
      </c>
      <c r="B2470" s="49" t="s">
        <v>0</v>
      </c>
      <c r="C2470" s="49" t="s">
        <v>0</v>
      </c>
      <c r="D2470" s="49" t="s">
        <v>0</v>
      </c>
      <c r="E2470" s="49" t="s">
        <v>0</v>
      </c>
      <c r="F2470" s="49" t="s">
        <v>0</v>
      </c>
      <c r="G2470" s="49" t="s">
        <v>0</v>
      </c>
      <c r="H2470" s="21" t="s">
        <v>1126</v>
      </c>
      <c r="I2470" s="112">
        <f>SUM(I2441,I2464,I2467)</f>
        <v>1484794</v>
      </c>
      <c r="J2470" s="112">
        <f>SUM(J2441,J2464,J2467)</f>
        <v>1434794</v>
      </c>
      <c r="K2470" s="112">
        <f>SUM(K2441,K2464,K2467)</f>
        <v>0</v>
      </c>
      <c r="L2470" s="112">
        <f t="shared" si="881"/>
        <v>377135</v>
      </c>
      <c r="M2470" s="112">
        <f>SUM(M2441,M2464,M2467)</f>
        <v>118665</v>
      </c>
      <c r="N2470" s="112">
        <f t="shared" ref="N2470:O2470" si="890">SUM(N2441,N2464,N2467)</f>
        <v>136575</v>
      </c>
      <c r="O2470" s="112">
        <f t="shared" si="890"/>
        <v>121895</v>
      </c>
      <c r="P2470" s="112">
        <f t="shared" si="883"/>
        <v>377135</v>
      </c>
      <c r="Q2470" s="112">
        <f t="shared" si="884"/>
        <v>26.284957980030583</v>
      </c>
      <c r="R2470" s="35"/>
    </row>
    <row r="2471" spans="1:18" ht="15" thickBot="1" x14ac:dyDescent="0.35">
      <c r="A2471" s="81" t="s">
        <v>0</v>
      </c>
      <c r="B2471" s="81" t="s">
        <v>0</v>
      </c>
      <c r="C2471" s="81" t="s">
        <v>0</v>
      </c>
      <c r="D2471" s="81" t="s">
        <v>0</v>
      </c>
      <c r="E2471" s="81" t="s">
        <v>0</v>
      </c>
      <c r="F2471" s="81" t="s">
        <v>0</v>
      </c>
      <c r="G2471" s="81" t="s">
        <v>0</v>
      </c>
      <c r="H2471" s="6" t="s">
        <v>152</v>
      </c>
      <c r="I2471" s="104">
        <v>41</v>
      </c>
      <c r="J2471" s="104">
        <v>41</v>
      </c>
      <c r="K2471" s="104"/>
      <c r="L2471" s="104"/>
      <c r="M2471" s="104"/>
      <c r="N2471" s="104"/>
      <c r="O2471" s="104"/>
      <c r="P2471" s="104"/>
      <c r="Q2471" s="104"/>
      <c r="R2471" s="35"/>
    </row>
    <row r="2472" spans="1:18" s="34" customFormat="1" ht="31.2" thickBot="1" x14ac:dyDescent="0.35">
      <c r="A2472" s="127" t="s">
        <v>0</v>
      </c>
      <c r="B2472" s="127" t="s">
        <v>0</v>
      </c>
      <c r="C2472" s="127" t="s">
        <v>0</v>
      </c>
      <c r="D2472" s="127" t="s">
        <v>0</v>
      </c>
      <c r="E2472" s="127" t="s">
        <v>0</v>
      </c>
      <c r="F2472" s="127" t="s">
        <v>0</v>
      </c>
      <c r="G2472" s="127" t="s">
        <v>0</v>
      </c>
      <c r="H2472" s="29" t="s">
        <v>63</v>
      </c>
      <c r="I2472" s="124" t="s">
        <v>3013</v>
      </c>
      <c r="J2472" s="124" t="s">
        <v>2</v>
      </c>
      <c r="K2472" s="124" t="s">
        <v>3097</v>
      </c>
      <c r="L2472" s="124" t="s">
        <v>3097</v>
      </c>
      <c r="M2472" s="124" t="s">
        <v>3098</v>
      </c>
      <c r="N2472" s="124" t="s">
        <v>3099</v>
      </c>
      <c r="O2472" s="124" t="s">
        <v>3100</v>
      </c>
      <c r="P2472" s="124" t="s">
        <v>3097</v>
      </c>
      <c r="Q2472" s="126" t="s">
        <v>3101</v>
      </c>
      <c r="R2472" s="35"/>
    </row>
    <row r="2473" spans="1:18" x14ac:dyDescent="0.3">
      <c r="A2473" s="128"/>
      <c r="B2473" s="128"/>
      <c r="C2473" s="128"/>
      <c r="D2473" s="128"/>
      <c r="E2473" s="128"/>
      <c r="F2473" s="128"/>
      <c r="G2473" s="128"/>
      <c r="H2473" s="10" t="s">
        <v>0</v>
      </c>
      <c r="I2473" s="103">
        <v>1</v>
      </c>
      <c r="J2473" s="103">
        <v>2</v>
      </c>
      <c r="K2473" s="103">
        <v>3</v>
      </c>
      <c r="L2473" s="103" t="s">
        <v>3</v>
      </c>
      <c r="M2473" s="103">
        <v>5</v>
      </c>
      <c r="N2473" s="103">
        <v>6</v>
      </c>
      <c r="O2473" s="103">
        <v>7</v>
      </c>
      <c r="P2473" s="103" t="s">
        <v>3102</v>
      </c>
      <c r="Q2473" s="103">
        <v>9</v>
      </c>
      <c r="R2473" s="35"/>
    </row>
    <row r="2474" spans="1:18" x14ac:dyDescent="0.3">
      <c r="A2474" s="128"/>
      <c r="B2474" s="128"/>
      <c r="C2474" s="128"/>
      <c r="D2474" s="128"/>
      <c r="E2474" s="128"/>
      <c r="F2474" s="128"/>
      <c r="G2474" s="128"/>
      <c r="H2474" s="11" t="s">
        <v>99</v>
      </c>
      <c r="I2474" s="105">
        <f>SUM(I2470)</f>
        <v>1484794</v>
      </c>
      <c r="J2474" s="105">
        <f>SUM(J2470)</f>
        <v>1434794</v>
      </c>
      <c r="K2474" s="105">
        <f>SUM(K2470)</f>
        <v>0</v>
      </c>
      <c r="L2474" s="105">
        <f t="shared" si="881"/>
        <v>377135</v>
      </c>
      <c r="M2474" s="105">
        <f>SUM(M2470)</f>
        <v>118665</v>
      </c>
      <c r="N2474" s="105">
        <f t="shared" ref="N2474:O2474" si="891">SUM(N2470)</f>
        <v>136575</v>
      </c>
      <c r="O2474" s="105">
        <f t="shared" si="891"/>
        <v>121895</v>
      </c>
      <c r="P2474" s="105">
        <f t="shared" si="883"/>
        <v>377135</v>
      </c>
      <c r="Q2474" s="105">
        <f t="shared" si="884"/>
        <v>26.284957980030583</v>
      </c>
      <c r="R2474" s="35"/>
    </row>
    <row r="2475" spans="1:18" x14ac:dyDescent="0.3">
      <c r="A2475" s="128"/>
      <c r="B2475" s="128"/>
      <c r="C2475" s="128"/>
      <c r="D2475" s="128"/>
      <c r="E2475" s="128"/>
      <c r="F2475" s="128"/>
      <c r="G2475" s="128"/>
      <c r="H2475" s="12" t="s">
        <v>62</v>
      </c>
      <c r="I2475" s="105">
        <f>SUM(I2474)</f>
        <v>1484794</v>
      </c>
      <c r="J2475" s="105">
        <f>SUM(J2474)</f>
        <v>1434794</v>
      </c>
      <c r="K2475" s="105">
        <f>SUM(K2474)</f>
        <v>0</v>
      </c>
      <c r="L2475" s="105">
        <f t="shared" si="881"/>
        <v>377135</v>
      </c>
      <c r="M2475" s="105">
        <f>SUM(M2474)</f>
        <v>118665</v>
      </c>
      <c r="N2475" s="105">
        <f t="shared" ref="N2475:O2475" si="892">SUM(N2474)</f>
        <v>136575</v>
      </c>
      <c r="O2475" s="105">
        <f t="shared" si="892"/>
        <v>121895</v>
      </c>
      <c r="P2475" s="105">
        <f t="shared" si="883"/>
        <v>377135</v>
      </c>
      <c r="Q2475" s="105">
        <f t="shared" si="884"/>
        <v>26.284957980030583</v>
      </c>
      <c r="R2475" s="35"/>
    </row>
    <row r="2476" spans="1:18" x14ac:dyDescent="0.3">
      <c r="A2476" s="129"/>
      <c r="B2476" s="129"/>
      <c r="C2476" s="129"/>
      <c r="D2476" s="129"/>
      <c r="E2476" s="129"/>
      <c r="F2476" s="129"/>
      <c r="G2476" s="129"/>
      <c r="R2476" s="35"/>
    </row>
    <row r="2477" spans="1:18" ht="15" thickBot="1" x14ac:dyDescent="0.35">
      <c r="A2477" s="81" t="s">
        <v>0</v>
      </c>
      <c r="B2477" s="81" t="s">
        <v>0</v>
      </c>
      <c r="C2477" s="81" t="s">
        <v>0</v>
      </c>
      <c r="D2477" s="81" t="s">
        <v>0</v>
      </c>
      <c r="E2477" s="81" t="s">
        <v>0</v>
      </c>
      <c r="F2477" s="81" t="s">
        <v>0</v>
      </c>
      <c r="G2477" s="81" t="s">
        <v>0</v>
      </c>
      <c r="H2477" s="13" t="s">
        <v>0</v>
      </c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35"/>
    </row>
    <row r="2478" spans="1:18" s="34" customFormat="1" ht="31.2" thickBot="1" x14ac:dyDescent="0.35">
      <c r="A2478" s="45" t="s">
        <v>112</v>
      </c>
      <c r="B2478" s="45" t="s">
        <v>113</v>
      </c>
      <c r="C2478" s="45" t="s">
        <v>114</v>
      </c>
      <c r="D2478" s="46" t="s">
        <v>0</v>
      </c>
      <c r="E2478" s="45" t="s">
        <v>3014</v>
      </c>
      <c r="F2478" s="45" t="s">
        <v>115</v>
      </c>
      <c r="G2478" s="45" t="s">
        <v>116</v>
      </c>
      <c r="H2478" s="29" t="s">
        <v>1</v>
      </c>
      <c r="I2478" s="124" t="s">
        <v>3013</v>
      </c>
      <c r="J2478" s="124" t="s">
        <v>2</v>
      </c>
      <c r="K2478" s="124" t="s">
        <v>3097</v>
      </c>
      <c r="L2478" s="124" t="s">
        <v>3097</v>
      </c>
      <c r="M2478" s="124" t="s">
        <v>3098</v>
      </c>
      <c r="N2478" s="124" t="s">
        <v>3099</v>
      </c>
      <c r="O2478" s="124" t="s">
        <v>3100</v>
      </c>
      <c r="P2478" s="124" t="s">
        <v>3097</v>
      </c>
      <c r="Q2478" s="126" t="s">
        <v>3101</v>
      </c>
      <c r="R2478" s="35"/>
    </row>
    <row r="2479" spans="1:18" x14ac:dyDescent="0.3">
      <c r="A2479" s="50" t="s">
        <v>0</v>
      </c>
      <c r="B2479" s="50" t="s">
        <v>0</v>
      </c>
      <c r="C2479" s="50" t="s">
        <v>0</v>
      </c>
      <c r="D2479" s="51" t="s">
        <v>0</v>
      </c>
      <c r="E2479" s="51" t="s">
        <v>0</v>
      </c>
      <c r="F2479" s="86" t="s">
        <v>0</v>
      </c>
      <c r="G2479" s="87" t="s">
        <v>0</v>
      </c>
      <c r="H2479" s="8" t="s">
        <v>0</v>
      </c>
      <c r="I2479" s="103">
        <v>1</v>
      </c>
      <c r="J2479" s="103">
        <v>2</v>
      </c>
      <c r="K2479" s="103">
        <v>3</v>
      </c>
      <c r="L2479" s="103" t="s">
        <v>3</v>
      </c>
      <c r="M2479" s="103">
        <v>5</v>
      </c>
      <c r="N2479" s="103">
        <v>6</v>
      </c>
      <c r="O2479" s="103">
        <v>7</v>
      </c>
      <c r="P2479" s="103" t="s">
        <v>3102</v>
      </c>
      <c r="Q2479" s="103">
        <v>9</v>
      </c>
      <c r="R2479" s="35"/>
    </row>
    <row r="2480" spans="1:18" x14ac:dyDescent="0.3">
      <c r="A2480" s="41" t="s">
        <v>796</v>
      </c>
      <c r="B2480" s="41" t="s">
        <v>154</v>
      </c>
      <c r="C2480" s="40" t="s">
        <v>1127</v>
      </c>
      <c r="D2480" s="40" t="s">
        <v>1128</v>
      </c>
      <c r="E2480" s="52" t="s">
        <v>0</v>
      </c>
      <c r="F2480" s="52" t="s">
        <v>0</v>
      </c>
      <c r="G2480" s="52" t="s">
        <v>0</v>
      </c>
      <c r="H2480" s="6" t="s">
        <v>1129</v>
      </c>
      <c r="I2480" s="102"/>
      <c r="J2480" s="102"/>
      <c r="K2480" s="102"/>
      <c r="L2480" s="102">
        <f t="shared" si="881"/>
        <v>0</v>
      </c>
      <c r="M2480" s="102">
        <v>0</v>
      </c>
      <c r="N2480" s="102"/>
      <c r="O2480" s="102"/>
      <c r="P2480" s="102">
        <f t="shared" si="883"/>
        <v>0</v>
      </c>
      <c r="Q2480" s="102" t="str">
        <f t="shared" si="884"/>
        <v>-</v>
      </c>
      <c r="R2480" s="35"/>
    </row>
    <row r="2481" spans="1:18" s="34" customFormat="1" ht="20.399999999999999" x14ac:dyDescent="0.3">
      <c r="A2481" s="43" t="s">
        <v>0</v>
      </c>
      <c r="B2481" s="43" t="s">
        <v>0</v>
      </c>
      <c r="C2481" s="43" t="s">
        <v>0</v>
      </c>
      <c r="D2481" s="49" t="s">
        <v>0</v>
      </c>
      <c r="E2481" s="49" t="s">
        <v>0</v>
      </c>
      <c r="F2481" s="49" t="s">
        <v>0</v>
      </c>
      <c r="G2481" s="49" t="s">
        <v>0</v>
      </c>
      <c r="H2481" s="21" t="s">
        <v>26</v>
      </c>
      <c r="I2481" s="112">
        <f>SUM(I2482,I2490,I2492)</f>
        <v>1617968</v>
      </c>
      <c r="J2481" s="112">
        <f>SUM(J2482,J2490,J2492)</f>
        <v>1603618</v>
      </c>
      <c r="K2481" s="112">
        <f>SUM(K2482,K2490,K2492)</f>
        <v>0</v>
      </c>
      <c r="L2481" s="112">
        <f t="shared" si="881"/>
        <v>408118</v>
      </c>
      <c r="M2481" s="112">
        <f>SUM(M2482,M2490,M2492)</f>
        <v>124728</v>
      </c>
      <c r="N2481" s="112">
        <f t="shared" ref="N2481:O2481" si="893">SUM(N2482,N2490,N2492)</f>
        <v>149150</v>
      </c>
      <c r="O2481" s="112">
        <f t="shared" si="893"/>
        <v>134240</v>
      </c>
      <c r="P2481" s="112">
        <f t="shared" si="883"/>
        <v>408118</v>
      </c>
      <c r="Q2481" s="112">
        <f t="shared" si="884"/>
        <v>25.449826579646771</v>
      </c>
      <c r="R2481" s="35"/>
    </row>
    <row r="2482" spans="1:18" x14ac:dyDescent="0.3">
      <c r="A2482" s="40" t="s">
        <v>796</v>
      </c>
      <c r="B2482" s="40" t="s">
        <v>154</v>
      </c>
      <c r="C2482" s="40" t="s">
        <v>1127</v>
      </c>
      <c r="D2482" s="40" t="s">
        <v>1128</v>
      </c>
      <c r="E2482" s="52" t="s">
        <v>119</v>
      </c>
      <c r="F2482" s="52" t="s">
        <v>0</v>
      </c>
      <c r="G2482" s="52" t="s">
        <v>0</v>
      </c>
      <c r="H2482" s="6" t="s">
        <v>5</v>
      </c>
      <c r="I2482" s="104">
        <f>SUM(I2483,I2484)</f>
        <v>1366054</v>
      </c>
      <c r="J2482" s="104">
        <f>SUM(J2483,J2484)</f>
        <v>1366054</v>
      </c>
      <c r="K2482" s="104">
        <f>SUM(K2483,K2484)</f>
        <v>0</v>
      </c>
      <c r="L2482" s="104">
        <f t="shared" si="881"/>
        <v>353846</v>
      </c>
      <c r="M2482" s="104">
        <f>SUM(M2483,M2484)</f>
        <v>113846</v>
      </c>
      <c r="N2482" s="104">
        <f t="shared" ref="N2482:O2482" si="894">SUM(N2483,N2484)</f>
        <v>125000</v>
      </c>
      <c r="O2482" s="104">
        <f t="shared" si="894"/>
        <v>115000</v>
      </c>
      <c r="P2482" s="104">
        <f t="shared" si="883"/>
        <v>353846</v>
      </c>
      <c r="Q2482" s="104">
        <f t="shared" si="884"/>
        <v>25.902782759685927</v>
      </c>
      <c r="R2482" s="35"/>
    </row>
    <row r="2483" spans="1:18" x14ac:dyDescent="0.3">
      <c r="A2483" s="40" t="s">
        <v>796</v>
      </c>
      <c r="B2483" s="40" t="s">
        <v>154</v>
      </c>
      <c r="C2483" s="40" t="s">
        <v>1127</v>
      </c>
      <c r="D2483" s="40" t="s">
        <v>1128</v>
      </c>
      <c r="E2483" s="88" t="s">
        <v>3015</v>
      </c>
      <c r="F2483" s="40"/>
      <c r="G2483" s="81" t="s">
        <v>3071</v>
      </c>
      <c r="H2483" s="9" t="s">
        <v>6</v>
      </c>
      <c r="I2483" s="102">
        <v>1183454</v>
      </c>
      <c r="J2483" s="102">
        <v>1183454</v>
      </c>
      <c r="K2483" s="102"/>
      <c r="L2483" s="102">
        <f t="shared" si="881"/>
        <v>312534</v>
      </c>
      <c r="M2483" s="102">
        <v>100534</v>
      </c>
      <c r="N2483" s="102">
        <v>111000</v>
      </c>
      <c r="O2483" s="102">
        <v>101000</v>
      </c>
      <c r="P2483" s="102">
        <f t="shared" si="883"/>
        <v>312534</v>
      </c>
      <c r="Q2483" s="102">
        <f t="shared" si="884"/>
        <v>26.408631007204335</v>
      </c>
      <c r="R2483" s="35"/>
    </row>
    <row r="2484" spans="1:18" x14ac:dyDescent="0.3">
      <c r="A2484" s="41" t="s">
        <v>796</v>
      </c>
      <c r="B2484" s="41" t="s">
        <v>154</v>
      </c>
      <c r="C2484" s="41" t="s">
        <v>1127</v>
      </c>
      <c r="D2484" s="41" t="s">
        <v>1128</v>
      </c>
      <c r="E2484" s="41" t="s">
        <v>120</v>
      </c>
      <c r="F2484" s="40" t="s">
        <v>0</v>
      </c>
      <c r="G2484" s="81" t="s">
        <v>0</v>
      </c>
      <c r="H2484" s="6" t="s">
        <v>7</v>
      </c>
      <c r="I2484" s="104">
        <f>SUM(I2485:I2489)</f>
        <v>182600</v>
      </c>
      <c r="J2484" s="104">
        <f>SUM(J2485:J2489)</f>
        <v>182600</v>
      </c>
      <c r="K2484" s="104">
        <f>SUM(K2485:K2489)</f>
        <v>0</v>
      </c>
      <c r="L2484" s="104">
        <f t="shared" si="881"/>
        <v>41312</v>
      </c>
      <c r="M2484" s="104">
        <f>SUM(M2485:M2489)</f>
        <v>13312</v>
      </c>
      <c r="N2484" s="104">
        <f t="shared" ref="N2484:O2484" si="895">SUM(N2485:N2489)</f>
        <v>14000</v>
      </c>
      <c r="O2484" s="104">
        <f t="shared" si="895"/>
        <v>14000</v>
      </c>
      <c r="P2484" s="104">
        <f t="shared" si="883"/>
        <v>41312</v>
      </c>
      <c r="Q2484" s="104">
        <f t="shared" si="884"/>
        <v>22.62431544359255</v>
      </c>
      <c r="R2484" s="35"/>
    </row>
    <row r="2485" spans="1:18" x14ac:dyDescent="0.3">
      <c r="A2485" s="40" t="s">
        <v>796</v>
      </c>
      <c r="B2485" s="40" t="s">
        <v>154</v>
      </c>
      <c r="C2485" s="40" t="s">
        <v>1127</v>
      </c>
      <c r="D2485" s="40" t="s">
        <v>1128</v>
      </c>
      <c r="E2485" s="88" t="s">
        <v>3016</v>
      </c>
      <c r="F2485" s="40" t="s">
        <v>1130</v>
      </c>
      <c r="G2485" s="81" t="s">
        <v>3071</v>
      </c>
      <c r="H2485" s="9" t="s">
        <v>9</v>
      </c>
      <c r="I2485" s="102">
        <v>45000</v>
      </c>
      <c r="J2485" s="102">
        <v>45000</v>
      </c>
      <c r="K2485" s="102"/>
      <c r="L2485" s="102">
        <f t="shared" si="881"/>
        <v>11460</v>
      </c>
      <c r="M2485" s="102">
        <v>3460</v>
      </c>
      <c r="N2485" s="102">
        <v>4000</v>
      </c>
      <c r="O2485" s="102">
        <v>4000</v>
      </c>
      <c r="P2485" s="102">
        <f t="shared" si="883"/>
        <v>11460</v>
      </c>
      <c r="Q2485" s="102">
        <f t="shared" si="884"/>
        <v>25.466666666666665</v>
      </c>
      <c r="R2485" s="35"/>
    </row>
    <row r="2486" spans="1:18" x14ac:dyDescent="0.3">
      <c r="A2486" s="40" t="s">
        <v>796</v>
      </c>
      <c r="B2486" s="40" t="s">
        <v>154</v>
      </c>
      <c r="C2486" s="40" t="s">
        <v>1127</v>
      </c>
      <c r="D2486" s="40" t="s">
        <v>1128</v>
      </c>
      <c r="E2486" s="88" t="s">
        <v>3016</v>
      </c>
      <c r="F2486" s="40" t="s">
        <v>1131</v>
      </c>
      <c r="G2486" s="81" t="s">
        <v>3071</v>
      </c>
      <c r="H2486" s="9" t="s">
        <v>12</v>
      </c>
      <c r="I2486" s="102">
        <v>98000</v>
      </c>
      <c r="J2486" s="102">
        <v>98000</v>
      </c>
      <c r="K2486" s="102"/>
      <c r="L2486" s="102">
        <f t="shared" si="881"/>
        <v>29852</v>
      </c>
      <c r="M2486" s="102">
        <v>9852</v>
      </c>
      <c r="N2486" s="102">
        <v>10000</v>
      </c>
      <c r="O2486" s="102">
        <v>10000</v>
      </c>
      <c r="P2486" s="102">
        <f t="shared" si="883"/>
        <v>29852</v>
      </c>
      <c r="Q2486" s="102">
        <f t="shared" si="884"/>
        <v>30.461224489795917</v>
      </c>
      <c r="R2486" s="35"/>
    </row>
    <row r="2487" spans="1:18" x14ac:dyDescent="0.3">
      <c r="A2487" s="40" t="s">
        <v>796</v>
      </c>
      <c r="B2487" s="40" t="s">
        <v>154</v>
      </c>
      <c r="C2487" s="40" t="s">
        <v>1127</v>
      </c>
      <c r="D2487" s="40" t="s">
        <v>1128</v>
      </c>
      <c r="E2487" s="88" t="s">
        <v>3016</v>
      </c>
      <c r="F2487" s="40" t="s">
        <v>1132</v>
      </c>
      <c r="G2487" s="81" t="s">
        <v>3071</v>
      </c>
      <c r="H2487" s="9" t="s">
        <v>10</v>
      </c>
      <c r="I2487" s="102">
        <v>24500</v>
      </c>
      <c r="J2487" s="102">
        <v>24500</v>
      </c>
      <c r="K2487" s="102"/>
      <c r="L2487" s="102">
        <f t="shared" si="881"/>
        <v>0</v>
      </c>
      <c r="M2487" s="102">
        <v>0</v>
      </c>
      <c r="N2487" s="102"/>
      <c r="O2487" s="102"/>
      <c r="P2487" s="102">
        <f t="shared" si="883"/>
        <v>0</v>
      </c>
      <c r="Q2487" s="102">
        <f t="shared" si="884"/>
        <v>0</v>
      </c>
      <c r="R2487" s="35"/>
    </row>
    <row r="2488" spans="1:18" x14ac:dyDescent="0.3">
      <c r="A2488" s="40" t="s">
        <v>796</v>
      </c>
      <c r="B2488" s="40" t="s">
        <v>154</v>
      </c>
      <c r="C2488" s="40" t="s">
        <v>1127</v>
      </c>
      <c r="D2488" s="40" t="s">
        <v>1128</v>
      </c>
      <c r="E2488" s="88" t="s">
        <v>3016</v>
      </c>
      <c r="F2488" s="40" t="s">
        <v>1133</v>
      </c>
      <c r="G2488" s="81" t="s">
        <v>3071</v>
      </c>
      <c r="H2488" s="9" t="s">
        <v>8</v>
      </c>
      <c r="I2488" s="102">
        <v>0</v>
      </c>
      <c r="J2488" s="102">
        <v>0</v>
      </c>
      <c r="K2488" s="102"/>
      <c r="L2488" s="102">
        <f t="shared" si="881"/>
        <v>0</v>
      </c>
      <c r="M2488" s="102">
        <v>0</v>
      </c>
      <c r="N2488" s="102"/>
      <c r="O2488" s="102"/>
      <c r="P2488" s="102">
        <f t="shared" si="883"/>
        <v>0</v>
      </c>
      <c r="Q2488" s="102" t="str">
        <f t="shared" si="884"/>
        <v>-</v>
      </c>
      <c r="R2488" s="35"/>
    </row>
    <row r="2489" spans="1:18" x14ac:dyDescent="0.3">
      <c r="A2489" s="40" t="s">
        <v>796</v>
      </c>
      <c r="B2489" s="40" t="s">
        <v>154</v>
      </c>
      <c r="C2489" s="40" t="s">
        <v>1127</v>
      </c>
      <c r="D2489" s="40" t="s">
        <v>1128</v>
      </c>
      <c r="E2489" s="88" t="s">
        <v>3016</v>
      </c>
      <c r="F2489" s="40" t="s">
        <v>1134</v>
      </c>
      <c r="G2489" s="81" t="s">
        <v>3071</v>
      </c>
      <c r="H2489" s="9" t="s">
        <v>11</v>
      </c>
      <c r="I2489" s="102">
        <v>15100</v>
      </c>
      <c r="J2489" s="102">
        <v>15100</v>
      </c>
      <c r="K2489" s="102"/>
      <c r="L2489" s="102">
        <f t="shared" si="881"/>
        <v>0</v>
      </c>
      <c r="M2489" s="102">
        <v>0</v>
      </c>
      <c r="N2489" s="102"/>
      <c r="O2489" s="102"/>
      <c r="P2489" s="102">
        <f t="shared" si="883"/>
        <v>0</v>
      </c>
      <c r="Q2489" s="102">
        <f t="shared" si="884"/>
        <v>0</v>
      </c>
      <c r="R2489" s="35"/>
    </row>
    <row r="2490" spans="1:18" x14ac:dyDescent="0.3">
      <c r="A2490" s="40" t="s">
        <v>796</v>
      </c>
      <c r="B2490" s="40" t="s">
        <v>154</v>
      </c>
      <c r="C2490" s="40" t="s">
        <v>1127</v>
      </c>
      <c r="D2490" s="40" t="s">
        <v>1128</v>
      </c>
      <c r="E2490" s="52" t="s">
        <v>124</v>
      </c>
      <c r="F2490" s="52" t="s">
        <v>0</v>
      </c>
      <c r="G2490" s="52" t="s">
        <v>0</v>
      </c>
      <c r="H2490" s="6" t="s">
        <v>14</v>
      </c>
      <c r="I2490" s="104">
        <f>SUM(I2491)</f>
        <v>126264</v>
      </c>
      <c r="J2490" s="104">
        <f>SUM(J2491)</f>
        <v>126264</v>
      </c>
      <c r="K2490" s="104">
        <f>SUM(K2491)</f>
        <v>0</v>
      </c>
      <c r="L2490" s="104">
        <f t="shared" si="881"/>
        <v>33257</v>
      </c>
      <c r="M2490" s="104">
        <f>SUM(M2491)</f>
        <v>10557</v>
      </c>
      <c r="N2490" s="104">
        <f t="shared" ref="N2490:O2490" si="896">SUM(N2491)</f>
        <v>12000</v>
      </c>
      <c r="O2490" s="104">
        <f t="shared" si="896"/>
        <v>10700</v>
      </c>
      <c r="P2490" s="104">
        <f t="shared" si="883"/>
        <v>33257</v>
      </c>
      <c r="Q2490" s="104">
        <f t="shared" si="884"/>
        <v>26.339257428879176</v>
      </c>
      <c r="R2490" s="35"/>
    </row>
    <row r="2491" spans="1:18" x14ac:dyDescent="0.3">
      <c r="A2491" s="40" t="s">
        <v>796</v>
      </c>
      <c r="B2491" s="40" t="s">
        <v>154</v>
      </c>
      <c r="C2491" s="40" t="s">
        <v>1127</v>
      </c>
      <c r="D2491" s="40" t="s">
        <v>1128</v>
      </c>
      <c r="E2491" s="88" t="s">
        <v>3017</v>
      </c>
      <c r="F2491" s="40"/>
      <c r="G2491" s="81" t="s">
        <v>3071</v>
      </c>
      <c r="H2491" s="9" t="s">
        <v>15</v>
      </c>
      <c r="I2491" s="102">
        <v>126264</v>
      </c>
      <c r="J2491" s="102">
        <v>126264</v>
      </c>
      <c r="K2491" s="102"/>
      <c r="L2491" s="102">
        <f t="shared" si="881"/>
        <v>33257</v>
      </c>
      <c r="M2491" s="102">
        <v>10557</v>
      </c>
      <c r="N2491" s="102">
        <v>12000</v>
      </c>
      <c r="O2491" s="102">
        <v>10700</v>
      </c>
      <c r="P2491" s="102">
        <f t="shared" si="883"/>
        <v>33257</v>
      </c>
      <c r="Q2491" s="102">
        <f t="shared" si="884"/>
        <v>26.339257428879176</v>
      </c>
      <c r="R2491" s="35"/>
    </row>
    <row r="2492" spans="1:18" x14ac:dyDescent="0.3">
      <c r="A2492" s="40" t="s">
        <v>796</v>
      </c>
      <c r="B2492" s="40" t="s">
        <v>154</v>
      </c>
      <c r="C2492" s="40" t="s">
        <v>1127</v>
      </c>
      <c r="D2492" s="40" t="s">
        <v>1128</v>
      </c>
      <c r="E2492" s="52" t="s">
        <v>125</v>
      </c>
      <c r="F2492" s="52" t="s">
        <v>0</v>
      </c>
      <c r="G2492" s="52" t="s">
        <v>0</v>
      </c>
      <c r="H2492" s="6" t="s">
        <v>16</v>
      </c>
      <c r="I2492" s="104">
        <f>SUM(I2493:I2500)</f>
        <v>125650</v>
      </c>
      <c r="J2492" s="104">
        <f>SUM(J2493:J2500)</f>
        <v>111300</v>
      </c>
      <c r="K2492" s="104">
        <f>SUM(K2493:K2500)</f>
        <v>0</v>
      </c>
      <c r="L2492" s="104">
        <f t="shared" si="881"/>
        <v>21015</v>
      </c>
      <c r="M2492" s="104">
        <f>SUM(M2493:M2500)</f>
        <v>325</v>
      </c>
      <c r="N2492" s="104">
        <f t="shared" ref="N2492:O2492" si="897">SUM(N2493:N2500)</f>
        <v>12150</v>
      </c>
      <c r="O2492" s="104">
        <f t="shared" si="897"/>
        <v>8540</v>
      </c>
      <c r="P2492" s="104">
        <f t="shared" si="883"/>
        <v>21015</v>
      </c>
      <c r="Q2492" s="104">
        <f t="shared" si="884"/>
        <v>18.881401617250674</v>
      </c>
      <c r="R2492" s="35"/>
    </row>
    <row r="2493" spans="1:18" x14ac:dyDescent="0.3">
      <c r="A2493" s="40" t="s">
        <v>796</v>
      </c>
      <c r="B2493" s="40" t="s">
        <v>154</v>
      </c>
      <c r="C2493" s="40" t="s">
        <v>1127</v>
      </c>
      <c r="D2493" s="40" t="s">
        <v>1128</v>
      </c>
      <c r="E2493" s="88" t="s">
        <v>3018</v>
      </c>
      <c r="F2493" s="40"/>
      <c r="G2493" s="81" t="s">
        <v>3071</v>
      </c>
      <c r="H2493" s="9" t="s">
        <v>17</v>
      </c>
      <c r="I2493" s="102">
        <v>2000</v>
      </c>
      <c r="J2493" s="102">
        <v>1000</v>
      </c>
      <c r="K2493" s="102"/>
      <c r="L2493" s="102">
        <f t="shared" si="881"/>
        <v>0</v>
      </c>
      <c r="M2493" s="102">
        <v>0</v>
      </c>
      <c r="N2493" s="102"/>
      <c r="O2493" s="102"/>
      <c r="P2493" s="102">
        <f t="shared" si="883"/>
        <v>0</v>
      </c>
      <c r="Q2493" s="102">
        <f t="shared" si="884"/>
        <v>0</v>
      </c>
      <c r="R2493" s="35"/>
    </row>
    <row r="2494" spans="1:18" x14ac:dyDescent="0.3">
      <c r="A2494" s="40" t="s">
        <v>796</v>
      </c>
      <c r="B2494" s="40" t="s">
        <v>154</v>
      </c>
      <c r="C2494" s="40" t="s">
        <v>1127</v>
      </c>
      <c r="D2494" s="40" t="s">
        <v>1128</v>
      </c>
      <c r="E2494" s="88" t="s">
        <v>3031</v>
      </c>
      <c r="F2494" s="40"/>
      <c r="G2494" s="81" t="s">
        <v>3071</v>
      </c>
      <c r="H2494" s="9" t="s">
        <v>18</v>
      </c>
      <c r="I2494" s="102">
        <v>40000</v>
      </c>
      <c r="J2494" s="102">
        <v>40000</v>
      </c>
      <c r="K2494" s="102"/>
      <c r="L2494" s="102">
        <f t="shared" si="881"/>
        <v>9500</v>
      </c>
      <c r="M2494" s="102">
        <v>0</v>
      </c>
      <c r="N2494" s="102">
        <v>6000</v>
      </c>
      <c r="O2494" s="102">
        <v>3500</v>
      </c>
      <c r="P2494" s="102">
        <f t="shared" si="883"/>
        <v>9500</v>
      </c>
      <c r="Q2494" s="102">
        <f t="shared" si="884"/>
        <v>23.75</v>
      </c>
      <c r="R2494" s="35"/>
    </row>
    <row r="2495" spans="1:18" x14ac:dyDescent="0.3">
      <c r="A2495" s="40" t="s">
        <v>796</v>
      </c>
      <c r="B2495" s="40" t="s">
        <v>154</v>
      </c>
      <c r="C2495" s="40" t="s">
        <v>1127</v>
      </c>
      <c r="D2495" s="40" t="s">
        <v>1128</v>
      </c>
      <c r="E2495" s="88" t="s">
        <v>3032</v>
      </c>
      <c r="F2495" s="40"/>
      <c r="G2495" s="81" t="s">
        <v>3071</v>
      </c>
      <c r="H2495" s="9" t="s">
        <v>19</v>
      </c>
      <c r="I2495" s="102">
        <v>11900</v>
      </c>
      <c r="J2495" s="102">
        <v>11900</v>
      </c>
      <c r="K2495" s="102"/>
      <c r="L2495" s="102">
        <f t="shared" si="881"/>
        <v>2990</v>
      </c>
      <c r="M2495" s="102">
        <v>0</v>
      </c>
      <c r="N2495" s="102">
        <v>2000</v>
      </c>
      <c r="O2495" s="102">
        <v>990</v>
      </c>
      <c r="P2495" s="102">
        <f t="shared" si="883"/>
        <v>2990</v>
      </c>
      <c r="Q2495" s="102">
        <f t="shared" si="884"/>
        <v>25.126050420168067</v>
      </c>
      <c r="R2495" s="35"/>
    </row>
    <row r="2496" spans="1:18" x14ac:dyDescent="0.3">
      <c r="A2496" s="40" t="s">
        <v>796</v>
      </c>
      <c r="B2496" s="40" t="s">
        <v>154</v>
      </c>
      <c r="C2496" s="40" t="s">
        <v>1127</v>
      </c>
      <c r="D2496" s="40" t="s">
        <v>1128</v>
      </c>
      <c r="E2496" s="88" t="s">
        <v>3026</v>
      </c>
      <c r="F2496" s="40"/>
      <c r="G2496" s="81" t="s">
        <v>3071</v>
      </c>
      <c r="H2496" s="9" t="s">
        <v>20</v>
      </c>
      <c r="I2496" s="102">
        <v>16500</v>
      </c>
      <c r="J2496" s="102">
        <v>10000</v>
      </c>
      <c r="K2496" s="102"/>
      <c r="L2496" s="102">
        <f t="shared" si="881"/>
        <v>1700</v>
      </c>
      <c r="M2496" s="102">
        <v>0</v>
      </c>
      <c r="N2496" s="102">
        <v>850</v>
      </c>
      <c r="O2496" s="102">
        <v>850</v>
      </c>
      <c r="P2496" s="102">
        <f t="shared" si="883"/>
        <v>1700</v>
      </c>
      <c r="Q2496" s="102">
        <f t="shared" si="884"/>
        <v>17</v>
      </c>
      <c r="R2496" s="35"/>
    </row>
    <row r="2497" spans="1:18" x14ac:dyDescent="0.3">
      <c r="A2497" s="40" t="s">
        <v>796</v>
      </c>
      <c r="B2497" s="40" t="s">
        <v>154</v>
      </c>
      <c r="C2497" s="40" t="s">
        <v>1127</v>
      </c>
      <c r="D2497" s="40" t="s">
        <v>1128</v>
      </c>
      <c r="E2497" s="88" t="s">
        <v>3033</v>
      </c>
      <c r="F2497" s="40"/>
      <c r="G2497" s="81" t="s">
        <v>3071</v>
      </c>
      <c r="H2497" s="9" t="s">
        <v>21</v>
      </c>
      <c r="I2497" s="102">
        <v>2000</v>
      </c>
      <c r="J2497" s="102">
        <v>1000</v>
      </c>
      <c r="K2497" s="102"/>
      <c r="L2497" s="102">
        <f t="shared" si="881"/>
        <v>0</v>
      </c>
      <c r="M2497" s="102">
        <v>0</v>
      </c>
      <c r="N2497" s="102"/>
      <c r="O2497" s="102"/>
      <c r="P2497" s="102">
        <f t="shared" si="883"/>
        <v>0</v>
      </c>
      <c r="Q2497" s="102">
        <f t="shared" si="884"/>
        <v>0</v>
      </c>
      <c r="R2497" s="35"/>
    </row>
    <row r="2498" spans="1:18" x14ac:dyDescent="0.3">
      <c r="A2498" s="40" t="s">
        <v>796</v>
      </c>
      <c r="B2498" s="40" t="s">
        <v>154</v>
      </c>
      <c r="C2498" s="40" t="s">
        <v>1127</v>
      </c>
      <c r="D2498" s="40" t="s">
        <v>1128</v>
      </c>
      <c r="E2498" s="88" t="s">
        <v>3035</v>
      </c>
      <c r="F2498" s="40"/>
      <c r="G2498" s="81" t="s">
        <v>3071</v>
      </c>
      <c r="H2498" s="9" t="s">
        <v>23</v>
      </c>
      <c r="I2498" s="102">
        <v>12000</v>
      </c>
      <c r="J2498" s="102">
        <v>10000</v>
      </c>
      <c r="K2498" s="102"/>
      <c r="L2498" s="102">
        <f t="shared" si="881"/>
        <v>1700</v>
      </c>
      <c r="M2498" s="102">
        <v>0</v>
      </c>
      <c r="N2498" s="102">
        <v>850</v>
      </c>
      <c r="O2498" s="102">
        <v>850</v>
      </c>
      <c r="P2498" s="102">
        <f t="shared" si="883"/>
        <v>1700</v>
      </c>
      <c r="Q2498" s="102">
        <f t="shared" si="884"/>
        <v>17</v>
      </c>
      <c r="R2498" s="35"/>
    </row>
    <row r="2499" spans="1:18" x14ac:dyDescent="0.3">
      <c r="A2499" s="40" t="s">
        <v>796</v>
      </c>
      <c r="B2499" s="40" t="s">
        <v>154</v>
      </c>
      <c r="C2499" s="40" t="s">
        <v>1127</v>
      </c>
      <c r="D2499" s="40" t="s">
        <v>1128</v>
      </c>
      <c r="E2499" s="88" t="s">
        <v>3036</v>
      </c>
      <c r="F2499" s="40"/>
      <c r="G2499" s="81" t="s">
        <v>3071</v>
      </c>
      <c r="H2499" s="9" t="s">
        <v>24</v>
      </c>
      <c r="I2499" s="102">
        <v>0</v>
      </c>
      <c r="J2499" s="102">
        <v>0</v>
      </c>
      <c r="K2499" s="102"/>
      <c r="L2499" s="102">
        <f t="shared" si="881"/>
        <v>0</v>
      </c>
      <c r="M2499" s="102">
        <v>0</v>
      </c>
      <c r="N2499" s="102"/>
      <c r="O2499" s="102"/>
      <c r="P2499" s="102">
        <f t="shared" si="883"/>
        <v>0</v>
      </c>
      <c r="Q2499" s="102" t="str">
        <f t="shared" si="884"/>
        <v>-</v>
      </c>
      <c r="R2499" s="35"/>
    </row>
    <row r="2500" spans="1:18" x14ac:dyDescent="0.3">
      <c r="A2500" s="41" t="s">
        <v>796</v>
      </c>
      <c r="B2500" s="41" t="s">
        <v>154</v>
      </c>
      <c r="C2500" s="41" t="s">
        <v>1127</v>
      </c>
      <c r="D2500" s="41" t="s">
        <v>1128</v>
      </c>
      <c r="E2500" s="41" t="s">
        <v>127</v>
      </c>
      <c r="F2500" s="40" t="s">
        <v>0</v>
      </c>
      <c r="G2500" s="81" t="s">
        <v>0</v>
      </c>
      <c r="H2500" s="6" t="s">
        <v>25</v>
      </c>
      <c r="I2500" s="104">
        <f>SUM(I2501:I2503)</f>
        <v>41250</v>
      </c>
      <c r="J2500" s="104">
        <f>SUM(J2501:J2503)</f>
        <v>37400</v>
      </c>
      <c r="K2500" s="104">
        <f>SUM(K2501:K2503)</f>
        <v>0</v>
      </c>
      <c r="L2500" s="104">
        <f t="shared" si="881"/>
        <v>5125</v>
      </c>
      <c r="M2500" s="104">
        <f>SUM(M2501:M2503)</f>
        <v>325</v>
      </c>
      <c r="N2500" s="104">
        <f t="shared" ref="N2500:O2500" si="898">SUM(N2501:N2503)</f>
        <v>2450</v>
      </c>
      <c r="O2500" s="104">
        <f t="shared" si="898"/>
        <v>2350</v>
      </c>
      <c r="P2500" s="104">
        <f t="shared" si="883"/>
        <v>5125</v>
      </c>
      <c r="Q2500" s="104">
        <f t="shared" si="884"/>
        <v>13.703208556149733</v>
      </c>
      <c r="R2500" s="35"/>
    </row>
    <row r="2501" spans="1:18" x14ac:dyDescent="0.3">
      <c r="A2501" s="40" t="s">
        <v>796</v>
      </c>
      <c r="B2501" s="40" t="s">
        <v>154</v>
      </c>
      <c r="C2501" s="40" t="s">
        <v>1127</v>
      </c>
      <c r="D2501" s="40" t="s">
        <v>1128</v>
      </c>
      <c r="E2501" s="88" t="s">
        <v>3019</v>
      </c>
      <c r="F2501" s="40"/>
      <c r="G2501" s="81" t="s">
        <v>3071</v>
      </c>
      <c r="H2501" s="9" t="s">
        <v>25</v>
      </c>
      <c r="I2501" s="102">
        <v>27350</v>
      </c>
      <c r="J2501" s="102">
        <v>23500</v>
      </c>
      <c r="K2501" s="102"/>
      <c r="L2501" s="102">
        <f t="shared" si="881"/>
        <v>4000</v>
      </c>
      <c r="M2501" s="102">
        <v>0</v>
      </c>
      <c r="N2501" s="102">
        <v>2000</v>
      </c>
      <c r="O2501" s="102">
        <v>2000</v>
      </c>
      <c r="P2501" s="102">
        <f t="shared" si="883"/>
        <v>4000</v>
      </c>
      <c r="Q2501" s="102">
        <f t="shared" si="884"/>
        <v>17.021276595744681</v>
      </c>
      <c r="R2501" s="35"/>
    </row>
    <row r="2502" spans="1:18" x14ac:dyDescent="0.3">
      <c r="A2502" s="40" t="s">
        <v>796</v>
      </c>
      <c r="B2502" s="40" t="s">
        <v>154</v>
      </c>
      <c r="C2502" s="40" t="s">
        <v>1127</v>
      </c>
      <c r="D2502" s="40" t="s">
        <v>1128</v>
      </c>
      <c r="E2502" s="88" t="s">
        <v>3019</v>
      </c>
      <c r="F2502" s="40" t="s">
        <v>1135</v>
      </c>
      <c r="G2502" s="81" t="s">
        <v>3071</v>
      </c>
      <c r="H2502" s="9" t="s">
        <v>135</v>
      </c>
      <c r="I2502" s="102">
        <v>3800</v>
      </c>
      <c r="J2502" s="102">
        <v>3800</v>
      </c>
      <c r="K2502" s="102"/>
      <c r="L2502" s="102">
        <f t="shared" si="881"/>
        <v>1125</v>
      </c>
      <c r="M2502" s="102">
        <v>325</v>
      </c>
      <c r="N2502" s="102">
        <v>450</v>
      </c>
      <c r="O2502" s="102">
        <v>350</v>
      </c>
      <c r="P2502" s="102">
        <f t="shared" si="883"/>
        <v>1125</v>
      </c>
      <c r="Q2502" s="102">
        <f t="shared" si="884"/>
        <v>29.605263157894733</v>
      </c>
      <c r="R2502" s="35"/>
    </row>
    <row r="2503" spans="1:18" ht="20.399999999999999" x14ac:dyDescent="0.3">
      <c r="A2503" s="40" t="s">
        <v>796</v>
      </c>
      <c r="B2503" s="40" t="s">
        <v>154</v>
      </c>
      <c r="C2503" s="40" t="s">
        <v>1127</v>
      </c>
      <c r="D2503" s="40" t="s">
        <v>1128</v>
      </c>
      <c r="E2503" s="88" t="s">
        <v>3019</v>
      </c>
      <c r="F2503" s="40" t="s">
        <v>1136</v>
      </c>
      <c r="G2503" s="81" t="s">
        <v>3071</v>
      </c>
      <c r="H2503" s="9" t="s">
        <v>141</v>
      </c>
      <c r="I2503" s="102">
        <v>10100</v>
      </c>
      <c r="J2503" s="102">
        <v>10100</v>
      </c>
      <c r="K2503" s="102"/>
      <c r="L2503" s="102">
        <f t="shared" si="881"/>
        <v>0</v>
      </c>
      <c r="M2503" s="102">
        <v>0</v>
      </c>
      <c r="N2503" s="102"/>
      <c r="O2503" s="102"/>
      <c r="P2503" s="102">
        <f t="shared" si="883"/>
        <v>0</v>
      </c>
      <c r="Q2503" s="102">
        <f t="shared" si="884"/>
        <v>0</v>
      </c>
      <c r="R2503" s="35"/>
    </row>
    <row r="2504" spans="1:18" s="34" customFormat="1" ht="20.399999999999999" x14ac:dyDescent="0.3">
      <c r="A2504" s="43" t="s">
        <v>0</v>
      </c>
      <c r="B2504" s="43" t="s">
        <v>0</v>
      </c>
      <c r="C2504" s="43" t="s">
        <v>0</v>
      </c>
      <c r="D2504" s="49" t="s">
        <v>0</v>
      </c>
      <c r="E2504" s="49" t="s">
        <v>0</v>
      </c>
      <c r="F2504" s="49" t="s">
        <v>0</v>
      </c>
      <c r="G2504" s="49" t="s">
        <v>0</v>
      </c>
      <c r="H2504" s="21" t="s">
        <v>35</v>
      </c>
      <c r="I2504" s="112">
        <f t="shared" ref="I2504:O2505" si="899">SUM(I2505)</f>
        <v>100</v>
      </c>
      <c r="J2504" s="112">
        <f t="shared" si="899"/>
        <v>100</v>
      </c>
      <c r="K2504" s="112">
        <f t="shared" si="899"/>
        <v>0</v>
      </c>
      <c r="L2504" s="112">
        <f t="shared" si="881"/>
        <v>0</v>
      </c>
      <c r="M2504" s="112">
        <f t="shared" si="899"/>
        <v>0</v>
      </c>
      <c r="N2504" s="112">
        <f t="shared" si="899"/>
        <v>0</v>
      </c>
      <c r="O2504" s="112">
        <f t="shared" si="899"/>
        <v>0</v>
      </c>
      <c r="P2504" s="112">
        <f t="shared" si="883"/>
        <v>0</v>
      </c>
      <c r="Q2504" s="112">
        <f t="shared" si="884"/>
        <v>0</v>
      </c>
      <c r="R2504" s="35"/>
    </row>
    <row r="2505" spans="1:18" x14ac:dyDescent="0.3">
      <c r="A2505" s="40" t="s">
        <v>796</v>
      </c>
      <c r="B2505" s="40" t="s">
        <v>154</v>
      </c>
      <c r="C2505" s="40" t="s">
        <v>1127</v>
      </c>
      <c r="D2505" s="40" t="s">
        <v>1128</v>
      </c>
      <c r="E2505" s="52" t="s">
        <v>142</v>
      </c>
      <c r="F2505" s="52" t="s">
        <v>0</v>
      </c>
      <c r="G2505" s="52" t="s">
        <v>0</v>
      </c>
      <c r="H2505" s="6" t="s">
        <v>27</v>
      </c>
      <c r="I2505" s="104">
        <f t="shared" si="899"/>
        <v>100</v>
      </c>
      <c r="J2505" s="104">
        <f t="shared" si="899"/>
        <v>100</v>
      </c>
      <c r="K2505" s="104">
        <f t="shared" si="899"/>
        <v>0</v>
      </c>
      <c r="L2505" s="104">
        <f t="shared" si="881"/>
        <v>0</v>
      </c>
      <c r="M2505" s="104">
        <f t="shared" si="899"/>
        <v>0</v>
      </c>
      <c r="N2505" s="104">
        <f t="shared" si="899"/>
        <v>0</v>
      </c>
      <c r="O2505" s="104">
        <f t="shared" si="899"/>
        <v>0</v>
      </c>
      <c r="P2505" s="104">
        <f t="shared" si="883"/>
        <v>0</v>
      </c>
      <c r="Q2505" s="104">
        <f t="shared" si="884"/>
        <v>0</v>
      </c>
      <c r="R2505" s="35"/>
    </row>
    <row r="2506" spans="1:18" x14ac:dyDescent="0.3">
      <c r="A2506" s="40" t="s">
        <v>796</v>
      </c>
      <c r="B2506" s="40" t="s">
        <v>154</v>
      </c>
      <c r="C2506" s="40" t="s">
        <v>1127</v>
      </c>
      <c r="D2506" s="40" t="s">
        <v>1128</v>
      </c>
      <c r="E2506" s="88" t="s">
        <v>3021</v>
      </c>
      <c r="F2506" s="40"/>
      <c r="G2506" s="81" t="s">
        <v>3071</v>
      </c>
      <c r="H2506" s="9" t="s">
        <v>34</v>
      </c>
      <c r="I2506" s="102">
        <v>100</v>
      </c>
      <c r="J2506" s="102">
        <v>100</v>
      </c>
      <c r="K2506" s="102"/>
      <c r="L2506" s="102">
        <f t="shared" si="881"/>
        <v>0</v>
      </c>
      <c r="M2506" s="102">
        <v>0</v>
      </c>
      <c r="N2506" s="102"/>
      <c r="O2506" s="102"/>
      <c r="P2506" s="102">
        <f t="shared" si="883"/>
        <v>0</v>
      </c>
      <c r="Q2506" s="102">
        <f t="shared" si="884"/>
        <v>0</v>
      </c>
      <c r="R2506" s="35"/>
    </row>
    <row r="2507" spans="1:18" s="34" customFormat="1" ht="20.399999999999999" x14ac:dyDescent="0.3">
      <c r="A2507" s="43" t="s">
        <v>0</v>
      </c>
      <c r="B2507" s="43" t="s">
        <v>0</v>
      </c>
      <c r="C2507" s="43" t="s">
        <v>0</v>
      </c>
      <c r="D2507" s="49" t="s">
        <v>0</v>
      </c>
      <c r="E2507" s="49" t="s">
        <v>0</v>
      </c>
      <c r="F2507" s="49" t="s">
        <v>0</v>
      </c>
      <c r="G2507" s="49" t="s">
        <v>0</v>
      </c>
      <c r="H2507" s="21" t="s">
        <v>53</v>
      </c>
      <c r="I2507" s="112">
        <f t="shared" ref="I2507:O2508" si="900">SUM(I2508)</f>
        <v>5100</v>
      </c>
      <c r="J2507" s="112">
        <f t="shared" si="900"/>
        <v>0</v>
      </c>
      <c r="K2507" s="112">
        <f t="shared" si="900"/>
        <v>0</v>
      </c>
      <c r="L2507" s="112">
        <f t="shared" ref="L2507:L2570" si="901">SUM(M2507:O2507)</f>
        <v>0</v>
      </c>
      <c r="M2507" s="112">
        <f t="shared" si="900"/>
        <v>0</v>
      </c>
      <c r="N2507" s="112">
        <f t="shared" si="900"/>
        <v>0</v>
      </c>
      <c r="O2507" s="112">
        <f t="shared" si="900"/>
        <v>0</v>
      </c>
      <c r="P2507" s="112">
        <f t="shared" si="883"/>
        <v>0</v>
      </c>
      <c r="Q2507" s="112" t="str">
        <f t="shared" si="884"/>
        <v>-</v>
      </c>
      <c r="R2507" s="35"/>
    </row>
    <row r="2508" spans="1:18" x14ac:dyDescent="0.3">
      <c r="A2508" s="40" t="s">
        <v>796</v>
      </c>
      <c r="B2508" s="40" t="s">
        <v>154</v>
      </c>
      <c r="C2508" s="40" t="s">
        <v>1127</v>
      </c>
      <c r="D2508" s="40" t="s">
        <v>1128</v>
      </c>
      <c r="E2508" s="52" t="s">
        <v>149</v>
      </c>
      <c r="F2508" s="52" t="s">
        <v>0</v>
      </c>
      <c r="G2508" s="52" t="s">
        <v>0</v>
      </c>
      <c r="H2508" s="6" t="s">
        <v>46</v>
      </c>
      <c r="I2508" s="104">
        <f t="shared" si="900"/>
        <v>5100</v>
      </c>
      <c r="J2508" s="104">
        <f t="shared" si="900"/>
        <v>0</v>
      </c>
      <c r="K2508" s="104">
        <f t="shared" si="900"/>
        <v>0</v>
      </c>
      <c r="L2508" s="104">
        <f t="shared" si="901"/>
        <v>0</v>
      </c>
      <c r="M2508" s="104">
        <f t="shared" si="900"/>
        <v>0</v>
      </c>
      <c r="N2508" s="104">
        <f t="shared" si="900"/>
        <v>0</v>
      </c>
      <c r="O2508" s="104">
        <f t="shared" si="900"/>
        <v>0</v>
      </c>
      <c r="P2508" s="104">
        <f t="shared" si="883"/>
        <v>0</v>
      </c>
      <c r="Q2508" s="104" t="str">
        <f t="shared" si="884"/>
        <v>-</v>
      </c>
      <c r="R2508" s="35"/>
    </row>
    <row r="2509" spans="1:18" x14ac:dyDescent="0.3">
      <c r="A2509" s="40" t="s">
        <v>796</v>
      </c>
      <c r="B2509" s="40" t="s">
        <v>154</v>
      </c>
      <c r="C2509" s="40" t="s">
        <v>1127</v>
      </c>
      <c r="D2509" s="40" t="s">
        <v>1128</v>
      </c>
      <c r="E2509" s="88" t="s">
        <v>3022</v>
      </c>
      <c r="F2509" s="40"/>
      <c r="G2509" s="81" t="s">
        <v>3071</v>
      </c>
      <c r="H2509" s="9" t="s">
        <v>49</v>
      </c>
      <c r="I2509" s="102">
        <v>5100</v>
      </c>
      <c r="J2509" s="102">
        <v>0</v>
      </c>
      <c r="K2509" s="102"/>
      <c r="L2509" s="102">
        <f t="shared" si="901"/>
        <v>0</v>
      </c>
      <c r="M2509" s="102">
        <v>0</v>
      </c>
      <c r="N2509" s="102"/>
      <c r="O2509" s="102"/>
      <c r="P2509" s="102">
        <f t="shared" ref="P2509:P2572" si="902">K2509+L2509</f>
        <v>0</v>
      </c>
      <c r="Q2509" s="102" t="str">
        <f t="shared" ref="Q2509:Q2572" si="903">IF(J2509=0,"-",P2509/J2509*100)</f>
        <v>-</v>
      </c>
      <c r="R2509" s="35"/>
    </row>
    <row r="2510" spans="1:18" s="34" customFormat="1" x14ac:dyDescent="0.3">
      <c r="A2510" s="49" t="s">
        <v>0</v>
      </c>
      <c r="B2510" s="49" t="s">
        <v>0</v>
      </c>
      <c r="C2510" s="49" t="s">
        <v>0</v>
      </c>
      <c r="D2510" s="49" t="s">
        <v>0</v>
      </c>
      <c r="E2510" s="49" t="s">
        <v>0</v>
      </c>
      <c r="F2510" s="49" t="s">
        <v>0</v>
      </c>
      <c r="G2510" s="49" t="s">
        <v>0</v>
      </c>
      <c r="H2510" s="21" t="s">
        <v>1137</v>
      </c>
      <c r="I2510" s="112">
        <f>SUM(I2481,I2504,I2507)</f>
        <v>1623168</v>
      </c>
      <c r="J2510" s="112">
        <f>SUM(J2481,J2504,J2507)</f>
        <v>1603718</v>
      </c>
      <c r="K2510" s="112">
        <f>SUM(K2481,K2504,K2507)</f>
        <v>0</v>
      </c>
      <c r="L2510" s="112">
        <f t="shared" si="901"/>
        <v>408118</v>
      </c>
      <c r="M2510" s="112">
        <f>SUM(M2481,M2504,M2507)</f>
        <v>124728</v>
      </c>
      <c r="N2510" s="112">
        <f t="shared" ref="N2510:O2510" si="904">SUM(N2481,N2504,N2507)</f>
        <v>149150</v>
      </c>
      <c r="O2510" s="112">
        <f t="shared" si="904"/>
        <v>134240</v>
      </c>
      <c r="P2510" s="112">
        <f t="shared" si="902"/>
        <v>408118</v>
      </c>
      <c r="Q2510" s="112">
        <f t="shared" si="903"/>
        <v>25.448239653106096</v>
      </c>
      <c r="R2510" s="35"/>
    </row>
    <row r="2511" spans="1:18" ht="15" thickBot="1" x14ac:dyDescent="0.35">
      <c r="A2511" s="81" t="s">
        <v>0</v>
      </c>
      <c r="B2511" s="81" t="s">
        <v>0</v>
      </c>
      <c r="C2511" s="81" t="s">
        <v>0</v>
      </c>
      <c r="D2511" s="81" t="s">
        <v>0</v>
      </c>
      <c r="E2511" s="81" t="s">
        <v>0</v>
      </c>
      <c r="F2511" s="81" t="s">
        <v>0</v>
      </c>
      <c r="G2511" s="81" t="s">
        <v>0</v>
      </c>
      <c r="H2511" s="6" t="s">
        <v>152</v>
      </c>
      <c r="I2511" s="104">
        <v>51</v>
      </c>
      <c r="J2511" s="104">
        <v>51</v>
      </c>
      <c r="K2511" s="104"/>
      <c r="L2511" s="104"/>
      <c r="M2511" s="104"/>
      <c r="N2511" s="104"/>
      <c r="O2511" s="104"/>
      <c r="P2511" s="104"/>
      <c r="Q2511" s="104"/>
      <c r="R2511" s="35"/>
    </row>
    <row r="2512" spans="1:18" s="34" customFormat="1" ht="31.2" thickBot="1" x14ac:dyDescent="0.35">
      <c r="A2512" s="127" t="s">
        <v>0</v>
      </c>
      <c r="B2512" s="127" t="s">
        <v>0</v>
      </c>
      <c r="C2512" s="127" t="s">
        <v>0</v>
      </c>
      <c r="D2512" s="127" t="s">
        <v>0</v>
      </c>
      <c r="E2512" s="127" t="s">
        <v>0</v>
      </c>
      <c r="F2512" s="127" t="s">
        <v>0</v>
      </c>
      <c r="G2512" s="127" t="s">
        <v>0</v>
      </c>
      <c r="H2512" s="29" t="s">
        <v>63</v>
      </c>
      <c r="I2512" s="124" t="s">
        <v>3013</v>
      </c>
      <c r="J2512" s="124" t="s">
        <v>2</v>
      </c>
      <c r="K2512" s="124" t="s">
        <v>3097</v>
      </c>
      <c r="L2512" s="124" t="s">
        <v>3097</v>
      </c>
      <c r="M2512" s="124" t="s">
        <v>3098</v>
      </c>
      <c r="N2512" s="124" t="s">
        <v>3099</v>
      </c>
      <c r="O2512" s="124" t="s">
        <v>3100</v>
      </c>
      <c r="P2512" s="124" t="s">
        <v>3097</v>
      </c>
      <c r="Q2512" s="126" t="s">
        <v>3101</v>
      </c>
      <c r="R2512" s="35"/>
    </row>
    <row r="2513" spans="1:18" x14ac:dyDescent="0.3">
      <c r="A2513" s="128"/>
      <c r="B2513" s="128"/>
      <c r="C2513" s="128"/>
      <c r="D2513" s="128"/>
      <c r="E2513" s="128"/>
      <c r="F2513" s="128"/>
      <c r="G2513" s="128"/>
      <c r="H2513" s="10" t="s">
        <v>0</v>
      </c>
      <c r="I2513" s="103">
        <v>1</v>
      </c>
      <c r="J2513" s="103">
        <v>2</v>
      </c>
      <c r="K2513" s="103">
        <v>3</v>
      </c>
      <c r="L2513" s="103" t="s">
        <v>3</v>
      </c>
      <c r="M2513" s="103">
        <v>5</v>
      </c>
      <c r="N2513" s="103">
        <v>6</v>
      </c>
      <c r="O2513" s="103">
        <v>7</v>
      </c>
      <c r="P2513" s="103" t="s">
        <v>3102</v>
      </c>
      <c r="Q2513" s="103">
        <v>9</v>
      </c>
      <c r="R2513" s="35"/>
    </row>
    <row r="2514" spans="1:18" x14ac:dyDescent="0.3">
      <c r="A2514" s="128"/>
      <c r="B2514" s="128"/>
      <c r="C2514" s="128"/>
      <c r="D2514" s="128"/>
      <c r="E2514" s="128"/>
      <c r="F2514" s="128"/>
      <c r="G2514" s="128"/>
      <c r="H2514" s="11" t="s">
        <v>99</v>
      </c>
      <c r="I2514" s="105">
        <f>SUM(I2510)</f>
        <v>1623168</v>
      </c>
      <c r="J2514" s="105">
        <f>SUM(J2510)</f>
        <v>1603718</v>
      </c>
      <c r="K2514" s="105">
        <f>SUM(K2510)</f>
        <v>0</v>
      </c>
      <c r="L2514" s="105">
        <f t="shared" si="901"/>
        <v>408118</v>
      </c>
      <c r="M2514" s="105">
        <f>SUM(M2510)</f>
        <v>124728</v>
      </c>
      <c r="N2514" s="105">
        <f t="shared" ref="N2514:O2514" si="905">SUM(N2510)</f>
        <v>149150</v>
      </c>
      <c r="O2514" s="105">
        <f t="shared" si="905"/>
        <v>134240</v>
      </c>
      <c r="P2514" s="105">
        <f t="shared" si="902"/>
        <v>408118</v>
      </c>
      <c r="Q2514" s="105">
        <f t="shared" si="903"/>
        <v>25.448239653106096</v>
      </c>
      <c r="R2514" s="35"/>
    </row>
    <row r="2515" spans="1:18" x14ac:dyDescent="0.3">
      <c r="A2515" s="128"/>
      <c r="B2515" s="128"/>
      <c r="C2515" s="128"/>
      <c r="D2515" s="128"/>
      <c r="E2515" s="128"/>
      <c r="F2515" s="128"/>
      <c r="G2515" s="128"/>
      <c r="H2515" s="12" t="s">
        <v>62</v>
      </c>
      <c r="I2515" s="105">
        <f>SUM(I2514)</f>
        <v>1623168</v>
      </c>
      <c r="J2515" s="105">
        <f>SUM(J2514)</f>
        <v>1603718</v>
      </c>
      <c r="K2515" s="105">
        <f>SUM(K2514)</f>
        <v>0</v>
      </c>
      <c r="L2515" s="105">
        <f t="shared" si="901"/>
        <v>408118</v>
      </c>
      <c r="M2515" s="105">
        <f>SUM(M2514)</f>
        <v>124728</v>
      </c>
      <c r="N2515" s="105">
        <f t="shared" ref="N2515:O2515" si="906">SUM(N2514)</f>
        <v>149150</v>
      </c>
      <c r="O2515" s="105">
        <f t="shared" si="906"/>
        <v>134240</v>
      </c>
      <c r="P2515" s="105">
        <f t="shared" si="902"/>
        <v>408118</v>
      </c>
      <c r="Q2515" s="105">
        <f t="shared" si="903"/>
        <v>25.448239653106096</v>
      </c>
      <c r="R2515" s="35"/>
    </row>
    <row r="2516" spans="1:18" x14ac:dyDescent="0.3">
      <c r="A2516" s="129"/>
      <c r="B2516" s="129"/>
      <c r="C2516" s="129"/>
      <c r="D2516" s="129"/>
      <c r="E2516" s="129"/>
      <c r="F2516" s="129"/>
      <c r="G2516" s="129"/>
      <c r="R2516" s="35"/>
    </row>
    <row r="2517" spans="1:18" ht="15" thickBot="1" x14ac:dyDescent="0.35">
      <c r="A2517" s="81" t="s">
        <v>0</v>
      </c>
      <c r="B2517" s="81" t="s">
        <v>0</v>
      </c>
      <c r="C2517" s="81" t="s">
        <v>0</v>
      </c>
      <c r="D2517" s="81" t="s">
        <v>0</v>
      </c>
      <c r="E2517" s="81" t="s">
        <v>0</v>
      </c>
      <c r="F2517" s="81" t="s">
        <v>0</v>
      </c>
      <c r="G2517" s="81" t="s">
        <v>0</v>
      </c>
      <c r="H2517" s="13" t="s">
        <v>0</v>
      </c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35"/>
    </row>
    <row r="2518" spans="1:18" s="34" customFormat="1" ht="31.2" thickBot="1" x14ac:dyDescent="0.35">
      <c r="A2518" s="45" t="s">
        <v>112</v>
      </c>
      <c r="B2518" s="45" t="s">
        <v>113</v>
      </c>
      <c r="C2518" s="45" t="s">
        <v>114</v>
      </c>
      <c r="D2518" s="46" t="s">
        <v>0</v>
      </c>
      <c r="E2518" s="45" t="s">
        <v>3014</v>
      </c>
      <c r="F2518" s="45" t="s">
        <v>115</v>
      </c>
      <c r="G2518" s="45" t="s">
        <v>116</v>
      </c>
      <c r="H2518" s="29" t="s">
        <v>1</v>
      </c>
      <c r="I2518" s="124" t="s">
        <v>3013</v>
      </c>
      <c r="J2518" s="124" t="s">
        <v>2</v>
      </c>
      <c r="K2518" s="124" t="s">
        <v>3097</v>
      </c>
      <c r="L2518" s="124" t="s">
        <v>3097</v>
      </c>
      <c r="M2518" s="124" t="s">
        <v>3098</v>
      </c>
      <c r="N2518" s="124" t="s">
        <v>3099</v>
      </c>
      <c r="O2518" s="124" t="s">
        <v>3100</v>
      </c>
      <c r="P2518" s="124" t="s">
        <v>3097</v>
      </c>
      <c r="Q2518" s="126" t="s">
        <v>3101</v>
      </c>
      <c r="R2518" s="35"/>
    </row>
    <row r="2519" spans="1:18" x14ac:dyDescent="0.3">
      <c r="A2519" s="50" t="s">
        <v>0</v>
      </c>
      <c r="B2519" s="50" t="s">
        <v>0</v>
      </c>
      <c r="C2519" s="50" t="s">
        <v>0</v>
      </c>
      <c r="D2519" s="51" t="s">
        <v>0</v>
      </c>
      <c r="E2519" s="51" t="s">
        <v>0</v>
      </c>
      <c r="F2519" s="86" t="s">
        <v>0</v>
      </c>
      <c r="G2519" s="87" t="s">
        <v>0</v>
      </c>
      <c r="H2519" s="8" t="s">
        <v>0</v>
      </c>
      <c r="I2519" s="103">
        <v>1</v>
      </c>
      <c r="J2519" s="103">
        <v>2</v>
      </c>
      <c r="K2519" s="103">
        <v>3</v>
      </c>
      <c r="L2519" s="103" t="s">
        <v>3</v>
      </c>
      <c r="M2519" s="103">
        <v>5</v>
      </c>
      <c r="N2519" s="103">
        <v>6</v>
      </c>
      <c r="O2519" s="103">
        <v>7</v>
      </c>
      <c r="P2519" s="103" t="s">
        <v>3102</v>
      </c>
      <c r="Q2519" s="103">
        <v>9</v>
      </c>
      <c r="R2519" s="35"/>
    </row>
    <row r="2520" spans="1:18" x14ac:dyDescent="0.3">
      <c r="A2520" s="41" t="s">
        <v>796</v>
      </c>
      <c r="B2520" s="41" t="s">
        <v>154</v>
      </c>
      <c r="C2520" s="40" t="s">
        <v>1138</v>
      </c>
      <c r="D2520" s="40" t="s">
        <v>1139</v>
      </c>
      <c r="E2520" s="52" t="s">
        <v>0</v>
      </c>
      <c r="F2520" s="52" t="s">
        <v>0</v>
      </c>
      <c r="G2520" s="52" t="s">
        <v>0</v>
      </c>
      <c r="H2520" s="6" t="s">
        <v>1140</v>
      </c>
      <c r="I2520" s="102"/>
      <c r="J2520" s="102"/>
      <c r="K2520" s="102"/>
      <c r="L2520" s="102">
        <f t="shared" si="901"/>
        <v>0</v>
      </c>
      <c r="M2520" s="102">
        <v>0</v>
      </c>
      <c r="N2520" s="102"/>
      <c r="O2520" s="102"/>
      <c r="P2520" s="102">
        <f t="shared" si="902"/>
        <v>0</v>
      </c>
      <c r="Q2520" s="102" t="str">
        <f t="shared" si="903"/>
        <v>-</v>
      </c>
      <c r="R2520" s="35"/>
    </row>
    <row r="2521" spans="1:18" s="34" customFormat="1" ht="20.399999999999999" x14ac:dyDescent="0.3">
      <c r="A2521" s="43" t="s">
        <v>0</v>
      </c>
      <c r="B2521" s="43" t="s">
        <v>0</v>
      </c>
      <c r="C2521" s="43" t="s">
        <v>0</v>
      </c>
      <c r="D2521" s="49" t="s">
        <v>0</v>
      </c>
      <c r="E2521" s="49" t="s">
        <v>0</v>
      </c>
      <c r="F2521" s="49" t="s">
        <v>0</v>
      </c>
      <c r="G2521" s="49" t="s">
        <v>0</v>
      </c>
      <c r="H2521" s="21" t="s">
        <v>26</v>
      </c>
      <c r="I2521" s="112">
        <f>SUM(I2522,I2530,I2532)</f>
        <v>1351674</v>
      </c>
      <c r="J2521" s="112">
        <f>SUM(J2522,J2530,J2532)</f>
        <v>1341674</v>
      </c>
      <c r="K2521" s="112">
        <f>SUM(K2522,K2530,K2532)</f>
        <v>0</v>
      </c>
      <c r="L2521" s="112">
        <f t="shared" si="901"/>
        <v>360413</v>
      </c>
      <c r="M2521" s="112">
        <f>SUM(M2522,M2530,M2532)</f>
        <v>102413</v>
      </c>
      <c r="N2521" s="112">
        <f t="shared" ref="N2521:O2521" si="907">SUM(N2522,N2530,N2532)</f>
        <v>137100</v>
      </c>
      <c r="O2521" s="112">
        <f t="shared" si="907"/>
        <v>120900</v>
      </c>
      <c r="P2521" s="112">
        <f t="shared" si="902"/>
        <v>360413</v>
      </c>
      <c r="Q2521" s="112">
        <f t="shared" si="903"/>
        <v>26.862933916882938</v>
      </c>
      <c r="R2521" s="35"/>
    </row>
    <row r="2522" spans="1:18" x14ac:dyDescent="0.3">
      <c r="A2522" s="40" t="s">
        <v>796</v>
      </c>
      <c r="B2522" s="40" t="s">
        <v>154</v>
      </c>
      <c r="C2522" s="40" t="s">
        <v>1138</v>
      </c>
      <c r="D2522" s="40" t="s">
        <v>1139</v>
      </c>
      <c r="E2522" s="52" t="s">
        <v>119</v>
      </c>
      <c r="F2522" s="52" t="s">
        <v>0</v>
      </c>
      <c r="G2522" s="52" t="s">
        <v>0</v>
      </c>
      <c r="H2522" s="6" t="s">
        <v>5</v>
      </c>
      <c r="I2522" s="104">
        <f>SUM(I2523,I2524)</f>
        <v>1176123</v>
      </c>
      <c r="J2522" s="104">
        <f>SUM(J2523,J2524)</f>
        <v>1176123</v>
      </c>
      <c r="K2522" s="104">
        <f>SUM(K2523,K2524)</f>
        <v>0</v>
      </c>
      <c r="L2522" s="104">
        <f t="shared" si="901"/>
        <v>312339</v>
      </c>
      <c r="M2522" s="104">
        <f>SUM(M2523,M2524)</f>
        <v>93339</v>
      </c>
      <c r="N2522" s="104">
        <f t="shared" ref="N2522:O2522" si="908">SUM(N2523,N2524)</f>
        <v>115500</v>
      </c>
      <c r="O2522" s="104">
        <f t="shared" si="908"/>
        <v>103500</v>
      </c>
      <c r="P2522" s="104">
        <f t="shared" si="902"/>
        <v>312339</v>
      </c>
      <c r="Q2522" s="104">
        <f t="shared" si="903"/>
        <v>26.556661165541357</v>
      </c>
      <c r="R2522" s="35"/>
    </row>
    <row r="2523" spans="1:18" x14ac:dyDescent="0.3">
      <c r="A2523" s="40" t="s">
        <v>796</v>
      </c>
      <c r="B2523" s="40" t="s">
        <v>154</v>
      </c>
      <c r="C2523" s="40" t="s">
        <v>1138</v>
      </c>
      <c r="D2523" s="40" t="s">
        <v>1139</v>
      </c>
      <c r="E2523" s="88" t="s">
        <v>3015</v>
      </c>
      <c r="F2523" s="40"/>
      <c r="G2523" s="81" t="s">
        <v>3071</v>
      </c>
      <c r="H2523" s="9" t="s">
        <v>6</v>
      </c>
      <c r="I2523" s="102">
        <v>1033796</v>
      </c>
      <c r="J2523" s="102">
        <v>1033796</v>
      </c>
      <c r="K2523" s="102"/>
      <c r="L2523" s="102">
        <f t="shared" si="901"/>
        <v>278821</v>
      </c>
      <c r="M2523" s="102">
        <v>83821</v>
      </c>
      <c r="N2523" s="102">
        <v>103000</v>
      </c>
      <c r="O2523" s="102">
        <v>92000</v>
      </c>
      <c r="P2523" s="102">
        <f t="shared" si="902"/>
        <v>278821</v>
      </c>
      <c r="Q2523" s="102">
        <f t="shared" si="903"/>
        <v>26.970601550015672</v>
      </c>
      <c r="R2523" s="35"/>
    </row>
    <row r="2524" spans="1:18" x14ac:dyDescent="0.3">
      <c r="A2524" s="41" t="s">
        <v>796</v>
      </c>
      <c r="B2524" s="41" t="s">
        <v>154</v>
      </c>
      <c r="C2524" s="41" t="s">
        <v>1138</v>
      </c>
      <c r="D2524" s="41" t="s">
        <v>1139</v>
      </c>
      <c r="E2524" s="41" t="s">
        <v>120</v>
      </c>
      <c r="F2524" s="40" t="s">
        <v>0</v>
      </c>
      <c r="G2524" s="81" t="s">
        <v>0</v>
      </c>
      <c r="H2524" s="6" t="s">
        <v>7</v>
      </c>
      <c r="I2524" s="104">
        <f>SUM(I2525:I2529)</f>
        <v>142327</v>
      </c>
      <c r="J2524" s="104">
        <f>SUM(J2525:J2529)</f>
        <v>142327</v>
      </c>
      <c r="K2524" s="104">
        <f>SUM(K2525:K2529)</f>
        <v>0</v>
      </c>
      <c r="L2524" s="104">
        <f t="shared" si="901"/>
        <v>33518</v>
      </c>
      <c r="M2524" s="104">
        <f>SUM(M2525:M2529)</f>
        <v>9518</v>
      </c>
      <c r="N2524" s="104">
        <f t="shared" ref="N2524:O2524" si="909">SUM(N2525:N2529)</f>
        <v>12500</v>
      </c>
      <c r="O2524" s="104">
        <f t="shared" si="909"/>
        <v>11500</v>
      </c>
      <c r="P2524" s="104">
        <f t="shared" si="902"/>
        <v>33518</v>
      </c>
      <c r="Q2524" s="104">
        <f t="shared" si="903"/>
        <v>23.549994027837304</v>
      </c>
      <c r="R2524" s="35"/>
    </row>
    <row r="2525" spans="1:18" x14ac:dyDescent="0.3">
      <c r="A2525" s="40" t="s">
        <v>796</v>
      </c>
      <c r="B2525" s="40" t="s">
        <v>154</v>
      </c>
      <c r="C2525" s="40" t="s">
        <v>1138</v>
      </c>
      <c r="D2525" s="40" t="s">
        <v>1139</v>
      </c>
      <c r="E2525" s="88" t="s">
        <v>3016</v>
      </c>
      <c r="F2525" s="40" t="s">
        <v>1141</v>
      </c>
      <c r="G2525" s="81" t="s">
        <v>3071</v>
      </c>
      <c r="H2525" s="9" t="s">
        <v>9</v>
      </c>
      <c r="I2525" s="102">
        <v>29000</v>
      </c>
      <c r="J2525" s="102">
        <v>29000</v>
      </c>
      <c r="K2525" s="102"/>
      <c r="L2525" s="102">
        <f t="shared" si="901"/>
        <v>7156</v>
      </c>
      <c r="M2525" s="102">
        <v>2156</v>
      </c>
      <c r="N2525" s="102">
        <v>2500</v>
      </c>
      <c r="O2525" s="102">
        <v>2500</v>
      </c>
      <c r="P2525" s="102">
        <f t="shared" si="902"/>
        <v>7156</v>
      </c>
      <c r="Q2525" s="102">
        <f t="shared" si="903"/>
        <v>24.675862068965518</v>
      </c>
      <c r="R2525" s="35"/>
    </row>
    <row r="2526" spans="1:18" x14ac:dyDescent="0.3">
      <c r="A2526" s="40" t="s">
        <v>796</v>
      </c>
      <c r="B2526" s="40" t="s">
        <v>154</v>
      </c>
      <c r="C2526" s="40" t="s">
        <v>1138</v>
      </c>
      <c r="D2526" s="40" t="s">
        <v>1139</v>
      </c>
      <c r="E2526" s="88" t="s">
        <v>3016</v>
      </c>
      <c r="F2526" s="40" t="s">
        <v>1142</v>
      </c>
      <c r="G2526" s="81" t="s">
        <v>3071</v>
      </c>
      <c r="H2526" s="9" t="s">
        <v>12</v>
      </c>
      <c r="I2526" s="102">
        <v>80000</v>
      </c>
      <c r="J2526" s="102">
        <v>80000</v>
      </c>
      <c r="K2526" s="102"/>
      <c r="L2526" s="102">
        <f t="shared" si="901"/>
        <v>26362</v>
      </c>
      <c r="M2526" s="102">
        <v>7362</v>
      </c>
      <c r="N2526" s="102">
        <v>10000</v>
      </c>
      <c r="O2526" s="102">
        <v>9000</v>
      </c>
      <c r="P2526" s="102">
        <f t="shared" si="902"/>
        <v>26362</v>
      </c>
      <c r="Q2526" s="102">
        <f t="shared" si="903"/>
        <v>32.952500000000001</v>
      </c>
      <c r="R2526" s="35"/>
    </row>
    <row r="2527" spans="1:18" x14ac:dyDescent="0.3">
      <c r="A2527" s="40" t="s">
        <v>796</v>
      </c>
      <c r="B2527" s="40" t="s">
        <v>154</v>
      </c>
      <c r="C2527" s="40" t="s">
        <v>1138</v>
      </c>
      <c r="D2527" s="40" t="s">
        <v>1139</v>
      </c>
      <c r="E2527" s="88" t="s">
        <v>3016</v>
      </c>
      <c r="F2527" s="40" t="s">
        <v>1143</v>
      </c>
      <c r="G2527" s="81" t="s">
        <v>3071</v>
      </c>
      <c r="H2527" s="9" t="s">
        <v>10</v>
      </c>
      <c r="I2527" s="102">
        <v>19287</v>
      </c>
      <c r="J2527" s="102">
        <v>19287</v>
      </c>
      <c r="K2527" s="102"/>
      <c r="L2527" s="102">
        <f t="shared" si="901"/>
        <v>0</v>
      </c>
      <c r="M2527" s="102">
        <v>0</v>
      </c>
      <c r="N2527" s="102"/>
      <c r="O2527" s="102"/>
      <c r="P2527" s="102">
        <f t="shared" si="902"/>
        <v>0</v>
      </c>
      <c r="Q2527" s="102">
        <f t="shared" si="903"/>
        <v>0</v>
      </c>
      <c r="R2527" s="35"/>
    </row>
    <row r="2528" spans="1:18" x14ac:dyDescent="0.3">
      <c r="A2528" s="40" t="s">
        <v>796</v>
      </c>
      <c r="B2528" s="40" t="s">
        <v>154</v>
      </c>
      <c r="C2528" s="40" t="s">
        <v>1138</v>
      </c>
      <c r="D2528" s="40" t="s">
        <v>1139</v>
      </c>
      <c r="E2528" s="88" t="s">
        <v>3016</v>
      </c>
      <c r="F2528" s="40" t="s">
        <v>1144</v>
      </c>
      <c r="G2528" s="81" t="s">
        <v>3071</v>
      </c>
      <c r="H2528" s="9" t="s">
        <v>8</v>
      </c>
      <c r="I2528" s="102">
        <v>0</v>
      </c>
      <c r="J2528" s="102">
        <v>0</v>
      </c>
      <c r="K2528" s="102"/>
      <c r="L2528" s="102">
        <f t="shared" si="901"/>
        <v>0</v>
      </c>
      <c r="M2528" s="102">
        <v>0</v>
      </c>
      <c r="N2528" s="102"/>
      <c r="O2528" s="102"/>
      <c r="P2528" s="102">
        <f t="shared" si="902"/>
        <v>0</v>
      </c>
      <c r="Q2528" s="102" t="str">
        <f t="shared" si="903"/>
        <v>-</v>
      </c>
      <c r="R2528" s="35"/>
    </row>
    <row r="2529" spans="1:18" x14ac:dyDescent="0.3">
      <c r="A2529" s="40" t="s">
        <v>796</v>
      </c>
      <c r="B2529" s="40" t="s">
        <v>154</v>
      </c>
      <c r="C2529" s="40" t="s">
        <v>1138</v>
      </c>
      <c r="D2529" s="40" t="s">
        <v>1139</v>
      </c>
      <c r="E2529" s="88" t="s">
        <v>3016</v>
      </c>
      <c r="F2529" s="40" t="s">
        <v>1145</v>
      </c>
      <c r="G2529" s="81" t="s">
        <v>3071</v>
      </c>
      <c r="H2529" s="9" t="s">
        <v>11</v>
      </c>
      <c r="I2529" s="102">
        <v>14040</v>
      </c>
      <c r="J2529" s="102">
        <v>14040</v>
      </c>
      <c r="K2529" s="102"/>
      <c r="L2529" s="102">
        <f t="shared" si="901"/>
        <v>0</v>
      </c>
      <c r="M2529" s="102">
        <v>0</v>
      </c>
      <c r="N2529" s="102"/>
      <c r="O2529" s="102"/>
      <c r="P2529" s="102">
        <f t="shared" si="902"/>
        <v>0</v>
      </c>
      <c r="Q2529" s="102">
        <f t="shared" si="903"/>
        <v>0</v>
      </c>
      <c r="R2529" s="35"/>
    </row>
    <row r="2530" spans="1:18" x14ac:dyDescent="0.3">
      <c r="A2530" s="40" t="s">
        <v>796</v>
      </c>
      <c r="B2530" s="40" t="s">
        <v>154</v>
      </c>
      <c r="C2530" s="40" t="s">
        <v>1138</v>
      </c>
      <c r="D2530" s="40" t="s">
        <v>1139</v>
      </c>
      <c r="E2530" s="52" t="s">
        <v>124</v>
      </c>
      <c r="F2530" s="52" t="s">
        <v>0</v>
      </c>
      <c r="G2530" s="52" t="s">
        <v>0</v>
      </c>
      <c r="H2530" s="6" t="s">
        <v>14</v>
      </c>
      <c r="I2530" s="104">
        <f>SUM(I2531)</f>
        <v>108817</v>
      </c>
      <c r="J2530" s="104">
        <f>SUM(J2531)</f>
        <v>108817</v>
      </c>
      <c r="K2530" s="104">
        <f>SUM(K2531)</f>
        <v>0</v>
      </c>
      <c r="L2530" s="104">
        <f t="shared" si="901"/>
        <v>29802</v>
      </c>
      <c r="M2530" s="104">
        <f>SUM(M2531)</f>
        <v>8802</v>
      </c>
      <c r="N2530" s="104">
        <f t="shared" ref="N2530:O2530" si="910">SUM(N2531)</f>
        <v>11000</v>
      </c>
      <c r="O2530" s="104">
        <f t="shared" si="910"/>
        <v>10000</v>
      </c>
      <c r="P2530" s="104">
        <f t="shared" si="902"/>
        <v>29802</v>
      </c>
      <c r="Q2530" s="104">
        <f t="shared" si="903"/>
        <v>27.38726485751307</v>
      </c>
      <c r="R2530" s="35"/>
    </row>
    <row r="2531" spans="1:18" x14ac:dyDescent="0.3">
      <c r="A2531" s="40" t="s">
        <v>796</v>
      </c>
      <c r="B2531" s="40" t="s">
        <v>154</v>
      </c>
      <c r="C2531" s="40" t="s">
        <v>1138</v>
      </c>
      <c r="D2531" s="40" t="s">
        <v>1139</v>
      </c>
      <c r="E2531" s="88" t="s">
        <v>3017</v>
      </c>
      <c r="F2531" s="40"/>
      <c r="G2531" s="81" t="s">
        <v>3071</v>
      </c>
      <c r="H2531" s="9" t="s">
        <v>15</v>
      </c>
      <c r="I2531" s="102">
        <v>108817</v>
      </c>
      <c r="J2531" s="102">
        <v>108817</v>
      </c>
      <c r="K2531" s="102"/>
      <c r="L2531" s="102">
        <f t="shared" si="901"/>
        <v>29802</v>
      </c>
      <c r="M2531" s="102">
        <v>8802</v>
      </c>
      <c r="N2531" s="102">
        <v>11000</v>
      </c>
      <c r="O2531" s="102">
        <v>10000</v>
      </c>
      <c r="P2531" s="102">
        <f t="shared" si="902"/>
        <v>29802</v>
      </c>
      <c r="Q2531" s="102">
        <f t="shared" si="903"/>
        <v>27.38726485751307</v>
      </c>
      <c r="R2531" s="35"/>
    </row>
    <row r="2532" spans="1:18" x14ac:dyDescent="0.3">
      <c r="A2532" s="40" t="s">
        <v>796</v>
      </c>
      <c r="B2532" s="40" t="s">
        <v>154</v>
      </c>
      <c r="C2532" s="40" t="s">
        <v>1138</v>
      </c>
      <c r="D2532" s="40" t="s">
        <v>1139</v>
      </c>
      <c r="E2532" s="52" t="s">
        <v>125</v>
      </c>
      <c r="F2532" s="52" t="s">
        <v>0</v>
      </c>
      <c r="G2532" s="52" t="s">
        <v>0</v>
      </c>
      <c r="H2532" s="6" t="s">
        <v>16</v>
      </c>
      <c r="I2532" s="104">
        <f>SUM(I2533:I2541)</f>
        <v>66734</v>
      </c>
      <c r="J2532" s="104">
        <f>SUM(J2533:J2541)</f>
        <v>56734</v>
      </c>
      <c r="K2532" s="104">
        <f>SUM(K2533:K2541)</f>
        <v>0</v>
      </c>
      <c r="L2532" s="104">
        <f t="shared" si="901"/>
        <v>18272</v>
      </c>
      <c r="M2532" s="104">
        <f>SUM(M2533:M2541)</f>
        <v>272</v>
      </c>
      <c r="N2532" s="104">
        <f t="shared" ref="N2532:O2532" si="911">SUM(N2533:N2541)</f>
        <v>10600</v>
      </c>
      <c r="O2532" s="104">
        <f t="shared" si="911"/>
        <v>7400</v>
      </c>
      <c r="P2532" s="104">
        <f t="shared" si="902"/>
        <v>18272</v>
      </c>
      <c r="Q2532" s="104">
        <f t="shared" si="903"/>
        <v>32.206437057143866</v>
      </c>
      <c r="R2532" s="35"/>
    </row>
    <row r="2533" spans="1:18" x14ac:dyDescent="0.3">
      <c r="A2533" s="40" t="s">
        <v>796</v>
      </c>
      <c r="B2533" s="40" t="s">
        <v>154</v>
      </c>
      <c r="C2533" s="40" t="s">
        <v>1138</v>
      </c>
      <c r="D2533" s="40" t="s">
        <v>1139</v>
      </c>
      <c r="E2533" s="88" t="s">
        <v>3018</v>
      </c>
      <c r="F2533" s="40"/>
      <c r="G2533" s="81" t="s">
        <v>3071</v>
      </c>
      <c r="H2533" s="9" t="s">
        <v>17</v>
      </c>
      <c r="I2533" s="102">
        <v>500</v>
      </c>
      <c r="J2533" s="102">
        <v>500</v>
      </c>
      <c r="K2533" s="102"/>
      <c r="L2533" s="102">
        <f t="shared" si="901"/>
        <v>0</v>
      </c>
      <c r="M2533" s="102">
        <v>0</v>
      </c>
      <c r="N2533" s="102"/>
      <c r="O2533" s="102"/>
      <c r="P2533" s="102">
        <f t="shared" si="902"/>
        <v>0</v>
      </c>
      <c r="Q2533" s="102">
        <f t="shared" si="903"/>
        <v>0</v>
      </c>
      <c r="R2533" s="35"/>
    </row>
    <row r="2534" spans="1:18" x14ac:dyDescent="0.3">
      <c r="A2534" s="40" t="s">
        <v>796</v>
      </c>
      <c r="B2534" s="40" t="s">
        <v>154</v>
      </c>
      <c r="C2534" s="40" t="s">
        <v>1138</v>
      </c>
      <c r="D2534" s="40" t="s">
        <v>1139</v>
      </c>
      <c r="E2534" s="88" t="s">
        <v>3031</v>
      </c>
      <c r="F2534" s="40"/>
      <c r="G2534" s="81" t="s">
        <v>3071</v>
      </c>
      <c r="H2534" s="9" t="s">
        <v>18</v>
      </c>
      <c r="I2534" s="102">
        <v>27622</v>
      </c>
      <c r="J2534" s="102">
        <v>27622</v>
      </c>
      <c r="K2534" s="102"/>
      <c r="L2534" s="102">
        <f t="shared" si="901"/>
        <v>11000</v>
      </c>
      <c r="M2534" s="102">
        <v>0</v>
      </c>
      <c r="N2534" s="102">
        <v>7000</v>
      </c>
      <c r="O2534" s="102">
        <v>4000</v>
      </c>
      <c r="P2534" s="102">
        <f t="shared" si="902"/>
        <v>11000</v>
      </c>
      <c r="Q2534" s="102">
        <f t="shared" si="903"/>
        <v>39.823329230323658</v>
      </c>
      <c r="R2534" s="35"/>
    </row>
    <row r="2535" spans="1:18" x14ac:dyDescent="0.3">
      <c r="A2535" s="40" t="s">
        <v>796</v>
      </c>
      <c r="B2535" s="40" t="s">
        <v>154</v>
      </c>
      <c r="C2535" s="40" t="s">
        <v>1138</v>
      </c>
      <c r="D2535" s="40" t="s">
        <v>1139</v>
      </c>
      <c r="E2535" s="88" t="s">
        <v>3032</v>
      </c>
      <c r="F2535" s="40"/>
      <c r="G2535" s="81" t="s">
        <v>3071</v>
      </c>
      <c r="H2535" s="9" t="s">
        <v>19</v>
      </c>
      <c r="I2535" s="102">
        <v>6380</v>
      </c>
      <c r="J2535" s="102">
        <v>6380</v>
      </c>
      <c r="K2535" s="102"/>
      <c r="L2535" s="102">
        <f t="shared" si="901"/>
        <v>1600</v>
      </c>
      <c r="M2535" s="102">
        <v>0</v>
      </c>
      <c r="N2535" s="102">
        <v>800</v>
      </c>
      <c r="O2535" s="102">
        <v>800</v>
      </c>
      <c r="P2535" s="102">
        <f t="shared" si="902"/>
        <v>1600</v>
      </c>
      <c r="Q2535" s="102">
        <f t="shared" si="903"/>
        <v>25.078369905956109</v>
      </c>
      <c r="R2535" s="35"/>
    </row>
    <row r="2536" spans="1:18" x14ac:dyDescent="0.3">
      <c r="A2536" s="40" t="s">
        <v>796</v>
      </c>
      <c r="B2536" s="40" t="s">
        <v>154</v>
      </c>
      <c r="C2536" s="40" t="s">
        <v>1138</v>
      </c>
      <c r="D2536" s="40" t="s">
        <v>1139</v>
      </c>
      <c r="E2536" s="88" t="s">
        <v>3026</v>
      </c>
      <c r="F2536" s="40"/>
      <c r="G2536" s="81" t="s">
        <v>3071</v>
      </c>
      <c r="H2536" s="9" t="s">
        <v>20</v>
      </c>
      <c r="I2536" s="102">
        <v>12000</v>
      </c>
      <c r="J2536" s="102">
        <v>6000</v>
      </c>
      <c r="K2536" s="102"/>
      <c r="L2536" s="102">
        <f t="shared" si="901"/>
        <v>1400</v>
      </c>
      <c r="M2536" s="102">
        <v>0</v>
      </c>
      <c r="N2536" s="102">
        <v>700</v>
      </c>
      <c r="O2536" s="102">
        <v>700</v>
      </c>
      <c r="P2536" s="102">
        <f t="shared" si="902"/>
        <v>1400</v>
      </c>
      <c r="Q2536" s="102">
        <f t="shared" si="903"/>
        <v>23.333333333333332</v>
      </c>
      <c r="R2536" s="35"/>
    </row>
    <row r="2537" spans="1:18" x14ac:dyDescent="0.3">
      <c r="A2537" s="40" t="s">
        <v>796</v>
      </c>
      <c r="B2537" s="40" t="s">
        <v>154</v>
      </c>
      <c r="C2537" s="40" t="s">
        <v>1138</v>
      </c>
      <c r="D2537" s="40" t="s">
        <v>1139</v>
      </c>
      <c r="E2537" s="88" t="s">
        <v>3033</v>
      </c>
      <c r="F2537" s="40"/>
      <c r="G2537" s="81" t="s">
        <v>3071</v>
      </c>
      <c r="H2537" s="9" t="s">
        <v>21</v>
      </c>
      <c r="I2537" s="102">
        <v>600</v>
      </c>
      <c r="J2537" s="102">
        <v>600</v>
      </c>
      <c r="K2537" s="102"/>
      <c r="L2537" s="102">
        <f t="shared" si="901"/>
        <v>100</v>
      </c>
      <c r="M2537" s="102">
        <v>0</v>
      </c>
      <c r="N2537" s="102">
        <v>100</v>
      </c>
      <c r="O2537" s="102"/>
      <c r="P2537" s="102">
        <f t="shared" si="902"/>
        <v>100</v>
      </c>
      <c r="Q2537" s="102">
        <f t="shared" si="903"/>
        <v>16.666666666666664</v>
      </c>
      <c r="R2537" s="35"/>
    </row>
    <row r="2538" spans="1:18" x14ac:dyDescent="0.3">
      <c r="A2538" s="40" t="s">
        <v>796</v>
      </c>
      <c r="B2538" s="40" t="s">
        <v>154</v>
      </c>
      <c r="C2538" s="40" t="s">
        <v>1138</v>
      </c>
      <c r="D2538" s="40" t="s">
        <v>1139</v>
      </c>
      <c r="E2538" s="88" t="s">
        <v>3034</v>
      </c>
      <c r="F2538" s="40"/>
      <c r="G2538" s="81" t="s">
        <v>3071</v>
      </c>
      <c r="H2538" s="9" t="s">
        <v>22</v>
      </c>
      <c r="I2538" s="102">
        <v>0</v>
      </c>
      <c r="J2538" s="102">
        <v>0</v>
      </c>
      <c r="K2538" s="102"/>
      <c r="L2538" s="102">
        <f t="shared" si="901"/>
        <v>0</v>
      </c>
      <c r="M2538" s="102">
        <v>0</v>
      </c>
      <c r="N2538" s="102"/>
      <c r="O2538" s="102"/>
      <c r="P2538" s="102">
        <f t="shared" si="902"/>
        <v>0</v>
      </c>
      <c r="Q2538" s="102" t="str">
        <f t="shared" si="903"/>
        <v>-</v>
      </c>
      <c r="R2538" s="35"/>
    </row>
    <row r="2539" spans="1:18" x14ac:dyDescent="0.3">
      <c r="A2539" s="40" t="s">
        <v>796</v>
      </c>
      <c r="B2539" s="40" t="s">
        <v>154</v>
      </c>
      <c r="C2539" s="40" t="s">
        <v>1138</v>
      </c>
      <c r="D2539" s="40" t="s">
        <v>1139</v>
      </c>
      <c r="E2539" s="88" t="s">
        <v>3035</v>
      </c>
      <c r="F2539" s="40"/>
      <c r="G2539" s="81" t="s">
        <v>3071</v>
      </c>
      <c r="H2539" s="9" t="s">
        <v>23</v>
      </c>
      <c r="I2539" s="102">
        <v>5580</v>
      </c>
      <c r="J2539" s="102">
        <v>4580</v>
      </c>
      <c r="K2539" s="102"/>
      <c r="L2539" s="102">
        <f t="shared" si="901"/>
        <v>1000</v>
      </c>
      <c r="M2539" s="102">
        <v>0</v>
      </c>
      <c r="N2539" s="102">
        <v>500</v>
      </c>
      <c r="O2539" s="102">
        <v>500</v>
      </c>
      <c r="P2539" s="102">
        <f t="shared" si="902"/>
        <v>1000</v>
      </c>
      <c r="Q2539" s="102">
        <f t="shared" si="903"/>
        <v>21.834061135371179</v>
      </c>
      <c r="R2539" s="35"/>
    </row>
    <row r="2540" spans="1:18" x14ac:dyDescent="0.3">
      <c r="A2540" s="40" t="s">
        <v>796</v>
      </c>
      <c r="B2540" s="40" t="s">
        <v>154</v>
      </c>
      <c r="C2540" s="40" t="s">
        <v>1138</v>
      </c>
      <c r="D2540" s="40" t="s">
        <v>1139</v>
      </c>
      <c r="E2540" s="88" t="s">
        <v>3036</v>
      </c>
      <c r="F2540" s="40"/>
      <c r="G2540" s="81" t="s">
        <v>3071</v>
      </c>
      <c r="H2540" s="9" t="s">
        <v>24</v>
      </c>
      <c r="I2540" s="102">
        <v>0</v>
      </c>
      <c r="J2540" s="102">
        <v>0</v>
      </c>
      <c r="K2540" s="102"/>
      <c r="L2540" s="102">
        <f t="shared" si="901"/>
        <v>0</v>
      </c>
      <c r="M2540" s="102">
        <v>0</v>
      </c>
      <c r="N2540" s="102"/>
      <c r="O2540" s="102"/>
      <c r="P2540" s="102">
        <f t="shared" si="902"/>
        <v>0</v>
      </c>
      <c r="Q2540" s="102" t="str">
        <f t="shared" si="903"/>
        <v>-</v>
      </c>
      <c r="R2540" s="35"/>
    </row>
    <row r="2541" spans="1:18" x14ac:dyDescent="0.3">
      <c r="A2541" s="41" t="s">
        <v>796</v>
      </c>
      <c r="B2541" s="41" t="s">
        <v>154</v>
      </c>
      <c r="C2541" s="41" t="s">
        <v>1138</v>
      </c>
      <c r="D2541" s="41" t="s">
        <v>1139</v>
      </c>
      <c r="E2541" s="41" t="s">
        <v>127</v>
      </c>
      <c r="F2541" s="40" t="s">
        <v>0</v>
      </c>
      <c r="G2541" s="81" t="s">
        <v>0</v>
      </c>
      <c r="H2541" s="6" t="s">
        <v>25</v>
      </c>
      <c r="I2541" s="104">
        <f>SUM(I2542:I2544)</f>
        <v>14052</v>
      </c>
      <c r="J2541" s="104">
        <f>SUM(J2542:J2544)</f>
        <v>11052</v>
      </c>
      <c r="K2541" s="104">
        <f>SUM(K2542:K2544)</f>
        <v>0</v>
      </c>
      <c r="L2541" s="104">
        <f t="shared" si="901"/>
        <v>3172</v>
      </c>
      <c r="M2541" s="104">
        <f>SUM(M2542:M2544)</f>
        <v>272</v>
      </c>
      <c r="N2541" s="104">
        <f t="shared" ref="N2541:O2541" si="912">SUM(N2542:N2544)</f>
        <v>1500</v>
      </c>
      <c r="O2541" s="104">
        <f t="shared" si="912"/>
        <v>1400</v>
      </c>
      <c r="P2541" s="104">
        <f t="shared" si="902"/>
        <v>3172</v>
      </c>
      <c r="Q2541" s="104">
        <f t="shared" si="903"/>
        <v>28.700687658342382</v>
      </c>
      <c r="R2541" s="35"/>
    </row>
    <row r="2542" spans="1:18" x14ac:dyDescent="0.3">
      <c r="A2542" s="40" t="s">
        <v>796</v>
      </c>
      <c r="B2542" s="40" t="s">
        <v>154</v>
      </c>
      <c r="C2542" s="40" t="s">
        <v>1138</v>
      </c>
      <c r="D2542" s="40" t="s">
        <v>1139</v>
      </c>
      <c r="E2542" s="88" t="s">
        <v>3019</v>
      </c>
      <c r="F2542" s="40"/>
      <c r="G2542" s="81" t="s">
        <v>3071</v>
      </c>
      <c r="H2542" s="9" t="s">
        <v>25</v>
      </c>
      <c r="I2542" s="102">
        <v>6167</v>
      </c>
      <c r="J2542" s="102">
        <v>3167</v>
      </c>
      <c r="K2542" s="102"/>
      <c r="L2542" s="102">
        <f t="shared" si="901"/>
        <v>1000</v>
      </c>
      <c r="M2542" s="102">
        <v>0</v>
      </c>
      <c r="N2542" s="102">
        <v>500</v>
      </c>
      <c r="O2542" s="102">
        <v>500</v>
      </c>
      <c r="P2542" s="102">
        <f t="shared" si="902"/>
        <v>1000</v>
      </c>
      <c r="Q2542" s="102">
        <f t="shared" si="903"/>
        <v>31.575623618566468</v>
      </c>
      <c r="R2542" s="35"/>
    </row>
    <row r="2543" spans="1:18" x14ac:dyDescent="0.3">
      <c r="A2543" s="40" t="s">
        <v>796</v>
      </c>
      <c r="B2543" s="40" t="s">
        <v>154</v>
      </c>
      <c r="C2543" s="40" t="s">
        <v>1138</v>
      </c>
      <c r="D2543" s="40" t="s">
        <v>1139</v>
      </c>
      <c r="E2543" s="88" t="s">
        <v>3019</v>
      </c>
      <c r="F2543" s="40" t="s">
        <v>1146</v>
      </c>
      <c r="G2543" s="81" t="s">
        <v>3071</v>
      </c>
      <c r="H2543" s="9" t="s">
        <v>135</v>
      </c>
      <c r="I2543" s="102">
        <v>2703</v>
      </c>
      <c r="J2543" s="102">
        <v>2703</v>
      </c>
      <c r="K2543" s="102"/>
      <c r="L2543" s="102">
        <f t="shared" si="901"/>
        <v>1172</v>
      </c>
      <c r="M2543" s="102">
        <v>272</v>
      </c>
      <c r="N2543" s="102">
        <v>500</v>
      </c>
      <c r="O2543" s="102">
        <v>400</v>
      </c>
      <c r="P2543" s="102">
        <f t="shared" si="902"/>
        <v>1172</v>
      </c>
      <c r="Q2543" s="102">
        <f t="shared" si="903"/>
        <v>43.359230484646687</v>
      </c>
      <c r="R2543" s="35"/>
    </row>
    <row r="2544" spans="1:18" ht="20.399999999999999" x14ac:dyDescent="0.3">
      <c r="A2544" s="40" t="s">
        <v>796</v>
      </c>
      <c r="B2544" s="40" t="s">
        <v>154</v>
      </c>
      <c r="C2544" s="40" t="s">
        <v>1138</v>
      </c>
      <c r="D2544" s="40" t="s">
        <v>1139</v>
      </c>
      <c r="E2544" s="88" t="s">
        <v>3019</v>
      </c>
      <c r="F2544" s="40" t="s">
        <v>1147</v>
      </c>
      <c r="G2544" s="81" t="s">
        <v>3071</v>
      </c>
      <c r="H2544" s="9" t="s">
        <v>141</v>
      </c>
      <c r="I2544" s="102">
        <v>5182</v>
      </c>
      <c r="J2544" s="102">
        <v>5182</v>
      </c>
      <c r="K2544" s="102"/>
      <c r="L2544" s="102">
        <f t="shared" si="901"/>
        <v>1000</v>
      </c>
      <c r="M2544" s="102">
        <v>0</v>
      </c>
      <c r="N2544" s="102">
        <v>500</v>
      </c>
      <c r="O2544" s="102">
        <v>500</v>
      </c>
      <c r="P2544" s="102">
        <f t="shared" si="902"/>
        <v>1000</v>
      </c>
      <c r="Q2544" s="102">
        <f t="shared" si="903"/>
        <v>19.297568506368197</v>
      </c>
      <c r="R2544" s="35"/>
    </row>
    <row r="2545" spans="1:18" s="34" customFormat="1" ht="20.399999999999999" x14ac:dyDescent="0.3">
      <c r="A2545" s="43" t="s">
        <v>0</v>
      </c>
      <c r="B2545" s="43" t="s">
        <v>0</v>
      </c>
      <c r="C2545" s="43" t="s">
        <v>0</v>
      </c>
      <c r="D2545" s="49" t="s">
        <v>0</v>
      </c>
      <c r="E2545" s="49" t="s">
        <v>0</v>
      </c>
      <c r="F2545" s="49" t="s">
        <v>0</v>
      </c>
      <c r="G2545" s="49" t="s">
        <v>0</v>
      </c>
      <c r="H2545" s="21" t="s">
        <v>35</v>
      </c>
      <c r="I2545" s="112">
        <f t="shared" ref="I2545:O2546" si="913">SUM(I2546)</f>
        <v>100</v>
      </c>
      <c r="J2545" s="112">
        <f t="shared" si="913"/>
        <v>100</v>
      </c>
      <c r="K2545" s="112">
        <f t="shared" si="913"/>
        <v>0</v>
      </c>
      <c r="L2545" s="112">
        <f t="shared" si="901"/>
        <v>0</v>
      </c>
      <c r="M2545" s="112">
        <f t="shared" si="913"/>
        <v>0</v>
      </c>
      <c r="N2545" s="112">
        <f t="shared" si="913"/>
        <v>0</v>
      </c>
      <c r="O2545" s="112">
        <f t="shared" si="913"/>
        <v>0</v>
      </c>
      <c r="P2545" s="112">
        <f t="shared" si="902"/>
        <v>0</v>
      </c>
      <c r="Q2545" s="112">
        <f t="shared" si="903"/>
        <v>0</v>
      </c>
      <c r="R2545" s="35"/>
    </row>
    <row r="2546" spans="1:18" x14ac:dyDescent="0.3">
      <c r="A2546" s="40" t="s">
        <v>796</v>
      </c>
      <c r="B2546" s="40" t="s">
        <v>154</v>
      </c>
      <c r="C2546" s="40" t="s">
        <v>1138</v>
      </c>
      <c r="D2546" s="40" t="s">
        <v>1139</v>
      </c>
      <c r="E2546" s="52" t="s">
        <v>142</v>
      </c>
      <c r="F2546" s="52" t="s">
        <v>0</v>
      </c>
      <c r="G2546" s="52" t="s">
        <v>0</v>
      </c>
      <c r="H2546" s="6" t="s">
        <v>27</v>
      </c>
      <c r="I2546" s="104">
        <f t="shared" si="913"/>
        <v>100</v>
      </c>
      <c r="J2546" s="104">
        <f t="shared" si="913"/>
        <v>100</v>
      </c>
      <c r="K2546" s="104">
        <f t="shared" si="913"/>
        <v>0</v>
      </c>
      <c r="L2546" s="104">
        <f t="shared" si="901"/>
        <v>0</v>
      </c>
      <c r="M2546" s="104">
        <f t="shared" si="913"/>
        <v>0</v>
      </c>
      <c r="N2546" s="104">
        <f t="shared" si="913"/>
        <v>0</v>
      </c>
      <c r="O2546" s="104">
        <f t="shared" si="913"/>
        <v>0</v>
      </c>
      <c r="P2546" s="104">
        <f t="shared" si="902"/>
        <v>0</v>
      </c>
      <c r="Q2546" s="104">
        <f t="shared" si="903"/>
        <v>0</v>
      </c>
      <c r="R2546" s="35"/>
    </row>
    <row r="2547" spans="1:18" x14ac:dyDescent="0.3">
      <c r="A2547" s="40" t="s">
        <v>796</v>
      </c>
      <c r="B2547" s="40" t="s">
        <v>154</v>
      </c>
      <c r="C2547" s="40" t="s">
        <v>1138</v>
      </c>
      <c r="D2547" s="40" t="s">
        <v>1139</v>
      </c>
      <c r="E2547" s="88" t="s">
        <v>3021</v>
      </c>
      <c r="F2547" s="40"/>
      <c r="G2547" s="81" t="s">
        <v>3071</v>
      </c>
      <c r="H2547" s="9" t="s">
        <v>34</v>
      </c>
      <c r="I2547" s="102">
        <v>100</v>
      </c>
      <c r="J2547" s="102">
        <v>100</v>
      </c>
      <c r="K2547" s="102"/>
      <c r="L2547" s="102">
        <f t="shared" si="901"/>
        <v>0</v>
      </c>
      <c r="M2547" s="102">
        <v>0</v>
      </c>
      <c r="N2547" s="102"/>
      <c r="O2547" s="102"/>
      <c r="P2547" s="102">
        <f t="shared" si="902"/>
        <v>0</v>
      </c>
      <c r="Q2547" s="102">
        <f t="shared" si="903"/>
        <v>0</v>
      </c>
      <c r="R2547" s="35"/>
    </row>
    <row r="2548" spans="1:18" s="34" customFormat="1" ht="20.399999999999999" x14ac:dyDescent="0.3">
      <c r="A2548" s="43" t="s">
        <v>0</v>
      </c>
      <c r="B2548" s="43" t="s">
        <v>0</v>
      </c>
      <c r="C2548" s="43" t="s">
        <v>0</v>
      </c>
      <c r="D2548" s="49" t="s">
        <v>0</v>
      </c>
      <c r="E2548" s="49" t="s">
        <v>0</v>
      </c>
      <c r="F2548" s="49" t="s">
        <v>0</v>
      </c>
      <c r="G2548" s="49" t="s">
        <v>0</v>
      </c>
      <c r="H2548" s="21" t="s">
        <v>53</v>
      </c>
      <c r="I2548" s="112">
        <f>SUM(I2549)</f>
        <v>6000</v>
      </c>
      <c r="J2548" s="112">
        <f>SUM(J2549)</f>
        <v>0</v>
      </c>
      <c r="K2548" s="112">
        <f>SUM(K2549)</f>
        <v>0</v>
      </c>
      <c r="L2548" s="112">
        <f t="shared" si="901"/>
        <v>0</v>
      </c>
      <c r="M2548" s="112">
        <f>SUM(M2549)</f>
        <v>0</v>
      </c>
      <c r="N2548" s="112">
        <f t="shared" ref="N2548:O2548" si="914">SUM(N2549)</f>
        <v>0</v>
      </c>
      <c r="O2548" s="112">
        <f t="shared" si="914"/>
        <v>0</v>
      </c>
      <c r="P2548" s="112">
        <f t="shared" si="902"/>
        <v>0</v>
      </c>
      <c r="Q2548" s="112" t="str">
        <f t="shared" si="903"/>
        <v>-</v>
      </c>
      <c r="R2548" s="35"/>
    </row>
    <row r="2549" spans="1:18" x14ac:dyDescent="0.3">
      <c r="A2549" s="40" t="s">
        <v>796</v>
      </c>
      <c r="B2549" s="40" t="s">
        <v>154</v>
      </c>
      <c r="C2549" s="40" t="s">
        <v>1138</v>
      </c>
      <c r="D2549" s="40" t="s">
        <v>1139</v>
      </c>
      <c r="E2549" s="52" t="s">
        <v>149</v>
      </c>
      <c r="F2549" s="52" t="s">
        <v>0</v>
      </c>
      <c r="G2549" s="52" t="s">
        <v>0</v>
      </c>
      <c r="H2549" s="6" t="s">
        <v>46</v>
      </c>
      <c r="I2549" s="104">
        <f>SUM(I2550:I2551)</f>
        <v>6000</v>
      </c>
      <c r="J2549" s="104">
        <f>SUM(J2550:J2551)</f>
        <v>0</v>
      </c>
      <c r="K2549" s="104">
        <f>SUM(K2550:K2551)</f>
        <v>0</v>
      </c>
      <c r="L2549" s="104">
        <f t="shared" si="901"/>
        <v>0</v>
      </c>
      <c r="M2549" s="104">
        <f>SUM(M2550:M2551)</f>
        <v>0</v>
      </c>
      <c r="N2549" s="104">
        <f t="shared" ref="N2549:O2549" si="915">SUM(N2550:N2551)</f>
        <v>0</v>
      </c>
      <c r="O2549" s="104">
        <f t="shared" si="915"/>
        <v>0</v>
      </c>
      <c r="P2549" s="104">
        <f t="shared" si="902"/>
        <v>0</v>
      </c>
      <c r="Q2549" s="104" t="str">
        <f t="shared" si="903"/>
        <v>-</v>
      </c>
      <c r="R2549" s="35"/>
    </row>
    <row r="2550" spans="1:18" x14ac:dyDescent="0.3">
      <c r="A2550" s="40" t="s">
        <v>796</v>
      </c>
      <c r="B2550" s="40" t="s">
        <v>154</v>
      </c>
      <c r="C2550" s="40" t="s">
        <v>1138</v>
      </c>
      <c r="D2550" s="40" t="s">
        <v>1139</v>
      </c>
      <c r="E2550" s="88" t="s">
        <v>3039</v>
      </c>
      <c r="F2550" s="40"/>
      <c r="G2550" s="81" t="s">
        <v>3071</v>
      </c>
      <c r="H2550" s="9" t="s">
        <v>48</v>
      </c>
      <c r="I2550" s="102">
        <v>0</v>
      </c>
      <c r="J2550" s="102">
        <v>0</v>
      </c>
      <c r="K2550" s="102"/>
      <c r="L2550" s="102">
        <f t="shared" si="901"/>
        <v>0</v>
      </c>
      <c r="M2550" s="102">
        <v>0</v>
      </c>
      <c r="N2550" s="102"/>
      <c r="O2550" s="102"/>
      <c r="P2550" s="102">
        <f t="shared" si="902"/>
        <v>0</v>
      </c>
      <c r="Q2550" s="102" t="str">
        <f t="shared" si="903"/>
        <v>-</v>
      </c>
      <c r="R2550" s="35"/>
    </row>
    <row r="2551" spans="1:18" x14ac:dyDescent="0.3">
      <c r="A2551" s="40" t="s">
        <v>796</v>
      </c>
      <c r="B2551" s="40" t="s">
        <v>154</v>
      </c>
      <c r="C2551" s="40" t="s">
        <v>1138</v>
      </c>
      <c r="D2551" s="40" t="s">
        <v>1139</v>
      </c>
      <c r="E2551" s="88" t="s">
        <v>3022</v>
      </c>
      <c r="F2551" s="40"/>
      <c r="G2551" s="81" t="s">
        <v>3071</v>
      </c>
      <c r="H2551" s="9" t="s">
        <v>49</v>
      </c>
      <c r="I2551" s="102">
        <v>6000</v>
      </c>
      <c r="J2551" s="102">
        <v>0</v>
      </c>
      <c r="K2551" s="102"/>
      <c r="L2551" s="102">
        <f t="shared" si="901"/>
        <v>0</v>
      </c>
      <c r="M2551" s="102">
        <v>0</v>
      </c>
      <c r="N2551" s="102"/>
      <c r="O2551" s="102"/>
      <c r="P2551" s="102">
        <f t="shared" si="902"/>
        <v>0</v>
      </c>
      <c r="Q2551" s="102" t="str">
        <f t="shared" si="903"/>
        <v>-</v>
      </c>
      <c r="R2551" s="35"/>
    </row>
    <row r="2552" spans="1:18" s="34" customFormat="1" x14ac:dyDescent="0.3">
      <c r="A2552" s="49" t="s">
        <v>0</v>
      </c>
      <c r="B2552" s="49" t="s">
        <v>0</v>
      </c>
      <c r="C2552" s="49" t="s">
        <v>0</v>
      </c>
      <c r="D2552" s="49" t="s">
        <v>0</v>
      </c>
      <c r="E2552" s="49" t="s">
        <v>0</v>
      </c>
      <c r="F2552" s="49" t="s">
        <v>0</v>
      </c>
      <c r="G2552" s="49" t="s">
        <v>0</v>
      </c>
      <c r="H2552" s="21" t="s">
        <v>1148</v>
      </c>
      <c r="I2552" s="112">
        <f>SUM(I2521,I2545,I2548)</f>
        <v>1357774</v>
      </c>
      <c r="J2552" s="112">
        <f>SUM(J2521,J2545,J2548)</f>
        <v>1341774</v>
      </c>
      <c r="K2552" s="112">
        <f>SUM(K2521,K2545,K2548)</f>
        <v>0</v>
      </c>
      <c r="L2552" s="112">
        <f t="shared" si="901"/>
        <v>360413</v>
      </c>
      <c r="M2552" s="112">
        <f>SUM(M2521,M2545,M2548)</f>
        <v>102413</v>
      </c>
      <c r="N2552" s="112">
        <f t="shared" ref="N2552:O2552" si="916">SUM(N2521,N2545,N2548)</f>
        <v>137100</v>
      </c>
      <c r="O2552" s="112">
        <f t="shared" si="916"/>
        <v>120900</v>
      </c>
      <c r="P2552" s="112">
        <f t="shared" si="902"/>
        <v>360413</v>
      </c>
      <c r="Q2552" s="112">
        <f t="shared" si="903"/>
        <v>26.860931870791955</v>
      </c>
      <c r="R2552" s="35"/>
    </row>
    <row r="2553" spans="1:18" ht="15" thickBot="1" x14ac:dyDescent="0.35">
      <c r="A2553" s="81" t="s">
        <v>0</v>
      </c>
      <c r="B2553" s="81" t="s">
        <v>0</v>
      </c>
      <c r="C2553" s="81" t="s">
        <v>0</v>
      </c>
      <c r="D2553" s="81" t="s">
        <v>0</v>
      </c>
      <c r="E2553" s="81" t="s">
        <v>0</v>
      </c>
      <c r="F2553" s="81" t="s">
        <v>0</v>
      </c>
      <c r="G2553" s="81" t="s">
        <v>0</v>
      </c>
      <c r="H2553" s="6" t="s">
        <v>152</v>
      </c>
      <c r="I2553" s="104">
        <v>41</v>
      </c>
      <c r="J2553" s="104">
        <v>41</v>
      </c>
      <c r="K2553" s="104"/>
      <c r="L2553" s="104"/>
      <c r="M2553" s="104"/>
      <c r="N2553" s="104"/>
      <c r="O2553" s="104"/>
      <c r="P2553" s="104"/>
      <c r="Q2553" s="104"/>
      <c r="R2553" s="35"/>
    </row>
    <row r="2554" spans="1:18" s="34" customFormat="1" ht="31.2" thickBot="1" x14ac:dyDescent="0.35">
      <c r="A2554" s="127" t="s">
        <v>0</v>
      </c>
      <c r="B2554" s="127" t="s">
        <v>0</v>
      </c>
      <c r="C2554" s="127" t="s">
        <v>0</v>
      </c>
      <c r="D2554" s="127" t="s">
        <v>0</v>
      </c>
      <c r="E2554" s="127" t="s">
        <v>0</v>
      </c>
      <c r="F2554" s="127" t="s">
        <v>0</v>
      </c>
      <c r="G2554" s="127" t="s">
        <v>0</v>
      </c>
      <c r="H2554" s="29" t="s">
        <v>63</v>
      </c>
      <c r="I2554" s="124" t="s">
        <v>3013</v>
      </c>
      <c r="J2554" s="124" t="s">
        <v>2</v>
      </c>
      <c r="K2554" s="124" t="s">
        <v>3097</v>
      </c>
      <c r="L2554" s="124" t="s">
        <v>3097</v>
      </c>
      <c r="M2554" s="124" t="s">
        <v>3098</v>
      </c>
      <c r="N2554" s="124" t="s">
        <v>3099</v>
      </c>
      <c r="O2554" s="124" t="s">
        <v>3100</v>
      </c>
      <c r="P2554" s="124" t="s">
        <v>3097</v>
      </c>
      <c r="Q2554" s="126" t="s">
        <v>3101</v>
      </c>
      <c r="R2554" s="35"/>
    </row>
    <row r="2555" spans="1:18" x14ac:dyDescent="0.3">
      <c r="A2555" s="128"/>
      <c r="B2555" s="128"/>
      <c r="C2555" s="128"/>
      <c r="D2555" s="128"/>
      <c r="E2555" s="128"/>
      <c r="F2555" s="128"/>
      <c r="G2555" s="128"/>
      <c r="H2555" s="10" t="s">
        <v>0</v>
      </c>
      <c r="I2555" s="103">
        <v>1</v>
      </c>
      <c r="J2555" s="103">
        <v>2</v>
      </c>
      <c r="K2555" s="103">
        <v>3</v>
      </c>
      <c r="L2555" s="103" t="s">
        <v>3</v>
      </c>
      <c r="M2555" s="103">
        <v>5</v>
      </c>
      <c r="N2555" s="103">
        <v>6</v>
      </c>
      <c r="O2555" s="103">
        <v>7</v>
      </c>
      <c r="P2555" s="103" t="s">
        <v>3102</v>
      </c>
      <c r="Q2555" s="103">
        <v>9</v>
      </c>
      <c r="R2555" s="35"/>
    </row>
    <row r="2556" spans="1:18" x14ac:dyDescent="0.3">
      <c r="A2556" s="128"/>
      <c r="B2556" s="128"/>
      <c r="C2556" s="128"/>
      <c r="D2556" s="128"/>
      <c r="E2556" s="128"/>
      <c r="F2556" s="128"/>
      <c r="G2556" s="128"/>
      <c r="H2556" s="11" t="s">
        <v>99</v>
      </c>
      <c r="I2556" s="105">
        <f>SUM(I2552)</f>
        <v>1357774</v>
      </c>
      <c r="J2556" s="105">
        <f>SUM(J2552)</f>
        <v>1341774</v>
      </c>
      <c r="K2556" s="105">
        <f>SUM(K2552)</f>
        <v>0</v>
      </c>
      <c r="L2556" s="105">
        <f t="shared" si="901"/>
        <v>360413</v>
      </c>
      <c r="M2556" s="105">
        <f>SUM(M2552)</f>
        <v>102413</v>
      </c>
      <c r="N2556" s="105">
        <f t="shared" ref="N2556:O2556" si="917">SUM(N2552)</f>
        <v>137100</v>
      </c>
      <c r="O2556" s="105">
        <f t="shared" si="917"/>
        <v>120900</v>
      </c>
      <c r="P2556" s="105">
        <f t="shared" si="902"/>
        <v>360413</v>
      </c>
      <c r="Q2556" s="105">
        <f t="shared" si="903"/>
        <v>26.860931870791955</v>
      </c>
      <c r="R2556" s="35"/>
    </row>
    <row r="2557" spans="1:18" x14ac:dyDescent="0.3">
      <c r="A2557" s="128"/>
      <c r="B2557" s="128"/>
      <c r="C2557" s="128"/>
      <c r="D2557" s="128"/>
      <c r="E2557" s="128"/>
      <c r="F2557" s="128"/>
      <c r="G2557" s="128"/>
      <c r="H2557" s="12" t="s">
        <v>62</v>
      </c>
      <c r="I2557" s="105">
        <f>SUM(I2556)</f>
        <v>1357774</v>
      </c>
      <c r="J2557" s="105">
        <f>SUM(J2556)</f>
        <v>1341774</v>
      </c>
      <c r="K2557" s="105">
        <f>SUM(K2556)</f>
        <v>0</v>
      </c>
      <c r="L2557" s="105">
        <f t="shared" si="901"/>
        <v>360413</v>
      </c>
      <c r="M2557" s="105">
        <f>SUM(M2556)</f>
        <v>102413</v>
      </c>
      <c r="N2557" s="105">
        <f t="shared" ref="N2557:O2557" si="918">SUM(N2556)</f>
        <v>137100</v>
      </c>
      <c r="O2557" s="105">
        <f t="shared" si="918"/>
        <v>120900</v>
      </c>
      <c r="P2557" s="105">
        <f t="shared" si="902"/>
        <v>360413</v>
      </c>
      <c r="Q2557" s="105">
        <f t="shared" si="903"/>
        <v>26.860931870791955</v>
      </c>
      <c r="R2557" s="35"/>
    </row>
    <row r="2558" spans="1:18" x14ac:dyDescent="0.3">
      <c r="A2558" s="129"/>
      <c r="B2558" s="129"/>
      <c r="C2558" s="129"/>
      <c r="D2558" s="129"/>
      <c r="E2558" s="129"/>
      <c r="F2558" s="129"/>
      <c r="G2558" s="129"/>
      <c r="R2558" s="35"/>
    </row>
    <row r="2559" spans="1:18" ht="15" thickBot="1" x14ac:dyDescent="0.35">
      <c r="A2559" s="81" t="s">
        <v>0</v>
      </c>
      <c r="B2559" s="81" t="s">
        <v>0</v>
      </c>
      <c r="C2559" s="81" t="s">
        <v>0</v>
      </c>
      <c r="D2559" s="81" t="s">
        <v>0</v>
      </c>
      <c r="E2559" s="81" t="s">
        <v>0</v>
      </c>
      <c r="F2559" s="81" t="s">
        <v>0</v>
      </c>
      <c r="G2559" s="81" t="s">
        <v>0</v>
      </c>
      <c r="H2559" s="13" t="s">
        <v>0</v>
      </c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35"/>
    </row>
    <row r="2560" spans="1:18" s="34" customFormat="1" ht="31.2" thickBot="1" x14ac:dyDescent="0.35">
      <c r="A2560" s="45" t="s">
        <v>112</v>
      </c>
      <c r="B2560" s="45" t="s">
        <v>113</v>
      </c>
      <c r="C2560" s="45" t="s">
        <v>114</v>
      </c>
      <c r="D2560" s="46" t="s">
        <v>0</v>
      </c>
      <c r="E2560" s="45" t="s">
        <v>3014</v>
      </c>
      <c r="F2560" s="45" t="s">
        <v>115</v>
      </c>
      <c r="G2560" s="45" t="s">
        <v>116</v>
      </c>
      <c r="H2560" s="29" t="s">
        <v>1</v>
      </c>
      <c r="I2560" s="124" t="s">
        <v>3013</v>
      </c>
      <c r="J2560" s="124" t="s">
        <v>2</v>
      </c>
      <c r="K2560" s="124" t="s">
        <v>3097</v>
      </c>
      <c r="L2560" s="124" t="s">
        <v>3097</v>
      </c>
      <c r="M2560" s="124" t="s">
        <v>3098</v>
      </c>
      <c r="N2560" s="124" t="s">
        <v>3099</v>
      </c>
      <c r="O2560" s="124" t="s">
        <v>3100</v>
      </c>
      <c r="P2560" s="124" t="s">
        <v>3097</v>
      </c>
      <c r="Q2560" s="126" t="s">
        <v>3101</v>
      </c>
      <c r="R2560" s="35"/>
    </row>
    <row r="2561" spans="1:18" x14ac:dyDescent="0.3">
      <c r="A2561" s="50" t="s">
        <v>0</v>
      </c>
      <c r="B2561" s="50" t="s">
        <v>0</v>
      </c>
      <c r="C2561" s="50" t="s">
        <v>0</v>
      </c>
      <c r="D2561" s="51" t="s">
        <v>0</v>
      </c>
      <c r="E2561" s="51" t="s">
        <v>0</v>
      </c>
      <c r="F2561" s="86" t="s">
        <v>0</v>
      </c>
      <c r="G2561" s="87" t="s">
        <v>0</v>
      </c>
      <c r="H2561" s="8" t="s">
        <v>0</v>
      </c>
      <c r="I2561" s="103">
        <v>1</v>
      </c>
      <c r="J2561" s="103">
        <v>2</v>
      </c>
      <c r="K2561" s="103">
        <v>3</v>
      </c>
      <c r="L2561" s="103" t="s">
        <v>3</v>
      </c>
      <c r="M2561" s="103">
        <v>5</v>
      </c>
      <c r="N2561" s="103">
        <v>6</v>
      </c>
      <c r="O2561" s="103">
        <v>7</v>
      </c>
      <c r="P2561" s="103" t="s">
        <v>3102</v>
      </c>
      <c r="Q2561" s="103">
        <v>9</v>
      </c>
      <c r="R2561" s="35"/>
    </row>
    <row r="2562" spans="1:18" x14ac:dyDescent="0.3">
      <c r="A2562" s="41" t="s">
        <v>796</v>
      </c>
      <c r="B2562" s="41" t="s">
        <v>154</v>
      </c>
      <c r="C2562" s="40" t="s">
        <v>1149</v>
      </c>
      <c r="D2562" s="40" t="s">
        <v>1150</v>
      </c>
      <c r="E2562" s="52" t="s">
        <v>0</v>
      </c>
      <c r="F2562" s="52" t="s">
        <v>0</v>
      </c>
      <c r="G2562" s="52" t="s">
        <v>0</v>
      </c>
      <c r="H2562" s="6" t="s">
        <v>1151</v>
      </c>
      <c r="I2562" s="102"/>
      <c r="J2562" s="102"/>
      <c r="K2562" s="102"/>
      <c r="L2562" s="102">
        <f t="shared" si="901"/>
        <v>0</v>
      </c>
      <c r="M2562" s="102">
        <v>0</v>
      </c>
      <c r="N2562" s="102"/>
      <c r="O2562" s="102"/>
      <c r="P2562" s="102">
        <f t="shared" si="902"/>
        <v>0</v>
      </c>
      <c r="Q2562" s="102" t="str">
        <f t="shared" si="903"/>
        <v>-</v>
      </c>
      <c r="R2562" s="35"/>
    </row>
    <row r="2563" spans="1:18" s="34" customFormat="1" ht="20.399999999999999" x14ac:dyDescent="0.3">
      <c r="A2563" s="43" t="s">
        <v>0</v>
      </c>
      <c r="B2563" s="43" t="s">
        <v>0</v>
      </c>
      <c r="C2563" s="43" t="s">
        <v>0</v>
      </c>
      <c r="D2563" s="49" t="s">
        <v>0</v>
      </c>
      <c r="E2563" s="49" t="s">
        <v>0</v>
      </c>
      <c r="F2563" s="49" t="s">
        <v>0</v>
      </c>
      <c r="G2563" s="49" t="s">
        <v>0</v>
      </c>
      <c r="H2563" s="21" t="s">
        <v>26</v>
      </c>
      <c r="I2563" s="112">
        <f>SUM(I2564,I2572,I2574)</f>
        <v>1447857</v>
      </c>
      <c r="J2563" s="112">
        <f>SUM(J2564,J2572,J2574)</f>
        <v>1430357</v>
      </c>
      <c r="K2563" s="112">
        <f>SUM(K2564,K2572,K2574)</f>
        <v>0</v>
      </c>
      <c r="L2563" s="112">
        <f t="shared" si="901"/>
        <v>368958</v>
      </c>
      <c r="M2563" s="112">
        <f>SUM(M2564,M2572,M2574)</f>
        <v>112658</v>
      </c>
      <c r="N2563" s="112">
        <f t="shared" ref="N2563:O2563" si="919">SUM(N2564,N2572,N2574)</f>
        <v>134700</v>
      </c>
      <c r="O2563" s="112">
        <f t="shared" si="919"/>
        <v>121600</v>
      </c>
      <c r="P2563" s="112">
        <f t="shared" si="902"/>
        <v>368958</v>
      </c>
      <c r="Q2563" s="112">
        <f t="shared" si="903"/>
        <v>25.794819055662327</v>
      </c>
      <c r="R2563" s="35"/>
    </row>
    <row r="2564" spans="1:18" x14ac:dyDescent="0.3">
      <c r="A2564" s="40" t="s">
        <v>796</v>
      </c>
      <c r="B2564" s="40" t="s">
        <v>154</v>
      </c>
      <c r="C2564" s="40" t="s">
        <v>1149</v>
      </c>
      <c r="D2564" s="40" t="s">
        <v>1150</v>
      </c>
      <c r="E2564" s="52" t="s">
        <v>119</v>
      </c>
      <c r="F2564" s="52" t="s">
        <v>0</v>
      </c>
      <c r="G2564" s="52" t="s">
        <v>0</v>
      </c>
      <c r="H2564" s="6" t="s">
        <v>5</v>
      </c>
      <c r="I2564" s="104">
        <f>SUM(I2565,I2566)</f>
        <v>1227940</v>
      </c>
      <c r="J2564" s="104">
        <f>SUM(J2565,J2566)</f>
        <v>1227940</v>
      </c>
      <c r="K2564" s="104">
        <f>SUM(K2565,K2566)</f>
        <v>0</v>
      </c>
      <c r="L2564" s="104">
        <f t="shared" si="901"/>
        <v>321774</v>
      </c>
      <c r="M2564" s="104">
        <f>SUM(M2565,M2566)</f>
        <v>102774</v>
      </c>
      <c r="N2564" s="104">
        <f t="shared" ref="N2564:O2564" si="920">SUM(N2565,N2566)</f>
        <v>114500</v>
      </c>
      <c r="O2564" s="104">
        <f t="shared" si="920"/>
        <v>104500</v>
      </c>
      <c r="P2564" s="104">
        <f t="shared" si="902"/>
        <v>321774</v>
      </c>
      <c r="Q2564" s="104">
        <f t="shared" si="903"/>
        <v>26.204374806586639</v>
      </c>
      <c r="R2564" s="35"/>
    </row>
    <row r="2565" spans="1:18" x14ac:dyDescent="0.3">
      <c r="A2565" s="40" t="s">
        <v>796</v>
      </c>
      <c r="B2565" s="40" t="s">
        <v>154</v>
      </c>
      <c r="C2565" s="40" t="s">
        <v>1149</v>
      </c>
      <c r="D2565" s="40" t="s">
        <v>1150</v>
      </c>
      <c r="E2565" s="88" t="s">
        <v>3015</v>
      </c>
      <c r="F2565" s="40"/>
      <c r="G2565" s="81" t="s">
        <v>3071</v>
      </c>
      <c r="H2565" s="9" t="s">
        <v>6</v>
      </c>
      <c r="I2565" s="102">
        <v>1066540</v>
      </c>
      <c r="J2565" s="102">
        <v>1066540</v>
      </c>
      <c r="K2565" s="102"/>
      <c r="L2565" s="102">
        <f t="shared" si="901"/>
        <v>287322</v>
      </c>
      <c r="M2565" s="102">
        <v>91322</v>
      </c>
      <c r="N2565" s="102">
        <v>103000</v>
      </c>
      <c r="O2565" s="102">
        <v>93000</v>
      </c>
      <c r="P2565" s="102">
        <f t="shared" si="902"/>
        <v>287322</v>
      </c>
      <c r="Q2565" s="102">
        <f t="shared" si="903"/>
        <v>26.939636581844095</v>
      </c>
      <c r="R2565" s="35"/>
    </row>
    <row r="2566" spans="1:18" x14ac:dyDescent="0.3">
      <c r="A2566" s="41" t="s">
        <v>796</v>
      </c>
      <c r="B2566" s="41" t="s">
        <v>154</v>
      </c>
      <c r="C2566" s="41" t="s">
        <v>1149</v>
      </c>
      <c r="D2566" s="41" t="s">
        <v>1150</v>
      </c>
      <c r="E2566" s="41" t="s">
        <v>120</v>
      </c>
      <c r="F2566" s="40" t="s">
        <v>0</v>
      </c>
      <c r="G2566" s="81" t="s">
        <v>0</v>
      </c>
      <c r="H2566" s="6" t="s">
        <v>7</v>
      </c>
      <c r="I2566" s="104">
        <f>SUM(I2567:I2571)</f>
        <v>161400</v>
      </c>
      <c r="J2566" s="104">
        <f>SUM(J2567:J2571)</f>
        <v>161400</v>
      </c>
      <c r="K2566" s="104">
        <f>SUM(K2567:K2571)</f>
        <v>0</v>
      </c>
      <c r="L2566" s="104">
        <f t="shared" si="901"/>
        <v>34452</v>
      </c>
      <c r="M2566" s="104">
        <f>SUM(M2567:M2571)</f>
        <v>11452</v>
      </c>
      <c r="N2566" s="104">
        <f t="shared" ref="N2566:O2566" si="921">SUM(N2567:N2571)</f>
        <v>11500</v>
      </c>
      <c r="O2566" s="104">
        <f t="shared" si="921"/>
        <v>11500</v>
      </c>
      <c r="P2566" s="104">
        <f t="shared" si="902"/>
        <v>34452</v>
      </c>
      <c r="Q2566" s="104">
        <f t="shared" si="903"/>
        <v>21.345724907063197</v>
      </c>
      <c r="R2566" s="35"/>
    </row>
    <row r="2567" spans="1:18" x14ac:dyDescent="0.3">
      <c r="A2567" s="40" t="s">
        <v>796</v>
      </c>
      <c r="B2567" s="40" t="s">
        <v>154</v>
      </c>
      <c r="C2567" s="40" t="s">
        <v>1149</v>
      </c>
      <c r="D2567" s="40" t="s">
        <v>1150</v>
      </c>
      <c r="E2567" s="88" t="s">
        <v>3016</v>
      </c>
      <c r="F2567" s="40" t="s">
        <v>1152</v>
      </c>
      <c r="G2567" s="81" t="s">
        <v>3071</v>
      </c>
      <c r="H2567" s="9" t="s">
        <v>9</v>
      </c>
      <c r="I2567" s="102">
        <v>25000</v>
      </c>
      <c r="J2567" s="102">
        <v>25000</v>
      </c>
      <c r="K2567" s="102"/>
      <c r="L2567" s="102">
        <f t="shared" si="901"/>
        <v>7255</v>
      </c>
      <c r="M2567" s="102">
        <v>2255</v>
      </c>
      <c r="N2567" s="102">
        <v>2500</v>
      </c>
      <c r="O2567" s="102">
        <v>2500</v>
      </c>
      <c r="P2567" s="102">
        <f t="shared" si="902"/>
        <v>7255</v>
      </c>
      <c r="Q2567" s="102">
        <f t="shared" si="903"/>
        <v>29.020000000000003</v>
      </c>
      <c r="R2567" s="35"/>
    </row>
    <row r="2568" spans="1:18" x14ac:dyDescent="0.3">
      <c r="A2568" s="40" t="s">
        <v>796</v>
      </c>
      <c r="B2568" s="40" t="s">
        <v>154</v>
      </c>
      <c r="C2568" s="40" t="s">
        <v>1149</v>
      </c>
      <c r="D2568" s="40" t="s">
        <v>1150</v>
      </c>
      <c r="E2568" s="88" t="s">
        <v>3016</v>
      </c>
      <c r="F2568" s="40" t="s">
        <v>1153</v>
      </c>
      <c r="G2568" s="81" t="s">
        <v>3071</v>
      </c>
      <c r="H2568" s="9" t="s">
        <v>12</v>
      </c>
      <c r="I2568" s="102">
        <v>94500</v>
      </c>
      <c r="J2568" s="102">
        <v>94500</v>
      </c>
      <c r="K2568" s="102"/>
      <c r="L2568" s="102">
        <f t="shared" si="901"/>
        <v>27197</v>
      </c>
      <c r="M2568" s="102">
        <v>9197</v>
      </c>
      <c r="N2568" s="102">
        <v>9000</v>
      </c>
      <c r="O2568" s="102">
        <v>9000</v>
      </c>
      <c r="P2568" s="102">
        <f t="shared" si="902"/>
        <v>27197</v>
      </c>
      <c r="Q2568" s="102">
        <f t="shared" si="903"/>
        <v>28.779894179894178</v>
      </c>
      <c r="R2568" s="35"/>
    </row>
    <row r="2569" spans="1:18" x14ac:dyDescent="0.3">
      <c r="A2569" s="40" t="s">
        <v>796</v>
      </c>
      <c r="B2569" s="40" t="s">
        <v>154</v>
      </c>
      <c r="C2569" s="40" t="s">
        <v>1149</v>
      </c>
      <c r="D2569" s="40" t="s">
        <v>1150</v>
      </c>
      <c r="E2569" s="88" t="s">
        <v>3016</v>
      </c>
      <c r="F2569" s="40" t="s">
        <v>1154</v>
      </c>
      <c r="G2569" s="81" t="s">
        <v>3071</v>
      </c>
      <c r="H2569" s="9" t="s">
        <v>10</v>
      </c>
      <c r="I2569" s="102">
        <v>22000</v>
      </c>
      <c r="J2569" s="102">
        <v>22000</v>
      </c>
      <c r="K2569" s="102"/>
      <c r="L2569" s="102">
        <f t="shared" si="901"/>
        <v>0</v>
      </c>
      <c r="M2569" s="102">
        <v>0</v>
      </c>
      <c r="N2569" s="102"/>
      <c r="O2569" s="102"/>
      <c r="P2569" s="102">
        <f t="shared" si="902"/>
        <v>0</v>
      </c>
      <c r="Q2569" s="102">
        <f t="shared" si="903"/>
        <v>0</v>
      </c>
      <c r="R2569" s="35"/>
    </row>
    <row r="2570" spans="1:18" x14ac:dyDescent="0.3">
      <c r="A2570" s="40" t="s">
        <v>796</v>
      </c>
      <c r="B2570" s="40" t="s">
        <v>154</v>
      </c>
      <c r="C2570" s="40" t="s">
        <v>1149</v>
      </c>
      <c r="D2570" s="40" t="s">
        <v>1150</v>
      </c>
      <c r="E2570" s="88" t="s">
        <v>3016</v>
      </c>
      <c r="F2570" s="40" t="s">
        <v>1155</v>
      </c>
      <c r="G2570" s="81" t="s">
        <v>3071</v>
      </c>
      <c r="H2570" s="9" t="s">
        <v>8</v>
      </c>
      <c r="I2570" s="102">
        <v>5000</v>
      </c>
      <c r="J2570" s="102">
        <v>5000</v>
      </c>
      <c r="K2570" s="102"/>
      <c r="L2570" s="102">
        <f t="shared" si="901"/>
        <v>0</v>
      </c>
      <c r="M2570" s="102">
        <v>0</v>
      </c>
      <c r="N2570" s="102"/>
      <c r="O2570" s="102"/>
      <c r="P2570" s="102">
        <f t="shared" si="902"/>
        <v>0</v>
      </c>
      <c r="Q2570" s="102">
        <f t="shared" si="903"/>
        <v>0</v>
      </c>
      <c r="R2570" s="35"/>
    </row>
    <row r="2571" spans="1:18" x14ac:dyDescent="0.3">
      <c r="A2571" s="40" t="s">
        <v>796</v>
      </c>
      <c r="B2571" s="40" t="s">
        <v>154</v>
      </c>
      <c r="C2571" s="40" t="s">
        <v>1149</v>
      </c>
      <c r="D2571" s="40" t="s">
        <v>1150</v>
      </c>
      <c r="E2571" s="88" t="s">
        <v>3016</v>
      </c>
      <c r="F2571" s="40" t="s">
        <v>1156</v>
      </c>
      <c r="G2571" s="81" t="s">
        <v>3071</v>
      </c>
      <c r="H2571" s="9" t="s">
        <v>11</v>
      </c>
      <c r="I2571" s="102">
        <v>14900</v>
      </c>
      <c r="J2571" s="102">
        <v>14900</v>
      </c>
      <c r="K2571" s="102"/>
      <c r="L2571" s="102">
        <f t="shared" ref="L2571:L2634" si="922">SUM(M2571:O2571)</f>
        <v>0</v>
      </c>
      <c r="M2571" s="102">
        <v>0</v>
      </c>
      <c r="N2571" s="102"/>
      <c r="O2571" s="102"/>
      <c r="P2571" s="102">
        <f t="shared" si="902"/>
        <v>0</v>
      </c>
      <c r="Q2571" s="102">
        <f t="shared" si="903"/>
        <v>0</v>
      </c>
      <c r="R2571" s="35"/>
    </row>
    <row r="2572" spans="1:18" x14ac:dyDescent="0.3">
      <c r="A2572" s="40" t="s">
        <v>796</v>
      </c>
      <c r="B2572" s="40" t="s">
        <v>154</v>
      </c>
      <c r="C2572" s="40" t="s">
        <v>1149</v>
      </c>
      <c r="D2572" s="40" t="s">
        <v>1150</v>
      </c>
      <c r="E2572" s="52" t="s">
        <v>124</v>
      </c>
      <c r="F2572" s="52" t="s">
        <v>0</v>
      </c>
      <c r="G2572" s="52" t="s">
        <v>0</v>
      </c>
      <c r="H2572" s="6" t="s">
        <v>14</v>
      </c>
      <c r="I2572" s="104">
        <f>SUM(I2573)</f>
        <v>115527</v>
      </c>
      <c r="J2572" s="104">
        <f>SUM(J2573)</f>
        <v>115527</v>
      </c>
      <c r="K2572" s="104">
        <f>SUM(K2573)</f>
        <v>0</v>
      </c>
      <c r="L2572" s="104">
        <f t="shared" si="922"/>
        <v>30590</v>
      </c>
      <c r="M2572" s="104">
        <f>SUM(M2573)</f>
        <v>9590</v>
      </c>
      <c r="N2572" s="104">
        <f t="shared" ref="N2572:O2572" si="923">SUM(N2573)</f>
        <v>11000</v>
      </c>
      <c r="O2572" s="104">
        <f t="shared" si="923"/>
        <v>10000</v>
      </c>
      <c r="P2572" s="104">
        <f t="shared" si="902"/>
        <v>30590</v>
      </c>
      <c r="Q2572" s="104">
        <f t="shared" si="903"/>
        <v>26.478658668536358</v>
      </c>
      <c r="R2572" s="35"/>
    </row>
    <row r="2573" spans="1:18" x14ac:dyDescent="0.3">
      <c r="A2573" s="40" t="s">
        <v>796</v>
      </c>
      <c r="B2573" s="40" t="s">
        <v>154</v>
      </c>
      <c r="C2573" s="40" t="s">
        <v>1149</v>
      </c>
      <c r="D2573" s="40" t="s">
        <v>1150</v>
      </c>
      <c r="E2573" s="88" t="s">
        <v>3017</v>
      </c>
      <c r="F2573" s="40"/>
      <c r="G2573" s="81" t="s">
        <v>3071</v>
      </c>
      <c r="H2573" s="9" t="s">
        <v>15</v>
      </c>
      <c r="I2573" s="102">
        <v>115527</v>
      </c>
      <c r="J2573" s="102">
        <v>115527</v>
      </c>
      <c r="K2573" s="102"/>
      <c r="L2573" s="102">
        <f t="shared" si="922"/>
        <v>30590</v>
      </c>
      <c r="M2573" s="102">
        <v>9590</v>
      </c>
      <c r="N2573" s="102">
        <v>11000</v>
      </c>
      <c r="O2573" s="102">
        <v>10000</v>
      </c>
      <c r="P2573" s="102">
        <f t="shared" ref="P2573:P2634" si="924">K2573+L2573</f>
        <v>30590</v>
      </c>
      <c r="Q2573" s="102">
        <f t="shared" ref="Q2573:Q2634" si="925">IF(J2573=0,"-",P2573/J2573*100)</f>
        <v>26.478658668536358</v>
      </c>
      <c r="R2573" s="35"/>
    </row>
    <row r="2574" spans="1:18" x14ac:dyDescent="0.3">
      <c r="A2574" s="40" t="s">
        <v>796</v>
      </c>
      <c r="B2574" s="40" t="s">
        <v>154</v>
      </c>
      <c r="C2574" s="40" t="s">
        <v>1149</v>
      </c>
      <c r="D2574" s="40" t="s">
        <v>1150</v>
      </c>
      <c r="E2574" s="52" t="s">
        <v>125</v>
      </c>
      <c r="F2574" s="52" t="s">
        <v>0</v>
      </c>
      <c r="G2574" s="52" t="s">
        <v>0</v>
      </c>
      <c r="H2574" s="6" t="s">
        <v>16</v>
      </c>
      <c r="I2574" s="104">
        <f>SUM(I2575:I2582)</f>
        <v>104390</v>
      </c>
      <c r="J2574" s="104">
        <f>SUM(J2575:J2582)</f>
        <v>86890</v>
      </c>
      <c r="K2574" s="104">
        <f>SUM(K2575:K2582)</f>
        <v>0</v>
      </c>
      <c r="L2574" s="104">
        <f t="shared" si="922"/>
        <v>16594</v>
      </c>
      <c r="M2574" s="104">
        <f>SUM(M2575:M2582)</f>
        <v>294</v>
      </c>
      <c r="N2574" s="104">
        <f t="shared" ref="N2574:O2574" si="926">SUM(N2575:N2582)</f>
        <v>9200</v>
      </c>
      <c r="O2574" s="104">
        <f t="shared" si="926"/>
        <v>7100</v>
      </c>
      <c r="P2574" s="104">
        <f t="shared" si="924"/>
        <v>16594</v>
      </c>
      <c r="Q2574" s="104">
        <f t="shared" si="925"/>
        <v>19.097709747957186</v>
      </c>
      <c r="R2574" s="35"/>
    </row>
    <row r="2575" spans="1:18" x14ac:dyDescent="0.3">
      <c r="A2575" s="40" t="s">
        <v>796</v>
      </c>
      <c r="B2575" s="40" t="s">
        <v>154</v>
      </c>
      <c r="C2575" s="40" t="s">
        <v>1149</v>
      </c>
      <c r="D2575" s="40" t="s">
        <v>1150</v>
      </c>
      <c r="E2575" s="88" t="s">
        <v>3018</v>
      </c>
      <c r="F2575" s="40"/>
      <c r="G2575" s="81" t="s">
        <v>3071</v>
      </c>
      <c r="H2575" s="9" t="s">
        <v>17</v>
      </c>
      <c r="I2575" s="102">
        <v>3500</v>
      </c>
      <c r="J2575" s="102">
        <v>2000</v>
      </c>
      <c r="K2575" s="102"/>
      <c r="L2575" s="102">
        <f t="shared" si="922"/>
        <v>0</v>
      </c>
      <c r="M2575" s="102">
        <v>0</v>
      </c>
      <c r="N2575" s="102"/>
      <c r="O2575" s="102"/>
      <c r="P2575" s="102">
        <f t="shared" si="924"/>
        <v>0</v>
      </c>
      <c r="Q2575" s="102">
        <f t="shared" si="925"/>
        <v>0</v>
      </c>
      <c r="R2575" s="35"/>
    </row>
    <row r="2576" spans="1:18" x14ac:dyDescent="0.3">
      <c r="A2576" s="40" t="s">
        <v>796</v>
      </c>
      <c r="B2576" s="40" t="s">
        <v>154</v>
      </c>
      <c r="C2576" s="40" t="s">
        <v>1149</v>
      </c>
      <c r="D2576" s="40" t="s">
        <v>1150</v>
      </c>
      <c r="E2576" s="88" t="s">
        <v>3031</v>
      </c>
      <c r="F2576" s="40"/>
      <c r="G2576" s="81" t="s">
        <v>3071</v>
      </c>
      <c r="H2576" s="9" t="s">
        <v>18</v>
      </c>
      <c r="I2576" s="102">
        <v>22000</v>
      </c>
      <c r="J2576" s="102">
        <v>22000</v>
      </c>
      <c r="K2576" s="102"/>
      <c r="L2576" s="102">
        <f t="shared" si="922"/>
        <v>6000</v>
      </c>
      <c r="M2576" s="102">
        <v>0</v>
      </c>
      <c r="N2576" s="102">
        <v>4000</v>
      </c>
      <c r="O2576" s="102">
        <v>2000</v>
      </c>
      <c r="P2576" s="102">
        <f t="shared" si="924"/>
        <v>6000</v>
      </c>
      <c r="Q2576" s="102">
        <f t="shared" si="925"/>
        <v>27.27272727272727</v>
      </c>
      <c r="R2576" s="35"/>
    </row>
    <row r="2577" spans="1:18" x14ac:dyDescent="0.3">
      <c r="A2577" s="40" t="s">
        <v>796</v>
      </c>
      <c r="B2577" s="40" t="s">
        <v>154</v>
      </c>
      <c r="C2577" s="40" t="s">
        <v>1149</v>
      </c>
      <c r="D2577" s="40" t="s">
        <v>1150</v>
      </c>
      <c r="E2577" s="88" t="s">
        <v>3032</v>
      </c>
      <c r="F2577" s="40"/>
      <c r="G2577" s="81" t="s">
        <v>3071</v>
      </c>
      <c r="H2577" s="9" t="s">
        <v>19</v>
      </c>
      <c r="I2577" s="102">
        <v>5500</v>
      </c>
      <c r="J2577" s="102">
        <v>5500</v>
      </c>
      <c r="K2577" s="102"/>
      <c r="L2577" s="102">
        <f t="shared" si="922"/>
        <v>1800</v>
      </c>
      <c r="M2577" s="102">
        <v>0</v>
      </c>
      <c r="N2577" s="102">
        <v>900</v>
      </c>
      <c r="O2577" s="102">
        <v>900</v>
      </c>
      <c r="P2577" s="102">
        <f t="shared" si="924"/>
        <v>1800</v>
      </c>
      <c r="Q2577" s="102">
        <f t="shared" si="925"/>
        <v>32.727272727272727</v>
      </c>
      <c r="R2577" s="35"/>
    </row>
    <row r="2578" spans="1:18" x14ac:dyDescent="0.3">
      <c r="A2578" s="40" t="s">
        <v>796</v>
      </c>
      <c r="B2578" s="40" t="s">
        <v>154</v>
      </c>
      <c r="C2578" s="40" t="s">
        <v>1149</v>
      </c>
      <c r="D2578" s="40" t="s">
        <v>1150</v>
      </c>
      <c r="E2578" s="88" t="s">
        <v>3026</v>
      </c>
      <c r="F2578" s="40"/>
      <c r="G2578" s="81" t="s">
        <v>3071</v>
      </c>
      <c r="H2578" s="9" t="s">
        <v>20</v>
      </c>
      <c r="I2578" s="102">
        <v>12000</v>
      </c>
      <c r="J2578" s="102">
        <v>10000</v>
      </c>
      <c r="K2578" s="102"/>
      <c r="L2578" s="102">
        <f t="shared" si="922"/>
        <v>1700</v>
      </c>
      <c r="M2578" s="102">
        <v>0</v>
      </c>
      <c r="N2578" s="102">
        <v>850</v>
      </c>
      <c r="O2578" s="102">
        <v>850</v>
      </c>
      <c r="P2578" s="102">
        <f t="shared" si="924"/>
        <v>1700</v>
      </c>
      <c r="Q2578" s="102">
        <f t="shared" si="925"/>
        <v>17</v>
      </c>
      <c r="R2578" s="35"/>
    </row>
    <row r="2579" spans="1:18" x14ac:dyDescent="0.3">
      <c r="A2579" s="40" t="s">
        <v>796</v>
      </c>
      <c r="B2579" s="40" t="s">
        <v>154</v>
      </c>
      <c r="C2579" s="40" t="s">
        <v>1149</v>
      </c>
      <c r="D2579" s="40" t="s">
        <v>1150</v>
      </c>
      <c r="E2579" s="88" t="s">
        <v>3033</v>
      </c>
      <c r="F2579" s="40"/>
      <c r="G2579" s="81" t="s">
        <v>3071</v>
      </c>
      <c r="H2579" s="9" t="s">
        <v>21</v>
      </c>
      <c r="I2579" s="102">
        <v>4250</v>
      </c>
      <c r="J2579" s="102">
        <v>2250</v>
      </c>
      <c r="K2579" s="102"/>
      <c r="L2579" s="102">
        <f t="shared" si="922"/>
        <v>0</v>
      </c>
      <c r="M2579" s="102">
        <v>0</v>
      </c>
      <c r="N2579" s="102"/>
      <c r="O2579" s="102"/>
      <c r="P2579" s="102">
        <f t="shared" si="924"/>
        <v>0</v>
      </c>
      <c r="Q2579" s="102">
        <f t="shared" si="925"/>
        <v>0</v>
      </c>
      <c r="R2579" s="35"/>
    </row>
    <row r="2580" spans="1:18" x14ac:dyDescent="0.3">
      <c r="A2580" s="40" t="s">
        <v>796</v>
      </c>
      <c r="B2580" s="40" t="s">
        <v>154</v>
      </c>
      <c r="C2580" s="40" t="s">
        <v>1149</v>
      </c>
      <c r="D2580" s="40" t="s">
        <v>1150</v>
      </c>
      <c r="E2580" s="88" t="s">
        <v>3035</v>
      </c>
      <c r="F2580" s="40"/>
      <c r="G2580" s="81" t="s">
        <v>3071</v>
      </c>
      <c r="H2580" s="9" t="s">
        <v>23</v>
      </c>
      <c r="I2580" s="102">
        <v>15000</v>
      </c>
      <c r="J2580" s="102">
        <v>10000</v>
      </c>
      <c r="K2580" s="102"/>
      <c r="L2580" s="102">
        <f t="shared" si="922"/>
        <v>1700</v>
      </c>
      <c r="M2580" s="102">
        <v>0</v>
      </c>
      <c r="N2580" s="102">
        <v>850</v>
      </c>
      <c r="O2580" s="102">
        <v>850</v>
      </c>
      <c r="P2580" s="102">
        <f t="shared" si="924"/>
        <v>1700</v>
      </c>
      <c r="Q2580" s="102">
        <f t="shared" si="925"/>
        <v>17</v>
      </c>
      <c r="R2580" s="35"/>
    </row>
    <row r="2581" spans="1:18" x14ac:dyDescent="0.3">
      <c r="A2581" s="40" t="s">
        <v>796</v>
      </c>
      <c r="B2581" s="40" t="s">
        <v>154</v>
      </c>
      <c r="C2581" s="40" t="s">
        <v>1149</v>
      </c>
      <c r="D2581" s="40" t="s">
        <v>1150</v>
      </c>
      <c r="E2581" s="88" t="s">
        <v>3036</v>
      </c>
      <c r="F2581" s="40"/>
      <c r="G2581" s="81" t="s">
        <v>3071</v>
      </c>
      <c r="H2581" s="9" t="s">
        <v>24</v>
      </c>
      <c r="I2581" s="102">
        <v>0</v>
      </c>
      <c r="J2581" s="102">
        <v>0</v>
      </c>
      <c r="K2581" s="102"/>
      <c r="L2581" s="102">
        <f t="shared" si="922"/>
        <v>0</v>
      </c>
      <c r="M2581" s="102">
        <v>0</v>
      </c>
      <c r="N2581" s="102"/>
      <c r="O2581" s="102"/>
      <c r="P2581" s="102">
        <f t="shared" si="924"/>
        <v>0</v>
      </c>
      <c r="Q2581" s="102" t="str">
        <f t="shared" si="925"/>
        <v>-</v>
      </c>
      <c r="R2581" s="35"/>
    </row>
    <row r="2582" spans="1:18" x14ac:dyDescent="0.3">
      <c r="A2582" s="41" t="s">
        <v>796</v>
      </c>
      <c r="B2582" s="41" t="s">
        <v>154</v>
      </c>
      <c r="C2582" s="41" t="s">
        <v>1149</v>
      </c>
      <c r="D2582" s="41" t="s">
        <v>1150</v>
      </c>
      <c r="E2582" s="41" t="s">
        <v>127</v>
      </c>
      <c r="F2582" s="40" t="s">
        <v>0</v>
      </c>
      <c r="G2582" s="81" t="s">
        <v>0</v>
      </c>
      <c r="H2582" s="6" t="s">
        <v>25</v>
      </c>
      <c r="I2582" s="104">
        <f>SUM(I2583:I2585)</f>
        <v>42140</v>
      </c>
      <c r="J2582" s="104">
        <f>SUM(J2583:J2585)</f>
        <v>35140</v>
      </c>
      <c r="K2582" s="104">
        <f>SUM(K2583:K2585)</f>
        <v>0</v>
      </c>
      <c r="L2582" s="104">
        <f t="shared" si="922"/>
        <v>5394</v>
      </c>
      <c r="M2582" s="104">
        <f>SUM(M2583:M2585)</f>
        <v>294</v>
      </c>
      <c r="N2582" s="104">
        <f t="shared" ref="N2582:O2582" si="927">SUM(N2583:N2585)</f>
        <v>2600</v>
      </c>
      <c r="O2582" s="104">
        <f t="shared" si="927"/>
        <v>2500</v>
      </c>
      <c r="P2582" s="104">
        <f t="shared" si="924"/>
        <v>5394</v>
      </c>
      <c r="Q2582" s="104">
        <f t="shared" si="925"/>
        <v>15.350028457598178</v>
      </c>
      <c r="R2582" s="35"/>
    </row>
    <row r="2583" spans="1:18" x14ac:dyDescent="0.3">
      <c r="A2583" s="40" t="s">
        <v>796</v>
      </c>
      <c r="B2583" s="40" t="s">
        <v>154</v>
      </c>
      <c r="C2583" s="40" t="s">
        <v>1149</v>
      </c>
      <c r="D2583" s="40" t="s">
        <v>1150</v>
      </c>
      <c r="E2583" s="88" t="s">
        <v>3019</v>
      </c>
      <c r="F2583" s="40"/>
      <c r="G2583" s="81" t="s">
        <v>3071</v>
      </c>
      <c r="H2583" s="9" t="s">
        <v>25</v>
      </c>
      <c r="I2583" s="102">
        <v>33540</v>
      </c>
      <c r="J2583" s="102">
        <v>26540</v>
      </c>
      <c r="K2583" s="102"/>
      <c r="L2583" s="102">
        <f t="shared" si="922"/>
        <v>4400</v>
      </c>
      <c r="M2583" s="102">
        <v>0</v>
      </c>
      <c r="N2583" s="102">
        <v>2200</v>
      </c>
      <c r="O2583" s="102">
        <v>2200</v>
      </c>
      <c r="P2583" s="102">
        <f t="shared" si="924"/>
        <v>4400</v>
      </c>
      <c r="Q2583" s="102">
        <f t="shared" si="925"/>
        <v>16.578749058025622</v>
      </c>
      <c r="R2583" s="35"/>
    </row>
    <row r="2584" spans="1:18" x14ac:dyDescent="0.3">
      <c r="A2584" s="40" t="s">
        <v>796</v>
      </c>
      <c r="B2584" s="40" t="s">
        <v>154</v>
      </c>
      <c r="C2584" s="40" t="s">
        <v>1149</v>
      </c>
      <c r="D2584" s="40" t="s">
        <v>1150</v>
      </c>
      <c r="E2584" s="88" t="s">
        <v>3019</v>
      </c>
      <c r="F2584" s="40" t="s">
        <v>1157</v>
      </c>
      <c r="G2584" s="81" t="s">
        <v>3071</v>
      </c>
      <c r="H2584" s="9" t="s">
        <v>135</v>
      </c>
      <c r="I2584" s="102">
        <v>3500</v>
      </c>
      <c r="J2584" s="102">
        <v>3500</v>
      </c>
      <c r="K2584" s="102"/>
      <c r="L2584" s="102">
        <f t="shared" si="922"/>
        <v>994</v>
      </c>
      <c r="M2584" s="102">
        <v>294</v>
      </c>
      <c r="N2584" s="102">
        <v>400</v>
      </c>
      <c r="O2584" s="102">
        <v>300</v>
      </c>
      <c r="P2584" s="102">
        <f t="shared" si="924"/>
        <v>994</v>
      </c>
      <c r="Q2584" s="102">
        <f t="shared" si="925"/>
        <v>28.4</v>
      </c>
      <c r="R2584" s="35"/>
    </row>
    <row r="2585" spans="1:18" ht="20.399999999999999" x14ac:dyDescent="0.3">
      <c r="A2585" s="40" t="s">
        <v>796</v>
      </c>
      <c r="B2585" s="40" t="s">
        <v>154</v>
      </c>
      <c r="C2585" s="40" t="s">
        <v>1149</v>
      </c>
      <c r="D2585" s="40" t="s">
        <v>1150</v>
      </c>
      <c r="E2585" s="88" t="s">
        <v>3019</v>
      </c>
      <c r="F2585" s="40" t="s">
        <v>1158</v>
      </c>
      <c r="G2585" s="81" t="s">
        <v>3071</v>
      </c>
      <c r="H2585" s="9" t="s">
        <v>141</v>
      </c>
      <c r="I2585" s="102">
        <v>5100</v>
      </c>
      <c r="J2585" s="102">
        <v>5100</v>
      </c>
      <c r="K2585" s="102"/>
      <c r="L2585" s="102">
        <f t="shared" si="922"/>
        <v>0</v>
      </c>
      <c r="M2585" s="102">
        <v>0</v>
      </c>
      <c r="N2585" s="102"/>
      <c r="O2585" s="102"/>
      <c r="P2585" s="102">
        <f t="shared" si="924"/>
        <v>0</v>
      </c>
      <c r="Q2585" s="102">
        <f t="shared" si="925"/>
        <v>0</v>
      </c>
      <c r="R2585" s="35"/>
    </row>
    <row r="2586" spans="1:18" s="34" customFormat="1" ht="20.399999999999999" x14ac:dyDescent="0.3">
      <c r="A2586" s="43" t="s">
        <v>0</v>
      </c>
      <c r="B2586" s="43" t="s">
        <v>0</v>
      </c>
      <c r="C2586" s="43" t="s">
        <v>0</v>
      </c>
      <c r="D2586" s="49" t="s">
        <v>0</v>
      </c>
      <c r="E2586" s="49" t="s">
        <v>0</v>
      </c>
      <c r="F2586" s="49" t="s">
        <v>0</v>
      </c>
      <c r="G2586" s="49" t="s">
        <v>0</v>
      </c>
      <c r="H2586" s="21" t="s">
        <v>35</v>
      </c>
      <c r="I2586" s="112">
        <f t="shared" ref="I2586:O2587" si="928">SUM(I2587)</f>
        <v>100</v>
      </c>
      <c r="J2586" s="112">
        <f t="shared" si="928"/>
        <v>100</v>
      </c>
      <c r="K2586" s="112">
        <f t="shared" si="928"/>
        <v>0</v>
      </c>
      <c r="L2586" s="112">
        <f t="shared" si="922"/>
        <v>0</v>
      </c>
      <c r="M2586" s="112">
        <f t="shared" si="928"/>
        <v>0</v>
      </c>
      <c r="N2586" s="112">
        <f t="shared" si="928"/>
        <v>0</v>
      </c>
      <c r="O2586" s="112">
        <f t="shared" si="928"/>
        <v>0</v>
      </c>
      <c r="P2586" s="112">
        <f t="shared" si="924"/>
        <v>0</v>
      </c>
      <c r="Q2586" s="112">
        <f t="shared" si="925"/>
        <v>0</v>
      </c>
      <c r="R2586" s="35"/>
    </row>
    <row r="2587" spans="1:18" x14ac:dyDescent="0.3">
      <c r="A2587" s="40" t="s">
        <v>796</v>
      </c>
      <c r="B2587" s="40" t="s">
        <v>154</v>
      </c>
      <c r="C2587" s="40" t="s">
        <v>1149</v>
      </c>
      <c r="D2587" s="40" t="s">
        <v>1150</v>
      </c>
      <c r="E2587" s="52" t="s">
        <v>142</v>
      </c>
      <c r="F2587" s="52" t="s">
        <v>0</v>
      </c>
      <c r="G2587" s="52" t="s">
        <v>0</v>
      </c>
      <c r="H2587" s="6" t="s">
        <v>27</v>
      </c>
      <c r="I2587" s="104">
        <f t="shared" si="928"/>
        <v>100</v>
      </c>
      <c r="J2587" s="104">
        <f t="shared" si="928"/>
        <v>100</v>
      </c>
      <c r="K2587" s="104">
        <f t="shared" si="928"/>
        <v>0</v>
      </c>
      <c r="L2587" s="104">
        <f t="shared" si="922"/>
        <v>0</v>
      </c>
      <c r="M2587" s="104">
        <f t="shared" si="928"/>
        <v>0</v>
      </c>
      <c r="N2587" s="104">
        <f t="shared" si="928"/>
        <v>0</v>
      </c>
      <c r="O2587" s="104">
        <f t="shared" si="928"/>
        <v>0</v>
      </c>
      <c r="P2587" s="104">
        <f t="shared" si="924"/>
        <v>0</v>
      </c>
      <c r="Q2587" s="104">
        <f t="shared" si="925"/>
        <v>0</v>
      </c>
      <c r="R2587" s="35"/>
    </row>
    <row r="2588" spans="1:18" x14ac:dyDescent="0.3">
      <c r="A2588" s="40" t="s">
        <v>796</v>
      </c>
      <c r="B2588" s="40" t="s">
        <v>154</v>
      </c>
      <c r="C2588" s="40" t="s">
        <v>1149</v>
      </c>
      <c r="D2588" s="40" t="s">
        <v>1150</v>
      </c>
      <c r="E2588" s="88" t="s">
        <v>3021</v>
      </c>
      <c r="F2588" s="40"/>
      <c r="G2588" s="81" t="s">
        <v>3071</v>
      </c>
      <c r="H2588" s="9" t="s">
        <v>34</v>
      </c>
      <c r="I2588" s="102">
        <v>100</v>
      </c>
      <c r="J2588" s="102">
        <v>100</v>
      </c>
      <c r="K2588" s="102"/>
      <c r="L2588" s="102">
        <f t="shared" si="922"/>
        <v>0</v>
      </c>
      <c r="M2588" s="102">
        <v>0</v>
      </c>
      <c r="N2588" s="102"/>
      <c r="O2588" s="102"/>
      <c r="P2588" s="102">
        <f t="shared" si="924"/>
        <v>0</v>
      </c>
      <c r="Q2588" s="102">
        <f t="shared" si="925"/>
        <v>0</v>
      </c>
      <c r="R2588" s="35"/>
    </row>
    <row r="2589" spans="1:18" s="34" customFormat="1" ht="20.399999999999999" x14ac:dyDescent="0.3">
      <c r="A2589" s="43" t="s">
        <v>0</v>
      </c>
      <c r="B2589" s="43" t="s">
        <v>0</v>
      </c>
      <c r="C2589" s="43" t="s">
        <v>0</v>
      </c>
      <c r="D2589" s="49" t="s">
        <v>0</v>
      </c>
      <c r="E2589" s="49" t="s">
        <v>0</v>
      </c>
      <c r="F2589" s="49" t="s">
        <v>0</v>
      </c>
      <c r="G2589" s="49" t="s">
        <v>0</v>
      </c>
      <c r="H2589" s="21" t="s">
        <v>53</v>
      </c>
      <c r="I2589" s="112">
        <f>SUM(I2590)</f>
        <v>4000</v>
      </c>
      <c r="J2589" s="112">
        <f>SUM(J2590)</f>
        <v>0</v>
      </c>
      <c r="K2589" s="112">
        <f>SUM(K2590)</f>
        <v>0</v>
      </c>
      <c r="L2589" s="112">
        <f t="shared" si="922"/>
        <v>0</v>
      </c>
      <c r="M2589" s="112">
        <f>SUM(M2590)</f>
        <v>0</v>
      </c>
      <c r="N2589" s="112">
        <f t="shared" ref="N2589:O2589" si="929">SUM(N2590)</f>
        <v>0</v>
      </c>
      <c r="O2589" s="112">
        <f t="shared" si="929"/>
        <v>0</v>
      </c>
      <c r="P2589" s="112">
        <f t="shared" si="924"/>
        <v>0</v>
      </c>
      <c r="Q2589" s="112" t="str">
        <f t="shared" si="925"/>
        <v>-</v>
      </c>
      <c r="R2589" s="35"/>
    </row>
    <row r="2590" spans="1:18" x14ac:dyDescent="0.3">
      <c r="A2590" s="40" t="s">
        <v>796</v>
      </c>
      <c r="B2590" s="40" t="s">
        <v>154</v>
      </c>
      <c r="C2590" s="40" t="s">
        <v>1149</v>
      </c>
      <c r="D2590" s="40" t="s">
        <v>1150</v>
      </c>
      <c r="E2590" s="52" t="s">
        <v>149</v>
      </c>
      <c r="F2590" s="52" t="s">
        <v>0</v>
      </c>
      <c r="G2590" s="52" t="s">
        <v>0</v>
      </c>
      <c r="H2590" s="6" t="s">
        <v>46</v>
      </c>
      <c r="I2590" s="104">
        <f>SUM(I2591:I2592)</f>
        <v>4000</v>
      </c>
      <c r="J2590" s="104">
        <f>SUM(J2591:J2592)</f>
        <v>0</v>
      </c>
      <c r="K2590" s="104">
        <f>SUM(K2591:K2592)</f>
        <v>0</v>
      </c>
      <c r="L2590" s="104">
        <f t="shared" si="922"/>
        <v>0</v>
      </c>
      <c r="M2590" s="104">
        <f>SUM(M2591:M2592)</f>
        <v>0</v>
      </c>
      <c r="N2590" s="104">
        <f t="shared" ref="N2590:O2590" si="930">SUM(N2591:N2592)</f>
        <v>0</v>
      </c>
      <c r="O2590" s="104">
        <f t="shared" si="930"/>
        <v>0</v>
      </c>
      <c r="P2590" s="104">
        <f t="shared" si="924"/>
        <v>0</v>
      </c>
      <c r="Q2590" s="104" t="str">
        <f t="shared" si="925"/>
        <v>-</v>
      </c>
      <c r="R2590" s="35"/>
    </row>
    <row r="2591" spans="1:18" x14ac:dyDescent="0.3">
      <c r="A2591" s="40" t="s">
        <v>796</v>
      </c>
      <c r="B2591" s="40" t="s">
        <v>154</v>
      </c>
      <c r="C2591" s="40" t="s">
        <v>1149</v>
      </c>
      <c r="D2591" s="40" t="s">
        <v>1150</v>
      </c>
      <c r="E2591" s="88" t="s">
        <v>3022</v>
      </c>
      <c r="F2591" s="40"/>
      <c r="G2591" s="81" t="s">
        <v>3071</v>
      </c>
      <c r="H2591" s="9" t="s">
        <v>49</v>
      </c>
      <c r="I2591" s="102">
        <v>3000</v>
      </c>
      <c r="J2591" s="102">
        <v>0</v>
      </c>
      <c r="K2591" s="102"/>
      <c r="L2591" s="102">
        <f t="shared" si="922"/>
        <v>0</v>
      </c>
      <c r="M2591" s="102">
        <v>0</v>
      </c>
      <c r="N2591" s="102"/>
      <c r="O2591" s="102"/>
      <c r="P2591" s="102">
        <f t="shared" si="924"/>
        <v>0</v>
      </c>
      <c r="Q2591" s="102" t="str">
        <f t="shared" si="925"/>
        <v>-</v>
      </c>
      <c r="R2591" s="35"/>
    </row>
    <row r="2592" spans="1:18" x14ac:dyDescent="0.3">
      <c r="A2592" s="40" t="s">
        <v>796</v>
      </c>
      <c r="B2592" s="40" t="s">
        <v>154</v>
      </c>
      <c r="C2592" s="40" t="s">
        <v>1149</v>
      </c>
      <c r="D2592" s="40" t="s">
        <v>1150</v>
      </c>
      <c r="E2592" s="88" t="s">
        <v>3037</v>
      </c>
      <c r="F2592" s="40"/>
      <c r="G2592" s="81" t="s">
        <v>3071</v>
      </c>
      <c r="H2592" s="9" t="s">
        <v>52</v>
      </c>
      <c r="I2592" s="102">
        <v>1000</v>
      </c>
      <c r="J2592" s="102">
        <v>0</v>
      </c>
      <c r="K2592" s="102"/>
      <c r="L2592" s="102">
        <f t="shared" si="922"/>
        <v>0</v>
      </c>
      <c r="M2592" s="102">
        <v>0</v>
      </c>
      <c r="N2592" s="102"/>
      <c r="O2592" s="102"/>
      <c r="P2592" s="102">
        <f t="shared" si="924"/>
        <v>0</v>
      </c>
      <c r="Q2592" s="102" t="str">
        <f t="shared" si="925"/>
        <v>-</v>
      </c>
      <c r="R2592" s="35"/>
    </row>
    <row r="2593" spans="1:18" s="34" customFormat="1" x14ac:dyDescent="0.3">
      <c r="A2593" s="49" t="s">
        <v>0</v>
      </c>
      <c r="B2593" s="49" t="s">
        <v>0</v>
      </c>
      <c r="C2593" s="49" t="s">
        <v>0</v>
      </c>
      <c r="D2593" s="49" t="s">
        <v>0</v>
      </c>
      <c r="E2593" s="49" t="s">
        <v>0</v>
      </c>
      <c r="F2593" s="49" t="s">
        <v>0</v>
      </c>
      <c r="G2593" s="49" t="s">
        <v>0</v>
      </c>
      <c r="H2593" s="21" t="s">
        <v>1159</v>
      </c>
      <c r="I2593" s="112">
        <f>SUM(I2563,I2586,I2589)</f>
        <v>1451957</v>
      </c>
      <c r="J2593" s="112">
        <f>SUM(J2563,J2586,J2589)</f>
        <v>1430457</v>
      </c>
      <c r="K2593" s="112">
        <f>SUM(K2563,K2586,K2589)</f>
        <v>0</v>
      </c>
      <c r="L2593" s="112">
        <f t="shared" si="922"/>
        <v>368958</v>
      </c>
      <c r="M2593" s="112">
        <f>SUM(M2563,M2586,M2589)</f>
        <v>112658</v>
      </c>
      <c r="N2593" s="112">
        <f t="shared" ref="N2593:O2593" si="931">SUM(N2563,N2586,N2589)</f>
        <v>134700</v>
      </c>
      <c r="O2593" s="112">
        <f t="shared" si="931"/>
        <v>121600</v>
      </c>
      <c r="P2593" s="112">
        <f t="shared" si="924"/>
        <v>368958</v>
      </c>
      <c r="Q2593" s="112">
        <f t="shared" si="925"/>
        <v>25.793015798447627</v>
      </c>
      <c r="R2593" s="35"/>
    </row>
    <row r="2594" spans="1:18" ht="15" thickBot="1" x14ac:dyDescent="0.35">
      <c r="A2594" s="81" t="s">
        <v>0</v>
      </c>
      <c r="B2594" s="81" t="s">
        <v>0</v>
      </c>
      <c r="C2594" s="81" t="s">
        <v>0</v>
      </c>
      <c r="D2594" s="81" t="s">
        <v>0</v>
      </c>
      <c r="E2594" s="81" t="s">
        <v>0</v>
      </c>
      <c r="F2594" s="81" t="s">
        <v>0</v>
      </c>
      <c r="G2594" s="81" t="s">
        <v>0</v>
      </c>
      <c r="H2594" s="6" t="s">
        <v>152</v>
      </c>
      <c r="I2594" s="104">
        <v>46</v>
      </c>
      <c r="J2594" s="104">
        <v>46</v>
      </c>
      <c r="K2594" s="104"/>
      <c r="L2594" s="104"/>
      <c r="M2594" s="104"/>
      <c r="N2594" s="104"/>
      <c r="O2594" s="104"/>
      <c r="P2594" s="104"/>
      <c r="Q2594" s="104"/>
      <c r="R2594" s="35"/>
    </row>
    <row r="2595" spans="1:18" s="34" customFormat="1" ht="31.2" thickBot="1" x14ac:dyDescent="0.35">
      <c r="A2595" s="127" t="s">
        <v>0</v>
      </c>
      <c r="B2595" s="127" t="s">
        <v>0</v>
      </c>
      <c r="C2595" s="127" t="s">
        <v>0</v>
      </c>
      <c r="D2595" s="127" t="s">
        <v>0</v>
      </c>
      <c r="E2595" s="127" t="s">
        <v>0</v>
      </c>
      <c r="F2595" s="127" t="s">
        <v>0</v>
      </c>
      <c r="G2595" s="127" t="s">
        <v>0</v>
      </c>
      <c r="H2595" s="29" t="s">
        <v>63</v>
      </c>
      <c r="I2595" s="124" t="s">
        <v>3013</v>
      </c>
      <c r="J2595" s="124" t="s">
        <v>2</v>
      </c>
      <c r="K2595" s="124" t="s">
        <v>3097</v>
      </c>
      <c r="L2595" s="124" t="s">
        <v>3097</v>
      </c>
      <c r="M2595" s="124" t="s">
        <v>3098</v>
      </c>
      <c r="N2595" s="124" t="s">
        <v>3099</v>
      </c>
      <c r="O2595" s="124" t="s">
        <v>3100</v>
      </c>
      <c r="P2595" s="124" t="s">
        <v>3097</v>
      </c>
      <c r="Q2595" s="126" t="s">
        <v>3101</v>
      </c>
      <c r="R2595" s="35"/>
    </row>
    <row r="2596" spans="1:18" x14ac:dyDescent="0.3">
      <c r="A2596" s="128"/>
      <c r="B2596" s="128"/>
      <c r="C2596" s="128"/>
      <c r="D2596" s="128"/>
      <c r="E2596" s="128"/>
      <c r="F2596" s="128"/>
      <c r="G2596" s="128"/>
      <c r="H2596" s="10" t="s">
        <v>0</v>
      </c>
      <c r="I2596" s="103">
        <v>1</v>
      </c>
      <c r="J2596" s="103">
        <v>2</v>
      </c>
      <c r="K2596" s="103">
        <v>3</v>
      </c>
      <c r="L2596" s="103" t="s">
        <v>3</v>
      </c>
      <c r="M2596" s="103">
        <v>5</v>
      </c>
      <c r="N2596" s="103">
        <v>6</v>
      </c>
      <c r="O2596" s="103">
        <v>7</v>
      </c>
      <c r="P2596" s="103" t="s">
        <v>3102</v>
      </c>
      <c r="Q2596" s="103">
        <v>9</v>
      </c>
      <c r="R2596" s="35"/>
    </row>
    <row r="2597" spans="1:18" x14ac:dyDescent="0.3">
      <c r="A2597" s="128"/>
      <c r="B2597" s="128"/>
      <c r="C2597" s="128"/>
      <c r="D2597" s="128"/>
      <c r="E2597" s="128"/>
      <c r="F2597" s="128"/>
      <c r="G2597" s="128"/>
      <c r="H2597" s="11" t="s">
        <v>99</v>
      </c>
      <c r="I2597" s="105">
        <f>SUM(I2593)</f>
        <v>1451957</v>
      </c>
      <c r="J2597" s="105">
        <f>SUM(J2593)</f>
        <v>1430457</v>
      </c>
      <c r="K2597" s="105">
        <f>SUM(K2593)</f>
        <v>0</v>
      </c>
      <c r="L2597" s="105">
        <f t="shared" si="922"/>
        <v>368958</v>
      </c>
      <c r="M2597" s="105">
        <f>SUM(M2593)</f>
        <v>112658</v>
      </c>
      <c r="N2597" s="105">
        <f t="shared" ref="N2597:O2597" si="932">SUM(N2593)</f>
        <v>134700</v>
      </c>
      <c r="O2597" s="105">
        <f t="shared" si="932"/>
        <v>121600</v>
      </c>
      <c r="P2597" s="105">
        <f t="shared" si="924"/>
        <v>368958</v>
      </c>
      <c r="Q2597" s="105">
        <f t="shared" si="925"/>
        <v>25.793015798447627</v>
      </c>
      <c r="R2597" s="35"/>
    </row>
    <row r="2598" spans="1:18" x14ac:dyDescent="0.3">
      <c r="A2598" s="128"/>
      <c r="B2598" s="128"/>
      <c r="C2598" s="128"/>
      <c r="D2598" s="128"/>
      <c r="E2598" s="128"/>
      <c r="F2598" s="128"/>
      <c r="G2598" s="128"/>
      <c r="H2598" s="12" t="s">
        <v>62</v>
      </c>
      <c r="I2598" s="105">
        <f>SUM(I2597)</f>
        <v>1451957</v>
      </c>
      <c r="J2598" s="105">
        <f>SUM(J2597)</f>
        <v>1430457</v>
      </c>
      <c r="K2598" s="105">
        <f>SUM(K2597)</f>
        <v>0</v>
      </c>
      <c r="L2598" s="105">
        <f t="shared" si="922"/>
        <v>368958</v>
      </c>
      <c r="M2598" s="105">
        <f>SUM(M2597)</f>
        <v>112658</v>
      </c>
      <c r="N2598" s="105">
        <f t="shared" ref="N2598:O2598" si="933">SUM(N2597)</f>
        <v>134700</v>
      </c>
      <c r="O2598" s="105">
        <f t="shared" si="933"/>
        <v>121600</v>
      </c>
      <c r="P2598" s="105">
        <f t="shared" si="924"/>
        <v>368958</v>
      </c>
      <c r="Q2598" s="105">
        <f t="shared" si="925"/>
        <v>25.793015798447627</v>
      </c>
      <c r="R2598" s="35"/>
    </row>
    <row r="2599" spans="1:18" x14ac:dyDescent="0.3">
      <c r="A2599" s="129"/>
      <c r="B2599" s="129"/>
      <c r="C2599" s="129"/>
      <c r="D2599" s="129"/>
      <c r="E2599" s="129"/>
      <c r="F2599" s="129"/>
      <c r="G2599" s="129"/>
      <c r="R2599" s="35"/>
    </row>
    <row r="2600" spans="1:18" ht="15" thickBot="1" x14ac:dyDescent="0.35">
      <c r="A2600" s="81" t="s">
        <v>0</v>
      </c>
      <c r="B2600" s="81" t="s">
        <v>0</v>
      </c>
      <c r="C2600" s="81" t="s">
        <v>0</v>
      </c>
      <c r="D2600" s="81" t="s">
        <v>0</v>
      </c>
      <c r="E2600" s="81" t="s">
        <v>0</v>
      </c>
      <c r="F2600" s="81" t="s">
        <v>0</v>
      </c>
      <c r="G2600" s="81" t="s">
        <v>0</v>
      </c>
      <c r="H2600" s="13" t="s">
        <v>0</v>
      </c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35"/>
    </row>
    <row r="2601" spans="1:18" s="34" customFormat="1" ht="31.2" thickBot="1" x14ac:dyDescent="0.35">
      <c r="A2601" s="45" t="s">
        <v>112</v>
      </c>
      <c r="B2601" s="45" t="s">
        <v>113</v>
      </c>
      <c r="C2601" s="45" t="s">
        <v>114</v>
      </c>
      <c r="D2601" s="46" t="s">
        <v>0</v>
      </c>
      <c r="E2601" s="45" t="s">
        <v>3014</v>
      </c>
      <c r="F2601" s="45" t="s">
        <v>115</v>
      </c>
      <c r="G2601" s="45" t="s">
        <v>116</v>
      </c>
      <c r="H2601" s="29" t="s">
        <v>1</v>
      </c>
      <c r="I2601" s="124" t="s">
        <v>3013</v>
      </c>
      <c r="J2601" s="124" t="s">
        <v>2</v>
      </c>
      <c r="K2601" s="124" t="s">
        <v>3097</v>
      </c>
      <c r="L2601" s="124" t="s">
        <v>3097</v>
      </c>
      <c r="M2601" s="124" t="s">
        <v>3098</v>
      </c>
      <c r="N2601" s="124" t="s">
        <v>3099</v>
      </c>
      <c r="O2601" s="124" t="s">
        <v>3100</v>
      </c>
      <c r="P2601" s="124" t="s">
        <v>3097</v>
      </c>
      <c r="Q2601" s="126" t="s">
        <v>3101</v>
      </c>
      <c r="R2601" s="35"/>
    </row>
    <row r="2602" spans="1:18" x14ac:dyDescent="0.3">
      <c r="A2602" s="50" t="s">
        <v>0</v>
      </c>
      <c r="B2602" s="50" t="s">
        <v>0</v>
      </c>
      <c r="C2602" s="50" t="s">
        <v>0</v>
      </c>
      <c r="D2602" s="51" t="s">
        <v>0</v>
      </c>
      <c r="E2602" s="51" t="s">
        <v>0</v>
      </c>
      <c r="F2602" s="86" t="s">
        <v>0</v>
      </c>
      <c r="G2602" s="87" t="s">
        <v>0</v>
      </c>
      <c r="H2602" s="8" t="s">
        <v>0</v>
      </c>
      <c r="I2602" s="103">
        <v>1</v>
      </c>
      <c r="J2602" s="103">
        <v>2</v>
      </c>
      <c r="K2602" s="103">
        <v>3</v>
      </c>
      <c r="L2602" s="103" t="s">
        <v>3</v>
      </c>
      <c r="M2602" s="103">
        <v>5</v>
      </c>
      <c r="N2602" s="103">
        <v>6</v>
      </c>
      <c r="O2602" s="103">
        <v>7</v>
      </c>
      <c r="P2602" s="103" t="s">
        <v>3102</v>
      </c>
      <c r="Q2602" s="103">
        <v>9</v>
      </c>
      <c r="R2602" s="35"/>
    </row>
    <row r="2603" spans="1:18" x14ac:dyDescent="0.3">
      <c r="A2603" s="41" t="s">
        <v>796</v>
      </c>
      <c r="B2603" s="41" t="s">
        <v>154</v>
      </c>
      <c r="C2603" s="40" t="s">
        <v>1160</v>
      </c>
      <c r="D2603" s="40" t="s">
        <v>1161</v>
      </c>
      <c r="E2603" s="52" t="s">
        <v>0</v>
      </c>
      <c r="F2603" s="52" t="s">
        <v>0</v>
      </c>
      <c r="G2603" s="52" t="s">
        <v>0</v>
      </c>
      <c r="H2603" s="6" t="s">
        <v>1162</v>
      </c>
      <c r="I2603" s="102"/>
      <c r="J2603" s="102"/>
      <c r="K2603" s="102"/>
      <c r="L2603" s="102">
        <f t="shared" si="922"/>
        <v>0</v>
      </c>
      <c r="M2603" s="102">
        <v>0</v>
      </c>
      <c r="N2603" s="102"/>
      <c r="O2603" s="102"/>
      <c r="P2603" s="102">
        <f t="shared" si="924"/>
        <v>0</v>
      </c>
      <c r="Q2603" s="102" t="str">
        <f t="shared" si="925"/>
        <v>-</v>
      </c>
      <c r="R2603" s="35"/>
    </row>
    <row r="2604" spans="1:18" s="34" customFormat="1" ht="20.399999999999999" x14ac:dyDescent="0.3">
      <c r="A2604" s="43" t="s">
        <v>0</v>
      </c>
      <c r="B2604" s="43" t="s">
        <v>0</v>
      </c>
      <c r="C2604" s="43" t="s">
        <v>0</v>
      </c>
      <c r="D2604" s="49" t="s">
        <v>0</v>
      </c>
      <c r="E2604" s="49" t="s">
        <v>0</v>
      </c>
      <c r="F2604" s="49" t="s">
        <v>0</v>
      </c>
      <c r="G2604" s="49" t="s">
        <v>0</v>
      </c>
      <c r="H2604" s="21" t="s">
        <v>26</v>
      </c>
      <c r="I2604" s="112">
        <f>SUM(I2605,I2613,I2615)</f>
        <v>2319595</v>
      </c>
      <c r="J2604" s="112">
        <f>SUM(J2605,J2613,J2615)</f>
        <v>2144395</v>
      </c>
      <c r="K2604" s="112">
        <f>SUM(K2605,K2613,K2615)</f>
        <v>0</v>
      </c>
      <c r="L2604" s="112">
        <f t="shared" si="922"/>
        <v>528401</v>
      </c>
      <c r="M2604" s="112">
        <f>SUM(M2605,M2613,M2615)</f>
        <v>139981</v>
      </c>
      <c r="N2604" s="112">
        <f t="shared" ref="N2604:O2604" si="934">SUM(N2605,N2613,N2615)</f>
        <v>203110</v>
      </c>
      <c r="O2604" s="112">
        <f t="shared" si="934"/>
        <v>185310</v>
      </c>
      <c r="P2604" s="112">
        <f t="shared" si="924"/>
        <v>528401</v>
      </c>
      <c r="Q2604" s="112">
        <f t="shared" si="925"/>
        <v>24.641029287980992</v>
      </c>
      <c r="R2604" s="35"/>
    </row>
    <row r="2605" spans="1:18" x14ac:dyDescent="0.3">
      <c r="A2605" s="40" t="s">
        <v>796</v>
      </c>
      <c r="B2605" s="40" t="s">
        <v>154</v>
      </c>
      <c r="C2605" s="40" t="s">
        <v>1160</v>
      </c>
      <c r="D2605" s="40" t="s">
        <v>1161</v>
      </c>
      <c r="E2605" s="52" t="s">
        <v>119</v>
      </c>
      <c r="F2605" s="52" t="s">
        <v>0</v>
      </c>
      <c r="G2605" s="52" t="s">
        <v>0</v>
      </c>
      <c r="H2605" s="6" t="s">
        <v>5</v>
      </c>
      <c r="I2605" s="104">
        <f>SUM(I2606,I2607)</f>
        <v>1883167</v>
      </c>
      <c r="J2605" s="104">
        <f>SUM(J2606,J2607)</f>
        <v>1813467</v>
      </c>
      <c r="K2605" s="104">
        <f>SUM(K2606,K2607)</f>
        <v>0</v>
      </c>
      <c r="L2605" s="104">
        <f t="shared" si="922"/>
        <v>452291</v>
      </c>
      <c r="M2605" s="104">
        <f>SUM(M2606,M2607)</f>
        <v>127491</v>
      </c>
      <c r="N2605" s="104">
        <f t="shared" ref="N2605:O2605" si="935">SUM(N2606,N2607)</f>
        <v>167400</v>
      </c>
      <c r="O2605" s="104">
        <f t="shared" si="935"/>
        <v>157400</v>
      </c>
      <c r="P2605" s="104">
        <f t="shared" si="924"/>
        <v>452291</v>
      </c>
      <c r="Q2605" s="104">
        <f t="shared" si="925"/>
        <v>24.940679924145297</v>
      </c>
      <c r="R2605" s="35"/>
    </row>
    <row r="2606" spans="1:18" x14ac:dyDescent="0.3">
      <c r="A2606" s="40" t="s">
        <v>796</v>
      </c>
      <c r="B2606" s="40" t="s">
        <v>154</v>
      </c>
      <c r="C2606" s="40" t="s">
        <v>1160</v>
      </c>
      <c r="D2606" s="40" t="s">
        <v>1161</v>
      </c>
      <c r="E2606" s="88" t="s">
        <v>3015</v>
      </c>
      <c r="F2606" s="40"/>
      <c r="G2606" s="81" t="s">
        <v>3071</v>
      </c>
      <c r="H2606" s="9" t="s">
        <v>6</v>
      </c>
      <c r="I2606" s="102">
        <v>1671977</v>
      </c>
      <c r="J2606" s="102">
        <v>1611977</v>
      </c>
      <c r="K2606" s="102"/>
      <c r="L2606" s="102">
        <f t="shared" si="922"/>
        <v>411373</v>
      </c>
      <c r="M2606" s="102">
        <v>115373</v>
      </c>
      <c r="N2606" s="102">
        <v>153000</v>
      </c>
      <c r="O2606" s="102">
        <v>143000</v>
      </c>
      <c r="P2606" s="102">
        <f t="shared" si="924"/>
        <v>411373</v>
      </c>
      <c r="Q2606" s="102">
        <f t="shared" si="925"/>
        <v>25.519780989430991</v>
      </c>
      <c r="R2606" s="35"/>
    </row>
    <row r="2607" spans="1:18" x14ac:dyDescent="0.3">
      <c r="A2607" s="41" t="s">
        <v>796</v>
      </c>
      <c r="B2607" s="41" t="s">
        <v>154</v>
      </c>
      <c r="C2607" s="41" t="s">
        <v>1160</v>
      </c>
      <c r="D2607" s="41" t="s">
        <v>1161</v>
      </c>
      <c r="E2607" s="41" t="s">
        <v>120</v>
      </c>
      <c r="F2607" s="40" t="s">
        <v>0</v>
      </c>
      <c r="G2607" s="81" t="s">
        <v>0</v>
      </c>
      <c r="H2607" s="6" t="s">
        <v>7</v>
      </c>
      <c r="I2607" s="104">
        <f>SUM(I2608:I2612)</f>
        <v>211190</v>
      </c>
      <c r="J2607" s="104">
        <f>SUM(J2608:J2612)</f>
        <v>201490</v>
      </c>
      <c r="K2607" s="104">
        <f>SUM(K2608:K2612)</f>
        <v>0</v>
      </c>
      <c r="L2607" s="104">
        <f t="shared" si="922"/>
        <v>40918</v>
      </c>
      <c r="M2607" s="104">
        <f>SUM(M2608:M2612)</f>
        <v>12118</v>
      </c>
      <c r="N2607" s="104">
        <f t="shared" ref="N2607:O2607" si="936">SUM(N2608:N2612)</f>
        <v>14400</v>
      </c>
      <c r="O2607" s="104">
        <f t="shared" si="936"/>
        <v>14400</v>
      </c>
      <c r="P2607" s="104">
        <f t="shared" si="924"/>
        <v>40918</v>
      </c>
      <c r="Q2607" s="104">
        <f t="shared" si="925"/>
        <v>20.307707578539876</v>
      </c>
      <c r="R2607" s="35"/>
    </row>
    <row r="2608" spans="1:18" x14ac:dyDescent="0.3">
      <c r="A2608" s="40" t="s">
        <v>796</v>
      </c>
      <c r="B2608" s="40" t="s">
        <v>154</v>
      </c>
      <c r="C2608" s="40" t="s">
        <v>1160</v>
      </c>
      <c r="D2608" s="40" t="s">
        <v>1161</v>
      </c>
      <c r="E2608" s="88" t="s">
        <v>3016</v>
      </c>
      <c r="F2608" s="40" t="s">
        <v>1163</v>
      </c>
      <c r="G2608" s="81" t="s">
        <v>3071</v>
      </c>
      <c r="H2608" s="9" t="s">
        <v>9</v>
      </c>
      <c r="I2608" s="102">
        <v>30000</v>
      </c>
      <c r="J2608" s="102">
        <v>28000</v>
      </c>
      <c r="K2608" s="102"/>
      <c r="L2608" s="102">
        <f t="shared" si="922"/>
        <v>6262</v>
      </c>
      <c r="M2608" s="102">
        <v>1462</v>
      </c>
      <c r="N2608" s="102">
        <v>2400</v>
      </c>
      <c r="O2608" s="102">
        <v>2400</v>
      </c>
      <c r="P2608" s="102">
        <f t="shared" si="924"/>
        <v>6262</v>
      </c>
      <c r="Q2608" s="102">
        <f t="shared" si="925"/>
        <v>22.364285714285714</v>
      </c>
      <c r="R2608" s="35"/>
    </row>
    <row r="2609" spans="1:18" x14ac:dyDescent="0.3">
      <c r="A2609" s="40" t="s">
        <v>796</v>
      </c>
      <c r="B2609" s="40" t="s">
        <v>154</v>
      </c>
      <c r="C2609" s="40" t="s">
        <v>1160</v>
      </c>
      <c r="D2609" s="40" t="s">
        <v>1161</v>
      </c>
      <c r="E2609" s="88" t="s">
        <v>3016</v>
      </c>
      <c r="F2609" s="40" t="s">
        <v>1164</v>
      </c>
      <c r="G2609" s="81" t="s">
        <v>3071</v>
      </c>
      <c r="H2609" s="9" t="s">
        <v>12</v>
      </c>
      <c r="I2609" s="102">
        <v>130000</v>
      </c>
      <c r="J2609" s="102">
        <v>124000</v>
      </c>
      <c r="K2609" s="102"/>
      <c r="L2609" s="102">
        <f t="shared" si="922"/>
        <v>34656</v>
      </c>
      <c r="M2609" s="102">
        <v>10656</v>
      </c>
      <c r="N2609" s="102">
        <v>12000</v>
      </c>
      <c r="O2609" s="102">
        <v>12000</v>
      </c>
      <c r="P2609" s="102">
        <f t="shared" si="924"/>
        <v>34656</v>
      </c>
      <c r="Q2609" s="102">
        <f t="shared" si="925"/>
        <v>27.948387096774191</v>
      </c>
      <c r="R2609" s="35"/>
    </row>
    <row r="2610" spans="1:18" x14ac:dyDescent="0.3">
      <c r="A2610" s="40" t="s">
        <v>796</v>
      </c>
      <c r="B2610" s="40" t="s">
        <v>154</v>
      </c>
      <c r="C2610" s="40" t="s">
        <v>1160</v>
      </c>
      <c r="D2610" s="40" t="s">
        <v>1161</v>
      </c>
      <c r="E2610" s="88" t="s">
        <v>3016</v>
      </c>
      <c r="F2610" s="40" t="s">
        <v>1165</v>
      </c>
      <c r="G2610" s="81" t="s">
        <v>3071</v>
      </c>
      <c r="H2610" s="9" t="s">
        <v>10</v>
      </c>
      <c r="I2610" s="102">
        <v>34000</v>
      </c>
      <c r="J2610" s="102">
        <v>32300</v>
      </c>
      <c r="K2610" s="102"/>
      <c r="L2610" s="102">
        <f t="shared" si="922"/>
        <v>0</v>
      </c>
      <c r="M2610" s="102">
        <v>0</v>
      </c>
      <c r="N2610" s="102"/>
      <c r="O2610" s="102"/>
      <c r="P2610" s="102">
        <f t="shared" si="924"/>
        <v>0</v>
      </c>
      <c r="Q2610" s="102">
        <f t="shared" si="925"/>
        <v>0</v>
      </c>
      <c r="R2610" s="35"/>
    </row>
    <row r="2611" spans="1:18" x14ac:dyDescent="0.3">
      <c r="A2611" s="40" t="s">
        <v>796</v>
      </c>
      <c r="B2611" s="40" t="s">
        <v>154</v>
      </c>
      <c r="C2611" s="40" t="s">
        <v>1160</v>
      </c>
      <c r="D2611" s="40" t="s">
        <v>1161</v>
      </c>
      <c r="E2611" s="88" t="s">
        <v>3016</v>
      </c>
      <c r="F2611" s="40" t="s">
        <v>1166</v>
      </c>
      <c r="G2611" s="81" t="s">
        <v>3071</v>
      </c>
      <c r="H2611" s="9" t="s">
        <v>8</v>
      </c>
      <c r="I2611" s="102">
        <v>0</v>
      </c>
      <c r="J2611" s="102">
        <v>0</v>
      </c>
      <c r="K2611" s="102"/>
      <c r="L2611" s="102">
        <f t="shared" si="922"/>
        <v>0</v>
      </c>
      <c r="M2611" s="102">
        <v>0</v>
      </c>
      <c r="N2611" s="102"/>
      <c r="O2611" s="102"/>
      <c r="P2611" s="102">
        <f t="shared" si="924"/>
        <v>0</v>
      </c>
      <c r="Q2611" s="102" t="str">
        <f t="shared" si="925"/>
        <v>-</v>
      </c>
      <c r="R2611" s="35"/>
    </row>
    <row r="2612" spans="1:18" x14ac:dyDescent="0.3">
      <c r="A2612" s="40" t="s">
        <v>796</v>
      </c>
      <c r="B2612" s="40" t="s">
        <v>154</v>
      </c>
      <c r="C2612" s="40" t="s">
        <v>1160</v>
      </c>
      <c r="D2612" s="40" t="s">
        <v>1161</v>
      </c>
      <c r="E2612" s="88" t="s">
        <v>3016</v>
      </c>
      <c r="F2612" s="40" t="s">
        <v>1167</v>
      </c>
      <c r="G2612" s="81" t="s">
        <v>3071</v>
      </c>
      <c r="H2612" s="9" t="s">
        <v>11</v>
      </c>
      <c r="I2612" s="102">
        <v>17190</v>
      </c>
      <c r="J2612" s="102">
        <v>17190</v>
      </c>
      <c r="K2612" s="102"/>
      <c r="L2612" s="102">
        <f t="shared" si="922"/>
        <v>0</v>
      </c>
      <c r="M2612" s="102">
        <v>0</v>
      </c>
      <c r="N2612" s="102"/>
      <c r="O2612" s="102"/>
      <c r="P2612" s="102">
        <f t="shared" si="924"/>
        <v>0</v>
      </c>
      <c r="Q2612" s="102">
        <f t="shared" si="925"/>
        <v>0</v>
      </c>
      <c r="R2612" s="35"/>
    </row>
    <row r="2613" spans="1:18" x14ac:dyDescent="0.3">
      <c r="A2613" s="40" t="s">
        <v>796</v>
      </c>
      <c r="B2613" s="40" t="s">
        <v>154</v>
      </c>
      <c r="C2613" s="40" t="s">
        <v>1160</v>
      </c>
      <c r="D2613" s="40" t="s">
        <v>1161</v>
      </c>
      <c r="E2613" s="52" t="s">
        <v>124</v>
      </c>
      <c r="F2613" s="52" t="s">
        <v>0</v>
      </c>
      <c r="G2613" s="52" t="s">
        <v>0</v>
      </c>
      <c r="H2613" s="6" t="s">
        <v>14</v>
      </c>
      <c r="I2613" s="104">
        <f>SUM(I2614)</f>
        <v>180928</v>
      </c>
      <c r="J2613" s="104">
        <f>SUM(J2614)</f>
        <v>174428</v>
      </c>
      <c r="K2613" s="104">
        <f>SUM(K2614)</f>
        <v>0</v>
      </c>
      <c r="L2613" s="104">
        <f t="shared" si="922"/>
        <v>44115</v>
      </c>
      <c r="M2613" s="104">
        <f>SUM(M2614)</f>
        <v>12115</v>
      </c>
      <c r="N2613" s="104">
        <f t="shared" ref="N2613:O2613" si="937">SUM(N2614)</f>
        <v>17000</v>
      </c>
      <c r="O2613" s="104">
        <f t="shared" si="937"/>
        <v>15000</v>
      </c>
      <c r="P2613" s="104">
        <f t="shared" si="924"/>
        <v>44115</v>
      </c>
      <c r="Q2613" s="104">
        <f t="shared" si="925"/>
        <v>25.291237645332171</v>
      </c>
      <c r="R2613" s="35"/>
    </row>
    <row r="2614" spans="1:18" x14ac:dyDescent="0.3">
      <c r="A2614" s="40" t="s">
        <v>796</v>
      </c>
      <c r="B2614" s="40" t="s">
        <v>154</v>
      </c>
      <c r="C2614" s="40" t="s">
        <v>1160</v>
      </c>
      <c r="D2614" s="40" t="s">
        <v>1161</v>
      </c>
      <c r="E2614" s="88" t="s">
        <v>3017</v>
      </c>
      <c r="F2614" s="40"/>
      <c r="G2614" s="81" t="s">
        <v>3071</v>
      </c>
      <c r="H2614" s="9" t="s">
        <v>15</v>
      </c>
      <c r="I2614" s="102">
        <v>180928</v>
      </c>
      <c r="J2614" s="102">
        <v>174428</v>
      </c>
      <c r="K2614" s="102"/>
      <c r="L2614" s="102">
        <f t="shared" si="922"/>
        <v>44115</v>
      </c>
      <c r="M2614" s="102">
        <v>12115</v>
      </c>
      <c r="N2614" s="102">
        <v>17000</v>
      </c>
      <c r="O2614" s="102">
        <v>15000</v>
      </c>
      <c r="P2614" s="102">
        <f t="shared" si="924"/>
        <v>44115</v>
      </c>
      <c r="Q2614" s="102">
        <f t="shared" si="925"/>
        <v>25.291237645332171</v>
      </c>
      <c r="R2614" s="35"/>
    </row>
    <row r="2615" spans="1:18" x14ac:dyDescent="0.3">
      <c r="A2615" s="40" t="s">
        <v>796</v>
      </c>
      <c r="B2615" s="40" t="s">
        <v>154</v>
      </c>
      <c r="C2615" s="40" t="s">
        <v>1160</v>
      </c>
      <c r="D2615" s="40" t="s">
        <v>1161</v>
      </c>
      <c r="E2615" s="52" t="s">
        <v>125</v>
      </c>
      <c r="F2615" s="52" t="s">
        <v>0</v>
      </c>
      <c r="G2615" s="52" t="s">
        <v>0</v>
      </c>
      <c r="H2615" s="6" t="s">
        <v>16</v>
      </c>
      <c r="I2615" s="104">
        <f>SUM(I2616:I2623)</f>
        <v>255500</v>
      </c>
      <c r="J2615" s="104">
        <f>SUM(J2616:J2623)</f>
        <v>156500</v>
      </c>
      <c r="K2615" s="104">
        <f>SUM(K2616:K2623)</f>
        <v>0</v>
      </c>
      <c r="L2615" s="104">
        <f t="shared" si="922"/>
        <v>31995</v>
      </c>
      <c r="M2615" s="104">
        <f>SUM(M2616:M2623)</f>
        <v>375</v>
      </c>
      <c r="N2615" s="104">
        <f t="shared" ref="N2615:O2615" si="938">SUM(N2616:N2623)</f>
        <v>18710</v>
      </c>
      <c r="O2615" s="104">
        <f t="shared" si="938"/>
        <v>12910</v>
      </c>
      <c r="P2615" s="104">
        <f t="shared" si="924"/>
        <v>31995</v>
      </c>
      <c r="Q2615" s="104">
        <f t="shared" si="925"/>
        <v>20.444089456869012</v>
      </c>
      <c r="R2615" s="35"/>
    </row>
    <row r="2616" spans="1:18" x14ac:dyDescent="0.3">
      <c r="A2616" s="40" t="s">
        <v>796</v>
      </c>
      <c r="B2616" s="40" t="s">
        <v>154</v>
      </c>
      <c r="C2616" s="40" t="s">
        <v>1160</v>
      </c>
      <c r="D2616" s="40" t="s">
        <v>1161</v>
      </c>
      <c r="E2616" s="88" t="s">
        <v>3018</v>
      </c>
      <c r="F2616" s="40"/>
      <c r="G2616" s="81" t="s">
        <v>3071</v>
      </c>
      <c r="H2616" s="9" t="s">
        <v>17</v>
      </c>
      <c r="I2616" s="102">
        <v>2000</v>
      </c>
      <c r="J2616" s="102">
        <v>1000</v>
      </c>
      <c r="K2616" s="102"/>
      <c r="L2616" s="102">
        <f t="shared" si="922"/>
        <v>0</v>
      </c>
      <c r="M2616" s="102">
        <v>0</v>
      </c>
      <c r="N2616" s="102"/>
      <c r="O2616" s="102"/>
      <c r="P2616" s="102">
        <f t="shared" si="924"/>
        <v>0</v>
      </c>
      <c r="Q2616" s="102">
        <f t="shared" si="925"/>
        <v>0</v>
      </c>
      <c r="R2616" s="35"/>
    </row>
    <row r="2617" spans="1:18" x14ac:dyDescent="0.3">
      <c r="A2617" s="40" t="s">
        <v>796</v>
      </c>
      <c r="B2617" s="40" t="s">
        <v>154</v>
      </c>
      <c r="C2617" s="40" t="s">
        <v>1160</v>
      </c>
      <c r="D2617" s="40" t="s">
        <v>1161</v>
      </c>
      <c r="E2617" s="88" t="s">
        <v>3031</v>
      </c>
      <c r="F2617" s="40"/>
      <c r="G2617" s="81" t="s">
        <v>3071</v>
      </c>
      <c r="H2617" s="9" t="s">
        <v>18</v>
      </c>
      <c r="I2617" s="102">
        <v>78000</v>
      </c>
      <c r="J2617" s="102">
        <v>78000</v>
      </c>
      <c r="K2617" s="102"/>
      <c r="L2617" s="102">
        <f t="shared" si="922"/>
        <v>19000</v>
      </c>
      <c r="M2617" s="102">
        <v>0</v>
      </c>
      <c r="N2617" s="102">
        <v>12000</v>
      </c>
      <c r="O2617" s="102">
        <v>7000</v>
      </c>
      <c r="P2617" s="102">
        <f t="shared" si="924"/>
        <v>19000</v>
      </c>
      <c r="Q2617" s="102">
        <f t="shared" si="925"/>
        <v>24.358974358974358</v>
      </c>
      <c r="R2617" s="35"/>
    </row>
    <row r="2618" spans="1:18" x14ac:dyDescent="0.3">
      <c r="A2618" s="40" t="s">
        <v>796</v>
      </c>
      <c r="B2618" s="40" t="s">
        <v>154</v>
      </c>
      <c r="C2618" s="40" t="s">
        <v>1160</v>
      </c>
      <c r="D2618" s="40" t="s">
        <v>1161</v>
      </c>
      <c r="E2618" s="88" t="s">
        <v>3032</v>
      </c>
      <c r="F2618" s="40"/>
      <c r="G2618" s="81" t="s">
        <v>3071</v>
      </c>
      <c r="H2618" s="9" t="s">
        <v>19</v>
      </c>
      <c r="I2618" s="102">
        <v>15000</v>
      </c>
      <c r="J2618" s="102">
        <v>15000</v>
      </c>
      <c r="K2618" s="102"/>
      <c r="L2618" s="102">
        <f t="shared" si="922"/>
        <v>3700</v>
      </c>
      <c r="M2618" s="102">
        <v>0</v>
      </c>
      <c r="N2618" s="102">
        <v>2200</v>
      </c>
      <c r="O2618" s="102">
        <v>1500</v>
      </c>
      <c r="P2618" s="102">
        <f t="shared" si="924"/>
        <v>3700</v>
      </c>
      <c r="Q2618" s="102">
        <f t="shared" si="925"/>
        <v>24.666666666666668</v>
      </c>
      <c r="R2618" s="35"/>
    </row>
    <row r="2619" spans="1:18" x14ac:dyDescent="0.3">
      <c r="A2619" s="40" t="s">
        <v>796</v>
      </c>
      <c r="B2619" s="40" t="s">
        <v>154</v>
      </c>
      <c r="C2619" s="40" t="s">
        <v>1160</v>
      </c>
      <c r="D2619" s="40" t="s">
        <v>1161</v>
      </c>
      <c r="E2619" s="88" t="s">
        <v>3026</v>
      </c>
      <c r="F2619" s="40"/>
      <c r="G2619" s="81" t="s">
        <v>3071</v>
      </c>
      <c r="H2619" s="9" t="s">
        <v>20</v>
      </c>
      <c r="I2619" s="102">
        <v>100900</v>
      </c>
      <c r="J2619" s="102">
        <v>10900</v>
      </c>
      <c r="K2619" s="102"/>
      <c r="L2619" s="102">
        <f t="shared" si="922"/>
        <v>1820</v>
      </c>
      <c r="M2619" s="102">
        <v>0</v>
      </c>
      <c r="N2619" s="102">
        <v>910</v>
      </c>
      <c r="O2619" s="102">
        <v>910</v>
      </c>
      <c r="P2619" s="102">
        <f t="shared" si="924"/>
        <v>1820</v>
      </c>
      <c r="Q2619" s="102">
        <f t="shared" si="925"/>
        <v>16.697247706422019</v>
      </c>
      <c r="R2619" s="35"/>
    </row>
    <row r="2620" spans="1:18" x14ac:dyDescent="0.3">
      <c r="A2620" s="40" t="s">
        <v>796</v>
      </c>
      <c r="B2620" s="40" t="s">
        <v>154</v>
      </c>
      <c r="C2620" s="40" t="s">
        <v>1160</v>
      </c>
      <c r="D2620" s="40" t="s">
        <v>1161</v>
      </c>
      <c r="E2620" s="88" t="s">
        <v>3033</v>
      </c>
      <c r="F2620" s="40"/>
      <c r="G2620" s="81" t="s">
        <v>3071</v>
      </c>
      <c r="H2620" s="9" t="s">
        <v>21</v>
      </c>
      <c r="I2620" s="102">
        <v>2000</v>
      </c>
      <c r="J2620" s="102">
        <v>1000</v>
      </c>
      <c r="K2620" s="102"/>
      <c r="L2620" s="102">
        <f t="shared" si="922"/>
        <v>0</v>
      </c>
      <c r="M2620" s="102">
        <v>0</v>
      </c>
      <c r="N2620" s="102"/>
      <c r="O2620" s="102"/>
      <c r="P2620" s="102">
        <f t="shared" si="924"/>
        <v>0</v>
      </c>
      <c r="Q2620" s="102">
        <f t="shared" si="925"/>
        <v>0</v>
      </c>
      <c r="R2620" s="35"/>
    </row>
    <row r="2621" spans="1:18" x14ac:dyDescent="0.3">
      <c r="A2621" s="40" t="s">
        <v>796</v>
      </c>
      <c r="B2621" s="40" t="s">
        <v>154</v>
      </c>
      <c r="C2621" s="40" t="s">
        <v>1160</v>
      </c>
      <c r="D2621" s="40" t="s">
        <v>1161</v>
      </c>
      <c r="E2621" s="88" t="s">
        <v>3035</v>
      </c>
      <c r="F2621" s="40"/>
      <c r="G2621" s="81" t="s">
        <v>3071</v>
      </c>
      <c r="H2621" s="9" t="s">
        <v>23</v>
      </c>
      <c r="I2621" s="102">
        <v>14000</v>
      </c>
      <c r="J2621" s="102">
        <v>12000</v>
      </c>
      <c r="K2621" s="102"/>
      <c r="L2621" s="102">
        <f t="shared" si="922"/>
        <v>2000</v>
      </c>
      <c r="M2621" s="102">
        <v>0</v>
      </c>
      <c r="N2621" s="102">
        <v>1000</v>
      </c>
      <c r="O2621" s="102">
        <v>1000</v>
      </c>
      <c r="P2621" s="102">
        <f t="shared" si="924"/>
        <v>2000</v>
      </c>
      <c r="Q2621" s="102">
        <f t="shared" si="925"/>
        <v>16.666666666666664</v>
      </c>
      <c r="R2621" s="35"/>
    </row>
    <row r="2622" spans="1:18" x14ac:dyDescent="0.3">
      <c r="A2622" s="40" t="s">
        <v>796</v>
      </c>
      <c r="B2622" s="40" t="s">
        <v>154</v>
      </c>
      <c r="C2622" s="40" t="s">
        <v>1160</v>
      </c>
      <c r="D2622" s="40" t="s">
        <v>1161</v>
      </c>
      <c r="E2622" s="88" t="s">
        <v>3036</v>
      </c>
      <c r="F2622" s="40"/>
      <c r="G2622" s="81" t="s">
        <v>3071</v>
      </c>
      <c r="H2622" s="9" t="s">
        <v>24</v>
      </c>
      <c r="I2622" s="102">
        <v>0</v>
      </c>
      <c r="J2622" s="102">
        <v>0</v>
      </c>
      <c r="K2622" s="102"/>
      <c r="L2622" s="102">
        <f t="shared" si="922"/>
        <v>0</v>
      </c>
      <c r="M2622" s="102">
        <v>0</v>
      </c>
      <c r="N2622" s="102"/>
      <c r="O2622" s="102"/>
      <c r="P2622" s="102">
        <f t="shared" si="924"/>
        <v>0</v>
      </c>
      <c r="Q2622" s="102" t="str">
        <f t="shared" si="925"/>
        <v>-</v>
      </c>
      <c r="R2622" s="35"/>
    </row>
    <row r="2623" spans="1:18" x14ac:dyDescent="0.3">
      <c r="A2623" s="41" t="s">
        <v>796</v>
      </c>
      <c r="B2623" s="41" t="s">
        <v>154</v>
      </c>
      <c r="C2623" s="41" t="s">
        <v>1160</v>
      </c>
      <c r="D2623" s="41" t="s">
        <v>1161</v>
      </c>
      <c r="E2623" s="41" t="s">
        <v>127</v>
      </c>
      <c r="F2623" s="40" t="s">
        <v>0</v>
      </c>
      <c r="G2623" s="81" t="s">
        <v>0</v>
      </c>
      <c r="H2623" s="6" t="s">
        <v>25</v>
      </c>
      <c r="I2623" s="104">
        <f>SUM(I2624:I2626)</f>
        <v>43600</v>
      </c>
      <c r="J2623" s="104">
        <f>SUM(J2624:J2626)</f>
        <v>38600</v>
      </c>
      <c r="K2623" s="104">
        <f>SUM(K2624:K2626)</f>
        <v>0</v>
      </c>
      <c r="L2623" s="104">
        <f t="shared" si="922"/>
        <v>5475</v>
      </c>
      <c r="M2623" s="104">
        <f>SUM(M2624:M2626)</f>
        <v>375</v>
      </c>
      <c r="N2623" s="104">
        <f t="shared" ref="N2623:O2623" si="939">SUM(N2624:N2626)</f>
        <v>2600</v>
      </c>
      <c r="O2623" s="104">
        <f t="shared" si="939"/>
        <v>2500</v>
      </c>
      <c r="P2623" s="104">
        <f t="shared" si="924"/>
        <v>5475</v>
      </c>
      <c r="Q2623" s="104">
        <f t="shared" si="925"/>
        <v>14.183937823834198</v>
      </c>
      <c r="R2623" s="35"/>
    </row>
    <row r="2624" spans="1:18" x14ac:dyDescent="0.3">
      <c r="A2624" s="40" t="s">
        <v>796</v>
      </c>
      <c r="B2624" s="40" t="s">
        <v>154</v>
      </c>
      <c r="C2624" s="40" t="s">
        <v>1160</v>
      </c>
      <c r="D2624" s="40" t="s">
        <v>1161</v>
      </c>
      <c r="E2624" s="88" t="s">
        <v>3019</v>
      </c>
      <c r="F2624" s="40"/>
      <c r="G2624" s="81" t="s">
        <v>3071</v>
      </c>
      <c r="H2624" s="9" t="s">
        <v>25</v>
      </c>
      <c r="I2624" s="102">
        <v>28000</v>
      </c>
      <c r="J2624" s="102">
        <v>23000</v>
      </c>
      <c r="K2624" s="102"/>
      <c r="L2624" s="102">
        <f t="shared" si="922"/>
        <v>4000</v>
      </c>
      <c r="M2624" s="102">
        <v>0</v>
      </c>
      <c r="N2624" s="102">
        <v>2000</v>
      </c>
      <c r="O2624" s="102">
        <v>2000</v>
      </c>
      <c r="P2624" s="102">
        <f t="shared" si="924"/>
        <v>4000</v>
      </c>
      <c r="Q2624" s="102">
        <f t="shared" si="925"/>
        <v>17.391304347826086</v>
      </c>
      <c r="R2624" s="35"/>
    </row>
    <row r="2625" spans="1:18" x14ac:dyDescent="0.3">
      <c r="A2625" s="40" t="s">
        <v>796</v>
      </c>
      <c r="B2625" s="40" t="s">
        <v>154</v>
      </c>
      <c r="C2625" s="40" t="s">
        <v>1160</v>
      </c>
      <c r="D2625" s="40" t="s">
        <v>1161</v>
      </c>
      <c r="E2625" s="88" t="s">
        <v>3019</v>
      </c>
      <c r="F2625" s="40" t="s">
        <v>1168</v>
      </c>
      <c r="G2625" s="81" t="s">
        <v>3071</v>
      </c>
      <c r="H2625" s="9" t="s">
        <v>135</v>
      </c>
      <c r="I2625" s="102">
        <v>5500</v>
      </c>
      <c r="J2625" s="102">
        <v>5500</v>
      </c>
      <c r="K2625" s="102"/>
      <c r="L2625" s="102">
        <f t="shared" si="922"/>
        <v>1475</v>
      </c>
      <c r="M2625" s="102">
        <v>375</v>
      </c>
      <c r="N2625" s="102">
        <v>600</v>
      </c>
      <c r="O2625" s="102">
        <v>500</v>
      </c>
      <c r="P2625" s="102">
        <f t="shared" si="924"/>
        <v>1475</v>
      </c>
      <c r="Q2625" s="102">
        <f t="shared" si="925"/>
        <v>26.81818181818182</v>
      </c>
      <c r="R2625" s="35"/>
    </row>
    <row r="2626" spans="1:18" ht="20.399999999999999" x14ac:dyDescent="0.3">
      <c r="A2626" s="40" t="s">
        <v>796</v>
      </c>
      <c r="B2626" s="40" t="s">
        <v>154</v>
      </c>
      <c r="C2626" s="40" t="s">
        <v>1160</v>
      </c>
      <c r="D2626" s="40" t="s">
        <v>1161</v>
      </c>
      <c r="E2626" s="88" t="s">
        <v>3019</v>
      </c>
      <c r="F2626" s="40" t="s">
        <v>1169</v>
      </c>
      <c r="G2626" s="81" t="s">
        <v>3071</v>
      </c>
      <c r="H2626" s="9" t="s">
        <v>141</v>
      </c>
      <c r="I2626" s="102">
        <v>10100</v>
      </c>
      <c r="J2626" s="102">
        <v>10100</v>
      </c>
      <c r="K2626" s="102"/>
      <c r="L2626" s="102">
        <f t="shared" si="922"/>
        <v>0</v>
      </c>
      <c r="M2626" s="102">
        <v>0</v>
      </c>
      <c r="N2626" s="102"/>
      <c r="O2626" s="102"/>
      <c r="P2626" s="102">
        <f t="shared" si="924"/>
        <v>0</v>
      </c>
      <c r="Q2626" s="102">
        <f t="shared" si="925"/>
        <v>0</v>
      </c>
      <c r="R2626" s="35"/>
    </row>
    <row r="2627" spans="1:18" s="34" customFormat="1" ht="20.399999999999999" x14ac:dyDescent="0.3">
      <c r="A2627" s="43" t="s">
        <v>0</v>
      </c>
      <c r="B2627" s="43" t="s">
        <v>0</v>
      </c>
      <c r="C2627" s="43" t="s">
        <v>0</v>
      </c>
      <c r="D2627" s="49" t="s">
        <v>0</v>
      </c>
      <c r="E2627" s="49" t="s">
        <v>0</v>
      </c>
      <c r="F2627" s="49" t="s">
        <v>0</v>
      </c>
      <c r="G2627" s="49" t="s">
        <v>0</v>
      </c>
      <c r="H2627" s="21" t="s">
        <v>35</v>
      </c>
      <c r="I2627" s="112">
        <f t="shared" ref="I2627:O2628" si="940">SUM(I2628)</f>
        <v>100</v>
      </c>
      <c r="J2627" s="112">
        <f t="shared" si="940"/>
        <v>100</v>
      </c>
      <c r="K2627" s="112">
        <f t="shared" si="940"/>
        <v>0</v>
      </c>
      <c r="L2627" s="112">
        <f t="shared" si="922"/>
        <v>0</v>
      </c>
      <c r="M2627" s="112">
        <f t="shared" si="940"/>
        <v>0</v>
      </c>
      <c r="N2627" s="112">
        <f t="shared" si="940"/>
        <v>0</v>
      </c>
      <c r="O2627" s="112">
        <f t="shared" si="940"/>
        <v>0</v>
      </c>
      <c r="P2627" s="112">
        <f t="shared" si="924"/>
        <v>0</v>
      </c>
      <c r="Q2627" s="112">
        <f t="shared" si="925"/>
        <v>0</v>
      </c>
      <c r="R2627" s="35"/>
    </row>
    <row r="2628" spans="1:18" x14ac:dyDescent="0.3">
      <c r="A2628" s="40" t="s">
        <v>796</v>
      </c>
      <c r="B2628" s="40" t="s">
        <v>154</v>
      </c>
      <c r="C2628" s="40" t="s">
        <v>1160</v>
      </c>
      <c r="D2628" s="40" t="s">
        <v>1161</v>
      </c>
      <c r="E2628" s="52" t="s">
        <v>142</v>
      </c>
      <c r="F2628" s="52" t="s">
        <v>0</v>
      </c>
      <c r="G2628" s="52" t="s">
        <v>0</v>
      </c>
      <c r="H2628" s="6" t="s">
        <v>27</v>
      </c>
      <c r="I2628" s="104">
        <f t="shared" si="940"/>
        <v>100</v>
      </c>
      <c r="J2628" s="104">
        <f t="shared" si="940"/>
        <v>100</v>
      </c>
      <c r="K2628" s="104">
        <f t="shared" si="940"/>
        <v>0</v>
      </c>
      <c r="L2628" s="104">
        <f t="shared" si="922"/>
        <v>0</v>
      </c>
      <c r="M2628" s="104">
        <f t="shared" si="940"/>
        <v>0</v>
      </c>
      <c r="N2628" s="104">
        <f t="shared" si="940"/>
        <v>0</v>
      </c>
      <c r="O2628" s="104">
        <f t="shared" si="940"/>
        <v>0</v>
      </c>
      <c r="P2628" s="104">
        <f t="shared" si="924"/>
        <v>0</v>
      </c>
      <c r="Q2628" s="104">
        <f t="shared" si="925"/>
        <v>0</v>
      </c>
      <c r="R2628" s="35"/>
    </row>
    <row r="2629" spans="1:18" x14ac:dyDescent="0.3">
      <c r="A2629" s="40" t="s">
        <v>796</v>
      </c>
      <c r="B2629" s="40" t="s">
        <v>154</v>
      </c>
      <c r="C2629" s="40" t="s">
        <v>1160</v>
      </c>
      <c r="D2629" s="40" t="s">
        <v>1161</v>
      </c>
      <c r="E2629" s="88" t="s">
        <v>3021</v>
      </c>
      <c r="F2629" s="40"/>
      <c r="G2629" s="81" t="s">
        <v>3071</v>
      </c>
      <c r="H2629" s="9" t="s">
        <v>34</v>
      </c>
      <c r="I2629" s="102">
        <v>100</v>
      </c>
      <c r="J2629" s="102">
        <v>100</v>
      </c>
      <c r="K2629" s="102"/>
      <c r="L2629" s="102">
        <f t="shared" si="922"/>
        <v>0</v>
      </c>
      <c r="M2629" s="102">
        <v>0</v>
      </c>
      <c r="N2629" s="102"/>
      <c r="O2629" s="102"/>
      <c r="P2629" s="102">
        <f t="shared" si="924"/>
        <v>0</v>
      </c>
      <c r="Q2629" s="102">
        <f t="shared" si="925"/>
        <v>0</v>
      </c>
      <c r="R2629" s="35"/>
    </row>
    <row r="2630" spans="1:18" s="34" customFormat="1" ht="20.399999999999999" x14ac:dyDescent="0.3">
      <c r="A2630" s="43" t="s">
        <v>0</v>
      </c>
      <c r="B2630" s="43" t="s">
        <v>0</v>
      </c>
      <c r="C2630" s="43" t="s">
        <v>0</v>
      </c>
      <c r="D2630" s="49" t="s">
        <v>0</v>
      </c>
      <c r="E2630" s="49" t="s">
        <v>0</v>
      </c>
      <c r="F2630" s="49" t="s">
        <v>0</v>
      </c>
      <c r="G2630" s="49" t="s">
        <v>0</v>
      </c>
      <c r="H2630" s="21" t="s">
        <v>53</v>
      </c>
      <c r="I2630" s="112">
        <f>SUM(I2631)</f>
        <v>40000</v>
      </c>
      <c r="J2630" s="112">
        <f>SUM(J2631)</f>
        <v>0</v>
      </c>
      <c r="K2630" s="112">
        <f>SUM(K2631)</f>
        <v>0</v>
      </c>
      <c r="L2630" s="112">
        <f t="shared" si="922"/>
        <v>0</v>
      </c>
      <c r="M2630" s="112">
        <f>SUM(M2631)</f>
        <v>0</v>
      </c>
      <c r="N2630" s="112">
        <f t="shared" ref="N2630:O2630" si="941">SUM(N2631)</f>
        <v>0</v>
      </c>
      <c r="O2630" s="112">
        <f t="shared" si="941"/>
        <v>0</v>
      </c>
      <c r="P2630" s="112">
        <f t="shared" si="924"/>
        <v>0</v>
      </c>
      <c r="Q2630" s="112" t="str">
        <f t="shared" si="925"/>
        <v>-</v>
      </c>
      <c r="R2630" s="35"/>
    </row>
    <row r="2631" spans="1:18" x14ac:dyDescent="0.3">
      <c r="A2631" s="40" t="s">
        <v>796</v>
      </c>
      <c r="B2631" s="40" t="s">
        <v>154</v>
      </c>
      <c r="C2631" s="40" t="s">
        <v>1160</v>
      </c>
      <c r="D2631" s="40" t="s">
        <v>1161</v>
      </c>
      <c r="E2631" s="52" t="s">
        <v>149</v>
      </c>
      <c r="F2631" s="52" t="s">
        <v>0</v>
      </c>
      <c r="G2631" s="52" t="s">
        <v>0</v>
      </c>
      <c r="H2631" s="6" t="s">
        <v>46</v>
      </c>
      <c r="I2631" s="104">
        <f>SUM(I2632:I2633)</f>
        <v>40000</v>
      </c>
      <c r="J2631" s="104">
        <f>SUM(J2632:J2633)</f>
        <v>0</v>
      </c>
      <c r="K2631" s="104">
        <f>SUM(K2632:K2633)</f>
        <v>0</v>
      </c>
      <c r="L2631" s="104">
        <f t="shared" si="922"/>
        <v>0</v>
      </c>
      <c r="M2631" s="104">
        <f>SUM(M2632:M2633)</f>
        <v>0</v>
      </c>
      <c r="N2631" s="104">
        <f t="shared" ref="N2631:O2631" si="942">SUM(N2632:N2633)</f>
        <v>0</v>
      </c>
      <c r="O2631" s="104">
        <f t="shared" si="942"/>
        <v>0</v>
      </c>
      <c r="P2631" s="104">
        <f t="shared" si="924"/>
        <v>0</v>
      </c>
      <c r="Q2631" s="104" t="str">
        <f t="shared" si="925"/>
        <v>-</v>
      </c>
      <c r="R2631" s="35"/>
    </row>
    <row r="2632" spans="1:18" x14ac:dyDescent="0.3">
      <c r="A2632" s="40" t="s">
        <v>796</v>
      </c>
      <c r="B2632" s="40" t="s">
        <v>154</v>
      </c>
      <c r="C2632" s="40" t="s">
        <v>1160</v>
      </c>
      <c r="D2632" s="40" t="s">
        <v>1161</v>
      </c>
      <c r="E2632" s="88" t="s">
        <v>3022</v>
      </c>
      <c r="F2632" s="40"/>
      <c r="G2632" s="81" t="s">
        <v>3071</v>
      </c>
      <c r="H2632" s="9" t="s">
        <v>49</v>
      </c>
      <c r="I2632" s="102">
        <v>20000</v>
      </c>
      <c r="J2632" s="102">
        <v>0</v>
      </c>
      <c r="K2632" s="102"/>
      <c r="L2632" s="102">
        <f t="shared" si="922"/>
        <v>0</v>
      </c>
      <c r="M2632" s="102">
        <v>0</v>
      </c>
      <c r="N2632" s="102"/>
      <c r="O2632" s="102"/>
      <c r="P2632" s="102">
        <f t="shared" si="924"/>
        <v>0</v>
      </c>
      <c r="Q2632" s="102" t="str">
        <f t="shared" si="925"/>
        <v>-</v>
      </c>
      <c r="R2632" s="35"/>
    </row>
    <row r="2633" spans="1:18" x14ac:dyDescent="0.3">
      <c r="A2633" s="40" t="s">
        <v>796</v>
      </c>
      <c r="B2633" s="40" t="s">
        <v>154</v>
      </c>
      <c r="C2633" s="40" t="s">
        <v>1160</v>
      </c>
      <c r="D2633" s="40" t="s">
        <v>1161</v>
      </c>
      <c r="E2633" s="88" t="s">
        <v>3037</v>
      </c>
      <c r="F2633" s="40"/>
      <c r="G2633" s="81" t="s">
        <v>3071</v>
      </c>
      <c r="H2633" s="9" t="s">
        <v>52</v>
      </c>
      <c r="I2633" s="102">
        <v>20000</v>
      </c>
      <c r="J2633" s="102">
        <v>0</v>
      </c>
      <c r="K2633" s="102"/>
      <c r="L2633" s="102">
        <f t="shared" si="922"/>
        <v>0</v>
      </c>
      <c r="M2633" s="102">
        <v>0</v>
      </c>
      <c r="N2633" s="102"/>
      <c r="O2633" s="102"/>
      <c r="P2633" s="102">
        <f t="shared" si="924"/>
        <v>0</v>
      </c>
      <c r="Q2633" s="102" t="str">
        <f t="shared" si="925"/>
        <v>-</v>
      </c>
      <c r="R2633" s="35"/>
    </row>
    <row r="2634" spans="1:18" s="34" customFormat="1" x14ac:dyDescent="0.3">
      <c r="A2634" s="49" t="s">
        <v>0</v>
      </c>
      <c r="B2634" s="49" t="s">
        <v>0</v>
      </c>
      <c r="C2634" s="49" t="s">
        <v>0</v>
      </c>
      <c r="D2634" s="49" t="s">
        <v>0</v>
      </c>
      <c r="E2634" s="49" t="s">
        <v>0</v>
      </c>
      <c r="F2634" s="49" t="s">
        <v>0</v>
      </c>
      <c r="G2634" s="49" t="s">
        <v>0</v>
      </c>
      <c r="H2634" s="21" t="s">
        <v>1170</v>
      </c>
      <c r="I2634" s="112">
        <f>SUM(I2604,I2627,I2630)</f>
        <v>2359695</v>
      </c>
      <c r="J2634" s="112">
        <f>SUM(J2604,J2627,J2630)</f>
        <v>2144495</v>
      </c>
      <c r="K2634" s="112">
        <f>SUM(K2604,K2627,K2630)</f>
        <v>0</v>
      </c>
      <c r="L2634" s="112">
        <f t="shared" si="922"/>
        <v>528401</v>
      </c>
      <c r="M2634" s="112">
        <f>SUM(M2604,M2627,M2630)</f>
        <v>139981</v>
      </c>
      <c r="N2634" s="112">
        <f t="shared" ref="N2634:O2634" si="943">SUM(N2604,N2627,N2630)</f>
        <v>203110</v>
      </c>
      <c r="O2634" s="112">
        <f t="shared" si="943"/>
        <v>185310</v>
      </c>
      <c r="P2634" s="112">
        <f t="shared" si="924"/>
        <v>528401</v>
      </c>
      <c r="Q2634" s="112">
        <f t="shared" si="925"/>
        <v>24.63988025152775</v>
      </c>
      <c r="R2634" s="35"/>
    </row>
    <row r="2635" spans="1:18" ht="15" thickBot="1" x14ac:dyDescent="0.35">
      <c r="A2635" s="81" t="s">
        <v>0</v>
      </c>
      <c r="B2635" s="81" t="s">
        <v>0</v>
      </c>
      <c r="C2635" s="81" t="s">
        <v>0</v>
      </c>
      <c r="D2635" s="81" t="s">
        <v>0</v>
      </c>
      <c r="E2635" s="81" t="s">
        <v>0</v>
      </c>
      <c r="F2635" s="81" t="s">
        <v>0</v>
      </c>
      <c r="G2635" s="81" t="s">
        <v>0</v>
      </c>
      <c r="H2635" s="6" t="s">
        <v>152</v>
      </c>
      <c r="I2635" s="104">
        <v>66</v>
      </c>
      <c r="J2635" s="104">
        <v>66</v>
      </c>
      <c r="K2635" s="104"/>
      <c r="L2635" s="104"/>
      <c r="M2635" s="104"/>
      <c r="N2635" s="104"/>
      <c r="O2635" s="104"/>
      <c r="P2635" s="104"/>
      <c r="Q2635" s="104"/>
      <c r="R2635" s="35"/>
    </row>
    <row r="2636" spans="1:18" s="34" customFormat="1" ht="31.2" thickBot="1" x14ac:dyDescent="0.35">
      <c r="A2636" s="127" t="s">
        <v>0</v>
      </c>
      <c r="B2636" s="127" t="s">
        <v>0</v>
      </c>
      <c r="C2636" s="127" t="s">
        <v>0</v>
      </c>
      <c r="D2636" s="127" t="s">
        <v>0</v>
      </c>
      <c r="E2636" s="127" t="s">
        <v>0</v>
      </c>
      <c r="F2636" s="127" t="s">
        <v>0</v>
      </c>
      <c r="G2636" s="127" t="s">
        <v>0</v>
      </c>
      <c r="H2636" s="29" t="s">
        <v>63</v>
      </c>
      <c r="I2636" s="124" t="s">
        <v>3013</v>
      </c>
      <c r="J2636" s="124" t="s">
        <v>2</v>
      </c>
      <c r="K2636" s="124" t="s">
        <v>3097</v>
      </c>
      <c r="L2636" s="124" t="s">
        <v>3097</v>
      </c>
      <c r="M2636" s="124" t="s">
        <v>3098</v>
      </c>
      <c r="N2636" s="124" t="s">
        <v>3099</v>
      </c>
      <c r="O2636" s="124" t="s">
        <v>3100</v>
      </c>
      <c r="P2636" s="124" t="s">
        <v>3097</v>
      </c>
      <c r="Q2636" s="126" t="s">
        <v>3101</v>
      </c>
      <c r="R2636" s="35"/>
    </row>
    <row r="2637" spans="1:18" x14ac:dyDescent="0.3">
      <c r="A2637" s="128"/>
      <c r="B2637" s="128"/>
      <c r="C2637" s="128"/>
      <c r="D2637" s="128"/>
      <c r="E2637" s="128"/>
      <c r="F2637" s="128"/>
      <c r="G2637" s="128"/>
      <c r="H2637" s="10" t="s">
        <v>0</v>
      </c>
      <c r="I2637" s="103">
        <v>1</v>
      </c>
      <c r="J2637" s="103">
        <v>2</v>
      </c>
      <c r="K2637" s="103">
        <v>3</v>
      </c>
      <c r="L2637" s="103" t="s">
        <v>3</v>
      </c>
      <c r="M2637" s="103">
        <v>5</v>
      </c>
      <c r="N2637" s="103">
        <v>6</v>
      </c>
      <c r="O2637" s="103">
        <v>7</v>
      </c>
      <c r="P2637" s="103" t="s">
        <v>3102</v>
      </c>
      <c r="Q2637" s="103">
        <v>9</v>
      </c>
      <c r="R2637" s="35"/>
    </row>
    <row r="2638" spans="1:18" x14ac:dyDescent="0.3">
      <c r="A2638" s="128"/>
      <c r="B2638" s="128"/>
      <c r="C2638" s="128"/>
      <c r="D2638" s="128"/>
      <c r="E2638" s="128"/>
      <c r="F2638" s="128"/>
      <c r="G2638" s="128"/>
      <c r="H2638" s="11" t="s">
        <v>99</v>
      </c>
      <c r="I2638" s="105">
        <f>SUM(I2634)</f>
        <v>2359695</v>
      </c>
      <c r="J2638" s="105">
        <f>SUM(J2634)</f>
        <v>2144495</v>
      </c>
      <c r="K2638" s="105">
        <f>SUM(K2634)</f>
        <v>0</v>
      </c>
      <c r="L2638" s="105">
        <f t="shared" ref="L2638:L2698" si="944">SUM(M2638:O2638)</f>
        <v>528401</v>
      </c>
      <c r="M2638" s="105">
        <f>SUM(M2634)</f>
        <v>139981</v>
      </c>
      <c r="N2638" s="105">
        <f t="shared" ref="N2638:O2638" si="945">SUM(N2634)</f>
        <v>203110</v>
      </c>
      <c r="O2638" s="105">
        <f t="shared" si="945"/>
        <v>185310</v>
      </c>
      <c r="P2638" s="105">
        <f t="shared" ref="P2638:P2701" si="946">K2638+L2638</f>
        <v>528401</v>
      </c>
      <c r="Q2638" s="105">
        <f t="shared" ref="Q2638:Q2701" si="947">IF(J2638=0,"-",P2638/J2638*100)</f>
        <v>24.63988025152775</v>
      </c>
      <c r="R2638" s="35"/>
    </row>
    <row r="2639" spans="1:18" x14ac:dyDescent="0.3">
      <c r="A2639" s="128"/>
      <c r="B2639" s="128"/>
      <c r="C2639" s="128"/>
      <c r="D2639" s="128"/>
      <c r="E2639" s="128"/>
      <c r="F2639" s="128"/>
      <c r="G2639" s="128"/>
      <c r="H2639" s="12" t="s">
        <v>62</v>
      </c>
      <c r="I2639" s="105">
        <f>SUM(I2638)</f>
        <v>2359695</v>
      </c>
      <c r="J2639" s="105">
        <f>SUM(J2638)</f>
        <v>2144495</v>
      </c>
      <c r="K2639" s="105">
        <f>SUM(K2638)</f>
        <v>0</v>
      </c>
      <c r="L2639" s="105">
        <f t="shared" si="944"/>
        <v>528401</v>
      </c>
      <c r="M2639" s="105">
        <f>SUM(M2638)</f>
        <v>139981</v>
      </c>
      <c r="N2639" s="105">
        <f t="shared" ref="N2639:O2639" si="948">SUM(N2638)</f>
        <v>203110</v>
      </c>
      <c r="O2639" s="105">
        <f t="shared" si="948"/>
        <v>185310</v>
      </c>
      <c r="P2639" s="105">
        <f t="shared" si="946"/>
        <v>528401</v>
      </c>
      <c r="Q2639" s="105">
        <f t="shared" si="947"/>
        <v>24.63988025152775</v>
      </c>
      <c r="R2639" s="35"/>
    </row>
    <row r="2640" spans="1:18" ht="15" thickBot="1" x14ac:dyDescent="0.35">
      <c r="A2640" s="129"/>
      <c r="B2640" s="129"/>
      <c r="C2640" s="129"/>
      <c r="D2640" s="129"/>
      <c r="E2640" s="129"/>
      <c r="F2640" s="129"/>
      <c r="G2640" s="129"/>
      <c r="R2640" s="35"/>
    </row>
    <row r="2641" spans="1:18" s="34" customFormat="1" ht="31.2" thickBot="1" x14ac:dyDescent="0.35">
      <c r="A2641" s="45" t="s">
        <v>112</v>
      </c>
      <c r="B2641" s="45" t="s">
        <v>113</v>
      </c>
      <c r="C2641" s="45" t="s">
        <v>114</v>
      </c>
      <c r="D2641" s="46" t="s">
        <v>0</v>
      </c>
      <c r="E2641" s="45" t="s">
        <v>3014</v>
      </c>
      <c r="F2641" s="45" t="s">
        <v>115</v>
      </c>
      <c r="G2641" s="45" t="s">
        <v>116</v>
      </c>
      <c r="H2641" s="29" t="s">
        <v>1</v>
      </c>
      <c r="I2641" s="124" t="s">
        <v>3013</v>
      </c>
      <c r="J2641" s="124" t="s">
        <v>2</v>
      </c>
      <c r="K2641" s="124" t="s">
        <v>3097</v>
      </c>
      <c r="L2641" s="124" t="s">
        <v>3097</v>
      </c>
      <c r="M2641" s="124" t="s">
        <v>3098</v>
      </c>
      <c r="N2641" s="124" t="s">
        <v>3099</v>
      </c>
      <c r="O2641" s="124" t="s">
        <v>3100</v>
      </c>
      <c r="P2641" s="124" t="s">
        <v>3097</v>
      </c>
      <c r="Q2641" s="126" t="s">
        <v>3101</v>
      </c>
      <c r="R2641" s="35"/>
    </row>
    <row r="2642" spans="1:18" x14ac:dyDescent="0.3">
      <c r="A2642" s="50" t="s">
        <v>0</v>
      </c>
      <c r="B2642" s="50" t="s">
        <v>0</v>
      </c>
      <c r="C2642" s="50" t="s">
        <v>0</v>
      </c>
      <c r="D2642" s="51" t="s">
        <v>0</v>
      </c>
      <c r="E2642" s="51" t="s">
        <v>0</v>
      </c>
      <c r="F2642" s="86" t="s">
        <v>0</v>
      </c>
      <c r="G2642" s="87" t="s">
        <v>0</v>
      </c>
      <c r="H2642" s="8" t="s">
        <v>0</v>
      </c>
      <c r="I2642" s="103">
        <v>1</v>
      </c>
      <c r="J2642" s="103">
        <v>2</v>
      </c>
      <c r="K2642" s="103">
        <v>3</v>
      </c>
      <c r="L2642" s="103" t="s">
        <v>3</v>
      </c>
      <c r="M2642" s="103">
        <v>5</v>
      </c>
      <c r="N2642" s="103">
        <v>6</v>
      </c>
      <c r="O2642" s="103">
        <v>7</v>
      </c>
      <c r="P2642" s="103" t="s">
        <v>3102</v>
      </c>
      <c r="Q2642" s="103">
        <v>9</v>
      </c>
      <c r="R2642" s="35"/>
    </row>
    <row r="2643" spans="1:18" x14ac:dyDescent="0.3">
      <c r="A2643" s="41" t="s">
        <v>796</v>
      </c>
      <c r="B2643" s="41" t="s">
        <v>154</v>
      </c>
      <c r="C2643" s="40" t="s">
        <v>1171</v>
      </c>
      <c r="D2643" s="40" t="s">
        <v>1172</v>
      </c>
      <c r="E2643" s="52" t="s">
        <v>0</v>
      </c>
      <c r="F2643" s="52" t="s">
        <v>0</v>
      </c>
      <c r="G2643" s="52" t="s">
        <v>0</v>
      </c>
      <c r="H2643" s="6" t="s">
        <v>1173</v>
      </c>
      <c r="I2643" s="102"/>
      <c r="J2643" s="102"/>
      <c r="K2643" s="102"/>
      <c r="L2643" s="102">
        <f t="shared" si="944"/>
        <v>0</v>
      </c>
      <c r="M2643" s="102">
        <v>0</v>
      </c>
      <c r="N2643" s="102"/>
      <c r="O2643" s="102"/>
      <c r="P2643" s="102">
        <f t="shared" si="946"/>
        <v>0</v>
      </c>
      <c r="Q2643" s="102" t="str">
        <f t="shared" si="947"/>
        <v>-</v>
      </c>
      <c r="R2643" s="35"/>
    </row>
    <row r="2644" spans="1:18" s="34" customFormat="1" ht="20.399999999999999" x14ac:dyDescent="0.3">
      <c r="A2644" s="43" t="s">
        <v>0</v>
      </c>
      <c r="B2644" s="43" t="s">
        <v>0</v>
      </c>
      <c r="C2644" s="43" t="s">
        <v>0</v>
      </c>
      <c r="D2644" s="49" t="s">
        <v>0</v>
      </c>
      <c r="E2644" s="49" t="s">
        <v>0</v>
      </c>
      <c r="F2644" s="49" t="s">
        <v>0</v>
      </c>
      <c r="G2644" s="49" t="s">
        <v>0</v>
      </c>
      <c r="H2644" s="21" t="s">
        <v>26</v>
      </c>
      <c r="I2644" s="112">
        <f>SUM(I2645,I2653,I2655)</f>
        <v>2464811</v>
      </c>
      <c r="J2644" s="112">
        <f>SUM(J2645,J2653,J2655)</f>
        <v>2268211</v>
      </c>
      <c r="K2644" s="112">
        <f>SUM(K2645,K2653,K2655)</f>
        <v>0</v>
      </c>
      <c r="L2644" s="112">
        <f t="shared" si="944"/>
        <v>578922</v>
      </c>
      <c r="M2644" s="112">
        <f>SUM(M2645,M2653,M2655)</f>
        <v>167482</v>
      </c>
      <c r="N2644" s="112">
        <f t="shared" ref="N2644:O2644" si="949">SUM(N2645,N2653,N2655)</f>
        <v>212020</v>
      </c>
      <c r="O2644" s="112">
        <f t="shared" si="949"/>
        <v>199420</v>
      </c>
      <c r="P2644" s="112">
        <f t="shared" si="946"/>
        <v>578922</v>
      </c>
      <c r="Q2644" s="112">
        <f t="shared" si="947"/>
        <v>25.523286854706196</v>
      </c>
      <c r="R2644" s="35"/>
    </row>
    <row r="2645" spans="1:18" x14ac:dyDescent="0.3">
      <c r="A2645" s="40" t="s">
        <v>796</v>
      </c>
      <c r="B2645" s="40" t="s">
        <v>154</v>
      </c>
      <c r="C2645" s="40" t="s">
        <v>1171</v>
      </c>
      <c r="D2645" s="40" t="s">
        <v>1172</v>
      </c>
      <c r="E2645" s="52" t="s">
        <v>119</v>
      </c>
      <c r="F2645" s="52" t="s">
        <v>0</v>
      </c>
      <c r="G2645" s="52" t="s">
        <v>0</v>
      </c>
      <c r="H2645" s="6" t="s">
        <v>5</v>
      </c>
      <c r="I2645" s="104">
        <f>SUM(I2646,I2647)</f>
        <v>2011464</v>
      </c>
      <c r="J2645" s="104">
        <f>SUM(J2646,J2647)</f>
        <v>1943864</v>
      </c>
      <c r="K2645" s="104">
        <f>SUM(K2646,K2647)</f>
        <v>0</v>
      </c>
      <c r="L2645" s="104">
        <f t="shared" si="944"/>
        <v>500774</v>
      </c>
      <c r="M2645" s="104">
        <f>SUM(M2646,M2647)</f>
        <v>152774</v>
      </c>
      <c r="N2645" s="104">
        <f t="shared" ref="N2645:O2645" si="950">SUM(N2646,N2647)</f>
        <v>179000</v>
      </c>
      <c r="O2645" s="104">
        <f t="shared" si="950"/>
        <v>169000</v>
      </c>
      <c r="P2645" s="104">
        <f t="shared" si="946"/>
        <v>500774</v>
      </c>
      <c r="Q2645" s="104">
        <f t="shared" si="947"/>
        <v>25.761781688430879</v>
      </c>
      <c r="R2645" s="35"/>
    </row>
    <row r="2646" spans="1:18" x14ac:dyDescent="0.3">
      <c r="A2646" s="40" t="s">
        <v>796</v>
      </c>
      <c r="B2646" s="40" t="s">
        <v>154</v>
      </c>
      <c r="C2646" s="40" t="s">
        <v>1171</v>
      </c>
      <c r="D2646" s="40" t="s">
        <v>1172</v>
      </c>
      <c r="E2646" s="88" t="s">
        <v>3015</v>
      </c>
      <c r="F2646" s="40"/>
      <c r="G2646" s="81" t="s">
        <v>3071</v>
      </c>
      <c r="H2646" s="9" t="s">
        <v>6</v>
      </c>
      <c r="I2646" s="102">
        <v>1764014</v>
      </c>
      <c r="J2646" s="102">
        <v>1704014</v>
      </c>
      <c r="K2646" s="102"/>
      <c r="L2646" s="102">
        <f t="shared" si="944"/>
        <v>445904</v>
      </c>
      <c r="M2646" s="102">
        <v>135904</v>
      </c>
      <c r="N2646" s="102">
        <v>160000</v>
      </c>
      <c r="O2646" s="102">
        <v>150000</v>
      </c>
      <c r="P2646" s="102">
        <f t="shared" si="946"/>
        <v>445904</v>
      </c>
      <c r="Q2646" s="102">
        <f t="shared" si="947"/>
        <v>26.167860123214947</v>
      </c>
      <c r="R2646" s="35"/>
    </row>
    <row r="2647" spans="1:18" x14ac:dyDescent="0.3">
      <c r="A2647" s="41" t="s">
        <v>796</v>
      </c>
      <c r="B2647" s="41" t="s">
        <v>154</v>
      </c>
      <c r="C2647" s="41" t="s">
        <v>1171</v>
      </c>
      <c r="D2647" s="41" t="s">
        <v>1172</v>
      </c>
      <c r="E2647" s="41" t="s">
        <v>120</v>
      </c>
      <c r="F2647" s="40" t="s">
        <v>0</v>
      </c>
      <c r="G2647" s="81" t="s">
        <v>0</v>
      </c>
      <c r="H2647" s="6" t="s">
        <v>7</v>
      </c>
      <c r="I2647" s="104">
        <f>SUM(I2648:I2652)</f>
        <v>247450</v>
      </c>
      <c r="J2647" s="104">
        <f>SUM(J2648:J2652)</f>
        <v>239850</v>
      </c>
      <c r="K2647" s="104">
        <f>SUM(K2648:K2652)</f>
        <v>0</v>
      </c>
      <c r="L2647" s="104">
        <f t="shared" si="944"/>
        <v>54870</v>
      </c>
      <c r="M2647" s="104">
        <f>SUM(M2648:M2652)</f>
        <v>16870</v>
      </c>
      <c r="N2647" s="104">
        <f t="shared" ref="N2647:O2647" si="951">SUM(N2648:N2652)</f>
        <v>19000</v>
      </c>
      <c r="O2647" s="104">
        <f t="shared" si="951"/>
        <v>19000</v>
      </c>
      <c r="P2647" s="104">
        <f t="shared" si="946"/>
        <v>54870</v>
      </c>
      <c r="Q2647" s="104">
        <f t="shared" si="947"/>
        <v>22.876797998749218</v>
      </c>
      <c r="R2647" s="35"/>
    </row>
    <row r="2648" spans="1:18" x14ac:dyDescent="0.3">
      <c r="A2648" s="40" t="s">
        <v>796</v>
      </c>
      <c r="B2648" s="40" t="s">
        <v>154</v>
      </c>
      <c r="C2648" s="40" t="s">
        <v>1171</v>
      </c>
      <c r="D2648" s="40" t="s">
        <v>1172</v>
      </c>
      <c r="E2648" s="88" t="s">
        <v>3016</v>
      </c>
      <c r="F2648" s="40" t="s">
        <v>1174</v>
      </c>
      <c r="G2648" s="81" t="s">
        <v>3071</v>
      </c>
      <c r="H2648" s="9" t="s">
        <v>9</v>
      </c>
      <c r="I2648" s="102">
        <v>58000</v>
      </c>
      <c r="J2648" s="102">
        <v>56000</v>
      </c>
      <c r="K2648" s="102"/>
      <c r="L2648" s="102">
        <f t="shared" si="944"/>
        <v>13276</v>
      </c>
      <c r="M2648" s="102">
        <v>3276</v>
      </c>
      <c r="N2648" s="102">
        <v>5000</v>
      </c>
      <c r="O2648" s="102">
        <v>5000</v>
      </c>
      <c r="P2648" s="102">
        <f t="shared" si="946"/>
        <v>13276</v>
      </c>
      <c r="Q2648" s="102">
        <f t="shared" si="947"/>
        <v>23.707142857142856</v>
      </c>
      <c r="R2648" s="35"/>
    </row>
    <row r="2649" spans="1:18" x14ac:dyDescent="0.3">
      <c r="A2649" s="40" t="s">
        <v>796</v>
      </c>
      <c r="B2649" s="40" t="s">
        <v>154</v>
      </c>
      <c r="C2649" s="40" t="s">
        <v>1171</v>
      </c>
      <c r="D2649" s="40" t="s">
        <v>1172</v>
      </c>
      <c r="E2649" s="88" t="s">
        <v>3016</v>
      </c>
      <c r="F2649" s="40" t="s">
        <v>1175</v>
      </c>
      <c r="G2649" s="81" t="s">
        <v>3071</v>
      </c>
      <c r="H2649" s="9" t="s">
        <v>12</v>
      </c>
      <c r="I2649" s="102">
        <v>140500</v>
      </c>
      <c r="J2649" s="102">
        <v>136500</v>
      </c>
      <c r="K2649" s="102"/>
      <c r="L2649" s="102">
        <f t="shared" si="944"/>
        <v>41594</v>
      </c>
      <c r="M2649" s="102">
        <v>13594</v>
      </c>
      <c r="N2649" s="102">
        <v>14000</v>
      </c>
      <c r="O2649" s="102">
        <v>14000</v>
      </c>
      <c r="P2649" s="102">
        <f t="shared" si="946"/>
        <v>41594</v>
      </c>
      <c r="Q2649" s="102">
        <f t="shared" si="947"/>
        <v>30.47179487179487</v>
      </c>
      <c r="R2649" s="35"/>
    </row>
    <row r="2650" spans="1:18" x14ac:dyDescent="0.3">
      <c r="A2650" s="40" t="s">
        <v>796</v>
      </c>
      <c r="B2650" s="40" t="s">
        <v>154</v>
      </c>
      <c r="C2650" s="40" t="s">
        <v>1171</v>
      </c>
      <c r="D2650" s="40" t="s">
        <v>1172</v>
      </c>
      <c r="E2650" s="88" t="s">
        <v>3016</v>
      </c>
      <c r="F2650" s="40" t="s">
        <v>1176</v>
      </c>
      <c r="G2650" s="81" t="s">
        <v>3071</v>
      </c>
      <c r="H2650" s="9" t="s">
        <v>10</v>
      </c>
      <c r="I2650" s="102">
        <v>34050</v>
      </c>
      <c r="J2650" s="102">
        <v>32450</v>
      </c>
      <c r="K2650" s="102"/>
      <c r="L2650" s="102">
        <f t="shared" si="944"/>
        <v>0</v>
      </c>
      <c r="M2650" s="102">
        <v>0</v>
      </c>
      <c r="N2650" s="102"/>
      <c r="O2650" s="102"/>
      <c r="P2650" s="102">
        <f t="shared" si="946"/>
        <v>0</v>
      </c>
      <c r="Q2650" s="102">
        <f t="shared" si="947"/>
        <v>0</v>
      </c>
      <c r="R2650" s="35"/>
    </row>
    <row r="2651" spans="1:18" x14ac:dyDescent="0.3">
      <c r="A2651" s="40" t="s">
        <v>796</v>
      </c>
      <c r="B2651" s="40" t="s">
        <v>154</v>
      </c>
      <c r="C2651" s="40" t="s">
        <v>1171</v>
      </c>
      <c r="D2651" s="40" t="s">
        <v>1172</v>
      </c>
      <c r="E2651" s="88" t="s">
        <v>3016</v>
      </c>
      <c r="F2651" s="40" t="s">
        <v>1177</v>
      </c>
      <c r="G2651" s="81" t="s">
        <v>3071</v>
      </c>
      <c r="H2651" s="9" t="s">
        <v>8</v>
      </c>
      <c r="I2651" s="102">
        <v>0</v>
      </c>
      <c r="J2651" s="102">
        <v>0</v>
      </c>
      <c r="K2651" s="102"/>
      <c r="L2651" s="102">
        <f t="shared" si="944"/>
        <v>0</v>
      </c>
      <c r="M2651" s="102">
        <v>0</v>
      </c>
      <c r="N2651" s="102"/>
      <c r="O2651" s="102"/>
      <c r="P2651" s="102">
        <f t="shared" si="946"/>
        <v>0</v>
      </c>
      <c r="Q2651" s="102" t="str">
        <f t="shared" si="947"/>
        <v>-</v>
      </c>
      <c r="R2651" s="35"/>
    </row>
    <row r="2652" spans="1:18" x14ac:dyDescent="0.3">
      <c r="A2652" s="40" t="s">
        <v>796</v>
      </c>
      <c r="B2652" s="40" t="s">
        <v>154</v>
      </c>
      <c r="C2652" s="40" t="s">
        <v>1171</v>
      </c>
      <c r="D2652" s="40" t="s">
        <v>1172</v>
      </c>
      <c r="E2652" s="88" t="s">
        <v>3016</v>
      </c>
      <c r="F2652" s="40" t="s">
        <v>1178</v>
      </c>
      <c r="G2652" s="81" t="s">
        <v>3071</v>
      </c>
      <c r="H2652" s="9" t="s">
        <v>11</v>
      </c>
      <c r="I2652" s="102">
        <v>14900</v>
      </c>
      <c r="J2652" s="102">
        <v>14900</v>
      </c>
      <c r="K2652" s="102"/>
      <c r="L2652" s="102">
        <f t="shared" si="944"/>
        <v>0</v>
      </c>
      <c r="M2652" s="102">
        <v>0</v>
      </c>
      <c r="N2652" s="102"/>
      <c r="O2652" s="102"/>
      <c r="P2652" s="102">
        <f t="shared" si="946"/>
        <v>0</v>
      </c>
      <c r="Q2652" s="102">
        <f t="shared" si="947"/>
        <v>0</v>
      </c>
      <c r="R2652" s="35"/>
    </row>
    <row r="2653" spans="1:18" x14ac:dyDescent="0.3">
      <c r="A2653" s="40" t="s">
        <v>796</v>
      </c>
      <c r="B2653" s="40" t="s">
        <v>154</v>
      </c>
      <c r="C2653" s="40" t="s">
        <v>1171</v>
      </c>
      <c r="D2653" s="40" t="s">
        <v>1172</v>
      </c>
      <c r="E2653" s="52" t="s">
        <v>124</v>
      </c>
      <c r="F2653" s="52" t="s">
        <v>0</v>
      </c>
      <c r="G2653" s="52" t="s">
        <v>0</v>
      </c>
      <c r="H2653" s="6" t="s">
        <v>14</v>
      </c>
      <c r="I2653" s="104">
        <f>SUM(I2654)</f>
        <v>190047</v>
      </c>
      <c r="J2653" s="104">
        <f>SUM(J2654)</f>
        <v>185047</v>
      </c>
      <c r="K2653" s="104">
        <f>SUM(K2654)</f>
        <v>0</v>
      </c>
      <c r="L2653" s="104">
        <f t="shared" si="944"/>
        <v>50271</v>
      </c>
      <c r="M2653" s="104">
        <f>SUM(M2654)</f>
        <v>14271</v>
      </c>
      <c r="N2653" s="104">
        <f t="shared" ref="N2653:O2653" si="952">SUM(N2654)</f>
        <v>19000</v>
      </c>
      <c r="O2653" s="104">
        <f t="shared" si="952"/>
        <v>17000</v>
      </c>
      <c r="P2653" s="104">
        <f t="shared" si="946"/>
        <v>50271</v>
      </c>
      <c r="Q2653" s="104">
        <f t="shared" si="947"/>
        <v>27.166611725669693</v>
      </c>
      <c r="R2653" s="35"/>
    </row>
    <row r="2654" spans="1:18" x14ac:dyDescent="0.3">
      <c r="A2654" s="40" t="s">
        <v>796</v>
      </c>
      <c r="B2654" s="40" t="s">
        <v>154</v>
      </c>
      <c r="C2654" s="40" t="s">
        <v>1171</v>
      </c>
      <c r="D2654" s="40" t="s">
        <v>1172</v>
      </c>
      <c r="E2654" s="88" t="s">
        <v>3017</v>
      </c>
      <c r="F2654" s="40"/>
      <c r="G2654" s="81" t="s">
        <v>3071</v>
      </c>
      <c r="H2654" s="9" t="s">
        <v>15</v>
      </c>
      <c r="I2654" s="102">
        <v>190047</v>
      </c>
      <c r="J2654" s="102">
        <v>185047</v>
      </c>
      <c r="K2654" s="102"/>
      <c r="L2654" s="102">
        <f t="shared" si="944"/>
        <v>50271</v>
      </c>
      <c r="M2654" s="102">
        <v>14271</v>
      </c>
      <c r="N2654" s="102">
        <v>19000</v>
      </c>
      <c r="O2654" s="102">
        <v>17000</v>
      </c>
      <c r="P2654" s="102">
        <f t="shared" si="946"/>
        <v>50271</v>
      </c>
      <c r="Q2654" s="102">
        <f t="shared" si="947"/>
        <v>27.166611725669693</v>
      </c>
      <c r="R2654" s="35"/>
    </row>
    <row r="2655" spans="1:18" x14ac:dyDescent="0.3">
      <c r="A2655" s="40" t="s">
        <v>796</v>
      </c>
      <c r="B2655" s="40" t="s">
        <v>154</v>
      </c>
      <c r="C2655" s="40" t="s">
        <v>1171</v>
      </c>
      <c r="D2655" s="40" t="s">
        <v>1172</v>
      </c>
      <c r="E2655" s="52" t="s">
        <v>125</v>
      </c>
      <c r="F2655" s="52" t="s">
        <v>0</v>
      </c>
      <c r="G2655" s="52" t="s">
        <v>0</v>
      </c>
      <c r="H2655" s="6" t="s">
        <v>16</v>
      </c>
      <c r="I2655" s="104">
        <f>SUM(I2656:I2663)</f>
        <v>263300</v>
      </c>
      <c r="J2655" s="104">
        <f>SUM(J2656:J2663)</f>
        <v>139300</v>
      </c>
      <c r="K2655" s="104">
        <f>SUM(K2656:K2663)</f>
        <v>0</v>
      </c>
      <c r="L2655" s="104">
        <f t="shared" si="944"/>
        <v>27877</v>
      </c>
      <c r="M2655" s="104">
        <f>SUM(M2656:M2663)</f>
        <v>437</v>
      </c>
      <c r="N2655" s="104">
        <f t="shared" ref="N2655:O2655" si="953">SUM(N2656:N2663)</f>
        <v>14020</v>
      </c>
      <c r="O2655" s="104">
        <f t="shared" si="953"/>
        <v>13420</v>
      </c>
      <c r="P2655" s="104">
        <f t="shared" si="946"/>
        <v>27877</v>
      </c>
      <c r="Q2655" s="104">
        <f t="shared" si="947"/>
        <v>20.012203876525483</v>
      </c>
      <c r="R2655" s="35"/>
    </row>
    <row r="2656" spans="1:18" x14ac:dyDescent="0.3">
      <c r="A2656" s="40" t="s">
        <v>796</v>
      </c>
      <c r="B2656" s="40" t="s">
        <v>154</v>
      </c>
      <c r="C2656" s="40" t="s">
        <v>1171</v>
      </c>
      <c r="D2656" s="40" t="s">
        <v>1172</v>
      </c>
      <c r="E2656" s="88" t="s">
        <v>3018</v>
      </c>
      <c r="F2656" s="40"/>
      <c r="G2656" s="81" t="s">
        <v>3071</v>
      </c>
      <c r="H2656" s="9" t="s">
        <v>17</v>
      </c>
      <c r="I2656" s="102">
        <v>2000</v>
      </c>
      <c r="J2656" s="102">
        <v>1000</v>
      </c>
      <c r="K2656" s="102"/>
      <c r="L2656" s="102">
        <f t="shared" si="944"/>
        <v>0</v>
      </c>
      <c r="M2656" s="102">
        <v>0</v>
      </c>
      <c r="N2656" s="102"/>
      <c r="O2656" s="102"/>
      <c r="P2656" s="102">
        <f t="shared" si="946"/>
        <v>0</v>
      </c>
      <c r="Q2656" s="102">
        <f t="shared" si="947"/>
        <v>0</v>
      </c>
      <c r="R2656" s="35"/>
    </row>
    <row r="2657" spans="1:18" x14ac:dyDescent="0.3">
      <c r="A2657" s="40" t="s">
        <v>796</v>
      </c>
      <c r="B2657" s="40" t="s">
        <v>154</v>
      </c>
      <c r="C2657" s="40" t="s">
        <v>1171</v>
      </c>
      <c r="D2657" s="40" t="s">
        <v>1172</v>
      </c>
      <c r="E2657" s="88" t="s">
        <v>3031</v>
      </c>
      <c r="F2657" s="40"/>
      <c r="G2657" s="81" t="s">
        <v>3071</v>
      </c>
      <c r="H2657" s="9" t="s">
        <v>18</v>
      </c>
      <c r="I2657" s="102">
        <v>57000</v>
      </c>
      <c r="J2657" s="102">
        <v>57000</v>
      </c>
      <c r="K2657" s="102"/>
      <c r="L2657" s="102">
        <f t="shared" si="944"/>
        <v>15000</v>
      </c>
      <c r="M2657" s="102">
        <v>0</v>
      </c>
      <c r="N2657" s="102">
        <v>7500</v>
      </c>
      <c r="O2657" s="102">
        <v>7500</v>
      </c>
      <c r="P2657" s="102">
        <f t="shared" si="946"/>
        <v>15000</v>
      </c>
      <c r="Q2657" s="102">
        <f t="shared" si="947"/>
        <v>26.315789473684209</v>
      </c>
      <c r="R2657" s="35"/>
    </row>
    <row r="2658" spans="1:18" x14ac:dyDescent="0.3">
      <c r="A2658" s="40" t="s">
        <v>796</v>
      </c>
      <c r="B2658" s="40" t="s">
        <v>154</v>
      </c>
      <c r="C2658" s="40" t="s">
        <v>1171</v>
      </c>
      <c r="D2658" s="40" t="s">
        <v>1172</v>
      </c>
      <c r="E2658" s="88" t="s">
        <v>3032</v>
      </c>
      <c r="F2658" s="40"/>
      <c r="G2658" s="81" t="s">
        <v>3071</v>
      </c>
      <c r="H2658" s="9" t="s">
        <v>19</v>
      </c>
      <c r="I2658" s="102">
        <v>13500</v>
      </c>
      <c r="J2658" s="102">
        <v>13500</v>
      </c>
      <c r="K2658" s="102"/>
      <c r="L2658" s="102">
        <f t="shared" si="944"/>
        <v>3500</v>
      </c>
      <c r="M2658" s="102">
        <v>0</v>
      </c>
      <c r="N2658" s="102">
        <v>2000</v>
      </c>
      <c r="O2658" s="102">
        <v>1500</v>
      </c>
      <c r="P2658" s="102">
        <f t="shared" si="946"/>
        <v>3500</v>
      </c>
      <c r="Q2658" s="102">
        <f t="shared" si="947"/>
        <v>25.925925925925924</v>
      </c>
      <c r="R2658" s="35"/>
    </row>
    <row r="2659" spans="1:18" x14ac:dyDescent="0.3">
      <c r="A2659" s="40" t="s">
        <v>796</v>
      </c>
      <c r="B2659" s="40" t="s">
        <v>154</v>
      </c>
      <c r="C2659" s="40" t="s">
        <v>1171</v>
      </c>
      <c r="D2659" s="40" t="s">
        <v>1172</v>
      </c>
      <c r="E2659" s="88" t="s">
        <v>3026</v>
      </c>
      <c r="F2659" s="40"/>
      <c r="G2659" s="81" t="s">
        <v>3071</v>
      </c>
      <c r="H2659" s="9" t="s">
        <v>20</v>
      </c>
      <c r="I2659" s="102">
        <v>127000</v>
      </c>
      <c r="J2659" s="102">
        <v>12000</v>
      </c>
      <c r="K2659" s="102"/>
      <c r="L2659" s="102">
        <f t="shared" si="944"/>
        <v>2000</v>
      </c>
      <c r="M2659" s="102">
        <v>0</v>
      </c>
      <c r="N2659" s="102">
        <v>1000</v>
      </c>
      <c r="O2659" s="102">
        <v>1000</v>
      </c>
      <c r="P2659" s="102">
        <f t="shared" si="946"/>
        <v>2000</v>
      </c>
      <c r="Q2659" s="102">
        <f t="shared" si="947"/>
        <v>16.666666666666664</v>
      </c>
      <c r="R2659" s="35"/>
    </row>
    <row r="2660" spans="1:18" x14ac:dyDescent="0.3">
      <c r="A2660" s="40" t="s">
        <v>796</v>
      </c>
      <c r="B2660" s="40" t="s">
        <v>154</v>
      </c>
      <c r="C2660" s="40" t="s">
        <v>1171</v>
      </c>
      <c r="D2660" s="40" t="s">
        <v>1172</v>
      </c>
      <c r="E2660" s="88" t="s">
        <v>3033</v>
      </c>
      <c r="F2660" s="40"/>
      <c r="G2660" s="81" t="s">
        <v>3071</v>
      </c>
      <c r="H2660" s="9" t="s">
        <v>21</v>
      </c>
      <c r="I2660" s="102">
        <v>2500</v>
      </c>
      <c r="J2660" s="102">
        <v>1500</v>
      </c>
      <c r="K2660" s="102"/>
      <c r="L2660" s="102">
        <f t="shared" si="944"/>
        <v>0</v>
      </c>
      <c r="M2660" s="102">
        <v>0</v>
      </c>
      <c r="N2660" s="102"/>
      <c r="O2660" s="102"/>
      <c r="P2660" s="102">
        <f t="shared" si="946"/>
        <v>0</v>
      </c>
      <c r="Q2660" s="102">
        <f t="shared" si="947"/>
        <v>0</v>
      </c>
      <c r="R2660" s="35"/>
    </row>
    <row r="2661" spans="1:18" x14ac:dyDescent="0.3">
      <c r="A2661" s="40" t="s">
        <v>796</v>
      </c>
      <c r="B2661" s="40" t="s">
        <v>154</v>
      </c>
      <c r="C2661" s="40" t="s">
        <v>1171</v>
      </c>
      <c r="D2661" s="40" t="s">
        <v>1172</v>
      </c>
      <c r="E2661" s="88" t="s">
        <v>3035</v>
      </c>
      <c r="F2661" s="40"/>
      <c r="G2661" s="81" t="s">
        <v>3071</v>
      </c>
      <c r="H2661" s="9" t="s">
        <v>23</v>
      </c>
      <c r="I2661" s="102">
        <v>16000</v>
      </c>
      <c r="J2661" s="102">
        <v>11000</v>
      </c>
      <c r="K2661" s="102"/>
      <c r="L2661" s="102">
        <f t="shared" si="944"/>
        <v>1840</v>
      </c>
      <c r="M2661" s="102">
        <v>0</v>
      </c>
      <c r="N2661" s="102">
        <v>920</v>
      </c>
      <c r="O2661" s="102">
        <v>920</v>
      </c>
      <c r="P2661" s="102">
        <f t="shared" si="946"/>
        <v>1840</v>
      </c>
      <c r="Q2661" s="102">
        <f t="shared" si="947"/>
        <v>16.727272727272727</v>
      </c>
      <c r="R2661" s="35"/>
    </row>
    <row r="2662" spans="1:18" x14ac:dyDescent="0.3">
      <c r="A2662" s="40" t="s">
        <v>796</v>
      </c>
      <c r="B2662" s="40" t="s">
        <v>154</v>
      </c>
      <c r="C2662" s="40" t="s">
        <v>1171</v>
      </c>
      <c r="D2662" s="40" t="s">
        <v>1172</v>
      </c>
      <c r="E2662" s="88" t="s">
        <v>3036</v>
      </c>
      <c r="F2662" s="40"/>
      <c r="G2662" s="81" t="s">
        <v>3071</v>
      </c>
      <c r="H2662" s="9" t="s">
        <v>24</v>
      </c>
      <c r="I2662" s="102">
        <v>0</v>
      </c>
      <c r="J2662" s="102">
        <v>0</v>
      </c>
      <c r="K2662" s="102"/>
      <c r="L2662" s="102">
        <f t="shared" si="944"/>
        <v>0</v>
      </c>
      <c r="M2662" s="102">
        <v>0</v>
      </c>
      <c r="N2662" s="102"/>
      <c r="O2662" s="102"/>
      <c r="P2662" s="102">
        <f t="shared" si="946"/>
        <v>0</v>
      </c>
      <c r="Q2662" s="102" t="str">
        <f t="shared" si="947"/>
        <v>-</v>
      </c>
      <c r="R2662" s="35"/>
    </row>
    <row r="2663" spans="1:18" x14ac:dyDescent="0.3">
      <c r="A2663" s="41" t="s">
        <v>796</v>
      </c>
      <c r="B2663" s="41" t="s">
        <v>154</v>
      </c>
      <c r="C2663" s="41" t="s">
        <v>1171</v>
      </c>
      <c r="D2663" s="41" t="s">
        <v>1172</v>
      </c>
      <c r="E2663" s="41" t="s">
        <v>127</v>
      </c>
      <c r="F2663" s="40" t="s">
        <v>0</v>
      </c>
      <c r="G2663" s="81" t="s">
        <v>0</v>
      </c>
      <c r="H2663" s="6" t="s">
        <v>25</v>
      </c>
      <c r="I2663" s="104">
        <f>SUM(I2664:I2666)</f>
        <v>45300</v>
      </c>
      <c r="J2663" s="104">
        <f>SUM(J2664:J2666)</f>
        <v>43300</v>
      </c>
      <c r="K2663" s="104">
        <f>SUM(K2664:K2666)</f>
        <v>0</v>
      </c>
      <c r="L2663" s="104">
        <f t="shared" si="944"/>
        <v>5537</v>
      </c>
      <c r="M2663" s="104">
        <f>SUM(M2664:M2666)</f>
        <v>437</v>
      </c>
      <c r="N2663" s="104">
        <f t="shared" ref="N2663:O2663" si="954">SUM(N2664:N2666)</f>
        <v>2600</v>
      </c>
      <c r="O2663" s="104">
        <f t="shared" si="954"/>
        <v>2500</v>
      </c>
      <c r="P2663" s="104">
        <f t="shared" si="946"/>
        <v>5537</v>
      </c>
      <c r="Q2663" s="104">
        <f t="shared" si="947"/>
        <v>12.787528868360276</v>
      </c>
      <c r="R2663" s="35"/>
    </row>
    <row r="2664" spans="1:18" x14ac:dyDescent="0.3">
      <c r="A2664" s="40" t="s">
        <v>796</v>
      </c>
      <c r="B2664" s="40" t="s">
        <v>154</v>
      </c>
      <c r="C2664" s="40" t="s">
        <v>1171</v>
      </c>
      <c r="D2664" s="40" t="s">
        <v>1172</v>
      </c>
      <c r="E2664" s="88" t="s">
        <v>3019</v>
      </c>
      <c r="F2664" s="40"/>
      <c r="G2664" s="81" t="s">
        <v>3071</v>
      </c>
      <c r="H2664" s="9" t="s">
        <v>25</v>
      </c>
      <c r="I2664" s="102">
        <v>25900</v>
      </c>
      <c r="J2664" s="102">
        <v>23900</v>
      </c>
      <c r="K2664" s="102"/>
      <c r="L2664" s="102">
        <f t="shared" si="944"/>
        <v>4000</v>
      </c>
      <c r="M2664" s="102">
        <v>0</v>
      </c>
      <c r="N2664" s="102">
        <v>2000</v>
      </c>
      <c r="O2664" s="102">
        <v>2000</v>
      </c>
      <c r="P2664" s="102">
        <f t="shared" si="946"/>
        <v>4000</v>
      </c>
      <c r="Q2664" s="102">
        <f t="shared" si="947"/>
        <v>16.736401673640167</v>
      </c>
      <c r="R2664" s="35"/>
    </row>
    <row r="2665" spans="1:18" x14ac:dyDescent="0.3">
      <c r="A2665" s="40" t="s">
        <v>796</v>
      </c>
      <c r="B2665" s="40" t="s">
        <v>154</v>
      </c>
      <c r="C2665" s="40" t="s">
        <v>1171</v>
      </c>
      <c r="D2665" s="40" t="s">
        <v>1172</v>
      </c>
      <c r="E2665" s="88" t="s">
        <v>3019</v>
      </c>
      <c r="F2665" s="40" t="s">
        <v>1179</v>
      </c>
      <c r="G2665" s="81" t="s">
        <v>3071</v>
      </c>
      <c r="H2665" s="9" t="s">
        <v>135</v>
      </c>
      <c r="I2665" s="102">
        <v>5500</v>
      </c>
      <c r="J2665" s="102">
        <v>5500</v>
      </c>
      <c r="K2665" s="102"/>
      <c r="L2665" s="102">
        <f t="shared" si="944"/>
        <v>1537</v>
      </c>
      <c r="M2665" s="102">
        <v>437</v>
      </c>
      <c r="N2665" s="102">
        <v>600</v>
      </c>
      <c r="O2665" s="102">
        <v>500</v>
      </c>
      <c r="P2665" s="102">
        <f t="shared" si="946"/>
        <v>1537</v>
      </c>
      <c r="Q2665" s="102">
        <f t="shared" si="947"/>
        <v>27.945454545454545</v>
      </c>
      <c r="R2665" s="35"/>
    </row>
    <row r="2666" spans="1:18" ht="20.399999999999999" x14ac:dyDescent="0.3">
      <c r="A2666" s="40" t="s">
        <v>796</v>
      </c>
      <c r="B2666" s="40" t="s">
        <v>154</v>
      </c>
      <c r="C2666" s="40" t="s">
        <v>1171</v>
      </c>
      <c r="D2666" s="40" t="s">
        <v>1172</v>
      </c>
      <c r="E2666" s="88" t="s">
        <v>3019</v>
      </c>
      <c r="F2666" s="40" t="s">
        <v>1180</v>
      </c>
      <c r="G2666" s="81" t="s">
        <v>3071</v>
      </c>
      <c r="H2666" s="9" t="s">
        <v>141</v>
      </c>
      <c r="I2666" s="102">
        <v>13900</v>
      </c>
      <c r="J2666" s="102">
        <v>13900</v>
      </c>
      <c r="K2666" s="102"/>
      <c r="L2666" s="102">
        <f t="shared" si="944"/>
        <v>0</v>
      </c>
      <c r="M2666" s="102">
        <v>0</v>
      </c>
      <c r="N2666" s="102"/>
      <c r="O2666" s="102"/>
      <c r="P2666" s="102">
        <f t="shared" si="946"/>
        <v>0</v>
      </c>
      <c r="Q2666" s="102">
        <f t="shared" si="947"/>
        <v>0</v>
      </c>
      <c r="R2666" s="35"/>
    </row>
    <row r="2667" spans="1:18" s="34" customFormat="1" ht="20.399999999999999" x14ac:dyDescent="0.3">
      <c r="A2667" s="43" t="s">
        <v>0</v>
      </c>
      <c r="B2667" s="43" t="s">
        <v>0</v>
      </c>
      <c r="C2667" s="43" t="s">
        <v>0</v>
      </c>
      <c r="D2667" s="49" t="s">
        <v>0</v>
      </c>
      <c r="E2667" s="49" t="s">
        <v>0</v>
      </c>
      <c r="F2667" s="49" t="s">
        <v>0</v>
      </c>
      <c r="G2667" s="49" t="s">
        <v>0</v>
      </c>
      <c r="H2667" s="21" t="s">
        <v>35</v>
      </c>
      <c r="I2667" s="112">
        <f t="shared" ref="I2667:O2668" si="955">SUM(I2668)</f>
        <v>100</v>
      </c>
      <c r="J2667" s="112">
        <f t="shared" si="955"/>
        <v>100</v>
      </c>
      <c r="K2667" s="112">
        <f t="shared" si="955"/>
        <v>0</v>
      </c>
      <c r="L2667" s="112">
        <f t="shared" si="944"/>
        <v>0</v>
      </c>
      <c r="M2667" s="112">
        <f t="shared" si="955"/>
        <v>0</v>
      </c>
      <c r="N2667" s="112">
        <f t="shared" si="955"/>
        <v>0</v>
      </c>
      <c r="O2667" s="112">
        <f t="shared" si="955"/>
        <v>0</v>
      </c>
      <c r="P2667" s="112">
        <f t="shared" si="946"/>
        <v>0</v>
      </c>
      <c r="Q2667" s="112">
        <f t="shared" si="947"/>
        <v>0</v>
      </c>
      <c r="R2667" s="35"/>
    </row>
    <row r="2668" spans="1:18" x14ac:dyDescent="0.3">
      <c r="A2668" s="40" t="s">
        <v>796</v>
      </c>
      <c r="B2668" s="40" t="s">
        <v>154</v>
      </c>
      <c r="C2668" s="40" t="s">
        <v>1171</v>
      </c>
      <c r="D2668" s="40" t="s">
        <v>1172</v>
      </c>
      <c r="E2668" s="52" t="s">
        <v>142</v>
      </c>
      <c r="F2668" s="52" t="s">
        <v>0</v>
      </c>
      <c r="G2668" s="52" t="s">
        <v>0</v>
      </c>
      <c r="H2668" s="6" t="s">
        <v>27</v>
      </c>
      <c r="I2668" s="104">
        <f t="shared" si="955"/>
        <v>100</v>
      </c>
      <c r="J2668" s="104">
        <f t="shared" si="955"/>
        <v>100</v>
      </c>
      <c r="K2668" s="104">
        <f t="shared" si="955"/>
        <v>0</v>
      </c>
      <c r="L2668" s="104">
        <f t="shared" si="944"/>
        <v>0</v>
      </c>
      <c r="M2668" s="104">
        <f t="shared" si="955"/>
        <v>0</v>
      </c>
      <c r="N2668" s="104">
        <f t="shared" si="955"/>
        <v>0</v>
      </c>
      <c r="O2668" s="104">
        <f t="shared" si="955"/>
        <v>0</v>
      </c>
      <c r="P2668" s="104">
        <f t="shared" si="946"/>
        <v>0</v>
      </c>
      <c r="Q2668" s="104">
        <f t="shared" si="947"/>
        <v>0</v>
      </c>
      <c r="R2668" s="35"/>
    </row>
    <row r="2669" spans="1:18" x14ac:dyDescent="0.3">
      <c r="A2669" s="40" t="s">
        <v>796</v>
      </c>
      <c r="B2669" s="40" t="s">
        <v>154</v>
      </c>
      <c r="C2669" s="40" t="s">
        <v>1171</v>
      </c>
      <c r="D2669" s="40" t="s">
        <v>1172</v>
      </c>
      <c r="E2669" s="88" t="s">
        <v>3021</v>
      </c>
      <c r="F2669" s="40"/>
      <c r="G2669" s="81" t="s">
        <v>3071</v>
      </c>
      <c r="H2669" s="9" t="s">
        <v>34</v>
      </c>
      <c r="I2669" s="102">
        <v>100</v>
      </c>
      <c r="J2669" s="102">
        <v>100</v>
      </c>
      <c r="K2669" s="102"/>
      <c r="L2669" s="102">
        <f t="shared" si="944"/>
        <v>0</v>
      </c>
      <c r="M2669" s="102">
        <v>0</v>
      </c>
      <c r="N2669" s="102"/>
      <c r="O2669" s="102"/>
      <c r="P2669" s="102">
        <f t="shared" si="946"/>
        <v>0</v>
      </c>
      <c r="Q2669" s="102">
        <f t="shared" si="947"/>
        <v>0</v>
      </c>
      <c r="R2669" s="35"/>
    </row>
    <row r="2670" spans="1:18" s="34" customFormat="1" ht="20.399999999999999" x14ac:dyDescent="0.3">
      <c r="A2670" s="43" t="s">
        <v>0</v>
      </c>
      <c r="B2670" s="43" t="s">
        <v>0</v>
      </c>
      <c r="C2670" s="43" t="s">
        <v>0</v>
      </c>
      <c r="D2670" s="49" t="s">
        <v>0</v>
      </c>
      <c r="E2670" s="49" t="s">
        <v>0</v>
      </c>
      <c r="F2670" s="49" t="s">
        <v>0</v>
      </c>
      <c r="G2670" s="49" t="s">
        <v>0</v>
      </c>
      <c r="H2670" s="21" t="s">
        <v>53</v>
      </c>
      <c r="I2670" s="112">
        <f>SUM(I2671)</f>
        <v>22000</v>
      </c>
      <c r="J2670" s="112">
        <f>SUM(J2671)</f>
        <v>0</v>
      </c>
      <c r="K2670" s="112">
        <f>SUM(K2671)</f>
        <v>0</v>
      </c>
      <c r="L2670" s="112">
        <f t="shared" si="944"/>
        <v>0</v>
      </c>
      <c r="M2670" s="112">
        <f>SUM(M2671)</f>
        <v>0</v>
      </c>
      <c r="N2670" s="112">
        <f t="shared" ref="N2670:O2670" si="956">SUM(N2671)</f>
        <v>0</v>
      </c>
      <c r="O2670" s="112">
        <f t="shared" si="956"/>
        <v>0</v>
      </c>
      <c r="P2670" s="112">
        <f t="shared" si="946"/>
        <v>0</v>
      </c>
      <c r="Q2670" s="112" t="str">
        <f t="shared" si="947"/>
        <v>-</v>
      </c>
      <c r="R2670" s="35"/>
    </row>
    <row r="2671" spans="1:18" x14ac:dyDescent="0.3">
      <c r="A2671" s="40" t="s">
        <v>796</v>
      </c>
      <c r="B2671" s="40" t="s">
        <v>154</v>
      </c>
      <c r="C2671" s="40" t="s">
        <v>1171</v>
      </c>
      <c r="D2671" s="40" t="s">
        <v>1172</v>
      </c>
      <c r="E2671" s="52" t="s">
        <v>149</v>
      </c>
      <c r="F2671" s="52" t="s">
        <v>0</v>
      </c>
      <c r="G2671" s="52" t="s">
        <v>0</v>
      </c>
      <c r="H2671" s="6" t="s">
        <v>46</v>
      </c>
      <c r="I2671" s="104">
        <f>SUM(I2672:I2673)</f>
        <v>22000</v>
      </c>
      <c r="J2671" s="104">
        <f>SUM(J2672:J2673)</f>
        <v>0</v>
      </c>
      <c r="K2671" s="104">
        <f>SUM(K2672:K2673)</f>
        <v>0</v>
      </c>
      <c r="L2671" s="104">
        <f t="shared" si="944"/>
        <v>0</v>
      </c>
      <c r="M2671" s="104">
        <f>SUM(M2672:M2673)</f>
        <v>0</v>
      </c>
      <c r="N2671" s="104">
        <f t="shared" ref="N2671:O2671" si="957">SUM(N2672:N2673)</f>
        <v>0</v>
      </c>
      <c r="O2671" s="104">
        <f t="shared" si="957"/>
        <v>0</v>
      </c>
      <c r="P2671" s="104">
        <f t="shared" si="946"/>
        <v>0</v>
      </c>
      <c r="Q2671" s="104" t="str">
        <f t="shared" si="947"/>
        <v>-</v>
      </c>
      <c r="R2671" s="35"/>
    </row>
    <row r="2672" spans="1:18" x14ac:dyDescent="0.3">
      <c r="A2672" s="40" t="s">
        <v>796</v>
      </c>
      <c r="B2672" s="40" t="s">
        <v>154</v>
      </c>
      <c r="C2672" s="40" t="s">
        <v>1171</v>
      </c>
      <c r="D2672" s="40" t="s">
        <v>1172</v>
      </c>
      <c r="E2672" s="88" t="s">
        <v>3022</v>
      </c>
      <c r="F2672" s="40"/>
      <c r="G2672" s="81" t="s">
        <v>3071</v>
      </c>
      <c r="H2672" s="9" t="s">
        <v>49</v>
      </c>
      <c r="I2672" s="102">
        <v>17000</v>
      </c>
      <c r="J2672" s="102">
        <v>0</v>
      </c>
      <c r="K2672" s="102"/>
      <c r="L2672" s="102">
        <f t="shared" si="944"/>
        <v>0</v>
      </c>
      <c r="M2672" s="102">
        <v>0</v>
      </c>
      <c r="N2672" s="102"/>
      <c r="O2672" s="102"/>
      <c r="P2672" s="102">
        <f t="shared" si="946"/>
        <v>0</v>
      </c>
      <c r="Q2672" s="102" t="str">
        <f t="shared" si="947"/>
        <v>-</v>
      </c>
      <c r="R2672" s="35"/>
    </row>
    <row r="2673" spans="1:18" x14ac:dyDescent="0.3">
      <c r="A2673" s="40" t="s">
        <v>796</v>
      </c>
      <c r="B2673" s="40" t="s">
        <v>154</v>
      </c>
      <c r="C2673" s="40" t="s">
        <v>1171</v>
      </c>
      <c r="D2673" s="40" t="s">
        <v>1172</v>
      </c>
      <c r="E2673" s="88" t="s">
        <v>3037</v>
      </c>
      <c r="F2673" s="40"/>
      <c r="G2673" s="81" t="s">
        <v>3071</v>
      </c>
      <c r="H2673" s="9" t="s">
        <v>52</v>
      </c>
      <c r="I2673" s="102">
        <v>5000</v>
      </c>
      <c r="J2673" s="102">
        <v>0</v>
      </c>
      <c r="K2673" s="102"/>
      <c r="L2673" s="102">
        <f t="shared" si="944"/>
        <v>0</v>
      </c>
      <c r="M2673" s="102">
        <v>0</v>
      </c>
      <c r="N2673" s="102"/>
      <c r="O2673" s="102"/>
      <c r="P2673" s="102">
        <f t="shared" si="946"/>
        <v>0</v>
      </c>
      <c r="Q2673" s="102" t="str">
        <f t="shared" si="947"/>
        <v>-</v>
      </c>
      <c r="R2673" s="35"/>
    </row>
    <row r="2674" spans="1:18" s="34" customFormat="1" x14ac:dyDescent="0.3">
      <c r="A2674" s="49" t="s">
        <v>0</v>
      </c>
      <c r="B2674" s="49" t="s">
        <v>0</v>
      </c>
      <c r="C2674" s="49" t="s">
        <v>0</v>
      </c>
      <c r="D2674" s="49" t="s">
        <v>0</v>
      </c>
      <c r="E2674" s="49" t="s">
        <v>0</v>
      </c>
      <c r="F2674" s="49" t="s">
        <v>0</v>
      </c>
      <c r="G2674" s="49" t="s">
        <v>0</v>
      </c>
      <c r="H2674" s="21" t="s">
        <v>1181</v>
      </c>
      <c r="I2674" s="112">
        <f>SUM(I2667,I2644,I2670)</f>
        <v>2486911</v>
      </c>
      <c r="J2674" s="112">
        <f>SUM(J2667,J2644,J2670)</f>
        <v>2268311</v>
      </c>
      <c r="K2674" s="112">
        <f>SUM(K2667,K2644,K2670)</f>
        <v>0</v>
      </c>
      <c r="L2674" s="112">
        <f t="shared" si="944"/>
        <v>578922</v>
      </c>
      <c r="M2674" s="112">
        <f>SUM(M2667,M2644,M2670)</f>
        <v>167482</v>
      </c>
      <c r="N2674" s="112">
        <f t="shared" ref="N2674:O2674" si="958">SUM(N2667,N2644,N2670)</f>
        <v>212020</v>
      </c>
      <c r="O2674" s="112">
        <f t="shared" si="958"/>
        <v>199420</v>
      </c>
      <c r="P2674" s="112">
        <f t="shared" si="946"/>
        <v>578922</v>
      </c>
      <c r="Q2674" s="112">
        <f t="shared" si="947"/>
        <v>25.522161643619416</v>
      </c>
      <c r="R2674" s="35"/>
    </row>
    <row r="2675" spans="1:18" ht="15" thickBot="1" x14ac:dyDescent="0.35">
      <c r="A2675" s="81" t="s">
        <v>0</v>
      </c>
      <c r="B2675" s="81" t="s">
        <v>0</v>
      </c>
      <c r="C2675" s="81" t="s">
        <v>0</v>
      </c>
      <c r="D2675" s="81" t="s">
        <v>0</v>
      </c>
      <c r="E2675" s="81" t="s">
        <v>0</v>
      </c>
      <c r="F2675" s="81" t="s">
        <v>0</v>
      </c>
      <c r="G2675" s="81" t="s">
        <v>0</v>
      </c>
      <c r="H2675" s="6" t="s">
        <v>152</v>
      </c>
      <c r="I2675" s="104">
        <v>71</v>
      </c>
      <c r="J2675" s="104">
        <v>71</v>
      </c>
      <c r="K2675" s="104"/>
      <c r="L2675" s="104"/>
      <c r="M2675" s="104"/>
      <c r="N2675" s="104"/>
      <c r="O2675" s="104"/>
      <c r="P2675" s="104"/>
      <c r="Q2675" s="104"/>
      <c r="R2675" s="35"/>
    </row>
    <row r="2676" spans="1:18" s="34" customFormat="1" ht="31.2" thickBot="1" x14ac:dyDescent="0.35">
      <c r="A2676" s="127" t="s">
        <v>0</v>
      </c>
      <c r="B2676" s="127" t="s">
        <v>0</v>
      </c>
      <c r="C2676" s="127" t="s">
        <v>0</v>
      </c>
      <c r="D2676" s="127" t="s">
        <v>0</v>
      </c>
      <c r="E2676" s="127" t="s">
        <v>0</v>
      </c>
      <c r="F2676" s="127" t="s">
        <v>0</v>
      </c>
      <c r="G2676" s="127" t="s">
        <v>0</v>
      </c>
      <c r="H2676" s="29" t="s">
        <v>63</v>
      </c>
      <c r="I2676" s="124" t="s">
        <v>3013</v>
      </c>
      <c r="J2676" s="124" t="s">
        <v>2</v>
      </c>
      <c r="K2676" s="124" t="s">
        <v>3097</v>
      </c>
      <c r="L2676" s="124" t="s">
        <v>3097</v>
      </c>
      <c r="M2676" s="124" t="s">
        <v>3098</v>
      </c>
      <c r="N2676" s="124" t="s">
        <v>3099</v>
      </c>
      <c r="O2676" s="124" t="s">
        <v>3100</v>
      </c>
      <c r="P2676" s="124" t="s">
        <v>3097</v>
      </c>
      <c r="Q2676" s="126" t="s">
        <v>3101</v>
      </c>
      <c r="R2676" s="35"/>
    </row>
    <row r="2677" spans="1:18" x14ac:dyDescent="0.3">
      <c r="A2677" s="128"/>
      <c r="B2677" s="128"/>
      <c r="C2677" s="128"/>
      <c r="D2677" s="128"/>
      <c r="E2677" s="128"/>
      <c r="F2677" s="128"/>
      <c r="G2677" s="128"/>
      <c r="H2677" s="10" t="s">
        <v>0</v>
      </c>
      <c r="I2677" s="103">
        <v>1</v>
      </c>
      <c r="J2677" s="103">
        <v>2</v>
      </c>
      <c r="K2677" s="103">
        <v>3</v>
      </c>
      <c r="L2677" s="103" t="s">
        <v>3</v>
      </c>
      <c r="M2677" s="103">
        <v>5</v>
      </c>
      <c r="N2677" s="103">
        <v>6</v>
      </c>
      <c r="O2677" s="103">
        <v>7</v>
      </c>
      <c r="P2677" s="103" t="s">
        <v>3102</v>
      </c>
      <c r="Q2677" s="103">
        <v>9</v>
      </c>
      <c r="R2677" s="35"/>
    </row>
    <row r="2678" spans="1:18" x14ac:dyDescent="0.3">
      <c r="A2678" s="128"/>
      <c r="B2678" s="128"/>
      <c r="C2678" s="128"/>
      <c r="D2678" s="128"/>
      <c r="E2678" s="128"/>
      <c r="F2678" s="128"/>
      <c r="G2678" s="128"/>
      <c r="H2678" s="11" t="s">
        <v>99</v>
      </c>
      <c r="I2678" s="105">
        <f>SUM(I2674)</f>
        <v>2486911</v>
      </c>
      <c r="J2678" s="105">
        <f>SUM(J2674)</f>
        <v>2268311</v>
      </c>
      <c r="K2678" s="105">
        <f>SUM(K2674)</f>
        <v>0</v>
      </c>
      <c r="L2678" s="105">
        <f t="shared" si="944"/>
        <v>578922</v>
      </c>
      <c r="M2678" s="105">
        <f>SUM(M2674)</f>
        <v>167482</v>
      </c>
      <c r="N2678" s="105">
        <f t="shared" ref="N2678:O2678" si="959">SUM(N2674)</f>
        <v>212020</v>
      </c>
      <c r="O2678" s="105">
        <f t="shared" si="959"/>
        <v>199420</v>
      </c>
      <c r="P2678" s="105">
        <f t="shared" si="946"/>
        <v>578922</v>
      </c>
      <c r="Q2678" s="105">
        <f t="shared" si="947"/>
        <v>25.522161643619416</v>
      </c>
      <c r="R2678" s="35"/>
    </row>
    <row r="2679" spans="1:18" x14ac:dyDescent="0.3">
      <c r="A2679" s="128"/>
      <c r="B2679" s="128"/>
      <c r="C2679" s="128"/>
      <c r="D2679" s="128"/>
      <c r="E2679" s="128"/>
      <c r="F2679" s="128"/>
      <c r="G2679" s="128"/>
      <c r="H2679" s="12" t="s">
        <v>62</v>
      </c>
      <c r="I2679" s="105">
        <f>SUM(I2678)</f>
        <v>2486911</v>
      </c>
      <c r="J2679" s="105">
        <f>SUM(J2678)</f>
        <v>2268311</v>
      </c>
      <c r="K2679" s="105">
        <f>SUM(K2678)</f>
        <v>0</v>
      </c>
      <c r="L2679" s="105">
        <f t="shared" si="944"/>
        <v>578922</v>
      </c>
      <c r="M2679" s="105">
        <f>SUM(M2678)</f>
        <v>167482</v>
      </c>
      <c r="N2679" s="105">
        <f t="shared" ref="N2679:O2679" si="960">SUM(N2678)</f>
        <v>212020</v>
      </c>
      <c r="O2679" s="105">
        <f t="shared" si="960"/>
        <v>199420</v>
      </c>
      <c r="P2679" s="105">
        <f t="shared" si="946"/>
        <v>578922</v>
      </c>
      <c r="Q2679" s="105">
        <f t="shared" si="947"/>
        <v>25.522161643619416</v>
      </c>
      <c r="R2679" s="35"/>
    </row>
    <row r="2680" spans="1:18" x14ac:dyDescent="0.3">
      <c r="A2680" s="129"/>
      <c r="B2680" s="129"/>
      <c r="C2680" s="129"/>
      <c r="D2680" s="129"/>
      <c r="E2680" s="129"/>
      <c r="F2680" s="129"/>
      <c r="G2680" s="129"/>
      <c r="R2680" s="35"/>
    </row>
    <row r="2681" spans="1:18" ht="15" thickBot="1" x14ac:dyDescent="0.35">
      <c r="A2681" s="81" t="s">
        <v>0</v>
      </c>
      <c r="B2681" s="81" t="s">
        <v>0</v>
      </c>
      <c r="C2681" s="81" t="s">
        <v>0</v>
      </c>
      <c r="D2681" s="81" t="s">
        <v>0</v>
      </c>
      <c r="E2681" s="81" t="s">
        <v>0</v>
      </c>
      <c r="F2681" s="81" t="s">
        <v>0</v>
      </c>
      <c r="G2681" s="81" t="s">
        <v>0</v>
      </c>
      <c r="H2681" s="13" t="s">
        <v>0</v>
      </c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35"/>
    </row>
    <row r="2682" spans="1:18" s="34" customFormat="1" ht="31.2" thickBot="1" x14ac:dyDescent="0.35">
      <c r="A2682" s="45" t="s">
        <v>112</v>
      </c>
      <c r="B2682" s="45" t="s">
        <v>113</v>
      </c>
      <c r="C2682" s="45" t="s">
        <v>114</v>
      </c>
      <c r="D2682" s="46" t="s">
        <v>0</v>
      </c>
      <c r="E2682" s="45" t="s">
        <v>3014</v>
      </c>
      <c r="F2682" s="45" t="s">
        <v>115</v>
      </c>
      <c r="G2682" s="45" t="s">
        <v>116</v>
      </c>
      <c r="H2682" s="29" t="s">
        <v>1</v>
      </c>
      <c r="I2682" s="124" t="s">
        <v>3013</v>
      </c>
      <c r="J2682" s="124" t="s">
        <v>2</v>
      </c>
      <c r="K2682" s="124" t="s">
        <v>3097</v>
      </c>
      <c r="L2682" s="124" t="s">
        <v>3097</v>
      </c>
      <c r="M2682" s="124" t="s">
        <v>3098</v>
      </c>
      <c r="N2682" s="124" t="s">
        <v>3099</v>
      </c>
      <c r="O2682" s="124" t="s">
        <v>3100</v>
      </c>
      <c r="P2682" s="124" t="s">
        <v>3097</v>
      </c>
      <c r="Q2682" s="126" t="s">
        <v>3101</v>
      </c>
      <c r="R2682" s="35"/>
    </row>
    <row r="2683" spans="1:18" x14ac:dyDescent="0.3">
      <c r="A2683" s="50" t="s">
        <v>0</v>
      </c>
      <c r="B2683" s="50" t="s">
        <v>0</v>
      </c>
      <c r="C2683" s="50" t="s">
        <v>0</v>
      </c>
      <c r="D2683" s="51" t="s">
        <v>0</v>
      </c>
      <c r="E2683" s="51" t="s">
        <v>0</v>
      </c>
      <c r="F2683" s="86" t="s">
        <v>0</v>
      </c>
      <c r="G2683" s="87" t="s">
        <v>0</v>
      </c>
      <c r="H2683" s="8" t="s">
        <v>0</v>
      </c>
      <c r="I2683" s="103">
        <v>1</v>
      </c>
      <c r="J2683" s="103">
        <v>2</v>
      </c>
      <c r="K2683" s="103">
        <v>3</v>
      </c>
      <c r="L2683" s="103" t="s">
        <v>3</v>
      </c>
      <c r="M2683" s="103">
        <v>5</v>
      </c>
      <c r="N2683" s="103">
        <v>6</v>
      </c>
      <c r="O2683" s="103">
        <v>7</v>
      </c>
      <c r="P2683" s="103" t="s">
        <v>3102</v>
      </c>
      <c r="Q2683" s="103">
        <v>9</v>
      </c>
      <c r="R2683" s="35"/>
    </row>
    <row r="2684" spans="1:18" x14ac:dyDescent="0.3">
      <c r="A2684" s="41" t="s">
        <v>796</v>
      </c>
      <c r="B2684" s="41" t="s">
        <v>154</v>
      </c>
      <c r="C2684" s="40" t="s">
        <v>1182</v>
      </c>
      <c r="D2684" s="40" t="s">
        <v>1183</v>
      </c>
      <c r="E2684" s="52" t="s">
        <v>0</v>
      </c>
      <c r="F2684" s="52" t="s">
        <v>0</v>
      </c>
      <c r="G2684" s="52" t="s">
        <v>0</v>
      </c>
      <c r="H2684" s="6" t="s">
        <v>1184</v>
      </c>
      <c r="I2684" s="102"/>
      <c r="J2684" s="102"/>
      <c r="K2684" s="102"/>
      <c r="L2684" s="102">
        <f t="shared" si="944"/>
        <v>0</v>
      </c>
      <c r="M2684" s="102">
        <v>0</v>
      </c>
      <c r="N2684" s="102"/>
      <c r="O2684" s="102"/>
      <c r="P2684" s="102">
        <f t="shared" si="946"/>
        <v>0</v>
      </c>
      <c r="Q2684" s="102" t="str">
        <f t="shared" si="947"/>
        <v>-</v>
      </c>
      <c r="R2684" s="35"/>
    </row>
    <row r="2685" spans="1:18" s="34" customFormat="1" ht="20.399999999999999" x14ac:dyDescent="0.3">
      <c r="A2685" s="43" t="s">
        <v>0</v>
      </c>
      <c r="B2685" s="43" t="s">
        <v>0</v>
      </c>
      <c r="C2685" s="43" t="s">
        <v>0</v>
      </c>
      <c r="D2685" s="49" t="s">
        <v>0</v>
      </c>
      <c r="E2685" s="49" t="s">
        <v>0</v>
      </c>
      <c r="F2685" s="49" t="s">
        <v>0</v>
      </c>
      <c r="G2685" s="49" t="s">
        <v>0</v>
      </c>
      <c r="H2685" s="21" t="s">
        <v>26</v>
      </c>
      <c r="I2685" s="112">
        <f>SUM(I2686,I2694,I2696)</f>
        <v>2124488</v>
      </c>
      <c r="J2685" s="112">
        <f>SUM(J2686,J2694,J2696)</f>
        <v>1991788</v>
      </c>
      <c r="K2685" s="112">
        <f>SUM(K2686,K2694,K2696)</f>
        <v>0</v>
      </c>
      <c r="L2685" s="112">
        <f t="shared" si="944"/>
        <v>505715</v>
      </c>
      <c r="M2685" s="112">
        <f>SUM(M2686,M2694,M2696)</f>
        <v>156365</v>
      </c>
      <c r="N2685" s="112">
        <f t="shared" ref="N2685:O2685" si="961">SUM(N2686,N2694,N2696)</f>
        <v>181450</v>
      </c>
      <c r="O2685" s="112">
        <f t="shared" si="961"/>
        <v>167900</v>
      </c>
      <c r="P2685" s="112">
        <f t="shared" si="946"/>
        <v>505715</v>
      </c>
      <c r="Q2685" s="112">
        <f t="shared" si="947"/>
        <v>25.390001345524727</v>
      </c>
      <c r="R2685" s="35"/>
    </row>
    <row r="2686" spans="1:18" x14ac:dyDescent="0.3">
      <c r="A2686" s="40" t="s">
        <v>796</v>
      </c>
      <c r="B2686" s="40" t="s">
        <v>154</v>
      </c>
      <c r="C2686" s="40" t="s">
        <v>1182</v>
      </c>
      <c r="D2686" s="40" t="s">
        <v>1183</v>
      </c>
      <c r="E2686" s="52" t="s">
        <v>119</v>
      </c>
      <c r="F2686" s="52" t="s">
        <v>0</v>
      </c>
      <c r="G2686" s="52" t="s">
        <v>0</v>
      </c>
      <c r="H2686" s="6" t="s">
        <v>5</v>
      </c>
      <c r="I2686" s="104">
        <f>SUM(I2687,I2688)</f>
        <v>1712990</v>
      </c>
      <c r="J2686" s="104">
        <f>SUM(J2687,J2688)</f>
        <v>1666990</v>
      </c>
      <c r="K2686" s="104">
        <f>SUM(K2687,K2688)</f>
        <v>0</v>
      </c>
      <c r="L2686" s="104">
        <f t="shared" si="944"/>
        <v>431924</v>
      </c>
      <c r="M2686" s="104">
        <f>SUM(M2687,M2688)</f>
        <v>142524</v>
      </c>
      <c r="N2686" s="104">
        <f t="shared" ref="N2686:O2686" si="962">SUM(N2687,N2688)</f>
        <v>149700</v>
      </c>
      <c r="O2686" s="104">
        <f t="shared" si="962"/>
        <v>139700</v>
      </c>
      <c r="P2686" s="104">
        <f t="shared" si="946"/>
        <v>431924</v>
      </c>
      <c r="Q2686" s="104">
        <f t="shared" si="947"/>
        <v>25.910413379804321</v>
      </c>
      <c r="R2686" s="35"/>
    </row>
    <row r="2687" spans="1:18" x14ac:dyDescent="0.3">
      <c r="A2687" s="40" t="s">
        <v>796</v>
      </c>
      <c r="B2687" s="40" t="s">
        <v>154</v>
      </c>
      <c r="C2687" s="40" t="s">
        <v>1182</v>
      </c>
      <c r="D2687" s="40" t="s">
        <v>1183</v>
      </c>
      <c r="E2687" s="88" t="s">
        <v>3015</v>
      </c>
      <c r="F2687" s="40"/>
      <c r="G2687" s="81" t="s">
        <v>3071</v>
      </c>
      <c r="H2687" s="9" t="s">
        <v>6</v>
      </c>
      <c r="I2687" s="102">
        <v>1488090</v>
      </c>
      <c r="J2687" s="102">
        <v>1448090</v>
      </c>
      <c r="K2687" s="102"/>
      <c r="L2687" s="102">
        <f t="shared" si="944"/>
        <v>389894</v>
      </c>
      <c r="M2687" s="102">
        <v>127894</v>
      </c>
      <c r="N2687" s="102">
        <v>136000</v>
      </c>
      <c r="O2687" s="102">
        <v>126000</v>
      </c>
      <c r="P2687" s="102">
        <f t="shared" si="946"/>
        <v>389894</v>
      </c>
      <c r="Q2687" s="102">
        <f t="shared" si="947"/>
        <v>26.924707718442914</v>
      </c>
      <c r="R2687" s="35"/>
    </row>
    <row r="2688" spans="1:18" x14ac:dyDescent="0.3">
      <c r="A2688" s="41" t="s">
        <v>796</v>
      </c>
      <c r="B2688" s="41" t="s">
        <v>154</v>
      </c>
      <c r="C2688" s="41" t="s">
        <v>1182</v>
      </c>
      <c r="D2688" s="41" t="s">
        <v>1183</v>
      </c>
      <c r="E2688" s="41" t="s">
        <v>120</v>
      </c>
      <c r="F2688" s="40" t="s">
        <v>0</v>
      </c>
      <c r="G2688" s="81" t="s">
        <v>0</v>
      </c>
      <c r="H2688" s="6" t="s">
        <v>7</v>
      </c>
      <c r="I2688" s="104">
        <f>SUM(I2689:I2693)</f>
        <v>224900</v>
      </c>
      <c r="J2688" s="104">
        <f>SUM(J2689:J2693)</f>
        <v>218900</v>
      </c>
      <c r="K2688" s="104">
        <f>SUM(K2689:K2693)</f>
        <v>0</v>
      </c>
      <c r="L2688" s="104">
        <f t="shared" si="944"/>
        <v>42030</v>
      </c>
      <c r="M2688" s="104">
        <f>SUM(M2689:M2693)</f>
        <v>14630</v>
      </c>
      <c r="N2688" s="104">
        <f t="shared" ref="N2688:O2688" si="963">SUM(N2689:N2693)</f>
        <v>13700</v>
      </c>
      <c r="O2688" s="104">
        <f t="shared" si="963"/>
        <v>13700</v>
      </c>
      <c r="P2688" s="104">
        <f t="shared" si="946"/>
        <v>42030</v>
      </c>
      <c r="Q2688" s="104">
        <f t="shared" si="947"/>
        <v>19.200548195523069</v>
      </c>
      <c r="R2688" s="35"/>
    </row>
    <row r="2689" spans="1:18" x14ac:dyDescent="0.3">
      <c r="A2689" s="40" t="s">
        <v>796</v>
      </c>
      <c r="B2689" s="40" t="s">
        <v>154</v>
      </c>
      <c r="C2689" s="40" t="s">
        <v>1182</v>
      </c>
      <c r="D2689" s="40" t="s">
        <v>1183</v>
      </c>
      <c r="E2689" s="88" t="s">
        <v>3016</v>
      </c>
      <c r="F2689" s="40" t="s">
        <v>1185</v>
      </c>
      <c r="G2689" s="81" t="s">
        <v>3071</v>
      </c>
      <c r="H2689" s="9" t="s">
        <v>9</v>
      </c>
      <c r="I2689" s="102">
        <v>31000</v>
      </c>
      <c r="J2689" s="102">
        <v>29500</v>
      </c>
      <c r="K2689" s="102"/>
      <c r="L2689" s="102">
        <f t="shared" si="944"/>
        <v>7764</v>
      </c>
      <c r="M2689" s="102">
        <v>2764</v>
      </c>
      <c r="N2689" s="102">
        <v>2500</v>
      </c>
      <c r="O2689" s="102">
        <v>2500</v>
      </c>
      <c r="P2689" s="102">
        <f t="shared" si="946"/>
        <v>7764</v>
      </c>
      <c r="Q2689" s="102">
        <f t="shared" si="947"/>
        <v>26.318644067796608</v>
      </c>
      <c r="R2689" s="35"/>
    </row>
    <row r="2690" spans="1:18" x14ac:dyDescent="0.3">
      <c r="A2690" s="40" t="s">
        <v>796</v>
      </c>
      <c r="B2690" s="40" t="s">
        <v>154</v>
      </c>
      <c r="C2690" s="40" t="s">
        <v>1182</v>
      </c>
      <c r="D2690" s="40" t="s">
        <v>1183</v>
      </c>
      <c r="E2690" s="88" t="s">
        <v>3016</v>
      </c>
      <c r="F2690" s="40" t="s">
        <v>1186</v>
      </c>
      <c r="G2690" s="81" t="s">
        <v>3071</v>
      </c>
      <c r="H2690" s="9" t="s">
        <v>12</v>
      </c>
      <c r="I2690" s="102">
        <v>128000</v>
      </c>
      <c r="J2690" s="102">
        <v>125000</v>
      </c>
      <c r="K2690" s="102"/>
      <c r="L2690" s="102">
        <f t="shared" si="944"/>
        <v>34266</v>
      </c>
      <c r="M2690" s="102">
        <v>11866</v>
      </c>
      <c r="N2690" s="102">
        <v>11200</v>
      </c>
      <c r="O2690" s="102">
        <v>11200</v>
      </c>
      <c r="P2690" s="102">
        <f t="shared" si="946"/>
        <v>34266</v>
      </c>
      <c r="Q2690" s="102">
        <f t="shared" si="947"/>
        <v>27.412799999999997</v>
      </c>
      <c r="R2690" s="35"/>
    </row>
    <row r="2691" spans="1:18" x14ac:dyDescent="0.3">
      <c r="A2691" s="40" t="s">
        <v>796</v>
      </c>
      <c r="B2691" s="40" t="s">
        <v>154</v>
      </c>
      <c r="C2691" s="40" t="s">
        <v>1182</v>
      </c>
      <c r="D2691" s="40" t="s">
        <v>1183</v>
      </c>
      <c r="E2691" s="88" t="s">
        <v>3016</v>
      </c>
      <c r="F2691" s="40" t="s">
        <v>1187</v>
      </c>
      <c r="G2691" s="81" t="s">
        <v>3071</v>
      </c>
      <c r="H2691" s="9" t="s">
        <v>10</v>
      </c>
      <c r="I2691" s="102">
        <v>30000</v>
      </c>
      <c r="J2691" s="102">
        <v>28500</v>
      </c>
      <c r="K2691" s="102"/>
      <c r="L2691" s="102">
        <f t="shared" si="944"/>
        <v>0</v>
      </c>
      <c r="M2691" s="102">
        <v>0</v>
      </c>
      <c r="N2691" s="102"/>
      <c r="O2691" s="102"/>
      <c r="P2691" s="102">
        <f t="shared" si="946"/>
        <v>0</v>
      </c>
      <c r="Q2691" s="102">
        <f t="shared" si="947"/>
        <v>0</v>
      </c>
      <c r="R2691" s="35"/>
    </row>
    <row r="2692" spans="1:18" x14ac:dyDescent="0.3">
      <c r="A2692" s="40" t="s">
        <v>796</v>
      </c>
      <c r="B2692" s="40" t="s">
        <v>154</v>
      </c>
      <c r="C2692" s="40" t="s">
        <v>1182</v>
      </c>
      <c r="D2692" s="40" t="s">
        <v>1183</v>
      </c>
      <c r="E2692" s="88" t="s">
        <v>3016</v>
      </c>
      <c r="F2692" s="40" t="s">
        <v>1188</v>
      </c>
      <c r="G2692" s="81" t="s">
        <v>3071</v>
      </c>
      <c r="H2692" s="9" t="s">
        <v>8</v>
      </c>
      <c r="I2692" s="102">
        <v>20000</v>
      </c>
      <c r="J2692" s="102">
        <v>20000</v>
      </c>
      <c r="K2692" s="102"/>
      <c r="L2692" s="102">
        <f t="shared" si="944"/>
        <v>0</v>
      </c>
      <c r="M2692" s="102">
        <v>0</v>
      </c>
      <c r="N2692" s="102"/>
      <c r="O2692" s="102"/>
      <c r="P2692" s="102">
        <f t="shared" si="946"/>
        <v>0</v>
      </c>
      <c r="Q2692" s="102">
        <f t="shared" si="947"/>
        <v>0</v>
      </c>
      <c r="R2692" s="35"/>
    </row>
    <row r="2693" spans="1:18" x14ac:dyDescent="0.3">
      <c r="A2693" s="40" t="s">
        <v>796</v>
      </c>
      <c r="B2693" s="40" t="s">
        <v>154</v>
      </c>
      <c r="C2693" s="40" t="s">
        <v>1182</v>
      </c>
      <c r="D2693" s="40" t="s">
        <v>1183</v>
      </c>
      <c r="E2693" s="88" t="s">
        <v>3016</v>
      </c>
      <c r="F2693" s="40" t="s">
        <v>1189</v>
      </c>
      <c r="G2693" s="81" t="s">
        <v>3071</v>
      </c>
      <c r="H2693" s="9" t="s">
        <v>11</v>
      </c>
      <c r="I2693" s="102">
        <v>15900</v>
      </c>
      <c r="J2693" s="102">
        <v>15900</v>
      </c>
      <c r="K2693" s="102"/>
      <c r="L2693" s="102">
        <f t="shared" si="944"/>
        <v>0</v>
      </c>
      <c r="M2693" s="102">
        <v>0</v>
      </c>
      <c r="N2693" s="102"/>
      <c r="O2693" s="102"/>
      <c r="P2693" s="102">
        <f t="shared" si="946"/>
        <v>0</v>
      </c>
      <c r="Q2693" s="102">
        <f t="shared" si="947"/>
        <v>0</v>
      </c>
      <c r="R2693" s="35"/>
    </row>
    <row r="2694" spans="1:18" x14ac:dyDescent="0.3">
      <c r="A2694" s="40" t="s">
        <v>796</v>
      </c>
      <c r="B2694" s="40" t="s">
        <v>154</v>
      </c>
      <c r="C2694" s="40" t="s">
        <v>1182</v>
      </c>
      <c r="D2694" s="40" t="s">
        <v>1183</v>
      </c>
      <c r="E2694" s="52" t="s">
        <v>124</v>
      </c>
      <c r="F2694" s="52" t="s">
        <v>0</v>
      </c>
      <c r="G2694" s="52" t="s">
        <v>0</v>
      </c>
      <c r="H2694" s="6" t="s">
        <v>14</v>
      </c>
      <c r="I2694" s="104">
        <f>SUM(I2695)</f>
        <v>164998</v>
      </c>
      <c r="J2694" s="104">
        <f>SUM(J2695)</f>
        <v>162498</v>
      </c>
      <c r="K2694" s="104">
        <f>SUM(K2695)</f>
        <v>0</v>
      </c>
      <c r="L2694" s="104">
        <f t="shared" si="944"/>
        <v>42430</v>
      </c>
      <c r="M2694" s="104">
        <f>SUM(M2695)</f>
        <v>13430</v>
      </c>
      <c r="N2694" s="104">
        <f t="shared" ref="N2694:O2694" si="964">SUM(N2695)</f>
        <v>15000</v>
      </c>
      <c r="O2694" s="104">
        <f t="shared" si="964"/>
        <v>14000</v>
      </c>
      <c r="P2694" s="104">
        <f t="shared" si="946"/>
        <v>42430</v>
      </c>
      <c r="Q2694" s="104">
        <f t="shared" si="947"/>
        <v>26.111090598038128</v>
      </c>
      <c r="R2694" s="35"/>
    </row>
    <row r="2695" spans="1:18" x14ac:dyDescent="0.3">
      <c r="A2695" s="40" t="s">
        <v>796</v>
      </c>
      <c r="B2695" s="40" t="s">
        <v>154</v>
      </c>
      <c r="C2695" s="40" t="s">
        <v>1182</v>
      </c>
      <c r="D2695" s="40" t="s">
        <v>1183</v>
      </c>
      <c r="E2695" s="88" t="s">
        <v>3017</v>
      </c>
      <c r="F2695" s="40"/>
      <c r="G2695" s="81" t="s">
        <v>3071</v>
      </c>
      <c r="H2695" s="9" t="s">
        <v>15</v>
      </c>
      <c r="I2695" s="102">
        <v>164998</v>
      </c>
      <c r="J2695" s="102">
        <v>162498</v>
      </c>
      <c r="K2695" s="102"/>
      <c r="L2695" s="102">
        <f t="shared" si="944"/>
        <v>42430</v>
      </c>
      <c r="M2695" s="102">
        <v>13430</v>
      </c>
      <c r="N2695" s="102">
        <v>15000</v>
      </c>
      <c r="O2695" s="102">
        <v>14000</v>
      </c>
      <c r="P2695" s="102">
        <f t="shared" si="946"/>
        <v>42430</v>
      </c>
      <c r="Q2695" s="102">
        <f t="shared" si="947"/>
        <v>26.111090598038128</v>
      </c>
      <c r="R2695" s="35"/>
    </row>
    <row r="2696" spans="1:18" x14ac:dyDescent="0.3">
      <c r="A2696" s="40" t="s">
        <v>796</v>
      </c>
      <c r="B2696" s="40" t="s">
        <v>154</v>
      </c>
      <c r="C2696" s="40" t="s">
        <v>1182</v>
      </c>
      <c r="D2696" s="40" t="s">
        <v>1183</v>
      </c>
      <c r="E2696" s="52" t="s">
        <v>125</v>
      </c>
      <c r="F2696" s="52" t="s">
        <v>0</v>
      </c>
      <c r="G2696" s="52" t="s">
        <v>0</v>
      </c>
      <c r="H2696" s="6" t="s">
        <v>16</v>
      </c>
      <c r="I2696" s="104">
        <f>SUM(I2697:I2704)</f>
        <v>246500</v>
      </c>
      <c r="J2696" s="104">
        <f>SUM(J2697:J2704)</f>
        <v>162300</v>
      </c>
      <c r="K2696" s="104">
        <f>SUM(K2697:K2704)</f>
        <v>0</v>
      </c>
      <c r="L2696" s="104">
        <f t="shared" si="944"/>
        <v>31361</v>
      </c>
      <c r="M2696" s="104">
        <f>SUM(M2697:M2704)</f>
        <v>411</v>
      </c>
      <c r="N2696" s="104">
        <f t="shared" ref="N2696:O2696" si="965">SUM(N2697:N2704)</f>
        <v>16750</v>
      </c>
      <c r="O2696" s="104">
        <f t="shared" si="965"/>
        <v>14200</v>
      </c>
      <c r="P2696" s="104">
        <f t="shared" si="946"/>
        <v>31361</v>
      </c>
      <c r="Q2696" s="104">
        <f t="shared" si="947"/>
        <v>19.322858903265558</v>
      </c>
      <c r="R2696" s="35"/>
    </row>
    <row r="2697" spans="1:18" x14ac:dyDescent="0.3">
      <c r="A2697" s="40" t="s">
        <v>796</v>
      </c>
      <c r="B2697" s="40" t="s">
        <v>154</v>
      </c>
      <c r="C2697" s="40" t="s">
        <v>1182</v>
      </c>
      <c r="D2697" s="40" t="s">
        <v>1183</v>
      </c>
      <c r="E2697" s="88" t="s">
        <v>3018</v>
      </c>
      <c r="F2697" s="40"/>
      <c r="G2697" s="81" t="s">
        <v>3071</v>
      </c>
      <c r="H2697" s="9" t="s">
        <v>17</v>
      </c>
      <c r="I2697" s="102">
        <v>2000</v>
      </c>
      <c r="J2697" s="102">
        <v>1000</v>
      </c>
      <c r="K2697" s="102"/>
      <c r="L2697" s="102">
        <f t="shared" si="944"/>
        <v>0</v>
      </c>
      <c r="M2697" s="102">
        <v>0</v>
      </c>
      <c r="N2697" s="102"/>
      <c r="O2697" s="102"/>
      <c r="P2697" s="102">
        <f t="shared" si="946"/>
        <v>0</v>
      </c>
      <c r="Q2697" s="102">
        <f t="shared" si="947"/>
        <v>0</v>
      </c>
      <c r="R2697" s="35"/>
    </row>
    <row r="2698" spans="1:18" x14ac:dyDescent="0.3">
      <c r="A2698" s="40" t="s">
        <v>796</v>
      </c>
      <c r="B2698" s="40" t="s">
        <v>154</v>
      </c>
      <c r="C2698" s="40" t="s">
        <v>1182</v>
      </c>
      <c r="D2698" s="40" t="s">
        <v>1183</v>
      </c>
      <c r="E2698" s="88" t="s">
        <v>3031</v>
      </c>
      <c r="F2698" s="40"/>
      <c r="G2698" s="81" t="s">
        <v>3071</v>
      </c>
      <c r="H2698" s="9" t="s">
        <v>18</v>
      </c>
      <c r="I2698" s="102">
        <v>78000</v>
      </c>
      <c r="J2698" s="102">
        <v>78000</v>
      </c>
      <c r="K2698" s="102"/>
      <c r="L2698" s="102">
        <f t="shared" si="944"/>
        <v>18000</v>
      </c>
      <c r="M2698" s="102">
        <v>0</v>
      </c>
      <c r="N2698" s="102">
        <v>10000</v>
      </c>
      <c r="O2698" s="102">
        <v>8000</v>
      </c>
      <c r="P2698" s="102">
        <f t="shared" si="946"/>
        <v>18000</v>
      </c>
      <c r="Q2698" s="102">
        <f t="shared" si="947"/>
        <v>23.076923076923077</v>
      </c>
      <c r="R2698" s="35"/>
    </row>
    <row r="2699" spans="1:18" x14ac:dyDescent="0.3">
      <c r="A2699" s="40" t="s">
        <v>796</v>
      </c>
      <c r="B2699" s="40" t="s">
        <v>154</v>
      </c>
      <c r="C2699" s="40" t="s">
        <v>1182</v>
      </c>
      <c r="D2699" s="40" t="s">
        <v>1183</v>
      </c>
      <c r="E2699" s="88" t="s">
        <v>3032</v>
      </c>
      <c r="F2699" s="40"/>
      <c r="G2699" s="81" t="s">
        <v>3071</v>
      </c>
      <c r="H2699" s="9" t="s">
        <v>19</v>
      </c>
      <c r="I2699" s="102">
        <v>20000</v>
      </c>
      <c r="J2699" s="102">
        <v>20000</v>
      </c>
      <c r="K2699" s="102"/>
      <c r="L2699" s="102">
        <f t="shared" ref="L2699:L2760" si="966">SUM(M2699:O2699)</f>
        <v>4500</v>
      </c>
      <c r="M2699" s="102">
        <v>0</v>
      </c>
      <c r="N2699" s="102">
        <v>2500</v>
      </c>
      <c r="O2699" s="102">
        <v>2000</v>
      </c>
      <c r="P2699" s="102">
        <f t="shared" si="946"/>
        <v>4500</v>
      </c>
      <c r="Q2699" s="102">
        <f t="shared" si="947"/>
        <v>22.5</v>
      </c>
      <c r="R2699" s="35"/>
    </row>
    <row r="2700" spans="1:18" x14ac:dyDescent="0.3">
      <c r="A2700" s="40" t="s">
        <v>796</v>
      </c>
      <c r="B2700" s="40" t="s">
        <v>154</v>
      </c>
      <c r="C2700" s="40" t="s">
        <v>1182</v>
      </c>
      <c r="D2700" s="40" t="s">
        <v>1183</v>
      </c>
      <c r="E2700" s="88" t="s">
        <v>3026</v>
      </c>
      <c r="F2700" s="40"/>
      <c r="G2700" s="81" t="s">
        <v>3071</v>
      </c>
      <c r="H2700" s="9" t="s">
        <v>20</v>
      </c>
      <c r="I2700" s="102">
        <v>85500</v>
      </c>
      <c r="J2700" s="102">
        <v>9000</v>
      </c>
      <c r="K2700" s="102"/>
      <c r="L2700" s="102">
        <f t="shared" si="966"/>
        <v>1500</v>
      </c>
      <c r="M2700" s="102">
        <v>0</v>
      </c>
      <c r="N2700" s="102">
        <v>750</v>
      </c>
      <c r="O2700" s="102">
        <v>750</v>
      </c>
      <c r="P2700" s="102">
        <f t="shared" si="946"/>
        <v>1500</v>
      </c>
      <c r="Q2700" s="102">
        <f t="shared" si="947"/>
        <v>16.666666666666664</v>
      </c>
      <c r="R2700" s="35"/>
    </row>
    <row r="2701" spans="1:18" x14ac:dyDescent="0.3">
      <c r="A2701" s="40" t="s">
        <v>796</v>
      </c>
      <c r="B2701" s="40" t="s">
        <v>154</v>
      </c>
      <c r="C2701" s="40" t="s">
        <v>1182</v>
      </c>
      <c r="D2701" s="40" t="s">
        <v>1183</v>
      </c>
      <c r="E2701" s="88" t="s">
        <v>3033</v>
      </c>
      <c r="F2701" s="40"/>
      <c r="G2701" s="81" t="s">
        <v>3071</v>
      </c>
      <c r="H2701" s="9" t="s">
        <v>21</v>
      </c>
      <c r="I2701" s="102">
        <v>2000</v>
      </c>
      <c r="J2701" s="102">
        <v>1000</v>
      </c>
      <c r="K2701" s="102"/>
      <c r="L2701" s="102">
        <f t="shared" si="966"/>
        <v>0</v>
      </c>
      <c r="M2701" s="102">
        <v>0</v>
      </c>
      <c r="N2701" s="102"/>
      <c r="O2701" s="102"/>
      <c r="P2701" s="102">
        <f t="shared" si="946"/>
        <v>0</v>
      </c>
      <c r="Q2701" s="102">
        <f t="shared" si="947"/>
        <v>0</v>
      </c>
      <c r="R2701" s="35"/>
    </row>
    <row r="2702" spans="1:18" x14ac:dyDescent="0.3">
      <c r="A2702" s="40" t="s">
        <v>796</v>
      </c>
      <c r="B2702" s="40" t="s">
        <v>154</v>
      </c>
      <c r="C2702" s="40" t="s">
        <v>1182</v>
      </c>
      <c r="D2702" s="40" t="s">
        <v>1183</v>
      </c>
      <c r="E2702" s="88" t="s">
        <v>3035</v>
      </c>
      <c r="F2702" s="40"/>
      <c r="G2702" s="81" t="s">
        <v>3071</v>
      </c>
      <c r="H2702" s="9" t="s">
        <v>23</v>
      </c>
      <c r="I2702" s="102">
        <v>15000</v>
      </c>
      <c r="J2702" s="102">
        <v>12000</v>
      </c>
      <c r="K2702" s="102"/>
      <c r="L2702" s="102">
        <f t="shared" si="966"/>
        <v>2000</v>
      </c>
      <c r="M2702" s="102">
        <v>0</v>
      </c>
      <c r="N2702" s="102">
        <v>1000</v>
      </c>
      <c r="O2702" s="102">
        <v>1000</v>
      </c>
      <c r="P2702" s="102">
        <f t="shared" ref="P2702:P2760" si="967">K2702+L2702</f>
        <v>2000</v>
      </c>
      <c r="Q2702" s="102">
        <f t="shared" ref="Q2702:Q2760" si="968">IF(J2702=0,"-",P2702/J2702*100)</f>
        <v>16.666666666666664</v>
      </c>
      <c r="R2702" s="35"/>
    </row>
    <row r="2703" spans="1:18" x14ac:dyDescent="0.3">
      <c r="A2703" s="40" t="s">
        <v>796</v>
      </c>
      <c r="B2703" s="40" t="s">
        <v>154</v>
      </c>
      <c r="C2703" s="40" t="s">
        <v>1182</v>
      </c>
      <c r="D2703" s="40" t="s">
        <v>1183</v>
      </c>
      <c r="E2703" s="88" t="s">
        <v>3036</v>
      </c>
      <c r="F2703" s="40"/>
      <c r="G2703" s="81" t="s">
        <v>3071</v>
      </c>
      <c r="H2703" s="9" t="s">
        <v>24</v>
      </c>
      <c r="I2703" s="102">
        <v>0</v>
      </c>
      <c r="J2703" s="102">
        <v>0</v>
      </c>
      <c r="K2703" s="102"/>
      <c r="L2703" s="102">
        <f t="shared" si="966"/>
        <v>0</v>
      </c>
      <c r="M2703" s="102">
        <v>0</v>
      </c>
      <c r="N2703" s="102"/>
      <c r="O2703" s="102"/>
      <c r="P2703" s="102">
        <f t="shared" si="967"/>
        <v>0</v>
      </c>
      <c r="Q2703" s="102" t="str">
        <f t="shared" si="968"/>
        <v>-</v>
      </c>
      <c r="R2703" s="35"/>
    </row>
    <row r="2704" spans="1:18" x14ac:dyDescent="0.3">
      <c r="A2704" s="41" t="s">
        <v>796</v>
      </c>
      <c r="B2704" s="41" t="s">
        <v>154</v>
      </c>
      <c r="C2704" s="41" t="s">
        <v>1182</v>
      </c>
      <c r="D2704" s="41" t="s">
        <v>1183</v>
      </c>
      <c r="E2704" s="41" t="s">
        <v>127</v>
      </c>
      <c r="F2704" s="40" t="s">
        <v>0</v>
      </c>
      <c r="G2704" s="81" t="s">
        <v>0</v>
      </c>
      <c r="H2704" s="6" t="s">
        <v>25</v>
      </c>
      <c r="I2704" s="104">
        <f>SUM(I2705:I2707)</f>
        <v>44000</v>
      </c>
      <c r="J2704" s="104">
        <f>SUM(J2705:J2707)</f>
        <v>41300</v>
      </c>
      <c r="K2704" s="104">
        <f>SUM(K2705:K2707)</f>
        <v>0</v>
      </c>
      <c r="L2704" s="104">
        <f t="shared" si="966"/>
        <v>5361</v>
      </c>
      <c r="M2704" s="104">
        <f>SUM(M2705:M2707)</f>
        <v>411</v>
      </c>
      <c r="N2704" s="104">
        <f t="shared" ref="N2704:O2704" si="969">SUM(N2705:N2707)</f>
        <v>2500</v>
      </c>
      <c r="O2704" s="104">
        <f t="shared" si="969"/>
        <v>2450</v>
      </c>
      <c r="P2704" s="104">
        <f t="shared" si="967"/>
        <v>5361</v>
      </c>
      <c r="Q2704" s="104">
        <f t="shared" si="968"/>
        <v>12.980629539951574</v>
      </c>
      <c r="R2704" s="35"/>
    </row>
    <row r="2705" spans="1:18" x14ac:dyDescent="0.3">
      <c r="A2705" s="40" t="s">
        <v>796</v>
      </c>
      <c r="B2705" s="40" t="s">
        <v>154</v>
      </c>
      <c r="C2705" s="40" t="s">
        <v>1182</v>
      </c>
      <c r="D2705" s="40" t="s">
        <v>1183</v>
      </c>
      <c r="E2705" s="88" t="s">
        <v>3019</v>
      </c>
      <c r="F2705" s="40"/>
      <c r="G2705" s="81" t="s">
        <v>3071</v>
      </c>
      <c r="H2705" s="9" t="s">
        <v>25</v>
      </c>
      <c r="I2705" s="102">
        <v>26600</v>
      </c>
      <c r="J2705" s="102">
        <v>23900</v>
      </c>
      <c r="K2705" s="102"/>
      <c r="L2705" s="102">
        <f t="shared" si="966"/>
        <v>4000</v>
      </c>
      <c r="M2705" s="102">
        <v>0</v>
      </c>
      <c r="N2705" s="102">
        <v>2000</v>
      </c>
      <c r="O2705" s="102">
        <v>2000</v>
      </c>
      <c r="P2705" s="102">
        <f t="shared" si="967"/>
        <v>4000</v>
      </c>
      <c r="Q2705" s="102">
        <f t="shared" si="968"/>
        <v>16.736401673640167</v>
      </c>
      <c r="R2705" s="35"/>
    </row>
    <row r="2706" spans="1:18" x14ac:dyDescent="0.3">
      <c r="A2706" s="40" t="s">
        <v>796</v>
      </c>
      <c r="B2706" s="40" t="s">
        <v>154</v>
      </c>
      <c r="C2706" s="40" t="s">
        <v>1182</v>
      </c>
      <c r="D2706" s="40" t="s">
        <v>1183</v>
      </c>
      <c r="E2706" s="88" t="s">
        <v>3019</v>
      </c>
      <c r="F2706" s="40" t="s">
        <v>1190</v>
      </c>
      <c r="G2706" s="81" t="s">
        <v>3071</v>
      </c>
      <c r="H2706" s="9" t="s">
        <v>135</v>
      </c>
      <c r="I2706" s="102">
        <v>4900</v>
      </c>
      <c r="J2706" s="102">
        <v>4900</v>
      </c>
      <c r="K2706" s="102"/>
      <c r="L2706" s="102">
        <f t="shared" si="966"/>
        <v>1361</v>
      </c>
      <c r="M2706" s="102">
        <v>411</v>
      </c>
      <c r="N2706" s="102">
        <v>500</v>
      </c>
      <c r="O2706" s="102">
        <v>450</v>
      </c>
      <c r="P2706" s="102">
        <f t="shared" si="967"/>
        <v>1361</v>
      </c>
      <c r="Q2706" s="102">
        <f t="shared" si="968"/>
        <v>27.775510204081634</v>
      </c>
      <c r="R2706" s="35"/>
    </row>
    <row r="2707" spans="1:18" ht="20.399999999999999" x14ac:dyDescent="0.3">
      <c r="A2707" s="40" t="s">
        <v>796</v>
      </c>
      <c r="B2707" s="40" t="s">
        <v>154</v>
      </c>
      <c r="C2707" s="40" t="s">
        <v>1182</v>
      </c>
      <c r="D2707" s="40" t="s">
        <v>1183</v>
      </c>
      <c r="E2707" s="88" t="s">
        <v>3019</v>
      </c>
      <c r="F2707" s="40" t="s">
        <v>1191</v>
      </c>
      <c r="G2707" s="81" t="s">
        <v>3071</v>
      </c>
      <c r="H2707" s="9" t="s">
        <v>141</v>
      </c>
      <c r="I2707" s="102">
        <v>12500</v>
      </c>
      <c r="J2707" s="102">
        <v>12500</v>
      </c>
      <c r="K2707" s="102"/>
      <c r="L2707" s="102">
        <f t="shared" si="966"/>
        <v>0</v>
      </c>
      <c r="M2707" s="102">
        <v>0</v>
      </c>
      <c r="N2707" s="102"/>
      <c r="O2707" s="102"/>
      <c r="P2707" s="102">
        <f t="shared" si="967"/>
        <v>0</v>
      </c>
      <c r="Q2707" s="102">
        <f t="shared" si="968"/>
        <v>0</v>
      </c>
      <c r="R2707" s="35"/>
    </row>
    <row r="2708" spans="1:18" s="34" customFormat="1" ht="20.399999999999999" x14ac:dyDescent="0.3">
      <c r="A2708" s="43" t="s">
        <v>0</v>
      </c>
      <c r="B2708" s="43" t="s">
        <v>0</v>
      </c>
      <c r="C2708" s="43" t="s">
        <v>0</v>
      </c>
      <c r="D2708" s="49" t="s">
        <v>0</v>
      </c>
      <c r="E2708" s="49" t="s">
        <v>0</v>
      </c>
      <c r="F2708" s="49" t="s">
        <v>0</v>
      </c>
      <c r="G2708" s="49" t="s">
        <v>0</v>
      </c>
      <c r="H2708" s="21" t="s">
        <v>35</v>
      </c>
      <c r="I2708" s="112">
        <f t="shared" ref="I2708:O2709" si="970">SUM(I2709)</f>
        <v>100</v>
      </c>
      <c r="J2708" s="112">
        <f t="shared" si="970"/>
        <v>100</v>
      </c>
      <c r="K2708" s="112">
        <f t="shared" si="970"/>
        <v>0</v>
      </c>
      <c r="L2708" s="112">
        <f t="shared" si="966"/>
        <v>0</v>
      </c>
      <c r="M2708" s="112">
        <f t="shared" si="970"/>
        <v>0</v>
      </c>
      <c r="N2708" s="112">
        <f t="shared" si="970"/>
        <v>0</v>
      </c>
      <c r="O2708" s="112">
        <f t="shared" si="970"/>
        <v>0</v>
      </c>
      <c r="P2708" s="112">
        <f t="shared" si="967"/>
        <v>0</v>
      </c>
      <c r="Q2708" s="112">
        <f t="shared" si="968"/>
        <v>0</v>
      </c>
      <c r="R2708" s="35"/>
    </row>
    <row r="2709" spans="1:18" x14ac:dyDescent="0.3">
      <c r="A2709" s="40" t="s">
        <v>796</v>
      </c>
      <c r="B2709" s="40" t="s">
        <v>154</v>
      </c>
      <c r="C2709" s="40" t="s">
        <v>1182</v>
      </c>
      <c r="D2709" s="40" t="s">
        <v>1183</v>
      </c>
      <c r="E2709" s="52" t="s">
        <v>142</v>
      </c>
      <c r="F2709" s="52" t="s">
        <v>0</v>
      </c>
      <c r="G2709" s="52" t="s">
        <v>0</v>
      </c>
      <c r="H2709" s="6" t="s">
        <v>27</v>
      </c>
      <c r="I2709" s="104">
        <f t="shared" si="970"/>
        <v>100</v>
      </c>
      <c r="J2709" s="104">
        <f t="shared" si="970"/>
        <v>100</v>
      </c>
      <c r="K2709" s="104">
        <f t="shared" si="970"/>
        <v>0</v>
      </c>
      <c r="L2709" s="104">
        <f t="shared" si="966"/>
        <v>0</v>
      </c>
      <c r="M2709" s="104">
        <f t="shared" si="970"/>
        <v>0</v>
      </c>
      <c r="N2709" s="104">
        <f t="shared" si="970"/>
        <v>0</v>
      </c>
      <c r="O2709" s="104">
        <f t="shared" si="970"/>
        <v>0</v>
      </c>
      <c r="P2709" s="104">
        <f t="shared" si="967"/>
        <v>0</v>
      </c>
      <c r="Q2709" s="104">
        <f t="shared" si="968"/>
        <v>0</v>
      </c>
      <c r="R2709" s="35"/>
    </row>
    <row r="2710" spans="1:18" x14ac:dyDescent="0.3">
      <c r="A2710" s="40" t="s">
        <v>796</v>
      </c>
      <c r="B2710" s="40" t="s">
        <v>154</v>
      </c>
      <c r="C2710" s="40" t="s">
        <v>1182</v>
      </c>
      <c r="D2710" s="40" t="s">
        <v>1183</v>
      </c>
      <c r="E2710" s="88" t="s">
        <v>3021</v>
      </c>
      <c r="F2710" s="40"/>
      <c r="G2710" s="81" t="s">
        <v>3071</v>
      </c>
      <c r="H2710" s="9" t="s">
        <v>34</v>
      </c>
      <c r="I2710" s="102">
        <v>100</v>
      </c>
      <c r="J2710" s="102">
        <v>100</v>
      </c>
      <c r="K2710" s="102"/>
      <c r="L2710" s="102">
        <f t="shared" si="966"/>
        <v>0</v>
      </c>
      <c r="M2710" s="102">
        <v>0</v>
      </c>
      <c r="N2710" s="102"/>
      <c r="O2710" s="102"/>
      <c r="P2710" s="102">
        <f t="shared" si="967"/>
        <v>0</v>
      </c>
      <c r="Q2710" s="102">
        <f t="shared" si="968"/>
        <v>0</v>
      </c>
      <c r="R2710" s="35"/>
    </row>
    <row r="2711" spans="1:18" s="34" customFormat="1" ht="20.399999999999999" x14ac:dyDescent="0.3">
      <c r="A2711" s="43" t="s">
        <v>0</v>
      </c>
      <c r="B2711" s="43" t="s">
        <v>0</v>
      </c>
      <c r="C2711" s="43" t="s">
        <v>0</v>
      </c>
      <c r="D2711" s="49" t="s">
        <v>0</v>
      </c>
      <c r="E2711" s="49" t="s">
        <v>0</v>
      </c>
      <c r="F2711" s="49" t="s">
        <v>0</v>
      </c>
      <c r="G2711" s="49" t="s">
        <v>0</v>
      </c>
      <c r="H2711" s="21" t="s">
        <v>53</v>
      </c>
      <c r="I2711" s="112">
        <f t="shared" ref="I2711:O2712" si="971">SUM(I2712)</f>
        <v>20000</v>
      </c>
      <c r="J2711" s="112">
        <f t="shared" si="971"/>
        <v>0</v>
      </c>
      <c r="K2711" s="112">
        <f t="shared" si="971"/>
        <v>0</v>
      </c>
      <c r="L2711" s="112">
        <f t="shared" si="966"/>
        <v>0</v>
      </c>
      <c r="M2711" s="112">
        <f t="shared" si="971"/>
        <v>0</v>
      </c>
      <c r="N2711" s="112">
        <f t="shared" si="971"/>
        <v>0</v>
      </c>
      <c r="O2711" s="112">
        <f t="shared" si="971"/>
        <v>0</v>
      </c>
      <c r="P2711" s="112">
        <f t="shared" si="967"/>
        <v>0</v>
      </c>
      <c r="Q2711" s="112" t="str">
        <f t="shared" si="968"/>
        <v>-</v>
      </c>
      <c r="R2711" s="35"/>
    </row>
    <row r="2712" spans="1:18" x14ac:dyDescent="0.3">
      <c r="A2712" s="40" t="s">
        <v>796</v>
      </c>
      <c r="B2712" s="40" t="s">
        <v>154</v>
      </c>
      <c r="C2712" s="40" t="s">
        <v>1182</v>
      </c>
      <c r="D2712" s="40" t="s">
        <v>1183</v>
      </c>
      <c r="E2712" s="52" t="s">
        <v>149</v>
      </c>
      <c r="F2712" s="52" t="s">
        <v>0</v>
      </c>
      <c r="G2712" s="52" t="s">
        <v>0</v>
      </c>
      <c r="H2712" s="6" t="s">
        <v>46</v>
      </c>
      <c r="I2712" s="104">
        <f t="shared" si="971"/>
        <v>20000</v>
      </c>
      <c r="J2712" s="104">
        <f t="shared" si="971"/>
        <v>0</v>
      </c>
      <c r="K2712" s="104">
        <f t="shared" si="971"/>
        <v>0</v>
      </c>
      <c r="L2712" s="104">
        <f t="shared" si="966"/>
        <v>0</v>
      </c>
      <c r="M2712" s="104">
        <f t="shared" si="971"/>
        <v>0</v>
      </c>
      <c r="N2712" s="104">
        <f t="shared" si="971"/>
        <v>0</v>
      </c>
      <c r="O2712" s="104">
        <f t="shared" si="971"/>
        <v>0</v>
      </c>
      <c r="P2712" s="104">
        <f t="shared" si="967"/>
        <v>0</v>
      </c>
      <c r="Q2712" s="104" t="str">
        <f t="shared" si="968"/>
        <v>-</v>
      </c>
      <c r="R2712" s="35"/>
    </row>
    <row r="2713" spans="1:18" x14ac:dyDescent="0.3">
      <c r="A2713" s="40" t="s">
        <v>796</v>
      </c>
      <c r="B2713" s="40" t="s">
        <v>154</v>
      </c>
      <c r="C2713" s="40" t="s">
        <v>1182</v>
      </c>
      <c r="D2713" s="40" t="s">
        <v>1183</v>
      </c>
      <c r="E2713" s="88" t="s">
        <v>3022</v>
      </c>
      <c r="F2713" s="40"/>
      <c r="G2713" s="81" t="s">
        <v>3071</v>
      </c>
      <c r="H2713" s="9" t="s">
        <v>49</v>
      </c>
      <c r="I2713" s="102">
        <v>20000</v>
      </c>
      <c r="J2713" s="102">
        <v>0</v>
      </c>
      <c r="K2713" s="102"/>
      <c r="L2713" s="102">
        <f t="shared" si="966"/>
        <v>0</v>
      </c>
      <c r="M2713" s="102">
        <v>0</v>
      </c>
      <c r="N2713" s="102"/>
      <c r="O2713" s="102"/>
      <c r="P2713" s="102">
        <f t="shared" si="967"/>
        <v>0</v>
      </c>
      <c r="Q2713" s="102" t="str">
        <f t="shared" si="968"/>
        <v>-</v>
      </c>
      <c r="R2713" s="35"/>
    </row>
    <row r="2714" spans="1:18" s="34" customFormat="1" x14ac:dyDescent="0.3">
      <c r="A2714" s="49" t="s">
        <v>0</v>
      </c>
      <c r="B2714" s="49" t="s">
        <v>0</v>
      </c>
      <c r="C2714" s="49" t="s">
        <v>0</v>
      </c>
      <c r="D2714" s="49" t="s">
        <v>0</v>
      </c>
      <c r="E2714" s="49" t="s">
        <v>0</v>
      </c>
      <c r="F2714" s="49" t="s">
        <v>0</v>
      </c>
      <c r="G2714" s="49" t="s">
        <v>0</v>
      </c>
      <c r="H2714" s="21" t="s">
        <v>1192</v>
      </c>
      <c r="I2714" s="112">
        <f>SUM(I2685,I2708,I2711)</f>
        <v>2144588</v>
      </c>
      <c r="J2714" s="112">
        <f>SUM(J2685,J2708,J2711)</f>
        <v>1991888</v>
      </c>
      <c r="K2714" s="112">
        <f>SUM(K2685,K2708,K2711)</f>
        <v>0</v>
      </c>
      <c r="L2714" s="112">
        <f t="shared" si="966"/>
        <v>505715</v>
      </c>
      <c r="M2714" s="112">
        <f>SUM(M2685,M2708,M2711)</f>
        <v>156365</v>
      </c>
      <c r="N2714" s="112">
        <f t="shared" ref="N2714:O2714" si="972">SUM(N2685,N2708,N2711)</f>
        <v>181450</v>
      </c>
      <c r="O2714" s="112">
        <f t="shared" si="972"/>
        <v>167900</v>
      </c>
      <c r="P2714" s="112">
        <f t="shared" si="967"/>
        <v>505715</v>
      </c>
      <c r="Q2714" s="112">
        <f t="shared" si="968"/>
        <v>25.3887266753954</v>
      </c>
      <c r="R2714" s="35"/>
    </row>
    <row r="2715" spans="1:18" ht="15" thickBot="1" x14ac:dyDescent="0.35">
      <c r="A2715" s="81" t="s">
        <v>0</v>
      </c>
      <c r="B2715" s="81" t="s">
        <v>0</v>
      </c>
      <c r="C2715" s="81" t="s">
        <v>0</v>
      </c>
      <c r="D2715" s="81" t="s">
        <v>0</v>
      </c>
      <c r="E2715" s="81" t="s">
        <v>0</v>
      </c>
      <c r="F2715" s="81" t="s">
        <v>0</v>
      </c>
      <c r="G2715" s="81" t="s">
        <v>0</v>
      </c>
      <c r="H2715" s="6" t="s">
        <v>152</v>
      </c>
      <c r="I2715" s="104">
        <v>52</v>
      </c>
      <c r="J2715" s="104">
        <v>52</v>
      </c>
      <c r="K2715" s="104"/>
      <c r="L2715" s="104"/>
      <c r="M2715" s="104"/>
      <c r="N2715" s="104"/>
      <c r="O2715" s="104"/>
      <c r="P2715" s="104"/>
      <c r="Q2715" s="104"/>
      <c r="R2715" s="35"/>
    </row>
    <row r="2716" spans="1:18" s="34" customFormat="1" ht="31.2" thickBot="1" x14ac:dyDescent="0.35">
      <c r="A2716" s="127" t="s">
        <v>0</v>
      </c>
      <c r="B2716" s="127" t="s">
        <v>0</v>
      </c>
      <c r="C2716" s="127" t="s">
        <v>0</v>
      </c>
      <c r="D2716" s="127" t="s">
        <v>0</v>
      </c>
      <c r="E2716" s="127" t="s">
        <v>0</v>
      </c>
      <c r="F2716" s="127" t="s">
        <v>0</v>
      </c>
      <c r="G2716" s="127" t="s">
        <v>0</v>
      </c>
      <c r="H2716" s="29" t="s">
        <v>63</v>
      </c>
      <c r="I2716" s="124" t="s">
        <v>3013</v>
      </c>
      <c r="J2716" s="124" t="s">
        <v>2</v>
      </c>
      <c r="K2716" s="124" t="s">
        <v>3097</v>
      </c>
      <c r="L2716" s="124" t="s">
        <v>3097</v>
      </c>
      <c r="M2716" s="124" t="s">
        <v>3098</v>
      </c>
      <c r="N2716" s="124" t="s">
        <v>3099</v>
      </c>
      <c r="O2716" s="124" t="s">
        <v>3100</v>
      </c>
      <c r="P2716" s="124" t="s">
        <v>3097</v>
      </c>
      <c r="Q2716" s="126" t="s">
        <v>3101</v>
      </c>
      <c r="R2716" s="35"/>
    </row>
    <row r="2717" spans="1:18" x14ac:dyDescent="0.3">
      <c r="A2717" s="128"/>
      <c r="B2717" s="128"/>
      <c r="C2717" s="128"/>
      <c r="D2717" s="128"/>
      <c r="E2717" s="128"/>
      <c r="F2717" s="128"/>
      <c r="G2717" s="128"/>
      <c r="H2717" s="10" t="s">
        <v>0</v>
      </c>
      <c r="I2717" s="103">
        <v>1</v>
      </c>
      <c r="J2717" s="103">
        <v>2</v>
      </c>
      <c r="K2717" s="103">
        <v>3</v>
      </c>
      <c r="L2717" s="103" t="s">
        <v>3</v>
      </c>
      <c r="M2717" s="103">
        <v>5</v>
      </c>
      <c r="N2717" s="103">
        <v>6</v>
      </c>
      <c r="O2717" s="103">
        <v>7</v>
      </c>
      <c r="P2717" s="103" t="s">
        <v>3102</v>
      </c>
      <c r="Q2717" s="103">
        <v>9</v>
      </c>
      <c r="R2717" s="35"/>
    </row>
    <row r="2718" spans="1:18" x14ac:dyDescent="0.3">
      <c r="A2718" s="128"/>
      <c r="B2718" s="128"/>
      <c r="C2718" s="128"/>
      <c r="D2718" s="128"/>
      <c r="E2718" s="128"/>
      <c r="F2718" s="128"/>
      <c r="G2718" s="128"/>
      <c r="H2718" s="11" t="s">
        <v>99</v>
      </c>
      <c r="I2718" s="105">
        <f>SUM(I2714)</f>
        <v>2144588</v>
      </c>
      <c r="J2718" s="105">
        <f>SUM(J2714)</f>
        <v>1991888</v>
      </c>
      <c r="K2718" s="105">
        <f>SUM(K2714)</f>
        <v>0</v>
      </c>
      <c r="L2718" s="105">
        <f t="shared" si="966"/>
        <v>505715</v>
      </c>
      <c r="M2718" s="105">
        <f>SUM(M2714)</f>
        <v>156365</v>
      </c>
      <c r="N2718" s="105">
        <f t="shared" ref="N2718:O2718" si="973">SUM(N2714)</f>
        <v>181450</v>
      </c>
      <c r="O2718" s="105">
        <f t="shared" si="973"/>
        <v>167900</v>
      </c>
      <c r="P2718" s="105">
        <f t="shared" si="967"/>
        <v>505715</v>
      </c>
      <c r="Q2718" s="105">
        <f t="shared" si="968"/>
        <v>25.3887266753954</v>
      </c>
      <c r="R2718" s="35"/>
    </row>
    <row r="2719" spans="1:18" x14ac:dyDescent="0.3">
      <c r="A2719" s="128"/>
      <c r="B2719" s="128"/>
      <c r="C2719" s="128"/>
      <c r="D2719" s="128"/>
      <c r="E2719" s="128"/>
      <c r="F2719" s="128"/>
      <c r="G2719" s="128"/>
      <c r="H2719" s="12" t="s">
        <v>62</v>
      </c>
      <c r="I2719" s="105">
        <f>SUM(I2718)</f>
        <v>2144588</v>
      </c>
      <c r="J2719" s="105">
        <f>SUM(J2718)</f>
        <v>1991888</v>
      </c>
      <c r="K2719" s="105">
        <f>SUM(K2718)</f>
        <v>0</v>
      </c>
      <c r="L2719" s="105">
        <f t="shared" si="966"/>
        <v>505715</v>
      </c>
      <c r="M2719" s="105">
        <f>SUM(M2718)</f>
        <v>156365</v>
      </c>
      <c r="N2719" s="105">
        <f t="shared" ref="N2719:O2719" si="974">SUM(N2718)</f>
        <v>181450</v>
      </c>
      <c r="O2719" s="105">
        <f t="shared" si="974"/>
        <v>167900</v>
      </c>
      <c r="P2719" s="105">
        <f t="shared" si="967"/>
        <v>505715</v>
      </c>
      <c r="Q2719" s="105">
        <f t="shared" si="968"/>
        <v>25.3887266753954</v>
      </c>
      <c r="R2719" s="35"/>
    </row>
    <row r="2720" spans="1:18" x14ac:dyDescent="0.3">
      <c r="A2720" s="129"/>
      <c r="B2720" s="129"/>
      <c r="C2720" s="129"/>
      <c r="D2720" s="129"/>
      <c r="E2720" s="129"/>
      <c r="F2720" s="129"/>
      <c r="G2720" s="129"/>
      <c r="R2720" s="35"/>
    </row>
    <row r="2721" spans="1:18" ht="15" thickBot="1" x14ac:dyDescent="0.35">
      <c r="A2721" s="81" t="s">
        <v>0</v>
      </c>
      <c r="B2721" s="81" t="s">
        <v>0</v>
      </c>
      <c r="C2721" s="81" t="s">
        <v>0</v>
      </c>
      <c r="D2721" s="81" t="s">
        <v>0</v>
      </c>
      <c r="E2721" s="81" t="s">
        <v>0</v>
      </c>
      <c r="F2721" s="81" t="s">
        <v>0</v>
      </c>
      <c r="G2721" s="81" t="s">
        <v>0</v>
      </c>
      <c r="H2721" s="13" t="s">
        <v>0</v>
      </c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35"/>
    </row>
    <row r="2722" spans="1:18" s="34" customFormat="1" ht="31.2" thickBot="1" x14ac:dyDescent="0.35">
      <c r="A2722" s="45" t="s">
        <v>112</v>
      </c>
      <c r="B2722" s="45" t="s">
        <v>113</v>
      </c>
      <c r="C2722" s="45" t="s">
        <v>114</v>
      </c>
      <c r="D2722" s="46" t="s">
        <v>0</v>
      </c>
      <c r="E2722" s="45" t="s">
        <v>3014</v>
      </c>
      <c r="F2722" s="45" t="s">
        <v>115</v>
      </c>
      <c r="G2722" s="45" t="s">
        <v>116</v>
      </c>
      <c r="H2722" s="29" t="s">
        <v>1</v>
      </c>
      <c r="I2722" s="124" t="s">
        <v>3013</v>
      </c>
      <c r="J2722" s="124" t="s">
        <v>2</v>
      </c>
      <c r="K2722" s="124" t="s">
        <v>3097</v>
      </c>
      <c r="L2722" s="124" t="s">
        <v>3097</v>
      </c>
      <c r="M2722" s="124" t="s">
        <v>3098</v>
      </c>
      <c r="N2722" s="124" t="s">
        <v>3099</v>
      </c>
      <c r="O2722" s="124" t="s">
        <v>3100</v>
      </c>
      <c r="P2722" s="124" t="s">
        <v>3097</v>
      </c>
      <c r="Q2722" s="126" t="s">
        <v>3101</v>
      </c>
      <c r="R2722" s="35"/>
    </row>
    <row r="2723" spans="1:18" x14ac:dyDescent="0.3">
      <c r="A2723" s="50" t="s">
        <v>0</v>
      </c>
      <c r="B2723" s="50" t="s">
        <v>0</v>
      </c>
      <c r="C2723" s="50" t="s">
        <v>0</v>
      </c>
      <c r="D2723" s="51" t="s">
        <v>0</v>
      </c>
      <c r="E2723" s="51" t="s">
        <v>0</v>
      </c>
      <c r="F2723" s="86" t="s">
        <v>0</v>
      </c>
      <c r="G2723" s="87" t="s">
        <v>0</v>
      </c>
      <c r="H2723" s="8" t="s">
        <v>0</v>
      </c>
      <c r="I2723" s="103">
        <v>1</v>
      </c>
      <c r="J2723" s="103">
        <v>2</v>
      </c>
      <c r="K2723" s="103">
        <v>3</v>
      </c>
      <c r="L2723" s="103" t="s">
        <v>3</v>
      </c>
      <c r="M2723" s="103">
        <v>5</v>
      </c>
      <c r="N2723" s="103">
        <v>6</v>
      </c>
      <c r="O2723" s="103">
        <v>7</v>
      </c>
      <c r="P2723" s="103" t="s">
        <v>3102</v>
      </c>
      <c r="Q2723" s="103">
        <v>9</v>
      </c>
      <c r="R2723" s="35"/>
    </row>
    <row r="2724" spans="1:18" x14ac:dyDescent="0.3">
      <c r="A2724" s="41" t="s">
        <v>796</v>
      </c>
      <c r="B2724" s="41" t="s">
        <v>154</v>
      </c>
      <c r="C2724" s="40" t="s">
        <v>1193</v>
      </c>
      <c r="D2724" s="40" t="s">
        <v>1194</v>
      </c>
      <c r="E2724" s="52" t="s">
        <v>0</v>
      </c>
      <c r="F2724" s="52" t="s">
        <v>0</v>
      </c>
      <c r="G2724" s="52" t="s">
        <v>0</v>
      </c>
      <c r="H2724" s="6" t="s">
        <v>1195</v>
      </c>
      <c r="I2724" s="102"/>
      <c r="J2724" s="102"/>
      <c r="K2724" s="102"/>
      <c r="L2724" s="102">
        <f t="shared" si="966"/>
        <v>0</v>
      </c>
      <c r="M2724" s="102">
        <v>0</v>
      </c>
      <c r="N2724" s="102"/>
      <c r="O2724" s="102"/>
      <c r="P2724" s="102">
        <f t="shared" si="967"/>
        <v>0</v>
      </c>
      <c r="Q2724" s="102" t="str">
        <f t="shared" si="968"/>
        <v>-</v>
      </c>
      <c r="R2724" s="35"/>
    </row>
    <row r="2725" spans="1:18" s="34" customFormat="1" ht="20.399999999999999" x14ac:dyDescent="0.3">
      <c r="A2725" s="43" t="s">
        <v>0</v>
      </c>
      <c r="B2725" s="43" t="s">
        <v>0</v>
      </c>
      <c r="C2725" s="43" t="s">
        <v>0</v>
      </c>
      <c r="D2725" s="49" t="s">
        <v>0</v>
      </c>
      <c r="E2725" s="49" t="s">
        <v>0</v>
      </c>
      <c r="F2725" s="49" t="s">
        <v>0</v>
      </c>
      <c r="G2725" s="49" t="s">
        <v>0</v>
      </c>
      <c r="H2725" s="21" t="s">
        <v>26</v>
      </c>
      <c r="I2725" s="112">
        <f>SUM(I2726,I2734,I2736)</f>
        <v>1861660</v>
      </c>
      <c r="J2725" s="112">
        <f>SUM(J2726,J2734,J2736)</f>
        <v>1668510</v>
      </c>
      <c r="K2725" s="112">
        <f>SUM(K2726,K2734,K2736)</f>
        <v>0</v>
      </c>
      <c r="L2725" s="112">
        <f t="shared" si="966"/>
        <v>443775</v>
      </c>
      <c r="M2725" s="112">
        <f>SUM(M2726,M2734,M2736)</f>
        <v>128655</v>
      </c>
      <c r="N2725" s="112">
        <f t="shared" ref="N2725:O2725" si="975">SUM(N2726,N2734,N2736)</f>
        <v>164560</v>
      </c>
      <c r="O2725" s="112">
        <f t="shared" si="975"/>
        <v>150560</v>
      </c>
      <c r="P2725" s="112">
        <f t="shared" si="967"/>
        <v>443775</v>
      </c>
      <c r="Q2725" s="112">
        <f t="shared" si="968"/>
        <v>26.597083625510187</v>
      </c>
      <c r="R2725" s="35"/>
    </row>
    <row r="2726" spans="1:18" x14ac:dyDescent="0.3">
      <c r="A2726" s="40" t="s">
        <v>796</v>
      </c>
      <c r="B2726" s="40" t="s">
        <v>154</v>
      </c>
      <c r="C2726" s="40" t="s">
        <v>1193</v>
      </c>
      <c r="D2726" s="40" t="s">
        <v>1194</v>
      </c>
      <c r="E2726" s="52" t="s">
        <v>119</v>
      </c>
      <c r="F2726" s="52" t="s">
        <v>0</v>
      </c>
      <c r="G2726" s="52" t="s">
        <v>0</v>
      </c>
      <c r="H2726" s="6" t="s">
        <v>5</v>
      </c>
      <c r="I2726" s="104">
        <f>SUM(I2727,I2728)</f>
        <v>1484755</v>
      </c>
      <c r="J2726" s="104">
        <f>SUM(J2727,J2728)</f>
        <v>1409105</v>
      </c>
      <c r="K2726" s="104">
        <f>SUM(K2727,K2728)</f>
        <v>0</v>
      </c>
      <c r="L2726" s="104">
        <f t="shared" si="966"/>
        <v>381142</v>
      </c>
      <c r="M2726" s="104">
        <f>SUM(M2727,M2728)</f>
        <v>117142</v>
      </c>
      <c r="N2726" s="104">
        <f t="shared" ref="N2726:O2726" si="976">SUM(N2727,N2728)</f>
        <v>137000</v>
      </c>
      <c r="O2726" s="104">
        <f t="shared" si="976"/>
        <v>127000</v>
      </c>
      <c r="P2726" s="104">
        <f t="shared" si="967"/>
        <v>381142</v>
      </c>
      <c r="Q2726" s="104">
        <f t="shared" si="968"/>
        <v>27.048516611608076</v>
      </c>
      <c r="R2726" s="35"/>
    </row>
    <row r="2727" spans="1:18" x14ac:dyDescent="0.3">
      <c r="A2727" s="40" t="s">
        <v>796</v>
      </c>
      <c r="B2727" s="40" t="s">
        <v>154</v>
      </c>
      <c r="C2727" s="40" t="s">
        <v>1193</v>
      </c>
      <c r="D2727" s="40" t="s">
        <v>1194</v>
      </c>
      <c r="E2727" s="88" t="s">
        <v>3015</v>
      </c>
      <c r="F2727" s="40"/>
      <c r="G2727" s="81" t="s">
        <v>3071</v>
      </c>
      <c r="H2727" s="9" t="s">
        <v>6</v>
      </c>
      <c r="I2727" s="102">
        <v>1297705</v>
      </c>
      <c r="J2727" s="102">
        <v>1232705</v>
      </c>
      <c r="K2727" s="102"/>
      <c r="L2727" s="102">
        <f t="shared" si="966"/>
        <v>342374</v>
      </c>
      <c r="M2727" s="102">
        <v>106374</v>
      </c>
      <c r="N2727" s="102">
        <v>123000</v>
      </c>
      <c r="O2727" s="102">
        <v>113000</v>
      </c>
      <c r="P2727" s="102">
        <f t="shared" si="967"/>
        <v>342374</v>
      </c>
      <c r="Q2727" s="102">
        <f t="shared" si="968"/>
        <v>27.774203884952197</v>
      </c>
      <c r="R2727" s="35"/>
    </row>
    <row r="2728" spans="1:18" x14ac:dyDescent="0.3">
      <c r="A2728" s="41" t="s">
        <v>796</v>
      </c>
      <c r="B2728" s="41" t="s">
        <v>154</v>
      </c>
      <c r="C2728" s="41" t="s">
        <v>1193</v>
      </c>
      <c r="D2728" s="41" t="s">
        <v>1194</v>
      </c>
      <c r="E2728" s="41" t="s">
        <v>120</v>
      </c>
      <c r="F2728" s="40" t="s">
        <v>0</v>
      </c>
      <c r="G2728" s="81" t="s">
        <v>0</v>
      </c>
      <c r="H2728" s="6" t="s">
        <v>7</v>
      </c>
      <c r="I2728" s="104">
        <f>SUM(I2729:I2733)</f>
        <v>187050</v>
      </c>
      <c r="J2728" s="104">
        <f>SUM(J2729:J2733)</f>
        <v>176400</v>
      </c>
      <c r="K2728" s="104">
        <f>SUM(K2729:K2733)</f>
        <v>0</v>
      </c>
      <c r="L2728" s="104">
        <f t="shared" si="966"/>
        <v>38768</v>
      </c>
      <c r="M2728" s="104">
        <f>SUM(M2729:M2733)</f>
        <v>10768</v>
      </c>
      <c r="N2728" s="104">
        <f t="shared" ref="N2728:O2728" si="977">SUM(N2729:N2733)</f>
        <v>14000</v>
      </c>
      <c r="O2728" s="104">
        <f t="shared" si="977"/>
        <v>14000</v>
      </c>
      <c r="P2728" s="104">
        <f t="shared" si="967"/>
        <v>38768</v>
      </c>
      <c r="Q2728" s="104">
        <f t="shared" si="968"/>
        <v>21.97732426303855</v>
      </c>
      <c r="R2728" s="35"/>
    </row>
    <row r="2729" spans="1:18" x14ac:dyDescent="0.3">
      <c r="A2729" s="40" t="s">
        <v>796</v>
      </c>
      <c r="B2729" s="40" t="s">
        <v>154</v>
      </c>
      <c r="C2729" s="40" t="s">
        <v>1193</v>
      </c>
      <c r="D2729" s="40" t="s">
        <v>1194</v>
      </c>
      <c r="E2729" s="88" t="s">
        <v>3016</v>
      </c>
      <c r="F2729" s="40" t="s">
        <v>1196</v>
      </c>
      <c r="G2729" s="81" t="s">
        <v>3071</v>
      </c>
      <c r="H2729" s="9" t="s">
        <v>9</v>
      </c>
      <c r="I2729" s="102">
        <v>28150</v>
      </c>
      <c r="J2729" s="102">
        <v>25500</v>
      </c>
      <c r="K2729" s="102"/>
      <c r="L2729" s="102">
        <f t="shared" si="966"/>
        <v>8287</v>
      </c>
      <c r="M2729" s="102">
        <v>2287</v>
      </c>
      <c r="N2729" s="102">
        <v>3000</v>
      </c>
      <c r="O2729" s="102">
        <v>3000</v>
      </c>
      <c r="P2729" s="102">
        <f t="shared" si="967"/>
        <v>8287</v>
      </c>
      <c r="Q2729" s="102">
        <f t="shared" si="968"/>
        <v>32.498039215686276</v>
      </c>
      <c r="R2729" s="35"/>
    </row>
    <row r="2730" spans="1:18" x14ac:dyDescent="0.3">
      <c r="A2730" s="40" t="s">
        <v>796</v>
      </c>
      <c r="B2730" s="40" t="s">
        <v>154</v>
      </c>
      <c r="C2730" s="40" t="s">
        <v>1193</v>
      </c>
      <c r="D2730" s="40" t="s">
        <v>1194</v>
      </c>
      <c r="E2730" s="88" t="s">
        <v>3016</v>
      </c>
      <c r="F2730" s="40" t="s">
        <v>1197</v>
      </c>
      <c r="G2730" s="81" t="s">
        <v>3071</v>
      </c>
      <c r="H2730" s="9" t="s">
        <v>12</v>
      </c>
      <c r="I2730" s="102">
        <v>107000</v>
      </c>
      <c r="J2730" s="102">
        <v>101000</v>
      </c>
      <c r="K2730" s="102"/>
      <c r="L2730" s="102">
        <f t="shared" si="966"/>
        <v>30481</v>
      </c>
      <c r="M2730" s="102">
        <v>8481</v>
      </c>
      <c r="N2730" s="102">
        <v>11000</v>
      </c>
      <c r="O2730" s="102">
        <v>11000</v>
      </c>
      <c r="P2730" s="102">
        <f t="shared" si="967"/>
        <v>30481</v>
      </c>
      <c r="Q2730" s="102">
        <f t="shared" si="968"/>
        <v>30.179207920792077</v>
      </c>
      <c r="R2730" s="35"/>
    </row>
    <row r="2731" spans="1:18" x14ac:dyDescent="0.3">
      <c r="A2731" s="40" t="s">
        <v>796</v>
      </c>
      <c r="B2731" s="40" t="s">
        <v>154</v>
      </c>
      <c r="C2731" s="40" t="s">
        <v>1193</v>
      </c>
      <c r="D2731" s="40" t="s">
        <v>1194</v>
      </c>
      <c r="E2731" s="88" t="s">
        <v>3016</v>
      </c>
      <c r="F2731" s="40" t="s">
        <v>1198</v>
      </c>
      <c r="G2731" s="81" t="s">
        <v>3071</v>
      </c>
      <c r="H2731" s="9" t="s">
        <v>10</v>
      </c>
      <c r="I2731" s="102">
        <v>27000</v>
      </c>
      <c r="J2731" s="102">
        <v>25000</v>
      </c>
      <c r="K2731" s="102"/>
      <c r="L2731" s="102">
        <f t="shared" si="966"/>
        <v>0</v>
      </c>
      <c r="M2731" s="102">
        <v>0</v>
      </c>
      <c r="N2731" s="102"/>
      <c r="O2731" s="102"/>
      <c r="P2731" s="102">
        <f t="shared" si="967"/>
        <v>0</v>
      </c>
      <c r="Q2731" s="102">
        <f t="shared" si="968"/>
        <v>0</v>
      </c>
      <c r="R2731" s="35"/>
    </row>
    <row r="2732" spans="1:18" x14ac:dyDescent="0.3">
      <c r="A2732" s="40" t="s">
        <v>796</v>
      </c>
      <c r="B2732" s="40" t="s">
        <v>154</v>
      </c>
      <c r="C2732" s="40" t="s">
        <v>1193</v>
      </c>
      <c r="D2732" s="40" t="s">
        <v>1194</v>
      </c>
      <c r="E2732" s="88" t="s">
        <v>3016</v>
      </c>
      <c r="F2732" s="40" t="s">
        <v>1199</v>
      </c>
      <c r="G2732" s="81" t="s">
        <v>3071</v>
      </c>
      <c r="H2732" s="9" t="s">
        <v>8</v>
      </c>
      <c r="I2732" s="102">
        <v>10000</v>
      </c>
      <c r="J2732" s="102">
        <v>10000</v>
      </c>
      <c r="K2732" s="102"/>
      <c r="L2732" s="102">
        <f t="shared" si="966"/>
        <v>0</v>
      </c>
      <c r="M2732" s="102">
        <v>0</v>
      </c>
      <c r="N2732" s="102"/>
      <c r="O2732" s="102"/>
      <c r="P2732" s="102">
        <f t="shared" si="967"/>
        <v>0</v>
      </c>
      <c r="Q2732" s="102">
        <f t="shared" si="968"/>
        <v>0</v>
      </c>
      <c r="R2732" s="35"/>
    </row>
    <row r="2733" spans="1:18" x14ac:dyDescent="0.3">
      <c r="A2733" s="40" t="s">
        <v>796</v>
      </c>
      <c r="B2733" s="40" t="s">
        <v>154</v>
      </c>
      <c r="C2733" s="40" t="s">
        <v>1193</v>
      </c>
      <c r="D2733" s="40" t="s">
        <v>1194</v>
      </c>
      <c r="E2733" s="88" t="s">
        <v>3016</v>
      </c>
      <c r="F2733" s="40" t="s">
        <v>1200</v>
      </c>
      <c r="G2733" s="81" t="s">
        <v>3071</v>
      </c>
      <c r="H2733" s="9" t="s">
        <v>11</v>
      </c>
      <c r="I2733" s="102">
        <v>14900</v>
      </c>
      <c r="J2733" s="102">
        <v>14900</v>
      </c>
      <c r="K2733" s="102"/>
      <c r="L2733" s="102">
        <f t="shared" si="966"/>
        <v>0</v>
      </c>
      <c r="M2733" s="102">
        <v>0</v>
      </c>
      <c r="N2733" s="102"/>
      <c r="O2733" s="102"/>
      <c r="P2733" s="102">
        <f t="shared" si="967"/>
        <v>0</v>
      </c>
      <c r="Q2733" s="102">
        <f t="shared" si="968"/>
        <v>0</v>
      </c>
      <c r="R2733" s="35"/>
    </row>
    <row r="2734" spans="1:18" x14ac:dyDescent="0.3">
      <c r="A2734" s="40" t="s">
        <v>796</v>
      </c>
      <c r="B2734" s="40" t="s">
        <v>154</v>
      </c>
      <c r="C2734" s="40" t="s">
        <v>1193</v>
      </c>
      <c r="D2734" s="40" t="s">
        <v>1194</v>
      </c>
      <c r="E2734" s="52" t="s">
        <v>124</v>
      </c>
      <c r="F2734" s="52" t="s">
        <v>0</v>
      </c>
      <c r="G2734" s="52" t="s">
        <v>0</v>
      </c>
      <c r="H2734" s="6" t="s">
        <v>14</v>
      </c>
      <c r="I2734" s="104">
        <f>SUM(I2735)</f>
        <v>143805</v>
      </c>
      <c r="J2734" s="104">
        <f>SUM(J2735)</f>
        <v>137305</v>
      </c>
      <c r="K2734" s="104">
        <f>SUM(K2735)</f>
        <v>0</v>
      </c>
      <c r="L2734" s="104">
        <f t="shared" si="966"/>
        <v>37470</v>
      </c>
      <c r="M2734" s="104">
        <f>SUM(M2735)</f>
        <v>11170</v>
      </c>
      <c r="N2734" s="104">
        <f t="shared" ref="N2734:O2734" si="978">SUM(N2735)</f>
        <v>14000</v>
      </c>
      <c r="O2734" s="104">
        <f t="shared" si="978"/>
        <v>12300</v>
      </c>
      <c r="P2734" s="104">
        <f t="shared" si="967"/>
        <v>37470</v>
      </c>
      <c r="Q2734" s="104">
        <f t="shared" si="968"/>
        <v>27.289610720658388</v>
      </c>
      <c r="R2734" s="35"/>
    </row>
    <row r="2735" spans="1:18" x14ac:dyDescent="0.3">
      <c r="A2735" s="40" t="s">
        <v>796</v>
      </c>
      <c r="B2735" s="40" t="s">
        <v>154</v>
      </c>
      <c r="C2735" s="40" t="s">
        <v>1193</v>
      </c>
      <c r="D2735" s="40" t="s">
        <v>1194</v>
      </c>
      <c r="E2735" s="88" t="s">
        <v>3017</v>
      </c>
      <c r="F2735" s="40"/>
      <c r="G2735" s="81" t="s">
        <v>3071</v>
      </c>
      <c r="H2735" s="9" t="s">
        <v>15</v>
      </c>
      <c r="I2735" s="102">
        <v>143805</v>
      </c>
      <c r="J2735" s="102">
        <v>137305</v>
      </c>
      <c r="K2735" s="102"/>
      <c r="L2735" s="102">
        <f t="shared" si="966"/>
        <v>37470</v>
      </c>
      <c r="M2735" s="102">
        <v>11170</v>
      </c>
      <c r="N2735" s="102">
        <v>14000</v>
      </c>
      <c r="O2735" s="102">
        <v>12300</v>
      </c>
      <c r="P2735" s="102">
        <f t="shared" si="967"/>
        <v>37470</v>
      </c>
      <c r="Q2735" s="102">
        <f t="shared" si="968"/>
        <v>27.289610720658388</v>
      </c>
      <c r="R2735" s="35"/>
    </row>
    <row r="2736" spans="1:18" x14ac:dyDescent="0.3">
      <c r="A2736" s="40" t="s">
        <v>796</v>
      </c>
      <c r="B2736" s="40" t="s">
        <v>154</v>
      </c>
      <c r="C2736" s="40" t="s">
        <v>1193</v>
      </c>
      <c r="D2736" s="40" t="s">
        <v>1194</v>
      </c>
      <c r="E2736" s="52" t="s">
        <v>125</v>
      </c>
      <c r="F2736" s="52" t="s">
        <v>0</v>
      </c>
      <c r="G2736" s="52" t="s">
        <v>0</v>
      </c>
      <c r="H2736" s="6" t="s">
        <v>16</v>
      </c>
      <c r="I2736" s="104">
        <f>SUM(I2737:I2744)</f>
        <v>233100</v>
      </c>
      <c r="J2736" s="104">
        <f>SUM(J2737:J2744)</f>
        <v>122100</v>
      </c>
      <c r="K2736" s="104">
        <f>SUM(K2737:K2744)</f>
        <v>0</v>
      </c>
      <c r="L2736" s="104">
        <f t="shared" si="966"/>
        <v>25163</v>
      </c>
      <c r="M2736" s="104">
        <f>SUM(M2737:M2744)</f>
        <v>343</v>
      </c>
      <c r="N2736" s="104">
        <f t="shared" ref="N2736:O2736" si="979">SUM(N2737:N2744)</f>
        <v>13560</v>
      </c>
      <c r="O2736" s="104">
        <f t="shared" si="979"/>
        <v>11260</v>
      </c>
      <c r="P2736" s="104">
        <f t="shared" si="967"/>
        <v>25163</v>
      </c>
      <c r="Q2736" s="104">
        <f t="shared" si="968"/>
        <v>20.608517608517609</v>
      </c>
      <c r="R2736" s="35"/>
    </row>
    <row r="2737" spans="1:18" x14ac:dyDescent="0.3">
      <c r="A2737" s="40" t="s">
        <v>796</v>
      </c>
      <c r="B2737" s="40" t="s">
        <v>154</v>
      </c>
      <c r="C2737" s="40" t="s">
        <v>1193</v>
      </c>
      <c r="D2737" s="40" t="s">
        <v>1194</v>
      </c>
      <c r="E2737" s="88" t="s">
        <v>3018</v>
      </c>
      <c r="F2737" s="40"/>
      <c r="G2737" s="81" t="s">
        <v>3071</v>
      </c>
      <c r="H2737" s="9" t="s">
        <v>17</v>
      </c>
      <c r="I2737" s="102">
        <v>2000</v>
      </c>
      <c r="J2737" s="102">
        <v>1000</v>
      </c>
      <c r="K2737" s="102"/>
      <c r="L2737" s="102">
        <f t="shared" si="966"/>
        <v>0</v>
      </c>
      <c r="M2737" s="102">
        <v>0</v>
      </c>
      <c r="N2737" s="102"/>
      <c r="O2737" s="102"/>
      <c r="P2737" s="102">
        <f t="shared" si="967"/>
        <v>0</v>
      </c>
      <c r="Q2737" s="102">
        <f t="shared" si="968"/>
        <v>0</v>
      </c>
      <c r="R2737" s="35"/>
    </row>
    <row r="2738" spans="1:18" x14ac:dyDescent="0.3">
      <c r="A2738" s="40" t="s">
        <v>796</v>
      </c>
      <c r="B2738" s="40" t="s">
        <v>154</v>
      </c>
      <c r="C2738" s="40" t="s">
        <v>1193</v>
      </c>
      <c r="D2738" s="40" t="s">
        <v>1194</v>
      </c>
      <c r="E2738" s="88" t="s">
        <v>3031</v>
      </c>
      <c r="F2738" s="40"/>
      <c r="G2738" s="81" t="s">
        <v>3071</v>
      </c>
      <c r="H2738" s="9" t="s">
        <v>18</v>
      </c>
      <c r="I2738" s="102">
        <v>45000</v>
      </c>
      <c r="J2738" s="102">
        <v>45000</v>
      </c>
      <c r="K2738" s="102"/>
      <c r="L2738" s="102">
        <f t="shared" si="966"/>
        <v>11500</v>
      </c>
      <c r="M2738" s="102">
        <v>0</v>
      </c>
      <c r="N2738" s="102">
        <v>6500</v>
      </c>
      <c r="O2738" s="102">
        <v>5000</v>
      </c>
      <c r="P2738" s="102">
        <f t="shared" si="967"/>
        <v>11500</v>
      </c>
      <c r="Q2738" s="102">
        <f t="shared" si="968"/>
        <v>25.555555555555554</v>
      </c>
      <c r="R2738" s="35"/>
    </row>
    <row r="2739" spans="1:18" x14ac:dyDescent="0.3">
      <c r="A2739" s="40" t="s">
        <v>796</v>
      </c>
      <c r="B2739" s="40" t="s">
        <v>154</v>
      </c>
      <c r="C2739" s="40" t="s">
        <v>1193</v>
      </c>
      <c r="D2739" s="40" t="s">
        <v>1194</v>
      </c>
      <c r="E2739" s="88" t="s">
        <v>3032</v>
      </c>
      <c r="F2739" s="40"/>
      <c r="G2739" s="81" t="s">
        <v>3071</v>
      </c>
      <c r="H2739" s="9" t="s">
        <v>19</v>
      </c>
      <c r="I2739" s="102">
        <v>18500</v>
      </c>
      <c r="J2739" s="102">
        <v>18500</v>
      </c>
      <c r="K2739" s="102"/>
      <c r="L2739" s="102">
        <f t="shared" si="966"/>
        <v>4800</v>
      </c>
      <c r="M2739" s="102">
        <v>0</v>
      </c>
      <c r="N2739" s="102">
        <v>2800</v>
      </c>
      <c r="O2739" s="102">
        <v>2000</v>
      </c>
      <c r="P2739" s="102">
        <f t="shared" si="967"/>
        <v>4800</v>
      </c>
      <c r="Q2739" s="102">
        <f t="shared" si="968"/>
        <v>25.945945945945947</v>
      </c>
      <c r="R2739" s="35"/>
    </row>
    <row r="2740" spans="1:18" x14ac:dyDescent="0.3">
      <c r="A2740" s="40" t="s">
        <v>796</v>
      </c>
      <c r="B2740" s="40" t="s">
        <v>154</v>
      </c>
      <c r="C2740" s="40" t="s">
        <v>1193</v>
      </c>
      <c r="D2740" s="40" t="s">
        <v>1194</v>
      </c>
      <c r="E2740" s="88" t="s">
        <v>3026</v>
      </c>
      <c r="F2740" s="40"/>
      <c r="G2740" s="81" t="s">
        <v>3071</v>
      </c>
      <c r="H2740" s="9" t="s">
        <v>20</v>
      </c>
      <c r="I2740" s="102">
        <v>111500</v>
      </c>
      <c r="J2740" s="102">
        <v>11500</v>
      </c>
      <c r="K2740" s="102"/>
      <c r="L2740" s="102">
        <f t="shared" si="966"/>
        <v>1920</v>
      </c>
      <c r="M2740" s="102">
        <v>0</v>
      </c>
      <c r="N2740" s="102">
        <v>960</v>
      </c>
      <c r="O2740" s="102">
        <v>960</v>
      </c>
      <c r="P2740" s="102">
        <f t="shared" si="967"/>
        <v>1920</v>
      </c>
      <c r="Q2740" s="102">
        <f t="shared" si="968"/>
        <v>16.695652173913047</v>
      </c>
      <c r="R2740" s="35"/>
    </row>
    <row r="2741" spans="1:18" x14ac:dyDescent="0.3">
      <c r="A2741" s="40" t="s">
        <v>796</v>
      </c>
      <c r="B2741" s="40" t="s">
        <v>154</v>
      </c>
      <c r="C2741" s="40" t="s">
        <v>1193</v>
      </c>
      <c r="D2741" s="40" t="s">
        <v>1194</v>
      </c>
      <c r="E2741" s="88" t="s">
        <v>3033</v>
      </c>
      <c r="F2741" s="40"/>
      <c r="G2741" s="81" t="s">
        <v>3071</v>
      </c>
      <c r="H2741" s="9" t="s">
        <v>21</v>
      </c>
      <c r="I2741" s="102">
        <v>2000</v>
      </c>
      <c r="J2741" s="102">
        <v>1000</v>
      </c>
      <c r="K2741" s="102"/>
      <c r="L2741" s="102">
        <f t="shared" si="966"/>
        <v>0</v>
      </c>
      <c r="M2741" s="102">
        <v>0</v>
      </c>
      <c r="N2741" s="102"/>
      <c r="O2741" s="102"/>
      <c r="P2741" s="102">
        <f t="shared" si="967"/>
        <v>0</v>
      </c>
      <c r="Q2741" s="102">
        <f t="shared" si="968"/>
        <v>0</v>
      </c>
      <c r="R2741" s="35"/>
    </row>
    <row r="2742" spans="1:18" x14ac:dyDescent="0.3">
      <c r="A2742" s="40" t="s">
        <v>796</v>
      </c>
      <c r="B2742" s="40" t="s">
        <v>154</v>
      </c>
      <c r="C2742" s="40" t="s">
        <v>1193</v>
      </c>
      <c r="D2742" s="40" t="s">
        <v>1194</v>
      </c>
      <c r="E2742" s="88" t="s">
        <v>3035</v>
      </c>
      <c r="F2742" s="40"/>
      <c r="G2742" s="81" t="s">
        <v>3071</v>
      </c>
      <c r="H2742" s="9" t="s">
        <v>23</v>
      </c>
      <c r="I2742" s="102">
        <v>15000</v>
      </c>
      <c r="J2742" s="102">
        <v>10000</v>
      </c>
      <c r="K2742" s="102"/>
      <c r="L2742" s="102">
        <f t="shared" si="966"/>
        <v>1700</v>
      </c>
      <c r="M2742" s="102">
        <v>0</v>
      </c>
      <c r="N2742" s="102">
        <v>850</v>
      </c>
      <c r="O2742" s="102">
        <v>850</v>
      </c>
      <c r="P2742" s="102">
        <f t="shared" si="967"/>
        <v>1700</v>
      </c>
      <c r="Q2742" s="102">
        <f t="shared" si="968"/>
        <v>17</v>
      </c>
      <c r="R2742" s="35"/>
    </row>
    <row r="2743" spans="1:18" x14ac:dyDescent="0.3">
      <c r="A2743" s="40" t="s">
        <v>796</v>
      </c>
      <c r="B2743" s="40" t="s">
        <v>154</v>
      </c>
      <c r="C2743" s="40" t="s">
        <v>1193</v>
      </c>
      <c r="D2743" s="40" t="s">
        <v>1194</v>
      </c>
      <c r="E2743" s="88" t="s">
        <v>3036</v>
      </c>
      <c r="F2743" s="40"/>
      <c r="G2743" s="81" t="s">
        <v>3071</v>
      </c>
      <c r="H2743" s="9" t="s">
        <v>24</v>
      </c>
      <c r="I2743" s="102">
        <v>0</v>
      </c>
      <c r="J2743" s="102">
        <v>0</v>
      </c>
      <c r="K2743" s="102"/>
      <c r="L2743" s="102">
        <f t="shared" si="966"/>
        <v>0</v>
      </c>
      <c r="M2743" s="102">
        <v>0</v>
      </c>
      <c r="N2743" s="102"/>
      <c r="O2743" s="102"/>
      <c r="P2743" s="102">
        <f t="shared" si="967"/>
        <v>0</v>
      </c>
      <c r="Q2743" s="102" t="str">
        <f t="shared" si="968"/>
        <v>-</v>
      </c>
      <c r="R2743" s="35"/>
    </row>
    <row r="2744" spans="1:18" x14ac:dyDescent="0.3">
      <c r="A2744" s="41" t="s">
        <v>796</v>
      </c>
      <c r="B2744" s="41" t="s">
        <v>154</v>
      </c>
      <c r="C2744" s="41" t="s">
        <v>1193</v>
      </c>
      <c r="D2744" s="41" t="s">
        <v>1194</v>
      </c>
      <c r="E2744" s="41" t="s">
        <v>127</v>
      </c>
      <c r="F2744" s="40" t="s">
        <v>0</v>
      </c>
      <c r="G2744" s="81" t="s">
        <v>0</v>
      </c>
      <c r="H2744" s="6" t="s">
        <v>25</v>
      </c>
      <c r="I2744" s="104">
        <f>SUM(I2745:I2747)</f>
        <v>39100</v>
      </c>
      <c r="J2744" s="104">
        <f>SUM(J2745:J2747)</f>
        <v>35100</v>
      </c>
      <c r="K2744" s="104">
        <f>SUM(K2745:K2747)</f>
        <v>0</v>
      </c>
      <c r="L2744" s="104">
        <f t="shared" si="966"/>
        <v>5243</v>
      </c>
      <c r="M2744" s="104">
        <f>SUM(M2745:M2747)</f>
        <v>343</v>
      </c>
      <c r="N2744" s="104">
        <f t="shared" ref="N2744:O2744" si="980">SUM(N2745:N2747)</f>
        <v>2450</v>
      </c>
      <c r="O2744" s="104">
        <f t="shared" si="980"/>
        <v>2450</v>
      </c>
      <c r="P2744" s="104">
        <f t="shared" si="967"/>
        <v>5243</v>
      </c>
      <c r="Q2744" s="104">
        <f t="shared" si="968"/>
        <v>14.937321937321938</v>
      </c>
      <c r="R2744" s="35"/>
    </row>
    <row r="2745" spans="1:18" x14ac:dyDescent="0.3">
      <c r="A2745" s="40" t="s">
        <v>796</v>
      </c>
      <c r="B2745" s="40" t="s">
        <v>154</v>
      </c>
      <c r="C2745" s="40" t="s">
        <v>1193</v>
      </c>
      <c r="D2745" s="40" t="s">
        <v>1194</v>
      </c>
      <c r="E2745" s="88" t="s">
        <v>3019</v>
      </c>
      <c r="F2745" s="40"/>
      <c r="G2745" s="81" t="s">
        <v>3071</v>
      </c>
      <c r="H2745" s="9" t="s">
        <v>25</v>
      </c>
      <c r="I2745" s="102">
        <v>27000</v>
      </c>
      <c r="J2745" s="102">
        <v>23000</v>
      </c>
      <c r="K2745" s="102"/>
      <c r="L2745" s="102">
        <f t="shared" si="966"/>
        <v>4000</v>
      </c>
      <c r="M2745" s="102">
        <v>0</v>
      </c>
      <c r="N2745" s="102">
        <v>2000</v>
      </c>
      <c r="O2745" s="102">
        <v>2000</v>
      </c>
      <c r="P2745" s="102">
        <f t="shared" si="967"/>
        <v>4000</v>
      </c>
      <c r="Q2745" s="102">
        <f t="shared" si="968"/>
        <v>17.391304347826086</v>
      </c>
      <c r="R2745" s="35"/>
    </row>
    <row r="2746" spans="1:18" x14ac:dyDescent="0.3">
      <c r="A2746" s="40" t="s">
        <v>796</v>
      </c>
      <c r="B2746" s="40" t="s">
        <v>154</v>
      </c>
      <c r="C2746" s="40" t="s">
        <v>1193</v>
      </c>
      <c r="D2746" s="40" t="s">
        <v>1194</v>
      </c>
      <c r="E2746" s="88" t="s">
        <v>3019</v>
      </c>
      <c r="F2746" s="40" t="s">
        <v>1201</v>
      </c>
      <c r="G2746" s="81" t="s">
        <v>3071</v>
      </c>
      <c r="H2746" s="9" t="s">
        <v>135</v>
      </c>
      <c r="I2746" s="102">
        <v>4500</v>
      </c>
      <c r="J2746" s="102">
        <v>4500</v>
      </c>
      <c r="K2746" s="102"/>
      <c r="L2746" s="102">
        <f t="shared" si="966"/>
        <v>1243</v>
      </c>
      <c r="M2746" s="102">
        <v>343</v>
      </c>
      <c r="N2746" s="102">
        <v>450</v>
      </c>
      <c r="O2746" s="102">
        <v>450</v>
      </c>
      <c r="P2746" s="102">
        <f t="shared" si="967"/>
        <v>1243</v>
      </c>
      <c r="Q2746" s="102">
        <f t="shared" si="968"/>
        <v>27.62222222222222</v>
      </c>
      <c r="R2746" s="35"/>
    </row>
    <row r="2747" spans="1:18" ht="20.399999999999999" x14ac:dyDescent="0.3">
      <c r="A2747" s="40" t="s">
        <v>796</v>
      </c>
      <c r="B2747" s="40" t="s">
        <v>154</v>
      </c>
      <c r="C2747" s="40" t="s">
        <v>1193</v>
      </c>
      <c r="D2747" s="40" t="s">
        <v>1194</v>
      </c>
      <c r="E2747" s="88" t="s">
        <v>3019</v>
      </c>
      <c r="F2747" s="40" t="s">
        <v>1202</v>
      </c>
      <c r="G2747" s="81" t="s">
        <v>3071</v>
      </c>
      <c r="H2747" s="9" t="s">
        <v>141</v>
      </c>
      <c r="I2747" s="102">
        <v>7600</v>
      </c>
      <c r="J2747" s="102">
        <v>7600</v>
      </c>
      <c r="K2747" s="102"/>
      <c r="L2747" s="102">
        <f t="shared" si="966"/>
        <v>0</v>
      </c>
      <c r="M2747" s="102">
        <v>0</v>
      </c>
      <c r="N2747" s="102"/>
      <c r="O2747" s="102"/>
      <c r="P2747" s="102">
        <f t="shared" si="967"/>
        <v>0</v>
      </c>
      <c r="Q2747" s="102">
        <f t="shared" si="968"/>
        <v>0</v>
      </c>
      <c r="R2747" s="35"/>
    </row>
    <row r="2748" spans="1:18" s="34" customFormat="1" ht="20.399999999999999" x14ac:dyDescent="0.3">
      <c r="A2748" s="43" t="s">
        <v>0</v>
      </c>
      <c r="B2748" s="43" t="s">
        <v>0</v>
      </c>
      <c r="C2748" s="43" t="s">
        <v>0</v>
      </c>
      <c r="D2748" s="49" t="s">
        <v>0</v>
      </c>
      <c r="E2748" s="49" t="s">
        <v>0</v>
      </c>
      <c r="F2748" s="49" t="s">
        <v>0</v>
      </c>
      <c r="G2748" s="49" t="s">
        <v>0</v>
      </c>
      <c r="H2748" s="21" t="s">
        <v>35</v>
      </c>
      <c r="I2748" s="112">
        <f t="shared" ref="I2748:O2749" si="981">SUM(I2749)</f>
        <v>100</v>
      </c>
      <c r="J2748" s="112">
        <f t="shared" si="981"/>
        <v>100</v>
      </c>
      <c r="K2748" s="112">
        <f t="shared" si="981"/>
        <v>0</v>
      </c>
      <c r="L2748" s="112">
        <f t="shared" si="966"/>
        <v>0</v>
      </c>
      <c r="M2748" s="112">
        <f t="shared" si="981"/>
        <v>0</v>
      </c>
      <c r="N2748" s="112">
        <f t="shared" si="981"/>
        <v>0</v>
      </c>
      <c r="O2748" s="112">
        <f t="shared" si="981"/>
        <v>0</v>
      </c>
      <c r="P2748" s="112">
        <f t="shared" si="967"/>
        <v>0</v>
      </c>
      <c r="Q2748" s="112">
        <f t="shared" si="968"/>
        <v>0</v>
      </c>
      <c r="R2748" s="35"/>
    </row>
    <row r="2749" spans="1:18" x14ac:dyDescent="0.3">
      <c r="A2749" s="40" t="s">
        <v>796</v>
      </c>
      <c r="B2749" s="40" t="s">
        <v>154</v>
      </c>
      <c r="C2749" s="40" t="s">
        <v>1193</v>
      </c>
      <c r="D2749" s="40" t="s">
        <v>1194</v>
      </c>
      <c r="E2749" s="52" t="s">
        <v>142</v>
      </c>
      <c r="F2749" s="52" t="s">
        <v>0</v>
      </c>
      <c r="G2749" s="52" t="s">
        <v>0</v>
      </c>
      <c r="H2749" s="6" t="s">
        <v>27</v>
      </c>
      <c r="I2749" s="104">
        <f t="shared" si="981"/>
        <v>100</v>
      </c>
      <c r="J2749" s="104">
        <f t="shared" si="981"/>
        <v>100</v>
      </c>
      <c r="K2749" s="104">
        <f t="shared" si="981"/>
        <v>0</v>
      </c>
      <c r="L2749" s="104">
        <f t="shared" si="966"/>
        <v>0</v>
      </c>
      <c r="M2749" s="104">
        <f t="shared" si="981"/>
        <v>0</v>
      </c>
      <c r="N2749" s="104">
        <f t="shared" si="981"/>
        <v>0</v>
      </c>
      <c r="O2749" s="104">
        <f t="shared" si="981"/>
        <v>0</v>
      </c>
      <c r="P2749" s="104">
        <f t="shared" si="967"/>
        <v>0</v>
      </c>
      <c r="Q2749" s="104">
        <f t="shared" si="968"/>
        <v>0</v>
      </c>
      <c r="R2749" s="35"/>
    </row>
    <row r="2750" spans="1:18" x14ac:dyDescent="0.3">
      <c r="A2750" s="40" t="s">
        <v>796</v>
      </c>
      <c r="B2750" s="40" t="s">
        <v>154</v>
      </c>
      <c r="C2750" s="40" t="s">
        <v>1193</v>
      </c>
      <c r="D2750" s="40" t="s">
        <v>1194</v>
      </c>
      <c r="E2750" s="88" t="s">
        <v>3021</v>
      </c>
      <c r="F2750" s="40"/>
      <c r="G2750" s="81" t="s">
        <v>3071</v>
      </c>
      <c r="H2750" s="9" t="s">
        <v>34</v>
      </c>
      <c r="I2750" s="102">
        <v>100</v>
      </c>
      <c r="J2750" s="102">
        <v>100</v>
      </c>
      <c r="K2750" s="102"/>
      <c r="L2750" s="102">
        <f t="shared" si="966"/>
        <v>0</v>
      </c>
      <c r="M2750" s="102">
        <v>0</v>
      </c>
      <c r="N2750" s="102"/>
      <c r="O2750" s="102"/>
      <c r="P2750" s="102">
        <f t="shared" si="967"/>
        <v>0</v>
      </c>
      <c r="Q2750" s="102">
        <f t="shared" si="968"/>
        <v>0</v>
      </c>
      <c r="R2750" s="35"/>
    </row>
    <row r="2751" spans="1:18" s="34" customFormat="1" ht="20.399999999999999" x14ac:dyDescent="0.3">
      <c r="A2751" s="43" t="s">
        <v>0</v>
      </c>
      <c r="B2751" s="43" t="s">
        <v>0</v>
      </c>
      <c r="C2751" s="43" t="s">
        <v>0</v>
      </c>
      <c r="D2751" s="49" t="s">
        <v>0</v>
      </c>
      <c r="E2751" s="49" t="s">
        <v>0</v>
      </c>
      <c r="F2751" s="49" t="s">
        <v>0</v>
      </c>
      <c r="G2751" s="49" t="s">
        <v>0</v>
      </c>
      <c r="H2751" s="21" t="s">
        <v>53</v>
      </c>
      <c r="I2751" s="112">
        <f>SUM(I2752)</f>
        <v>27000</v>
      </c>
      <c r="J2751" s="112">
        <f>SUM(J2752)</f>
        <v>0</v>
      </c>
      <c r="K2751" s="112">
        <f>SUM(K2752)</f>
        <v>0</v>
      </c>
      <c r="L2751" s="112">
        <f t="shared" si="966"/>
        <v>0</v>
      </c>
      <c r="M2751" s="112">
        <f>SUM(M2752)</f>
        <v>0</v>
      </c>
      <c r="N2751" s="112">
        <f t="shared" ref="N2751:O2751" si="982">SUM(N2752)</f>
        <v>0</v>
      </c>
      <c r="O2751" s="112">
        <f t="shared" si="982"/>
        <v>0</v>
      </c>
      <c r="P2751" s="112">
        <f t="shared" si="967"/>
        <v>0</v>
      </c>
      <c r="Q2751" s="112" t="str">
        <f t="shared" si="968"/>
        <v>-</v>
      </c>
      <c r="R2751" s="35"/>
    </row>
    <row r="2752" spans="1:18" x14ac:dyDescent="0.3">
      <c r="A2752" s="40" t="s">
        <v>796</v>
      </c>
      <c r="B2752" s="40" t="s">
        <v>154</v>
      </c>
      <c r="C2752" s="40" t="s">
        <v>1193</v>
      </c>
      <c r="D2752" s="40" t="s">
        <v>1194</v>
      </c>
      <c r="E2752" s="52" t="s">
        <v>149</v>
      </c>
      <c r="F2752" s="52" t="s">
        <v>0</v>
      </c>
      <c r="G2752" s="52" t="s">
        <v>0</v>
      </c>
      <c r="H2752" s="6" t="s">
        <v>46</v>
      </c>
      <c r="I2752" s="104">
        <f>SUM(I2753:I2754)</f>
        <v>27000</v>
      </c>
      <c r="J2752" s="104">
        <f>SUM(J2753:J2754)</f>
        <v>0</v>
      </c>
      <c r="K2752" s="104">
        <f>SUM(K2753:K2754)</f>
        <v>0</v>
      </c>
      <c r="L2752" s="104">
        <f t="shared" si="966"/>
        <v>0</v>
      </c>
      <c r="M2752" s="104">
        <f>SUM(M2753:M2754)</f>
        <v>0</v>
      </c>
      <c r="N2752" s="104">
        <f t="shared" ref="N2752:O2752" si="983">SUM(N2753:N2754)</f>
        <v>0</v>
      </c>
      <c r="O2752" s="104">
        <f t="shared" si="983"/>
        <v>0</v>
      </c>
      <c r="P2752" s="104">
        <f t="shared" si="967"/>
        <v>0</v>
      </c>
      <c r="Q2752" s="104" t="str">
        <f t="shared" si="968"/>
        <v>-</v>
      </c>
      <c r="R2752" s="35"/>
    </row>
    <row r="2753" spans="1:18" x14ac:dyDescent="0.3">
      <c r="A2753" s="40" t="s">
        <v>796</v>
      </c>
      <c r="B2753" s="40" t="s">
        <v>154</v>
      </c>
      <c r="C2753" s="40" t="s">
        <v>1193</v>
      </c>
      <c r="D2753" s="40" t="s">
        <v>1194</v>
      </c>
      <c r="E2753" s="88" t="s">
        <v>3022</v>
      </c>
      <c r="F2753" s="40"/>
      <c r="G2753" s="81" t="s">
        <v>3071</v>
      </c>
      <c r="H2753" s="9" t="s">
        <v>49</v>
      </c>
      <c r="I2753" s="102">
        <v>17000</v>
      </c>
      <c r="J2753" s="102">
        <v>0</v>
      </c>
      <c r="K2753" s="102"/>
      <c r="L2753" s="102">
        <f t="shared" si="966"/>
        <v>0</v>
      </c>
      <c r="M2753" s="102">
        <v>0</v>
      </c>
      <c r="N2753" s="102"/>
      <c r="O2753" s="102"/>
      <c r="P2753" s="102">
        <f t="shared" si="967"/>
        <v>0</v>
      </c>
      <c r="Q2753" s="102" t="str">
        <f t="shared" si="968"/>
        <v>-</v>
      </c>
      <c r="R2753" s="35"/>
    </row>
    <row r="2754" spans="1:18" x14ac:dyDescent="0.3">
      <c r="A2754" s="40" t="s">
        <v>796</v>
      </c>
      <c r="B2754" s="40" t="s">
        <v>154</v>
      </c>
      <c r="C2754" s="40" t="s">
        <v>1193</v>
      </c>
      <c r="D2754" s="40" t="s">
        <v>1194</v>
      </c>
      <c r="E2754" s="88" t="s">
        <v>3037</v>
      </c>
      <c r="F2754" s="40"/>
      <c r="G2754" s="81" t="s">
        <v>3071</v>
      </c>
      <c r="H2754" s="9" t="s">
        <v>52</v>
      </c>
      <c r="I2754" s="102">
        <v>10000</v>
      </c>
      <c r="J2754" s="102">
        <v>0</v>
      </c>
      <c r="K2754" s="102"/>
      <c r="L2754" s="102">
        <f t="shared" si="966"/>
        <v>0</v>
      </c>
      <c r="M2754" s="102">
        <v>0</v>
      </c>
      <c r="N2754" s="102"/>
      <c r="O2754" s="102"/>
      <c r="P2754" s="102">
        <f t="shared" si="967"/>
        <v>0</v>
      </c>
      <c r="Q2754" s="102" t="str">
        <f t="shared" si="968"/>
        <v>-</v>
      </c>
      <c r="R2754" s="35"/>
    </row>
    <row r="2755" spans="1:18" s="34" customFormat="1" x14ac:dyDescent="0.3">
      <c r="A2755" s="49" t="s">
        <v>0</v>
      </c>
      <c r="B2755" s="49" t="s">
        <v>0</v>
      </c>
      <c r="C2755" s="49" t="s">
        <v>0</v>
      </c>
      <c r="D2755" s="49" t="s">
        <v>0</v>
      </c>
      <c r="E2755" s="49" t="s">
        <v>0</v>
      </c>
      <c r="F2755" s="49" t="s">
        <v>0</v>
      </c>
      <c r="G2755" s="49" t="s">
        <v>0</v>
      </c>
      <c r="H2755" s="21" t="s">
        <v>1203</v>
      </c>
      <c r="I2755" s="112">
        <f>SUM(I2725,I2748,I2751)</f>
        <v>1888760</v>
      </c>
      <c r="J2755" s="112">
        <f>SUM(J2725,J2748,J2751)</f>
        <v>1668610</v>
      </c>
      <c r="K2755" s="112">
        <f>SUM(K2725,K2748,K2751)</f>
        <v>0</v>
      </c>
      <c r="L2755" s="112">
        <f t="shared" si="966"/>
        <v>443775</v>
      </c>
      <c r="M2755" s="112">
        <f>SUM(M2725,M2748,M2751)</f>
        <v>128655</v>
      </c>
      <c r="N2755" s="112">
        <f t="shared" ref="N2755:O2755" si="984">SUM(N2725,N2748,N2751)</f>
        <v>164560</v>
      </c>
      <c r="O2755" s="112">
        <f t="shared" si="984"/>
        <v>150560</v>
      </c>
      <c r="P2755" s="112">
        <f t="shared" si="967"/>
        <v>443775</v>
      </c>
      <c r="Q2755" s="112">
        <f t="shared" si="968"/>
        <v>26.595489659057534</v>
      </c>
      <c r="R2755" s="35"/>
    </row>
    <row r="2756" spans="1:18" ht="15" thickBot="1" x14ac:dyDescent="0.35">
      <c r="A2756" s="81" t="s">
        <v>0</v>
      </c>
      <c r="B2756" s="81" t="s">
        <v>0</v>
      </c>
      <c r="C2756" s="81" t="s">
        <v>0</v>
      </c>
      <c r="D2756" s="81" t="s">
        <v>0</v>
      </c>
      <c r="E2756" s="81" t="s">
        <v>0</v>
      </c>
      <c r="F2756" s="81" t="s">
        <v>0</v>
      </c>
      <c r="G2756" s="81" t="s">
        <v>0</v>
      </c>
      <c r="H2756" s="6" t="s">
        <v>152</v>
      </c>
      <c r="I2756" s="104">
        <v>50</v>
      </c>
      <c r="J2756" s="104">
        <v>50</v>
      </c>
      <c r="K2756" s="104"/>
      <c r="L2756" s="104"/>
      <c r="M2756" s="104"/>
      <c r="N2756" s="104"/>
      <c r="O2756" s="104"/>
      <c r="P2756" s="104"/>
      <c r="Q2756" s="104"/>
      <c r="R2756" s="35"/>
    </row>
    <row r="2757" spans="1:18" s="34" customFormat="1" ht="31.2" thickBot="1" x14ac:dyDescent="0.35">
      <c r="A2757" s="127" t="s">
        <v>0</v>
      </c>
      <c r="B2757" s="127" t="s">
        <v>0</v>
      </c>
      <c r="C2757" s="127" t="s">
        <v>0</v>
      </c>
      <c r="D2757" s="127" t="s">
        <v>0</v>
      </c>
      <c r="E2757" s="127" t="s">
        <v>0</v>
      </c>
      <c r="F2757" s="127" t="s">
        <v>0</v>
      </c>
      <c r="G2757" s="127" t="s">
        <v>0</v>
      </c>
      <c r="H2757" s="29" t="s">
        <v>63</v>
      </c>
      <c r="I2757" s="124" t="s">
        <v>3013</v>
      </c>
      <c r="J2757" s="124" t="s">
        <v>2</v>
      </c>
      <c r="K2757" s="124" t="s">
        <v>3097</v>
      </c>
      <c r="L2757" s="124" t="s">
        <v>3097</v>
      </c>
      <c r="M2757" s="124" t="s">
        <v>3098</v>
      </c>
      <c r="N2757" s="124" t="s">
        <v>3099</v>
      </c>
      <c r="O2757" s="124" t="s">
        <v>3100</v>
      </c>
      <c r="P2757" s="124" t="s">
        <v>3097</v>
      </c>
      <c r="Q2757" s="126" t="s">
        <v>3101</v>
      </c>
      <c r="R2757" s="35"/>
    </row>
    <row r="2758" spans="1:18" x14ac:dyDescent="0.3">
      <c r="A2758" s="128"/>
      <c r="B2758" s="128"/>
      <c r="C2758" s="128"/>
      <c r="D2758" s="128"/>
      <c r="E2758" s="128"/>
      <c r="F2758" s="128"/>
      <c r="G2758" s="128"/>
      <c r="H2758" s="10" t="s">
        <v>0</v>
      </c>
      <c r="I2758" s="103">
        <v>1</v>
      </c>
      <c r="J2758" s="103">
        <v>2</v>
      </c>
      <c r="K2758" s="103">
        <v>3</v>
      </c>
      <c r="L2758" s="103" t="s">
        <v>3</v>
      </c>
      <c r="M2758" s="103">
        <v>5</v>
      </c>
      <c r="N2758" s="103">
        <v>6</v>
      </c>
      <c r="O2758" s="103">
        <v>7</v>
      </c>
      <c r="P2758" s="103" t="s">
        <v>3102</v>
      </c>
      <c r="Q2758" s="103">
        <v>9</v>
      </c>
      <c r="R2758" s="35"/>
    </row>
    <row r="2759" spans="1:18" x14ac:dyDescent="0.3">
      <c r="A2759" s="128"/>
      <c r="B2759" s="128"/>
      <c r="C2759" s="128"/>
      <c r="D2759" s="128"/>
      <c r="E2759" s="128"/>
      <c r="F2759" s="128"/>
      <c r="G2759" s="128"/>
      <c r="H2759" s="11" t="s">
        <v>99</v>
      </c>
      <c r="I2759" s="105">
        <f>SUM(I2755)</f>
        <v>1888760</v>
      </c>
      <c r="J2759" s="105">
        <f>SUM(J2755)</f>
        <v>1668610</v>
      </c>
      <c r="K2759" s="105">
        <f>SUM(K2755)</f>
        <v>0</v>
      </c>
      <c r="L2759" s="105">
        <f t="shared" si="966"/>
        <v>443775</v>
      </c>
      <c r="M2759" s="105">
        <f>SUM(M2755)</f>
        <v>128655</v>
      </c>
      <c r="N2759" s="105">
        <f t="shared" ref="N2759:O2759" si="985">SUM(N2755)</f>
        <v>164560</v>
      </c>
      <c r="O2759" s="105">
        <f t="shared" si="985"/>
        <v>150560</v>
      </c>
      <c r="P2759" s="105">
        <f t="shared" si="967"/>
        <v>443775</v>
      </c>
      <c r="Q2759" s="105">
        <f t="shared" si="968"/>
        <v>26.595489659057534</v>
      </c>
      <c r="R2759" s="35"/>
    </row>
    <row r="2760" spans="1:18" x14ac:dyDescent="0.3">
      <c r="A2760" s="128"/>
      <c r="B2760" s="128"/>
      <c r="C2760" s="128"/>
      <c r="D2760" s="128"/>
      <c r="E2760" s="128"/>
      <c r="F2760" s="128"/>
      <c r="G2760" s="128"/>
      <c r="H2760" s="12" t="s">
        <v>62</v>
      </c>
      <c r="I2760" s="105">
        <f>SUM(I2759)</f>
        <v>1888760</v>
      </c>
      <c r="J2760" s="105">
        <f>SUM(J2759)</f>
        <v>1668610</v>
      </c>
      <c r="K2760" s="105">
        <f>SUM(K2759)</f>
        <v>0</v>
      </c>
      <c r="L2760" s="105">
        <f t="shared" si="966"/>
        <v>443775</v>
      </c>
      <c r="M2760" s="105">
        <f>SUM(M2759)</f>
        <v>128655</v>
      </c>
      <c r="N2760" s="105">
        <f t="shared" ref="N2760:O2760" si="986">SUM(N2759)</f>
        <v>164560</v>
      </c>
      <c r="O2760" s="105">
        <f t="shared" si="986"/>
        <v>150560</v>
      </c>
      <c r="P2760" s="105">
        <f t="shared" si="967"/>
        <v>443775</v>
      </c>
      <c r="Q2760" s="105">
        <f t="shared" si="968"/>
        <v>26.595489659057534</v>
      </c>
      <c r="R2760" s="35"/>
    </row>
    <row r="2761" spans="1:18" ht="15" thickBot="1" x14ac:dyDescent="0.35">
      <c r="A2761" s="129"/>
      <c r="B2761" s="129"/>
      <c r="C2761" s="129"/>
      <c r="D2761" s="129"/>
      <c r="E2761" s="129"/>
      <c r="F2761" s="129"/>
      <c r="G2761" s="129"/>
      <c r="R2761" s="35"/>
    </row>
    <row r="2762" spans="1:18" s="34" customFormat="1" ht="31.2" thickBot="1" x14ac:dyDescent="0.35">
      <c r="A2762" s="45" t="s">
        <v>112</v>
      </c>
      <c r="B2762" s="45" t="s">
        <v>113</v>
      </c>
      <c r="C2762" s="45" t="s">
        <v>114</v>
      </c>
      <c r="D2762" s="46" t="s">
        <v>0</v>
      </c>
      <c r="E2762" s="45" t="s">
        <v>3014</v>
      </c>
      <c r="F2762" s="45" t="s">
        <v>115</v>
      </c>
      <c r="G2762" s="45" t="s">
        <v>116</v>
      </c>
      <c r="H2762" s="29" t="s">
        <v>1</v>
      </c>
      <c r="I2762" s="124" t="s">
        <v>3013</v>
      </c>
      <c r="J2762" s="124" t="s">
        <v>2</v>
      </c>
      <c r="K2762" s="124" t="s">
        <v>3097</v>
      </c>
      <c r="L2762" s="124" t="s">
        <v>3097</v>
      </c>
      <c r="M2762" s="124" t="s">
        <v>3098</v>
      </c>
      <c r="N2762" s="124" t="s">
        <v>3099</v>
      </c>
      <c r="O2762" s="124" t="s">
        <v>3100</v>
      </c>
      <c r="P2762" s="124" t="s">
        <v>3097</v>
      </c>
      <c r="Q2762" s="126" t="s">
        <v>3101</v>
      </c>
      <c r="R2762" s="35"/>
    </row>
    <row r="2763" spans="1:18" x14ac:dyDescent="0.3">
      <c r="A2763" s="50" t="s">
        <v>0</v>
      </c>
      <c r="B2763" s="50" t="s">
        <v>0</v>
      </c>
      <c r="C2763" s="50" t="s">
        <v>0</v>
      </c>
      <c r="D2763" s="51" t="s">
        <v>0</v>
      </c>
      <c r="E2763" s="51" t="s">
        <v>0</v>
      </c>
      <c r="F2763" s="86" t="s">
        <v>0</v>
      </c>
      <c r="G2763" s="87" t="s">
        <v>0</v>
      </c>
      <c r="H2763" s="8" t="s">
        <v>0</v>
      </c>
      <c r="I2763" s="103">
        <v>1</v>
      </c>
      <c r="J2763" s="103">
        <v>2</v>
      </c>
      <c r="K2763" s="103">
        <v>3</v>
      </c>
      <c r="L2763" s="103" t="s">
        <v>3</v>
      </c>
      <c r="M2763" s="103">
        <v>5</v>
      </c>
      <c r="N2763" s="103">
        <v>6</v>
      </c>
      <c r="O2763" s="103">
        <v>7</v>
      </c>
      <c r="P2763" s="103" t="s">
        <v>3102</v>
      </c>
      <c r="Q2763" s="103">
        <v>9</v>
      </c>
      <c r="R2763" s="35"/>
    </row>
    <row r="2764" spans="1:18" x14ac:dyDescent="0.3">
      <c r="A2764" s="41" t="s">
        <v>796</v>
      </c>
      <c r="B2764" s="41" t="s">
        <v>154</v>
      </c>
      <c r="C2764" s="40" t="s">
        <v>1204</v>
      </c>
      <c r="D2764" s="40" t="s">
        <v>1205</v>
      </c>
      <c r="E2764" s="52" t="s">
        <v>0</v>
      </c>
      <c r="F2764" s="52" t="s">
        <v>0</v>
      </c>
      <c r="G2764" s="52" t="s">
        <v>0</v>
      </c>
      <c r="H2764" s="6" t="s">
        <v>1206</v>
      </c>
      <c r="I2764" s="102"/>
      <c r="J2764" s="102"/>
      <c r="K2764" s="102"/>
      <c r="L2764" s="102">
        <f t="shared" ref="L2764:L2826" si="987">SUM(M2764:O2764)</f>
        <v>0</v>
      </c>
      <c r="M2764" s="102">
        <v>0</v>
      </c>
      <c r="N2764" s="102"/>
      <c r="O2764" s="102"/>
      <c r="P2764" s="102">
        <f t="shared" ref="P2764:P2827" si="988">K2764+L2764</f>
        <v>0</v>
      </c>
      <c r="Q2764" s="102" t="str">
        <f t="shared" ref="Q2764:Q2827" si="989">IF(J2764=0,"-",P2764/J2764*100)</f>
        <v>-</v>
      </c>
      <c r="R2764" s="35"/>
    </row>
    <row r="2765" spans="1:18" s="34" customFormat="1" ht="20.399999999999999" x14ac:dyDescent="0.3">
      <c r="A2765" s="43" t="s">
        <v>0</v>
      </c>
      <c r="B2765" s="43" t="s">
        <v>0</v>
      </c>
      <c r="C2765" s="43" t="s">
        <v>0</v>
      </c>
      <c r="D2765" s="49" t="s">
        <v>0</v>
      </c>
      <c r="E2765" s="49" t="s">
        <v>0</v>
      </c>
      <c r="F2765" s="49" t="s">
        <v>0</v>
      </c>
      <c r="G2765" s="49" t="s">
        <v>0</v>
      </c>
      <c r="H2765" s="21" t="s">
        <v>26</v>
      </c>
      <c r="I2765" s="112">
        <f>SUM(I2766,I2774,I2776)</f>
        <v>2049952</v>
      </c>
      <c r="J2765" s="112">
        <f>SUM(J2766,J2774,J2776)</f>
        <v>1820652</v>
      </c>
      <c r="K2765" s="112">
        <f>SUM(K2766,K2774,K2776)</f>
        <v>0</v>
      </c>
      <c r="L2765" s="112">
        <f t="shared" si="987"/>
        <v>472115</v>
      </c>
      <c r="M2765" s="112">
        <f>SUM(M2766,M2774,M2776)</f>
        <v>143325</v>
      </c>
      <c r="N2765" s="112">
        <f t="shared" ref="N2765:O2765" si="990">SUM(N2766,N2774,N2776)</f>
        <v>174920</v>
      </c>
      <c r="O2765" s="112">
        <f t="shared" si="990"/>
        <v>153870</v>
      </c>
      <c r="P2765" s="112">
        <f t="shared" si="988"/>
        <v>472115</v>
      </c>
      <c r="Q2765" s="112">
        <f t="shared" si="989"/>
        <v>25.931095014313556</v>
      </c>
      <c r="R2765" s="35"/>
    </row>
    <row r="2766" spans="1:18" x14ac:dyDescent="0.3">
      <c r="A2766" s="40" t="s">
        <v>796</v>
      </c>
      <c r="B2766" s="40" t="s">
        <v>154</v>
      </c>
      <c r="C2766" s="40" t="s">
        <v>1204</v>
      </c>
      <c r="D2766" s="40" t="s">
        <v>1205</v>
      </c>
      <c r="E2766" s="52" t="s">
        <v>119</v>
      </c>
      <c r="F2766" s="52" t="s">
        <v>0</v>
      </c>
      <c r="G2766" s="52" t="s">
        <v>0</v>
      </c>
      <c r="H2766" s="6" t="s">
        <v>5</v>
      </c>
      <c r="I2766" s="104">
        <f>SUM(I2767,I2768)</f>
        <v>1570155</v>
      </c>
      <c r="J2766" s="104">
        <f>SUM(J2767,J2768)</f>
        <v>1478855</v>
      </c>
      <c r="K2766" s="104">
        <f>SUM(K2767,K2768)</f>
        <v>0</v>
      </c>
      <c r="L2766" s="104">
        <f t="shared" si="987"/>
        <v>392864</v>
      </c>
      <c r="M2766" s="104">
        <f>SUM(M2767,M2768)</f>
        <v>130464</v>
      </c>
      <c r="N2766" s="104">
        <f t="shared" ref="N2766:O2766" si="991">SUM(N2767,N2768)</f>
        <v>136200</v>
      </c>
      <c r="O2766" s="104">
        <f t="shared" si="991"/>
        <v>126200</v>
      </c>
      <c r="P2766" s="104">
        <f t="shared" si="988"/>
        <v>392864</v>
      </c>
      <c r="Q2766" s="104">
        <f t="shared" si="989"/>
        <v>26.565417163954546</v>
      </c>
      <c r="R2766" s="35"/>
    </row>
    <row r="2767" spans="1:18" x14ac:dyDescent="0.3">
      <c r="A2767" s="40" t="s">
        <v>796</v>
      </c>
      <c r="B2767" s="40" t="s">
        <v>154</v>
      </c>
      <c r="C2767" s="40" t="s">
        <v>1204</v>
      </c>
      <c r="D2767" s="40" t="s">
        <v>1205</v>
      </c>
      <c r="E2767" s="88" t="s">
        <v>3015</v>
      </c>
      <c r="F2767" s="40"/>
      <c r="G2767" s="81" t="s">
        <v>3071</v>
      </c>
      <c r="H2767" s="9" t="s">
        <v>6</v>
      </c>
      <c r="I2767" s="102">
        <v>1386955</v>
      </c>
      <c r="J2767" s="102">
        <v>1306955</v>
      </c>
      <c r="K2767" s="102"/>
      <c r="L2767" s="102">
        <f t="shared" si="987"/>
        <v>356831</v>
      </c>
      <c r="M2767" s="102">
        <v>118831</v>
      </c>
      <c r="N2767" s="102">
        <v>124000</v>
      </c>
      <c r="O2767" s="102">
        <v>114000</v>
      </c>
      <c r="P2767" s="102">
        <f t="shared" si="988"/>
        <v>356831</v>
      </c>
      <c r="Q2767" s="102">
        <f t="shared" si="989"/>
        <v>27.302470245723836</v>
      </c>
      <c r="R2767" s="35"/>
    </row>
    <row r="2768" spans="1:18" x14ac:dyDescent="0.3">
      <c r="A2768" s="41" t="s">
        <v>796</v>
      </c>
      <c r="B2768" s="41" t="s">
        <v>154</v>
      </c>
      <c r="C2768" s="41" t="s">
        <v>1204</v>
      </c>
      <c r="D2768" s="41" t="s">
        <v>1205</v>
      </c>
      <c r="E2768" s="41" t="s">
        <v>120</v>
      </c>
      <c r="F2768" s="40" t="s">
        <v>0</v>
      </c>
      <c r="G2768" s="81" t="s">
        <v>0</v>
      </c>
      <c r="H2768" s="6" t="s">
        <v>7</v>
      </c>
      <c r="I2768" s="104">
        <f>SUM(I2769:I2773)</f>
        <v>183200</v>
      </c>
      <c r="J2768" s="104">
        <f>SUM(J2769:J2773)</f>
        <v>171900</v>
      </c>
      <c r="K2768" s="104">
        <f>SUM(K2769:K2773)</f>
        <v>0</v>
      </c>
      <c r="L2768" s="104">
        <f t="shared" si="987"/>
        <v>36033</v>
      </c>
      <c r="M2768" s="104">
        <f>SUM(M2769:M2773)</f>
        <v>11633</v>
      </c>
      <c r="N2768" s="104">
        <f t="shared" ref="N2768:O2768" si="992">SUM(N2769:N2773)</f>
        <v>12200</v>
      </c>
      <c r="O2768" s="104">
        <f t="shared" si="992"/>
        <v>12200</v>
      </c>
      <c r="P2768" s="104">
        <f t="shared" si="988"/>
        <v>36033</v>
      </c>
      <c r="Q2768" s="104">
        <f t="shared" si="989"/>
        <v>20.961605584642236</v>
      </c>
      <c r="R2768" s="35"/>
    </row>
    <row r="2769" spans="1:18" x14ac:dyDescent="0.3">
      <c r="A2769" s="40" t="s">
        <v>796</v>
      </c>
      <c r="B2769" s="40" t="s">
        <v>154</v>
      </c>
      <c r="C2769" s="40" t="s">
        <v>1204</v>
      </c>
      <c r="D2769" s="40" t="s">
        <v>1205</v>
      </c>
      <c r="E2769" s="88" t="s">
        <v>3016</v>
      </c>
      <c r="F2769" s="40" t="s">
        <v>1207</v>
      </c>
      <c r="G2769" s="81" t="s">
        <v>3071</v>
      </c>
      <c r="H2769" s="9" t="s">
        <v>9</v>
      </c>
      <c r="I2769" s="102">
        <v>28300</v>
      </c>
      <c r="J2769" s="102">
        <v>26000</v>
      </c>
      <c r="K2769" s="102"/>
      <c r="L2769" s="102">
        <f t="shared" si="987"/>
        <v>6676</v>
      </c>
      <c r="M2769" s="102">
        <v>2276</v>
      </c>
      <c r="N2769" s="102">
        <v>2200</v>
      </c>
      <c r="O2769" s="102">
        <v>2200</v>
      </c>
      <c r="P2769" s="102">
        <f t="shared" si="988"/>
        <v>6676</v>
      </c>
      <c r="Q2769" s="102">
        <f t="shared" si="989"/>
        <v>25.676923076923075</v>
      </c>
      <c r="R2769" s="35"/>
    </row>
    <row r="2770" spans="1:18" x14ac:dyDescent="0.3">
      <c r="A2770" s="40" t="s">
        <v>796</v>
      </c>
      <c r="B2770" s="40" t="s">
        <v>154</v>
      </c>
      <c r="C2770" s="40" t="s">
        <v>1204</v>
      </c>
      <c r="D2770" s="40" t="s">
        <v>1205</v>
      </c>
      <c r="E2770" s="88" t="s">
        <v>3016</v>
      </c>
      <c r="F2770" s="40" t="s">
        <v>1208</v>
      </c>
      <c r="G2770" s="81" t="s">
        <v>3071</v>
      </c>
      <c r="H2770" s="9" t="s">
        <v>12</v>
      </c>
      <c r="I2770" s="102">
        <v>113000</v>
      </c>
      <c r="J2770" s="102">
        <v>106000</v>
      </c>
      <c r="K2770" s="102"/>
      <c r="L2770" s="102">
        <f t="shared" si="987"/>
        <v>29357</v>
      </c>
      <c r="M2770" s="102">
        <v>9357</v>
      </c>
      <c r="N2770" s="102">
        <v>10000</v>
      </c>
      <c r="O2770" s="102">
        <v>10000</v>
      </c>
      <c r="P2770" s="102">
        <f t="shared" si="988"/>
        <v>29357</v>
      </c>
      <c r="Q2770" s="102">
        <f t="shared" si="989"/>
        <v>27.695283018867922</v>
      </c>
      <c r="R2770" s="35"/>
    </row>
    <row r="2771" spans="1:18" x14ac:dyDescent="0.3">
      <c r="A2771" s="40" t="s">
        <v>796</v>
      </c>
      <c r="B2771" s="40" t="s">
        <v>154</v>
      </c>
      <c r="C2771" s="40" t="s">
        <v>1204</v>
      </c>
      <c r="D2771" s="40" t="s">
        <v>1205</v>
      </c>
      <c r="E2771" s="88" t="s">
        <v>3016</v>
      </c>
      <c r="F2771" s="40" t="s">
        <v>1209</v>
      </c>
      <c r="G2771" s="81" t="s">
        <v>3071</v>
      </c>
      <c r="H2771" s="9" t="s">
        <v>10</v>
      </c>
      <c r="I2771" s="102">
        <v>27000</v>
      </c>
      <c r="J2771" s="102">
        <v>25000</v>
      </c>
      <c r="K2771" s="102"/>
      <c r="L2771" s="102">
        <f t="shared" si="987"/>
        <v>0</v>
      </c>
      <c r="M2771" s="102">
        <v>0</v>
      </c>
      <c r="N2771" s="102"/>
      <c r="O2771" s="102"/>
      <c r="P2771" s="102">
        <f t="shared" si="988"/>
        <v>0</v>
      </c>
      <c r="Q2771" s="102">
        <f t="shared" si="989"/>
        <v>0</v>
      </c>
      <c r="R2771" s="35"/>
    </row>
    <row r="2772" spans="1:18" x14ac:dyDescent="0.3">
      <c r="A2772" s="40" t="s">
        <v>796</v>
      </c>
      <c r="B2772" s="40" t="s">
        <v>154</v>
      </c>
      <c r="C2772" s="40" t="s">
        <v>1204</v>
      </c>
      <c r="D2772" s="40" t="s">
        <v>1205</v>
      </c>
      <c r="E2772" s="88" t="s">
        <v>3016</v>
      </c>
      <c r="F2772" s="40" t="s">
        <v>1210</v>
      </c>
      <c r="G2772" s="81" t="s">
        <v>3071</v>
      </c>
      <c r="H2772" s="9" t="s">
        <v>8</v>
      </c>
      <c r="I2772" s="102">
        <v>0</v>
      </c>
      <c r="J2772" s="102">
        <v>0</v>
      </c>
      <c r="K2772" s="102"/>
      <c r="L2772" s="102">
        <f t="shared" si="987"/>
        <v>0</v>
      </c>
      <c r="M2772" s="102">
        <v>0</v>
      </c>
      <c r="N2772" s="102"/>
      <c r="O2772" s="102"/>
      <c r="P2772" s="102">
        <f t="shared" si="988"/>
        <v>0</v>
      </c>
      <c r="Q2772" s="102" t="str">
        <f t="shared" si="989"/>
        <v>-</v>
      </c>
      <c r="R2772" s="35"/>
    </row>
    <row r="2773" spans="1:18" x14ac:dyDescent="0.3">
      <c r="A2773" s="40" t="s">
        <v>796</v>
      </c>
      <c r="B2773" s="40" t="s">
        <v>154</v>
      </c>
      <c r="C2773" s="40" t="s">
        <v>1204</v>
      </c>
      <c r="D2773" s="40" t="s">
        <v>1205</v>
      </c>
      <c r="E2773" s="88" t="s">
        <v>3016</v>
      </c>
      <c r="F2773" s="40" t="s">
        <v>1211</v>
      </c>
      <c r="G2773" s="81" t="s">
        <v>3071</v>
      </c>
      <c r="H2773" s="9" t="s">
        <v>11</v>
      </c>
      <c r="I2773" s="102">
        <v>14900</v>
      </c>
      <c r="J2773" s="102">
        <v>14900</v>
      </c>
      <c r="K2773" s="102"/>
      <c r="L2773" s="102">
        <f t="shared" si="987"/>
        <v>0</v>
      </c>
      <c r="M2773" s="102">
        <v>0</v>
      </c>
      <c r="N2773" s="102"/>
      <c r="O2773" s="102"/>
      <c r="P2773" s="102">
        <f t="shared" si="988"/>
        <v>0</v>
      </c>
      <c r="Q2773" s="102">
        <f t="shared" si="989"/>
        <v>0</v>
      </c>
      <c r="R2773" s="35"/>
    </row>
    <row r="2774" spans="1:18" x14ac:dyDescent="0.3">
      <c r="A2774" s="40" t="s">
        <v>796</v>
      </c>
      <c r="B2774" s="40" t="s">
        <v>154</v>
      </c>
      <c r="C2774" s="40" t="s">
        <v>1204</v>
      </c>
      <c r="D2774" s="40" t="s">
        <v>1205</v>
      </c>
      <c r="E2774" s="52" t="s">
        <v>124</v>
      </c>
      <c r="F2774" s="52" t="s">
        <v>0</v>
      </c>
      <c r="G2774" s="52" t="s">
        <v>0</v>
      </c>
      <c r="H2774" s="6" t="s">
        <v>14</v>
      </c>
      <c r="I2774" s="104">
        <f>SUM(I2775)</f>
        <v>148797</v>
      </c>
      <c r="J2774" s="104">
        <f>SUM(J2775)</f>
        <v>140797</v>
      </c>
      <c r="K2774" s="104">
        <f>SUM(K2775)</f>
        <v>0</v>
      </c>
      <c r="L2774" s="104">
        <f t="shared" si="987"/>
        <v>38678</v>
      </c>
      <c r="M2774" s="104">
        <f>SUM(M2775)</f>
        <v>12478</v>
      </c>
      <c r="N2774" s="104">
        <f t="shared" ref="N2774:O2774" si="993">SUM(N2775)</f>
        <v>14000</v>
      </c>
      <c r="O2774" s="104">
        <f t="shared" si="993"/>
        <v>12200</v>
      </c>
      <c r="P2774" s="104">
        <f t="shared" si="988"/>
        <v>38678</v>
      </c>
      <c r="Q2774" s="104">
        <f t="shared" si="989"/>
        <v>27.470755768943938</v>
      </c>
      <c r="R2774" s="35"/>
    </row>
    <row r="2775" spans="1:18" x14ac:dyDescent="0.3">
      <c r="A2775" s="40" t="s">
        <v>796</v>
      </c>
      <c r="B2775" s="40" t="s">
        <v>154</v>
      </c>
      <c r="C2775" s="40" t="s">
        <v>1204</v>
      </c>
      <c r="D2775" s="40" t="s">
        <v>1205</v>
      </c>
      <c r="E2775" s="88" t="s">
        <v>3017</v>
      </c>
      <c r="F2775" s="40"/>
      <c r="G2775" s="81" t="s">
        <v>3071</v>
      </c>
      <c r="H2775" s="9" t="s">
        <v>15</v>
      </c>
      <c r="I2775" s="102">
        <v>148797</v>
      </c>
      <c r="J2775" s="102">
        <v>140797</v>
      </c>
      <c r="K2775" s="102"/>
      <c r="L2775" s="102">
        <f t="shared" si="987"/>
        <v>38678</v>
      </c>
      <c r="M2775" s="102">
        <v>12478</v>
      </c>
      <c r="N2775" s="102">
        <v>14000</v>
      </c>
      <c r="O2775" s="102">
        <v>12200</v>
      </c>
      <c r="P2775" s="102">
        <f t="shared" si="988"/>
        <v>38678</v>
      </c>
      <c r="Q2775" s="102">
        <f t="shared" si="989"/>
        <v>27.470755768943938</v>
      </c>
      <c r="R2775" s="35"/>
    </row>
    <row r="2776" spans="1:18" x14ac:dyDescent="0.3">
      <c r="A2776" s="40" t="s">
        <v>796</v>
      </c>
      <c r="B2776" s="40" t="s">
        <v>154</v>
      </c>
      <c r="C2776" s="40" t="s">
        <v>1204</v>
      </c>
      <c r="D2776" s="40" t="s">
        <v>1205</v>
      </c>
      <c r="E2776" s="52" t="s">
        <v>125</v>
      </c>
      <c r="F2776" s="52" t="s">
        <v>0</v>
      </c>
      <c r="G2776" s="52" t="s">
        <v>0</v>
      </c>
      <c r="H2776" s="6" t="s">
        <v>16</v>
      </c>
      <c r="I2776" s="104">
        <f>SUM(I2777:I2784)</f>
        <v>331000</v>
      </c>
      <c r="J2776" s="104">
        <f>SUM(J2777:J2784)</f>
        <v>201000</v>
      </c>
      <c r="K2776" s="104">
        <f>SUM(K2777:K2784)</f>
        <v>0</v>
      </c>
      <c r="L2776" s="104">
        <f t="shared" si="987"/>
        <v>40573</v>
      </c>
      <c r="M2776" s="104">
        <f>SUM(M2777:M2784)</f>
        <v>383</v>
      </c>
      <c r="N2776" s="104">
        <f t="shared" ref="N2776:O2776" si="994">SUM(N2777:N2784)</f>
        <v>24720</v>
      </c>
      <c r="O2776" s="104">
        <f t="shared" si="994"/>
        <v>15470</v>
      </c>
      <c r="P2776" s="104">
        <f t="shared" si="988"/>
        <v>40573</v>
      </c>
      <c r="Q2776" s="104">
        <f t="shared" si="989"/>
        <v>20.185572139303481</v>
      </c>
      <c r="R2776" s="35"/>
    </row>
    <row r="2777" spans="1:18" x14ac:dyDescent="0.3">
      <c r="A2777" s="40" t="s">
        <v>796</v>
      </c>
      <c r="B2777" s="40" t="s">
        <v>154</v>
      </c>
      <c r="C2777" s="40" t="s">
        <v>1204</v>
      </c>
      <c r="D2777" s="40" t="s">
        <v>1205</v>
      </c>
      <c r="E2777" s="88" t="s">
        <v>3018</v>
      </c>
      <c r="F2777" s="40"/>
      <c r="G2777" s="81" t="s">
        <v>3071</v>
      </c>
      <c r="H2777" s="9" t="s">
        <v>17</v>
      </c>
      <c r="I2777" s="102">
        <v>4000</v>
      </c>
      <c r="J2777" s="102">
        <v>1000</v>
      </c>
      <c r="K2777" s="102"/>
      <c r="L2777" s="102">
        <f t="shared" si="987"/>
        <v>0</v>
      </c>
      <c r="M2777" s="102">
        <v>0</v>
      </c>
      <c r="N2777" s="102"/>
      <c r="O2777" s="102"/>
      <c r="P2777" s="102">
        <f t="shared" si="988"/>
        <v>0</v>
      </c>
      <c r="Q2777" s="102">
        <f t="shared" si="989"/>
        <v>0</v>
      </c>
      <c r="R2777" s="35"/>
    </row>
    <row r="2778" spans="1:18" x14ac:dyDescent="0.3">
      <c r="A2778" s="40" t="s">
        <v>796</v>
      </c>
      <c r="B2778" s="40" t="s">
        <v>154</v>
      </c>
      <c r="C2778" s="40" t="s">
        <v>1204</v>
      </c>
      <c r="D2778" s="40" t="s">
        <v>1205</v>
      </c>
      <c r="E2778" s="88" t="s">
        <v>3031</v>
      </c>
      <c r="F2778" s="40"/>
      <c r="G2778" s="81" t="s">
        <v>3071</v>
      </c>
      <c r="H2778" s="9" t="s">
        <v>18</v>
      </c>
      <c r="I2778" s="102">
        <v>124500</v>
      </c>
      <c r="J2778" s="102">
        <v>124500</v>
      </c>
      <c r="K2778" s="102"/>
      <c r="L2778" s="102">
        <f t="shared" si="987"/>
        <v>28000</v>
      </c>
      <c r="M2778" s="102">
        <v>0</v>
      </c>
      <c r="N2778" s="102">
        <v>18000</v>
      </c>
      <c r="O2778" s="102">
        <v>10000</v>
      </c>
      <c r="P2778" s="102">
        <f t="shared" si="988"/>
        <v>28000</v>
      </c>
      <c r="Q2778" s="102">
        <f t="shared" si="989"/>
        <v>22.489959839357429</v>
      </c>
      <c r="R2778" s="35"/>
    </row>
    <row r="2779" spans="1:18" x14ac:dyDescent="0.3">
      <c r="A2779" s="40" t="s">
        <v>796</v>
      </c>
      <c r="B2779" s="40" t="s">
        <v>154</v>
      </c>
      <c r="C2779" s="40" t="s">
        <v>1204</v>
      </c>
      <c r="D2779" s="40" t="s">
        <v>1205</v>
      </c>
      <c r="E2779" s="88" t="s">
        <v>3032</v>
      </c>
      <c r="F2779" s="40"/>
      <c r="G2779" s="81" t="s">
        <v>3071</v>
      </c>
      <c r="H2779" s="9" t="s">
        <v>19</v>
      </c>
      <c r="I2779" s="102">
        <v>15000</v>
      </c>
      <c r="J2779" s="102">
        <v>15000</v>
      </c>
      <c r="K2779" s="102"/>
      <c r="L2779" s="102">
        <f t="shared" si="987"/>
        <v>3750</v>
      </c>
      <c r="M2779" s="102">
        <v>0</v>
      </c>
      <c r="N2779" s="102">
        <v>2500</v>
      </c>
      <c r="O2779" s="102">
        <v>1250</v>
      </c>
      <c r="P2779" s="102">
        <f t="shared" si="988"/>
        <v>3750</v>
      </c>
      <c r="Q2779" s="102">
        <f t="shared" si="989"/>
        <v>25</v>
      </c>
      <c r="R2779" s="35"/>
    </row>
    <row r="2780" spans="1:18" x14ac:dyDescent="0.3">
      <c r="A2780" s="40" t="s">
        <v>796</v>
      </c>
      <c r="B2780" s="40" t="s">
        <v>154</v>
      </c>
      <c r="C2780" s="40" t="s">
        <v>1204</v>
      </c>
      <c r="D2780" s="40" t="s">
        <v>1205</v>
      </c>
      <c r="E2780" s="88" t="s">
        <v>3026</v>
      </c>
      <c r="F2780" s="40"/>
      <c r="G2780" s="81" t="s">
        <v>3071</v>
      </c>
      <c r="H2780" s="9" t="s">
        <v>20</v>
      </c>
      <c r="I2780" s="102">
        <v>123000</v>
      </c>
      <c r="J2780" s="102">
        <v>10000</v>
      </c>
      <c r="K2780" s="102"/>
      <c r="L2780" s="102">
        <f t="shared" si="987"/>
        <v>1700</v>
      </c>
      <c r="M2780" s="102">
        <v>0</v>
      </c>
      <c r="N2780" s="102">
        <v>850</v>
      </c>
      <c r="O2780" s="102">
        <v>850</v>
      </c>
      <c r="P2780" s="102">
        <f t="shared" si="988"/>
        <v>1700</v>
      </c>
      <c r="Q2780" s="102">
        <f t="shared" si="989"/>
        <v>17</v>
      </c>
      <c r="R2780" s="35"/>
    </row>
    <row r="2781" spans="1:18" x14ac:dyDescent="0.3">
      <c r="A2781" s="40" t="s">
        <v>796</v>
      </c>
      <c r="B2781" s="40" t="s">
        <v>154</v>
      </c>
      <c r="C2781" s="40" t="s">
        <v>1204</v>
      </c>
      <c r="D2781" s="40" t="s">
        <v>1205</v>
      </c>
      <c r="E2781" s="88" t="s">
        <v>3033</v>
      </c>
      <c r="F2781" s="40"/>
      <c r="G2781" s="81" t="s">
        <v>3071</v>
      </c>
      <c r="H2781" s="9" t="s">
        <v>21</v>
      </c>
      <c r="I2781" s="102">
        <v>3000</v>
      </c>
      <c r="J2781" s="102">
        <v>1000</v>
      </c>
      <c r="K2781" s="102"/>
      <c r="L2781" s="102">
        <f t="shared" si="987"/>
        <v>0</v>
      </c>
      <c r="M2781" s="102">
        <v>0</v>
      </c>
      <c r="N2781" s="102"/>
      <c r="O2781" s="102"/>
      <c r="P2781" s="102">
        <f t="shared" si="988"/>
        <v>0</v>
      </c>
      <c r="Q2781" s="102">
        <f t="shared" si="989"/>
        <v>0</v>
      </c>
      <c r="R2781" s="35"/>
    </row>
    <row r="2782" spans="1:18" x14ac:dyDescent="0.3">
      <c r="A2782" s="40" t="s">
        <v>796</v>
      </c>
      <c r="B2782" s="40" t="s">
        <v>154</v>
      </c>
      <c r="C2782" s="40" t="s">
        <v>1204</v>
      </c>
      <c r="D2782" s="40" t="s">
        <v>1205</v>
      </c>
      <c r="E2782" s="88" t="s">
        <v>3035</v>
      </c>
      <c r="F2782" s="40"/>
      <c r="G2782" s="81" t="s">
        <v>3071</v>
      </c>
      <c r="H2782" s="9" t="s">
        <v>23</v>
      </c>
      <c r="I2782" s="102">
        <v>18000</v>
      </c>
      <c r="J2782" s="102">
        <v>11000</v>
      </c>
      <c r="K2782" s="102"/>
      <c r="L2782" s="102">
        <f t="shared" si="987"/>
        <v>1840</v>
      </c>
      <c r="M2782" s="102">
        <v>0</v>
      </c>
      <c r="N2782" s="102">
        <v>920</v>
      </c>
      <c r="O2782" s="102">
        <v>920</v>
      </c>
      <c r="P2782" s="102">
        <f t="shared" si="988"/>
        <v>1840</v>
      </c>
      <c r="Q2782" s="102">
        <f t="shared" si="989"/>
        <v>16.727272727272727</v>
      </c>
      <c r="R2782" s="35"/>
    </row>
    <row r="2783" spans="1:18" x14ac:dyDescent="0.3">
      <c r="A2783" s="40" t="s">
        <v>796</v>
      </c>
      <c r="B2783" s="40" t="s">
        <v>154</v>
      </c>
      <c r="C2783" s="40" t="s">
        <v>1204</v>
      </c>
      <c r="D2783" s="40" t="s">
        <v>1205</v>
      </c>
      <c r="E2783" s="88" t="s">
        <v>3036</v>
      </c>
      <c r="F2783" s="40"/>
      <c r="G2783" s="81" t="s">
        <v>3071</v>
      </c>
      <c r="H2783" s="9" t="s">
        <v>24</v>
      </c>
      <c r="I2783" s="102">
        <v>0</v>
      </c>
      <c r="J2783" s="102">
        <v>0</v>
      </c>
      <c r="K2783" s="102"/>
      <c r="L2783" s="102">
        <f t="shared" si="987"/>
        <v>0</v>
      </c>
      <c r="M2783" s="102">
        <v>0</v>
      </c>
      <c r="N2783" s="102"/>
      <c r="O2783" s="102"/>
      <c r="P2783" s="102">
        <f t="shared" si="988"/>
        <v>0</v>
      </c>
      <c r="Q2783" s="102" t="str">
        <f t="shared" si="989"/>
        <v>-</v>
      </c>
      <c r="R2783" s="35"/>
    </row>
    <row r="2784" spans="1:18" x14ac:dyDescent="0.3">
      <c r="A2784" s="41" t="s">
        <v>796</v>
      </c>
      <c r="B2784" s="41" t="s">
        <v>154</v>
      </c>
      <c r="C2784" s="41" t="s">
        <v>1204</v>
      </c>
      <c r="D2784" s="41" t="s">
        <v>1205</v>
      </c>
      <c r="E2784" s="41" t="s">
        <v>127</v>
      </c>
      <c r="F2784" s="40" t="s">
        <v>0</v>
      </c>
      <c r="G2784" s="81" t="s">
        <v>0</v>
      </c>
      <c r="H2784" s="6" t="s">
        <v>25</v>
      </c>
      <c r="I2784" s="104">
        <f>SUM(I2785:I2787)</f>
        <v>43500</v>
      </c>
      <c r="J2784" s="104">
        <f>SUM(J2785:J2787)</f>
        <v>38500</v>
      </c>
      <c r="K2784" s="104">
        <f>SUM(K2785:K2787)</f>
        <v>0</v>
      </c>
      <c r="L2784" s="104">
        <f t="shared" si="987"/>
        <v>5283</v>
      </c>
      <c r="M2784" s="104">
        <f>SUM(M2785:M2787)</f>
        <v>383</v>
      </c>
      <c r="N2784" s="104">
        <f t="shared" ref="N2784:O2784" si="995">SUM(N2785:N2787)</f>
        <v>2450</v>
      </c>
      <c r="O2784" s="104">
        <f t="shared" si="995"/>
        <v>2450</v>
      </c>
      <c r="P2784" s="104">
        <f t="shared" si="988"/>
        <v>5283</v>
      </c>
      <c r="Q2784" s="104">
        <f t="shared" si="989"/>
        <v>13.722077922077922</v>
      </c>
      <c r="R2784" s="35"/>
    </row>
    <row r="2785" spans="1:18" x14ac:dyDescent="0.3">
      <c r="A2785" s="40" t="s">
        <v>796</v>
      </c>
      <c r="B2785" s="40" t="s">
        <v>154</v>
      </c>
      <c r="C2785" s="40" t="s">
        <v>1204</v>
      </c>
      <c r="D2785" s="40" t="s">
        <v>1205</v>
      </c>
      <c r="E2785" s="88" t="s">
        <v>3019</v>
      </c>
      <c r="F2785" s="40"/>
      <c r="G2785" s="81" t="s">
        <v>3071</v>
      </c>
      <c r="H2785" s="9" t="s">
        <v>25</v>
      </c>
      <c r="I2785" s="102">
        <v>28900</v>
      </c>
      <c r="J2785" s="102">
        <v>23900</v>
      </c>
      <c r="K2785" s="102"/>
      <c r="L2785" s="102">
        <f t="shared" si="987"/>
        <v>4000</v>
      </c>
      <c r="M2785" s="102">
        <v>0</v>
      </c>
      <c r="N2785" s="102">
        <v>2000</v>
      </c>
      <c r="O2785" s="102">
        <v>2000</v>
      </c>
      <c r="P2785" s="102">
        <f t="shared" si="988"/>
        <v>4000</v>
      </c>
      <c r="Q2785" s="102">
        <f t="shared" si="989"/>
        <v>16.736401673640167</v>
      </c>
      <c r="R2785" s="35"/>
    </row>
    <row r="2786" spans="1:18" x14ac:dyDescent="0.3">
      <c r="A2786" s="40" t="s">
        <v>796</v>
      </c>
      <c r="B2786" s="40" t="s">
        <v>154</v>
      </c>
      <c r="C2786" s="40" t="s">
        <v>1204</v>
      </c>
      <c r="D2786" s="40" t="s">
        <v>1205</v>
      </c>
      <c r="E2786" s="88" t="s">
        <v>3019</v>
      </c>
      <c r="F2786" s="40" t="s">
        <v>1212</v>
      </c>
      <c r="G2786" s="81" t="s">
        <v>3071</v>
      </c>
      <c r="H2786" s="9" t="s">
        <v>135</v>
      </c>
      <c r="I2786" s="102">
        <v>4500</v>
      </c>
      <c r="J2786" s="102">
        <v>4500</v>
      </c>
      <c r="K2786" s="102"/>
      <c r="L2786" s="102">
        <f t="shared" si="987"/>
        <v>1283</v>
      </c>
      <c r="M2786" s="102">
        <v>383</v>
      </c>
      <c r="N2786" s="102">
        <v>450</v>
      </c>
      <c r="O2786" s="102">
        <v>450</v>
      </c>
      <c r="P2786" s="102">
        <f t="shared" si="988"/>
        <v>1283</v>
      </c>
      <c r="Q2786" s="102">
        <f t="shared" si="989"/>
        <v>28.511111111111109</v>
      </c>
      <c r="R2786" s="35"/>
    </row>
    <row r="2787" spans="1:18" ht="20.399999999999999" x14ac:dyDescent="0.3">
      <c r="A2787" s="40" t="s">
        <v>796</v>
      </c>
      <c r="B2787" s="40" t="s">
        <v>154</v>
      </c>
      <c r="C2787" s="40" t="s">
        <v>1204</v>
      </c>
      <c r="D2787" s="40" t="s">
        <v>1205</v>
      </c>
      <c r="E2787" s="88" t="s">
        <v>3019</v>
      </c>
      <c r="F2787" s="40" t="s">
        <v>1213</v>
      </c>
      <c r="G2787" s="81" t="s">
        <v>3071</v>
      </c>
      <c r="H2787" s="9" t="s">
        <v>141</v>
      </c>
      <c r="I2787" s="102">
        <v>10100</v>
      </c>
      <c r="J2787" s="102">
        <v>10100</v>
      </c>
      <c r="K2787" s="102"/>
      <c r="L2787" s="102">
        <f t="shared" si="987"/>
        <v>0</v>
      </c>
      <c r="M2787" s="102">
        <v>0</v>
      </c>
      <c r="N2787" s="102"/>
      <c r="O2787" s="102"/>
      <c r="P2787" s="102">
        <f t="shared" si="988"/>
        <v>0</v>
      </c>
      <c r="Q2787" s="102">
        <f t="shared" si="989"/>
        <v>0</v>
      </c>
      <c r="R2787" s="35"/>
    </row>
    <row r="2788" spans="1:18" s="34" customFormat="1" ht="20.399999999999999" x14ac:dyDescent="0.3">
      <c r="A2788" s="43" t="s">
        <v>0</v>
      </c>
      <c r="B2788" s="43" t="s">
        <v>0</v>
      </c>
      <c r="C2788" s="43" t="s">
        <v>0</v>
      </c>
      <c r="D2788" s="49" t="s">
        <v>0</v>
      </c>
      <c r="E2788" s="49" t="s">
        <v>0</v>
      </c>
      <c r="F2788" s="49" t="s">
        <v>0</v>
      </c>
      <c r="G2788" s="49" t="s">
        <v>0</v>
      </c>
      <c r="H2788" s="21" t="s">
        <v>35</v>
      </c>
      <c r="I2788" s="112">
        <f t="shared" ref="I2788:O2789" si="996">SUM(I2789)</f>
        <v>100</v>
      </c>
      <c r="J2788" s="112">
        <f t="shared" si="996"/>
        <v>100</v>
      </c>
      <c r="K2788" s="112">
        <f t="shared" si="996"/>
        <v>0</v>
      </c>
      <c r="L2788" s="112">
        <f t="shared" si="987"/>
        <v>0</v>
      </c>
      <c r="M2788" s="112">
        <f t="shared" si="996"/>
        <v>0</v>
      </c>
      <c r="N2788" s="112">
        <f t="shared" si="996"/>
        <v>0</v>
      </c>
      <c r="O2788" s="112">
        <f t="shared" si="996"/>
        <v>0</v>
      </c>
      <c r="P2788" s="112">
        <f t="shared" si="988"/>
        <v>0</v>
      </c>
      <c r="Q2788" s="112">
        <f t="shared" si="989"/>
        <v>0</v>
      </c>
      <c r="R2788" s="35"/>
    </row>
    <row r="2789" spans="1:18" x14ac:dyDescent="0.3">
      <c r="A2789" s="40" t="s">
        <v>796</v>
      </c>
      <c r="B2789" s="40" t="s">
        <v>154</v>
      </c>
      <c r="C2789" s="40" t="s">
        <v>1204</v>
      </c>
      <c r="D2789" s="40" t="s">
        <v>1205</v>
      </c>
      <c r="E2789" s="52" t="s">
        <v>142</v>
      </c>
      <c r="F2789" s="52" t="s">
        <v>0</v>
      </c>
      <c r="G2789" s="52" t="s">
        <v>0</v>
      </c>
      <c r="H2789" s="6" t="s">
        <v>27</v>
      </c>
      <c r="I2789" s="104">
        <f t="shared" si="996"/>
        <v>100</v>
      </c>
      <c r="J2789" s="104">
        <f t="shared" si="996"/>
        <v>100</v>
      </c>
      <c r="K2789" s="104">
        <f t="shared" si="996"/>
        <v>0</v>
      </c>
      <c r="L2789" s="104">
        <f t="shared" si="987"/>
        <v>0</v>
      </c>
      <c r="M2789" s="104">
        <f t="shared" si="996"/>
        <v>0</v>
      </c>
      <c r="N2789" s="104">
        <f t="shared" si="996"/>
        <v>0</v>
      </c>
      <c r="O2789" s="104">
        <f t="shared" si="996"/>
        <v>0</v>
      </c>
      <c r="P2789" s="104">
        <f t="shared" si="988"/>
        <v>0</v>
      </c>
      <c r="Q2789" s="104">
        <f t="shared" si="989"/>
        <v>0</v>
      </c>
      <c r="R2789" s="35"/>
    </row>
    <row r="2790" spans="1:18" x14ac:dyDescent="0.3">
      <c r="A2790" s="40" t="s">
        <v>796</v>
      </c>
      <c r="B2790" s="40" t="s">
        <v>154</v>
      </c>
      <c r="C2790" s="40" t="s">
        <v>1204</v>
      </c>
      <c r="D2790" s="40" t="s">
        <v>1205</v>
      </c>
      <c r="E2790" s="88" t="s">
        <v>3021</v>
      </c>
      <c r="F2790" s="40"/>
      <c r="G2790" s="81" t="s">
        <v>3071</v>
      </c>
      <c r="H2790" s="9" t="s">
        <v>34</v>
      </c>
      <c r="I2790" s="102">
        <v>100</v>
      </c>
      <c r="J2790" s="102">
        <v>100</v>
      </c>
      <c r="K2790" s="102"/>
      <c r="L2790" s="102">
        <f t="shared" si="987"/>
        <v>0</v>
      </c>
      <c r="M2790" s="102">
        <v>0</v>
      </c>
      <c r="N2790" s="102"/>
      <c r="O2790" s="102"/>
      <c r="P2790" s="102">
        <f t="shared" si="988"/>
        <v>0</v>
      </c>
      <c r="Q2790" s="102">
        <f t="shared" si="989"/>
        <v>0</v>
      </c>
      <c r="R2790" s="35"/>
    </row>
    <row r="2791" spans="1:18" s="34" customFormat="1" ht="20.399999999999999" x14ac:dyDescent="0.3">
      <c r="A2791" s="43" t="s">
        <v>0</v>
      </c>
      <c r="B2791" s="43" t="s">
        <v>0</v>
      </c>
      <c r="C2791" s="43" t="s">
        <v>0</v>
      </c>
      <c r="D2791" s="49" t="s">
        <v>0</v>
      </c>
      <c r="E2791" s="49" t="s">
        <v>0</v>
      </c>
      <c r="F2791" s="49" t="s">
        <v>0</v>
      </c>
      <c r="G2791" s="49" t="s">
        <v>0</v>
      </c>
      <c r="H2791" s="21" t="s">
        <v>53</v>
      </c>
      <c r="I2791" s="112">
        <f>SUM(I2792)</f>
        <v>20000</v>
      </c>
      <c r="J2791" s="112">
        <f>SUM(J2792)</f>
        <v>0</v>
      </c>
      <c r="K2791" s="112">
        <f>SUM(K2792)</f>
        <v>0</v>
      </c>
      <c r="L2791" s="112">
        <f t="shared" si="987"/>
        <v>0</v>
      </c>
      <c r="M2791" s="112">
        <f>SUM(M2792)</f>
        <v>0</v>
      </c>
      <c r="N2791" s="112">
        <f t="shared" ref="N2791:O2791" si="997">SUM(N2792)</f>
        <v>0</v>
      </c>
      <c r="O2791" s="112">
        <f t="shared" si="997"/>
        <v>0</v>
      </c>
      <c r="P2791" s="112">
        <f t="shared" si="988"/>
        <v>0</v>
      </c>
      <c r="Q2791" s="112" t="str">
        <f t="shared" si="989"/>
        <v>-</v>
      </c>
      <c r="R2791" s="35"/>
    </row>
    <row r="2792" spans="1:18" x14ac:dyDescent="0.3">
      <c r="A2792" s="40" t="s">
        <v>796</v>
      </c>
      <c r="B2792" s="40" t="s">
        <v>154</v>
      </c>
      <c r="C2792" s="40" t="s">
        <v>1204</v>
      </c>
      <c r="D2792" s="40" t="s">
        <v>1205</v>
      </c>
      <c r="E2792" s="52" t="s">
        <v>149</v>
      </c>
      <c r="F2792" s="52" t="s">
        <v>0</v>
      </c>
      <c r="G2792" s="52" t="s">
        <v>0</v>
      </c>
      <c r="H2792" s="6" t="s">
        <v>46</v>
      </c>
      <c r="I2792" s="104">
        <f>SUM(I2793:I2794)</f>
        <v>20000</v>
      </c>
      <c r="J2792" s="104">
        <f>SUM(J2793:J2794)</f>
        <v>0</v>
      </c>
      <c r="K2792" s="104">
        <f>SUM(K2793:K2794)</f>
        <v>0</v>
      </c>
      <c r="L2792" s="104">
        <f t="shared" si="987"/>
        <v>0</v>
      </c>
      <c r="M2792" s="104">
        <f>SUM(M2793:M2794)</f>
        <v>0</v>
      </c>
      <c r="N2792" s="104">
        <f t="shared" ref="N2792:O2792" si="998">SUM(N2793:N2794)</f>
        <v>0</v>
      </c>
      <c r="O2792" s="104">
        <f t="shared" si="998"/>
        <v>0</v>
      </c>
      <c r="P2792" s="104">
        <f t="shared" si="988"/>
        <v>0</v>
      </c>
      <c r="Q2792" s="104" t="str">
        <f t="shared" si="989"/>
        <v>-</v>
      </c>
      <c r="R2792" s="35"/>
    </row>
    <row r="2793" spans="1:18" x14ac:dyDescent="0.3">
      <c r="A2793" s="40" t="s">
        <v>796</v>
      </c>
      <c r="B2793" s="40" t="s">
        <v>154</v>
      </c>
      <c r="C2793" s="40" t="s">
        <v>1204</v>
      </c>
      <c r="D2793" s="40" t="s">
        <v>1205</v>
      </c>
      <c r="E2793" s="88" t="s">
        <v>3022</v>
      </c>
      <c r="F2793" s="40"/>
      <c r="G2793" s="81" t="s">
        <v>3071</v>
      </c>
      <c r="H2793" s="9" t="s">
        <v>49</v>
      </c>
      <c r="I2793" s="102">
        <v>15000</v>
      </c>
      <c r="J2793" s="102">
        <v>0</v>
      </c>
      <c r="K2793" s="102"/>
      <c r="L2793" s="102">
        <f t="shared" si="987"/>
        <v>0</v>
      </c>
      <c r="M2793" s="102">
        <v>0</v>
      </c>
      <c r="N2793" s="102"/>
      <c r="O2793" s="102"/>
      <c r="P2793" s="102">
        <f t="shared" si="988"/>
        <v>0</v>
      </c>
      <c r="Q2793" s="102" t="str">
        <f t="shared" si="989"/>
        <v>-</v>
      </c>
      <c r="R2793" s="35"/>
    </row>
    <row r="2794" spans="1:18" x14ac:dyDescent="0.3">
      <c r="A2794" s="40" t="s">
        <v>796</v>
      </c>
      <c r="B2794" s="40" t="s">
        <v>154</v>
      </c>
      <c r="C2794" s="40" t="s">
        <v>1204</v>
      </c>
      <c r="D2794" s="40" t="s">
        <v>1205</v>
      </c>
      <c r="E2794" s="88" t="s">
        <v>3037</v>
      </c>
      <c r="F2794" s="40"/>
      <c r="G2794" s="81" t="s">
        <v>3071</v>
      </c>
      <c r="H2794" s="9" t="s">
        <v>52</v>
      </c>
      <c r="I2794" s="102">
        <v>5000</v>
      </c>
      <c r="J2794" s="102">
        <v>0</v>
      </c>
      <c r="K2794" s="102"/>
      <c r="L2794" s="102">
        <f t="shared" si="987"/>
        <v>0</v>
      </c>
      <c r="M2794" s="102">
        <v>0</v>
      </c>
      <c r="N2794" s="102"/>
      <c r="O2794" s="102"/>
      <c r="P2794" s="102">
        <f t="shared" si="988"/>
        <v>0</v>
      </c>
      <c r="Q2794" s="102" t="str">
        <f t="shared" si="989"/>
        <v>-</v>
      </c>
      <c r="R2794" s="35"/>
    </row>
    <row r="2795" spans="1:18" s="34" customFormat="1" x14ac:dyDescent="0.3">
      <c r="A2795" s="49" t="s">
        <v>0</v>
      </c>
      <c r="B2795" s="49" t="s">
        <v>0</v>
      </c>
      <c r="C2795" s="49" t="s">
        <v>0</v>
      </c>
      <c r="D2795" s="49" t="s">
        <v>0</v>
      </c>
      <c r="E2795" s="49" t="s">
        <v>0</v>
      </c>
      <c r="F2795" s="49" t="s">
        <v>0</v>
      </c>
      <c r="G2795" s="49" t="s">
        <v>0</v>
      </c>
      <c r="H2795" s="21" t="s">
        <v>1214</v>
      </c>
      <c r="I2795" s="112">
        <f>SUM(I2765,I2788,I2791)</f>
        <v>2070052</v>
      </c>
      <c r="J2795" s="112">
        <f>SUM(J2765,J2788,J2791)</f>
        <v>1820752</v>
      </c>
      <c r="K2795" s="112">
        <f>SUM(K2765,K2788,K2791)</f>
        <v>0</v>
      </c>
      <c r="L2795" s="112">
        <f t="shared" si="987"/>
        <v>472115</v>
      </c>
      <c r="M2795" s="112">
        <f>SUM(M2765,M2788,M2791)</f>
        <v>143325</v>
      </c>
      <c r="N2795" s="112">
        <f t="shared" ref="N2795:O2795" si="999">SUM(N2765,N2788,N2791)</f>
        <v>174920</v>
      </c>
      <c r="O2795" s="112">
        <f t="shared" si="999"/>
        <v>153870</v>
      </c>
      <c r="P2795" s="112">
        <f t="shared" si="988"/>
        <v>472115</v>
      </c>
      <c r="Q2795" s="112">
        <f t="shared" si="989"/>
        <v>25.929670817332617</v>
      </c>
      <c r="R2795" s="35"/>
    </row>
    <row r="2796" spans="1:18" ht="15" thickBot="1" x14ac:dyDescent="0.35">
      <c r="A2796" s="81" t="s">
        <v>0</v>
      </c>
      <c r="B2796" s="81" t="s">
        <v>0</v>
      </c>
      <c r="C2796" s="81" t="s">
        <v>0</v>
      </c>
      <c r="D2796" s="81" t="s">
        <v>0</v>
      </c>
      <c r="E2796" s="81" t="s">
        <v>0</v>
      </c>
      <c r="F2796" s="81" t="s">
        <v>0</v>
      </c>
      <c r="G2796" s="81" t="s">
        <v>0</v>
      </c>
      <c r="H2796" s="6" t="s">
        <v>152</v>
      </c>
      <c r="I2796" s="104">
        <v>58</v>
      </c>
      <c r="J2796" s="104">
        <v>58</v>
      </c>
      <c r="K2796" s="104"/>
      <c r="L2796" s="104"/>
      <c r="M2796" s="104"/>
      <c r="N2796" s="104"/>
      <c r="O2796" s="104"/>
      <c r="P2796" s="104"/>
      <c r="Q2796" s="104"/>
      <c r="R2796" s="35"/>
    </row>
    <row r="2797" spans="1:18" s="34" customFormat="1" ht="31.2" thickBot="1" x14ac:dyDescent="0.35">
      <c r="A2797" s="127" t="s">
        <v>0</v>
      </c>
      <c r="B2797" s="127" t="s">
        <v>0</v>
      </c>
      <c r="C2797" s="127" t="s">
        <v>0</v>
      </c>
      <c r="D2797" s="127" t="s">
        <v>0</v>
      </c>
      <c r="E2797" s="127" t="s">
        <v>0</v>
      </c>
      <c r="F2797" s="127" t="s">
        <v>0</v>
      </c>
      <c r="G2797" s="127" t="s">
        <v>0</v>
      </c>
      <c r="H2797" s="29" t="s">
        <v>63</v>
      </c>
      <c r="I2797" s="124" t="s">
        <v>3013</v>
      </c>
      <c r="J2797" s="124" t="s">
        <v>2</v>
      </c>
      <c r="K2797" s="124" t="s">
        <v>3097</v>
      </c>
      <c r="L2797" s="124" t="s">
        <v>3097</v>
      </c>
      <c r="M2797" s="124" t="s">
        <v>3098</v>
      </c>
      <c r="N2797" s="124" t="s">
        <v>3099</v>
      </c>
      <c r="O2797" s="124" t="s">
        <v>3100</v>
      </c>
      <c r="P2797" s="124" t="s">
        <v>3097</v>
      </c>
      <c r="Q2797" s="126" t="s">
        <v>3101</v>
      </c>
      <c r="R2797" s="35"/>
    </row>
    <row r="2798" spans="1:18" x14ac:dyDescent="0.3">
      <c r="A2798" s="128"/>
      <c r="B2798" s="128"/>
      <c r="C2798" s="128"/>
      <c r="D2798" s="128"/>
      <c r="E2798" s="128"/>
      <c r="F2798" s="128"/>
      <c r="G2798" s="128"/>
      <c r="H2798" s="10" t="s">
        <v>0</v>
      </c>
      <c r="I2798" s="103">
        <v>1</v>
      </c>
      <c r="J2798" s="103">
        <v>2</v>
      </c>
      <c r="K2798" s="103">
        <v>3</v>
      </c>
      <c r="L2798" s="103" t="s">
        <v>3</v>
      </c>
      <c r="M2798" s="103">
        <v>5</v>
      </c>
      <c r="N2798" s="103">
        <v>6</v>
      </c>
      <c r="O2798" s="103">
        <v>7</v>
      </c>
      <c r="P2798" s="103" t="s">
        <v>3102</v>
      </c>
      <c r="Q2798" s="103">
        <v>9</v>
      </c>
      <c r="R2798" s="35"/>
    </row>
    <row r="2799" spans="1:18" x14ac:dyDescent="0.3">
      <c r="A2799" s="128"/>
      <c r="B2799" s="128"/>
      <c r="C2799" s="128"/>
      <c r="D2799" s="128"/>
      <c r="E2799" s="128"/>
      <c r="F2799" s="128"/>
      <c r="G2799" s="128"/>
      <c r="H2799" s="11" t="s">
        <v>99</v>
      </c>
      <c r="I2799" s="105">
        <f>SUM(I2795)</f>
        <v>2070052</v>
      </c>
      <c r="J2799" s="105">
        <f>SUM(J2795)</f>
        <v>1820752</v>
      </c>
      <c r="K2799" s="105">
        <f>SUM(K2795)</f>
        <v>0</v>
      </c>
      <c r="L2799" s="105">
        <f t="shared" si="987"/>
        <v>472115</v>
      </c>
      <c r="M2799" s="105">
        <f>SUM(M2795)</f>
        <v>143325</v>
      </c>
      <c r="N2799" s="105">
        <f t="shared" ref="N2799:O2799" si="1000">SUM(N2795)</f>
        <v>174920</v>
      </c>
      <c r="O2799" s="105">
        <f t="shared" si="1000"/>
        <v>153870</v>
      </c>
      <c r="P2799" s="105">
        <f t="shared" si="988"/>
        <v>472115</v>
      </c>
      <c r="Q2799" s="105">
        <f t="shared" si="989"/>
        <v>25.929670817332617</v>
      </c>
      <c r="R2799" s="35"/>
    </row>
    <row r="2800" spans="1:18" x14ac:dyDescent="0.3">
      <c r="A2800" s="128"/>
      <c r="B2800" s="128"/>
      <c r="C2800" s="128"/>
      <c r="D2800" s="128"/>
      <c r="E2800" s="128"/>
      <c r="F2800" s="128"/>
      <c r="G2800" s="128"/>
      <c r="H2800" s="12" t="s">
        <v>62</v>
      </c>
      <c r="I2800" s="105">
        <f>SUM(I2799)</f>
        <v>2070052</v>
      </c>
      <c r="J2800" s="105">
        <f>SUM(J2799)</f>
        <v>1820752</v>
      </c>
      <c r="K2800" s="105">
        <f>SUM(K2799)</f>
        <v>0</v>
      </c>
      <c r="L2800" s="105">
        <f t="shared" si="987"/>
        <v>472115</v>
      </c>
      <c r="M2800" s="105">
        <f>SUM(M2799)</f>
        <v>143325</v>
      </c>
      <c r="N2800" s="105">
        <f t="shared" ref="N2800:O2800" si="1001">SUM(N2799)</f>
        <v>174920</v>
      </c>
      <c r="O2800" s="105">
        <f t="shared" si="1001"/>
        <v>153870</v>
      </c>
      <c r="P2800" s="105">
        <f t="shared" si="988"/>
        <v>472115</v>
      </c>
      <c r="Q2800" s="105">
        <f t="shared" si="989"/>
        <v>25.929670817332617</v>
      </c>
      <c r="R2800" s="35"/>
    </row>
    <row r="2801" spans="1:18" ht="15" thickBot="1" x14ac:dyDescent="0.35">
      <c r="A2801" s="129"/>
      <c r="B2801" s="129"/>
      <c r="C2801" s="129"/>
      <c r="D2801" s="129"/>
      <c r="E2801" s="129"/>
      <c r="F2801" s="129"/>
      <c r="G2801" s="129"/>
      <c r="R2801" s="35"/>
    </row>
    <row r="2802" spans="1:18" s="34" customFormat="1" ht="31.2" thickBot="1" x14ac:dyDescent="0.35">
      <c r="A2802" s="45" t="s">
        <v>112</v>
      </c>
      <c r="B2802" s="45" t="s">
        <v>113</v>
      </c>
      <c r="C2802" s="45" t="s">
        <v>114</v>
      </c>
      <c r="D2802" s="46" t="s">
        <v>0</v>
      </c>
      <c r="E2802" s="45" t="s">
        <v>3014</v>
      </c>
      <c r="F2802" s="45" t="s">
        <v>115</v>
      </c>
      <c r="G2802" s="45" t="s">
        <v>116</v>
      </c>
      <c r="H2802" s="29" t="s">
        <v>1</v>
      </c>
      <c r="I2802" s="124" t="s">
        <v>3013</v>
      </c>
      <c r="J2802" s="124" t="s">
        <v>2</v>
      </c>
      <c r="K2802" s="124" t="s">
        <v>3097</v>
      </c>
      <c r="L2802" s="124" t="s">
        <v>3097</v>
      </c>
      <c r="M2802" s="124" t="s">
        <v>3098</v>
      </c>
      <c r="N2802" s="124" t="s">
        <v>3099</v>
      </c>
      <c r="O2802" s="124" t="s">
        <v>3100</v>
      </c>
      <c r="P2802" s="124" t="s">
        <v>3097</v>
      </c>
      <c r="Q2802" s="126" t="s">
        <v>3101</v>
      </c>
      <c r="R2802" s="35"/>
    </row>
    <row r="2803" spans="1:18" x14ac:dyDescent="0.3">
      <c r="A2803" s="50" t="s">
        <v>0</v>
      </c>
      <c r="B2803" s="50" t="s">
        <v>0</v>
      </c>
      <c r="C2803" s="50" t="s">
        <v>0</v>
      </c>
      <c r="D2803" s="51" t="s">
        <v>0</v>
      </c>
      <c r="E2803" s="51" t="s">
        <v>0</v>
      </c>
      <c r="F2803" s="86" t="s">
        <v>0</v>
      </c>
      <c r="G2803" s="87" t="s">
        <v>0</v>
      </c>
      <c r="H2803" s="8" t="s">
        <v>0</v>
      </c>
      <c r="I2803" s="103">
        <v>1</v>
      </c>
      <c r="J2803" s="103">
        <v>2</v>
      </c>
      <c r="K2803" s="103">
        <v>3</v>
      </c>
      <c r="L2803" s="103" t="s">
        <v>3</v>
      </c>
      <c r="M2803" s="103">
        <v>5</v>
      </c>
      <c r="N2803" s="103">
        <v>6</v>
      </c>
      <c r="O2803" s="103">
        <v>7</v>
      </c>
      <c r="P2803" s="103" t="s">
        <v>3102</v>
      </c>
      <c r="Q2803" s="103">
        <v>9</v>
      </c>
      <c r="R2803" s="35"/>
    </row>
    <row r="2804" spans="1:18" x14ac:dyDescent="0.3">
      <c r="A2804" s="41" t="s">
        <v>796</v>
      </c>
      <c r="B2804" s="41" t="s">
        <v>154</v>
      </c>
      <c r="C2804" s="40" t="s">
        <v>1215</v>
      </c>
      <c r="D2804" s="40" t="s">
        <v>1216</v>
      </c>
      <c r="E2804" s="52" t="s">
        <v>0</v>
      </c>
      <c r="F2804" s="52" t="s">
        <v>0</v>
      </c>
      <c r="G2804" s="52" t="s">
        <v>0</v>
      </c>
      <c r="H2804" s="6" t="s">
        <v>1217</v>
      </c>
      <c r="I2804" s="102"/>
      <c r="J2804" s="102"/>
      <c r="K2804" s="102"/>
      <c r="L2804" s="102">
        <f t="shared" si="987"/>
        <v>0</v>
      </c>
      <c r="M2804" s="102">
        <v>0</v>
      </c>
      <c r="N2804" s="102"/>
      <c r="O2804" s="102"/>
      <c r="P2804" s="102">
        <f t="shared" si="988"/>
        <v>0</v>
      </c>
      <c r="Q2804" s="102" t="str">
        <f t="shared" si="989"/>
        <v>-</v>
      </c>
      <c r="R2804" s="35"/>
    </row>
    <row r="2805" spans="1:18" s="34" customFormat="1" ht="20.399999999999999" x14ac:dyDescent="0.3">
      <c r="A2805" s="43" t="s">
        <v>0</v>
      </c>
      <c r="B2805" s="43" t="s">
        <v>0</v>
      </c>
      <c r="C2805" s="43" t="s">
        <v>0</v>
      </c>
      <c r="D2805" s="49" t="s">
        <v>0</v>
      </c>
      <c r="E2805" s="49" t="s">
        <v>0</v>
      </c>
      <c r="F2805" s="49" t="s">
        <v>0</v>
      </c>
      <c r="G2805" s="49" t="s">
        <v>0</v>
      </c>
      <c r="H2805" s="21" t="s">
        <v>26</v>
      </c>
      <c r="I2805" s="112">
        <f>SUM(I2806,I2814,I2816)</f>
        <v>1498183</v>
      </c>
      <c r="J2805" s="112">
        <f>SUM(J2806,J2814,J2816)</f>
        <v>1486783</v>
      </c>
      <c r="K2805" s="112">
        <f>SUM(K2806,K2814,K2816)</f>
        <v>0</v>
      </c>
      <c r="L2805" s="112">
        <f t="shared" si="987"/>
        <v>375798</v>
      </c>
      <c r="M2805" s="112">
        <f>SUM(M2806,M2814,M2816)</f>
        <v>107798</v>
      </c>
      <c r="N2805" s="112">
        <f t="shared" ref="N2805:O2805" si="1002">SUM(N2806,N2814,N2816)</f>
        <v>140325</v>
      </c>
      <c r="O2805" s="112">
        <f t="shared" si="1002"/>
        <v>127675</v>
      </c>
      <c r="P2805" s="112">
        <f t="shared" si="988"/>
        <v>375798</v>
      </c>
      <c r="Q2805" s="112">
        <f t="shared" si="989"/>
        <v>25.275914508035136</v>
      </c>
      <c r="R2805" s="35"/>
    </row>
    <row r="2806" spans="1:18" x14ac:dyDescent="0.3">
      <c r="A2806" s="40" t="s">
        <v>796</v>
      </c>
      <c r="B2806" s="40" t="s">
        <v>154</v>
      </c>
      <c r="C2806" s="40" t="s">
        <v>1215</v>
      </c>
      <c r="D2806" s="40" t="s">
        <v>1216</v>
      </c>
      <c r="E2806" s="52" t="s">
        <v>119</v>
      </c>
      <c r="F2806" s="52" t="s">
        <v>0</v>
      </c>
      <c r="G2806" s="52" t="s">
        <v>0</v>
      </c>
      <c r="H2806" s="6" t="s">
        <v>5</v>
      </c>
      <c r="I2806" s="104">
        <f>SUM(I2807,I2808)</f>
        <v>1263156</v>
      </c>
      <c r="J2806" s="104">
        <f>SUM(J2807,J2808)</f>
        <v>1263156</v>
      </c>
      <c r="K2806" s="104">
        <f>SUM(K2807,K2808)</f>
        <v>0</v>
      </c>
      <c r="L2806" s="104">
        <f t="shared" si="987"/>
        <v>323036</v>
      </c>
      <c r="M2806" s="104">
        <f>SUM(M2807,M2808)</f>
        <v>98236</v>
      </c>
      <c r="N2806" s="104">
        <f t="shared" ref="N2806:O2806" si="1003">SUM(N2807,N2808)</f>
        <v>117400</v>
      </c>
      <c r="O2806" s="104">
        <f t="shared" si="1003"/>
        <v>107400</v>
      </c>
      <c r="P2806" s="104">
        <f t="shared" si="988"/>
        <v>323036</v>
      </c>
      <c r="Q2806" s="104">
        <f t="shared" si="989"/>
        <v>25.573721693915875</v>
      </c>
      <c r="R2806" s="35"/>
    </row>
    <row r="2807" spans="1:18" x14ac:dyDescent="0.3">
      <c r="A2807" s="40" t="s">
        <v>796</v>
      </c>
      <c r="B2807" s="40" t="s">
        <v>154</v>
      </c>
      <c r="C2807" s="40" t="s">
        <v>1215</v>
      </c>
      <c r="D2807" s="40" t="s">
        <v>1216</v>
      </c>
      <c r="E2807" s="88" t="s">
        <v>3015</v>
      </c>
      <c r="F2807" s="40"/>
      <c r="G2807" s="81" t="s">
        <v>3071</v>
      </c>
      <c r="H2807" s="9" t="s">
        <v>6</v>
      </c>
      <c r="I2807" s="102">
        <v>1111456</v>
      </c>
      <c r="J2807" s="102">
        <v>1111456</v>
      </c>
      <c r="K2807" s="102"/>
      <c r="L2807" s="102">
        <f t="shared" si="987"/>
        <v>292333</v>
      </c>
      <c r="M2807" s="102">
        <v>88333</v>
      </c>
      <c r="N2807" s="102">
        <v>107000</v>
      </c>
      <c r="O2807" s="102">
        <v>97000</v>
      </c>
      <c r="P2807" s="102">
        <f t="shared" si="988"/>
        <v>292333</v>
      </c>
      <c r="Q2807" s="102">
        <f t="shared" si="989"/>
        <v>26.301805919442607</v>
      </c>
      <c r="R2807" s="35"/>
    </row>
    <row r="2808" spans="1:18" x14ac:dyDescent="0.3">
      <c r="A2808" s="41" t="s">
        <v>796</v>
      </c>
      <c r="B2808" s="41" t="s">
        <v>154</v>
      </c>
      <c r="C2808" s="41" t="s">
        <v>1215</v>
      </c>
      <c r="D2808" s="41" t="s">
        <v>1216</v>
      </c>
      <c r="E2808" s="41" t="s">
        <v>120</v>
      </c>
      <c r="F2808" s="40" t="s">
        <v>0</v>
      </c>
      <c r="G2808" s="81" t="s">
        <v>0</v>
      </c>
      <c r="H2808" s="6" t="s">
        <v>7</v>
      </c>
      <c r="I2808" s="104">
        <f>SUM(I2809:I2813)</f>
        <v>151700</v>
      </c>
      <c r="J2808" s="104">
        <f>SUM(J2809:J2813)</f>
        <v>151700</v>
      </c>
      <c r="K2808" s="104">
        <f>SUM(K2809:K2813)</f>
        <v>0</v>
      </c>
      <c r="L2808" s="104">
        <f t="shared" si="987"/>
        <v>30703</v>
      </c>
      <c r="M2808" s="104">
        <f>SUM(M2809:M2813)</f>
        <v>9903</v>
      </c>
      <c r="N2808" s="104">
        <f t="shared" ref="N2808:O2808" si="1004">SUM(N2809:N2813)</f>
        <v>10400</v>
      </c>
      <c r="O2808" s="104">
        <f t="shared" si="1004"/>
        <v>10400</v>
      </c>
      <c r="P2808" s="104">
        <f t="shared" si="988"/>
        <v>30703</v>
      </c>
      <c r="Q2808" s="104">
        <f t="shared" si="989"/>
        <v>20.239288068556359</v>
      </c>
      <c r="R2808" s="35"/>
    </row>
    <row r="2809" spans="1:18" x14ac:dyDescent="0.3">
      <c r="A2809" s="40" t="s">
        <v>796</v>
      </c>
      <c r="B2809" s="40" t="s">
        <v>154</v>
      </c>
      <c r="C2809" s="40" t="s">
        <v>1215</v>
      </c>
      <c r="D2809" s="40" t="s">
        <v>1216</v>
      </c>
      <c r="E2809" s="88" t="s">
        <v>3016</v>
      </c>
      <c r="F2809" s="40" t="s">
        <v>1218</v>
      </c>
      <c r="G2809" s="81" t="s">
        <v>3071</v>
      </c>
      <c r="H2809" s="9" t="s">
        <v>9</v>
      </c>
      <c r="I2809" s="102">
        <v>25800</v>
      </c>
      <c r="J2809" s="102">
        <v>25800</v>
      </c>
      <c r="K2809" s="102"/>
      <c r="L2809" s="102">
        <f t="shared" si="987"/>
        <v>6286</v>
      </c>
      <c r="M2809" s="102">
        <v>1886</v>
      </c>
      <c r="N2809" s="102">
        <v>2200</v>
      </c>
      <c r="O2809" s="102">
        <v>2200</v>
      </c>
      <c r="P2809" s="102">
        <f t="shared" si="988"/>
        <v>6286</v>
      </c>
      <c r="Q2809" s="102">
        <f t="shared" si="989"/>
        <v>24.364341085271317</v>
      </c>
      <c r="R2809" s="35"/>
    </row>
    <row r="2810" spans="1:18" x14ac:dyDescent="0.3">
      <c r="A2810" s="40" t="s">
        <v>796</v>
      </c>
      <c r="B2810" s="40" t="s">
        <v>154</v>
      </c>
      <c r="C2810" s="40" t="s">
        <v>1215</v>
      </c>
      <c r="D2810" s="40" t="s">
        <v>1216</v>
      </c>
      <c r="E2810" s="88" t="s">
        <v>3016</v>
      </c>
      <c r="F2810" s="40" t="s">
        <v>1219</v>
      </c>
      <c r="G2810" s="81" t="s">
        <v>3071</v>
      </c>
      <c r="H2810" s="9" t="s">
        <v>12</v>
      </c>
      <c r="I2810" s="102">
        <v>90000</v>
      </c>
      <c r="J2810" s="102">
        <v>90000</v>
      </c>
      <c r="K2810" s="102"/>
      <c r="L2810" s="102">
        <f t="shared" si="987"/>
        <v>24417</v>
      </c>
      <c r="M2810" s="102">
        <v>8017</v>
      </c>
      <c r="N2810" s="102">
        <v>8200</v>
      </c>
      <c r="O2810" s="102">
        <v>8200</v>
      </c>
      <c r="P2810" s="102">
        <f t="shared" si="988"/>
        <v>24417</v>
      </c>
      <c r="Q2810" s="102">
        <f t="shared" si="989"/>
        <v>27.13</v>
      </c>
      <c r="R2810" s="35"/>
    </row>
    <row r="2811" spans="1:18" x14ac:dyDescent="0.3">
      <c r="A2811" s="40" t="s">
        <v>796</v>
      </c>
      <c r="B2811" s="40" t="s">
        <v>154</v>
      </c>
      <c r="C2811" s="40" t="s">
        <v>1215</v>
      </c>
      <c r="D2811" s="40" t="s">
        <v>1216</v>
      </c>
      <c r="E2811" s="88" t="s">
        <v>3016</v>
      </c>
      <c r="F2811" s="40" t="s">
        <v>1220</v>
      </c>
      <c r="G2811" s="81" t="s">
        <v>3071</v>
      </c>
      <c r="H2811" s="9" t="s">
        <v>10</v>
      </c>
      <c r="I2811" s="102">
        <v>22000</v>
      </c>
      <c r="J2811" s="102">
        <v>22000</v>
      </c>
      <c r="K2811" s="102"/>
      <c r="L2811" s="102">
        <f t="shared" si="987"/>
        <v>0</v>
      </c>
      <c r="M2811" s="102">
        <v>0</v>
      </c>
      <c r="N2811" s="102"/>
      <c r="O2811" s="102"/>
      <c r="P2811" s="102">
        <f t="shared" si="988"/>
        <v>0</v>
      </c>
      <c r="Q2811" s="102">
        <f t="shared" si="989"/>
        <v>0</v>
      </c>
      <c r="R2811" s="35"/>
    </row>
    <row r="2812" spans="1:18" x14ac:dyDescent="0.3">
      <c r="A2812" s="40" t="s">
        <v>796</v>
      </c>
      <c r="B2812" s="40" t="s">
        <v>154</v>
      </c>
      <c r="C2812" s="40" t="s">
        <v>1215</v>
      </c>
      <c r="D2812" s="40" t="s">
        <v>1216</v>
      </c>
      <c r="E2812" s="88" t="s">
        <v>3016</v>
      </c>
      <c r="F2812" s="40" t="s">
        <v>1221</v>
      </c>
      <c r="G2812" s="81" t="s">
        <v>3071</v>
      </c>
      <c r="H2812" s="9" t="s">
        <v>8</v>
      </c>
      <c r="I2812" s="102">
        <v>0</v>
      </c>
      <c r="J2812" s="102">
        <v>0</v>
      </c>
      <c r="K2812" s="102"/>
      <c r="L2812" s="102">
        <f t="shared" si="987"/>
        <v>0</v>
      </c>
      <c r="M2812" s="102">
        <v>0</v>
      </c>
      <c r="N2812" s="102"/>
      <c r="O2812" s="102"/>
      <c r="P2812" s="102">
        <f t="shared" si="988"/>
        <v>0</v>
      </c>
      <c r="Q2812" s="102" t="str">
        <f t="shared" si="989"/>
        <v>-</v>
      </c>
      <c r="R2812" s="35"/>
    </row>
    <row r="2813" spans="1:18" x14ac:dyDescent="0.3">
      <c r="A2813" s="40" t="s">
        <v>796</v>
      </c>
      <c r="B2813" s="40" t="s">
        <v>154</v>
      </c>
      <c r="C2813" s="40" t="s">
        <v>1215</v>
      </c>
      <c r="D2813" s="40" t="s">
        <v>1216</v>
      </c>
      <c r="E2813" s="88" t="s">
        <v>3016</v>
      </c>
      <c r="F2813" s="40" t="s">
        <v>1222</v>
      </c>
      <c r="G2813" s="81" t="s">
        <v>3071</v>
      </c>
      <c r="H2813" s="9" t="s">
        <v>11</v>
      </c>
      <c r="I2813" s="102">
        <v>13900</v>
      </c>
      <c r="J2813" s="102">
        <v>13900</v>
      </c>
      <c r="K2813" s="102"/>
      <c r="L2813" s="102">
        <f t="shared" si="987"/>
        <v>0</v>
      </c>
      <c r="M2813" s="102">
        <v>0</v>
      </c>
      <c r="N2813" s="102"/>
      <c r="O2813" s="102"/>
      <c r="P2813" s="102">
        <f t="shared" si="988"/>
        <v>0</v>
      </c>
      <c r="Q2813" s="102">
        <f t="shared" si="989"/>
        <v>0</v>
      </c>
      <c r="R2813" s="35"/>
    </row>
    <row r="2814" spans="1:18" x14ac:dyDescent="0.3">
      <c r="A2814" s="40" t="s">
        <v>796</v>
      </c>
      <c r="B2814" s="40" t="s">
        <v>154</v>
      </c>
      <c r="C2814" s="40" t="s">
        <v>1215</v>
      </c>
      <c r="D2814" s="40" t="s">
        <v>1216</v>
      </c>
      <c r="E2814" s="52" t="s">
        <v>124</v>
      </c>
      <c r="F2814" s="52" t="s">
        <v>0</v>
      </c>
      <c r="G2814" s="52" t="s">
        <v>0</v>
      </c>
      <c r="H2814" s="6" t="s">
        <v>14</v>
      </c>
      <c r="I2814" s="104">
        <f>SUM(I2815)</f>
        <v>121827</v>
      </c>
      <c r="J2814" s="104">
        <f>SUM(J2815)</f>
        <v>121827</v>
      </c>
      <c r="K2814" s="104">
        <f>SUM(K2815)</f>
        <v>0</v>
      </c>
      <c r="L2814" s="104">
        <f t="shared" si="987"/>
        <v>31576</v>
      </c>
      <c r="M2814" s="104">
        <f>SUM(M2815)</f>
        <v>9276</v>
      </c>
      <c r="N2814" s="104">
        <f t="shared" ref="N2814:O2814" si="1005">SUM(N2815)</f>
        <v>12000</v>
      </c>
      <c r="O2814" s="104">
        <f t="shared" si="1005"/>
        <v>10300</v>
      </c>
      <c r="P2814" s="104">
        <f t="shared" si="988"/>
        <v>31576</v>
      </c>
      <c r="Q2814" s="104">
        <f t="shared" si="989"/>
        <v>25.918720809016065</v>
      </c>
      <c r="R2814" s="35"/>
    </row>
    <row r="2815" spans="1:18" x14ac:dyDescent="0.3">
      <c r="A2815" s="40" t="s">
        <v>796</v>
      </c>
      <c r="B2815" s="40" t="s">
        <v>154</v>
      </c>
      <c r="C2815" s="40" t="s">
        <v>1215</v>
      </c>
      <c r="D2815" s="40" t="s">
        <v>1216</v>
      </c>
      <c r="E2815" s="88" t="s">
        <v>3017</v>
      </c>
      <c r="F2815" s="40"/>
      <c r="G2815" s="81" t="s">
        <v>3071</v>
      </c>
      <c r="H2815" s="9" t="s">
        <v>15</v>
      </c>
      <c r="I2815" s="102">
        <v>121827</v>
      </c>
      <c r="J2815" s="102">
        <v>121827</v>
      </c>
      <c r="K2815" s="102"/>
      <c r="L2815" s="102">
        <f t="shared" si="987"/>
        <v>31576</v>
      </c>
      <c r="M2815" s="102">
        <v>9276</v>
      </c>
      <c r="N2815" s="102">
        <v>12000</v>
      </c>
      <c r="O2815" s="102">
        <v>10300</v>
      </c>
      <c r="P2815" s="102">
        <f t="shared" si="988"/>
        <v>31576</v>
      </c>
      <c r="Q2815" s="102">
        <f t="shared" si="989"/>
        <v>25.918720809016065</v>
      </c>
      <c r="R2815" s="35"/>
    </row>
    <row r="2816" spans="1:18" x14ac:dyDescent="0.3">
      <c r="A2816" s="40" t="s">
        <v>796</v>
      </c>
      <c r="B2816" s="40" t="s">
        <v>154</v>
      </c>
      <c r="C2816" s="40" t="s">
        <v>1215</v>
      </c>
      <c r="D2816" s="40" t="s">
        <v>1216</v>
      </c>
      <c r="E2816" s="52" t="s">
        <v>125</v>
      </c>
      <c r="F2816" s="52" t="s">
        <v>0</v>
      </c>
      <c r="G2816" s="52" t="s">
        <v>0</v>
      </c>
      <c r="H2816" s="6" t="s">
        <v>16</v>
      </c>
      <c r="I2816" s="104">
        <f>SUM(I2817:I2824)</f>
        <v>113200</v>
      </c>
      <c r="J2816" s="104">
        <f>SUM(J2817:J2824)</f>
        <v>101800</v>
      </c>
      <c r="K2816" s="104">
        <f>SUM(K2817:K2824)</f>
        <v>0</v>
      </c>
      <c r="L2816" s="104">
        <f t="shared" si="987"/>
        <v>21186</v>
      </c>
      <c r="M2816" s="104">
        <f>SUM(M2817:M2824)</f>
        <v>286</v>
      </c>
      <c r="N2816" s="104">
        <f t="shared" ref="N2816:O2816" si="1006">SUM(N2817:N2824)</f>
        <v>10925</v>
      </c>
      <c r="O2816" s="104">
        <f t="shared" si="1006"/>
        <v>9975</v>
      </c>
      <c r="P2816" s="104">
        <f t="shared" si="988"/>
        <v>21186</v>
      </c>
      <c r="Q2816" s="104">
        <f t="shared" si="989"/>
        <v>20.811394891944989</v>
      </c>
      <c r="R2816" s="35"/>
    </row>
    <row r="2817" spans="1:18" x14ac:dyDescent="0.3">
      <c r="A2817" s="40" t="s">
        <v>796</v>
      </c>
      <c r="B2817" s="40" t="s">
        <v>154</v>
      </c>
      <c r="C2817" s="40" t="s">
        <v>1215</v>
      </c>
      <c r="D2817" s="40" t="s">
        <v>1216</v>
      </c>
      <c r="E2817" s="88" t="s">
        <v>3018</v>
      </c>
      <c r="F2817" s="40"/>
      <c r="G2817" s="81" t="s">
        <v>3071</v>
      </c>
      <c r="H2817" s="9" t="s">
        <v>17</v>
      </c>
      <c r="I2817" s="102">
        <v>1500</v>
      </c>
      <c r="J2817" s="102">
        <v>1000</v>
      </c>
      <c r="K2817" s="102"/>
      <c r="L2817" s="102">
        <f t="shared" si="987"/>
        <v>0</v>
      </c>
      <c r="M2817" s="102">
        <v>0</v>
      </c>
      <c r="N2817" s="102"/>
      <c r="O2817" s="102"/>
      <c r="P2817" s="102">
        <f t="shared" si="988"/>
        <v>0</v>
      </c>
      <c r="Q2817" s="102">
        <f t="shared" si="989"/>
        <v>0</v>
      </c>
      <c r="R2817" s="35"/>
    </row>
    <row r="2818" spans="1:18" x14ac:dyDescent="0.3">
      <c r="A2818" s="40" t="s">
        <v>796</v>
      </c>
      <c r="B2818" s="40" t="s">
        <v>154</v>
      </c>
      <c r="C2818" s="40" t="s">
        <v>1215</v>
      </c>
      <c r="D2818" s="40" t="s">
        <v>1216</v>
      </c>
      <c r="E2818" s="88" t="s">
        <v>3031</v>
      </c>
      <c r="F2818" s="40"/>
      <c r="G2818" s="81" t="s">
        <v>3071</v>
      </c>
      <c r="H2818" s="9" t="s">
        <v>18</v>
      </c>
      <c r="I2818" s="102">
        <v>35000</v>
      </c>
      <c r="J2818" s="102">
        <v>35000</v>
      </c>
      <c r="K2818" s="102"/>
      <c r="L2818" s="102">
        <f t="shared" si="987"/>
        <v>10000</v>
      </c>
      <c r="M2818" s="102">
        <v>0</v>
      </c>
      <c r="N2818" s="102">
        <v>5000</v>
      </c>
      <c r="O2818" s="102">
        <v>5000</v>
      </c>
      <c r="P2818" s="102">
        <f t="shared" si="988"/>
        <v>10000</v>
      </c>
      <c r="Q2818" s="102">
        <f t="shared" si="989"/>
        <v>28.571428571428569</v>
      </c>
      <c r="R2818" s="35"/>
    </row>
    <row r="2819" spans="1:18" x14ac:dyDescent="0.3">
      <c r="A2819" s="40" t="s">
        <v>796</v>
      </c>
      <c r="B2819" s="40" t="s">
        <v>154</v>
      </c>
      <c r="C2819" s="40" t="s">
        <v>1215</v>
      </c>
      <c r="D2819" s="40" t="s">
        <v>1216</v>
      </c>
      <c r="E2819" s="88" t="s">
        <v>3032</v>
      </c>
      <c r="F2819" s="40"/>
      <c r="G2819" s="81" t="s">
        <v>3071</v>
      </c>
      <c r="H2819" s="9" t="s">
        <v>19</v>
      </c>
      <c r="I2819" s="102">
        <v>11500</v>
      </c>
      <c r="J2819" s="102">
        <v>11500</v>
      </c>
      <c r="K2819" s="102"/>
      <c r="L2819" s="102">
        <f t="shared" si="987"/>
        <v>2750</v>
      </c>
      <c r="M2819" s="102">
        <v>0</v>
      </c>
      <c r="N2819" s="102">
        <v>1800</v>
      </c>
      <c r="O2819" s="102">
        <v>950</v>
      </c>
      <c r="P2819" s="102">
        <f t="shared" si="988"/>
        <v>2750</v>
      </c>
      <c r="Q2819" s="102">
        <f t="shared" si="989"/>
        <v>23.913043478260871</v>
      </c>
      <c r="R2819" s="35"/>
    </row>
    <row r="2820" spans="1:18" x14ac:dyDescent="0.3">
      <c r="A2820" s="40" t="s">
        <v>796</v>
      </c>
      <c r="B2820" s="40" t="s">
        <v>154</v>
      </c>
      <c r="C2820" s="40" t="s">
        <v>1215</v>
      </c>
      <c r="D2820" s="40" t="s">
        <v>1216</v>
      </c>
      <c r="E2820" s="88" t="s">
        <v>3026</v>
      </c>
      <c r="F2820" s="40"/>
      <c r="G2820" s="81" t="s">
        <v>3071</v>
      </c>
      <c r="H2820" s="9" t="s">
        <v>20</v>
      </c>
      <c r="I2820" s="102">
        <v>16500</v>
      </c>
      <c r="J2820" s="102">
        <v>10000</v>
      </c>
      <c r="K2820" s="102"/>
      <c r="L2820" s="102">
        <f t="shared" si="987"/>
        <v>1700</v>
      </c>
      <c r="M2820" s="102">
        <v>0</v>
      </c>
      <c r="N2820" s="102">
        <v>850</v>
      </c>
      <c r="O2820" s="102">
        <v>850</v>
      </c>
      <c r="P2820" s="102">
        <f t="shared" si="988"/>
        <v>1700</v>
      </c>
      <c r="Q2820" s="102">
        <f t="shared" si="989"/>
        <v>17</v>
      </c>
      <c r="R2820" s="35"/>
    </row>
    <row r="2821" spans="1:18" x14ac:dyDescent="0.3">
      <c r="A2821" s="40" t="s">
        <v>796</v>
      </c>
      <c r="B2821" s="40" t="s">
        <v>154</v>
      </c>
      <c r="C2821" s="40" t="s">
        <v>1215</v>
      </c>
      <c r="D2821" s="40" t="s">
        <v>1216</v>
      </c>
      <c r="E2821" s="88" t="s">
        <v>3033</v>
      </c>
      <c r="F2821" s="40"/>
      <c r="G2821" s="81" t="s">
        <v>3071</v>
      </c>
      <c r="H2821" s="9" t="s">
        <v>21</v>
      </c>
      <c r="I2821" s="102">
        <v>1500</v>
      </c>
      <c r="J2821" s="102">
        <v>1000</v>
      </c>
      <c r="K2821" s="102"/>
      <c r="L2821" s="102">
        <f t="shared" si="987"/>
        <v>0</v>
      </c>
      <c r="M2821" s="102">
        <v>0</v>
      </c>
      <c r="N2821" s="102"/>
      <c r="O2821" s="102"/>
      <c r="P2821" s="102">
        <f t="shared" si="988"/>
        <v>0</v>
      </c>
      <c r="Q2821" s="102">
        <f t="shared" si="989"/>
        <v>0</v>
      </c>
      <c r="R2821" s="35"/>
    </row>
    <row r="2822" spans="1:18" x14ac:dyDescent="0.3">
      <c r="A2822" s="40" t="s">
        <v>796</v>
      </c>
      <c r="B2822" s="40" t="s">
        <v>154</v>
      </c>
      <c r="C2822" s="40" t="s">
        <v>1215</v>
      </c>
      <c r="D2822" s="40" t="s">
        <v>1216</v>
      </c>
      <c r="E2822" s="88" t="s">
        <v>3035</v>
      </c>
      <c r="F2822" s="40"/>
      <c r="G2822" s="81" t="s">
        <v>3071</v>
      </c>
      <c r="H2822" s="9" t="s">
        <v>23</v>
      </c>
      <c r="I2822" s="102">
        <v>12400</v>
      </c>
      <c r="J2822" s="102">
        <v>9900</v>
      </c>
      <c r="K2822" s="102"/>
      <c r="L2822" s="102">
        <f t="shared" si="987"/>
        <v>1650</v>
      </c>
      <c r="M2822" s="102">
        <v>0</v>
      </c>
      <c r="N2822" s="102">
        <v>825</v>
      </c>
      <c r="O2822" s="102">
        <v>825</v>
      </c>
      <c r="P2822" s="102">
        <f t="shared" si="988"/>
        <v>1650</v>
      </c>
      <c r="Q2822" s="102">
        <f t="shared" si="989"/>
        <v>16.666666666666664</v>
      </c>
      <c r="R2822" s="35"/>
    </row>
    <row r="2823" spans="1:18" x14ac:dyDescent="0.3">
      <c r="A2823" s="40" t="s">
        <v>796</v>
      </c>
      <c r="B2823" s="40" t="s">
        <v>154</v>
      </c>
      <c r="C2823" s="40" t="s">
        <v>1215</v>
      </c>
      <c r="D2823" s="40" t="s">
        <v>1216</v>
      </c>
      <c r="E2823" s="88" t="s">
        <v>3036</v>
      </c>
      <c r="F2823" s="40"/>
      <c r="G2823" s="81" t="s">
        <v>3071</v>
      </c>
      <c r="H2823" s="9" t="s">
        <v>24</v>
      </c>
      <c r="I2823" s="102">
        <v>0</v>
      </c>
      <c r="J2823" s="102">
        <v>0</v>
      </c>
      <c r="K2823" s="102"/>
      <c r="L2823" s="102">
        <f t="shared" si="987"/>
        <v>0</v>
      </c>
      <c r="M2823" s="102">
        <v>0</v>
      </c>
      <c r="N2823" s="102"/>
      <c r="O2823" s="102"/>
      <c r="P2823" s="102">
        <f t="shared" si="988"/>
        <v>0</v>
      </c>
      <c r="Q2823" s="102" t="str">
        <f t="shared" si="989"/>
        <v>-</v>
      </c>
      <c r="R2823" s="35"/>
    </row>
    <row r="2824" spans="1:18" x14ac:dyDescent="0.3">
      <c r="A2824" s="41" t="s">
        <v>796</v>
      </c>
      <c r="B2824" s="41" t="s">
        <v>154</v>
      </c>
      <c r="C2824" s="41" t="s">
        <v>1215</v>
      </c>
      <c r="D2824" s="41" t="s">
        <v>1216</v>
      </c>
      <c r="E2824" s="41" t="s">
        <v>127</v>
      </c>
      <c r="F2824" s="40" t="s">
        <v>0</v>
      </c>
      <c r="G2824" s="81" t="s">
        <v>0</v>
      </c>
      <c r="H2824" s="6" t="s">
        <v>25</v>
      </c>
      <c r="I2824" s="104">
        <f>SUM(I2825:I2827)</f>
        <v>34800</v>
      </c>
      <c r="J2824" s="104">
        <f>SUM(J2825:J2827)</f>
        <v>33400</v>
      </c>
      <c r="K2824" s="104">
        <f>SUM(K2825:K2827)</f>
        <v>0</v>
      </c>
      <c r="L2824" s="104">
        <f t="shared" si="987"/>
        <v>5086</v>
      </c>
      <c r="M2824" s="104">
        <f>SUM(M2825:M2827)</f>
        <v>286</v>
      </c>
      <c r="N2824" s="104">
        <f t="shared" ref="N2824:O2824" si="1007">SUM(N2825:N2827)</f>
        <v>2450</v>
      </c>
      <c r="O2824" s="104">
        <f t="shared" si="1007"/>
        <v>2350</v>
      </c>
      <c r="P2824" s="104">
        <f t="shared" si="988"/>
        <v>5086</v>
      </c>
      <c r="Q2824" s="104">
        <f t="shared" si="989"/>
        <v>15.227544910179642</v>
      </c>
      <c r="R2824" s="35"/>
    </row>
    <row r="2825" spans="1:18" x14ac:dyDescent="0.3">
      <c r="A2825" s="40" t="s">
        <v>796</v>
      </c>
      <c r="B2825" s="40" t="s">
        <v>154</v>
      </c>
      <c r="C2825" s="40" t="s">
        <v>1215</v>
      </c>
      <c r="D2825" s="40" t="s">
        <v>1216</v>
      </c>
      <c r="E2825" s="88" t="s">
        <v>3019</v>
      </c>
      <c r="F2825" s="40"/>
      <c r="G2825" s="81" t="s">
        <v>3071</v>
      </c>
      <c r="H2825" s="9" t="s">
        <v>25</v>
      </c>
      <c r="I2825" s="102">
        <v>25300</v>
      </c>
      <c r="J2825" s="102">
        <v>23900</v>
      </c>
      <c r="K2825" s="102"/>
      <c r="L2825" s="102">
        <f t="shared" si="987"/>
        <v>4000</v>
      </c>
      <c r="M2825" s="102">
        <v>0</v>
      </c>
      <c r="N2825" s="102">
        <v>2000</v>
      </c>
      <c r="O2825" s="102">
        <v>2000</v>
      </c>
      <c r="P2825" s="102">
        <f t="shared" si="988"/>
        <v>4000</v>
      </c>
      <c r="Q2825" s="102">
        <f t="shared" si="989"/>
        <v>16.736401673640167</v>
      </c>
      <c r="R2825" s="35"/>
    </row>
    <row r="2826" spans="1:18" x14ac:dyDescent="0.3">
      <c r="A2826" s="40" t="s">
        <v>796</v>
      </c>
      <c r="B2826" s="40" t="s">
        <v>154</v>
      </c>
      <c r="C2826" s="40" t="s">
        <v>1215</v>
      </c>
      <c r="D2826" s="40" t="s">
        <v>1216</v>
      </c>
      <c r="E2826" s="88" t="s">
        <v>3019</v>
      </c>
      <c r="F2826" s="40" t="s">
        <v>1223</v>
      </c>
      <c r="G2826" s="81" t="s">
        <v>3071</v>
      </c>
      <c r="H2826" s="9" t="s">
        <v>135</v>
      </c>
      <c r="I2826" s="102">
        <v>3700</v>
      </c>
      <c r="J2826" s="102">
        <v>3700</v>
      </c>
      <c r="K2826" s="102"/>
      <c r="L2826" s="102">
        <f t="shared" si="987"/>
        <v>1086</v>
      </c>
      <c r="M2826" s="102">
        <v>286</v>
      </c>
      <c r="N2826" s="102">
        <v>450</v>
      </c>
      <c r="O2826" s="102">
        <v>350</v>
      </c>
      <c r="P2826" s="102">
        <f t="shared" si="988"/>
        <v>1086</v>
      </c>
      <c r="Q2826" s="102">
        <f t="shared" si="989"/>
        <v>29.351351351351351</v>
      </c>
      <c r="R2826" s="35"/>
    </row>
    <row r="2827" spans="1:18" ht="20.399999999999999" x14ac:dyDescent="0.3">
      <c r="A2827" s="40" t="s">
        <v>796</v>
      </c>
      <c r="B2827" s="40" t="s">
        <v>154</v>
      </c>
      <c r="C2827" s="40" t="s">
        <v>1215</v>
      </c>
      <c r="D2827" s="40" t="s">
        <v>1216</v>
      </c>
      <c r="E2827" s="88" t="s">
        <v>3019</v>
      </c>
      <c r="F2827" s="40" t="s">
        <v>1224</v>
      </c>
      <c r="G2827" s="81" t="s">
        <v>3071</v>
      </c>
      <c r="H2827" s="9" t="s">
        <v>141</v>
      </c>
      <c r="I2827" s="102">
        <v>5800</v>
      </c>
      <c r="J2827" s="102">
        <v>5800</v>
      </c>
      <c r="K2827" s="102"/>
      <c r="L2827" s="102">
        <f t="shared" ref="L2827:L2890" si="1008">SUM(M2827:O2827)</f>
        <v>0</v>
      </c>
      <c r="M2827" s="102">
        <v>0</v>
      </c>
      <c r="N2827" s="102"/>
      <c r="O2827" s="102"/>
      <c r="P2827" s="102">
        <f t="shared" si="988"/>
        <v>0</v>
      </c>
      <c r="Q2827" s="102">
        <f t="shared" si="989"/>
        <v>0</v>
      </c>
      <c r="R2827" s="35"/>
    </row>
    <row r="2828" spans="1:18" s="34" customFormat="1" ht="20.399999999999999" x14ac:dyDescent="0.3">
      <c r="A2828" s="43" t="s">
        <v>0</v>
      </c>
      <c r="B2828" s="43" t="s">
        <v>0</v>
      </c>
      <c r="C2828" s="43" t="s">
        <v>0</v>
      </c>
      <c r="D2828" s="49" t="s">
        <v>0</v>
      </c>
      <c r="E2828" s="49" t="s">
        <v>0</v>
      </c>
      <c r="F2828" s="49" t="s">
        <v>0</v>
      </c>
      <c r="G2828" s="49" t="s">
        <v>0</v>
      </c>
      <c r="H2828" s="21" t="s">
        <v>35</v>
      </c>
      <c r="I2828" s="112">
        <f t="shared" ref="I2828:O2829" si="1009">SUM(I2829)</f>
        <v>100</v>
      </c>
      <c r="J2828" s="112">
        <f t="shared" si="1009"/>
        <v>100</v>
      </c>
      <c r="K2828" s="112">
        <f t="shared" si="1009"/>
        <v>0</v>
      </c>
      <c r="L2828" s="112">
        <f t="shared" si="1008"/>
        <v>0</v>
      </c>
      <c r="M2828" s="112">
        <f t="shared" si="1009"/>
        <v>0</v>
      </c>
      <c r="N2828" s="112">
        <f t="shared" si="1009"/>
        <v>0</v>
      </c>
      <c r="O2828" s="112">
        <f t="shared" si="1009"/>
        <v>0</v>
      </c>
      <c r="P2828" s="112">
        <f t="shared" ref="P2828:P2891" si="1010">K2828+L2828</f>
        <v>0</v>
      </c>
      <c r="Q2828" s="112">
        <f t="shared" ref="Q2828:Q2891" si="1011">IF(J2828=0,"-",P2828/J2828*100)</f>
        <v>0</v>
      </c>
      <c r="R2828" s="35"/>
    </row>
    <row r="2829" spans="1:18" x14ac:dyDescent="0.3">
      <c r="A2829" s="40" t="s">
        <v>796</v>
      </c>
      <c r="B2829" s="40" t="s">
        <v>154</v>
      </c>
      <c r="C2829" s="40" t="s">
        <v>1215</v>
      </c>
      <c r="D2829" s="40" t="s">
        <v>1216</v>
      </c>
      <c r="E2829" s="52" t="s">
        <v>142</v>
      </c>
      <c r="F2829" s="52" t="s">
        <v>0</v>
      </c>
      <c r="G2829" s="52" t="s">
        <v>0</v>
      </c>
      <c r="H2829" s="6" t="s">
        <v>27</v>
      </c>
      <c r="I2829" s="104">
        <f t="shared" si="1009"/>
        <v>100</v>
      </c>
      <c r="J2829" s="104">
        <f t="shared" si="1009"/>
        <v>100</v>
      </c>
      <c r="K2829" s="104">
        <f t="shared" si="1009"/>
        <v>0</v>
      </c>
      <c r="L2829" s="104">
        <f t="shared" si="1008"/>
        <v>0</v>
      </c>
      <c r="M2829" s="104">
        <f t="shared" si="1009"/>
        <v>0</v>
      </c>
      <c r="N2829" s="104">
        <f t="shared" si="1009"/>
        <v>0</v>
      </c>
      <c r="O2829" s="104">
        <f t="shared" si="1009"/>
        <v>0</v>
      </c>
      <c r="P2829" s="104">
        <f t="shared" si="1010"/>
        <v>0</v>
      </c>
      <c r="Q2829" s="104">
        <f t="shared" si="1011"/>
        <v>0</v>
      </c>
      <c r="R2829" s="35"/>
    </row>
    <row r="2830" spans="1:18" x14ac:dyDescent="0.3">
      <c r="A2830" s="40" t="s">
        <v>796</v>
      </c>
      <c r="B2830" s="40" t="s">
        <v>154</v>
      </c>
      <c r="C2830" s="40" t="s">
        <v>1215</v>
      </c>
      <c r="D2830" s="40" t="s">
        <v>1216</v>
      </c>
      <c r="E2830" s="88" t="s">
        <v>3021</v>
      </c>
      <c r="F2830" s="40"/>
      <c r="G2830" s="81" t="s">
        <v>3071</v>
      </c>
      <c r="H2830" s="9" t="s">
        <v>34</v>
      </c>
      <c r="I2830" s="102">
        <v>100</v>
      </c>
      <c r="J2830" s="102">
        <v>100</v>
      </c>
      <c r="K2830" s="102"/>
      <c r="L2830" s="102">
        <f t="shared" si="1008"/>
        <v>0</v>
      </c>
      <c r="M2830" s="102">
        <v>0</v>
      </c>
      <c r="N2830" s="102"/>
      <c r="O2830" s="102"/>
      <c r="P2830" s="102">
        <f t="shared" si="1010"/>
        <v>0</v>
      </c>
      <c r="Q2830" s="102">
        <f t="shared" si="1011"/>
        <v>0</v>
      </c>
      <c r="R2830" s="35"/>
    </row>
    <row r="2831" spans="1:18" s="34" customFormat="1" ht="20.399999999999999" x14ac:dyDescent="0.3">
      <c r="A2831" s="43" t="s">
        <v>0</v>
      </c>
      <c r="B2831" s="43" t="s">
        <v>0</v>
      </c>
      <c r="C2831" s="43" t="s">
        <v>0</v>
      </c>
      <c r="D2831" s="49" t="s">
        <v>0</v>
      </c>
      <c r="E2831" s="49" t="s">
        <v>0</v>
      </c>
      <c r="F2831" s="49" t="s">
        <v>0</v>
      </c>
      <c r="G2831" s="49" t="s">
        <v>0</v>
      </c>
      <c r="H2831" s="21" t="s">
        <v>53</v>
      </c>
      <c r="I2831" s="112">
        <f>SUM(I2832)</f>
        <v>10000</v>
      </c>
      <c r="J2831" s="112">
        <f>SUM(J2832)</f>
        <v>0</v>
      </c>
      <c r="K2831" s="112">
        <f>SUM(K2832)</f>
        <v>0</v>
      </c>
      <c r="L2831" s="112">
        <f t="shared" si="1008"/>
        <v>0</v>
      </c>
      <c r="M2831" s="112">
        <f>SUM(M2832)</f>
        <v>0</v>
      </c>
      <c r="N2831" s="112">
        <f t="shared" ref="N2831:O2831" si="1012">SUM(N2832)</f>
        <v>0</v>
      </c>
      <c r="O2831" s="112">
        <f t="shared" si="1012"/>
        <v>0</v>
      </c>
      <c r="P2831" s="112">
        <f t="shared" si="1010"/>
        <v>0</v>
      </c>
      <c r="Q2831" s="112" t="str">
        <f t="shared" si="1011"/>
        <v>-</v>
      </c>
      <c r="R2831" s="35"/>
    </row>
    <row r="2832" spans="1:18" x14ac:dyDescent="0.3">
      <c r="A2832" s="40" t="s">
        <v>796</v>
      </c>
      <c r="B2832" s="40" t="s">
        <v>154</v>
      </c>
      <c r="C2832" s="40" t="s">
        <v>1215</v>
      </c>
      <c r="D2832" s="40" t="s">
        <v>1216</v>
      </c>
      <c r="E2832" s="52" t="s">
        <v>149</v>
      </c>
      <c r="F2832" s="52" t="s">
        <v>0</v>
      </c>
      <c r="G2832" s="52" t="s">
        <v>0</v>
      </c>
      <c r="H2832" s="6" t="s">
        <v>46</v>
      </c>
      <c r="I2832" s="104">
        <f>SUM(I2833:I2834)</f>
        <v>10000</v>
      </c>
      <c r="J2832" s="104">
        <f>SUM(J2833:J2834)</f>
        <v>0</v>
      </c>
      <c r="K2832" s="104">
        <f>SUM(K2833:K2834)</f>
        <v>0</v>
      </c>
      <c r="L2832" s="104">
        <f t="shared" si="1008"/>
        <v>0</v>
      </c>
      <c r="M2832" s="104">
        <f>SUM(M2833:M2834)</f>
        <v>0</v>
      </c>
      <c r="N2832" s="104">
        <f t="shared" ref="N2832:O2832" si="1013">SUM(N2833:N2834)</f>
        <v>0</v>
      </c>
      <c r="O2832" s="104">
        <f t="shared" si="1013"/>
        <v>0</v>
      </c>
      <c r="P2832" s="104">
        <f t="shared" si="1010"/>
        <v>0</v>
      </c>
      <c r="Q2832" s="104" t="str">
        <f t="shared" si="1011"/>
        <v>-</v>
      </c>
      <c r="R2832" s="35"/>
    </row>
    <row r="2833" spans="1:18" x14ac:dyDescent="0.3">
      <c r="A2833" s="40" t="s">
        <v>796</v>
      </c>
      <c r="B2833" s="40" t="s">
        <v>154</v>
      </c>
      <c r="C2833" s="40" t="s">
        <v>1215</v>
      </c>
      <c r="D2833" s="40" t="s">
        <v>1216</v>
      </c>
      <c r="E2833" s="88" t="s">
        <v>3022</v>
      </c>
      <c r="F2833" s="40"/>
      <c r="G2833" s="81" t="s">
        <v>3071</v>
      </c>
      <c r="H2833" s="9" t="s">
        <v>49</v>
      </c>
      <c r="I2833" s="102">
        <v>5000</v>
      </c>
      <c r="J2833" s="102">
        <v>0</v>
      </c>
      <c r="K2833" s="102"/>
      <c r="L2833" s="102">
        <f t="shared" si="1008"/>
        <v>0</v>
      </c>
      <c r="M2833" s="102">
        <v>0</v>
      </c>
      <c r="N2833" s="102"/>
      <c r="O2833" s="102"/>
      <c r="P2833" s="102">
        <f t="shared" si="1010"/>
        <v>0</v>
      </c>
      <c r="Q2833" s="102" t="str">
        <f t="shared" si="1011"/>
        <v>-</v>
      </c>
      <c r="R2833" s="35"/>
    </row>
    <row r="2834" spans="1:18" x14ac:dyDescent="0.3">
      <c r="A2834" s="40" t="s">
        <v>796</v>
      </c>
      <c r="B2834" s="40" t="s">
        <v>154</v>
      </c>
      <c r="C2834" s="40" t="s">
        <v>1215</v>
      </c>
      <c r="D2834" s="40" t="s">
        <v>1216</v>
      </c>
      <c r="E2834" s="88" t="s">
        <v>3037</v>
      </c>
      <c r="F2834" s="40"/>
      <c r="G2834" s="81" t="s">
        <v>3071</v>
      </c>
      <c r="H2834" s="9" t="s">
        <v>52</v>
      </c>
      <c r="I2834" s="102">
        <v>5000</v>
      </c>
      <c r="J2834" s="102">
        <v>0</v>
      </c>
      <c r="K2834" s="102"/>
      <c r="L2834" s="102">
        <f t="shared" si="1008"/>
        <v>0</v>
      </c>
      <c r="M2834" s="102">
        <v>0</v>
      </c>
      <c r="N2834" s="102"/>
      <c r="O2834" s="102"/>
      <c r="P2834" s="102">
        <f t="shared" si="1010"/>
        <v>0</v>
      </c>
      <c r="Q2834" s="102" t="str">
        <f t="shared" si="1011"/>
        <v>-</v>
      </c>
      <c r="R2834" s="35"/>
    </row>
    <row r="2835" spans="1:18" s="34" customFormat="1" x14ac:dyDescent="0.3">
      <c r="A2835" s="49" t="s">
        <v>0</v>
      </c>
      <c r="B2835" s="49" t="s">
        <v>0</v>
      </c>
      <c r="C2835" s="49" t="s">
        <v>0</v>
      </c>
      <c r="D2835" s="49" t="s">
        <v>0</v>
      </c>
      <c r="E2835" s="49" t="s">
        <v>0</v>
      </c>
      <c r="F2835" s="49" t="s">
        <v>0</v>
      </c>
      <c r="G2835" s="49" t="s">
        <v>0</v>
      </c>
      <c r="H2835" s="21" t="s">
        <v>1225</v>
      </c>
      <c r="I2835" s="112">
        <f>SUM(I2805,I2828,I2831)</f>
        <v>1508283</v>
      </c>
      <c r="J2835" s="112">
        <f>SUM(J2805,J2828,J2831)</f>
        <v>1486883</v>
      </c>
      <c r="K2835" s="112">
        <f>SUM(K2805,K2828,K2831)</f>
        <v>0</v>
      </c>
      <c r="L2835" s="112">
        <f t="shared" si="1008"/>
        <v>375798</v>
      </c>
      <c r="M2835" s="112">
        <f>SUM(M2805,M2828,M2831)</f>
        <v>107798</v>
      </c>
      <c r="N2835" s="112">
        <f t="shared" ref="N2835:O2835" si="1014">SUM(N2805,N2828,N2831)</f>
        <v>140325</v>
      </c>
      <c r="O2835" s="112">
        <f t="shared" si="1014"/>
        <v>127675</v>
      </c>
      <c r="P2835" s="112">
        <f t="shared" si="1010"/>
        <v>375798</v>
      </c>
      <c r="Q2835" s="112">
        <f t="shared" si="1011"/>
        <v>25.274214581779468</v>
      </c>
      <c r="R2835" s="35"/>
    </row>
    <row r="2836" spans="1:18" ht="15" thickBot="1" x14ac:dyDescent="0.35">
      <c r="A2836" s="81" t="s">
        <v>0</v>
      </c>
      <c r="B2836" s="81" t="s">
        <v>0</v>
      </c>
      <c r="C2836" s="81" t="s">
        <v>0</v>
      </c>
      <c r="D2836" s="81" t="s">
        <v>0</v>
      </c>
      <c r="E2836" s="81" t="s">
        <v>0</v>
      </c>
      <c r="F2836" s="81" t="s">
        <v>0</v>
      </c>
      <c r="G2836" s="81" t="s">
        <v>0</v>
      </c>
      <c r="H2836" s="6" t="s">
        <v>152</v>
      </c>
      <c r="I2836" s="104">
        <v>46</v>
      </c>
      <c r="J2836" s="104">
        <v>46</v>
      </c>
      <c r="K2836" s="104"/>
      <c r="L2836" s="104"/>
      <c r="M2836" s="104"/>
      <c r="N2836" s="104"/>
      <c r="O2836" s="104"/>
      <c r="P2836" s="104"/>
      <c r="Q2836" s="104"/>
      <c r="R2836" s="35"/>
    </row>
    <row r="2837" spans="1:18" s="34" customFormat="1" ht="31.2" thickBot="1" x14ac:dyDescent="0.35">
      <c r="A2837" s="127" t="s">
        <v>0</v>
      </c>
      <c r="B2837" s="127" t="s">
        <v>0</v>
      </c>
      <c r="C2837" s="127" t="s">
        <v>0</v>
      </c>
      <c r="D2837" s="127" t="s">
        <v>0</v>
      </c>
      <c r="E2837" s="127" t="s">
        <v>0</v>
      </c>
      <c r="F2837" s="127" t="s">
        <v>0</v>
      </c>
      <c r="G2837" s="127" t="s">
        <v>0</v>
      </c>
      <c r="H2837" s="29" t="s">
        <v>63</v>
      </c>
      <c r="I2837" s="124" t="s">
        <v>3013</v>
      </c>
      <c r="J2837" s="124" t="s">
        <v>2</v>
      </c>
      <c r="K2837" s="124" t="s">
        <v>3097</v>
      </c>
      <c r="L2837" s="124" t="s">
        <v>3097</v>
      </c>
      <c r="M2837" s="124" t="s">
        <v>3098</v>
      </c>
      <c r="N2837" s="124" t="s">
        <v>3099</v>
      </c>
      <c r="O2837" s="124" t="s">
        <v>3100</v>
      </c>
      <c r="P2837" s="124" t="s">
        <v>3097</v>
      </c>
      <c r="Q2837" s="126" t="s">
        <v>3101</v>
      </c>
      <c r="R2837" s="35"/>
    </row>
    <row r="2838" spans="1:18" x14ac:dyDescent="0.3">
      <c r="A2838" s="128"/>
      <c r="B2838" s="128"/>
      <c r="C2838" s="128"/>
      <c r="D2838" s="128"/>
      <c r="E2838" s="128"/>
      <c r="F2838" s="128"/>
      <c r="G2838" s="128"/>
      <c r="H2838" s="10" t="s">
        <v>0</v>
      </c>
      <c r="I2838" s="103">
        <v>1</v>
      </c>
      <c r="J2838" s="103">
        <v>2</v>
      </c>
      <c r="K2838" s="103">
        <v>3</v>
      </c>
      <c r="L2838" s="103" t="s">
        <v>3</v>
      </c>
      <c r="M2838" s="103">
        <v>5</v>
      </c>
      <c r="N2838" s="103">
        <v>6</v>
      </c>
      <c r="O2838" s="103">
        <v>7</v>
      </c>
      <c r="P2838" s="103" t="s">
        <v>3102</v>
      </c>
      <c r="Q2838" s="103">
        <v>9</v>
      </c>
      <c r="R2838" s="35"/>
    </row>
    <row r="2839" spans="1:18" x14ac:dyDescent="0.3">
      <c r="A2839" s="128"/>
      <c r="B2839" s="128"/>
      <c r="C2839" s="128"/>
      <c r="D2839" s="128"/>
      <c r="E2839" s="128"/>
      <c r="F2839" s="128"/>
      <c r="G2839" s="128"/>
      <c r="H2839" s="11" t="s">
        <v>99</v>
      </c>
      <c r="I2839" s="105">
        <f>SUM(I2835)</f>
        <v>1508283</v>
      </c>
      <c r="J2839" s="105">
        <f>SUM(J2835)</f>
        <v>1486883</v>
      </c>
      <c r="K2839" s="105">
        <f>SUM(K2835)</f>
        <v>0</v>
      </c>
      <c r="L2839" s="105">
        <f t="shared" si="1008"/>
        <v>375798</v>
      </c>
      <c r="M2839" s="105">
        <f>SUM(M2835)</f>
        <v>107798</v>
      </c>
      <c r="N2839" s="105">
        <f t="shared" ref="N2839:O2839" si="1015">SUM(N2835)</f>
        <v>140325</v>
      </c>
      <c r="O2839" s="105">
        <f t="shared" si="1015"/>
        <v>127675</v>
      </c>
      <c r="P2839" s="105">
        <f t="shared" si="1010"/>
        <v>375798</v>
      </c>
      <c r="Q2839" s="105">
        <f t="shared" si="1011"/>
        <v>25.274214581779468</v>
      </c>
      <c r="R2839" s="35"/>
    </row>
    <row r="2840" spans="1:18" x14ac:dyDescent="0.3">
      <c r="A2840" s="128"/>
      <c r="B2840" s="128"/>
      <c r="C2840" s="128"/>
      <c r="D2840" s="128"/>
      <c r="E2840" s="128"/>
      <c r="F2840" s="128"/>
      <c r="G2840" s="128"/>
      <c r="H2840" s="12" t="s">
        <v>62</v>
      </c>
      <c r="I2840" s="105">
        <f>SUM(I2839)</f>
        <v>1508283</v>
      </c>
      <c r="J2840" s="105">
        <f>SUM(J2839)</f>
        <v>1486883</v>
      </c>
      <c r="K2840" s="105">
        <f>SUM(K2839)</f>
        <v>0</v>
      </c>
      <c r="L2840" s="105">
        <f t="shared" si="1008"/>
        <v>375798</v>
      </c>
      <c r="M2840" s="105">
        <f>SUM(M2839)</f>
        <v>107798</v>
      </c>
      <c r="N2840" s="105">
        <f t="shared" ref="N2840:O2840" si="1016">SUM(N2839)</f>
        <v>140325</v>
      </c>
      <c r="O2840" s="105">
        <f t="shared" si="1016"/>
        <v>127675</v>
      </c>
      <c r="P2840" s="105">
        <f t="shared" si="1010"/>
        <v>375798</v>
      </c>
      <c r="Q2840" s="105">
        <f t="shared" si="1011"/>
        <v>25.274214581779468</v>
      </c>
      <c r="R2840" s="35"/>
    </row>
    <row r="2841" spans="1:18" ht="15" thickBot="1" x14ac:dyDescent="0.35">
      <c r="A2841" s="129"/>
      <c r="B2841" s="129"/>
      <c r="C2841" s="129"/>
      <c r="D2841" s="129"/>
      <c r="E2841" s="129"/>
      <c r="F2841" s="129"/>
      <c r="G2841" s="129"/>
      <c r="R2841" s="35"/>
    </row>
    <row r="2842" spans="1:18" s="34" customFormat="1" ht="31.2" thickBot="1" x14ac:dyDescent="0.35">
      <c r="A2842" s="45" t="s">
        <v>112</v>
      </c>
      <c r="B2842" s="45" t="s">
        <v>113</v>
      </c>
      <c r="C2842" s="45" t="s">
        <v>114</v>
      </c>
      <c r="D2842" s="46" t="s">
        <v>0</v>
      </c>
      <c r="E2842" s="45" t="s">
        <v>3014</v>
      </c>
      <c r="F2842" s="45" t="s">
        <v>115</v>
      </c>
      <c r="G2842" s="45" t="s">
        <v>116</v>
      </c>
      <c r="H2842" s="29" t="s">
        <v>1</v>
      </c>
      <c r="I2842" s="124" t="s">
        <v>3013</v>
      </c>
      <c r="J2842" s="124" t="s">
        <v>2</v>
      </c>
      <c r="K2842" s="124" t="s">
        <v>3097</v>
      </c>
      <c r="L2842" s="124" t="s">
        <v>3097</v>
      </c>
      <c r="M2842" s="124" t="s">
        <v>3098</v>
      </c>
      <c r="N2842" s="124" t="s">
        <v>3099</v>
      </c>
      <c r="O2842" s="124" t="s">
        <v>3100</v>
      </c>
      <c r="P2842" s="124" t="s">
        <v>3097</v>
      </c>
      <c r="Q2842" s="126" t="s">
        <v>3101</v>
      </c>
      <c r="R2842" s="35"/>
    </row>
    <row r="2843" spans="1:18" x14ac:dyDescent="0.3">
      <c r="A2843" s="50" t="s">
        <v>0</v>
      </c>
      <c r="B2843" s="50" t="s">
        <v>0</v>
      </c>
      <c r="C2843" s="50" t="s">
        <v>0</v>
      </c>
      <c r="D2843" s="51" t="s">
        <v>0</v>
      </c>
      <c r="E2843" s="51" t="s">
        <v>0</v>
      </c>
      <c r="F2843" s="86" t="s">
        <v>0</v>
      </c>
      <c r="G2843" s="87" t="s">
        <v>0</v>
      </c>
      <c r="H2843" s="8" t="s">
        <v>0</v>
      </c>
      <c r="I2843" s="103">
        <v>1</v>
      </c>
      <c r="J2843" s="103">
        <v>2</v>
      </c>
      <c r="K2843" s="103">
        <v>3</v>
      </c>
      <c r="L2843" s="103" t="s">
        <v>3</v>
      </c>
      <c r="M2843" s="103">
        <v>5</v>
      </c>
      <c r="N2843" s="103">
        <v>6</v>
      </c>
      <c r="O2843" s="103">
        <v>7</v>
      </c>
      <c r="P2843" s="103" t="s">
        <v>3102</v>
      </c>
      <c r="Q2843" s="103">
        <v>9</v>
      </c>
      <c r="R2843" s="35"/>
    </row>
    <row r="2844" spans="1:18" x14ac:dyDescent="0.3">
      <c r="A2844" s="41" t="s">
        <v>796</v>
      </c>
      <c r="B2844" s="41" t="s">
        <v>154</v>
      </c>
      <c r="C2844" s="40" t="s">
        <v>1226</v>
      </c>
      <c r="D2844" s="40" t="s">
        <v>1227</v>
      </c>
      <c r="E2844" s="52" t="s">
        <v>0</v>
      </c>
      <c r="F2844" s="52" t="s">
        <v>0</v>
      </c>
      <c r="G2844" s="52" t="s">
        <v>0</v>
      </c>
      <c r="H2844" s="6" t="s">
        <v>1228</v>
      </c>
      <c r="I2844" s="102"/>
      <c r="J2844" s="102"/>
      <c r="K2844" s="102"/>
      <c r="L2844" s="102">
        <f t="shared" si="1008"/>
        <v>0</v>
      </c>
      <c r="M2844" s="102">
        <v>0</v>
      </c>
      <c r="N2844" s="102"/>
      <c r="O2844" s="102"/>
      <c r="P2844" s="102">
        <f t="shared" si="1010"/>
        <v>0</v>
      </c>
      <c r="Q2844" s="102" t="str">
        <f t="shared" si="1011"/>
        <v>-</v>
      </c>
      <c r="R2844" s="35"/>
    </row>
    <row r="2845" spans="1:18" s="34" customFormat="1" ht="20.399999999999999" x14ac:dyDescent="0.3">
      <c r="A2845" s="43" t="s">
        <v>0</v>
      </c>
      <c r="B2845" s="43" t="s">
        <v>0</v>
      </c>
      <c r="C2845" s="43" t="s">
        <v>0</v>
      </c>
      <c r="D2845" s="49" t="s">
        <v>0</v>
      </c>
      <c r="E2845" s="49" t="s">
        <v>0</v>
      </c>
      <c r="F2845" s="49" t="s">
        <v>0</v>
      </c>
      <c r="G2845" s="49" t="s">
        <v>0</v>
      </c>
      <c r="H2845" s="21" t="s">
        <v>26</v>
      </c>
      <c r="I2845" s="112">
        <f>SUM(I2846,I2854,I2856)</f>
        <v>1286538</v>
      </c>
      <c r="J2845" s="112">
        <f>SUM(J2846,J2854,J2856)</f>
        <v>1224538</v>
      </c>
      <c r="K2845" s="112">
        <f>SUM(K2846,K2854,K2856)</f>
        <v>0</v>
      </c>
      <c r="L2845" s="112">
        <f t="shared" si="1008"/>
        <v>299305</v>
      </c>
      <c r="M2845" s="112">
        <f>SUM(M2846,M2854,M2856)</f>
        <v>87595</v>
      </c>
      <c r="N2845" s="112">
        <f t="shared" ref="N2845:O2845" si="1017">SUM(N2846,N2854,N2856)</f>
        <v>113455</v>
      </c>
      <c r="O2845" s="112">
        <f t="shared" si="1017"/>
        <v>98255</v>
      </c>
      <c r="P2845" s="112">
        <f t="shared" si="1010"/>
        <v>299305</v>
      </c>
      <c r="Q2845" s="112">
        <f t="shared" si="1011"/>
        <v>24.442279455598765</v>
      </c>
      <c r="R2845" s="35"/>
    </row>
    <row r="2846" spans="1:18" x14ac:dyDescent="0.3">
      <c r="A2846" s="40" t="s">
        <v>796</v>
      </c>
      <c r="B2846" s="40" t="s">
        <v>154</v>
      </c>
      <c r="C2846" s="40" t="s">
        <v>1226</v>
      </c>
      <c r="D2846" s="40" t="s">
        <v>1227</v>
      </c>
      <c r="E2846" s="52" t="s">
        <v>119</v>
      </c>
      <c r="F2846" s="52" t="s">
        <v>0</v>
      </c>
      <c r="G2846" s="52" t="s">
        <v>0</v>
      </c>
      <c r="H2846" s="6" t="s">
        <v>5</v>
      </c>
      <c r="I2846" s="104">
        <f>SUM(I2847,I2848)</f>
        <v>1047056</v>
      </c>
      <c r="J2846" s="104">
        <f>SUM(J2847,J2848)</f>
        <v>1029056</v>
      </c>
      <c r="K2846" s="104">
        <f>SUM(K2847,K2848)</f>
        <v>0</v>
      </c>
      <c r="L2846" s="104">
        <f t="shared" si="1008"/>
        <v>256420</v>
      </c>
      <c r="M2846" s="104">
        <f>SUM(M2847,M2848)</f>
        <v>79820</v>
      </c>
      <c r="N2846" s="104">
        <f t="shared" ref="N2846:O2846" si="1018">SUM(N2847,N2848)</f>
        <v>93300</v>
      </c>
      <c r="O2846" s="104">
        <f t="shared" si="1018"/>
        <v>83300</v>
      </c>
      <c r="P2846" s="104">
        <f t="shared" si="1010"/>
        <v>256420</v>
      </c>
      <c r="Q2846" s="104">
        <f t="shared" si="1011"/>
        <v>24.917983083525094</v>
      </c>
      <c r="R2846" s="35"/>
    </row>
    <row r="2847" spans="1:18" x14ac:dyDescent="0.3">
      <c r="A2847" s="40" t="s">
        <v>796</v>
      </c>
      <c r="B2847" s="40" t="s">
        <v>154</v>
      </c>
      <c r="C2847" s="40" t="s">
        <v>1226</v>
      </c>
      <c r="D2847" s="40" t="s">
        <v>1227</v>
      </c>
      <c r="E2847" s="88" t="s">
        <v>3015</v>
      </c>
      <c r="F2847" s="40"/>
      <c r="G2847" s="81" t="s">
        <v>3071</v>
      </c>
      <c r="H2847" s="9" t="s">
        <v>6</v>
      </c>
      <c r="I2847" s="102">
        <v>902856</v>
      </c>
      <c r="J2847" s="102">
        <v>885856</v>
      </c>
      <c r="K2847" s="102"/>
      <c r="L2847" s="102">
        <f t="shared" si="1008"/>
        <v>229820</v>
      </c>
      <c r="M2847" s="102">
        <v>71820</v>
      </c>
      <c r="N2847" s="102">
        <v>84000</v>
      </c>
      <c r="O2847" s="102">
        <v>74000</v>
      </c>
      <c r="P2847" s="102">
        <f t="shared" si="1010"/>
        <v>229820</v>
      </c>
      <c r="Q2847" s="102">
        <f t="shared" si="1011"/>
        <v>25.94326843188961</v>
      </c>
      <c r="R2847" s="35"/>
    </row>
    <row r="2848" spans="1:18" x14ac:dyDescent="0.3">
      <c r="A2848" s="41" t="s">
        <v>796</v>
      </c>
      <c r="B2848" s="41" t="s">
        <v>154</v>
      </c>
      <c r="C2848" s="41" t="s">
        <v>1226</v>
      </c>
      <c r="D2848" s="41" t="s">
        <v>1227</v>
      </c>
      <c r="E2848" s="41" t="s">
        <v>120</v>
      </c>
      <c r="F2848" s="40" t="s">
        <v>0</v>
      </c>
      <c r="G2848" s="81" t="s">
        <v>0</v>
      </c>
      <c r="H2848" s="6" t="s">
        <v>7</v>
      </c>
      <c r="I2848" s="104">
        <f>SUM(I2849:I2853)</f>
        <v>144200</v>
      </c>
      <c r="J2848" s="104">
        <f>SUM(J2849:J2853)</f>
        <v>143200</v>
      </c>
      <c r="K2848" s="104">
        <f>SUM(K2849:K2853)</f>
        <v>0</v>
      </c>
      <c r="L2848" s="104">
        <f t="shared" si="1008"/>
        <v>26600</v>
      </c>
      <c r="M2848" s="104">
        <f>SUM(M2849:M2853)</f>
        <v>8000</v>
      </c>
      <c r="N2848" s="104">
        <f t="shared" ref="N2848:O2848" si="1019">SUM(N2849:N2853)</f>
        <v>9300</v>
      </c>
      <c r="O2848" s="104">
        <f t="shared" si="1019"/>
        <v>9300</v>
      </c>
      <c r="P2848" s="104">
        <f t="shared" si="1010"/>
        <v>26600</v>
      </c>
      <c r="Q2848" s="104">
        <f t="shared" si="1011"/>
        <v>18.575418994413408</v>
      </c>
      <c r="R2848" s="35"/>
    </row>
    <row r="2849" spans="1:18" x14ac:dyDescent="0.3">
      <c r="A2849" s="40" t="s">
        <v>796</v>
      </c>
      <c r="B2849" s="40" t="s">
        <v>154</v>
      </c>
      <c r="C2849" s="40" t="s">
        <v>1226</v>
      </c>
      <c r="D2849" s="40" t="s">
        <v>1227</v>
      </c>
      <c r="E2849" s="88" t="s">
        <v>3016</v>
      </c>
      <c r="F2849" s="40" t="s">
        <v>1229</v>
      </c>
      <c r="G2849" s="81" t="s">
        <v>3071</v>
      </c>
      <c r="H2849" s="9" t="s">
        <v>9</v>
      </c>
      <c r="I2849" s="102">
        <v>27000</v>
      </c>
      <c r="J2849" s="102">
        <v>27000</v>
      </c>
      <c r="K2849" s="102"/>
      <c r="L2849" s="102">
        <f t="shared" si="1008"/>
        <v>6639</v>
      </c>
      <c r="M2849" s="102">
        <v>2039</v>
      </c>
      <c r="N2849" s="102">
        <v>2300</v>
      </c>
      <c r="O2849" s="102">
        <v>2300</v>
      </c>
      <c r="P2849" s="102">
        <f t="shared" si="1010"/>
        <v>6639</v>
      </c>
      <c r="Q2849" s="102">
        <f t="shared" si="1011"/>
        <v>24.588888888888889</v>
      </c>
      <c r="R2849" s="35"/>
    </row>
    <row r="2850" spans="1:18" x14ac:dyDescent="0.3">
      <c r="A2850" s="40" t="s">
        <v>796</v>
      </c>
      <c r="B2850" s="40" t="s">
        <v>154</v>
      </c>
      <c r="C2850" s="40" t="s">
        <v>1226</v>
      </c>
      <c r="D2850" s="40" t="s">
        <v>1227</v>
      </c>
      <c r="E2850" s="88" t="s">
        <v>3016</v>
      </c>
      <c r="F2850" s="40" t="s">
        <v>1230</v>
      </c>
      <c r="G2850" s="81" t="s">
        <v>3071</v>
      </c>
      <c r="H2850" s="9" t="s">
        <v>12</v>
      </c>
      <c r="I2850" s="102">
        <v>74000</v>
      </c>
      <c r="J2850" s="102">
        <v>73000</v>
      </c>
      <c r="K2850" s="102"/>
      <c r="L2850" s="102">
        <f t="shared" si="1008"/>
        <v>19961</v>
      </c>
      <c r="M2850" s="102">
        <v>5961</v>
      </c>
      <c r="N2850" s="102">
        <v>7000</v>
      </c>
      <c r="O2850" s="102">
        <v>7000</v>
      </c>
      <c r="P2850" s="102">
        <f t="shared" si="1010"/>
        <v>19961</v>
      </c>
      <c r="Q2850" s="102">
        <f t="shared" si="1011"/>
        <v>27.343835616438355</v>
      </c>
      <c r="R2850" s="35"/>
    </row>
    <row r="2851" spans="1:18" x14ac:dyDescent="0.3">
      <c r="A2851" s="40" t="s">
        <v>796</v>
      </c>
      <c r="B2851" s="40" t="s">
        <v>154</v>
      </c>
      <c r="C2851" s="40" t="s">
        <v>1226</v>
      </c>
      <c r="D2851" s="40" t="s">
        <v>1227</v>
      </c>
      <c r="E2851" s="88" t="s">
        <v>3016</v>
      </c>
      <c r="F2851" s="40" t="s">
        <v>1231</v>
      </c>
      <c r="G2851" s="81" t="s">
        <v>3071</v>
      </c>
      <c r="H2851" s="9" t="s">
        <v>10</v>
      </c>
      <c r="I2851" s="102">
        <v>18800</v>
      </c>
      <c r="J2851" s="102">
        <v>18800</v>
      </c>
      <c r="K2851" s="102"/>
      <c r="L2851" s="102">
        <f t="shared" si="1008"/>
        <v>0</v>
      </c>
      <c r="M2851" s="102">
        <v>0</v>
      </c>
      <c r="N2851" s="102"/>
      <c r="O2851" s="102"/>
      <c r="P2851" s="102">
        <f t="shared" si="1010"/>
        <v>0</v>
      </c>
      <c r="Q2851" s="102">
        <f t="shared" si="1011"/>
        <v>0</v>
      </c>
      <c r="R2851" s="35"/>
    </row>
    <row r="2852" spans="1:18" x14ac:dyDescent="0.3">
      <c r="A2852" s="40" t="s">
        <v>796</v>
      </c>
      <c r="B2852" s="40" t="s">
        <v>154</v>
      </c>
      <c r="C2852" s="40" t="s">
        <v>1226</v>
      </c>
      <c r="D2852" s="40" t="s">
        <v>1227</v>
      </c>
      <c r="E2852" s="88" t="s">
        <v>3016</v>
      </c>
      <c r="F2852" s="40" t="s">
        <v>1232</v>
      </c>
      <c r="G2852" s="81" t="s">
        <v>3071</v>
      </c>
      <c r="H2852" s="9" t="s">
        <v>8</v>
      </c>
      <c r="I2852" s="102">
        <v>8500</v>
      </c>
      <c r="J2852" s="102">
        <v>8500</v>
      </c>
      <c r="K2852" s="102"/>
      <c r="L2852" s="102">
        <f t="shared" si="1008"/>
        <v>0</v>
      </c>
      <c r="M2852" s="102">
        <v>0</v>
      </c>
      <c r="N2852" s="102"/>
      <c r="O2852" s="102"/>
      <c r="P2852" s="102">
        <f t="shared" si="1010"/>
        <v>0</v>
      </c>
      <c r="Q2852" s="102">
        <f t="shared" si="1011"/>
        <v>0</v>
      </c>
      <c r="R2852" s="35"/>
    </row>
    <row r="2853" spans="1:18" x14ac:dyDescent="0.3">
      <c r="A2853" s="40" t="s">
        <v>796</v>
      </c>
      <c r="B2853" s="40" t="s">
        <v>154</v>
      </c>
      <c r="C2853" s="40" t="s">
        <v>1226</v>
      </c>
      <c r="D2853" s="40" t="s">
        <v>1227</v>
      </c>
      <c r="E2853" s="88" t="s">
        <v>3016</v>
      </c>
      <c r="F2853" s="40" t="s">
        <v>1233</v>
      </c>
      <c r="G2853" s="81" t="s">
        <v>3071</v>
      </c>
      <c r="H2853" s="9" t="s">
        <v>11</v>
      </c>
      <c r="I2853" s="102">
        <v>15900</v>
      </c>
      <c r="J2853" s="102">
        <v>15900</v>
      </c>
      <c r="K2853" s="102"/>
      <c r="L2853" s="102">
        <f t="shared" si="1008"/>
        <v>0</v>
      </c>
      <c r="M2853" s="102">
        <v>0</v>
      </c>
      <c r="N2853" s="102"/>
      <c r="O2853" s="102"/>
      <c r="P2853" s="102">
        <f t="shared" si="1010"/>
        <v>0</v>
      </c>
      <c r="Q2853" s="102">
        <f t="shared" si="1011"/>
        <v>0</v>
      </c>
      <c r="R2853" s="35"/>
    </row>
    <row r="2854" spans="1:18" x14ac:dyDescent="0.3">
      <c r="A2854" s="40" t="s">
        <v>796</v>
      </c>
      <c r="B2854" s="40" t="s">
        <v>154</v>
      </c>
      <c r="C2854" s="40" t="s">
        <v>1226</v>
      </c>
      <c r="D2854" s="40" t="s">
        <v>1227</v>
      </c>
      <c r="E2854" s="52" t="s">
        <v>124</v>
      </c>
      <c r="F2854" s="52" t="s">
        <v>0</v>
      </c>
      <c r="G2854" s="52" t="s">
        <v>0</v>
      </c>
      <c r="H2854" s="6" t="s">
        <v>14</v>
      </c>
      <c r="I2854" s="104">
        <f>SUM(I2855)</f>
        <v>100182</v>
      </c>
      <c r="J2854" s="104">
        <f>SUM(J2855)</f>
        <v>98182</v>
      </c>
      <c r="K2854" s="104">
        <f>SUM(K2855)</f>
        <v>0</v>
      </c>
      <c r="L2854" s="104">
        <f t="shared" si="1008"/>
        <v>25742</v>
      </c>
      <c r="M2854" s="104">
        <f>SUM(M2855)</f>
        <v>7542</v>
      </c>
      <c r="N2854" s="104">
        <f t="shared" ref="N2854:O2854" si="1020">SUM(N2855)</f>
        <v>10000</v>
      </c>
      <c r="O2854" s="104">
        <f t="shared" si="1020"/>
        <v>8200</v>
      </c>
      <c r="P2854" s="104">
        <f t="shared" si="1010"/>
        <v>25742</v>
      </c>
      <c r="Q2854" s="104">
        <f t="shared" si="1011"/>
        <v>26.218655150638607</v>
      </c>
      <c r="R2854" s="35"/>
    </row>
    <row r="2855" spans="1:18" x14ac:dyDescent="0.3">
      <c r="A2855" s="40" t="s">
        <v>796</v>
      </c>
      <c r="B2855" s="40" t="s">
        <v>154</v>
      </c>
      <c r="C2855" s="40" t="s">
        <v>1226</v>
      </c>
      <c r="D2855" s="40" t="s">
        <v>1227</v>
      </c>
      <c r="E2855" s="88" t="s">
        <v>3017</v>
      </c>
      <c r="F2855" s="40"/>
      <c r="G2855" s="81" t="s">
        <v>3071</v>
      </c>
      <c r="H2855" s="9" t="s">
        <v>15</v>
      </c>
      <c r="I2855" s="102">
        <v>100182</v>
      </c>
      <c r="J2855" s="102">
        <v>98182</v>
      </c>
      <c r="K2855" s="102"/>
      <c r="L2855" s="102">
        <f t="shared" si="1008"/>
        <v>25742</v>
      </c>
      <c r="M2855" s="102">
        <v>7542</v>
      </c>
      <c r="N2855" s="102">
        <v>10000</v>
      </c>
      <c r="O2855" s="102">
        <v>8200</v>
      </c>
      <c r="P2855" s="102">
        <f t="shared" si="1010"/>
        <v>25742</v>
      </c>
      <c r="Q2855" s="102">
        <f t="shared" si="1011"/>
        <v>26.218655150638607</v>
      </c>
      <c r="R2855" s="35"/>
    </row>
    <row r="2856" spans="1:18" x14ac:dyDescent="0.3">
      <c r="A2856" s="40" t="s">
        <v>796</v>
      </c>
      <c r="B2856" s="40" t="s">
        <v>154</v>
      </c>
      <c r="C2856" s="40" t="s">
        <v>1226</v>
      </c>
      <c r="D2856" s="40" t="s">
        <v>1227</v>
      </c>
      <c r="E2856" s="52" t="s">
        <v>125</v>
      </c>
      <c r="F2856" s="52" t="s">
        <v>0</v>
      </c>
      <c r="G2856" s="52" t="s">
        <v>0</v>
      </c>
      <c r="H2856" s="6" t="s">
        <v>16</v>
      </c>
      <c r="I2856" s="104">
        <f>SUM(I2857:I2864)</f>
        <v>139300</v>
      </c>
      <c r="J2856" s="104">
        <f>SUM(J2857:J2864)</f>
        <v>97300</v>
      </c>
      <c r="K2856" s="104">
        <f>SUM(K2857:K2864)</f>
        <v>0</v>
      </c>
      <c r="L2856" s="104">
        <f t="shared" si="1008"/>
        <v>17143</v>
      </c>
      <c r="M2856" s="104">
        <f>SUM(M2857:M2864)</f>
        <v>233</v>
      </c>
      <c r="N2856" s="104">
        <f t="shared" ref="N2856:O2856" si="1021">SUM(N2857:N2864)</f>
        <v>10155</v>
      </c>
      <c r="O2856" s="104">
        <f t="shared" si="1021"/>
        <v>6755</v>
      </c>
      <c r="P2856" s="104">
        <f t="shared" si="1010"/>
        <v>17143</v>
      </c>
      <c r="Q2856" s="104">
        <f t="shared" si="1011"/>
        <v>17.618705035971225</v>
      </c>
      <c r="R2856" s="35"/>
    </row>
    <row r="2857" spans="1:18" x14ac:dyDescent="0.3">
      <c r="A2857" s="40" t="s">
        <v>796</v>
      </c>
      <c r="B2857" s="40" t="s">
        <v>154</v>
      </c>
      <c r="C2857" s="40" t="s">
        <v>1226</v>
      </c>
      <c r="D2857" s="40" t="s">
        <v>1227</v>
      </c>
      <c r="E2857" s="88" t="s">
        <v>3018</v>
      </c>
      <c r="F2857" s="40"/>
      <c r="G2857" s="81" t="s">
        <v>3071</v>
      </c>
      <c r="H2857" s="9" t="s">
        <v>17</v>
      </c>
      <c r="I2857" s="102">
        <v>2000</v>
      </c>
      <c r="J2857" s="102">
        <v>1000</v>
      </c>
      <c r="K2857" s="102"/>
      <c r="L2857" s="102">
        <f t="shared" si="1008"/>
        <v>0</v>
      </c>
      <c r="M2857" s="102">
        <v>0</v>
      </c>
      <c r="N2857" s="102"/>
      <c r="O2857" s="102"/>
      <c r="P2857" s="102">
        <f t="shared" si="1010"/>
        <v>0</v>
      </c>
      <c r="Q2857" s="102">
        <f t="shared" si="1011"/>
        <v>0</v>
      </c>
      <c r="R2857" s="35"/>
    </row>
    <row r="2858" spans="1:18" x14ac:dyDescent="0.3">
      <c r="A2858" s="40" t="s">
        <v>796</v>
      </c>
      <c r="B2858" s="40" t="s">
        <v>154</v>
      </c>
      <c r="C2858" s="40" t="s">
        <v>1226</v>
      </c>
      <c r="D2858" s="40" t="s">
        <v>1227</v>
      </c>
      <c r="E2858" s="88" t="s">
        <v>3031</v>
      </c>
      <c r="F2858" s="40"/>
      <c r="G2858" s="81" t="s">
        <v>3071</v>
      </c>
      <c r="H2858" s="9" t="s">
        <v>18</v>
      </c>
      <c r="I2858" s="102">
        <v>28000</v>
      </c>
      <c r="J2858" s="102">
        <v>28000</v>
      </c>
      <c r="K2858" s="102"/>
      <c r="L2858" s="102">
        <f t="shared" si="1008"/>
        <v>6500</v>
      </c>
      <c r="M2858" s="102">
        <v>0</v>
      </c>
      <c r="N2858" s="102">
        <v>4500</v>
      </c>
      <c r="O2858" s="102">
        <v>2000</v>
      </c>
      <c r="P2858" s="102">
        <f t="shared" si="1010"/>
        <v>6500</v>
      </c>
      <c r="Q2858" s="102">
        <f t="shared" si="1011"/>
        <v>23.214285714285715</v>
      </c>
      <c r="R2858" s="35"/>
    </row>
    <row r="2859" spans="1:18" x14ac:dyDescent="0.3">
      <c r="A2859" s="40" t="s">
        <v>796</v>
      </c>
      <c r="B2859" s="40" t="s">
        <v>154</v>
      </c>
      <c r="C2859" s="40" t="s">
        <v>1226</v>
      </c>
      <c r="D2859" s="40" t="s">
        <v>1227</v>
      </c>
      <c r="E2859" s="88" t="s">
        <v>3032</v>
      </c>
      <c r="F2859" s="40"/>
      <c r="G2859" s="81" t="s">
        <v>3071</v>
      </c>
      <c r="H2859" s="9" t="s">
        <v>19</v>
      </c>
      <c r="I2859" s="102">
        <v>9600</v>
      </c>
      <c r="J2859" s="102">
        <v>9600</v>
      </c>
      <c r="K2859" s="102"/>
      <c r="L2859" s="102">
        <f t="shared" si="1008"/>
        <v>2400</v>
      </c>
      <c r="M2859" s="102">
        <v>0</v>
      </c>
      <c r="N2859" s="102">
        <v>1600</v>
      </c>
      <c r="O2859" s="102">
        <v>800</v>
      </c>
      <c r="P2859" s="102">
        <f t="shared" si="1010"/>
        <v>2400</v>
      </c>
      <c r="Q2859" s="102">
        <f t="shared" si="1011"/>
        <v>25</v>
      </c>
      <c r="R2859" s="35"/>
    </row>
    <row r="2860" spans="1:18" x14ac:dyDescent="0.3">
      <c r="A2860" s="40" t="s">
        <v>796</v>
      </c>
      <c r="B2860" s="40" t="s">
        <v>154</v>
      </c>
      <c r="C2860" s="40" t="s">
        <v>1226</v>
      </c>
      <c r="D2860" s="40" t="s">
        <v>1227</v>
      </c>
      <c r="E2860" s="88" t="s">
        <v>3026</v>
      </c>
      <c r="F2860" s="40"/>
      <c r="G2860" s="81" t="s">
        <v>3071</v>
      </c>
      <c r="H2860" s="9" t="s">
        <v>20</v>
      </c>
      <c r="I2860" s="102">
        <v>44900</v>
      </c>
      <c r="J2860" s="102">
        <v>9900</v>
      </c>
      <c r="K2860" s="102"/>
      <c r="L2860" s="102">
        <f t="shared" si="1008"/>
        <v>1660</v>
      </c>
      <c r="M2860" s="102">
        <v>0</v>
      </c>
      <c r="N2860" s="102">
        <v>830</v>
      </c>
      <c r="O2860" s="102">
        <v>830</v>
      </c>
      <c r="P2860" s="102">
        <f t="shared" si="1010"/>
        <v>1660</v>
      </c>
      <c r="Q2860" s="102">
        <f t="shared" si="1011"/>
        <v>16.767676767676768</v>
      </c>
      <c r="R2860" s="35"/>
    </row>
    <row r="2861" spans="1:18" x14ac:dyDescent="0.3">
      <c r="A2861" s="40" t="s">
        <v>796</v>
      </c>
      <c r="B2861" s="40" t="s">
        <v>154</v>
      </c>
      <c r="C2861" s="40" t="s">
        <v>1226</v>
      </c>
      <c r="D2861" s="40" t="s">
        <v>1227</v>
      </c>
      <c r="E2861" s="88" t="s">
        <v>3033</v>
      </c>
      <c r="F2861" s="40"/>
      <c r="G2861" s="81" t="s">
        <v>3071</v>
      </c>
      <c r="H2861" s="9" t="s">
        <v>21</v>
      </c>
      <c r="I2861" s="102">
        <v>2000</v>
      </c>
      <c r="J2861" s="102">
        <v>1000</v>
      </c>
      <c r="K2861" s="102"/>
      <c r="L2861" s="102">
        <f t="shared" si="1008"/>
        <v>0</v>
      </c>
      <c r="M2861" s="102">
        <v>0</v>
      </c>
      <c r="N2861" s="102"/>
      <c r="O2861" s="102"/>
      <c r="P2861" s="102">
        <f t="shared" si="1010"/>
        <v>0</v>
      </c>
      <c r="Q2861" s="102">
        <f t="shared" si="1011"/>
        <v>0</v>
      </c>
      <c r="R2861" s="35"/>
    </row>
    <row r="2862" spans="1:18" x14ac:dyDescent="0.3">
      <c r="A2862" s="40" t="s">
        <v>796</v>
      </c>
      <c r="B2862" s="40" t="s">
        <v>154</v>
      </c>
      <c r="C2862" s="40" t="s">
        <v>1226</v>
      </c>
      <c r="D2862" s="40" t="s">
        <v>1227</v>
      </c>
      <c r="E2862" s="88" t="s">
        <v>3035</v>
      </c>
      <c r="F2862" s="40"/>
      <c r="G2862" s="81" t="s">
        <v>3071</v>
      </c>
      <c r="H2862" s="9" t="s">
        <v>23</v>
      </c>
      <c r="I2862" s="102">
        <v>12900</v>
      </c>
      <c r="J2862" s="102">
        <v>9900</v>
      </c>
      <c r="K2862" s="102"/>
      <c r="L2862" s="102">
        <f t="shared" si="1008"/>
        <v>1650</v>
      </c>
      <c r="M2862" s="102">
        <v>0</v>
      </c>
      <c r="N2862" s="102">
        <v>825</v>
      </c>
      <c r="O2862" s="102">
        <v>825</v>
      </c>
      <c r="P2862" s="102">
        <f t="shared" si="1010"/>
        <v>1650</v>
      </c>
      <c r="Q2862" s="102">
        <f t="shared" si="1011"/>
        <v>16.666666666666664</v>
      </c>
      <c r="R2862" s="35"/>
    </row>
    <row r="2863" spans="1:18" x14ac:dyDescent="0.3">
      <c r="A2863" s="40" t="s">
        <v>796</v>
      </c>
      <c r="B2863" s="40" t="s">
        <v>154</v>
      </c>
      <c r="C2863" s="40" t="s">
        <v>1226</v>
      </c>
      <c r="D2863" s="40" t="s">
        <v>1227</v>
      </c>
      <c r="E2863" s="88" t="s">
        <v>3036</v>
      </c>
      <c r="F2863" s="40"/>
      <c r="G2863" s="81" t="s">
        <v>3071</v>
      </c>
      <c r="H2863" s="9" t="s">
        <v>24</v>
      </c>
      <c r="I2863" s="102">
        <v>0</v>
      </c>
      <c r="J2863" s="102">
        <v>0</v>
      </c>
      <c r="K2863" s="102"/>
      <c r="L2863" s="102">
        <f t="shared" si="1008"/>
        <v>0</v>
      </c>
      <c r="M2863" s="102">
        <v>0</v>
      </c>
      <c r="N2863" s="102"/>
      <c r="O2863" s="102"/>
      <c r="P2863" s="102">
        <f t="shared" si="1010"/>
        <v>0</v>
      </c>
      <c r="Q2863" s="102" t="str">
        <f t="shared" si="1011"/>
        <v>-</v>
      </c>
      <c r="R2863" s="35"/>
    </row>
    <row r="2864" spans="1:18" x14ac:dyDescent="0.3">
      <c r="A2864" s="41" t="s">
        <v>796</v>
      </c>
      <c r="B2864" s="41" t="s">
        <v>154</v>
      </c>
      <c r="C2864" s="41" t="s">
        <v>1226</v>
      </c>
      <c r="D2864" s="41" t="s">
        <v>1227</v>
      </c>
      <c r="E2864" s="41" t="s">
        <v>127</v>
      </c>
      <c r="F2864" s="40" t="s">
        <v>0</v>
      </c>
      <c r="G2864" s="81" t="s">
        <v>0</v>
      </c>
      <c r="H2864" s="6" t="s">
        <v>25</v>
      </c>
      <c r="I2864" s="104">
        <f>SUM(I2865:I2867)</f>
        <v>39900</v>
      </c>
      <c r="J2864" s="104">
        <f>SUM(J2865:J2867)</f>
        <v>37900</v>
      </c>
      <c r="K2864" s="104">
        <f>SUM(K2865:K2867)</f>
        <v>0</v>
      </c>
      <c r="L2864" s="104">
        <f t="shared" si="1008"/>
        <v>4933</v>
      </c>
      <c r="M2864" s="104">
        <f>SUM(M2865:M2867)</f>
        <v>233</v>
      </c>
      <c r="N2864" s="104">
        <f t="shared" ref="N2864:O2864" si="1022">SUM(N2865:N2867)</f>
        <v>2400</v>
      </c>
      <c r="O2864" s="104">
        <f t="shared" si="1022"/>
        <v>2300</v>
      </c>
      <c r="P2864" s="104">
        <f t="shared" si="1010"/>
        <v>4933</v>
      </c>
      <c r="Q2864" s="104">
        <f t="shared" si="1011"/>
        <v>13.015831134564642</v>
      </c>
      <c r="R2864" s="35"/>
    </row>
    <row r="2865" spans="1:18" x14ac:dyDescent="0.3">
      <c r="A2865" s="40" t="s">
        <v>796</v>
      </c>
      <c r="B2865" s="40" t="s">
        <v>154</v>
      </c>
      <c r="C2865" s="40" t="s">
        <v>1226</v>
      </c>
      <c r="D2865" s="40" t="s">
        <v>1227</v>
      </c>
      <c r="E2865" s="88" t="s">
        <v>3019</v>
      </c>
      <c r="F2865" s="40"/>
      <c r="G2865" s="81" t="s">
        <v>3071</v>
      </c>
      <c r="H2865" s="9" t="s">
        <v>25</v>
      </c>
      <c r="I2865" s="102">
        <v>25900</v>
      </c>
      <c r="J2865" s="102">
        <v>23900</v>
      </c>
      <c r="K2865" s="102"/>
      <c r="L2865" s="102">
        <f t="shared" si="1008"/>
        <v>4000</v>
      </c>
      <c r="M2865" s="102">
        <v>0</v>
      </c>
      <c r="N2865" s="102">
        <v>2000</v>
      </c>
      <c r="O2865" s="102">
        <v>2000</v>
      </c>
      <c r="P2865" s="102">
        <f t="shared" si="1010"/>
        <v>4000</v>
      </c>
      <c r="Q2865" s="102">
        <f t="shared" si="1011"/>
        <v>16.736401673640167</v>
      </c>
      <c r="R2865" s="35"/>
    </row>
    <row r="2866" spans="1:18" x14ac:dyDescent="0.3">
      <c r="A2866" s="40" t="s">
        <v>796</v>
      </c>
      <c r="B2866" s="40" t="s">
        <v>154</v>
      </c>
      <c r="C2866" s="40" t="s">
        <v>1226</v>
      </c>
      <c r="D2866" s="40" t="s">
        <v>1227</v>
      </c>
      <c r="E2866" s="88" t="s">
        <v>3019</v>
      </c>
      <c r="F2866" s="40" t="s">
        <v>1234</v>
      </c>
      <c r="G2866" s="81" t="s">
        <v>3071</v>
      </c>
      <c r="H2866" s="9" t="s">
        <v>135</v>
      </c>
      <c r="I2866" s="102">
        <v>3100</v>
      </c>
      <c r="J2866" s="102">
        <v>3100</v>
      </c>
      <c r="K2866" s="102"/>
      <c r="L2866" s="102">
        <f t="shared" si="1008"/>
        <v>933</v>
      </c>
      <c r="M2866" s="102">
        <v>233</v>
      </c>
      <c r="N2866" s="102">
        <v>400</v>
      </c>
      <c r="O2866" s="102">
        <v>300</v>
      </c>
      <c r="P2866" s="102">
        <f t="shared" si="1010"/>
        <v>933</v>
      </c>
      <c r="Q2866" s="102">
        <f t="shared" si="1011"/>
        <v>30.096774193548388</v>
      </c>
      <c r="R2866" s="35"/>
    </row>
    <row r="2867" spans="1:18" ht="20.399999999999999" x14ac:dyDescent="0.3">
      <c r="A2867" s="40" t="s">
        <v>796</v>
      </c>
      <c r="B2867" s="40" t="s">
        <v>154</v>
      </c>
      <c r="C2867" s="40" t="s">
        <v>1226</v>
      </c>
      <c r="D2867" s="40" t="s">
        <v>1227</v>
      </c>
      <c r="E2867" s="88" t="s">
        <v>3019</v>
      </c>
      <c r="F2867" s="40" t="s">
        <v>1235</v>
      </c>
      <c r="G2867" s="81" t="s">
        <v>3071</v>
      </c>
      <c r="H2867" s="9" t="s">
        <v>141</v>
      </c>
      <c r="I2867" s="102">
        <v>10900</v>
      </c>
      <c r="J2867" s="102">
        <v>10900</v>
      </c>
      <c r="K2867" s="102"/>
      <c r="L2867" s="102">
        <f t="shared" si="1008"/>
        <v>0</v>
      </c>
      <c r="M2867" s="102">
        <v>0</v>
      </c>
      <c r="N2867" s="102"/>
      <c r="O2867" s="102"/>
      <c r="P2867" s="102">
        <f t="shared" si="1010"/>
        <v>0</v>
      </c>
      <c r="Q2867" s="102">
        <f t="shared" si="1011"/>
        <v>0</v>
      </c>
      <c r="R2867" s="35"/>
    </row>
    <row r="2868" spans="1:18" s="34" customFormat="1" ht="20.399999999999999" x14ac:dyDescent="0.3">
      <c r="A2868" s="43" t="s">
        <v>0</v>
      </c>
      <c r="B2868" s="43" t="s">
        <v>0</v>
      </c>
      <c r="C2868" s="43" t="s">
        <v>0</v>
      </c>
      <c r="D2868" s="49" t="s">
        <v>0</v>
      </c>
      <c r="E2868" s="49" t="s">
        <v>0</v>
      </c>
      <c r="F2868" s="49" t="s">
        <v>0</v>
      </c>
      <c r="G2868" s="49" t="s">
        <v>0</v>
      </c>
      <c r="H2868" s="21" t="s">
        <v>35</v>
      </c>
      <c r="I2868" s="112">
        <f t="shared" ref="I2868:O2869" si="1023">SUM(I2869)</f>
        <v>100</v>
      </c>
      <c r="J2868" s="112">
        <f t="shared" si="1023"/>
        <v>100</v>
      </c>
      <c r="K2868" s="112">
        <f t="shared" si="1023"/>
        <v>0</v>
      </c>
      <c r="L2868" s="112">
        <f t="shared" si="1008"/>
        <v>0</v>
      </c>
      <c r="M2868" s="112">
        <f t="shared" si="1023"/>
        <v>0</v>
      </c>
      <c r="N2868" s="112">
        <f t="shared" si="1023"/>
        <v>0</v>
      </c>
      <c r="O2868" s="112">
        <f t="shared" si="1023"/>
        <v>0</v>
      </c>
      <c r="P2868" s="112">
        <f t="shared" si="1010"/>
        <v>0</v>
      </c>
      <c r="Q2868" s="112">
        <f t="shared" si="1011"/>
        <v>0</v>
      </c>
      <c r="R2868" s="35"/>
    </row>
    <row r="2869" spans="1:18" x14ac:dyDescent="0.3">
      <c r="A2869" s="40" t="s">
        <v>796</v>
      </c>
      <c r="B2869" s="40" t="s">
        <v>154</v>
      </c>
      <c r="C2869" s="40" t="s">
        <v>1226</v>
      </c>
      <c r="D2869" s="40" t="s">
        <v>1227</v>
      </c>
      <c r="E2869" s="52" t="s">
        <v>142</v>
      </c>
      <c r="F2869" s="52" t="s">
        <v>0</v>
      </c>
      <c r="G2869" s="52" t="s">
        <v>0</v>
      </c>
      <c r="H2869" s="6" t="s">
        <v>27</v>
      </c>
      <c r="I2869" s="104">
        <f t="shared" si="1023"/>
        <v>100</v>
      </c>
      <c r="J2869" s="104">
        <f t="shared" si="1023"/>
        <v>100</v>
      </c>
      <c r="K2869" s="104">
        <f t="shared" si="1023"/>
        <v>0</v>
      </c>
      <c r="L2869" s="104">
        <f t="shared" si="1008"/>
        <v>0</v>
      </c>
      <c r="M2869" s="104">
        <f t="shared" si="1023"/>
        <v>0</v>
      </c>
      <c r="N2869" s="104">
        <f t="shared" si="1023"/>
        <v>0</v>
      </c>
      <c r="O2869" s="104">
        <f t="shared" si="1023"/>
        <v>0</v>
      </c>
      <c r="P2869" s="104">
        <f t="shared" si="1010"/>
        <v>0</v>
      </c>
      <c r="Q2869" s="104">
        <f t="shared" si="1011"/>
        <v>0</v>
      </c>
      <c r="R2869" s="35"/>
    </row>
    <row r="2870" spans="1:18" x14ac:dyDescent="0.3">
      <c r="A2870" s="40" t="s">
        <v>796</v>
      </c>
      <c r="B2870" s="40" t="s">
        <v>154</v>
      </c>
      <c r="C2870" s="40" t="s">
        <v>1226</v>
      </c>
      <c r="D2870" s="40" t="s">
        <v>1227</v>
      </c>
      <c r="E2870" s="88" t="s">
        <v>3021</v>
      </c>
      <c r="F2870" s="40"/>
      <c r="G2870" s="81" t="s">
        <v>3071</v>
      </c>
      <c r="H2870" s="9" t="s">
        <v>34</v>
      </c>
      <c r="I2870" s="102">
        <v>100</v>
      </c>
      <c r="J2870" s="102">
        <v>100</v>
      </c>
      <c r="K2870" s="102"/>
      <c r="L2870" s="102">
        <f t="shared" si="1008"/>
        <v>0</v>
      </c>
      <c r="M2870" s="102">
        <v>0</v>
      </c>
      <c r="N2870" s="102"/>
      <c r="O2870" s="102"/>
      <c r="P2870" s="102">
        <f t="shared" si="1010"/>
        <v>0</v>
      </c>
      <c r="Q2870" s="102">
        <f t="shared" si="1011"/>
        <v>0</v>
      </c>
      <c r="R2870" s="35"/>
    </row>
    <row r="2871" spans="1:18" s="34" customFormat="1" ht="20.399999999999999" x14ac:dyDescent="0.3">
      <c r="A2871" s="43" t="s">
        <v>0</v>
      </c>
      <c r="B2871" s="43" t="s">
        <v>0</v>
      </c>
      <c r="C2871" s="43" t="s">
        <v>0</v>
      </c>
      <c r="D2871" s="49" t="s">
        <v>0</v>
      </c>
      <c r="E2871" s="49" t="s">
        <v>0</v>
      </c>
      <c r="F2871" s="49" t="s">
        <v>0</v>
      </c>
      <c r="G2871" s="49" t="s">
        <v>0</v>
      </c>
      <c r="H2871" s="21" t="s">
        <v>53</v>
      </c>
      <c r="I2871" s="112">
        <f>SUM(I2872)</f>
        <v>16000</v>
      </c>
      <c r="J2871" s="112">
        <f>SUM(J2872)</f>
        <v>0</v>
      </c>
      <c r="K2871" s="112">
        <f>SUM(K2872)</f>
        <v>0</v>
      </c>
      <c r="L2871" s="112">
        <f t="shared" si="1008"/>
        <v>0</v>
      </c>
      <c r="M2871" s="112">
        <f>SUM(M2872)</f>
        <v>0</v>
      </c>
      <c r="N2871" s="112">
        <f t="shared" ref="N2871:O2871" si="1024">SUM(N2872)</f>
        <v>0</v>
      </c>
      <c r="O2871" s="112">
        <f t="shared" si="1024"/>
        <v>0</v>
      </c>
      <c r="P2871" s="112">
        <f t="shared" si="1010"/>
        <v>0</v>
      </c>
      <c r="Q2871" s="112" t="str">
        <f t="shared" si="1011"/>
        <v>-</v>
      </c>
      <c r="R2871" s="35"/>
    </row>
    <row r="2872" spans="1:18" x14ac:dyDescent="0.3">
      <c r="A2872" s="40" t="s">
        <v>796</v>
      </c>
      <c r="B2872" s="40" t="s">
        <v>154</v>
      </c>
      <c r="C2872" s="40" t="s">
        <v>1226</v>
      </c>
      <c r="D2872" s="40" t="s">
        <v>1227</v>
      </c>
      <c r="E2872" s="52" t="s">
        <v>149</v>
      </c>
      <c r="F2872" s="52" t="s">
        <v>0</v>
      </c>
      <c r="G2872" s="52" t="s">
        <v>0</v>
      </c>
      <c r="H2872" s="6" t="s">
        <v>46</v>
      </c>
      <c r="I2872" s="104">
        <f>SUM(I2873:I2874)</f>
        <v>16000</v>
      </c>
      <c r="J2872" s="104">
        <f>SUM(J2873:J2874)</f>
        <v>0</v>
      </c>
      <c r="K2872" s="104">
        <f>SUM(K2873:K2874)</f>
        <v>0</v>
      </c>
      <c r="L2872" s="104">
        <f t="shared" si="1008"/>
        <v>0</v>
      </c>
      <c r="M2872" s="104">
        <f>SUM(M2873:M2874)</f>
        <v>0</v>
      </c>
      <c r="N2872" s="104">
        <f t="shared" ref="N2872:O2872" si="1025">SUM(N2873:N2874)</f>
        <v>0</v>
      </c>
      <c r="O2872" s="104">
        <f t="shared" si="1025"/>
        <v>0</v>
      </c>
      <c r="P2872" s="104">
        <f t="shared" si="1010"/>
        <v>0</v>
      </c>
      <c r="Q2872" s="104" t="str">
        <f t="shared" si="1011"/>
        <v>-</v>
      </c>
      <c r="R2872" s="35"/>
    </row>
    <row r="2873" spans="1:18" x14ac:dyDescent="0.3">
      <c r="A2873" s="40" t="s">
        <v>796</v>
      </c>
      <c r="B2873" s="40" t="s">
        <v>154</v>
      </c>
      <c r="C2873" s="40" t="s">
        <v>1226</v>
      </c>
      <c r="D2873" s="40" t="s">
        <v>1227</v>
      </c>
      <c r="E2873" s="88" t="s">
        <v>3022</v>
      </c>
      <c r="F2873" s="40"/>
      <c r="G2873" s="81" t="s">
        <v>3071</v>
      </c>
      <c r="H2873" s="9" t="s">
        <v>49</v>
      </c>
      <c r="I2873" s="102">
        <v>9000</v>
      </c>
      <c r="J2873" s="102">
        <v>0</v>
      </c>
      <c r="K2873" s="102"/>
      <c r="L2873" s="102">
        <f t="shared" si="1008"/>
        <v>0</v>
      </c>
      <c r="M2873" s="102">
        <v>0</v>
      </c>
      <c r="N2873" s="102"/>
      <c r="O2873" s="102"/>
      <c r="P2873" s="102">
        <f t="shared" si="1010"/>
        <v>0</v>
      </c>
      <c r="Q2873" s="102" t="str">
        <f t="shared" si="1011"/>
        <v>-</v>
      </c>
      <c r="R2873" s="35"/>
    </row>
    <row r="2874" spans="1:18" x14ac:dyDescent="0.3">
      <c r="A2874" s="40" t="s">
        <v>796</v>
      </c>
      <c r="B2874" s="40" t="s">
        <v>154</v>
      </c>
      <c r="C2874" s="40" t="s">
        <v>1226</v>
      </c>
      <c r="D2874" s="40" t="s">
        <v>1227</v>
      </c>
      <c r="E2874" s="88" t="s">
        <v>3037</v>
      </c>
      <c r="F2874" s="40"/>
      <c r="G2874" s="81" t="s">
        <v>3071</v>
      </c>
      <c r="H2874" s="9" t="s">
        <v>52</v>
      </c>
      <c r="I2874" s="102">
        <v>7000</v>
      </c>
      <c r="J2874" s="102">
        <v>0</v>
      </c>
      <c r="K2874" s="102"/>
      <c r="L2874" s="102">
        <f t="shared" si="1008"/>
        <v>0</v>
      </c>
      <c r="M2874" s="102">
        <v>0</v>
      </c>
      <c r="N2874" s="102"/>
      <c r="O2874" s="102"/>
      <c r="P2874" s="102">
        <f t="shared" si="1010"/>
        <v>0</v>
      </c>
      <c r="Q2874" s="102" t="str">
        <f t="shared" si="1011"/>
        <v>-</v>
      </c>
      <c r="R2874" s="35"/>
    </row>
    <row r="2875" spans="1:18" s="34" customFormat="1" x14ac:dyDescent="0.3">
      <c r="A2875" s="49" t="s">
        <v>0</v>
      </c>
      <c r="B2875" s="49" t="s">
        <v>0</v>
      </c>
      <c r="C2875" s="49" t="s">
        <v>0</v>
      </c>
      <c r="D2875" s="49" t="s">
        <v>0</v>
      </c>
      <c r="E2875" s="49" t="s">
        <v>0</v>
      </c>
      <c r="F2875" s="49" t="s">
        <v>0</v>
      </c>
      <c r="G2875" s="49" t="s">
        <v>0</v>
      </c>
      <c r="H2875" s="21" t="s">
        <v>1236</v>
      </c>
      <c r="I2875" s="112">
        <f>SUM(I2845,I2868,I2871)</f>
        <v>1302638</v>
      </c>
      <c r="J2875" s="112">
        <f>SUM(J2845,J2868,J2871)</f>
        <v>1224638</v>
      </c>
      <c r="K2875" s="112">
        <f>SUM(K2845,K2868,K2871)</f>
        <v>0</v>
      </c>
      <c r="L2875" s="112">
        <f t="shared" si="1008"/>
        <v>299305</v>
      </c>
      <c r="M2875" s="112">
        <f>SUM(M2845,M2868,M2871)</f>
        <v>87595</v>
      </c>
      <c r="N2875" s="112">
        <f t="shared" ref="N2875:O2875" si="1026">SUM(N2845,N2868,N2871)</f>
        <v>113455</v>
      </c>
      <c r="O2875" s="112">
        <f t="shared" si="1026"/>
        <v>98255</v>
      </c>
      <c r="P2875" s="112">
        <f t="shared" si="1010"/>
        <v>299305</v>
      </c>
      <c r="Q2875" s="112">
        <f t="shared" si="1011"/>
        <v>24.440283577677651</v>
      </c>
      <c r="R2875" s="35"/>
    </row>
    <row r="2876" spans="1:18" ht="15" thickBot="1" x14ac:dyDescent="0.35">
      <c r="A2876" s="81" t="s">
        <v>0</v>
      </c>
      <c r="B2876" s="81" t="s">
        <v>0</v>
      </c>
      <c r="C2876" s="81" t="s">
        <v>0</v>
      </c>
      <c r="D2876" s="81" t="s">
        <v>0</v>
      </c>
      <c r="E2876" s="81" t="s">
        <v>0</v>
      </c>
      <c r="F2876" s="81" t="s">
        <v>0</v>
      </c>
      <c r="G2876" s="81" t="s">
        <v>0</v>
      </c>
      <c r="H2876" s="6" t="s">
        <v>152</v>
      </c>
      <c r="I2876" s="104">
        <v>36</v>
      </c>
      <c r="J2876" s="104">
        <v>36</v>
      </c>
      <c r="K2876" s="104"/>
      <c r="L2876" s="104"/>
      <c r="M2876" s="104"/>
      <c r="N2876" s="104"/>
      <c r="O2876" s="104"/>
      <c r="P2876" s="104"/>
      <c r="Q2876" s="104"/>
      <c r="R2876" s="35"/>
    </row>
    <row r="2877" spans="1:18" s="34" customFormat="1" ht="31.2" thickBot="1" x14ac:dyDescent="0.35">
      <c r="A2877" s="127" t="s">
        <v>0</v>
      </c>
      <c r="B2877" s="127" t="s">
        <v>0</v>
      </c>
      <c r="C2877" s="127" t="s">
        <v>0</v>
      </c>
      <c r="D2877" s="127" t="s">
        <v>0</v>
      </c>
      <c r="E2877" s="127" t="s">
        <v>0</v>
      </c>
      <c r="F2877" s="127" t="s">
        <v>0</v>
      </c>
      <c r="G2877" s="127" t="s">
        <v>0</v>
      </c>
      <c r="H2877" s="29" t="s">
        <v>63</v>
      </c>
      <c r="I2877" s="124" t="s">
        <v>3013</v>
      </c>
      <c r="J2877" s="124" t="s">
        <v>2</v>
      </c>
      <c r="K2877" s="124" t="s">
        <v>3097</v>
      </c>
      <c r="L2877" s="124" t="s">
        <v>3097</v>
      </c>
      <c r="M2877" s="124" t="s">
        <v>3098</v>
      </c>
      <c r="N2877" s="124" t="s">
        <v>3099</v>
      </c>
      <c r="O2877" s="124" t="s">
        <v>3100</v>
      </c>
      <c r="P2877" s="124" t="s">
        <v>3097</v>
      </c>
      <c r="Q2877" s="126" t="s">
        <v>3101</v>
      </c>
      <c r="R2877" s="35"/>
    </row>
    <row r="2878" spans="1:18" x14ac:dyDescent="0.3">
      <c r="A2878" s="128"/>
      <c r="B2878" s="128"/>
      <c r="C2878" s="128"/>
      <c r="D2878" s="128"/>
      <c r="E2878" s="128"/>
      <c r="F2878" s="128"/>
      <c r="G2878" s="128"/>
      <c r="H2878" s="10" t="s">
        <v>0</v>
      </c>
      <c r="I2878" s="103">
        <v>1</v>
      </c>
      <c r="J2878" s="103">
        <v>2</v>
      </c>
      <c r="K2878" s="103">
        <v>3</v>
      </c>
      <c r="L2878" s="103" t="s">
        <v>3</v>
      </c>
      <c r="M2878" s="103">
        <v>5</v>
      </c>
      <c r="N2878" s="103">
        <v>6</v>
      </c>
      <c r="O2878" s="103">
        <v>7</v>
      </c>
      <c r="P2878" s="103" t="s">
        <v>3102</v>
      </c>
      <c r="Q2878" s="103">
        <v>9</v>
      </c>
      <c r="R2878" s="35"/>
    </row>
    <row r="2879" spans="1:18" x14ac:dyDescent="0.3">
      <c r="A2879" s="128"/>
      <c r="B2879" s="128"/>
      <c r="C2879" s="128"/>
      <c r="D2879" s="128"/>
      <c r="E2879" s="128"/>
      <c r="F2879" s="128"/>
      <c r="G2879" s="128"/>
      <c r="H2879" s="11" t="s">
        <v>99</v>
      </c>
      <c r="I2879" s="105">
        <f>SUM(I2875)</f>
        <v>1302638</v>
      </c>
      <c r="J2879" s="105">
        <f>SUM(J2875)</f>
        <v>1224638</v>
      </c>
      <c r="K2879" s="105">
        <f>SUM(K2875)</f>
        <v>0</v>
      </c>
      <c r="L2879" s="105">
        <f t="shared" si="1008"/>
        <v>299305</v>
      </c>
      <c r="M2879" s="105">
        <f>SUM(M2875)</f>
        <v>87595</v>
      </c>
      <c r="N2879" s="105">
        <f t="shared" ref="N2879:O2879" si="1027">SUM(N2875)</f>
        <v>113455</v>
      </c>
      <c r="O2879" s="105">
        <f t="shared" si="1027"/>
        <v>98255</v>
      </c>
      <c r="P2879" s="105">
        <f t="shared" si="1010"/>
        <v>299305</v>
      </c>
      <c r="Q2879" s="105">
        <f t="shared" si="1011"/>
        <v>24.440283577677651</v>
      </c>
      <c r="R2879" s="35"/>
    </row>
    <row r="2880" spans="1:18" x14ac:dyDescent="0.3">
      <c r="A2880" s="128"/>
      <c r="B2880" s="128"/>
      <c r="C2880" s="128"/>
      <c r="D2880" s="128"/>
      <c r="E2880" s="128"/>
      <c r="F2880" s="128"/>
      <c r="G2880" s="128"/>
      <c r="H2880" s="12" t="s">
        <v>62</v>
      </c>
      <c r="I2880" s="105">
        <f>SUM(I2879)</f>
        <v>1302638</v>
      </c>
      <c r="J2880" s="105">
        <f>SUM(J2879)</f>
        <v>1224638</v>
      </c>
      <c r="K2880" s="105">
        <f>SUM(K2879)</f>
        <v>0</v>
      </c>
      <c r="L2880" s="105">
        <f t="shared" si="1008"/>
        <v>299305</v>
      </c>
      <c r="M2880" s="105">
        <f>SUM(M2879)</f>
        <v>87595</v>
      </c>
      <c r="N2880" s="105">
        <f t="shared" ref="N2880:O2880" si="1028">SUM(N2879)</f>
        <v>113455</v>
      </c>
      <c r="O2880" s="105">
        <f t="shared" si="1028"/>
        <v>98255</v>
      </c>
      <c r="P2880" s="105">
        <f t="shared" si="1010"/>
        <v>299305</v>
      </c>
      <c r="Q2880" s="105">
        <f t="shared" si="1011"/>
        <v>24.440283577677651</v>
      </c>
      <c r="R2880" s="35"/>
    </row>
    <row r="2881" spans="1:18" ht="15" thickBot="1" x14ac:dyDescent="0.35">
      <c r="A2881" s="129"/>
      <c r="B2881" s="129"/>
      <c r="C2881" s="129"/>
      <c r="D2881" s="129"/>
      <c r="E2881" s="129"/>
      <c r="F2881" s="129"/>
      <c r="G2881" s="129"/>
      <c r="R2881" s="35"/>
    </row>
    <row r="2882" spans="1:18" s="34" customFormat="1" ht="31.2" thickBot="1" x14ac:dyDescent="0.35">
      <c r="A2882" s="45" t="s">
        <v>112</v>
      </c>
      <c r="B2882" s="45" t="s">
        <v>113</v>
      </c>
      <c r="C2882" s="45" t="s">
        <v>114</v>
      </c>
      <c r="D2882" s="46" t="s">
        <v>0</v>
      </c>
      <c r="E2882" s="45" t="s">
        <v>3014</v>
      </c>
      <c r="F2882" s="45" t="s">
        <v>115</v>
      </c>
      <c r="G2882" s="45" t="s">
        <v>116</v>
      </c>
      <c r="H2882" s="29" t="s">
        <v>1</v>
      </c>
      <c r="I2882" s="124" t="s">
        <v>3013</v>
      </c>
      <c r="J2882" s="124" t="s">
        <v>2</v>
      </c>
      <c r="K2882" s="124" t="s">
        <v>3097</v>
      </c>
      <c r="L2882" s="124" t="s">
        <v>3097</v>
      </c>
      <c r="M2882" s="124" t="s">
        <v>3098</v>
      </c>
      <c r="N2882" s="124" t="s">
        <v>3099</v>
      </c>
      <c r="O2882" s="124" t="s">
        <v>3100</v>
      </c>
      <c r="P2882" s="124" t="s">
        <v>3097</v>
      </c>
      <c r="Q2882" s="126" t="s">
        <v>3101</v>
      </c>
      <c r="R2882" s="35"/>
    </row>
    <row r="2883" spans="1:18" x14ac:dyDescent="0.3">
      <c r="A2883" s="50" t="s">
        <v>0</v>
      </c>
      <c r="B2883" s="50" t="s">
        <v>0</v>
      </c>
      <c r="C2883" s="50" t="s">
        <v>0</v>
      </c>
      <c r="D2883" s="51" t="s">
        <v>0</v>
      </c>
      <c r="E2883" s="51" t="s">
        <v>0</v>
      </c>
      <c r="F2883" s="86" t="s">
        <v>0</v>
      </c>
      <c r="G2883" s="87" t="s">
        <v>0</v>
      </c>
      <c r="H2883" s="8" t="s">
        <v>0</v>
      </c>
      <c r="I2883" s="103">
        <v>1</v>
      </c>
      <c r="J2883" s="103">
        <v>2</v>
      </c>
      <c r="K2883" s="103">
        <v>3</v>
      </c>
      <c r="L2883" s="103" t="s">
        <v>3</v>
      </c>
      <c r="M2883" s="103">
        <v>5</v>
      </c>
      <c r="N2883" s="103">
        <v>6</v>
      </c>
      <c r="O2883" s="103">
        <v>7</v>
      </c>
      <c r="P2883" s="103" t="s">
        <v>3102</v>
      </c>
      <c r="Q2883" s="103">
        <v>9</v>
      </c>
      <c r="R2883" s="35"/>
    </row>
    <row r="2884" spans="1:18" x14ac:dyDescent="0.3">
      <c r="A2884" s="41" t="s">
        <v>796</v>
      </c>
      <c r="B2884" s="41" t="s">
        <v>154</v>
      </c>
      <c r="C2884" s="40" t="s">
        <v>1237</v>
      </c>
      <c r="D2884" s="40" t="s">
        <v>1238</v>
      </c>
      <c r="E2884" s="52" t="s">
        <v>0</v>
      </c>
      <c r="F2884" s="52" t="s">
        <v>0</v>
      </c>
      <c r="G2884" s="52" t="s">
        <v>0</v>
      </c>
      <c r="H2884" s="6" t="s">
        <v>1239</v>
      </c>
      <c r="I2884" s="102"/>
      <c r="J2884" s="102"/>
      <c r="K2884" s="102"/>
      <c r="L2884" s="102">
        <f t="shared" si="1008"/>
        <v>0</v>
      </c>
      <c r="M2884" s="102">
        <v>0</v>
      </c>
      <c r="N2884" s="102"/>
      <c r="O2884" s="102"/>
      <c r="P2884" s="102">
        <f t="shared" si="1010"/>
        <v>0</v>
      </c>
      <c r="Q2884" s="102" t="str">
        <f t="shared" si="1011"/>
        <v>-</v>
      </c>
      <c r="R2884" s="35"/>
    </row>
    <row r="2885" spans="1:18" s="34" customFormat="1" ht="20.399999999999999" x14ac:dyDescent="0.3">
      <c r="A2885" s="43" t="s">
        <v>0</v>
      </c>
      <c r="B2885" s="43" t="s">
        <v>0</v>
      </c>
      <c r="C2885" s="43" t="s">
        <v>0</v>
      </c>
      <c r="D2885" s="49" t="s">
        <v>0</v>
      </c>
      <c r="E2885" s="49" t="s">
        <v>0</v>
      </c>
      <c r="F2885" s="49" t="s">
        <v>0</v>
      </c>
      <c r="G2885" s="49" t="s">
        <v>0</v>
      </c>
      <c r="H2885" s="21" t="s">
        <v>26</v>
      </c>
      <c r="I2885" s="112">
        <f>SUM(I2886,I2894,I2896)</f>
        <v>1819814</v>
      </c>
      <c r="J2885" s="112">
        <f>SUM(J2886,J2894,J2896)</f>
        <v>1656314</v>
      </c>
      <c r="K2885" s="112">
        <f>SUM(K2886,K2894,K2896)</f>
        <v>0</v>
      </c>
      <c r="L2885" s="112">
        <f t="shared" si="1008"/>
        <v>434142</v>
      </c>
      <c r="M2885" s="112">
        <f>SUM(M2886,M2894,M2896)</f>
        <v>128752</v>
      </c>
      <c r="N2885" s="112">
        <f t="shared" ref="N2885:O2885" si="1029">SUM(N2886,N2894,N2896)</f>
        <v>160770</v>
      </c>
      <c r="O2885" s="112">
        <f t="shared" si="1029"/>
        <v>144620</v>
      </c>
      <c r="P2885" s="112">
        <f t="shared" si="1010"/>
        <v>434142</v>
      </c>
      <c r="Q2885" s="112">
        <f t="shared" si="1011"/>
        <v>26.211334324288753</v>
      </c>
      <c r="R2885" s="35"/>
    </row>
    <row r="2886" spans="1:18" x14ac:dyDescent="0.3">
      <c r="A2886" s="40" t="s">
        <v>796</v>
      </c>
      <c r="B2886" s="40" t="s">
        <v>154</v>
      </c>
      <c r="C2886" s="40" t="s">
        <v>1237</v>
      </c>
      <c r="D2886" s="40" t="s">
        <v>1238</v>
      </c>
      <c r="E2886" s="52" t="s">
        <v>119</v>
      </c>
      <c r="F2886" s="52" t="s">
        <v>0</v>
      </c>
      <c r="G2886" s="52" t="s">
        <v>0</v>
      </c>
      <c r="H2886" s="6" t="s">
        <v>5</v>
      </c>
      <c r="I2886" s="104">
        <f>SUM(I2887,I2888)</f>
        <v>1447284</v>
      </c>
      <c r="J2886" s="104">
        <f>SUM(J2887,J2888)</f>
        <v>1376784</v>
      </c>
      <c r="K2886" s="104">
        <f>SUM(K2887,K2888)</f>
        <v>0</v>
      </c>
      <c r="L2886" s="104">
        <f t="shared" si="1008"/>
        <v>369282</v>
      </c>
      <c r="M2886" s="104">
        <f>SUM(M2887,M2888)</f>
        <v>117282</v>
      </c>
      <c r="N2886" s="104">
        <f t="shared" ref="N2886:O2886" si="1030">SUM(N2887,N2888)</f>
        <v>131000</v>
      </c>
      <c r="O2886" s="104">
        <f t="shared" si="1030"/>
        <v>121000</v>
      </c>
      <c r="P2886" s="104">
        <f t="shared" si="1010"/>
        <v>369282</v>
      </c>
      <c r="Q2886" s="104">
        <f t="shared" si="1011"/>
        <v>26.822072307638674</v>
      </c>
      <c r="R2886" s="35"/>
    </row>
    <row r="2887" spans="1:18" x14ac:dyDescent="0.3">
      <c r="A2887" s="40" t="s">
        <v>796</v>
      </c>
      <c r="B2887" s="40" t="s">
        <v>154</v>
      </c>
      <c r="C2887" s="40" t="s">
        <v>1237</v>
      </c>
      <c r="D2887" s="40" t="s">
        <v>1238</v>
      </c>
      <c r="E2887" s="88" t="s">
        <v>3015</v>
      </c>
      <c r="F2887" s="40"/>
      <c r="G2887" s="81" t="s">
        <v>3071</v>
      </c>
      <c r="H2887" s="9" t="s">
        <v>6</v>
      </c>
      <c r="I2887" s="102">
        <v>1259384</v>
      </c>
      <c r="J2887" s="102">
        <v>1194384</v>
      </c>
      <c r="K2887" s="102"/>
      <c r="L2887" s="102">
        <f t="shared" si="1008"/>
        <v>329982</v>
      </c>
      <c r="M2887" s="102">
        <v>105982</v>
      </c>
      <c r="N2887" s="102">
        <v>117000</v>
      </c>
      <c r="O2887" s="102">
        <v>107000</v>
      </c>
      <c r="P2887" s="102">
        <f t="shared" si="1010"/>
        <v>329982</v>
      </c>
      <c r="Q2887" s="102">
        <f t="shared" si="1011"/>
        <v>27.627798095084998</v>
      </c>
      <c r="R2887" s="35"/>
    </row>
    <row r="2888" spans="1:18" x14ac:dyDescent="0.3">
      <c r="A2888" s="41" t="s">
        <v>796</v>
      </c>
      <c r="B2888" s="41" t="s">
        <v>154</v>
      </c>
      <c r="C2888" s="41" t="s">
        <v>1237</v>
      </c>
      <c r="D2888" s="41" t="s">
        <v>1238</v>
      </c>
      <c r="E2888" s="41" t="s">
        <v>120</v>
      </c>
      <c r="F2888" s="40" t="s">
        <v>0</v>
      </c>
      <c r="G2888" s="81" t="s">
        <v>0</v>
      </c>
      <c r="H2888" s="6" t="s">
        <v>7</v>
      </c>
      <c r="I2888" s="104">
        <f>SUM(I2889:I2893)</f>
        <v>187900</v>
      </c>
      <c r="J2888" s="104">
        <f>SUM(J2889:J2893)</f>
        <v>182400</v>
      </c>
      <c r="K2888" s="104">
        <f>SUM(K2889:K2893)</f>
        <v>0</v>
      </c>
      <c r="L2888" s="104">
        <f t="shared" si="1008"/>
        <v>39300</v>
      </c>
      <c r="M2888" s="104">
        <f>SUM(M2889:M2893)</f>
        <v>11300</v>
      </c>
      <c r="N2888" s="104">
        <f t="shared" ref="N2888:O2888" si="1031">SUM(N2889:N2893)</f>
        <v>14000</v>
      </c>
      <c r="O2888" s="104">
        <f t="shared" si="1031"/>
        <v>14000</v>
      </c>
      <c r="P2888" s="104">
        <f t="shared" si="1010"/>
        <v>39300</v>
      </c>
      <c r="Q2888" s="104">
        <f t="shared" si="1011"/>
        <v>21.546052631578945</v>
      </c>
      <c r="R2888" s="35"/>
    </row>
    <row r="2889" spans="1:18" x14ac:dyDescent="0.3">
      <c r="A2889" s="40" t="s">
        <v>796</v>
      </c>
      <c r="B2889" s="40" t="s">
        <v>154</v>
      </c>
      <c r="C2889" s="40" t="s">
        <v>1237</v>
      </c>
      <c r="D2889" s="40" t="s">
        <v>1238</v>
      </c>
      <c r="E2889" s="88" t="s">
        <v>3016</v>
      </c>
      <c r="F2889" s="40" t="s">
        <v>1240</v>
      </c>
      <c r="G2889" s="81" t="s">
        <v>3071</v>
      </c>
      <c r="H2889" s="9" t="s">
        <v>9</v>
      </c>
      <c r="I2889" s="102">
        <v>46500</v>
      </c>
      <c r="J2889" s="102">
        <v>45000</v>
      </c>
      <c r="K2889" s="102"/>
      <c r="L2889" s="102">
        <f t="shared" si="1008"/>
        <v>10457</v>
      </c>
      <c r="M2889" s="102">
        <v>2457</v>
      </c>
      <c r="N2889" s="102">
        <v>4000</v>
      </c>
      <c r="O2889" s="102">
        <v>4000</v>
      </c>
      <c r="P2889" s="102">
        <f t="shared" si="1010"/>
        <v>10457</v>
      </c>
      <c r="Q2889" s="102">
        <f t="shared" si="1011"/>
        <v>23.237777777777776</v>
      </c>
      <c r="R2889" s="35"/>
    </row>
    <row r="2890" spans="1:18" x14ac:dyDescent="0.3">
      <c r="A2890" s="40" t="s">
        <v>796</v>
      </c>
      <c r="B2890" s="40" t="s">
        <v>154</v>
      </c>
      <c r="C2890" s="40" t="s">
        <v>1237</v>
      </c>
      <c r="D2890" s="40" t="s">
        <v>1238</v>
      </c>
      <c r="E2890" s="88" t="s">
        <v>3016</v>
      </c>
      <c r="F2890" s="40" t="s">
        <v>1241</v>
      </c>
      <c r="G2890" s="81" t="s">
        <v>3071</v>
      </c>
      <c r="H2890" s="9" t="s">
        <v>12</v>
      </c>
      <c r="I2890" s="102">
        <v>97000</v>
      </c>
      <c r="J2890" s="102">
        <v>94000</v>
      </c>
      <c r="K2890" s="102"/>
      <c r="L2890" s="102">
        <f t="shared" si="1008"/>
        <v>28843</v>
      </c>
      <c r="M2890" s="102">
        <v>8843</v>
      </c>
      <c r="N2890" s="102">
        <v>10000</v>
      </c>
      <c r="O2890" s="102">
        <v>10000</v>
      </c>
      <c r="P2890" s="102">
        <f t="shared" si="1010"/>
        <v>28843</v>
      </c>
      <c r="Q2890" s="102">
        <f t="shared" si="1011"/>
        <v>30.684042553191489</v>
      </c>
      <c r="R2890" s="35"/>
    </row>
    <row r="2891" spans="1:18" x14ac:dyDescent="0.3">
      <c r="A2891" s="40" t="s">
        <v>796</v>
      </c>
      <c r="B2891" s="40" t="s">
        <v>154</v>
      </c>
      <c r="C2891" s="40" t="s">
        <v>1237</v>
      </c>
      <c r="D2891" s="40" t="s">
        <v>1238</v>
      </c>
      <c r="E2891" s="88" t="s">
        <v>3016</v>
      </c>
      <c r="F2891" s="40" t="s">
        <v>1242</v>
      </c>
      <c r="G2891" s="81" t="s">
        <v>3071</v>
      </c>
      <c r="H2891" s="9" t="s">
        <v>10</v>
      </c>
      <c r="I2891" s="102">
        <v>23500</v>
      </c>
      <c r="J2891" s="102">
        <v>22500</v>
      </c>
      <c r="K2891" s="102"/>
      <c r="L2891" s="102">
        <f t="shared" ref="L2891:L2954" si="1032">SUM(M2891:O2891)</f>
        <v>0</v>
      </c>
      <c r="M2891" s="102">
        <v>0</v>
      </c>
      <c r="N2891" s="102"/>
      <c r="O2891" s="102"/>
      <c r="P2891" s="102">
        <f t="shared" si="1010"/>
        <v>0</v>
      </c>
      <c r="Q2891" s="102">
        <f t="shared" si="1011"/>
        <v>0</v>
      </c>
      <c r="R2891" s="35"/>
    </row>
    <row r="2892" spans="1:18" x14ac:dyDescent="0.3">
      <c r="A2892" s="40" t="s">
        <v>796</v>
      </c>
      <c r="B2892" s="40" t="s">
        <v>154</v>
      </c>
      <c r="C2892" s="40" t="s">
        <v>1237</v>
      </c>
      <c r="D2892" s="40" t="s">
        <v>1238</v>
      </c>
      <c r="E2892" s="88" t="s">
        <v>3016</v>
      </c>
      <c r="F2892" s="40" t="s">
        <v>1243</v>
      </c>
      <c r="G2892" s="81" t="s">
        <v>3071</v>
      </c>
      <c r="H2892" s="9" t="s">
        <v>8</v>
      </c>
      <c r="I2892" s="102">
        <v>5000</v>
      </c>
      <c r="J2892" s="102">
        <v>5000</v>
      </c>
      <c r="K2892" s="102"/>
      <c r="L2892" s="102">
        <f t="shared" si="1032"/>
        <v>0</v>
      </c>
      <c r="M2892" s="102">
        <v>0</v>
      </c>
      <c r="N2892" s="102"/>
      <c r="O2892" s="102"/>
      <c r="P2892" s="102">
        <f t="shared" ref="P2892:P2955" si="1033">K2892+L2892</f>
        <v>0</v>
      </c>
      <c r="Q2892" s="102">
        <f t="shared" ref="Q2892:Q2955" si="1034">IF(J2892=0,"-",P2892/J2892*100)</f>
        <v>0</v>
      </c>
      <c r="R2892" s="35"/>
    </row>
    <row r="2893" spans="1:18" x14ac:dyDescent="0.3">
      <c r="A2893" s="40" t="s">
        <v>796</v>
      </c>
      <c r="B2893" s="40" t="s">
        <v>154</v>
      </c>
      <c r="C2893" s="40" t="s">
        <v>1237</v>
      </c>
      <c r="D2893" s="40" t="s">
        <v>1238</v>
      </c>
      <c r="E2893" s="88" t="s">
        <v>3016</v>
      </c>
      <c r="F2893" s="40" t="s">
        <v>1244</v>
      </c>
      <c r="G2893" s="81" t="s">
        <v>3071</v>
      </c>
      <c r="H2893" s="9" t="s">
        <v>11</v>
      </c>
      <c r="I2893" s="102">
        <v>15900</v>
      </c>
      <c r="J2893" s="102">
        <v>15900</v>
      </c>
      <c r="K2893" s="102"/>
      <c r="L2893" s="102">
        <f t="shared" si="1032"/>
        <v>0</v>
      </c>
      <c r="M2893" s="102">
        <v>0</v>
      </c>
      <c r="N2893" s="102"/>
      <c r="O2893" s="102"/>
      <c r="P2893" s="102">
        <f t="shared" si="1033"/>
        <v>0</v>
      </c>
      <c r="Q2893" s="102">
        <f t="shared" si="1034"/>
        <v>0</v>
      </c>
      <c r="R2893" s="35"/>
    </row>
    <row r="2894" spans="1:18" x14ac:dyDescent="0.3">
      <c r="A2894" s="40" t="s">
        <v>796</v>
      </c>
      <c r="B2894" s="40" t="s">
        <v>154</v>
      </c>
      <c r="C2894" s="40" t="s">
        <v>1237</v>
      </c>
      <c r="D2894" s="40" t="s">
        <v>1238</v>
      </c>
      <c r="E2894" s="52" t="s">
        <v>124</v>
      </c>
      <c r="F2894" s="52" t="s">
        <v>0</v>
      </c>
      <c r="G2894" s="52" t="s">
        <v>0</v>
      </c>
      <c r="H2894" s="6" t="s">
        <v>14</v>
      </c>
      <c r="I2894" s="104">
        <f>SUM(I2895)</f>
        <v>137530</v>
      </c>
      <c r="J2894" s="104">
        <f>SUM(J2895)</f>
        <v>134030</v>
      </c>
      <c r="K2894" s="104">
        <f>SUM(K2895)</f>
        <v>0</v>
      </c>
      <c r="L2894" s="104">
        <f t="shared" si="1032"/>
        <v>36129</v>
      </c>
      <c r="M2894" s="104">
        <f>SUM(M2895)</f>
        <v>11129</v>
      </c>
      <c r="N2894" s="104">
        <f t="shared" ref="N2894:O2894" si="1035">SUM(N2895)</f>
        <v>13000</v>
      </c>
      <c r="O2894" s="104">
        <f t="shared" si="1035"/>
        <v>12000</v>
      </c>
      <c r="P2894" s="104">
        <f t="shared" si="1033"/>
        <v>36129</v>
      </c>
      <c r="Q2894" s="104">
        <f t="shared" si="1034"/>
        <v>26.955905394314705</v>
      </c>
      <c r="R2894" s="35"/>
    </row>
    <row r="2895" spans="1:18" x14ac:dyDescent="0.3">
      <c r="A2895" s="40" t="s">
        <v>796</v>
      </c>
      <c r="B2895" s="40" t="s">
        <v>154</v>
      </c>
      <c r="C2895" s="40" t="s">
        <v>1237</v>
      </c>
      <c r="D2895" s="40" t="s">
        <v>1238</v>
      </c>
      <c r="E2895" s="88" t="s">
        <v>3017</v>
      </c>
      <c r="F2895" s="40"/>
      <c r="G2895" s="81" t="s">
        <v>3071</v>
      </c>
      <c r="H2895" s="9" t="s">
        <v>15</v>
      </c>
      <c r="I2895" s="102">
        <v>137530</v>
      </c>
      <c r="J2895" s="102">
        <v>134030</v>
      </c>
      <c r="K2895" s="102"/>
      <c r="L2895" s="102">
        <f t="shared" si="1032"/>
        <v>36129</v>
      </c>
      <c r="M2895" s="102">
        <v>11129</v>
      </c>
      <c r="N2895" s="102">
        <v>13000</v>
      </c>
      <c r="O2895" s="102">
        <v>12000</v>
      </c>
      <c r="P2895" s="102">
        <f t="shared" si="1033"/>
        <v>36129</v>
      </c>
      <c r="Q2895" s="102">
        <f t="shared" si="1034"/>
        <v>26.955905394314705</v>
      </c>
      <c r="R2895" s="35"/>
    </row>
    <row r="2896" spans="1:18" x14ac:dyDescent="0.3">
      <c r="A2896" s="40" t="s">
        <v>796</v>
      </c>
      <c r="B2896" s="40" t="s">
        <v>154</v>
      </c>
      <c r="C2896" s="40" t="s">
        <v>1237</v>
      </c>
      <c r="D2896" s="40" t="s">
        <v>1238</v>
      </c>
      <c r="E2896" s="52" t="s">
        <v>125</v>
      </c>
      <c r="F2896" s="52" t="s">
        <v>0</v>
      </c>
      <c r="G2896" s="52" t="s">
        <v>0</v>
      </c>
      <c r="H2896" s="6" t="s">
        <v>16</v>
      </c>
      <c r="I2896" s="104">
        <f>SUM(I2897:I2904)</f>
        <v>235000</v>
      </c>
      <c r="J2896" s="104">
        <f>SUM(J2897:J2904)</f>
        <v>145500</v>
      </c>
      <c r="K2896" s="104">
        <f>SUM(K2897:K2904)</f>
        <v>0</v>
      </c>
      <c r="L2896" s="104">
        <f t="shared" si="1032"/>
        <v>28731</v>
      </c>
      <c r="M2896" s="104">
        <f>SUM(M2897:M2904)</f>
        <v>341</v>
      </c>
      <c r="N2896" s="104">
        <f t="shared" ref="N2896:O2896" si="1036">SUM(N2897:N2904)</f>
        <v>16770</v>
      </c>
      <c r="O2896" s="104">
        <f t="shared" si="1036"/>
        <v>11620</v>
      </c>
      <c r="P2896" s="104">
        <f t="shared" si="1033"/>
        <v>28731</v>
      </c>
      <c r="Q2896" s="104">
        <f t="shared" si="1034"/>
        <v>19.74639175257732</v>
      </c>
      <c r="R2896" s="35"/>
    </row>
    <row r="2897" spans="1:18" x14ac:dyDescent="0.3">
      <c r="A2897" s="40" t="s">
        <v>796</v>
      </c>
      <c r="B2897" s="40" t="s">
        <v>154</v>
      </c>
      <c r="C2897" s="40" t="s">
        <v>1237</v>
      </c>
      <c r="D2897" s="40" t="s">
        <v>1238</v>
      </c>
      <c r="E2897" s="88" t="s">
        <v>3018</v>
      </c>
      <c r="F2897" s="40"/>
      <c r="G2897" s="81" t="s">
        <v>3071</v>
      </c>
      <c r="H2897" s="9" t="s">
        <v>17</v>
      </c>
      <c r="I2897" s="102">
        <v>3000</v>
      </c>
      <c r="J2897" s="102">
        <v>1000</v>
      </c>
      <c r="K2897" s="102"/>
      <c r="L2897" s="102">
        <f t="shared" si="1032"/>
        <v>0</v>
      </c>
      <c r="M2897" s="102">
        <v>0</v>
      </c>
      <c r="N2897" s="102"/>
      <c r="O2897" s="102"/>
      <c r="P2897" s="102">
        <f t="shared" si="1033"/>
        <v>0</v>
      </c>
      <c r="Q2897" s="102">
        <f t="shared" si="1034"/>
        <v>0</v>
      </c>
      <c r="R2897" s="35"/>
    </row>
    <row r="2898" spans="1:18" x14ac:dyDescent="0.3">
      <c r="A2898" s="40" t="s">
        <v>796</v>
      </c>
      <c r="B2898" s="40" t="s">
        <v>154</v>
      </c>
      <c r="C2898" s="40" t="s">
        <v>1237</v>
      </c>
      <c r="D2898" s="40" t="s">
        <v>1238</v>
      </c>
      <c r="E2898" s="88" t="s">
        <v>3031</v>
      </c>
      <c r="F2898" s="40"/>
      <c r="G2898" s="81" t="s">
        <v>3071</v>
      </c>
      <c r="H2898" s="9" t="s">
        <v>18</v>
      </c>
      <c r="I2898" s="102">
        <v>75000</v>
      </c>
      <c r="J2898" s="102">
        <v>75000</v>
      </c>
      <c r="K2898" s="102"/>
      <c r="L2898" s="102">
        <f t="shared" si="1032"/>
        <v>16500</v>
      </c>
      <c r="M2898" s="102">
        <v>0</v>
      </c>
      <c r="N2898" s="102">
        <v>10000</v>
      </c>
      <c r="O2898" s="102">
        <v>6500</v>
      </c>
      <c r="P2898" s="102">
        <f t="shared" si="1033"/>
        <v>16500</v>
      </c>
      <c r="Q2898" s="102">
        <f t="shared" si="1034"/>
        <v>22</v>
      </c>
      <c r="R2898" s="35"/>
    </row>
    <row r="2899" spans="1:18" x14ac:dyDescent="0.3">
      <c r="A2899" s="40" t="s">
        <v>796</v>
      </c>
      <c r="B2899" s="40" t="s">
        <v>154</v>
      </c>
      <c r="C2899" s="40" t="s">
        <v>1237</v>
      </c>
      <c r="D2899" s="40" t="s">
        <v>1238</v>
      </c>
      <c r="E2899" s="88" t="s">
        <v>3032</v>
      </c>
      <c r="F2899" s="40"/>
      <c r="G2899" s="81" t="s">
        <v>3071</v>
      </c>
      <c r="H2899" s="9" t="s">
        <v>19</v>
      </c>
      <c r="I2899" s="102">
        <v>12000</v>
      </c>
      <c r="J2899" s="102">
        <v>12000</v>
      </c>
      <c r="K2899" s="102"/>
      <c r="L2899" s="102">
        <f t="shared" si="1032"/>
        <v>3500</v>
      </c>
      <c r="M2899" s="102">
        <v>0</v>
      </c>
      <c r="N2899" s="102">
        <v>2500</v>
      </c>
      <c r="O2899" s="102">
        <v>1000</v>
      </c>
      <c r="P2899" s="102">
        <f t="shared" si="1033"/>
        <v>3500</v>
      </c>
      <c r="Q2899" s="102">
        <f t="shared" si="1034"/>
        <v>29.166666666666668</v>
      </c>
      <c r="R2899" s="35"/>
    </row>
    <row r="2900" spans="1:18" x14ac:dyDescent="0.3">
      <c r="A2900" s="40" t="s">
        <v>796</v>
      </c>
      <c r="B2900" s="40" t="s">
        <v>154</v>
      </c>
      <c r="C2900" s="40" t="s">
        <v>1237</v>
      </c>
      <c r="D2900" s="40" t="s">
        <v>1238</v>
      </c>
      <c r="E2900" s="88" t="s">
        <v>3026</v>
      </c>
      <c r="F2900" s="40"/>
      <c r="G2900" s="81" t="s">
        <v>3071</v>
      </c>
      <c r="H2900" s="9" t="s">
        <v>20</v>
      </c>
      <c r="I2900" s="102">
        <v>90000</v>
      </c>
      <c r="J2900" s="102">
        <v>10000</v>
      </c>
      <c r="K2900" s="102"/>
      <c r="L2900" s="102">
        <f t="shared" si="1032"/>
        <v>1700</v>
      </c>
      <c r="M2900" s="102">
        <v>0</v>
      </c>
      <c r="N2900" s="102">
        <v>850</v>
      </c>
      <c r="O2900" s="102">
        <v>850</v>
      </c>
      <c r="P2900" s="102">
        <f t="shared" si="1033"/>
        <v>1700</v>
      </c>
      <c r="Q2900" s="102">
        <f t="shared" si="1034"/>
        <v>17</v>
      </c>
      <c r="R2900" s="35"/>
    </row>
    <row r="2901" spans="1:18" x14ac:dyDescent="0.3">
      <c r="A2901" s="40" t="s">
        <v>796</v>
      </c>
      <c r="B2901" s="40" t="s">
        <v>154</v>
      </c>
      <c r="C2901" s="40" t="s">
        <v>1237</v>
      </c>
      <c r="D2901" s="40" t="s">
        <v>1238</v>
      </c>
      <c r="E2901" s="88" t="s">
        <v>3033</v>
      </c>
      <c r="F2901" s="40"/>
      <c r="G2901" s="81" t="s">
        <v>3071</v>
      </c>
      <c r="H2901" s="9" t="s">
        <v>21</v>
      </c>
      <c r="I2901" s="102">
        <v>2000</v>
      </c>
      <c r="J2901" s="102">
        <v>500</v>
      </c>
      <c r="K2901" s="102"/>
      <c r="L2901" s="102">
        <f t="shared" si="1032"/>
        <v>0</v>
      </c>
      <c r="M2901" s="102">
        <v>0</v>
      </c>
      <c r="N2901" s="102"/>
      <c r="O2901" s="102"/>
      <c r="P2901" s="102">
        <f t="shared" si="1033"/>
        <v>0</v>
      </c>
      <c r="Q2901" s="102">
        <f t="shared" si="1034"/>
        <v>0</v>
      </c>
      <c r="R2901" s="35"/>
    </row>
    <row r="2902" spans="1:18" x14ac:dyDescent="0.3">
      <c r="A2902" s="40" t="s">
        <v>796</v>
      </c>
      <c r="B2902" s="40" t="s">
        <v>154</v>
      </c>
      <c r="C2902" s="40" t="s">
        <v>1237</v>
      </c>
      <c r="D2902" s="40" t="s">
        <v>1238</v>
      </c>
      <c r="E2902" s="88" t="s">
        <v>3035</v>
      </c>
      <c r="F2902" s="40"/>
      <c r="G2902" s="81" t="s">
        <v>3071</v>
      </c>
      <c r="H2902" s="9" t="s">
        <v>23</v>
      </c>
      <c r="I2902" s="102">
        <v>14000</v>
      </c>
      <c r="J2902" s="102">
        <v>11000</v>
      </c>
      <c r="K2902" s="102"/>
      <c r="L2902" s="102">
        <f t="shared" si="1032"/>
        <v>1840</v>
      </c>
      <c r="M2902" s="102">
        <v>0</v>
      </c>
      <c r="N2902" s="102">
        <v>920</v>
      </c>
      <c r="O2902" s="102">
        <v>920</v>
      </c>
      <c r="P2902" s="102">
        <f t="shared" si="1033"/>
        <v>1840</v>
      </c>
      <c r="Q2902" s="102">
        <f t="shared" si="1034"/>
        <v>16.727272727272727</v>
      </c>
      <c r="R2902" s="35"/>
    </row>
    <row r="2903" spans="1:18" x14ac:dyDescent="0.3">
      <c r="A2903" s="40" t="s">
        <v>796</v>
      </c>
      <c r="B2903" s="40" t="s">
        <v>154</v>
      </c>
      <c r="C2903" s="40" t="s">
        <v>1237</v>
      </c>
      <c r="D2903" s="40" t="s">
        <v>1238</v>
      </c>
      <c r="E2903" s="88" t="s">
        <v>3036</v>
      </c>
      <c r="F2903" s="40"/>
      <c r="G2903" s="81" t="s">
        <v>3071</v>
      </c>
      <c r="H2903" s="9" t="s">
        <v>24</v>
      </c>
      <c r="I2903" s="102">
        <v>0</v>
      </c>
      <c r="J2903" s="102">
        <v>0</v>
      </c>
      <c r="K2903" s="102"/>
      <c r="L2903" s="102">
        <f t="shared" si="1032"/>
        <v>0</v>
      </c>
      <c r="M2903" s="102">
        <v>0</v>
      </c>
      <c r="N2903" s="102"/>
      <c r="O2903" s="102"/>
      <c r="P2903" s="102">
        <f t="shared" si="1033"/>
        <v>0</v>
      </c>
      <c r="Q2903" s="102" t="str">
        <f t="shared" si="1034"/>
        <v>-</v>
      </c>
      <c r="R2903" s="35"/>
    </row>
    <row r="2904" spans="1:18" x14ac:dyDescent="0.3">
      <c r="A2904" s="41" t="s">
        <v>796</v>
      </c>
      <c r="B2904" s="41" t="s">
        <v>154</v>
      </c>
      <c r="C2904" s="41" t="s">
        <v>1237</v>
      </c>
      <c r="D2904" s="41" t="s">
        <v>1238</v>
      </c>
      <c r="E2904" s="41" t="s">
        <v>127</v>
      </c>
      <c r="F2904" s="40" t="s">
        <v>0</v>
      </c>
      <c r="G2904" s="81" t="s">
        <v>0</v>
      </c>
      <c r="H2904" s="6" t="s">
        <v>25</v>
      </c>
      <c r="I2904" s="104">
        <f>SUM(I2905:I2907)</f>
        <v>39000</v>
      </c>
      <c r="J2904" s="104">
        <f>SUM(J2905:J2907)</f>
        <v>36000</v>
      </c>
      <c r="K2904" s="104">
        <f>SUM(K2905:K2907)</f>
        <v>0</v>
      </c>
      <c r="L2904" s="104">
        <f t="shared" si="1032"/>
        <v>5191</v>
      </c>
      <c r="M2904" s="104">
        <f>SUM(M2905:M2907)</f>
        <v>341</v>
      </c>
      <c r="N2904" s="104">
        <f t="shared" ref="N2904:O2904" si="1037">SUM(N2905:N2907)</f>
        <v>2500</v>
      </c>
      <c r="O2904" s="104">
        <f t="shared" si="1037"/>
        <v>2350</v>
      </c>
      <c r="P2904" s="104">
        <f t="shared" si="1033"/>
        <v>5191</v>
      </c>
      <c r="Q2904" s="104">
        <f t="shared" si="1034"/>
        <v>14.419444444444443</v>
      </c>
      <c r="R2904" s="35"/>
    </row>
    <row r="2905" spans="1:18" x14ac:dyDescent="0.3">
      <c r="A2905" s="40" t="s">
        <v>796</v>
      </c>
      <c r="B2905" s="40" t="s">
        <v>154</v>
      </c>
      <c r="C2905" s="40" t="s">
        <v>1237</v>
      </c>
      <c r="D2905" s="40" t="s">
        <v>1238</v>
      </c>
      <c r="E2905" s="88" t="s">
        <v>3019</v>
      </c>
      <c r="F2905" s="40"/>
      <c r="G2905" s="81" t="s">
        <v>3071</v>
      </c>
      <c r="H2905" s="9" t="s">
        <v>25</v>
      </c>
      <c r="I2905" s="102">
        <v>26500</v>
      </c>
      <c r="J2905" s="102">
        <v>23500</v>
      </c>
      <c r="K2905" s="102"/>
      <c r="L2905" s="102">
        <f t="shared" si="1032"/>
        <v>4000</v>
      </c>
      <c r="M2905" s="102">
        <v>0</v>
      </c>
      <c r="N2905" s="102">
        <v>2000</v>
      </c>
      <c r="O2905" s="102">
        <v>2000</v>
      </c>
      <c r="P2905" s="102">
        <f t="shared" si="1033"/>
        <v>4000</v>
      </c>
      <c r="Q2905" s="102">
        <f t="shared" si="1034"/>
        <v>17.021276595744681</v>
      </c>
      <c r="R2905" s="35"/>
    </row>
    <row r="2906" spans="1:18" x14ac:dyDescent="0.3">
      <c r="A2906" s="40" t="s">
        <v>796</v>
      </c>
      <c r="B2906" s="40" t="s">
        <v>154</v>
      </c>
      <c r="C2906" s="40" t="s">
        <v>1237</v>
      </c>
      <c r="D2906" s="40" t="s">
        <v>1238</v>
      </c>
      <c r="E2906" s="88" t="s">
        <v>3019</v>
      </c>
      <c r="F2906" s="40" t="s">
        <v>1245</v>
      </c>
      <c r="G2906" s="81" t="s">
        <v>3071</v>
      </c>
      <c r="H2906" s="9" t="s">
        <v>135</v>
      </c>
      <c r="I2906" s="102">
        <v>4000</v>
      </c>
      <c r="J2906" s="102">
        <v>4000</v>
      </c>
      <c r="K2906" s="102"/>
      <c r="L2906" s="102">
        <f t="shared" si="1032"/>
        <v>1191</v>
      </c>
      <c r="M2906" s="102">
        <v>341</v>
      </c>
      <c r="N2906" s="102">
        <v>500</v>
      </c>
      <c r="O2906" s="102">
        <v>350</v>
      </c>
      <c r="P2906" s="102">
        <f t="shared" si="1033"/>
        <v>1191</v>
      </c>
      <c r="Q2906" s="102">
        <f t="shared" si="1034"/>
        <v>29.775000000000002</v>
      </c>
      <c r="R2906" s="35"/>
    </row>
    <row r="2907" spans="1:18" ht="20.399999999999999" x14ac:dyDescent="0.3">
      <c r="A2907" s="40" t="s">
        <v>796</v>
      </c>
      <c r="B2907" s="40" t="s">
        <v>154</v>
      </c>
      <c r="C2907" s="40" t="s">
        <v>1237</v>
      </c>
      <c r="D2907" s="40" t="s">
        <v>1238</v>
      </c>
      <c r="E2907" s="88" t="s">
        <v>3019</v>
      </c>
      <c r="F2907" s="40" t="s">
        <v>1246</v>
      </c>
      <c r="G2907" s="81" t="s">
        <v>3071</v>
      </c>
      <c r="H2907" s="9" t="s">
        <v>141</v>
      </c>
      <c r="I2907" s="102">
        <v>8500</v>
      </c>
      <c r="J2907" s="102">
        <v>8500</v>
      </c>
      <c r="K2907" s="102"/>
      <c r="L2907" s="102">
        <f t="shared" si="1032"/>
        <v>0</v>
      </c>
      <c r="M2907" s="102">
        <v>0</v>
      </c>
      <c r="N2907" s="102"/>
      <c r="O2907" s="102"/>
      <c r="P2907" s="102">
        <f t="shared" si="1033"/>
        <v>0</v>
      </c>
      <c r="Q2907" s="102">
        <f t="shared" si="1034"/>
        <v>0</v>
      </c>
      <c r="R2907" s="35"/>
    </row>
    <row r="2908" spans="1:18" s="34" customFormat="1" ht="20.399999999999999" x14ac:dyDescent="0.3">
      <c r="A2908" s="43" t="s">
        <v>0</v>
      </c>
      <c r="B2908" s="43" t="s">
        <v>0</v>
      </c>
      <c r="C2908" s="43" t="s">
        <v>0</v>
      </c>
      <c r="D2908" s="49" t="s">
        <v>0</v>
      </c>
      <c r="E2908" s="49" t="s">
        <v>0</v>
      </c>
      <c r="F2908" s="49" t="s">
        <v>0</v>
      </c>
      <c r="G2908" s="49" t="s">
        <v>0</v>
      </c>
      <c r="H2908" s="21" t="s">
        <v>35</v>
      </c>
      <c r="I2908" s="112">
        <f t="shared" ref="I2908:O2909" si="1038">SUM(I2909)</f>
        <v>100</v>
      </c>
      <c r="J2908" s="112">
        <f t="shared" si="1038"/>
        <v>100</v>
      </c>
      <c r="K2908" s="112">
        <f t="shared" si="1038"/>
        <v>0</v>
      </c>
      <c r="L2908" s="112">
        <f t="shared" si="1032"/>
        <v>0</v>
      </c>
      <c r="M2908" s="112">
        <f t="shared" si="1038"/>
        <v>0</v>
      </c>
      <c r="N2908" s="112">
        <f t="shared" si="1038"/>
        <v>0</v>
      </c>
      <c r="O2908" s="112">
        <f t="shared" si="1038"/>
        <v>0</v>
      </c>
      <c r="P2908" s="112">
        <f t="shared" si="1033"/>
        <v>0</v>
      </c>
      <c r="Q2908" s="112">
        <f t="shared" si="1034"/>
        <v>0</v>
      </c>
      <c r="R2908" s="35"/>
    </row>
    <row r="2909" spans="1:18" x14ac:dyDescent="0.3">
      <c r="A2909" s="40" t="s">
        <v>796</v>
      </c>
      <c r="B2909" s="40" t="s">
        <v>154</v>
      </c>
      <c r="C2909" s="40" t="s">
        <v>1237</v>
      </c>
      <c r="D2909" s="40" t="s">
        <v>1238</v>
      </c>
      <c r="E2909" s="52" t="s">
        <v>142</v>
      </c>
      <c r="F2909" s="52" t="s">
        <v>0</v>
      </c>
      <c r="G2909" s="52" t="s">
        <v>0</v>
      </c>
      <c r="H2909" s="6" t="s">
        <v>27</v>
      </c>
      <c r="I2909" s="104">
        <f t="shared" si="1038"/>
        <v>100</v>
      </c>
      <c r="J2909" s="104">
        <f t="shared" si="1038"/>
        <v>100</v>
      </c>
      <c r="K2909" s="104">
        <f t="shared" si="1038"/>
        <v>0</v>
      </c>
      <c r="L2909" s="104">
        <f t="shared" si="1032"/>
        <v>0</v>
      </c>
      <c r="M2909" s="104">
        <f t="shared" si="1038"/>
        <v>0</v>
      </c>
      <c r="N2909" s="104">
        <f t="shared" si="1038"/>
        <v>0</v>
      </c>
      <c r="O2909" s="104">
        <f t="shared" si="1038"/>
        <v>0</v>
      </c>
      <c r="P2909" s="104">
        <f t="shared" si="1033"/>
        <v>0</v>
      </c>
      <c r="Q2909" s="104">
        <f t="shared" si="1034"/>
        <v>0</v>
      </c>
      <c r="R2909" s="35"/>
    </row>
    <row r="2910" spans="1:18" x14ac:dyDescent="0.3">
      <c r="A2910" s="40" t="s">
        <v>796</v>
      </c>
      <c r="B2910" s="40" t="s">
        <v>154</v>
      </c>
      <c r="C2910" s="40" t="s">
        <v>1237</v>
      </c>
      <c r="D2910" s="40" t="s">
        <v>1238</v>
      </c>
      <c r="E2910" s="88" t="s">
        <v>3021</v>
      </c>
      <c r="F2910" s="40"/>
      <c r="G2910" s="81" t="s">
        <v>3071</v>
      </c>
      <c r="H2910" s="9" t="s">
        <v>34</v>
      </c>
      <c r="I2910" s="102">
        <v>100</v>
      </c>
      <c r="J2910" s="102">
        <v>100</v>
      </c>
      <c r="K2910" s="102"/>
      <c r="L2910" s="102">
        <f t="shared" si="1032"/>
        <v>0</v>
      </c>
      <c r="M2910" s="102">
        <v>0</v>
      </c>
      <c r="N2910" s="102"/>
      <c r="O2910" s="102"/>
      <c r="P2910" s="102">
        <f t="shared" si="1033"/>
        <v>0</v>
      </c>
      <c r="Q2910" s="102">
        <f t="shared" si="1034"/>
        <v>0</v>
      </c>
      <c r="R2910" s="35"/>
    </row>
    <row r="2911" spans="1:18" s="34" customFormat="1" ht="20.399999999999999" x14ac:dyDescent="0.3">
      <c r="A2911" s="43" t="s">
        <v>0</v>
      </c>
      <c r="B2911" s="43" t="s">
        <v>0</v>
      </c>
      <c r="C2911" s="43" t="s">
        <v>0</v>
      </c>
      <c r="D2911" s="49" t="s">
        <v>0</v>
      </c>
      <c r="E2911" s="49" t="s">
        <v>0</v>
      </c>
      <c r="F2911" s="49" t="s">
        <v>0</v>
      </c>
      <c r="G2911" s="49" t="s">
        <v>0</v>
      </c>
      <c r="H2911" s="21" t="s">
        <v>53</v>
      </c>
      <c r="I2911" s="112">
        <f>SUM(I2912)</f>
        <v>18000</v>
      </c>
      <c r="J2911" s="112">
        <f>SUM(J2912)</f>
        <v>0</v>
      </c>
      <c r="K2911" s="112">
        <f>SUM(K2912)</f>
        <v>0</v>
      </c>
      <c r="L2911" s="112">
        <f t="shared" si="1032"/>
        <v>0</v>
      </c>
      <c r="M2911" s="112">
        <f>SUM(M2912)</f>
        <v>0</v>
      </c>
      <c r="N2911" s="112">
        <f t="shared" ref="N2911:O2911" si="1039">SUM(N2912)</f>
        <v>0</v>
      </c>
      <c r="O2911" s="112">
        <f t="shared" si="1039"/>
        <v>0</v>
      </c>
      <c r="P2911" s="112">
        <f t="shared" si="1033"/>
        <v>0</v>
      </c>
      <c r="Q2911" s="112" t="str">
        <f t="shared" si="1034"/>
        <v>-</v>
      </c>
      <c r="R2911" s="35"/>
    </row>
    <row r="2912" spans="1:18" x14ac:dyDescent="0.3">
      <c r="A2912" s="40" t="s">
        <v>796</v>
      </c>
      <c r="B2912" s="40" t="s">
        <v>154</v>
      </c>
      <c r="C2912" s="40" t="s">
        <v>1237</v>
      </c>
      <c r="D2912" s="40" t="s">
        <v>1238</v>
      </c>
      <c r="E2912" s="52" t="s">
        <v>149</v>
      </c>
      <c r="F2912" s="52" t="s">
        <v>0</v>
      </c>
      <c r="G2912" s="52" t="s">
        <v>0</v>
      </c>
      <c r="H2912" s="6" t="s">
        <v>46</v>
      </c>
      <c r="I2912" s="104">
        <f>SUM(I2913:I2914)</f>
        <v>18000</v>
      </c>
      <c r="J2912" s="104">
        <f>SUM(J2913:J2914)</f>
        <v>0</v>
      </c>
      <c r="K2912" s="104">
        <f>SUM(K2913:K2914)</f>
        <v>0</v>
      </c>
      <c r="L2912" s="104">
        <f t="shared" si="1032"/>
        <v>0</v>
      </c>
      <c r="M2912" s="104">
        <f>SUM(M2913:M2914)</f>
        <v>0</v>
      </c>
      <c r="N2912" s="104">
        <f t="shared" ref="N2912:O2912" si="1040">SUM(N2913:N2914)</f>
        <v>0</v>
      </c>
      <c r="O2912" s="104">
        <f t="shared" si="1040"/>
        <v>0</v>
      </c>
      <c r="P2912" s="104">
        <f t="shared" si="1033"/>
        <v>0</v>
      </c>
      <c r="Q2912" s="104" t="str">
        <f t="shared" si="1034"/>
        <v>-</v>
      </c>
      <c r="R2912" s="35"/>
    </row>
    <row r="2913" spans="1:18" x14ac:dyDescent="0.3">
      <c r="A2913" s="40" t="s">
        <v>796</v>
      </c>
      <c r="B2913" s="40" t="s">
        <v>154</v>
      </c>
      <c r="C2913" s="40" t="s">
        <v>1237</v>
      </c>
      <c r="D2913" s="40" t="s">
        <v>1238</v>
      </c>
      <c r="E2913" s="88" t="s">
        <v>3022</v>
      </c>
      <c r="F2913" s="40"/>
      <c r="G2913" s="81" t="s">
        <v>3071</v>
      </c>
      <c r="H2913" s="9" t="s">
        <v>49</v>
      </c>
      <c r="I2913" s="102">
        <v>15000</v>
      </c>
      <c r="J2913" s="102">
        <v>0</v>
      </c>
      <c r="K2913" s="102"/>
      <c r="L2913" s="102">
        <f t="shared" si="1032"/>
        <v>0</v>
      </c>
      <c r="M2913" s="102">
        <v>0</v>
      </c>
      <c r="N2913" s="102"/>
      <c r="O2913" s="102"/>
      <c r="P2913" s="102">
        <f t="shared" si="1033"/>
        <v>0</v>
      </c>
      <c r="Q2913" s="102" t="str">
        <f t="shared" si="1034"/>
        <v>-</v>
      </c>
      <c r="R2913" s="35"/>
    </row>
    <row r="2914" spans="1:18" x14ac:dyDescent="0.3">
      <c r="A2914" s="40" t="s">
        <v>796</v>
      </c>
      <c r="B2914" s="40" t="s">
        <v>154</v>
      </c>
      <c r="C2914" s="40" t="s">
        <v>1237</v>
      </c>
      <c r="D2914" s="40" t="s">
        <v>1238</v>
      </c>
      <c r="E2914" s="88" t="s">
        <v>3037</v>
      </c>
      <c r="F2914" s="40"/>
      <c r="G2914" s="81" t="s">
        <v>3071</v>
      </c>
      <c r="H2914" s="9" t="s">
        <v>52</v>
      </c>
      <c r="I2914" s="102">
        <v>3000</v>
      </c>
      <c r="J2914" s="102">
        <v>0</v>
      </c>
      <c r="K2914" s="102"/>
      <c r="L2914" s="102">
        <f t="shared" si="1032"/>
        <v>0</v>
      </c>
      <c r="M2914" s="102">
        <v>0</v>
      </c>
      <c r="N2914" s="102"/>
      <c r="O2914" s="102"/>
      <c r="P2914" s="102">
        <f t="shared" si="1033"/>
        <v>0</v>
      </c>
      <c r="Q2914" s="102" t="str">
        <f t="shared" si="1034"/>
        <v>-</v>
      </c>
      <c r="R2914" s="35"/>
    </row>
    <row r="2915" spans="1:18" s="34" customFormat="1" x14ac:dyDescent="0.3">
      <c r="A2915" s="49" t="s">
        <v>0</v>
      </c>
      <c r="B2915" s="49" t="s">
        <v>0</v>
      </c>
      <c r="C2915" s="49" t="s">
        <v>0</v>
      </c>
      <c r="D2915" s="49" t="s">
        <v>0</v>
      </c>
      <c r="E2915" s="49" t="s">
        <v>0</v>
      </c>
      <c r="F2915" s="49" t="s">
        <v>0</v>
      </c>
      <c r="G2915" s="49" t="s">
        <v>0</v>
      </c>
      <c r="H2915" s="21" t="s">
        <v>1247</v>
      </c>
      <c r="I2915" s="112">
        <f>SUM(I2885,I2908,I2911)</f>
        <v>1837914</v>
      </c>
      <c r="J2915" s="112">
        <f>SUM(J2885,J2908,J2911)</f>
        <v>1656414</v>
      </c>
      <c r="K2915" s="112">
        <f>SUM(K2885,K2908,K2911)</f>
        <v>0</v>
      </c>
      <c r="L2915" s="112">
        <f t="shared" si="1032"/>
        <v>434142</v>
      </c>
      <c r="M2915" s="112">
        <f>SUM(M2885,M2908,M2911)</f>
        <v>128752</v>
      </c>
      <c r="N2915" s="112">
        <f t="shared" ref="N2915:O2915" si="1041">SUM(N2885,N2908,N2911)</f>
        <v>160770</v>
      </c>
      <c r="O2915" s="112">
        <f t="shared" si="1041"/>
        <v>144620</v>
      </c>
      <c r="P2915" s="112">
        <f t="shared" si="1033"/>
        <v>434142</v>
      </c>
      <c r="Q2915" s="112">
        <f t="shared" si="1034"/>
        <v>26.209751909848627</v>
      </c>
      <c r="R2915" s="35"/>
    </row>
    <row r="2916" spans="1:18" ht="15" thickBot="1" x14ac:dyDescent="0.35">
      <c r="A2916" s="81" t="s">
        <v>0</v>
      </c>
      <c r="B2916" s="81" t="s">
        <v>0</v>
      </c>
      <c r="C2916" s="81" t="s">
        <v>0</v>
      </c>
      <c r="D2916" s="81" t="s">
        <v>0</v>
      </c>
      <c r="E2916" s="81" t="s">
        <v>0</v>
      </c>
      <c r="F2916" s="81" t="s">
        <v>0</v>
      </c>
      <c r="G2916" s="81" t="s">
        <v>0</v>
      </c>
      <c r="H2916" s="6" t="s">
        <v>152</v>
      </c>
      <c r="I2916" s="104">
        <v>41</v>
      </c>
      <c r="J2916" s="104">
        <v>41</v>
      </c>
      <c r="K2916" s="104"/>
      <c r="L2916" s="104"/>
      <c r="M2916" s="104"/>
      <c r="N2916" s="104"/>
      <c r="O2916" s="104"/>
      <c r="P2916" s="104"/>
      <c r="Q2916" s="104"/>
      <c r="R2916" s="35"/>
    </row>
    <row r="2917" spans="1:18" s="34" customFormat="1" ht="31.2" thickBot="1" x14ac:dyDescent="0.35">
      <c r="A2917" s="127" t="s">
        <v>0</v>
      </c>
      <c r="B2917" s="127" t="s">
        <v>0</v>
      </c>
      <c r="C2917" s="127" t="s">
        <v>0</v>
      </c>
      <c r="D2917" s="127" t="s">
        <v>0</v>
      </c>
      <c r="E2917" s="127" t="s">
        <v>0</v>
      </c>
      <c r="F2917" s="127" t="s">
        <v>0</v>
      </c>
      <c r="G2917" s="127" t="s">
        <v>0</v>
      </c>
      <c r="H2917" s="29" t="s">
        <v>63</v>
      </c>
      <c r="I2917" s="124" t="s">
        <v>3013</v>
      </c>
      <c r="J2917" s="124" t="s">
        <v>2</v>
      </c>
      <c r="K2917" s="124" t="s">
        <v>3097</v>
      </c>
      <c r="L2917" s="124" t="s">
        <v>3097</v>
      </c>
      <c r="M2917" s="124" t="s">
        <v>3098</v>
      </c>
      <c r="N2917" s="124" t="s">
        <v>3099</v>
      </c>
      <c r="O2917" s="124" t="s">
        <v>3100</v>
      </c>
      <c r="P2917" s="124" t="s">
        <v>3097</v>
      </c>
      <c r="Q2917" s="126" t="s">
        <v>3101</v>
      </c>
      <c r="R2917" s="35"/>
    </row>
    <row r="2918" spans="1:18" x14ac:dyDescent="0.3">
      <c r="A2918" s="128"/>
      <c r="B2918" s="128"/>
      <c r="C2918" s="128"/>
      <c r="D2918" s="128"/>
      <c r="E2918" s="128"/>
      <c r="F2918" s="128"/>
      <c r="G2918" s="128"/>
      <c r="H2918" s="10" t="s">
        <v>0</v>
      </c>
      <c r="I2918" s="103">
        <v>1</v>
      </c>
      <c r="J2918" s="103">
        <v>2</v>
      </c>
      <c r="K2918" s="103">
        <v>3</v>
      </c>
      <c r="L2918" s="103" t="s">
        <v>3</v>
      </c>
      <c r="M2918" s="103">
        <v>5</v>
      </c>
      <c r="N2918" s="103">
        <v>6</v>
      </c>
      <c r="O2918" s="103">
        <v>7</v>
      </c>
      <c r="P2918" s="103" t="s">
        <v>3102</v>
      </c>
      <c r="Q2918" s="103">
        <v>9</v>
      </c>
      <c r="R2918" s="35"/>
    </row>
    <row r="2919" spans="1:18" x14ac:dyDescent="0.3">
      <c r="A2919" s="128"/>
      <c r="B2919" s="128"/>
      <c r="C2919" s="128"/>
      <c r="D2919" s="128"/>
      <c r="E2919" s="128"/>
      <c r="F2919" s="128"/>
      <c r="G2919" s="128"/>
      <c r="H2919" s="11" t="s">
        <v>99</v>
      </c>
      <c r="I2919" s="105">
        <f>SUM(I2915)</f>
        <v>1837914</v>
      </c>
      <c r="J2919" s="105">
        <f>SUM(J2915)</f>
        <v>1656414</v>
      </c>
      <c r="K2919" s="105">
        <f>SUM(K2915)</f>
        <v>0</v>
      </c>
      <c r="L2919" s="105">
        <f t="shared" si="1032"/>
        <v>434142</v>
      </c>
      <c r="M2919" s="105">
        <f>SUM(M2915)</f>
        <v>128752</v>
      </c>
      <c r="N2919" s="105">
        <f t="shared" ref="N2919:O2919" si="1042">SUM(N2915)</f>
        <v>160770</v>
      </c>
      <c r="O2919" s="105">
        <f t="shared" si="1042"/>
        <v>144620</v>
      </c>
      <c r="P2919" s="105">
        <f t="shared" si="1033"/>
        <v>434142</v>
      </c>
      <c r="Q2919" s="105">
        <f t="shared" si="1034"/>
        <v>26.209751909848627</v>
      </c>
      <c r="R2919" s="35"/>
    </row>
    <row r="2920" spans="1:18" x14ac:dyDescent="0.3">
      <c r="A2920" s="128"/>
      <c r="B2920" s="128"/>
      <c r="C2920" s="128"/>
      <c r="D2920" s="128"/>
      <c r="E2920" s="128"/>
      <c r="F2920" s="128"/>
      <c r="G2920" s="128"/>
      <c r="H2920" s="12" t="s">
        <v>62</v>
      </c>
      <c r="I2920" s="105">
        <f>SUM(I2919)</f>
        <v>1837914</v>
      </c>
      <c r="J2920" s="105">
        <f>SUM(J2919)</f>
        <v>1656414</v>
      </c>
      <c r="K2920" s="105">
        <f>SUM(K2919)</f>
        <v>0</v>
      </c>
      <c r="L2920" s="105">
        <f t="shared" si="1032"/>
        <v>434142</v>
      </c>
      <c r="M2920" s="105">
        <f>SUM(M2919)</f>
        <v>128752</v>
      </c>
      <c r="N2920" s="105">
        <f t="shared" ref="N2920:O2920" si="1043">SUM(N2919)</f>
        <v>160770</v>
      </c>
      <c r="O2920" s="105">
        <f t="shared" si="1043"/>
        <v>144620</v>
      </c>
      <c r="P2920" s="105">
        <f t="shared" si="1033"/>
        <v>434142</v>
      </c>
      <c r="Q2920" s="105">
        <f t="shared" si="1034"/>
        <v>26.209751909848627</v>
      </c>
      <c r="R2920" s="35"/>
    </row>
    <row r="2921" spans="1:18" ht="15" thickBot="1" x14ac:dyDescent="0.35">
      <c r="A2921" s="129"/>
      <c r="B2921" s="129"/>
      <c r="C2921" s="129"/>
      <c r="D2921" s="129"/>
      <c r="E2921" s="129"/>
      <c r="F2921" s="129"/>
      <c r="G2921" s="129"/>
      <c r="R2921" s="35"/>
    </row>
    <row r="2922" spans="1:18" s="34" customFormat="1" ht="31.2" thickBot="1" x14ac:dyDescent="0.35">
      <c r="A2922" s="45" t="s">
        <v>112</v>
      </c>
      <c r="B2922" s="45" t="s">
        <v>113</v>
      </c>
      <c r="C2922" s="45" t="s">
        <v>114</v>
      </c>
      <c r="D2922" s="46" t="s">
        <v>0</v>
      </c>
      <c r="E2922" s="45" t="s">
        <v>3014</v>
      </c>
      <c r="F2922" s="45" t="s">
        <v>115</v>
      </c>
      <c r="G2922" s="45" t="s">
        <v>116</v>
      </c>
      <c r="H2922" s="29" t="s">
        <v>1</v>
      </c>
      <c r="I2922" s="124" t="s">
        <v>3013</v>
      </c>
      <c r="J2922" s="124" t="s">
        <v>2</v>
      </c>
      <c r="K2922" s="124" t="s">
        <v>3097</v>
      </c>
      <c r="L2922" s="124" t="s">
        <v>3097</v>
      </c>
      <c r="M2922" s="124" t="s">
        <v>3098</v>
      </c>
      <c r="N2922" s="124" t="s">
        <v>3099</v>
      </c>
      <c r="O2922" s="124" t="s">
        <v>3100</v>
      </c>
      <c r="P2922" s="124" t="s">
        <v>3097</v>
      </c>
      <c r="Q2922" s="126" t="s">
        <v>3101</v>
      </c>
      <c r="R2922" s="35"/>
    </row>
    <row r="2923" spans="1:18" x14ac:dyDescent="0.3">
      <c r="A2923" s="50" t="s">
        <v>0</v>
      </c>
      <c r="B2923" s="50" t="s">
        <v>0</v>
      </c>
      <c r="C2923" s="50" t="s">
        <v>0</v>
      </c>
      <c r="D2923" s="51" t="s">
        <v>0</v>
      </c>
      <c r="E2923" s="51" t="s">
        <v>0</v>
      </c>
      <c r="F2923" s="86" t="s">
        <v>0</v>
      </c>
      <c r="G2923" s="87" t="s">
        <v>0</v>
      </c>
      <c r="H2923" s="8" t="s">
        <v>0</v>
      </c>
      <c r="I2923" s="103">
        <v>1</v>
      </c>
      <c r="J2923" s="103">
        <v>2</v>
      </c>
      <c r="K2923" s="103">
        <v>3</v>
      </c>
      <c r="L2923" s="103" t="s">
        <v>3</v>
      </c>
      <c r="M2923" s="103">
        <v>5</v>
      </c>
      <c r="N2923" s="103">
        <v>6</v>
      </c>
      <c r="O2923" s="103">
        <v>7</v>
      </c>
      <c r="P2923" s="103" t="s">
        <v>3102</v>
      </c>
      <c r="Q2923" s="103">
        <v>9</v>
      </c>
      <c r="R2923" s="35"/>
    </row>
    <row r="2924" spans="1:18" x14ac:dyDescent="0.3">
      <c r="A2924" s="41" t="s">
        <v>796</v>
      </c>
      <c r="B2924" s="41" t="s">
        <v>154</v>
      </c>
      <c r="C2924" s="40" t="s">
        <v>1248</v>
      </c>
      <c r="D2924" s="40" t="s">
        <v>1249</v>
      </c>
      <c r="E2924" s="52" t="s">
        <v>0</v>
      </c>
      <c r="F2924" s="52" t="s">
        <v>0</v>
      </c>
      <c r="G2924" s="52" t="s">
        <v>0</v>
      </c>
      <c r="H2924" s="6" t="s">
        <v>1250</v>
      </c>
      <c r="I2924" s="102"/>
      <c r="J2924" s="102"/>
      <c r="K2924" s="102"/>
      <c r="L2924" s="102">
        <f t="shared" si="1032"/>
        <v>0</v>
      </c>
      <c r="M2924" s="102">
        <v>0</v>
      </c>
      <c r="N2924" s="102"/>
      <c r="O2924" s="102"/>
      <c r="P2924" s="102">
        <f t="shared" si="1033"/>
        <v>0</v>
      </c>
      <c r="Q2924" s="102" t="str">
        <f t="shared" si="1034"/>
        <v>-</v>
      </c>
      <c r="R2924" s="35"/>
    </row>
    <row r="2925" spans="1:18" s="34" customFormat="1" ht="20.399999999999999" x14ac:dyDescent="0.3">
      <c r="A2925" s="43" t="s">
        <v>0</v>
      </c>
      <c r="B2925" s="43" t="s">
        <v>0</v>
      </c>
      <c r="C2925" s="43" t="s">
        <v>0</v>
      </c>
      <c r="D2925" s="49" t="s">
        <v>0</v>
      </c>
      <c r="E2925" s="49" t="s">
        <v>0</v>
      </c>
      <c r="F2925" s="49" t="s">
        <v>0</v>
      </c>
      <c r="G2925" s="49" t="s">
        <v>0</v>
      </c>
      <c r="H2925" s="21" t="s">
        <v>26</v>
      </c>
      <c r="I2925" s="112">
        <f>SUM(I2926,I2934,I2936)</f>
        <v>1797119</v>
      </c>
      <c r="J2925" s="112">
        <f>SUM(J2926,J2934,J2936)</f>
        <v>1767269</v>
      </c>
      <c r="K2925" s="112">
        <f>SUM(K2926,K2934,K2936)</f>
        <v>0</v>
      </c>
      <c r="L2925" s="112">
        <f t="shared" si="1032"/>
        <v>441608</v>
      </c>
      <c r="M2925" s="112">
        <f>SUM(M2926,M2934,M2936)</f>
        <v>138968</v>
      </c>
      <c r="N2925" s="112">
        <f t="shared" ref="N2925:O2925" si="1044">SUM(N2926,N2934,N2936)</f>
        <v>158840</v>
      </c>
      <c r="O2925" s="112">
        <f t="shared" si="1044"/>
        <v>143800</v>
      </c>
      <c r="P2925" s="112">
        <f t="shared" si="1033"/>
        <v>441608</v>
      </c>
      <c r="Q2925" s="112">
        <f t="shared" si="1034"/>
        <v>24.988159697250389</v>
      </c>
      <c r="R2925" s="35"/>
    </row>
    <row r="2926" spans="1:18" x14ac:dyDescent="0.3">
      <c r="A2926" s="40" t="s">
        <v>796</v>
      </c>
      <c r="B2926" s="40" t="s">
        <v>154</v>
      </c>
      <c r="C2926" s="40" t="s">
        <v>1248</v>
      </c>
      <c r="D2926" s="40" t="s">
        <v>1249</v>
      </c>
      <c r="E2926" s="52" t="s">
        <v>119</v>
      </c>
      <c r="F2926" s="52" t="s">
        <v>0</v>
      </c>
      <c r="G2926" s="52" t="s">
        <v>0</v>
      </c>
      <c r="H2926" s="6" t="s">
        <v>5</v>
      </c>
      <c r="I2926" s="104">
        <f>SUM(I2927,I2928)</f>
        <v>1508907</v>
      </c>
      <c r="J2926" s="104">
        <f>SUM(J2927,J2928)</f>
        <v>1508907</v>
      </c>
      <c r="K2926" s="104">
        <f>SUM(K2927,K2928)</f>
        <v>0</v>
      </c>
      <c r="L2926" s="104">
        <f t="shared" si="1032"/>
        <v>384727</v>
      </c>
      <c r="M2926" s="104">
        <f>SUM(M2927,M2928)</f>
        <v>126727</v>
      </c>
      <c r="N2926" s="104">
        <f t="shared" ref="N2926:O2926" si="1045">SUM(N2927,N2928)</f>
        <v>134000</v>
      </c>
      <c r="O2926" s="104">
        <f t="shared" si="1045"/>
        <v>124000</v>
      </c>
      <c r="P2926" s="104">
        <f t="shared" si="1033"/>
        <v>384727</v>
      </c>
      <c r="Q2926" s="104">
        <f t="shared" si="1034"/>
        <v>25.497065094137678</v>
      </c>
      <c r="R2926" s="35"/>
    </row>
    <row r="2927" spans="1:18" x14ac:dyDescent="0.3">
      <c r="A2927" s="40" t="s">
        <v>796</v>
      </c>
      <c r="B2927" s="40" t="s">
        <v>154</v>
      </c>
      <c r="C2927" s="40" t="s">
        <v>1248</v>
      </c>
      <c r="D2927" s="40" t="s">
        <v>1249</v>
      </c>
      <c r="E2927" s="88" t="s">
        <v>3015</v>
      </c>
      <c r="F2927" s="40"/>
      <c r="G2927" s="81" t="s">
        <v>3071</v>
      </c>
      <c r="H2927" s="9" t="s">
        <v>6</v>
      </c>
      <c r="I2927" s="102">
        <v>1302107</v>
      </c>
      <c r="J2927" s="102">
        <v>1302107</v>
      </c>
      <c r="K2927" s="102"/>
      <c r="L2927" s="102">
        <f t="shared" si="1032"/>
        <v>345110</v>
      </c>
      <c r="M2927" s="102">
        <v>113110</v>
      </c>
      <c r="N2927" s="102">
        <v>121000</v>
      </c>
      <c r="O2927" s="102">
        <v>111000</v>
      </c>
      <c r="P2927" s="102">
        <f t="shared" si="1033"/>
        <v>345110</v>
      </c>
      <c r="Q2927" s="102">
        <f t="shared" si="1034"/>
        <v>26.503966263909184</v>
      </c>
      <c r="R2927" s="35"/>
    </row>
    <row r="2928" spans="1:18" x14ac:dyDescent="0.3">
      <c r="A2928" s="41" t="s">
        <v>796</v>
      </c>
      <c r="B2928" s="41" t="s">
        <v>154</v>
      </c>
      <c r="C2928" s="41" t="s">
        <v>1248</v>
      </c>
      <c r="D2928" s="41" t="s">
        <v>1249</v>
      </c>
      <c r="E2928" s="41" t="s">
        <v>120</v>
      </c>
      <c r="F2928" s="40" t="s">
        <v>0</v>
      </c>
      <c r="G2928" s="81" t="s">
        <v>0</v>
      </c>
      <c r="H2928" s="6" t="s">
        <v>7</v>
      </c>
      <c r="I2928" s="104">
        <f>SUM(I2929:I2933)</f>
        <v>206800</v>
      </c>
      <c r="J2928" s="104">
        <f>SUM(J2929:J2933)</f>
        <v>206800</v>
      </c>
      <c r="K2928" s="104">
        <f>SUM(K2929:K2933)</f>
        <v>0</v>
      </c>
      <c r="L2928" s="104">
        <f t="shared" si="1032"/>
        <v>39617</v>
      </c>
      <c r="M2928" s="104">
        <f>SUM(M2929:M2933)</f>
        <v>13617</v>
      </c>
      <c r="N2928" s="104">
        <f t="shared" ref="N2928:O2928" si="1046">SUM(N2929:N2933)</f>
        <v>13000</v>
      </c>
      <c r="O2928" s="104">
        <f t="shared" si="1046"/>
        <v>13000</v>
      </c>
      <c r="P2928" s="104">
        <f t="shared" si="1033"/>
        <v>39617</v>
      </c>
      <c r="Q2928" s="104">
        <f t="shared" si="1034"/>
        <v>19.15715667311412</v>
      </c>
      <c r="R2928" s="35"/>
    </row>
    <row r="2929" spans="1:18" x14ac:dyDescent="0.3">
      <c r="A2929" s="40" t="s">
        <v>796</v>
      </c>
      <c r="B2929" s="40" t="s">
        <v>154</v>
      </c>
      <c r="C2929" s="40" t="s">
        <v>1248</v>
      </c>
      <c r="D2929" s="40" t="s">
        <v>1249</v>
      </c>
      <c r="E2929" s="88" t="s">
        <v>3016</v>
      </c>
      <c r="F2929" s="40" t="s">
        <v>1251</v>
      </c>
      <c r="G2929" s="81" t="s">
        <v>3071</v>
      </c>
      <c r="H2929" s="9" t="s">
        <v>9</v>
      </c>
      <c r="I2929" s="102">
        <v>34000</v>
      </c>
      <c r="J2929" s="102">
        <v>34000</v>
      </c>
      <c r="K2929" s="102"/>
      <c r="L2929" s="102">
        <f t="shared" si="1032"/>
        <v>9164</v>
      </c>
      <c r="M2929" s="102">
        <v>3164</v>
      </c>
      <c r="N2929" s="102">
        <v>3000</v>
      </c>
      <c r="O2929" s="102">
        <v>3000</v>
      </c>
      <c r="P2929" s="102">
        <f t="shared" si="1033"/>
        <v>9164</v>
      </c>
      <c r="Q2929" s="102">
        <f t="shared" si="1034"/>
        <v>26.952941176470592</v>
      </c>
      <c r="R2929" s="35"/>
    </row>
    <row r="2930" spans="1:18" x14ac:dyDescent="0.3">
      <c r="A2930" s="40" t="s">
        <v>796</v>
      </c>
      <c r="B2930" s="40" t="s">
        <v>154</v>
      </c>
      <c r="C2930" s="40" t="s">
        <v>1248</v>
      </c>
      <c r="D2930" s="40" t="s">
        <v>1249</v>
      </c>
      <c r="E2930" s="88" t="s">
        <v>3016</v>
      </c>
      <c r="F2930" s="40" t="s">
        <v>1252</v>
      </c>
      <c r="G2930" s="81" t="s">
        <v>3071</v>
      </c>
      <c r="H2930" s="9" t="s">
        <v>12</v>
      </c>
      <c r="I2930" s="102">
        <v>113000</v>
      </c>
      <c r="J2930" s="102">
        <v>113000</v>
      </c>
      <c r="K2930" s="102"/>
      <c r="L2930" s="102">
        <f t="shared" si="1032"/>
        <v>30453</v>
      </c>
      <c r="M2930" s="102">
        <v>10453</v>
      </c>
      <c r="N2930" s="102">
        <v>10000</v>
      </c>
      <c r="O2930" s="102">
        <v>10000</v>
      </c>
      <c r="P2930" s="102">
        <f t="shared" si="1033"/>
        <v>30453</v>
      </c>
      <c r="Q2930" s="102">
        <f t="shared" si="1034"/>
        <v>26.949557522123897</v>
      </c>
      <c r="R2930" s="35"/>
    </row>
    <row r="2931" spans="1:18" x14ac:dyDescent="0.3">
      <c r="A2931" s="40" t="s">
        <v>796</v>
      </c>
      <c r="B2931" s="40" t="s">
        <v>154</v>
      </c>
      <c r="C2931" s="40" t="s">
        <v>1248</v>
      </c>
      <c r="D2931" s="40" t="s">
        <v>1249</v>
      </c>
      <c r="E2931" s="88" t="s">
        <v>3016</v>
      </c>
      <c r="F2931" s="40" t="s">
        <v>1253</v>
      </c>
      <c r="G2931" s="81" t="s">
        <v>3071</v>
      </c>
      <c r="H2931" s="9" t="s">
        <v>10</v>
      </c>
      <c r="I2931" s="102">
        <v>27500</v>
      </c>
      <c r="J2931" s="102">
        <v>27500</v>
      </c>
      <c r="K2931" s="102"/>
      <c r="L2931" s="102">
        <f t="shared" si="1032"/>
        <v>0</v>
      </c>
      <c r="M2931" s="102">
        <v>0</v>
      </c>
      <c r="N2931" s="102"/>
      <c r="O2931" s="102"/>
      <c r="P2931" s="102">
        <f t="shared" si="1033"/>
        <v>0</v>
      </c>
      <c r="Q2931" s="102">
        <f t="shared" si="1034"/>
        <v>0</v>
      </c>
      <c r="R2931" s="35"/>
    </row>
    <row r="2932" spans="1:18" x14ac:dyDescent="0.3">
      <c r="A2932" s="40" t="s">
        <v>796</v>
      </c>
      <c r="B2932" s="40" t="s">
        <v>154</v>
      </c>
      <c r="C2932" s="40" t="s">
        <v>1248</v>
      </c>
      <c r="D2932" s="40" t="s">
        <v>1249</v>
      </c>
      <c r="E2932" s="88" t="s">
        <v>3016</v>
      </c>
      <c r="F2932" s="40" t="s">
        <v>1254</v>
      </c>
      <c r="G2932" s="81" t="s">
        <v>3071</v>
      </c>
      <c r="H2932" s="9" t="s">
        <v>8</v>
      </c>
      <c r="I2932" s="102">
        <v>12500</v>
      </c>
      <c r="J2932" s="102">
        <v>12500</v>
      </c>
      <c r="K2932" s="102"/>
      <c r="L2932" s="102">
        <f t="shared" si="1032"/>
        <v>0</v>
      </c>
      <c r="M2932" s="102">
        <v>0</v>
      </c>
      <c r="N2932" s="102"/>
      <c r="O2932" s="102"/>
      <c r="P2932" s="102">
        <f t="shared" si="1033"/>
        <v>0</v>
      </c>
      <c r="Q2932" s="102">
        <f t="shared" si="1034"/>
        <v>0</v>
      </c>
      <c r="R2932" s="35"/>
    </row>
    <row r="2933" spans="1:18" x14ac:dyDescent="0.3">
      <c r="A2933" s="40" t="s">
        <v>796</v>
      </c>
      <c r="B2933" s="40" t="s">
        <v>154</v>
      </c>
      <c r="C2933" s="40" t="s">
        <v>1248</v>
      </c>
      <c r="D2933" s="40" t="s">
        <v>1249</v>
      </c>
      <c r="E2933" s="88" t="s">
        <v>3016</v>
      </c>
      <c r="F2933" s="40" t="s">
        <v>1255</v>
      </c>
      <c r="G2933" s="81" t="s">
        <v>3071</v>
      </c>
      <c r="H2933" s="9" t="s">
        <v>11</v>
      </c>
      <c r="I2933" s="102">
        <v>19800</v>
      </c>
      <c r="J2933" s="102">
        <v>19800</v>
      </c>
      <c r="K2933" s="102"/>
      <c r="L2933" s="102">
        <f t="shared" si="1032"/>
        <v>0</v>
      </c>
      <c r="M2933" s="102">
        <v>0</v>
      </c>
      <c r="N2933" s="102"/>
      <c r="O2933" s="102"/>
      <c r="P2933" s="102">
        <f t="shared" si="1033"/>
        <v>0</v>
      </c>
      <c r="Q2933" s="102">
        <f t="shared" si="1034"/>
        <v>0</v>
      </c>
      <c r="R2933" s="35"/>
    </row>
    <row r="2934" spans="1:18" x14ac:dyDescent="0.3">
      <c r="A2934" s="40" t="s">
        <v>796</v>
      </c>
      <c r="B2934" s="40" t="s">
        <v>154</v>
      </c>
      <c r="C2934" s="40" t="s">
        <v>1248</v>
      </c>
      <c r="D2934" s="40" t="s">
        <v>1249</v>
      </c>
      <c r="E2934" s="52" t="s">
        <v>124</v>
      </c>
      <c r="F2934" s="52" t="s">
        <v>0</v>
      </c>
      <c r="G2934" s="52" t="s">
        <v>0</v>
      </c>
      <c r="H2934" s="6" t="s">
        <v>14</v>
      </c>
      <c r="I2934" s="104">
        <f>SUM(I2935)</f>
        <v>139662</v>
      </c>
      <c r="J2934" s="104">
        <f>SUM(J2935)</f>
        <v>139662</v>
      </c>
      <c r="K2934" s="104">
        <f>SUM(K2935)</f>
        <v>0</v>
      </c>
      <c r="L2934" s="104">
        <f t="shared" si="1032"/>
        <v>36577</v>
      </c>
      <c r="M2934" s="104">
        <f>SUM(M2935)</f>
        <v>11877</v>
      </c>
      <c r="N2934" s="104">
        <f t="shared" ref="N2934:O2934" si="1047">SUM(N2935)</f>
        <v>13000</v>
      </c>
      <c r="O2934" s="104">
        <f t="shared" si="1047"/>
        <v>11700</v>
      </c>
      <c r="P2934" s="104">
        <f t="shared" si="1033"/>
        <v>36577</v>
      </c>
      <c r="Q2934" s="104">
        <f t="shared" si="1034"/>
        <v>26.189657888330398</v>
      </c>
      <c r="R2934" s="35"/>
    </row>
    <row r="2935" spans="1:18" x14ac:dyDescent="0.3">
      <c r="A2935" s="40" t="s">
        <v>796</v>
      </c>
      <c r="B2935" s="40" t="s">
        <v>154</v>
      </c>
      <c r="C2935" s="40" t="s">
        <v>1248</v>
      </c>
      <c r="D2935" s="40" t="s">
        <v>1249</v>
      </c>
      <c r="E2935" s="88" t="s">
        <v>3017</v>
      </c>
      <c r="F2935" s="40"/>
      <c r="G2935" s="81" t="s">
        <v>3071</v>
      </c>
      <c r="H2935" s="9" t="s">
        <v>15</v>
      </c>
      <c r="I2935" s="102">
        <v>139662</v>
      </c>
      <c r="J2935" s="102">
        <v>139662</v>
      </c>
      <c r="K2935" s="102"/>
      <c r="L2935" s="102">
        <f t="shared" si="1032"/>
        <v>36577</v>
      </c>
      <c r="M2935" s="102">
        <v>11877</v>
      </c>
      <c r="N2935" s="102">
        <v>13000</v>
      </c>
      <c r="O2935" s="102">
        <v>11700</v>
      </c>
      <c r="P2935" s="102">
        <f t="shared" si="1033"/>
        <v>36577</v>
      </c>
      <c r="Q2935" s="102">
        <f t="shared" si="1034"/>
        <v>26.189657888330398</v>
      </c>
      <c r="R2935" s="35"/>
    </row>
    <row r="2936" spans="1:18" x14ac:dyDescent="0.3">
      <c r="A2936" s="40" t="s">
        <v>796</v>
      </c>
      <c r="B2936" s="40" t="s">
        <v>154</v>
      </c>
      <c r="C2936" s="40" t="s">
        <v>1248</v>
      </c>
      <c r="D2936" s="40" t="s">
        <v>1249</v>
      </c>
      <c r="E2936" s="52" t="s">
        <v>125</v>
      </c>
      <c r="F2936" s="52" t="s">
        <v>0</v>
      </c>
      <c r="G2936" s="52" t="s">
        <v>0</v>
      </c>
      <c r="H2936" s="6" t="s">
        <v>16</v>
      </c>
      <c r="I2936" s="104">
        <f>SUM(I2937:I2945)</f>
        <v>148550</v>
      </c>
      <c r="J2936" s="104">
        <f>SUM(J2937:J2945)</f>
        <v>118700</v>
      </c>
      <c r="K2936" s="104">
        <f>SUM(K2937:K2945)</f>
        <v>0</v>
      </c>
      <c r="L2936" s="104">
        <f t="shared" si="1032"/>
        <v>20304</v>
      </c>
      <c r="M2936" s="104">
        <f>SUM(M2937:M2945)</f>
        <v>364</v>
      </c>
      <c r="N2936" s="104">
        <f t="shared" ref="N2936:O2936" si="1048">SUM(N2937:N2945)</f>
        <v>11840</v>
      </c>
      <c r="O2936" s="104">
        <f t="shared" si="1048"/>
        <v>8100</v>
      </c>
      <c r="P2936" s="104">
        <f t="shared" si="1033"/>
        <v>20304</v>
      </c>
      <c r="Q2936" s="104">
        <f t="shared" si="1034"/>
        <v>17.10530749789385</v>
      </c>
      <c r="R2936" s="35"/>
    </row>
    <row r="2937" spans="1:18" x14ac:dyDescent="0.3">
      <c r="A2937" s="40" t="s">
        <v>796</v>
      </c>
      <c r="B2937" s="40" t="s">
        <v>154</v>
      </c>
      <c r="C2937" s="40" t="s">
        <v>1248</v>
      </c>
      <c r="D2937" s="40" t="s">
        <v>1249</v>
      </c>
      <c r="E2937" s="88" t="s">
        <v>3018</v>
      </c>
      <c r="F2937" s="40"/>
      <c r="G2937" s="81" t="s">
        <v>3071</v>
      </c>
      <c r="H2937" s="9" t="s">
        <v>17</v>
      </c>
      <c r="I2937" s="102">
        <v>4000</v>
      </c>
      <c r="J2937" s="102">
        <v>2000</v>
      </c>
      <c r="K2937" s="102"/>
      <c r="L2937" s="102">
        <f t="shared" si="1032"/>
        <v>0</v>
      </c>
      <c r="M2937" s="102">
        <v>0</v>
      </c>
      <c r="N2937" s="102"/>
      <c r="O2937" s="102"/>
      <c r="P2937" s="102">
        <f t="shared" si="1033"/>
        <v>0</v>
      </c>
      <c r="Q2937" s="102">
        <f t="shared" si="1034"/>
        <v>0</v>
      </c>
      <c r="R2937" s="35"/>
    </row>
    <row r="2938" spans="1:18" x14ac:dyDescent="0.3">
      <c r="A2938" s="40" t="s">
        <v>796</v>
      </c>
      <c r="B2938" s="40" t="s">
        <v>154</v>
      </c>
      <c r="C2938" s="40" t="s">
        <v>1248</v>
      </c>
      <c r="D2938" s="40" t="s">
        <v>1249</v>
      </c>
      <c r="E2938" s="88" t="s">
        <v>3031</v>
      </c>
      <c r="F2938" s="40"/>
      <c r="G2938" s="81" t="s">
        <v>3071</v>
      </c>
      <c r="H2938" s="9" t="s">
        <v>18</v>
      </c>
      <c r="I2938" s="102">
        <v>36000</v>
      </c>
      <c r="J2938" s="102">
        <v>36000</v>
      </c>
      <c r="K2938" s="102"/>
      <c r="L2938" s="102">
        <f t="shared" si="1032"/>
        <v>9000</v>
      </c>
      <c r="M2938" s="102">
        <v>0</v>
      </c>
      <c r="N2938" s="102">
        <v>6000</v>
      </c>
      <c r="O2938" s="102">
        <v>3000</v>
      </c>
      <c r="P2938" s="102">
        <f t="shared" si="1033"/>
        <v>9000</v>
      </c>
      <c r="Q2938" s="102">
        <f t="shared" si="1034"/>
        <v>25</v>
      </c>
      <c r="R2938" s="35"/>
    </row>
    <row r="2939" spans="1:18" x14ac:dyDescent="0.3">
      <c r="A2939" s="40" t="s">
        <v>796</v>
      </c>
      <c r="B2939" s="40" t="s">
        <v>154</v>
      </c>
      <c r="C2939" s="40" t="s">
        <v>1248</v>
      </c>
      <c r="D2939" s="40" t="s">
        <v>1249</v>
      </c>
      <c r="E2939" s="88" t="s">
        <v>3032</v>
      </c>
      <c r="F2939" s="40"/>
      <c r="G2939" s="81" t="s">
        <v>3071</v>
      </c>
      <c r="H2939" s="9" t="s">
        <v>19</v>
      </c>
      <c r="I2939" s="102">
        <v>10300</v>
      </c>
      <c r="J2939" s="102">
        <v>10300</v>
      </c>
      <c r="K2939" s="102"/>
      <c r="L2939" s="102">
        <f t="shared" si="1032"/>
        <v>2360</v>
      </c>
      <c r="M2939" s="102">
        <v>0</v>
      </c>
      <c r="N2939" s="102">
        <v>1500</v>
      </c>
      <c r="O2939" s="102">
        <v>860</v>
      </c>
      <c r="P2939" s="102">
        <f t="shared" si="1033"/>
        <v>2360</v>
      </c>
      <c r="Q2939" s="102">
        <f t="shared" si="1034"/>
        <v>22.912621359223301</v>
      </c>
      <c r="R2939" s="35"/>
    </row>
    <row r="2940" spans="1:18" x14ac:dyDescent="0.3">
      <c r="A2940" s="40" t="s">
        <v>796</v>
      </c>
      <c r="B2940" s="40" t="s">
        <v>154</v>
      </c>
      <c r="C2940" s="40" t="s">
        <v>1248</v>
      </c>
      <c r="D2940" s="40" t="s">
        <v>1249</v>
      </c>
      <c r="E2940" s="88" t="s">
        <v>3026</v>
      </c>
      <c r="F2940" s="40"/>
      <c r="G2940" s="81" t="s">
        <v>3071</v>
      </c>
      <c r="H2940" s="9" t="s">
        <v>20</v>
      </c>
      <c r="I2940" s="102">
        <v>14000</v>
      </c>
      <c r="J2940" s="102">
        <v>11000</v>
      </c>
      <c r="K2940" s="102"/>
      <c r="L2940" s="102">
        <f t="shared" si="1032"/>
        <v>1840</v>
      </c>
      <c r="M2940" s="102">
        <v>0</v>
      </c>
      <c r="N2940" s="102">
        <v>920</v>
      </c>
      <c r="O2940" s="102">
        <v>920</v>
      </c>
      <c r="P2940" s="102">
        <f t="shared" si="1033"/>
        <v>1840</v>
      </c>
      <c r="Q2940" s="102">
        <f t="shared" si="1034"/>
        <v>16.727272727272727</v>
      </c>
      <c r="R2940" s="35"/>
    </row>
    <row r="2941" spans="1:18" x14ac:dyDescent="0.3">
      <c r="A2941" s="40" t="s">
        <v>796</v>
      </c>
      <c r="B2941" s="40" t="s">
        <v>154</v>
      </c>
      <c r="C2941" s="40" t="s">
        <v>1248</v>
      </c>
      <c r="D2941" s="40" t="s">
        <v>1249</v>
      </c>
      <c r="E2941" s="88" t="s">
        <v>3033</v>
      </c>
      <c r="F2941" s="40"/>
      <c r="G2941" s="81" t="s">
        <v>3071</v>
      </c>
      <c r="H2941" s="9" t="s">
        <v>21</v>
      </c>
      <c r="I2941" s="102">
        <v>8000</v>
      </c>
      <c r="J2941" s="102">
        <v>3000</v>
      </c>
      <c r="K2941" s="102"/>
      <c r="L2941" s="102">
        <f t="shared" si="1032"/>
        <v>0</v>
      </c>
      <c r="M2941" s="102">
        <v>0</v>
      </c>
      <c r="N2941" s="102"/>
      <c r="O2941" s="102"/>
      <c r="P2941" s="102">
        <f t="shared" si="1033"/>
        <v>0</v>
      </c>
      <c r="Q2941" s="102">
        <f t="shared" si="1034"/>
        <v>0</v>
      </c>
      <c r="R2941" s="35"/>
    </row>
    <row r="2942" spans="1:18" x14ac:dyDescent="0.3">
      <c r="A2942" s="40" t="s">
        <v>796</v>
      </c>
      <c r="B2942" s="40" t="s">
        <v>154</v>
      </c>
      <c r="C2942" s="40" t="s">
        <v>1248</v>
      </c>
      <c r="D2942" s="40" t="s">
        <v>1249</v>
      </c>
      <c r="E2942" s="88" t="s">
        <v>3034</v>
      </c>
      <c r="F2942" s="40"/>
      <c r="G2942" s="81" t="s">
        <v>3071</v>
      </c>
      <c r="H2942" s="9" t="s">
        <v>22</v>
      </c>
      <c r="I2942" s="102">
        <v>4750</v>
      </c>
      <c r="J2942" s="102">
        <v>2500</v>
      </c>
      <c r="K2942" s="102"/>
      <c r="L2942" s="102">
        <f t="shared" si="1032"/>
        <v>0</v>
      </c>
      <c r="M2942" s="102">
        <v>0</v>
      </c>
      <c r="N2942" s="102"/>
      <c r="O2942" s="102"/>
      <c r="P2942" s="102">
        <f t="shared" si="1033"/>
        <v>0</v>
      </c>
      <c r="Q2942" s="102">
        <f t="shared" si="1034"/>
        <v>0</v>
      </c>
      <c r="R2942" s="35"/>
    </row>
    <row r="2943" spans="1:18" x14ac:dyDescent="0.3">
      <c r="A2943" s="40" t="s">
        <v>796</v>
      </c>
      <c r="B2943" s="40" t="s">
        <v>154</v>
      </c>
      <c r="C2943" s="40" t="s">
        <v>1248</v>
      </c>
      <c r="D2943" s="40" t="s">
        <v>1249</v>
      </c>
      <c r="E2943" s="88" t="s">
        <v>3035</v>
      </c>
      <c r="F2943" s="40"/>
      <c r="G2943" s="81" t="s">
        <v>3071</v>
      </c>
      <c r="H2943" s="9" t="s">
        <v>23</v>
      </c>
      <c r="I2943" s="102">
        <v>14000</v>
      </c>
      <c r="J2943" s="102">
        <v>11000</v>
      </c>
      <c r="K2943" s="102"/>
      <c r="L2943" s="102">
        <f t="shared" si="1032"/>
        <v>1840</v>
      </c>
      <c r="M2943" s="102">
        <v>0</v>
      </c>
      <c r="N2943" s="102">
        <v>920</v>
      </c>
      <c r="O2943" s="102">
        <v>920</v>
      </c>
      <c r="P2943" s="102">
        <f t="shared" si="1033"/>
        <v>1840</v>
      </c>
      <c r="Q2943" s="102">
        <f t="shared" si="1034"/>
        <v>16.727272727272727</v>
      </c>
      <c r="R2943" s="35"/>
    </row>
    <row r="2944" spans="1:18" x14ac:dyDescent="0.3">
      <c r="A2944" s="40" t="s">
        <v>796</v>
      </c>
      <c r="B2944" s="40" t="s">
        <v>154</v>
      </c>
      <c r="C2944" s="40" t="s">
        <v>1248</v>
      </c>
      <c r="D2944" s="40" t="s">
        <v>1249</v>
      </c>
      <c r="E2944" s="88" t="s">
        <v>3036</v>
      </c>
      <c r="F2944" s="40"/>
      <c r="G2944" s="81" t="s">
        <v>3071</v>
      </c>
      <c r="H2944" s="9" t="s">
        <v>24</v>
      </c>
      <c r="I2944" s="102">
        <v>0</v>
      </c>
      <c r="J2944" s="102">
        <v>0</v>
      </c>
      <c r="K2944" s="102"/>
      <c r="L2944" s="102">
        <f t="shared" si="1032"/>
        <v>0</v>
      </c>
      <c r="M2944" s="102">
        <v>0</v>
      </c>
      <c r="N2944" s="102"/>
      <c r="O2944" s="102"/>
      <c r="P2944" s="102">
        <f t="shared" si="1033"/>
        <v>0</v>
      </c>
      <c r="Q2944" s="102" t="str">
        <f t="shared" si="1034"/>
        <v>-</v>
      </c>
      <c r="R2944" s="35"/>
    </row>
    <row r="2945" spans="1:18" x14ac:dyDescent="0.3">
      <c r="A2945" s="41" t="s">
        <v>796</v>
      </c>
      <c r="B2945" s="41" t="s">
        <v>154</v>
      </c>
      <c r="C2945" s="41" t="s">
        <v>1248</v>
      </c>
      <c r="D2945" s="41" t="s">
        <v>1249</v>
      </c>
      <c r="E2945" s="41" t="s">
        <v>127</v>
      </c>
      <c r="F2945" s="40" t="s">
        <v>0</v>
      </c>
      <c r="G2945" s="81" t="s">
        <v>0</v>
      </c>
      <c r="H2945" s="6" t="s">
        <v>25</v>
      </c>
      <c r="I2945" s="104">
        <f>SUM(I2946:I2948)</f>
        <v>57500</v>
      </c>
      <c r="J2945" s="104">
        <f>SUM(J2946:J2948)</f>
        <v>42900</v>
      </c>
      <c r="K2945" s="104">
        <f>SUM(K2946:K2948)</f>
        <v>0</v>
      </c>
      <c r="L2945" s="104">
        <f t="shared" si="1032"/>
        <v>5264</v>
      </c>
      <c r="M2945" s="104">
        <f>SUM(M2946:M2948)</f>
        <v>364</v>
      </c>
      <c r="N2945" s="104">
        <f t="shared" ref="N2945:O2945" si="1049">SUM(N2946:N2948)</f>
        <v>2500</v>
      </c>
      <c r="O2945" s="104">
        <f t="shared" si="1049"/>
        <v>2400</v>
      </c>
      <c r="P2945" s="104">
        <f t="shared" si="1033"/>
        <v>5264</v>
      </c>
      <c r="Q2945" s="104">
        <f t="shared" si="1034"/>
        <v>12.270396270396271</v>
      </c>
      <c r="R2945" s="35"/>
    </row>
    <row r="2946" spans="1:18" x14ac:dyDescent="0.3">
      <c r="A2946" s="40" t="s">
        <v>796</v>
      </c>
      <c r="B2946" s="40" t="s">
        <v>154</v>
      </c>
      <c r="C2946" s="40" t="s">
        <v>1248</v>
      </c>
      <c r="D2946" s="40" t="s">
        <v>1249</v>
      </c>
      <c r="E2946" s="88" t="s">
        <v>3019</v>
      </c>
      <c r="F2946" s="40"/>
      <c r="G2946" s="81" t="s">
        <v>3071</v>
      </c>
      <c r="H2946" s="9" t="s">
        <v>25</v>
      </c>
      <c r="I2946" s="102">
        <v>41500</v>
      </c>
      <c r="J2946" s="102">
        <v>26900</v>
      </c>
      <c r="K2946" s="102"/>
      <c r="L2946" s="102">
        <f t="shared" si="1032"/>
        <v>4000</v>
      </c>
      <c r="M2946" s="102">
        <v>0</v>
      </c>
      <c r="N2946" s="102">
        <v>2000</v>
      </c>
      <c r="O2946" s="102">
        <v>2000</v>
      </c>
      <c r="P2946" s="102">
        <f t="shared" si="1033"/>
        <v>4000</v>
      </c>
      <c r="Q2946" s="102">
        <f t="shared" si="1034"/>
        <v>14.869888475836431</v>
      </c>
      <c r="R2946" s="35"/>
    </row>
    <row r="2947" spans="1:18" x14ac:dyDescent="0.3">
      <c r="A2947" s="40" t="s">
        <v>796</v>
      </c>
      <c r="B2947" s="40" t="s">
        <v>154</v>
      </c>
      <c r="C2947" s="40" t="s">
        <v>1248</v>
      </c>
      <c r="D2947" s="40" t="s">
        <v>1249</v>
      </c>
      <c r="E2947" s="88" t="s">
        <v>3019</v>
      </c>
      <c r="F2947" s="40" t="s">
        <v>1256</v>
      </c>
      <c r="G2947" s="81" t="s">
        <v>3071</v>
      </c>
      <c r="H2947" s="9" t="s">
        <v>135</v>
      </c>
      <c r="I2947" s="102">
        <v>4500</v>
      </c>
      <c r="J2947" s="102">
        <v>4500</v>
      </c>
      <c r="K2947" s="102"/>
      <c r="L2947" s="102">
        <f t="shared" si="1032"/>
        <v>1264</v>
      </c>
      <c r="M2947" s="102">
        <v>364</v>
      </c>
      <c r="N2947" s="102">
        <v>500</v>
      </c>
      <c r="O2947" s="102">
        <v>400</v>
      </c>
      <c r="P2947" s="102">
        <f t="shared" si="1033"/>
        <v>1264</v>
      </c>
      <c r="Q2947" s="102">
        <f t="shared" si="1034"/>
        <v>28.088888888888892</v>
      </c>
      <c r="R2947" s="35"/>
    </row>
    <row r="2948" spans="1:18" ht="20.399999999999999" x14ac:dyDescent="0.3">
      <c r="A2948" s="40" t="s">
        <v>796</v>
      </c>
      <c r="B2948" s="40" t="s">
        <v>154</v>
      </c>
      <c r="C2948" s="40" t="s">
        <v>1248</v>
      </c>
      <c r="D2948" s="40" t="s">
        <v>1249</v>
      </c>
      <c r="E2948" s="88" t="s">
        <v>3019</v>
      </c>
      <c r="F2948" s="40" t="s">
        <v>1257</v>
      </c>
      <c r="G2948" s="81" t="s">
        <v>3071</v>
      </c>
      <c r="H2948" s="9" t="s">
        <v>141</v>
      </c>
      <c r="I2948" s="102">
        <v>11500</v>
      </c>
      <c r="J2948" s="102">
        <v>11500</v>
      </c>
      <c r="K2948" s="102"/>
      <c r="L2948" s="102">
        <f t="shared" si="1032"/>
        <v>0</v>
      </c>
      <c r="M2948" s="102">
        <v>0</v>
      </c>
      <c r="N2948" s="102"/>
      <c r="O2948" s="102"/>
      <c r="P2948" s="102">
        <f t="shared" si="1033"/>
        <v>0</v>
      </c>
      <c r="Q2948" s="102">
        <f t="shared" si="1034"/>
        <v>0</v>
      </c>
      <c r="R2948" s="35"/>
    </row>
    <row r="2949" spans="1:18" s="34" customFormat="1" ht="20.399999999999999" x14ac:dyDescent="0.3">
      <c r="A2949" s="43" t="s">
        <v>0</v>
      </c>
      <c r="B2949" s="43" t="s">
        <v>0</v>
      </c>
      <c r="C2949" s="43" t="s">
        <v>0</v>
      </c>
      <c r="D2949" s="49" t="s">
        <v>0</v>
      </c>
      <c r="E2949" s="49" t="s">
        <v>0</v>
      </c>
      <c r="F2949" s="49" t="s">
        <v>0</v>
      </c>
      <c r="G2949" s="49" t="s">
        <v>0</v>
      </c>
      <c r="H2949" s="21" t="s">
        <v>35</v>
      </c>
      <c r="I2949" s="112">
        <f t="shared" ref="I2949:O2950" si="1050">SUM(I2950)</f>
        <v>100</v>
      </c>
      <c r="J2949" s="112">
        <f t="shared" si="1050"/>
        <v>100</v>
      </c>
      <c r="K2949" s="112">
        <f t="shared" si="1050"/>
        <v>0</v>
      </c>
      <c r="L2949" s="112">
        <f t="shared" si="1032"/>
        <v>0</v>
      </c>
      <c r="M2949" s="112">
        <f t="shared" si="1050"/>
        <v>0</v>
      </c>
      <c r="N2949" s="112">
        <f t="shared" si="1050"/>
        <v>0</v>
      </c>
      <c r="O2949" s="112">
        <f t="shared" si="1050"/>
        <v>0</v>
      </c>
      <c r="P2949" s="112">
        <f t="shared" si="1033"/>
        <v>0</v>
      </c>
      <c r="Q2949" s="112">
        <f t="shared" si="1034"/>
        <v>0</v>
      </c>
      <c r="R2949" s="35"/>
    </row>
    <row r="2950" spans="1:18" x14ac:dyDescent="0.3">
      <c r="A2950" s="40" t="s">
        <v>796</v>
      </c>
      <c r="B2950" s="40" t="s">
        <v>154</v>
      </c>
      <c r="C2950" s="40" t="s">
        <v>1248</v>
      </c>
      <c r="D2950" s="40" t="s">
        <v>1249</v>
      </c>
      <c r="E2950" s="52" t="s">
        <v>142</v>
      </c>
      <c r="F2950" s="52" t="s">
        <v>0</v>
      </c>
      <c r="G2950" s="52" t="s">
        <v>0</v>
      </c>
      <c r="H2950" s="6" t="s">
        <v>27</v>
      </c>
      <c r="I2950" s="104">
        <f t="shared" si="1050"/>
        <v>100</v>
      </c>
      <c r="J2950" s="104">
        <f t="shared" si="1050"/>
        <v>100</v>
      </c>
      <c r="K2950" s="104">
        <f t="shared" si="1050"/>
        <v>0</v>
      </c>
      <c r="L2950" s="104">
        <f t="shared" si="1032"/>
        <v>0</v>
      </c>
      <c r="M2950" s="104">
        <f t="shared" si="1050"/>
        <v>0</v>
      </c>
      <c r="N2950" s="104">
        <f t="shared" si="1050"/>
        <v>0</v>
      </c>
      <c r="O2950" s="104">
        <f t="shared" si="1050"/>
        <v>0</v>
      </c>
      <c r="P2950" s="104">
        <f t="shared" si="1033"/>
        <v>0</v>
      </c>
      <c r="Q2950" s="104">
        <f t="shared" si="1034"/>
        <v>0</v>
      </c>
      <c r="R2950" s="35"/>
    </row>
    <row r="2951" spans="1:18" x14ac:dyDescent="0.3">
      <c r="A2951" s="40" t="s">
        <v>796</v>
      </c>
      <c r="B2951" s="40" t="s">
        <v>154</v>
      </c>
      <c r="C2951" s="40" t="s">
        <v>1248</v>
      </c>
      <c r="D2951" s="40" t="s">
        <v>1249</v>
      </c>
      <c r="E2951" s="88" t="s">
        <v>3021</v>
      </c>
      <c r="F2951" s="40"/>
      <c r="G2951" s="81" t="s">
        <v>3071</v>
      </c>
      <c r="H2951" s="9" t="s">
        <v>34</v>
      </c>
      <c r="I2951" s="102">
        <v>100</v>
      </c>
      <c r="J2951" s="102">
        <v>100</v>
      </c>
      <c r="K2951" s="102"/>
      <c r="L2951" s="102">
        <f t="shared" si="1032"/>
        <v>0</v>
      </c>
      <c r="M2951" s="102">
        <v>0</v>
      </c>
      <c r="N2951" s="102"/>
      <c r="O2951" s="102"/>
      <c r="P2951" s="102">
        <f t="shared" si="1033"/>
        <v>0</v>
      </c>
      <c r="Q2951" s="102">
        <f t="shared" si="1034"/>
        <v>0</v>
      </c>
      <c r="R2951" s="35"/>
    </row>
    <row r="2952" spans="1:18" s="34" customFormat="1" ht="20.399999999999999" x14ac:dyDescent="0.3">
      <c r="A2952" s="43" t="s">
        <v>0</v>
      </c>
      <c r="B2952" s="43" t="s">
        <v>0</v>
      </c>
      <c r="C2952" s="43" t="s">
        <v>0</v>
      </c>
      <c r="D2952" s="49" t="s">
        <v>0</v>
      </c>
      <c r="E2952" s="49" t="s">
        <v>0</v>
      </c>
      <c r="F2952" s="49" t="s">
        <v>0</v>
      </c>
      <c r="G2952" s="49" t="s">
        <v>0</v>
      </c>
      <c r="H2952" s="21" t="s">
        <v>53</v>
      </c>
      <c r="I2952" s="112">
        <f t="shared" ref="I2952:O2953" si="1051">SUM(I2953)</f>
        <v>10000</v>
      </c>
      <c r="J2952" s="112">
        <f t="shared" si="1051"/>
        <v>0</v>
      </c>
      <c r="K2952" s="112">
        <f t="shared" si="1051"/>
        <v>0</v>
      </c>
      <c r="L2952" s="112">
        <f t="shared" si="1032"/>
        <v>0</v>
      </c>
      <c r="M2952" s="112">
        <f t="shared" si="1051"/>
        <v>0</v>
      </c>
      <c r="N2952" s="112">
        <f t="shared" si="1051"/>
        <v>0</v>
      </c>
      <c r="O2952" s="112">
        <f t="shared" si="1051"/>
        <v>0</v>
      </c>
      <c r="P2952" s="112">
        <f t="shared" si="1033"/>
        <v>0</v>
      </c>
      <c r="Q2952" s="112" t="str">
        <f t="shared" si="1034"/>
        <v>-</v>
      </c>
      <c r="R2952" s="35"/>
    </row>
    <row r="2953" spans="1:18" x14ac:dyDescent="0.3">
      <c r="A2953" s="40" t="s">
        <v>796</v>
      </c>
      <c r="B2953" s="40" t="s">
        <v>154</v>
      </c>
      <c r="C2953" s="40" t="s">
        <v>1248</v>
      </c>
      <c r="D2953" s="40" t="s">
        <v>1249</v>
      </c>
      <c r="E2953" s="52" t="s">
        <v>149</v>
      </c>
      <c r="F2953" s="52" t="s">
        <v>0</v>
      </c>
      <c r="G2953" s="52" t="s">
        <v>0</v>
      </c>
      <c r="H2953" s="6" t="s">
        <v>46</v>
      </c>
      <c r="I2953" s="104">
        <f t="shared" si="1051"/>
        <v>10000</v>
      </c>
      <c r="J2953" s="104">
        <f t="shared" si="1051"/>
        <v>0</v>
      </c>
      <c r="K2953" s="104">
        <f t="shared" si="1051"/>
        <v>0</v>
      </c>
      <c r="L2953" s="104">
        <f t="shared" si="1032"/>
        <v>0</v>
      </c>
      <c r="M2953" s="104">
        <f t="shared" si="1051"/>
        <v>0</v>
      </c>
      <c r="N2953" s="104">
        <f t="shared" si="1051"/>
        <v>0</v>
      </c>
      <c r="O2953" s="104">
        <f t="shared" si="1051"/>
        <v>0</v>
      </c>
      <c r="P2953" s="104">
        <f t="shared" si="1033"/>
        <v>0</v>
      </c>
      <c r="Q2953" s="104" t="str">
        <f t="shared" si="1034"/>
        <v>-</v>
      </c>
      <c r="R2953" s="35"/>
    </row>
    <row r="2954" spans="1:18" x14ac:dyDescent="0.3">
      <c r="A2954" s="40" t="s">
        <v>796</v>
      </c>
      <c r="B2954" s="40" t="s">
        <v>154</v>
      </c>
      <c r="C2954" s="40" t="s">
        <v>1248</v>
      </c>
      <c r="D2954" s="40" t="s">
        <v>1249</v>
      </c>
      <c r="E2954" s="88" t="s">
        <v>3022</v>
      </c>
      <c r="F2954" s="40"/>
      <c r="G2954" s="81" t="s">
        <v>3071</v>
      </c>
      <c r="H2954" s="9" t="s">
        <v>49</v>
      </c>
      <c r="I2954" s="102">
        <v>10000</v>
      </c>
      <c r="J2954" s="102">
        <v>0</v>
      </c>
      <c r="K2954" s="102"/>
      <c r="L2954" s="102">
        <f t="shared" si="1032"/>
        <v>0</v>
      </c>
      <c r="M2954" s="102">
        <v>0</v>
      </c>
      <c r="N2954" s="102"/>
      <c r="O2954" s="102"/>
      <c r="P2954" s="102">
        <f t="shared" si="1033"/>
        <v>0</v>
      </c>
      <c r="Q2954" s="102" t="str">
        <f t="shared" si="1034"/>
        <v>-</v>
      </c>
      <c r="R2954" s="35"/>
    </row>
    <row r="2955" spans="1:18" s="34" customFormat="1" x14ac:dyDescent="0.3">
      <c r="A2955" s="49" t="s">
        <v>0</v>
      </c>
      <c r="B2955" s="49" t="s">
        <v>0</v>
      </c>
      <c r="C2955" s="49" t="s">
        <v>0</v>
      </c>
      <c r="D2955" s="49" t="s">
        <v>0</v>
      </c>
      <c r="E2955" s="49" t="s">
        <v>0</v>
      </c>
      <c r="F2955" s="49" t="s">
        <v>0</v>
      </c>
      <c r="G2955" s="49" t="s">
        <v>0</v>
      </c>
      <c r="H2955" s="21" t="s">
        <v>1258</v>
      </c>
      <c r="I2955" s="112">
        <f>SUM(I2925,I2949,I2952)</f>
        <v>1807219</v>
      </c>
      <c r="J2955" s="112">
        <f>SUM(J2925,J2949,J2952)</f>
        <v>1767369</v>
      </c>
      <c r="K2955" s="112">
        <f>SUM(K2925,K2949,K2952)</f>
        <v>0</v>
      </c>
      <c r="L2955" s="112">
        <f t="shared" ref="L2955:L3018" si="1052">SUM(M2955:O2955)</f>
        <v>441608</v>
      </c>
      <c r="M2955" s="112">
        <f>SUM(M2925,M2949,M2952)</f>
        <v>138968</v>
      </c>
      <c r="N2955" s="112">
        <f t="shared" ref="N2955:O2955" si="1053">SUM(N2925,N2949,N2952)</f>
        <v>158840</v>
      </c>
      <c r="O2955" s="112">
        <f t="shared" si="1053"/>
        <v>143800</v>
      </c>
      <c r="P2955" s="112">
        <f t="shared" si="1033"/>
        <v>441608</v>
      </c>
      <c r="Q2955" s="112">
        <f t="shared" si="1034"/>
        <v>24.986745835193442</v>
      </c>
      <c r="R2955" s="35"/>
    </row>
    <row r="2956" spans="1:18" ht="15" thickBot="1" x14ac:dyDescent="0.35">
      <c r="A2956" s="81" t="s">
        <v>0</v>
      </c>
      <c r="B2956" s="81" t="s">
        <v>0</v>
      </c>
      <c r="C2956" s="81" t="s">
        <v>0</v>
      </c>
      <c r="D2956" s="81" t="s">
        <v>0</v>
      </c>
      <c r="E2956" s="81" t="s">
        <v>0</v>
      </c>
      <c r="F2956" s="81" t="s">
        <v>0</v>
      </c>
      <c r="G2956" s="81" t="s">
        <v>0</v>
      </c>
      <c r="H2956" s="6" t="s">
        <v>152</v>
      </c>
      <c r="I2956" s="104">
        <v>58</v>
      </c>
      <c r="J2956" s="104">
        <v>58</v>
      </c>
      <c r="K2956" s="104"/>
      <c r="L2956" s="104"/>
      <c r="M2956" s="104"/>
      <c r="N2956" s="104"/>
      <c r="O2956" s="104"/>
      <c r="P2956" s="104"/>
      <c r="Q2956" s="104"/>
      <c r="R2956" s="35"/>
    </row>
    <row r="2957" spans="1:18" s="34" customFormat="1" ht="31.2" thickBot="1" x14ac:dyDescent="0.35">
      <c r="A2957" s="127" t="s">
        <v>0</v>
      </c>
      <c r="B2957" s="127" t="s">
        <v>0</v>
      </c>
      <c r="C2957" s="127" t="s">
        <v>0</v>
      </c>
      <c r="D2957" s="127" t="s">
        <v>0</v>
      </c>
      <c r="E2957" s="127" t="s">
        <v>0</v>
      </c>
      <c r="F2957" s="127" t="s">
        <v>0</v>
      </c>
      <c r="G2957" s="127" t="s">
        <v>0</v>
      </c>
      <c r="H2957" s="29" t="s">
        <v>63</v>
      </c>
      <c r="I2957" s="124" t="s">
        <v>3013</v>
      </c>
      <c r="J2957" s="124" t="s">
        <v>2</v>
      </c>
      <c r="K2957" s="124" t="s">
        <v>3097</v>
      </c>
      <c r="L2957" s="124" t="s">
        <v>3097</v>
      </c>
      <c r="M2957" s="124" t="s">
        <v>3098</v>
      </c>
      <c r="N2957" s="124" t="s">
        <v>3099</v>
      </c>
      <c r="O2957" s="124" t="s">
        <v>3100</v>
      </c>
      <c r="P2957" s="124" t="s">
        <v>3097</v>
      </c>
      <c r="Q2957" s="126" t="s">
        <v>3101</v>
      </c>
      <c r="R2957" s="35"/>
    </row>
    <row r="2958" spans="1:18" x14ac:dyDescent="0.3">
      <c r="A2958" s="128"/>
      <c r="B2958" s="128"/>
      <c r="C2958" s="128"/>
      <c r="D2958" s="128"/>
      <c r="E2958" s="128"/>
      <c r="F2958" s="128"/>
      <c r="G2958" s="128"/>
      <c r="H2958" s="10" t="s">
        <v>0</v>
      </c>
      <c r="I2958" s="103">
        <v>1</v>
      </c>
      <c r="J2958" s="103">
        <v>2</v>
      </c>
      <c r="K2958" s="103">
        <v>3</v>
      </c>
      <c r="L2958" s="103" t="s">
        <v>3</v>
      </c>
      <c r="M2958" s="103">
        <v>5</v>
      </c>
      <c r="N2958" s="103">
        <v>6</v>
      </c>
      <c r="O2958" s="103">
        <v>7</v>
      </c>
      <c r="P2958" s="103" t="s">
        <v>3102</v>
      </c>
      <c r="Q2958" s="103">
        <v>9</v>
      </c>
      <c r="R2958" s="35"/>
    </row>
    <row r="2959" spans="1:18" x14ac:dyDescent="0.3">
      <c r="A2959" s="128"/>
      <c r="B2959" s="128"/>
      <c r="C2959" s="128"/>
      <c r="D2959" s="128"/>
      <c r="E2959" s="128"/>
      <c r="F2959" s="128"/>
      <c r="G2959" s="128"/>
      <c r="H2959" s="11" t="s">
        <v>99</v>
      </c>
      <c r="I2959" s="105">
        <f>SUM(I2955)</f>
        <v>1807219</v>
      </c>
      <c r="J2959" s="105">
        <f>SUM(J2955)</f>
        <v>1767369</v>
      </c>
      <c r="K2959" s="105">
        <f>SUM(K2955)</f>
        <v>0</v>
      </c>
      <c r="L2959" s="105">
        <f t="shared" si="1052"/>
        <v>441608</v>
      </c>
      <c r="M2959" s="105">
        <f>SUM(M2955)</f>
        <v>138968</v>
      </c>
      <c r="N2959" s="105">
        <f t="shared" ref="N2959:O2959" si="1054">SUM(N2955)</f>
        <v>158840</v>
      </c>
      <c r="O2959" s="105">
        <f t="shared" si="1054"/>
        <v>143800</v>
      </c>
      <c r="P2959" s="105">
        <f t="shared" ref="P2959:P3022" si="1055">K2959+L2959</f>
        <v>441608</v>
      </c>
      <c r="Q2959" s="105">
        <f t="shared" ref="Q2959:Q3022" si="1056">IF(J2959=0,"-",P2959/J2959*100)</f>
        <v>24.986745835193442</v>
      </c>
      <c r="R2959" s="35"/>
    </row>
    <row r="2960" spans="1:18" x14ac:dyDescent="0.3">
      <c r="A2960" s="128"/>
      <c r="B2960" s="128"/>
      <c r="C2960" s="128"/>
      <c r="D2960" s="128"/>
      <c r="E2960" s="128"/>
      <c r="F2960" s="128"/>
      <c r="G2960" s="128"/>
      <c r="H2960" s="12" t="s">
        <v>62</v>
      </c>
      <c r="I2960" s="105">
        <f>SUM(I2959)</f>
        <v>1807219</v>
      </c>
      <c r="J2960" s="105">
        <f>SUM(J2959)</f>
        <v>1767369</v>
      </c>
      <c r="K2960" s="105">
        <f>SUM(K2959)</f>
        <v>0</v>
      </c>
      <c r="L2960" s="105">
        <f t="shared" si="1052"/>
        <v>441608</v>
      </c>
      <c r="M2960" s="105">
        <f>SUM(M2959)</f>
        <v>138968</v>
      </c>
      <c r="N2960" s="105">
        <f t="shared" ref="N2960:O2960" si="1057">SUM(N2959)</f>
        <v>158840</v>
      </c>
      <c r="O2960" s="105">
        <f t="shared" si="1057"/>
        <v>143800</v>
      </c>
      <c r="P2960" s="105">
        <f t="shared" si="1055"/>
        <v>441608</v>
      </c>
      <c r="Q2960" s="105">
        <f t="shared" si="1056"/>
        <v>24.986745835193442</v>
      </c>
      <c r="R2960" s="35"/>
    </row>
    <row r="2961" spans="1:18" ht="15" thickBot="1" x14ac:dyDescent="0.35">
      <c r="A2961" s="129"/>
      <c r="B2961" s="129"/>
      <c r="C2961" s="129"/>
      <c r="D2961" s="129"/>
      <c r="E2961" s="129"/>
      <c r="F2961" s="129"/>
      <c r="G2961" s="129"/>
      <c r="R2961" s="35"/>
    </row>
    <row r="2962" spans="1:18" s="34" customFormat="1" ht="31.2" thickBot="1" x14ac:dyDescent="0.35">
      <c r="A2962" s="45" t="s">
        <v>112</v>
      </c>
      <c r="B2962" s="45" t="s">
        <v>113</v>
      </c>
      <c r="C2962" s="45" t="s">
        <v>114</v>
      </c>
      <c r="D2962" s="46" t="s">
        <v>0</v>
      </c>
      <c r="E2962" s="45" t="s">
        <v>3014</v>
      </c>
      <c r="F2962" s="45" t="s">
        <v>115</v>
      </c>
      <c r="G2962" s="45" t="s">
        <v>116</v>
      </c>
      <c r="H2962" s="29" t="s">
        <v>1</v>
      </c>
      <c r="I2962" s="124" t="s">
        <v>3013</v>
      </c>
      <c r="J2962" s="124" t="s">
        <v>2</v>
      </c>
      <c r="K2962" s="124" t="s">
        <v>3097</v>
      </c>
      <c r="L2962" s="124" t="s">
        <v>3097</v>
      </c>
      <c r="M2962" s="124" t="s">
        <v>3098</v>
      </c>
      <c r="N2962" s="124" t="s">
        <v>3099</v>
      </c>
      <c r="O2962" s="124" t="s">
        <v>3100</v>
      </c>
      <c r="P2962" s="124" t="s">
        <v>3097</v>
      </c>
      <c r="Q2962" s="126" t="s">
        <v>3101</v>
      </c>
      <c r="R2962" s="35"/>
    </row>
    <row r="2963" spans="1:18" x14ac:dyDescent="0.3">
      <c r="A2963" s="50" t="s">
        <v>0</v>
      </c>
      <c r="B2963" s="50" t="s">
        <v>0</v>
      </c>
      <c r="C2963" s="50" t="s">
        <v>0</v>
      </c>
      <c r="D2963" s="51" t="s">
        <v>0</v>
      </c>
      <c r="E2963" s="51" t="s">
        <v>0</v>
      </c>
      <c r="F2963" s="86" t="s">
        <v>0</v>
      </c>
      <c r="G2963" s="87" t="s">
        <v>0</v>
      </c>
      <c r="H2963" s="8" t="s">
        <v>0</v>
      </c>
      <c r="I2963" s="103">
        <v>1</v>
      </c>
      <c r="J2963" s="103">
        <v>2</v>
      </c>
      <c r="K2963" s="103">
        <v>3</v>
      </c>
      <c r="L2963" s="103" t="s">
        <v>3</v>
      </c>
      <c r="M2963" s="103">
        <v>5</v>
      </c>
      <c r="N2963" s="103">
        <v>6</v>
      </c>
      <c r="O2963" s="103">
        <v>7</v>
      </c>
      <c r="P2963" s="103" t="s">
        <v>3102</v>
      </c>
      <c r="Q2963" s="103">
        <v>9</v>
      </c>
      <c r="R2963" s="35"/>
    </row>
    <row r="2964" spans="1:18" x14ac:dyDescent="0.3">
      <c r="A2964" s="41" t="s">
        <v>796</v>
      </c>
      <c r="B2964" s="41" t="s">
        <v>154</v>
      </c>
      <c r="C2964" s="40" t="s">
        <v>1259</v>
      </c>
      <c r="D2964" s="40" t="s">
        <v>1260</v>
      </c>
      <c r="E2964" s="52" t="s">
        <v>0</v>
      </c>
      <c r="F2964" s="52" t="s">
        <v>0</v>
      </c>
      <c r="G2964" s="52" t="s">
        <v>0</v>
      </c>
      <c r="H2964" s="6" t="s">
        <v>1261</v>
      </c>
      <c r="I2964" s="102"/>
      <c r="J2964" s="102"/>
      <c r="K2964" s="102"/>
      <c r="L2964" s="102">
        <f t="shared" si="1052"/>
        <v>0</v>
      </c>
      <c r="M2964" s="102">
        <v>0</v>
      </c>
      <c r="N2964" s="102"/>
      <c r="O2964" s="102"/>
      <c r="P2964" s="102">
        <f t="shared" si="1055"/>
        <v>0</v>
      </c>
      <c r="Q2964" s="102" t="str">
        <f t="shared" si="1056"/>
        <v>-</v>
      </c>
      <c r="R2964" s="35"/>
    </row>
    <row r="2965" spans="1:18" s="34" customFormat="1" ht="20.399999999999999" x14ac:dyDescent="0.3">
      <c r="A2965" s="43" t="s">
        <v>0</v>
      </c>
      <c r="B2965" s="43" t="s">
        <v>0</v>
      </c>
      <c r="C2965" s="43" t="s">
        <v>0</v>
      </c>
      <c r="D2965" s="49" t="s">
        <v>0</v>
      </c>
      <c r="E2965" s="49" t="s">
        <v>0</v>
      </c>
      <c r="F2965" s="49" t="s">
        <v>0</v>
      </c>
      <c r="G2965" s="49" t="s">
        <v>0</v>
      </c>
      <c r="H2965" s="21" t="s">
        <v>26</v>
      </c>
      <c r="I2965" s="112">
        <f>SUM(I2966,I2974,I2976)</f>
        <v>2287580</v>
      </c>
      <c r="J2965" s="112">
        <f>SUM(J2966,J2974,J2976)</f>
        <v>2194951</v>
      </c>
      <c r="K2965" s="112">
        <f>SUM(K2966,K2974,K2976)</f>
        <v>0</v>
      </c>
      <c r="L2965" s="112">
        <f t="shared" si="1052"/>
        <v>585466</v>
      </c>
      <c r="M2965" s="112">
        <f>SUM(M2966,M2974,M2976)</f>
        <v>199976</v>
      </c>
      <c r="N2965" s="112">
        <f t="shared" ref="N2965:O2965" si="1058">SUM(N2966,N2974,N2976)</f>
        <v>203120</v>
      </c>
      <c r="O2965" s="112">
        <f t="shared" si="1058"/>
        <v>182370</v>
      </c>
      <c r="P2965" s="112">
        <f t="shared" si="1055"/>
        <v>585466</v>
      </c>
      <c r="Q2965" s="112">
        <f t="shared" si="1056"/>
        <v>26.673306146697577</v>
      </c>
      <c r="R2965" s="35"/>
    </row>
    <row r="2966" spans="1:18" x14ac:dyDescent="0.3">
      <c r="A2966" s="40" t="s">
        <v>796</v>
      </c>
      <c r="B2966" s="40" t="s">
        <v>154</v>
      </c>
      <c r="C2966" s="40" t="s">
        <v>1259</v>
      </c>
      <c r="D2966" s="40" t="s">
        <v>1260</v>
      </c>
      <c r="E2966" s="52" t="s">
        <v>119</v>
      </c>
      <c r="F2966" s="52" t="s">
        <v>0</v>
      </c>
      <c r="G2966" s="52" t="s">
        <v>0</v>
      </c>
      <c r="H2966" s="6" t="s">
        <v>5</v>
      </c>
      <c r="I2966" s="104">
        <f>SUM(I2967,I2968)</f>
        <v>1858358</v>
      </c>
      <c r="J2966" s="104">
        <f>SUM(J2967,J2968)</f>
        <v>1826458</v>
      </c>
      <c r="K2966" s="104">
        <f>SUM(K2967,K2968)</f>
        <v>0</v>
      </c>
      <c r="L2966" s="104">
        <f t="shared" si="1052"/>
        <v>498447</v>
      </c>
      <c r="M2966" s="104">
        <f>SUM(M2967,M2968)</f>
        <v>182447</v>
      </c>
      <c r="N2966" s="104">
        <f t="shared" ref="N2966:O2966" si="1059">SUM(N2967,N2968)</f>
        <v>163000</v>
      </c>
      <c r="O2966" s="104">
        <f t="shared" si="1059"/>
        <v>153000</v>
      </c>
      <c r="P2966" s="104">
        <f t="shared" si="1055"/>
        <v>498447</v>
      </c>
      <c r="Q2966" s="104">
        <f t="shared" si="1056"/>
        <v>27.290362001206709</v>
      </c>
      <c r="R2966" s="35"/>
    </row>
    <row r="2967" spans="1:18" x14ac:dyDescent="0.3">
      <c r="A2967" s="40" t="s">
        <v>796</v>
      </c>
      <c r="B2967" s="40" t="s">
        <v>154</v>
      </c>
      <c r="C2967" s="40" t="s">
        <v>1259</v>
      </c>
      <c r="D2967" s="40" t="s">
        <v>1260</v>
      </c>
      <c r="E2967" s="88" t="s">
        <v>3015</v>
      </c>
      <c r="F2967" s="40"/>
      <c r="G2967" s="81" t="s">
        <v>3071</v>
      </c>
      <c r="H2967" s="9" t="s">
        <v>6</v>
      </c>
      <c r="I2967" s="102">
        <v>1543948</v>
      </c>
      <c r="J2967" s="102">
        <v>1512048</v>
      </c>
      <c r="K2967" s="102"/>
      <c r="L2967" s="102">
        <f t="shared" si="1052"/>
        <v>429966</v>
      </c>
      <c r="M2967" s="102">
        <v>161966</v>
      </c>
      <c r="N2967" s="102">
        <v>139000</v>
      </c>
      <c r="O2967" s="102">
        <v>129000</v>
      </c>
      <c r="P2967" s="102">
        <f t="shared" si="1055"/>
        <v>429966</v>
      </c>
      <c r="Q2967" s="102">
        <f t="shared" si="1056"/>
        <v>28.436002031681536</v>
      </c>
      <c r="R2967" s="35"/>
    </row>
    <row r="2968" spans="1:18" x14ac:dyDescent="0.3">
      <c r="A2968" s="41" t="s">
        <v>796</v>
      </c>
      <c r="B2968" s="41" t="s">
        <v>154</v>
      </c>
      <c r="C2968" s="41" t="s">
        <v>1259</v>
      </c>
      <c r="D2968" s="41" t="s">
        <v>1260</v>
      </c>
      <c r="E2968" s="41" t="s">
        <v>120</v>
      </c>
      <c r="F2968" s="40" t="s">
        <v>0</v>
      </c>
      <c r="G2968" s="81" t="s">
        <v>0</v>
      </c>
      <c r="H2968" s="6" t="s">
        <v>7</v>
      </c>
      <c r="I2968" s="104">
        <f>SUM(I2969:I2973)</f>
        <v>314410</v>
      </c>
      <c r="J2968" s="104">
        <f>SUM(J2969:J2973)</f>
        <v>314410</v>
      </c>
      <c r="K2968" s="104">
        <f>SUM(K2969:K2973)</f>
        <v>0</v>
      </c>
      <c r="L2968" s="104">
        <f t="shared" si="1052"/>
        <v>68481</v>
      </c>
      <c r="M2968" s="104">
        <f>SUM(M2969:M2973)</f>
        <v>20481</v>
      </c>
      <c r="N2968" s="104">
        <f t="shared" ref="N2968:O2968" si="1060">SUM(N2969:N2973)</f>
        <v>24000</v>
      </c>
      <c r="O2968" s="104">
        <f t="shared" si="1060"/>
        <v>24000</v>
      </c>
      <c r="P2968" s="104">
        <f t="shared" si="1055"/>
        <v>68481</v>
      </c>
      <c r="Q2968" s="104">
        <f t="shared" si="1056"/>
        <v>21.780795776215768</v>
      </c>
      <c r="R2968" s="35"/>
    </row>
    <row r="2969" spans="1:18" x14ac:dyDescent="0.3">
      <c r="A2969" s="40" t="s">
        <v>796</v>
      </c>
      <c r="B2969" s="40" t="s">
        <v>154</v>
      </c>
      <c r="C2969" s="40" t="s">
        <v>1259</v>
      </c>
      <c r="D2969" s="40" t="s">
        <v>1260</v>
      </c>
      <c r="E2969" s="88" t="s">
        <v>3016</v>
      </c>
      <c r="F2969" s="40" t="s">
        <v>1262</v>
      </c>
      <c r="G2969" s="81" t="s">
        <v>3071</v>
      </c>
      <c r="H2969" s="9" t="s">
        <v>9</v>
      </c>
      <c r="I2969" s="102">
        <v>82300</v>
      </c>
      <c r="J2969" s="102">
        <v>82300</v>
      </c>
      <c r="K2969" s="102"/>
      <c r="L2969" s="102">
        <f t="shared" si="1052"/>
        <v>19060</v>
      </c>
      <c r="M2969" s="102">
        <v>5060</v>
      </c>
      <c r="N2969" s="102">
        <v>7000</v>
      </c>
      <c r="O2969" s="102">
        <v>7000</v>
      </c>
      <c r="P2969" s="102">
        <f t="shared" si="1055"/>
        <v>19060</v>
      </c>
      <c r="Q2969" s="102">
        <f t="shared" si="1056"/>
        <v>23.159173754556502</v>
      </c>
      <c r="R2969" s="35"/>
    </row>
    <row r="2970" spans="1:18" x14ac:dyDescent="0.3">
      <c r="A2970" s="40" t="s">
        <v>796</v>
      </c>
      <c r="B2970" s="40" t="s">
        <v>154</v>
      </c>
      <c r="C2970" s="40" t="s">
        <v>1259</v>
      </c>
      <c r="D2970" s="40" t="s">
        <v>1260</v>
      </c>
      <c r="E2970" s="88" t="s">
        <v>3016</v>
      </c>
      <c r="F2970" s="40" t="s">
        <v>1263</v>
      </c>
      <c r="G2970" s="81" t="s">
        <v>3071</v>
      </c>
      <c r="H2970" s="9" t="s">
        <v>12</v>
      </c>
      <c r="I2970" s="102">
        <v>155000</v>
      </c>
      <c r="J2970" s="102">
        <v>155000</v>
      </c>
      <c r="K2970" s="102"/>
      <c r="L2970" s="102">
        <f t="shared" si="1052"/>
        <v>49421</v>
      </c>
      <c r="M2970" s="102">
        <v>15421</v>
      </c>
      <c r="N2970" s="102">
        <v>17000</v>
      </c>
      <c r="O2970" s="102">
        <v>17000</v>
      </c>
      <c r="P2970" s="102">
        <f t="shared" si="1055"/>
        <v>49421</v>
      </c>
      <c r="Q2970" s="102">
        <f t="shared" si="1056"/>
        <v>31.88451612903226</v>
      </c>
      <c r="R2970" s="35"/>
    </row>
    <row r="2971" spans="1:18" x14ac:dyDescent="0.3">
      <c r="A2971" s="40" t="s">
        <v>796</v>
      </c>
      <c r="B2971" s="40" t="s">
        <v>154</v>
      </c>
      <c r="C2971" s="40" t="s">
        <v>1259</v>
      </c>
      <c r="D2971" s="40" t="s">
        <v>1260</v>
      </c>
      <c r="E2971" s="88" t="s">
        <v>3016</v>
      </c>
      <c r="F2971" s="40" t="s">
        <v>1264</v>
      </c>
      <c r="G2971" s="81" t="s">
        <v>3071</v>
      </c>
      <c r="H2971" s="9" t="s">
        <v>10</v>
      </c>
      <c r="I2971" s="102">
        <v>47200</v>
      </c>
      <c r="J2971" s="102">
        <v>47200</v>
      </c>
      <c r="K2971" s="102"/>
      <c r="L2971" s="102">
        <f t="shared" si="1052"/>
        <v>0</v>
      </c>
      <c r="M2971" s="102">
        <v>0</v>
      </c>
      <c r="N2971" s="102"/>
      <c r="O2971" s="102"/>
      <c r="P2971" s="102">
        <f t="shared" si="1055"/>
        <v>0</v>
      </c>
      <c r="Q2971" s="102">
        <f t="shared" si="1056"/>
        <v>0</v>
      </c>
      <c r="R2971" s="35"/>
    </row>
    <row r="2972" spans="1:18" x14ac:dyDescent="0.3">
      <c r="A2972" s="40" t="s">
        <v>796</v>
      </c>
      <c r="B2972" s="40" t="s">
        <v>154</v>
      </c>
      <c r="C2972" s="40" t="s">
        <v>1259</v>
      </c>
      <c r="D2972" s="40" t="s">
        <v>1260</v>
      </c>
      <c r="E2972" s="88" t="s">
        <v>3016</v>
      </c>
      <c r="F2972" s="40" t="s">
        <v>1265</v>
      </c>
      <c r="G2972" s="81" t="s">
        <v>3071</v>
      </c>
      <c r="H2972" s="9" t="s">
        <v>8</v>
      </c>
      <c r="I2972" s="102">
        <v>12000</v>
      </c>
      <c r="J2972" s="102">
        <v>12000</v>
      </c>
      <c r="K2972" s="102"/>
      <c r="L2972" s="102">
        <f t="shared" si="1052"/>
        <v>0</v>
      </c>
      <c r="M2972" s="102">
        <v>0</v>
      </c>
      <c r="N2972" s="102"/>
      <c r="O2972" s="102"/>
      <c r="P2972" s="102">
        <f t="shared" si="1055"/>
        <v>0</v>
      </c>
      <c r="Q2972" s="102">
        <f t="shared" si="1056"/>
        <v>0</v>
      </c>
      <c r="R2972" s="35"/>
    </row>
    <row r="2973" spans="1:18" x14ac:dyDescent="0.3">
      <c r="A2973" s="40" t="s">
        <v>796</v>
      </c>
      <c r="B2973" s="40" t="s">
        <v>154</v>
      </c>
      <c r="C2973" s="40" t="s">
        <v>1259</v>
      </c>
      <c r="D2973" s="40" t="s">
        <v>1260</v>
      </c>
      <c r="E2973" s="88" t="s">
        <v>3016</v>
      </c>
      <c r="F2973" s="40" t="s">
        <v>1266</v>
      </c>
      <c r="G2973" s="81" t="s">
        <v>3071</v>
      </c>
      <c r="H2973" s="9" t="s">
        <v>11</v>
      </c>
      <c r="I2973" s="102">
        <v>17910</v>
      </c>
      <c r="J2973" s="102">
        <v>17910</v>
      </c>
      <c r="K2973" s="102"/>
      <c r="L2973" s="102">
        <f t="shared" si="1052"/>
        <v>0</v>
      </c>
      <c r="M2973" s="102">
        <v>0</v>
      </c>
      <c r="N2973" s="102"/>
      <c r="O2973" s="102"/>
      <c r="P2973" s="102">
        <f t="shared" si="1055"/>
        <v>0</v>
      </c>
      <c r="Q2973" s="102">
        <f t="shared" si="1056"/>
        <v>0</v>
      </c>
      <c r="R2973" s="35"/>
    </row>
    <row r="2974" spans="1:18" x14ac:dyDescent="0.3">
      <c r="A2974" s="40" t="s">
        <v>796</v>
      </c>
      <c r="B2974" s="40" t="s">
        <v>154</v>
      </c>
      <c r="C2974" s="40" t="s">
        <v>1259</v>
      </c>
      <c r="D2974" s="40" t="s">
        <v>1260</v>
      </c>
      <c r="E2974" s="52" t="s">
        <v>124</v>
      </c>
      <c r="F2974" s="52" t="s">
        <v>0</v>
      </c>
      <c r="G2974" s="52" t="s">
        <v>0</v>
      </c>
      <c r="H2974" s="6" t="s">
        <v>14</v>
      </c>
      <c r="I2974" s="104">
        <f>SUM(I2975)</f>
        <v>164343</v>
      </c>
      <c r="J2974" s="104">
        <f>SUM(J2975)</f>
        <v>160943</v>
      </c>
      <c r="K2974" s="104">
        <f>SUM(K2975)</f>
        <v>0</v>
      </c>
      <c r="L2974" s="104">
        <f t="shared" si="1052"/>
        <v>45507</v>
      </c>
      <c r="M2974" s="104">
        <f>SUM(M2975)</f>
        <v>17007</v>
      </c>
      <c r="N2974" s="104">
        <f t="shared" ref="N2974:O2974" si="1061">SUM(N2975)</f>
        <v>15000</v>
      </c>
      <c r="O2974" s="104">
        <f t="shared" si="1061"/>
        <v>13500</v>
      </c>
      <c r="P2974" s="104">
        <f t="shared" si="1055"/>
        <v>45507</v>
      </c>
      <c r="Q2974" s="104">
        <f t="shared" si="1056"/>
        <v>28.275227875707547</v>
      </c>
      <c r="R2974" s="35"/>
    </row>
    <row r="2975" spans="1:18" x14ac:dyDescent="0.3">
      <c r="A2975" s="40" t="s">
        <v>796</v>
      </c>
      <c r="B2975" s="40" t="s">
        <v>154</v>
      </c>
      <c r="C2975" s="40" t="s">
        <v>1259</v>
      </c>
      <c r="D2975" s="40" t="s">
        <v>1260</v>
      </c>
      <c r="E2975" s="88" t="s">
        <v>3017</v>
      </c>
      <c r="F2975" s="40"/>
      <c r="G2975" s="81" t="s">
        <v>3071</v>
      </c>
      <c r="H2975" s="9" t="s">
        <v>15</v>
      </c>
      <c r="I2975" s="102">
        <v>164343</v>
      </c>
      <c r="J2975" s="102">
        <v>160943</v>
      </c>
      <c r="K2975" s="102"/>
      <c r="L2975" s="102">
        <f t="shared" si="1052"/>
        <v>45507</v>
      </c>
      <c r="M2975" s="102">
        <v>17007</v>
      </c>
      <c r="N2975" s="102">
        <v>15000</v>
      </c>
      <c r="O2975" s="102">
        <v>13500</v>
      </c>
      <c r="P2975" s="102">
        <f t="shared" si="1055"/>
        <v>45507</v>
      </c>
      <c r="Q2975" s="102">
        <f t="shared" si="1056"/>
        <v>28.275227875707547</v>
      </c>
      <c r="R2975" s="35"/>
    </row>
    <row r="2976" spans="1:18" x14ac:dyDescent="0.3">
      <c r="A2976" s="40" t="s">
        <v>796</v>
      </c>
      <c r="B2976" s="40" t="s">
        <v>154</v>
      </c>
      <c r="C2976" s="40" t="s">
        <v>1259</v>
      </c>
      <c r="D2976" s="40" t="s">
        <v>1260</v>
      </c>
      <c r="E2976" s="52" t="s">
        <v>125</v>
      </c>
      <c r="F2976" s="52" t="s">
        <v>0</v>
      </c>
      <c r="G2976" s="52" t="s">
        <v>0</v>
      </c>
      <c r="H2976" s="6" t="s">
        <v>16</v>
      </c>
      <c r="I2976" s="104">
        <f>SUM(I2977:I2984)</f>
        <v>264879</v>
      </c>
      <c r="J2976" s="104">
        <f>SUM(J2977:J2984)</f>
        <v>207550</v>
      </c>
      <c r="K2976" s="104">
        <f>SUM(K2977:K2984)</f>
        <v>0</v>
      </c>
      <c r="L2976" s="104">
        <f t="shared" si="1052"/>
        <v>41512</v>
      </c>
      <c r="M2976" s="104">
        <f>SUM(M2977:M2984)</f>
        <v>522</v>
      </c>
      <c r="N2976" s="104">
        <f t="shared" ref="N2976:O2976" si="1062">SUM(N2977:N2984)</f>
        <v>25120</v>
      </c>
      <c r="O2976" s="104">
        <f t="shared" si="1062"/>
        <v>15870</v>
      </c>
      <c r="P2976" s="104">
        <f t="shared" si="1055"/>
        <v>41512</v>
      </c>
      <c r="Q2976" s="104">
        <f t="shared" si="1056"/>
        <v>20.000963623223321</v>
      </c>
      <c r="R2976" s="35"/>
    </row>
    <row r="2977" spans="1:18" x14ac:dyDescent="0.3">
      <c r="A2977" s="40" t="s">
        <v>796</v>
      </c>
      <c r="B2977" s="40" t="s">
        <v>154</v>
      </c>
      <c r="C2977" s="40" t="s">
        <v>1259</v>
      </c>
      <c r="D2977" s="40" t="s">
        <v>1260</v>
      </c>
      <c r="E2977" s="88" t="s">
        <v>3018</v>
      </c>
      <c r="F2977" s="40"/>
      <c r="G2977" s="81" t="s">
        <v>3071</v>
      </c>
      <c r="H2977" s="9" t="s">
        <v>17</v>
      </c>
      <c r="I2977" s="102">
        <v>4000</v>
      </c>
      <c r="J2977" s="102">
        <v>1000</v>
      </c>
      <c r="K2977" s="102"/>
      <c r="L2977" s="102">
        <f t="shared" si="1052"/>
        <v>0</v>
      </c>
      <c r="M2977" s="102">
        <v>0</v>
      </c>
      <c r="N2977" s="102"/>
      <c r="O2977" s="102"/>
      <c r="P2977" s="102">
        <f t="shared" si="1055"/>
        <v>0</v>
      </c>
      <c r="Q2977" s="102">
        <f t="shared" si="1056"/>
        <v>0</v>
      </c>
      <c r="R2977" s="35"/>
    </row>
    <row r="2978" spans="1:18" x14ac:dyDescent="0.3">
      <c r="A2978" s="40" t="s">
        <v>796</v>
      </c>
      <c r="B2978" s="40" t="s">
        <v>154</v>
      </c>
      <c r="C2978" s="40" t="s">
        <v>1259</v>
      </c>
      <c r="D2978" s="40" t="s">
        <v>1260</v>
      </c>
      <c r="E2978" s="88" t="s">
        <v>3031</v>
      </c>
      <c r="F2978" s="40"/>
      <c r="G2978" s="81" t="s">
        <v>3071</v>
      </c>
      <c r="H2978" s="9" t="s">
        <v>18</v>
      </c>
      <c r="I2978" s="102">
        <v>120000</v>
      </c>
      <c r="J2978" s="102">
        <v>120000</v>
      </c>
      <c r="K2978" s="102"/>
      <c r="L2978" s="102">
        <f t="shared" si="1052"/>
        <v>28000</v>
      </c>
      <c r="M2978" s="102">
        <v>0</v>
      </c>
      <c r="N2978" s="102">
        <v>18000</v>
      </c>
      <c r="O2978" s="102">
        <v>10000</v>
      </c>
      <c r="P2978" s="102">
        <f t="shared" si="1055"/>
        <v>28000</v>
      </c>
      <c r="Q2978" s="102">
        <f t="shared" si="1056"/>
        <v>23.333333333333332</v>
      </c>
      <c r="R2978" s="35"/>
    </row>
    <row r="2979" spans="1:18" x14ac:dyDescent="0.3">
      <c r="A2979" s="40" t="s">
        <v>796</v>
      </c>
      <c r="B2979" s="40" t="s">
        <v>154</v>
      </c>
      <c r="C2979" s="40" t="s">
        <v>1259</v>
      </c>
      <c r="D2979" s="40" t="s">
        <v>1260</v>
      </c>
      <c r="E2979" s="88" t="s">
        <v>3032</v>
      </c>
      <c r="F2979" s="40"/>
      <c r="G2979" s="81" t="s">
        <v>3071</v>
      </c>
      <c r="H2979" s="9" t="s">
        <v>19</v>
      </c>
      <c r="I2979" s="102">
        <v>16000</v>
      </c>
      <c r="J2979" s="102">
        <v>16000</v>
      </c>
      <c r="K2979" s="102"/>
      <c r="L2979" s="102">
        <f t="shared" si="1052"/>
        <v>3800</v>
      </c>
      <c r="M2979" s="102">
        <v>0</v>
      </c>
      <c r="N2979" s="102">
        <v>2500</v>
      </c>
      <c r="O2979" s="102">
        <v>1300</v>
      </c>
      <c r="P2979" s="102">
        <f t="shared" si="1055"/>
        <v>3800</v>
      </c>
      <c r="Q2979" s="102">
        <f t="shared" si="1056"/>
        <v>23.75</v>
      </c>
      <c r="R2979" s="35"/>
    </row>
    <row r="2980" spans="1:18" x14ac:dyDescent="0.3">
      <c r="A2980" s="40" t="s">
        <v>796</v>
      </c>
      <c r="B2980" s="40" t="s">
        <v>154</v>
      </c>
      <c r="C2980" s="40" t="s">
        <v>1259</v>
      </c>
      <c r="D2980" s="40" t="s">
        <v>1260</v>
      </c>
      <c r="E2980" s="88" t="s">
        <v>3026</v>
      </c>
      <c r="F2980" s="40"/>
      <c r="G2980" s="81" t="s">
        <v>3071</v>
      </c>
      <c r="H2980" s="9" t="s">
        <v>20</v>
      </c>
      <c r="I2980" s="102">
        <v>33729</v>
      </c>
      <c r="J2980" s="102">
        <v>13000</v>
      </c>
      <c r="K2980" s="102"/>
      <c r="L2980" s="102">
        <f t="shared" si="1052"/>
        <v>2200</v>
      </c>
      <c r="M2980" s="102">
        <v>0</v>
      </c>
      <c r="N2980" s="102">
        <v>1100</v>
      </c>
      <c r="O2980" s="102">
        <v>1100</v>
      </c>
      <c r="P2980" s="102">
        <f t="shared" si="1055"/>
        <v>2200</v>
      </c>
      <c r="Q2980" s="102">
        <f t="shared" si="1056"/>
        <v>16.923076923076923</v>
      </c>
      <c r="R2980" s="35"/>
    </row>
    <row r="2981" spans="1:18" x14ac:dyDescent="0.3">
      <c r="A2981" s="40" t="s">
        <v>796</v>
      </c>
      <c r="B2981" s="40" t="s">
        <v>154</v>
      </c>
      <c r="C2981" s="40" t="s">
        <v>1259</v>
      </c>
      <c r="D2981" s="40" t="s">
        <v>1260</v>
      </c>
      <c r="E2981" s="88" t="s">
        <v>3033</v>
      </c>
      <c r="F2981" s="40"/>
      <c r="G2981" s="81" t="s">
        <v>3071</v>
      </c>
      <c r="H2981" s="9" t="s">
        <v>21</v>
      </c>
      <c r="I2981" s="102">
        <v>16600</v>
      </c>
      <c r="J2981" s="102">
        <v>3000</v>
      </c>
      <c r="K2981" s="102"/>
      <c r="L2981" s="102">
        <f t="shared" si="1052"/>
        <v>0</v>
      </c>
      <c r="M2981" s="102">
        <v>0</v>
      </c>
      <c r="N2981" s="102"/>
      <c r="O2981" s="102"/>
      <c r="P2981" s="102">
        <f t="shared" si="1055"/>
        <v>0</v>
      </c>
      <c r="Q2981" s="102">
        <f t="shared" si="1056"/>
        <v>0</v>
      </c>
      <c r="R2981" s="35"/>
    </row>
    <row r="2982" spans="1:18" x14ac:dyDescent="0.3">
      <c r="A2982" s="40" t="s">
        <v>796</v>
      </c>
      <c r="B2982" s="40" t="s">
        <v>154</v>
      </c>
      <c r="C2982" s="40" t="s">
        <v>1259</v>
      </c>
      <c r="D2982" s="40" t="s">
        <v>1260</v>
      </c>
      <c r="E2982" s="88" t="s">
        <v>3035</v>
      </c>
      <c r="F2982" s="40"/>
      <c r="G2982" s="81" t="s">
        <v>3071</v>
      </c>
      <c r="H2982" s="9" t="s">
        <v>23</v>
      </c>
      <c r="I2982" s="102">
        <v>16000</v>
      </c>
      <c r="J2982" s="102">
        <v>11000</v>
      </c>
      <c r="K2982" s="102"/>
      <c r="L2982" s="102">
        <f t="shared" si="1052"/>
        <v>1840</v>
      </c>
      <c r="M2982" s="102">
        <v>0</v>
      </c>
      <c r="N2982" s="102">
        <v>920</v>
      </c>
      <c r="O2982" s="102">
        <v>920</v>
      </c>
      <c r="P2982" s="102">
        <f t="shared" si="1055"/>
        <v>1840</v>
      </c>
      <c r="Q2982" s="102">
        <f t="shared" si="1056"/>
        <v>16.727272727272727</v>
      </c>
      <c r="R2982" s="35"/>
    </row>
    <row r="2983" spans="1:18" x14ac:dyDescent="0.3">
      <c r="A2983" s="40" t="s">
        <v>796</v>
      </c>
      <c r="B2983" s="40" t="s">
        <v>154</v>
      </c>
      <c r="C2983" s="40" t="s">
        <v>1259</v>
      </c>
      <c r="D2983" s="40" t="s">
        <v>1260</v>
      </c>
      <c r="E2983" s="88" t="s">
        <v>3036</v>
      </c>
      <c r="F2983" s="40"/>
      <c r="G2983" s="81" t="s">
        <v>3071</v>
      </c>
      <c r="H2983" s="9" t="s">
        <v>24</v>
      </c>
      <c r="I2983" s="102">
        <v>1850</v>
      </c>
      <c r="J2983" s="102">
        <v>1850</v>
      </c>
      <c r="K2983" s="102"/>
      <c r="L2983" s="102">
        <f t="shared" si="1052"/>
        <v>0</v>
      </c>
      <c r="M2983" s="102">
        <v>0</v>
      </c>
      <c r="N2983" s="102"/>
      <c r="O2983" s="102"/>
      <c r="P2983" s="102">
        <f t="shared" si="1055"/>
        <v>0</v>
      </c>
      <c r="Q2983" s="102">
        <f t="shared" si="1056"/>
        <v>0</v>
      </c>
      <c r="R2983" s="35"/>
    </row>
    <row r="2984" spans="1:18" x14ac:dyDescent="0.3">
      <c r="A2984" s="41" t="s">
        <v>796</v>
      </c>
      <c r="B2984" s="41" t="s">
        <v>154</v>
      </c>
      <c r="C2984" s="41" t="s">
        <v>1259</v>
      </c>
      <c r="D2984" s="41" t="s">
        <v>1260</v>
      </c>
      <c r="E2984" s="41" t="s">
        <v>127</v>
      </c>
      <c r="F2984" s="40" t="s">
        <v>0</v>
      </c>
      <c r="G2984" s="81" t="s">
        <v>0</v>
      </c>
      <c r="H2984" s="6" t="s">
        <v>25</v>
      </c>
      <c r="I2984" s="104">
        <f>SUM(I2985:I2987)</f>
        <v>56700</v>
      </c>
      <c r="J2984" s="104">
        <f>SUM(J2985:J2987)</f>
        <v>41700</v>
      </c>
      <c r="K2984" s="104">
        <f>SUM(K2985:K2987)</f>
        <v>0</v>
      </c>
      <c r="L2984" s="104">
        <f t="shared" si="1052"/>
        <v>5672</v>
      </c>
      <c r="M2984" s="104">
        <f>SUM(M2985:M2987)</f>
        <v>522</v>
      </c>
      <c r="N2984" s="104">
        <f t="shared" ref="N2984:O2984" si="1063">SUM(N2985:N2987)</f>
        <v>2600</v>
      </c>
      <c r="O2984" s="104">
        <f t="shared" si="1063"/>
        <v>2550</v>
      </c>
      <c r="P2984" s="104">
        <f t="shared" si="1055"/>
        <v>5672</v>
      </c>
      <c r="Q2984" s="104">
        <f t="shared" si="1056"/>
        <v>13.601918465227818</v>
      </c>
      <c r="R2984" s="35"/>
    </row>
    <row r="2985" spans="1:18" x14ac:dyDescent="0.3">
      <c r="A2985" s="40" t="s">
        <v>796</v>
      </c>
      <c r="B2985" s="40" t="s">
        <v>154</v>
      </c>
      <c r="C2985" s="40" t="s">
        <v>1259</v>
      </c>
      <c r="D2985" s="40" t="s">
        <v>1260</v>
      </c>
      <c r="E2985" s="88" t="s">
        <v>3019</v>
      </c>
      <c r="F2985" s="40"/>
      <c r="G2985" s="81" t="s">
        <v>3071</v>
      </c>
      <c r="H2985" s="9" t="s">
        <v>25</v>
      </c>
      <c r="I2985" s="102">
        <v>39000</v>
      </c>
      <c r="J2985" s="102">
        <v>24000</v>
      </c>
      <c r="K2985" s="102"/>
      <c r="L2985" s="102">
        <f t="shared" si="1052"/>
        <v>4000</v>
      </c>
      <c r="M2985" s="102">
        <v>0</v>
      </c>
      <c r="N2985" s="102">
        <v>2000</v>
      </c>
      <c r="O2985" s="102">
        <v>2000</v>
      </c>
      <c r="P2985" s="102">
        <f t="shared" si="1055"/>
        <v>4000</v>
      </c>
      <c r="Q2985" s="102">
        <f t="shared" si="1056"/>
        <v>16.666666666666664</v>
      </c>
      <c r="R2985" s="35"/>
    </row>
    <row r="2986" spans="1:18" x14ac:dyDescent="0.3">
      <c r="A2986" s="40" t="s">
        <v>796</v>
      </c>
      <c r="B2986" s="40" t="s">
        <v>154</v>
      </c>
      <c r="C2986" s="40" t="s">
        <v>1259</v>
      </c>
      <c r="D2986" s="40" t="s">
        <v>1260</v>
      </c>
      <c r="E2986" s="88" t="s">
        <v>3019</v>
      </c>
      <c r="F2986" s="40" t="s">
        <v>1267</v>
      </c>
      <c r="G2986" s="81" t="s">
        <v>3071</v>
      </c>
      <c r="H2986" s="9" t="s">
        <v>135</v>
      </c>
      <c r="I2986" s="102">
        <v>6300</v>
      </c>
      <c r="J2986" s="102">
        <v>6300</v>
      </c>
      <c r="K2986" s="102"/>
      <c r="L2986" s="102">
        <f t="shared" si="1052"/>
        <v>1672</v>
      </c>
      <c r="M2986" s="102">
        <v>522</v>
      </c>
      <c r="N2986" s="102">
        <v>600</v>
      </c>
      <c r="O2986" s="102">
        <v>550</v>
      </c>
      <c r="P2986" s="102">
        <f t="shared" si="1055"/>
        <v>1672</v>
      </c>
      <c r="Q2986" s="102">
        <f t="shared" si="1056"/>
        <v>26.539682539682541</v>
      </c>
      <c r="R2986" s="35"/>
    </row>
    <row r="2987" spans="1:18" ht="20.399999999999999" x14ac:dyDescent="0.3">
      <c r="A2987" s="40" t="s">
        <v>796</v>
      </c>
      <c r="B2987" s="40" t="s">
        <v>154</v>
      </c>
      <c r="C2987" s="40" t="s">
        <v>1259</v>
      </c>
      <c r="D2987" s="40" t="s">
        <v>1260</v>
      </c>
      <c r="E2987" s="88" t="s">
        <v>3019</v>
      </c>
      <c r="F2987" s="40" t="s">
        <v>1268</v>
      </c>
      <c r="G2987" s="81" t="s">
        <v>3071</v>
      </c>
      <c r="H2987" s="9" t="s">
        <v>141</v>
      </c>
      <c r="I2987" s="102">
        <v>11400</v>
      </c>
      <c r="J2987" s="102">
        <v>11400</v>
      </c>
      <c r="K2987" s="102"/>
      <c r="L2987" s="102">
        <f t="shared" si="1052"/>
        <v>0</v>
      </c>
      <c r="M2987" s="102">
        <v>0</v>
      </c>
      <c r="N2987" s="102"/>
      <c r="O2987" s="102"/>
      <c r="P2987" s="102">
        <f t="shared" si="1055"/>
        <v>0</v>
      </c>
      <c r="Q2987" s="102">
        <f t="shared" si="1056"/>
        <v>0</v>
      </c>
      <c r="R2987" s="35"/>
    </row>
    <row r="2988" spans="1:18" s="34" customFormat="1" ht="20.399999999999999" x14ac:dyDescent="0.3">
      <c r="A2988" s="43" t="s">
        <v>0</v>
      </c>
      <c r="B2988" s="43" t="s">
        <v>0</v>
      </c>
      <c r="C2988" s="43" t="s">
        <v>0</v>
      </c>
      <c r="D2988" s="49" t="s">
        <v>0</v>
      </c>
      <c r="E2988" s="49" t="s">
        <v>0</v>
      </c>
      <c r="F2988" s="49" t="s">
        <v>0</v>
      </c>
      <c r="G2988" s="49" t="s">
        <v>0</v>
      </c>
      <c r="H2988" s="21" t="s">
        <v>35</v>
      </c>
      <c r="I2988" s="112">
        <f t="shared" ref="I2988:O2989" si="1064">SUM(I2989)</f>
        <v>100</v>
      </c>
      <c r="J2988" s="112">
        <f t="shared" si="1064"/>
        <v>100</v>
      </c>
      <c r="K2988" s="112">
        <f t="shared" si="1064"/>
        <v>0</v>
      </c>
      <c r="L2988" s="112">
        <f t="shared" si="1052"/>
        <v>0</v>
      </c>
      <c r="M2988" s="112">
        <f t="shared" si="1064"/>
        <v>0</v>
      </c>
      <c r="N2988" s="112">
        <f t="shared" si="1064"/>
        <v>0</v>
      </c>
      <c r="O2988" s="112">
        <f t="shared" si="1064"/>
        <v>0</v>
      </c>
      <c r="P2988" s="112">
        <f t="shared" si="1055"/>
        <v>0</v>
      </c>
      <c r="Q2988" s="112">
        <f t="shared" si="1056"/>
        <v>0</v>
      </c>
      <c r="R2988" s="35"/>
    </row>
    <row r="2989" spans="1:18" x14ac:dyDescent="0.3">
      <c r="A2989" s="40" t="s">
        <v>796</v>
      </c>
      <c r="B2989" s="40" t="s">
        <v>154</v>
      </c>
      <c r="C2989" s="40" t="s">
        <v>1259</v>
      </c>
      <c r="D2989" s="40" t="s">
        <v>1260</v>
      </c>
      <c r="E2989" s="52" t="s">
        <v>142</v>
      </c>
      <c r="F2989" s="52" t="s">
        <v>0</v>
      </c>
      <c r="G2989" s="52" t="s">
        <v>0</v>
      </c>
      <c r="H2989" s="6" t="s">
        <v>27</v>
      </c>
      <c r="I2989" s="104">
        <f t="shared" si="1064"/>
        <v>100</v>
      </c>
      <c r="J2989" s="104">
        <f t="shared" si="1064"/>
        <v>100</v>
      </c>
      <c r="K2989" s="104">
        <f t="shared" si="1064"/>
        <v>0</v>
      </c>
      <c r="L2989" s="104">
        <f t="shared" si="1052"/>
        <v>0</v>
      </c>
      <c r="M2989" s="104">
        <f t="shared" si="1064"/>
        <v>0</v>
      </c>
      <c r="N2989" s="104">
        <f t="shared" si="1064"/>
        <v>0</v>
      </c>
      <c r="O2989" s="104">
        <f t="shared" si="1064"/>
        <v>0</v>
      </c>
      <c r="P2989" s="104">
        <f t="shared" si="1055"/>
        <v>0</v>
      </c>
      <c r="Q2989" s="104">
        <f t="shared" si="1056"/>
        <v>0</v>
      </c>
      <c r="R2989" s="35"/>
    </row>
    <row r="2990" spans="1:18" x14ac:dyDescent="0.3">
      <c r="A2990" s="40" t="s">
        <v>796</v>
      </c>
      <c r="B2990" s="40" t="s">
        <v>154</v>
      </c>
      <c r="C2990" s="40" t="s">
        <v>1259</v>
      </c>
      <c r="D2990" s="40" t="s">
        <v>1260</v>
      </c>
      <c r="E2990" s="88" t="s">
        <v>3021</v>
      </c>
      <c r="F2990" s="40"/>
      <c r="G2990" s="81" t="s">
        <v>3071</v>
      </c>
      <c r="H2990" s="9" t="s">
        <v>34</v>
      </c>
      <c r="I2990" s="102">
        <v>100</v>
      </c>
      <c r="J2990" s="102">
        <v>100</v>
      </c>
      <c r="K2990" s="102"/>
      <c r="L2990" s="102">
        <f t="shared" si="1052"/>
        <v>0</v>
      </c>
      <c r="M2990" s="102">
        <v>0</v>
      </c>
      <c r="N2990" s="102"/>
      <c r="O2990" s="102"/>
      <c r="P2990" s="102">
        <f t="shared" si="1055"/>
        <v>0</v>
      </c>
      <c r="Q2990" s="102">
        <f t="shared" si="1056"/>
        <v>0</v>
      </c>
      <c r="R2990" s="35"/>
    </row>
    <row r="2991" spans="1:18" s="34" customFormat="1" ht="20.399999999999999" x14ac:dyDescent="0.3">
      <c r="A2991" s="43" t="s">
        <v>0</v>
      </c>
      <c r="B2991" s="43" t="s">
        <v>0</v>
      </c>
      <c r="C2991" s="43" t="s">
        <v>0</v>
      </c>
      <c r="D2991" s="49" t="s">
        <v>0</v>
      </c>
      <c r="E2991" s="49" t="s">
        <v>0</v>
      </c>
      <c r="F2991" s="49" t="s">
        <v>0</v>
      </c>
      <c r="G2991" s="49" t="s">
        <v>0</v>
      </c>
      <c r="H2991" s="21" t="s">
        <v>53</v>
      </c>
      <c r="I2991" s="112">
        <f>SUM(I2992)</f>
        <v>20000</v>
      </c>
      <c r="J2991" s="112">
        <f>SUM(J2992)</f>
        <v>0</v>
      </c>
      <c r="K2991" s="112">
        <f>SUM(K2992)</f>
        <v>0</v>
      </c>
      <c r="L2991" s="112">
        <f t="shared" si="1052"/>
        <v>0</v>
      </c>
      <c r="M2991" s="112">
        <f>SUM(M2992)</f>
        <v>0</v>
      </c>
      <c r="N2991" s="112">
        <f t="shared" ref="N2991:O2991" si="1065">SUM(N2992)</f>
        <v>0</v>
      </c>
      <c r="O2991" s="112">
        <f t="shared" si="1065"/>
        <v>0</v>
      </c>
      <c r="P2991" s="112">
        <f t="shared" si="1055"/>
        <v>0</v>
      </c>
      <c r="Q2991" s="112" t="str">
        <f t="shared" si="1056"/>
        <v>-</v>
      </c>
      <c r="R2991" s="35"/>
    </row>
    <row r="2992" spans="1:18" x14ac:dyDescent="0.3">
      <c r="A2992" s="40" t="s">
        <v>796</v>
      </c>
      <c r="B2992" s="40" t="s">
        <v>154</v>
      </c>
      <c r="C2992" s="40" t="s">
        <v>1259</v>
      </c>
      <c r="D2992" s="40" t="s">
        <v>1260</v>
      </c>
      <c r="E2992" s="52" t="s">
        <v>149</v>
      </c>
      <c r="F2992" s="52" t="s">
        <v>0</v>
      </c>
      <c r="G2992" s="52" t="s">
        <v>0</v>
      </c>
      <c r="H2992" s="6" t="s">
        <v>46</v>
      </c>
      <c r="I2992" s="104">
        <f>SUM(I2993:I2994)</f>
        <v>20000</v>
      </c>
      <c r="J2992" s="104">
        <f>SUM(J2993:J2994)</f>
        <v>0</v>
      </c>
      <c r="K2992" s="104">
        <f>SUM(K2993:K2994)</f>
        <v>0</v>
      </c>
      <c r="L2992" s="104">
        <f t="shared" si="1052"/>
        <v>0</v>
      </c>
      <c r="M2992" s="104">
        <f>SUM(M2993:M2994)</f>
        <v>0</v>
      </c>
      <c r="N2992" s="104">
        <f t="shared" ref="N2992:O2992" si="1066">SUM(N2993:N2994)</f>
        <v>0</v>
      </c>
      <c r="O2992" s="104">
        <f t="shared" si="1066"/>
        <v>0</v>
      </c>
      <c r="P2992" s="104">
        <f t="shared" si="1055"/>
        <v>0</v>
      </c>
      <c r="Q2992" s="104" t="str">
        <f t="shared" si="1056"/>
        <v>-</v>
      </c>
      <c r="R2992" s="35"/>
    </row>
    <row r="2993" spans="1:18" x14ac:dyDescent="0.3">
      <c r="A2993" s="40" t="s">
        <v>796</v>
      </c>
      <c r="B2993" s="40" t="s">
        <v>154</v>
      </c>
      <c r="C2993" s="40" t="s">
        <v>1259</v>
      </c>
      <c r="D2993" s="40" t="s">
        <v>1260</v>
      </c>
      <c r="E2993" s="88" t="s">
        <v>3022</v>
      </c>
      <c r="F2993" s="40"/>
      <c r="G2993" s="81" t="s">
        <v>3071</v>
      </c>
      <c r="H2993" s="9" t="s">
        <v>49</v>
      </c>
      <c r="I2993" s="102">
        <v>10000</v>
      </c>
      <c r="J2993" s="102">
        <v>0</v>
      </c>
      <c r="K2993" s="102"/>
      <c r="L2993" s="102">
        <f t="shared" si="1052"/>
        <v>0</v>
      </c>
      <c r="M2993" s="102">
        <v>0</v>
      </c>
      <c r="N2993" s="102"/>
      <c r="O2993" s="102"/>
      <c r="P2993" s="102">
        <f t="shared" si="1055"/>
        <v>0</v>
      </c>
      <c r="Q2993" s="102" t="str">
        <f t="shared" si="1056"/>
        <v>-</v>
      </c>
      <c r="R2993" s="35"/>
    </row>
    <row r="2994" spans="1:18" x14ac:dyDescent="0.3">
      <c r="A2994" s="40" t="s">
        <v>796</v>
      </c>
      <c r="B2994" s="40" t="s">
        <v>154</v>
      </c>
      <c r="C2994" s="40" t="s">
        <v>1259</v>
      </c>
      <c r="D2994" s="40" t="s">
        <v>1260</v>
      </c>
      <c r="E2994" s="88" t="s">
        <v>3037</v>
      </c>
      <c r="F2994" s="40"/>
      <c r="G2994" s="81" t="s">
        <v>3071</v>
      </c>
      <c r="H2994" s="9" t="s">
        <v>52</v>
      </c>
      <c r="I2994" s="102">
        <v>10000</v>
      </c>
      <c r="J2994" s="102">
        <v>0</v>
      </c>
      <c r="K2994" s="102"/>
      <c r="L2994" s="102">
        <f t="shared" si="1052"/>
        <v>0</v>
      </c>
      <c r="M2994" s="102">
        <v>0</v>
      </c>
      <c r="N2994" s="102"/>
      <c r="O2994" s="102"/>
      <c r="P2994" s="102">
        <f t="shared" si="1055"/>
        <v>0</v>
      </c>
      <c r="Q2994" s="102" t="str">
        <f t="shared" si="1056"/>
        <v>-</v>
      </c>
      <c r="R2994" s="35"/>
    </row>
    <row r="2995" spans="1:18" s="34" customFormat="1" ht="20.399999999999999" x14ac:dyDescent="0.3">
      <c r="A2995" s="49" t="s">
        <v>0</v>
      </c>
      <c r="B2995" s="49" t="s">
        <v>0</v>
      </c>
      <c r="C2995" s="49" t="s">
        <v>0</v>
      </c>
      <c r="D2995" s="49" t="s">
        <v>0</v>
      </c>
      <c r="E2995" s="49" t="s">
        <v>0</v>
      </c>
      <c r="F2995" s="49" t="s">
        <v>0</v>
      </c>
      <c r="G2995" s="49" t="s">
        <v>0</v>
      </c>
      <c r="H2995" s="21" t="s">
        <v>1269</v>
      </c>
      <c r="I2995" s="112">
        <f>SUM(I2965,I2988,I2991)</f>
        <v>2307680</v>
      </c>
      <c r="J2995" s="112">
        <f>SUM(J2965,J2988,J2991)</f>
        <v>2195051</v>
      </c>
      <c r="K2995" s="112">
        <f>SUM(K2965,K2988,K2991)</f>
        <v>0</v>
      </c>
      <c r="L2995" s="112">
        <f t="shared" si="1052"/>
        <v>585466</v>
      </c>
      <c r="M2995" s="112">
        <f>SUM(M2965,M2988,M2991)</f>
        <v>199976</v>
      </c>
      <c r="N2995" s="112">
        <f t="shared" ref="N2995:O2995" si="1067">SUM(N2965,N2988,N2991)</f>
        <v>203120</v>
      </c>
      <c r="O2995" s="112">
        <f t="shared" si="1067"/>
        <v>182370</v>
      </c>
      <c r="P2995" s="112">
        <f t="shared" si="1055"/>
        <v>585466</v>
      </c>
      <c r="Q2995" s="112">
        <f t="shared" si="1056"/>
        <v>26.672090990141001</v>
      </c>
      <c r="R2995" s="35"/>
    </row>
    <row r="2996" spans="1:18" ht="15" thickBot="1" x14ac:dyDescent="0.35">
      <c r="A2996" s="81" t="s">
        <v>0</v>
      </c>
      <c r="B2996" s="81" t="s">
        <v>0</v>
      </c>
      <c r="C2996" s="81" t="s">
        <v>0</v>
      </c>
      <c r="D2996" s="81" t="s">
        <v>0</v>
      </c>
      <c r="E2996" s="81" t="s">
        <v>0</v>
      </c>
      <c r="F2996" s="81" t="s">
        <v>0</v>
      </c>
      <c r="G2996" s="81" t="s">
        <v>0</v>
      </c>
      <c r="H2996" s="6" t="s">
        <v>152</v>
      </c>
      <c r="I2996" s="104">
        <v>96</v>
      </c>
      <c r="J2996" s="104">
        <v>96</v>
      </c>
      <c r="K2996" s="104"/>
      <c r="L2996" s="104"/>
      <c r="M2996" s="104"/>
      <c r="N2996" s="104"/>
      <c r="O2996" s="104"/>
      <c r="P2996" s="104"/>
      <c r="Q2996" s="104"/>
      <c r="R2996" s="35"/>
    </row>
    <row r="2997" spans="1:18" s="34" customFormat="1" ht="31.2" thickBot="1" x14ac:dyDescent="0.35">
      <c r="A2997" s="127" t="s">
        <v>0</v>
      </c>
      <c r="B2997" s="127" t="s">
        <v>0</v>
      </c>
      <c r="C2997" s="127" t="s">
        <v>0</v>
      </c>
      <c r="D2997" s="127" t="s">
        <v>0</v>
      </c>
      <c r="E2997" s="127" t="s">
        <v>0</v>
      </c>
      <c r="F2997" s="127" t="s">
        <v>0</v>
      </c>
      <c r="G2997" s="127" t="s">
        <v>0</v>
      </c>
      <c r="H2997" s="29" t="s">
        <v>63</v>
      </c>
      <c r="I2997" s="124" t="s">
        <v>3013</v>
      </c>
      <c r="J2997" s="124" t="s">
        <v>2</v>
      </c>
      <c r="K2997" s="124" t="s">
        <v>3097</v>
      </c>
      <c r="L2997" s="124" t="s">
        <v>3097</v>
      </c>
      <c r="M2997" s="124" t="s">
        <v>3098</v>
      </c>
      <c r="N2997" s="124" t="s">
        <v>3099</v>
      </c>
      <c r="O2997" s="124" t="s">
        <v>3100</v>
      </c>
      <c r="P2997" s="124" t="s">
        <v>3097</v>
      </c>
      <c r="Q2997" s="126" t="s">
        <v>3101</v>
      </c>
      <c r="R2997" s="35"/>
    </row>
    <row r="2998" spans="1:18" x14ac:dyDescent="0.3">
      <c r="A2998" s="128"/>
      <c r="B2998" s="128"/>
      <c r="C2998" s="128"/>
      <c r="D2998" s="128"/>
      <c r="E2998" s="128"/>
      <c r="F2998" s="128"/>
      <c r="G2998" s="128"/>
      <c r="H2998" s="10" t="s">
        <v>0</v>
      </c>
      <c r="I2998" s="103">
        <v>1</v>
      </c>
      <c r="J2998" s="103">
        <v>2</v>
      </c>
      <c r="K2998" s="103">
        <v>3</v>
      </c>
      <c r="L2998" s="103" t="s">
        <v>3</v>
      </c>
      <c r="M2998" s="103">
        <v>5</v>
      </c>
      <c r="N2998" s="103">
        <v>6</v>
      </c>
      <c r="O2998" s="103">
        <v>7</v>
      </c>
      <c r="P2998" s="103" t="s">
        <v>3102</v>
      </c>
      <c r="Q2998" s="103">
        <v>9</v>
      </c>
      <c r="R2998" s="35"/>
    </row>
    <row r="2999" spans="1:18" x14ac:dyDescent="0.3">
      <c r="A2999" s="128"/>
      <c r="B2999" s="128"/>
      <c r="C2999" s="128"/>
      <c r="D2999" s="128"/>
      <c r="E2999" s="128"/>
      <c r="F2999" s="128"/>
      <c r="G2999" s="128"/>
      <c r="H2999" s="11" t="s">
        <v>99</v>
      </c>
      <c r="I2999" s="105">
        <f>SUM(I2995)</f>
        <v>2307680</v>
      </c>
      <c r="J2999" s="105">
        <f>SUM(J2995)</f>
        <v>2195051</v>
      </c>
      <c r="K2999" s="105">
        <f>SUM(K2995)</f>
        <v>0</v>
      </c>
      <c r="L2999" s="105">
        <f t="shared" si="1052"/>
        <v>585466</v>
      </c>
      <c r="M2999" s="105">
        <f>SUM(M2995)</f>
        <v>199976</v>
      </c>
      <c r="N2999" s="105">
        <f t="shared" ref="N2999:O2999" si="1068">SUM(N2995)</f>
        <v>203120</v>
      </c>
      <c r="O2999" s="105">
        <f t="shared" si="1068"/>
        <v>182370</v>
      </c>
      <c r="P2999" s="105">
        <f t="shared" si="1055"/>
        <v>585466</v>
      </c>
      <c r="Q2999" s="105">
        <f t="shared" si="1056"/>
        <v>26.672090990141001</v>
      </c>
      <c r="R2999" s="35"/>
    </row>
    <row r="3000" spans="1:18" x14ac:dyDescent="0.3">
      <c r="A3000" s="128"/>
      <c r="B3000" s="128"/>
      <c r="C3000" s="128"/>
      <c r="D3000" s="128"/>
      <c r="E3000" s="128"/>
      <c r="F3000" s="128"/>
      <c r="G3000" s="128"/>
      <c r="H3000" s="12" t="s">
        <v>62</v>
      </c>
      <c r="I3000" s="105">
        <f>SUM(I2999)</f>
        <v>2307680</v>
      </c>
      <c r="J3000" s="105">
        <f>SUM(J2999)</f>
        <v>2195051</v>
      </c>
      <c r="K3000" s="105">
        <f>SUM(K2999)</f>
        <v>0</v>
      </c>
      <c r="L3000" s="105">
        <f t="shared" si="1052"/>
        <v>585466</v>
      </c>
      <c r="M3000" s="105">
        <f>SUM(M2999)</f>
        <v>199976</v>
      </c>
      <c r="N3000" s="105">
        <f t="shared" ref="N3000:O3000" si="1069">SUM(N2999)</f>
        <v>203120</v>
      </c>
      <c r="O3000" s="105">
        <f t="shared" si="1069"/>
        <v>182370</v>
      </c>
      <c r="P3000" s="105">
        <f t="shared" si="1055"/>
        <v>585466</v>
      </c>
      <c r="Q3000" s="105">
        <f t="shared" si="1056"/>
        <v>26.672090990141001</v>
      </c>
      <c r="R3000" s="35"/>
    </row>
    <row r="3001" spans="1:18" ht="15" thickBot="1" x14ac:dyDescent="0.35">
      <c r="A3001" s="129"/>
      <c r="B3001" s="129"/>
      <c r="C3001" s="129"/>
      <c r="D3001" s="129"/>
      <c r="E3001" s="129"/>
      <c r="F3001" s="129"/>
      <c r="G3001" s="129"/>
      <c r="R3001" s="35"/>
    </row>
    <row r="3002" spans="1:18" s="34" customFormat="1" ht="31.2" thickBot="1" x14ac:dyDescent="0.35">
      <c r="A3002" s="45" t="s">
        <v>112</v>
      </c>
      <c r="B3002" s="45" t="s">
        <v>113</v>
      </c>
      <c r="C3002" s="45" t="s">
        <v>114</v>
      </c>
      <c r="D3002" s="46" t="s">
        <v>0</v>
      </c>
      <c r="E3002" s="45" t="s">
        <v>3014</v>
      </c>
      <c r="F3002" s="45" t="s">
        <v>115</v>
      </c>
      <c r="G3002" s="45" t="s">
        <v>116</v>
      </c>
      <c r="H3002" s="29" t="s">
        <v>1</v>
      </c>
      <c r="I3002" s="124" t="s">
        <v>3013</v>
      </c>
      <c r="J3002" s="124" t="s">
        <v>2</v>
      </c>
      <c r="K3002" s="124" t="s">
        <v>3097</v>
      </c>
      <c r="L3002" s="124" t="s">
        <v>3097</v>
      </c>
      <c r="M3002" s="124" t="s">
        <v>3098</v>
      </c>
      <c r="N3002" s="124" t="s">
        <v>3099</v>
      </c>
      <c r="O3002" s="124" t="s">
        <v>3100</v>
      </c>
      <c r="P3002" s="124" t="s">
        <v>3097</v>
      </c>
      <c r="Q3002" s="126" t="s">
        <v>3101</v>
      </c>
      <c r="R3002" s="35"/>
    </row>
    <row r="3003" spans="1:18" x14ac:dyDescent="0.3">
      <c r="A3003" s="50" t="s">
        <v>0</v>
      </c>
      <c r="B3003" s="50" t="s">
        <v>0</v>
      </c>
      <c r="C3003" s="50" t="s">
        <v>0</v>
      </c>
      <c r="D3003" s="51" t="s">
        <v>0</v>
      </c>
      <c r="E3003" s="51" t="s">
        <v>0</v>
      </c>
      <c r="F3003" s="86" t="s">
        <v>0</v>
      </c>
      <c r="G3003" s="87" t="s">
        <v>0</v>
      </c>
      <c r="H3003" s="8" t="s">
        <v>0</v>
      </c>
      <c r="I3003" s="103">
        <v>1</v>
      </c>
      <c r="J3003" s="103">
        <v>2</v>
      </c>
      <c r="K3003" s="103">
        <v>3</v>
      </c>
      <c r="L3003" s="103" t="s">
        <v>3</v>
      </c>
      <c r="M3003" s="103">
        <v>5</v>
      </c>
      <c r="N3003" s="103">
        <v>6</v>
      </c>
      <c r="O3003" s="103">
        <v>7</v>
      </c>
      <c r="P3003" s="103" t="s">
        <v>3102</v>
      </c>
      <c r="Q3003" s="103">
        <v>9</v>
      </c>
      <c r="R3003" s="35"/>
    </row>
    <row r="3004" spans="1:18" x14ac:dyDescent="0.3">
      <c r="A3004" s="41" t="s">
        <v>796</v>
      </c>
      <c r="B3004" s="41" t="s">
        <v>154</v>
      </c>
      <c r="C3004" s="40" t="s">
        <v>1270</v>
      </c>
      <c r="D3004" s="40" t="s">
        <v>1271</v>
      </c>
      <c r="E3004" s="52" t="s">
        <v>0</v>
      </c>
      <c r="F3004" s="52" t="s">
        <v>0</v>
      </c>
      <c r="G3004" s="52" t="s">
        <v>0</v>
      </c>
      <c r="H3004" s="6" t="s">
        <v>1272</v>
      </c>
      <c r="I3004" s="102"/>
      <c r="J3004" s="102"/>
      <c r="K3004" s="102"/>
      <c r="L3004" s="102">
        <f t="shared" si="1052"/>
        <v>0</v>
      </c>
      <c r="M3004" s="102">
        <v>0</v>
      </c>
      <c r="N3004" s="102"/>
      <c r="O3004" s="102"/>
      <c r="P3004" s="102">
        <f t="shared" si="1055"/>
        <v>0</v>
      </c>
      <c r="Q3004" s="102" t="str">
        <f t="shared" si="1056"/>
        <v>-</v>
      </c>
      <c r="R3004" s="35"/>
    </row>
    <row r="3005" spans="1:18" s="34" customFormat="1" ht="20.399999999999999" x14ac:dyDescent="0.3">
      <c r="A3005" s="43" t="s">
        <v>0</v>
      </c>
      <c r="B3005" s="43" t="s">
        <v>0</v>
      </c>
      <c r="C3005" s="43" t="s">
        <v>0</v>
      </c>
      <c r="D3005" s="49" t="s">
        <v>0</v>
      </c>
      <c r="E3005" s="49" t="s">
        <v>0</v>
      </c>
      <c r="F3005" s="49" t="s">
        <v>0</v>
      </c>
      <c r="G3005" s="49" t="s">
        <v>0</v>
      </c>
      <c r="H3005" s="21" t="s">
        <v>26</v>
      </c>
      <c r="I3005" s="112">
        <f>SUM(I3006,I3014,I3016)</f>
        <v>2203190</v>
      </c>
      <c r="J3005" s="112">
        <f>SUM(J3006,J3014,J3016)</f>
        <v>2192590</v>
      </c>
      <c r="K3005" s="112">
        <f>SUM(K3006,K3014,K3016)</f>
        <v>0</v>
      </c>
      <c r="L3005" s="112">
        <f t="shared" si="1052"/>
        <v>568033</v>
      </c>
      <c r="M3005" s="112">
        <f>SUM(M3006,M3014,M3016)</f>
        <v>167233</v>
      </c>
      <c r="N3005" s="112">
        <f t="shared" ref="N3005:O3005" si="1070">SUM(N3006,N3014,N3016)</f>
        <v>210500</v>
      </c>
      <c r="O3005" s="112">
        <f t="shared" si="1070"/>
        <v>190300</v>
      </c>
      <c r="P3005" s="112">
        <f t="shared" si="1055"/>
        <v>568033</v>
      </c>
      <c r="Q3005" s="112">
        <f t="shared" si="1056"/>
        <v>25.906941106180366</v>
      </c>
      <c r="R3005" s="35"/>
    </row>
    <row r="3006" spans="1:18" x14ac:dyDescent="0.3">
      <c r="A3006" s="40" t="s">
        <v>796</v>
      </c>
      <c r="B3006" s="40" t="s">
        <v>154</v>
      </c>
      <c r="C3006" s="40" t="s">
        <v>1270</v>
      </c>
      <c r="D3006" s="40" t="s">
        <v>1271</v>
      </c>
      <c r="E3006" s="52" t="s">
        <v>119</v>
      </c>
      <c r="F3006" s="52" t="s">
        <v>0</v>
      </c>
      <c r="G3006" s="52" t="s">
        <v>0</v>
      </c>
      <c r="H3006" s="6" t="s">
        <v>5</v>
      </c>
      <c r="I3006" s="104">
        <f>SUM(I3007,I3008)</f>
        <v>1888985</v>
      </c>
      <c r="J3006" s="104">
        <f>SUM(J3007,J3008)</f>
        <v>1888985</v>
      </c>
      <c r="K3006" s="104">
        <f>SUM(K3007,K3008)</f>
        <v>0</v>
      </c>
      <c r="L3006" s="104">
        <f t="shared" si="1052"/>
        <v>492000</v>
      </c>
      <c r="M3006" s="104">
        <f>SUM(M3007,M3008)</f>
        <v>152200</v>
      </c>
      <c r="N3006" s="104">
        <f t="shared" ref="N3006:O3006" si="1071">SUM(N3007,N3008)</f>
        <v>175400</v>
      </c>
      <c r="O3006" s="104">
        <f t="shared" si="1071"/>
        <v>164400</v>
      </c>
      <c r="P3006" s="104">
        <f t="shared" si="1055"/>
        <v>492000</v>
      </c>
      <c r="Q3006" s="104">
        <f t="shared" si="1056"/>
        <v>26.045733555322037</v>
      </c>
      <c r="R3006" s="35"/>
    </row>
    <row r="3007" spans="1:18" x14ac:dyDescent="0.3">
      <c r="A3007" s="40" t="s">
        <v>796</v>
      </c>
      <c r="B3007" s="40" t="s">
        <v>154</v>
      </c>
      <c r="C3007" s="40" t="s">
        <v>1270</v>
      </c>
      <c r="D3007" s="40" t="s">
        <v>1271</v>
      </c>
      <c r="E3007" s="88" t="s">
        <v>3015</v>
      </c>
      <c r="F3007" s="40"/>
      <c r="G3007" s="81" t="s">
        <v>3071</v>
      </c>
      <c r="H3007" s="9" t="s">
        <v>6</v>
      </c>
      <c r="I3007" s="102">
        <v>1597475</v>
      </c>
      <c r="J3007" s="102">
        <v>1597475</v>
      </c>
      <c r="K3007" s="102"/>
      <c r="L3007" s="102">
        <f t="shared" si="1052"/>
        <v>440891</v>
      </c>
      <c r="M3007" s="102">
        <v>138891</v>
      </c>
      <c r="N3007" s="102">
        <v>156000</v>
      </c>
      <c r="O3007" s="102">
        <v>146000</v>
      </c>
      <c r="P3007" s="102">
        <f t="shared" si="1055"/>
        <v>440891</v>
      </c>
      <c r="Q3007" s="102">
        <f t="shared" si="1056"/>
        <v>27.599242554656566</v>
      </c>
      <c r="R3007" s="35"/>
    </row>
    <row r="3008" spans="1:18" x14ac:dyDescent="0.3">
      <c r="A3008" s="41" t="s">
        <v>796</v>
      </c>
      <c r="B3008" s="41" t="s">
        <v>154</v>
      </c>
      <c r="C3008" s="41" t="s">
        <v>1270</v>
      </c>
      <c r="D3008" s="41" t="s">
        <v>1271</v>
      </c>
      <c r="E3008" s="41" t="s">
        <v>120</v>
      </c>
      <c r="F3008" s="40" t="s">
        <v>0</v>
      </c>
      <c r="G3008" s="81" t="s">
        <v>0</v>
      </c>
      <c r="H3008" s="6" t="s">
        <v>7</v>
      </c>
      <c r="I3008" s="104">
        <f>SUM(I3009:I3013)</f>
        <v>291510</v>
      </c>
      <c r="J3008" s="104">
        <f>SUM(J3009:J3013)</f>
        <v>291510</v>
      </c>
      <c r="K3008" s="104">
        <f>SUM(K3009:K3013)</f>
        <v>0</v>
      </c>
      <c r="L3008" s="104">
        <f t="shared" si="1052"/>
        <v>51109</v>
      </c>
      <c r="M3008" s="104">
        <f>SUM(M3009:M3013)</f>
        <v>13309</v>
      </c>
      <c r="N3008" s="104">
        <f t="shared" ref="N3008:O3008" si="1072">SUM(N3009:N3013)</f>
        <v>19400</v>
      </c>
      <c r="O3008" s="104">
        <f t="shared" si="1072"/>
        <v>18400</v>
      </c>
      <c r="P3008" s="104">
        <f t="shared" si="1055"/>
        <v>51109</v>
      </c>
      <c r="Q3008" s="104">
        <f t="shared" si="1056"/>
        <v>17.532503173132994</v>
      </c>
      <c r="R3008" s="35"/>
    </row>
    <row r="3009" spans="1:18" x14ac:dyDescent="0.3">
      <c r="A3009" s="40" t="s">
        <v>796</v>
      </c>
      <c r="B3009" s="40" t="s">
        <v>154</v>
      </c>
      <c r="C3009" s="40" t="s">
        <v>1270</v>
      </c>
      <c r="D3009" s="40" t="s">
        <v>1271</v>
      </c>
      <c r="E3009" s="88" t="s">
        <v>3016</v>
      </c>
      <c r="F3009" s="40" t="s">
        <v>1273</v>
      </c>
      <c r="G3009" s="81" t="s">
        <v>3071</v>
      </c>
      <c r="H3009" s="9" t="s">
        <v>9</v>
      </c>
      <c r="I3009" s="102">
        <v>28620</v>
      </c>
      <c r="J3009" s="102">
        <v>28620</v>
      </c>
      <c r="K3009" s="102"/>
      <c r="L3009" s="102">
        <f t="shared" si="1052"/>
        <v>7064</v>
      </c>
      <c r="M3009" s="102">
        <v>2264</v>
      </c>
      <c r="N3009" s="102">
        <v>2400</v>
      </c>
      <c r="O3009" s="102">
        <v>2400</v>
      </c>
      <c r="P3009" s="102">
        <f t="shared" si="1055"/>
        <v>7064</v>
      </c>
      <c r="Q3009" s="102">
        <f t="shared" si="1056"/>
        <v>24.682040531097137</v>
      </c>
      <c r="R3009" s="35"/>
    </row>
    <row r="3010" spans="1:18" x14ac:dyDescent="0.3">
      <c r="A3010" s="40" t="s">
        <v>796</v>
      </c>
      <c r="B3010" s="40" t="s">
        <v>154</v>
      </c>
      <c r="C3010" s="40" t="s">
        <v>1270</v>
      </c>
      <c r="D3010" s="40" t="s">
        <v>1271</v>
      </c>
      <c r="E3010" s="88" t="s">
        <v>3016</v>
      </c>
      <c r="F3010" s="40" t="s">
        <v>1274</v>
      </c>
      <c r="G3010" s="81" t="s">
        <v>3071</v>
      </c>
      <c r="H3010" s="9" t="s">
        <v>12</v>
      </c>
      <c r="I3010" s="102">
        <v>191520</v>
      </c>
      <c r="J3010" s="102">
        <v>191520</v>
      </c>
      <c r="K3010" s="102"/>
      <c r="L3010" s="102">
        <f t="shared" si="1052"/>
        <v>44045</v>
      </c>
      <c r="M3010" s="102">
        <v>11045</v>
      </c>
      <c r="N3010" s="102">
        <v>17000</v>
      </c>
      <c r="O3010" s="102">
        <v>16000</v>
      </c>
      <c r="P3010" s="102">
        <f t="shared" si="1055"/>
        <v>44045</v>
      </c>
      <c r="Q3010" s="102">
        <f t="shared" si="1056"/>
        <v>22.997598162071846</v>
      </c>
      <c r="R3010" s="35"/>
    </row>
    <row r="3011" spans="1:18" x14ac:dyDescent="0.3">
      <c r="A3011" s="40" t="s">
        <v>796</v>
      </c>
      <c r="B3011" s="40" t="s">
        <v>154</v>
      </c>
      <c r="C3011" s="40" t="s">
        <v>1270</v>
      </c>
      <c r="D3011" s="40" t="s">
        <v>1271</v>
      </c>
      <c r="E3011" s="88" t="s">
        <v>3016</v>
      </c>
      <c r="F3011" s="40" t="s">
        <v>1275</v>
      </c>
      <c r="G3011" s="81" t="s">
        <v>3071</v>
      </c>
      <c r="H3011" s="9" t="s">
        <v>10</v>
      </c>
      <c r="I3011" s="102">
        <v>36520</v>
      </c>
      <c r="J3011" s="102">
        <v>36520</v>
      </c>
      <c r="K3011" s="102"/>
      <c r="L3011" s="102">
        <f t="shared" si="1052"/>
        <v>0</v>
      </c>
      <c r="M3011" s="102">
        <v>0</v>
      </c>
      <c r="N3011" s="102"/>
      <c r="O3011" s="102"/>
      <c r="P3011" s="102">
        <f t="shared" si="1055"/>
        <v>0</v>
      </c>
      <c r="Q3011" s="102">
        <f t="shared" si="1056"/>
        <v>0</v>
      </c>
      <c r="R3011" s="35"/>
    </row>
    <row r="3012" spans="1:18" x14ac:dyDescent="0.3">
      <c r="A3012" s="40" t="s">
        <v>796</v>
      </c>
      <c r="B3012" s="40" t="s">
        <v>154</v>
      </c>
      <c r="C3012" s="40" t="s">
        <v>1270</v>
      </c>
      <c r="D3012" s="40" t="s">
        <v>1271</v>
      </c>
      <c r="E3012" s="88" t="s">
        <v>3016</v>
      </c>
      <c r="F3012" s="40" t="s">
        <v>1276</v>
      </c>
      <c r="G3012" s="81" t="s">
        <v>3071</v>
      </c>
      <c r="H3012" s="9" t="s">
        <v>8</v>
      </c>
      <c r="I3012" s="102">
        <v>19850</v>
      </c>
      <c r="J3012" s="102">
        <v>19850</v>
      </c>
      <c r="K3012" s="102"/>
      <c r="L3012" s="102">
        <f t="shared" si="1052"/>
        <v>0</v>
      </c>
      <c r="M3012" s="102">
        <v>0</v>
      </c>
      <c r="N3012" s="102"/>
      <c r="O3012" s="102"/>
      <c r="P3012" s="102">
        <f t="shared" si="1055"/>
        <v>0</v>
      </c>
      <c r="Q3012" s="102">
        <f t="shared" si="1056"/>
        <v>0</v>
      </c>
      <c r="R3012" s="35"/>
    </row>
    <row r="3013" spans="1:18" x14ac:dyDescent="0.3">
      <c r="A3013" s="40" t="s">
        <v>796</v>
      </c>
      <c r="B3013" s="40" t="s">
        <v>154</v>
      </c>
      <c r="C3013" s="40" t="s">
        <v>1270</v>
      </c>
      <c r="D3013" s="40" t="s">
        <v>1271</v>
      </c>
      <c r="E3013" s="88" t="s">
        <v>3016</v>
      </c>
      <c r="F3013" s="40" t="s">
        <v>1277</v>
      </c>
      <c r="G3013" s="81" t="s">
        <v>3071</v>
      </c>
      <c r="H3013" s="9" t="s">
        <v>11</v>
      </c>
      <c r="I3013" s="102">
        <v>15000</v>
      </c>
      <c r="J3013" s="102">
        <v>15000</v>
      </c>
      <c r="K3013" s="102"/>
      <c r="L3013" s="102">
        <f t="shared" si="1052"/>
        <v>0</v>
      </c>
      <c r="M3013" s="102">
        <v>0</v>
      </c>
      <c r="N3013" s="102"/>
      <c r="O3013" s="102"/>
      <c r="P3013" s="102">
        <f t="shared" si="1055"/>
        <v>0</v>
      </c>
      <c r="Q3013" s="102">
        <f t="shared" si="1056"/>
        <v>0</v>
      </c>
      <c r="R3013" s="35"/>
    </row>
    <row r="3014" spans="1:18" x14ac:dyDescent="0.3">
      <c r="A3014" s="40" t="s">
        <v>796</v>
      </c>
      <c r="B3014" s="40" t="s">
        <v>154</v>
      </c>
      <c r="C3014" s="40" t="s">
        <v>1270</v>
      </c>
      <c r="D3014" s="40" t="s">
        <v>1271</v>
      </c>
      <c r="E3014" s="52" t="s">
        <v>124</v>
      </c>
      <c r="F3014" s="52" t="s">
        <v>0</v>
      </c>
      <c r="G3014" s="52" t="s">
        <v>0</v>
      </c>
      <c r="H3014" s="6" t="s">
        <v>14</v>
      </c>
      <c r="I3014" s="104">
        <f>SUM(I3015)</f>
        <v>180705</v>
      </c>
      <c r="J3014" s="104">
        <f>SUM(J3015)</f>
        <v>180705</v>
      </c>
      <c r="K3014" s="104">
        <f>SUM(K3015)</f>
        <v>0</v>
      </c>
      <c r="L3014" s="104">
        <f t="shared" si="1052"/>
        <v>48084</v>
      </c>
      <c r="M3014" s="104">
        <f>SUM(M3015)</f>
        <v>14584</v>
      </c>
      <c r="N3014" s="104">
        <f t="shared" ref="N3014:O3014" si="1073">SUM(N3015)</f>
        <v>17500</v>
      </c>
      <c r="O3014" s="104">
        <f t="shared" si="1073"/>
        <v>16000</v>
      </c>
      <c r="P3014" s="104">
        <f t="shared" si="1055"/>
        <v>48084</v>
      </c>
      <c r="Q3014" s="104">
        <f t="shared" si="1056"/>
        <v>26.609114302315927</v>
      </c>
      <c r="R3014" s="35"/>
    </row>
    <row r="3015" spans="1:18" x14ac:dyDescent="0.3">
      <c r="A3015" s="40" t="s">
        <v>796</v>
      </c>
      <c r="B3015" s="40" t="s">
        <v>154</v>
      </c>
      <c r="C3015" s="40" t="s">
        <v>1270</v>
      </c>
      <c r="D3015" s="40" t="s">
        <v>1271</v>
      </c>
      <c r="E3015" s="88" t="s">
        <v>3017</v>
      </c>
      <c r="F3015" s="40"/>
      <c r="G3015" s="81" t="s">
        <v>3071</v>
      </c>
      <c r="H3015" s="9" t="s">
        <v>15</v>
      </c>
      <c r="I3015" s="102">
        <v>180705</v>
      </c>
      <c r="J3015" s="102">
        <v>180705</v>
      </c>
      <c r="K3015" s="102"/>
      <c r="L3015" s="102">
        <f t="shared" si="1052"/>
        <v>48084</v>
      </c>
      <c r="M3015" s="102">
        <v>14584</v>
      </c>
      <c r="N3015" s="102">
        <v>17500</v>
      </c>
      <c r="O3015" s="102">
        <v>16000</v>
      </c>
      <c r="P3015" s="102">
        <f t="shared" si="1055"/>
        <v>48084</v>
      </c>
      <c r="Q3015" s="102">
        <f t="shared" si="1056"/>
        <v>26.609114302315927</v>
      </c>
      <c r="R3015" s="35"/>
    </row>
    <row r="3016" spans="1:18" x14ac:dyDescent="0.3">
      <c r="A3016" s="40" t="s">
        <v>796</v>
      </c>
      <c r="B3016" s="40" t="s">
        <v>154</v>
      </c>
      <c r="C3016" s="40" t="s">
        <v>1270</v>
      </c>
      <c r="D3016" s="40" t="s">
        <v>1271</v>
      </c>
      <c r="E3016" s="52" t="s">
        <v>125</v>
      </c>
      <c r="F3016" s="52" t="s">
        <v>0</v>
      </c>
      <c r="G3016" s="52" t="s">
        <v>0</v>
      </c>
      <c r="H3016" s="6" t="s">
        <v>16</v>
      </c>
      <c r="I3016" s="104">
        <f>SUM(I3017:I3024)</f>
        <v>133500</v>
      </c>
      <c r="J3016" s="104">
        <f>SUM(J3017:J3024)</f>
        <v>122900</v>
      </c>
      <c r="K3016" s="104">
        <f>SUM(K3017:K3024)</f>
        <v>0</v>
      </c>
      <c r="L3016" s="104">
        <f t="shared" si="1052"/>
        <v>27949</v>
      </c>
      <c r="M3016" s="104">
        <f>SUM(M3017:M3024)</f>
        <v>449</v>
      </c>
      <c r="N3016" s="104">
        <f t="shared" ref="N3016:O3016" si="1074">SUM(N3017:N3024)</f>
        <v>17600</v>
      </c>
      <c r="O3016" s="104">
        <f t="shared" si="1074"/>
        <v>9900</v>
      </c>
      <c r="P3016" s="104">
        <f t="shared" si="1055"/>
        <v>27949</v>
      </c>
      <c r="Q3016" s="104">
        <f t="shared" si="1056"/>
        <v>22.741253051261186</v>
      </c>
      <c r="R3016" s="35"/>
    </row>
    <row r="3017" spans="1:18" x14ac:dyDescent="0.3">
      <c r="A3017" s="40" t="s">
        <v>796</v>
      </c>
      <c r="B3017" s="40" t="s">
        <v>154</v>
      </c>
      <c r="C3017" s="40" t="s">
        <v>1270</v>
      </c>
      <c r="D3017" s="40" t="s">
        <v>1271</v>
      </c>
      <c r="E3017" s="88" t="s">
        <v>3018</v>
      </c>
      <c r="F3017" s="40"/>
      <c r="G3017" s="81" t="s">
        <v>3071</v>
      </c>
      <c r="H3017" s="9" t="s">
        <v>17</v>
      </c>
      <c r="I3017" s="102">
        <v>2000</v>
      </c>
      <c r="J3017" s="102">
        <v>2000</v>
      </c>
      <c r="K3017" s="102"/>
      <c r="L3017" s="102">
        <f t="shared" si="1052"/>
        <v>0</v>
      </c>
      <c r="M3017" s="102">
        <v>0</v>
      </c>
      <c r="N3017" s="102"/>
      <c r="O3017" s="102"/>
      <c r="P3017" s="102">
        <f t="shared" si="1055"/>
        <v>0</v>
      </c>
      <c r="Q3017" s="102">
        <f t="shared" si="1056"/>
        <v>0</v>
      </c>
      <c r="R3017" s="35"/>
    </row>
    <row r="3018" spans="1:18" x14ac:dyDescent="0.3">
      <c r="A3018" s="40" t="s">
        <v>796</v>
      </c>
      <c r="B3018" s="40" t="s">
        <v>154</v>
      </c>
      <c r="C3018" s="40" t="s">
        <v>1270</v>
      </c>
      <c r="D3018" s="40" t="s">
        <v>1271</v>
      </c>
      <c r="E3018" s="88" t="s">
        <v>3031</v>
      </c>
      <c r="F3018" s="40"/>
      <c r="G3018" s="81" t="s">
        <v>3071</v>
      </c>
      <c r="H3018" s="9" t="s">
        <v>18</v>
      </c>
      <c r="I3018" s="102">
        <v>48000</v>
      </c>
      <c r="J3018" s="102">
        <v>48000</v>
      </c>
      <c r="K3018" s="102"/>
      <c r="L3018" s="102">
        <f t="shared" si="1052"/>
        <v>14000</v>
      </c>
      <c r="M3018" s="102">
        <v>0</v>
      </c>
      <c r="N3018" s="102">
        <v>10000</v>
      </c>
      <c r="O3018" s="102">
        <v>4000</v>
      </c>
      <c r="P3018" s="102">
        <f t="shared" si="1055"/>
        <v>14000</v>
      </c>
      <c r="Q3018" s="102">
        <f t="shared" si="1056"/>
        <v>29.166666666666668</v>
      </c>
      <c r="R3018" s="35"/>
    </row>
    <row r="3019" spans="1:18" x14ac:dyDescent="0.3">
      <c r="A3019" s="40" t="s">
        <v>796</v>
      </c>
      <c r="B3019" s="40" t="s">
        <v>154</v>
      </c>
      <c r="C3019" s="40" t="s">
        <v>1270</v>
      </c>
      <c r="D3019" s="40" t="s">
        <v>1271</v>
      </c>
      <c r="E3019" s="88" t="s">
        <v>3032</v>
      </c>
      <c r="F3019" s="40"/>
      <c r="G3019" s="81" t="s">
        <v>3071</v>
      </c>
      <c r="H3019" s="9" t="s">
        <v>19</v>
      </c>
      <c r="I3019" s="102">
        <v>14000</v>
      </c>
      <c r="J3019" s="102">
        <v>14000</v>
      </c>
      <c r="K3019" s="102"/>
      <c r="L3019" s="102">
        <f t="shared" ref="L3019:L3080" si="1075">SUM(M3019:O3019)</f>
        <v>3600</v>
      </c>
      <c r="M3019" s="102">
        <v>0</v>
      </c>
      <c r="N3019" s="102">
        <v>2500</v>
      </c>
      <c r="O3019" s="102">
        <v>1100</v>
      </c>
      <c r="P3019" s="102">
        <f t="shared" si="1055"/>
        <v>3600</v>
      </c>
      <c r="Q3019" s="102">
        <f t="shared" si="1056"/>
        <v>25.714285714285712</v>
      </c>
      <c r="R3019" s="35"/>
    </row>
    <row r="3020" spans="1:18" x14ac:dyDescent="0.3">
      <c r="A3020" s="40" t="s">
        <v>796</v>
      </c>
      <c r="B3020" s="40" t="s">
        <v>154</v>
      </c>
      <c r="C3020" s="40" t="s">
        <v>1270</v>
      </c>
      <c r="D3020" s="40" t="s">
        <v>1271</v>
      </c>
      <c r="E3020" s="88" t="s">
        <v>3026</v>
      </c>
      <c r="F3020" s="40"/>
      <c r="G3020" s="81" t="s">
        <v>3071</v>
      </c>
      <c r="H3020" s="9" t="s">
        <v>20</v>
      </c>
      <c r="I3020" s="102">
        <v>20900</v>
      </c>
      <c r="J3020" s="102">
        <v>20000</v>
      </c>
      <c r="K3020" s="102"/>
      <c r="L3020" s="102">
        <f t="shared" si="1075"/>
        <v>3200</v>
      </c>
      <c r="M3020" s="102">
        <v>0</v>
      </c>
      <c r="N3020" s="102">
        <v>1600</v>
      </c>
      <c r="O3020" s="102">
        <v>1600</v>
      </c>
      <c r="P3020" s="102">
        <f t="shared" si="1055"/>
        <v>3200</v>
      </c>
      <c r="Q3020" s="102">
        <f t="shared" si="1056"/>
        <v>16</v>
      </c>
      <c r="R3020" s="35"/>
    </row>
    <row r="3021" spans="1:18" x14ac:dyDescent="0.3">
      <c r="A3021" s="40" t="s">
        <v>796</v>
      </c>
      <c r="B3021" s="40" t="s">
        <v>154</v>
      </c>
      <c r="C3021" s="40" t="s">
        <v>1270</v>
      </c>
      <c r="D3021" s="40" t="s">
        <v>1271</v>
      </c>
      <c r="E3021" s="88" t="s">
        <v>3033</v>
      </c>
      <c r="F3021" s="40"/>
      <c r="G3021" s="81" t="s">
        <v>3071</v>
      </c>
      <c r="H3021" s="9" t="s">
        <v>21</v>
      </c>
      <c r="I3021" s="102">
        <v>300</v>
      </c>
      <c r="J3021" s="102">
        <v>300</v>
      </c>
      <c r="K3021" s="102"/>
      <c r="L3021" s="102">
        <f t="shared" si="1075"/>
        <v>0</v>
      </c>
      <c r="M3021" s="102">
        <v>0</v>
      </c>
      <c r="N3021" s="102"/>
      <c r="O3021" s="102"/>
      <c r="P3021" s="102">
        <f t="shared" si="1055"/>
        <v>0</v>
      </c>
      <c r="Q3021" s="102">
        <f t="shared" si="1056"/>
        <v>0</v>
      </c>
      <c r="R3021" s="35"/>
    </row>
    <row r="3022" spans="1:18" x14ac:dyDescent="0.3">
      <c r="A3022" s="40" t="s">
        <v>796</v>
      </c>
      <c r="B3022" s="40" t="s">
        <v>154</v>
      </c>
      <c r="C3022" s="40" t="s">
        <v>1270</v>
      </c>
      <c r="D3022" s="40" t="s">
        <v>1271</v>
      </c>
      <c r="E3022" s="88" t="s">
        <v>3035</v>
      </c>
      <c r="F3022" s="40"/>
      <c r="G3022" s="81" t="s">
        <v>3071</v>
      </c>
      <c r="H3022" s="9" t="s">
        <v>23</v>
      </c>
      <c r="I3022" s="102">
        <v>9500</v>
      </c>
      <c r="J3022" s="102">
        <v>8000</v>
      </c>
      <c r="K3022" s="102"/>
      <c r="L3022" s="102">
        <f t="shared" si="1075"/>
        <v>1300</v>
      </c>
      <c r="M3022" s="102">
        <v>0</v>
      </c>
      <c r="N3022" s="102">
        <v>700</v>
      </c>
      <c r="O3022" s="102">
        <v>600</v>
      </c>
      <c r="P3022" s="102">
        <f t="shared" si="1055"/>
        <v>1300</v>
      </c>
      <c r="Q3022" s="102">
        <f t="shared" si="1056"/>
        <v>16.25</v>
      </c>
      <c r="R3022" s="35"/>
    </row>
    <row r="3023" spans="1:18" x14ac:dyDescent="0.3">
      <c r="A3023" s="40" t="s">
        <v>796</v>
      </c>
      <c r="B3023" s="40" t="s">
        <v>154</v>
      </c>
      <c r="C3023" s="40" t="s">
        <v>1270</v>
      </c>
      <c r="D3023" s="40" t="s">
        <v>1271</v>
      </c>
      <c r="E3023" s="88" t="s">
        <v>3036</v>
      </c>
      <c r="F3023" s="40"/>
      <c r="G3023" s="81" t="s">
        <v>3071</v>
      </c>
      <c r="H3023" s="9" t="s">
        <v>24</v>
      </c>
      <c r="I3023" s="102">
        <v>4600</v>
      </c>
      <c r="J3023" s="102">
        <v>0</v>
      </c>
      <c r="K3023" s="102"/>
      <c r="L3023" s="102">
        <f t="shared" si="1075"/>
        <v>0</v>
      </c>
      <c r="M3023" s="102">
        <v>0</v>
      </c>
      <c r="N3023" s="102"/>
      <c r="O3023" s="102"/>
      <c r="P3023" s="102">
        <f t="shared" ref="P3023:P3080" si="1076">K3023+L3023</f>
        <v>0</v>
      </c>
      <c r="Q3023" s="102" t="str">
        <f t="shared" ref="Q3023:Q3080" si="1077">IF(J3023=0,"-",P3023/J3023*100)</f>
        <v>-</v>
      </c>
      <c r="R3023" s="35"/>
    </row>
    <row r="3024" spans="1:18" x14ac:dyDescent="0.3">
      <c r="A3024" s="41" t="s">
        <v>796</v>
      </c>
      <c r="B3024" s="41" t="s">
        <v>154</v>
      </c>
      <c r="C3024" s="41" t="s">
        <v>1270</v>
      </c>
      <c r="D3024" s="41" t="s">
        <v>1271</v>
      </c>
      <c r="E3024" s="41" t="s">
        <v>127</v>
      </c>
      <c r="F3024" s="40" t="s">
        <v>0</v>
      </c>
      <c r="G3024" s="81" t="s">
        <v>0</v>
      </c>
      <c r="H3024" s="6" t="s">
        <v>25</v>
      </c>
      <c r="I3024" s="104">
        <f>SUM(I3025:I3027)</f>
        <v>34200</v>
      </c>
      <c r="J3024" s="104">
        <f>SUM(J3025:J3027)</f>
        <v>30600</v>
      </c>
      <c r="K3024" s="104">
        <f>SUM(K3025:K3027)</f>
        <v>0</v>
      </c>
      <c r="L3024" s="104">
        <f t="shared" si="1075"/>
        <v>5849</v>
      </c>
      <c r="M3024" s="104">
        <f>SUM(M3025:M3027)</f>
        <v>449</v>
      </c>
      <c r="N3024" s="104">
        <f t="shared" ref="N3024:O3024" si="1078">SUM(N3025:N3027)</f>
        <v>2800</v>
      </c>
      <c r="O3024" s="104">
        <f t="shared" si="1078"/>
        <v>2600</v>
      </c>
      <c r="P3024" s="104">
        <f t="shared" si="1076"/>
        <v>5849</v>
      </c>
      <c r="Q3024" s="104">
        <f t="shared" si="1077"/>
        <v>19.114379084967322</v>
      </c>
      <c r="R3024" s="35"/>
    </row>
    <row r="3025" spans="1:18" x14ac:dyDescent="0.3">
      <c r="A3025" s="40" t="s">
        <v>796</v>
      </c>
      <c r="B3025" s="40" t="s">
        <v>154</v>
      </c>
      <c r="C3025" s="40" t="s">
        <v>1270</v>
      </c>
      <c r="D3025" s="40" t="s">
        <v>1271</v>
      </c>
      <c r="E3025" s="88" t="s">
        <v>3019</v>
      </c>
      <c r="F3025" s="40"/>
      <c r="G3025" s="81" t="s">
        <v>3071</v>
      </c>
      <c r="H3025" s="9" t="s">
        <v>25</v>
      </c>
      <c r="I3025" s="102">
        <v>21500</v>
      </c>
      <c r="J3025" s="102">
        <v>17900</v>
      </c>
      <c r="K3025" s="102"/>
      <c r="L3025" s="102">
        <f t="shared" si="1075"/>
        <v>3000</v>
      </c>
      <c r="M3025" s="102">
        <v>0</v>
      </c>
      <c r="N3025" s="102">
        <v>1500</v>
      </c>
      <c r="O3025" s="102">
        <v>1500</v>
      </c>
      <c r="P3025" s="102">
        <f t="shared" si="1076"/>
        <v>3000</v>
      </c>
      <c r="Q3025" s="102">
        <f t="shared" si="1077"/>
        <v>16.759776536312849</v>
      </c>
      <c r="R3025" s="35"/>
    </row>
    <row r="3026" spans="1:18" x14ac:dyDescent="0.3">
      <c r="A3026" s="40" t="s">
        <v>796</v>
      </c>
      <c r="B3026" s="40" t="s">
        <v>154</v>
      </c>
      <c r="C3026" s="40" t="s">
        <v>1270</v>
      </c>
      <c r="D3026" s="40" t="s">
        <v>1271</v>
      </c>
      <c r="E3026" s="88" t="s">
        <v>3019</v>
      </c>
      <c r="F3026" s="40" t="s">
        <v>1278</v>
      </c>
      <c r="G3026" s="81" t="s">
        <v>3071</v>
      </c>
      <c r="H3026" s="9" t="s">
        <v>135</v>
      </c>
      <c r="I3026" s="102">
        <v>4200</v>
      </c>
      <c r="J3026" s="102">
        <v>4200</v>
      </c>
      <c r="K3026" s="102"/>
      <c r="L3026" s="102">
        <f t="shared" si="1075"/>
        <v>1349</v>
      </c>
      <c r="M3026" s="102">
        <v>449</v>
      </c>
      <c r="N3026" s="102">
        <v>500</v>
      </c>
      <c r="O3026" s="102">
        <v>400</v>
      </c>
      <c r="P3026" s="102">
        <f t="shared" si="1076"/>
        <v>1349</v>
      </c>
      <c r="Q3026" s="102">
        <f t="shared" si="1077"/>
        <v>32.11904761904762</v>
      </c>
      <c r="R3026" s="35"/>
    </row>
    <row r="3027" spans="1:18" ht="20.399999999999999" x14ac:dyDescent="0.3">
      <c r="A3027" s="40" t="s">
        <v>796</v>
      </c>
      <c r="B3027" s="40" t="s">
        <v>154</v>
      </c>
      <c r="C3027" s="40" t="s">
        <v>1270</v>
      </c>
      <c r="D3027" s="40" t="s">
        <v>1271</v>
      </c>
      <c r="E3027" s="88" t="s">
        <v>3019</v>
      </c>
      <c r="F3027" s="40" t="s">
        <v>1279</v>
      </c>
      <c r="G3027" s="81" t="s">
        <v>3071</v>
      </c>
      <c r="H3027" s="9" t="s">
        <v>141</v>
      </c>
      <c r="I3027" s="102">
        <v>8500</v>
      </c>
      <c r="J3027" s="102">
        <v>8500</v>
      </c>
      <c r="K3027" s="102"/>
      <c r="L3027" s="102">
        <f t="shared" si="1075"/>
        <v>1500</v>
      </c>
      <c r="M3027" s="102">
        <v>0</v>
      </c>
      <c r="N3027" s="102">
        <v>800</v>
      </c>
      <c r="O3027" s="102">
        <v>700</v>
      </c>
      <c r="P3027" s="102">
        <f t="shared" si="1076"/>
        <v>1500</v>
      </c>
      <c r="Q3027" s="102">
        <f t="shared" si="1077"/>
        <v>17.647058823529413</v>
      </c>
      <c r="R3027" s="35"/>
    </row>
    <row r="3028" spans="1:18" s="34" customFormat="1" ht="20.399999999999999" x14ac:dyDescent="0.3">
      <c r="A3028" s="43" t="s">
        <v>0</v>
      </c>
      <c r="B3028" s="43" t="s">
        <v>0</v>
      </c>
      <c r="C3028" s="43" t="s">
        <v>0</v>
      </c>
      <c r="D3028" s="49" t="s">
        <v>0</v>
      </c>
      <c r="E3028" s="49" t="s">
        <v>0</v>
      </c>
      <c r="F3028" s="49" t="s">
        <v>0</v>
      </c>
      <c r="G3028" s="49" t="s">
        <v>0</v>
      </c>
      <c r="H3028" s="21" t="s">
        <v>35</v>
      </c>
      <c r="I3028" s="112">
        <f t="shared" ref="I3028:O3029" si="1079">SUM(I3029)</f>
        <v>100</v>
      </c>
      <c r="J3028" s="112">
        <f t="shared" si="1079"/>
        <v>100</v>
      </c>
      <c r="K3028" s="112">
        <f t="shared" si="1079"/>
        <v>0</v>
      </c>
      <c r="L3028" s="112">
        <f t="shared" si="1075"/>
        <v>0</v>
      </c>
      <c r="M3028" s="112">
        <f t="shared" si="1079"/>
        <v>0</v>
      </c>
      <c r="N3028" s="112">
        <f t="shared" si="1079"/>
        <v>0</v>
      </c>
      <c r="O3028" s="112">
        <f t="shared" si="1079"/>
        <v>0</v>
      </c>
      <c r="P3028" s="112">
        <f t="shared" si="1076"/>
        <v>0</v>
      </c>
      <c r="Q3028" s="112">
        <f t="shared" si="1077"/>
        <v>0</v>
      </c>
      <c r="R3028" s="35"/>
    </row>
    <row r="3029" spans="1:18" x14ac:dyDescent="0.3">
      <c r="A3029" s="40" t="s">
        <v>796</v>
      </c>
      <c r="B3029" s="40" t="s">
        <v>154</v>
      </c>
      <c r="C3029" s="40" t="s">
        <v>1270</v>
      </c>
      <c r="D3029" s="40" t="s">
        <v>1271</v>
      </c>
      <c r="E3029" s="52" t="s">
        <v>142</v>
      </c>
      <c r="F3029" s="52" t="s">
        <v>0</v>
      </c>
      <c r="G3029" s="52" t="s">
        <v>0</v>
      </c>
      <c r="H3029" s="6" t="s">
        <v>27</v>
      </c>
      <c r="I3029" s="104">
        <f t="shared" si="1079"/>
        <v>100</v>
      </c>
      <c r="J3029" s="104">
        <f t="shared" si="1079"/>
        <v>100</v>
      </c>
      <c r="K3029" s="104">
        <f t="shared" si="1079"/>
        <v>0</v>
      </c>
      <c r="L3029" s="104">
        <f t="shared" si="1075"/>
        <v>0</v>
      </c>
      <c r="M3029" s="104">
        <f t="shared" si="1079"/>
        <v>0</v>
      </c>
      <c r="N3029" s="104">
        <f t="shared" si="1079"/>
        <v>0</v>
      </c>
      <c r="O3029" s="104">
        <f t="shared" si="1079"/>
        <v>0</v>
      </c>
      <c r="P3029" s="104">
        <f t="shared" si="1076"/>
        <v>0</v>
      </c>
      <c r="Q3029" s="104">
        <f t="shared" si="1077"/>
        <v>0</v>
      </c>
      <c r="R3029" s="35"/>
    </row>
    <row r="3030" spans="1:18" x14ac:dyDescent="0.3">
      <c r="A3030" s="40" t="s">
        <v>796</v>
      </c>
      <c r="B3030" s="40" t="s">
        <v>154</v>
      </c>
      <c r="C3030" s="40" t="s">
        <v>1270</v>
      </c>
      <c r="D3030" s="40" t="s">
        <v>1271</v>
      </c>
      <c r="E3030" s="88" t="s">
        <v>3021</v>
      </c>
      <c r="F3030" s="40"/>
      <c r="G3030" s="81" t="s">
        <v>3071</v>
      </c>
      <c r="H3030" s="9" t="s">
        <v>34</v>
      </c>
      <c r="I3030" s="102">
        <v>100</v>
      </c>
      <c r="J3030" s="102">
        <v>100</v>
      </c>
      <c r="K3030" s="102"/>
      <c r="L3030" s="102">
        <f t="shared" si="1075"/>
        <v>0</v>
      </c>
      <c r="M3030" s="102">
        <v>0</v>
      </c>
      <c r="N3030" s="102"/>
      <c r="O3030" s="102"/>
      <c r="P3030" s="102">
        <f t="shared" si="1076"/>
        <v>0</v>
      </c>
      <c r="Q3030" s="102">
        <f t="shared" si="1077"/>
        <v>0</v>
      </c>
      <c r="R3030" s="35"/>
    </row>
    <row r="3031" spans="1:18" s="34" customFormat="1" ht="20.399999999999999" x14ac:dyDescent="0.3">
      <c r="A3031" s="43" t="s">
        <v>0</v>
      </c>
      <c r="B3031" s="43" t="s">
        <v>0</v>
      </c>
      <c r="C3031" s="43" t="s">
        <v>0</v>
      </c>
      <c r="D3031" s="49" t="s">
        <v>0</v>
      </c>
      <c r="E3031" s="49" t="s">
        <v>0</v>
      </c>
      <c r="F3031" s="49" t="s">
        <v>0</v>
      </c>
      <c r="G3031" s="49" t="s">
        <v>0</v>
      </c>
      <c r="H3031" s="21" t="s">
        <v>53</v>
      </c>
      <c r="I3031" s="112">
        <f t="shared" ref="I3031:O3032" si="1080">SUM(I3032)</f>
        <v>6000</v>
      </c>
      <c r="J3031" s="112">
        <f t="shared" si="1080"/>
        <v>0</v>
      </c>
      <c r="K3031" s="112">
        <f t="shared" si="1080"/>
        <v>0</v>
      </c>
      <c r="L3031" s="112">
        <f t="shared" si="1075"/>
        <v>0</v>
      </c>
      <c r="M3031" s="112">
        <f t="shared" si="1080"/>
        <v>0</v>
      </c>
      <c r="N3031" s="112">
        <f t="shared" si="1080"/>
        <v>0</v>
      </c>
      <c r="O3031" s="112">
        <f t="shared" si="1080"/>
        <v>0</v>
      </c>
      <c r="P3031" s="112">
        <f t="shared" si="1076"/>
        <v>0</v>
      </c>
      <c r="Q3031" s="112" t="str">
        <f t="shared" si="1077"/>
        <v>-</v>
      </c>
      <c r="R3031" s="35"/>
    </row>
    <row r="3032" spans="1:18" x14ac:dyDescent="0.3">
      <c r="A3032" s="40" t="s">
        <v>796</v>
      </c>
      <c r="B3032" s="40" t="s">
        <v>154</v>
      </c>
      <c r="C3032" s="40" t="s">
        <v>1270</v>
      </c>
      <c r="D3032" s="40" t="s">
        <v>1271</v>
      </c>
      <c r="E3032" s="52" t="s">
        <v>149</v>
      </c>
      <c r="F3032" s="52" t="s">
        <v>0</v>
      </c>
      <c r="G3032" s="52" t="s">
        <v>0</v>
      </c>
      <c r="H3032" s="6" t="s">
        <v>46</v>
      </c>
      <c r="I3032" s="104">
        <f t="shared" si="1080"/>
        <v>6000</v>
      </c>
      <c r="J3032" s="104">
        <f t="shared" si="1080"/>
        <v>0</v>
      </c>
      <c r="K3032" s="104">
        <f t="shared" si="1080"/>
        <v>0</v>
      </c>
      <c r="L3032" s="104">
        <f t="shared" si="1075"/>
        <v>0</v>
      </c>
      <c r="M3032" s="104">
        <f t="shared" si="1080"/>
        <v>0</v>
      </c>
      <c r="N3032" s="104">
        <f t="shared" si="1080"/>
        <v>0</v>
      </c>
      <c r="O3032" s="104">
        <f t="shared" si="1080"/>
        <v>0</v>
      </c>
      <c r="P3032" s="104">
        <f t="shared" si="1076"/>
        <v>0</v>
      </c>
      <c r="Q3032" s="104" t="str">
        <f t="shared" si="1077"/>
        <v>-</v>
      </c>
      <c r="R3032" s="35"/>
    </row>
    <row r="3033" spans="1:18" x14ac:dyDescent="0.3">
      <c r="A3033" s="40" t="s">
        <v>796</v>
      </c>
      <c r="B3033" s="40" t="s">
        <v>154</v>
      </c>
      <c r="C3033" s="40" t="s">
        <v>1270</v>
      </c>
      <c r="D3033" s="40" t="s">
        <v>1271</v>
      </c>
      <c r="E3033" s="88" t="s">
        <v>3022</v>
      </c>
      <c r="F3033" s="40"/>
      <c r="G3033" s="81" t="s">
        <v>3071</v>
      </c>
      <c r="H3033" s="9" t="s">
        <v>49</v>
      </c>
      <c r="I3033" s="102">
        <v>6000</v>
      </c>
      <c r="J3033" s="102">
        <v>0</v>
      </c>
      <c r="K3033" s="102"/>
      <c r="L3033" s="102">
        <f t="shared" si="1075"/>
        <v>0</v>
      </c>
      <c r="M3033" s="102">
        <v>0</v>
      </c>
      <c r="N3033" s="102"/>
      <c r="O3033" s="102"/>
      <c r="P3033" s="102">
        <f t="shared" si="1076"/>
        <v>0</v>
      </c>
      <c r="Q3033" s="102" t="str">
        <f t="shared" si="1077"/>
        <v>-</v>
      </c>
      <c r="R3033" s="35"/>
    </row>
    <row r="3034" spans="1:18" s="34" customFormat="1" x14ac:dyDescent="0.3">
      <c r="A3034" s="49" t="s">
        <v>0</v>
      </c>
      <c r="B3034" s="49" t="s">
        <v>0</v>
      </c>
      <c r="C3034" s="49" t="s">
        <v>0</v>
      </c>
      <c r="D3034" s="49" t="s">
        <v>0</v>
      </c>
      <c r="E3034" s="49" t="s">
        <v>0</v>
      </c>
      <c r="F3034" s="49" t="s">
        <v>0</v>
      </c>
      <c r="G3034" s="49" t="s">
        <v>0</v>
      </c>
      <c r="H3034" s="21" t="s">
        <v>1280</v>
      </c>
      <c r="I3034" s="112">
        <f>SUM(I3005,I3028,I3031)</f>
        <v>2209290</v>
      </c>
      <c r="J3034" s="112">
        <f>SUM(J3005,J3028,J3031)</f>
        <v>2192690</v>
      </c>
      <c r="K3034" s="112">
        <f>SUM(K3005,K3028,K3031)</f>
        <v>0</v>
      </c>
      <c r="L3034" s="112">
        <f t="shared" si="1075"/>
        <v>568033</v>
      </c>
      <c r="M3034" s="112">
        <f>SUM(M3005,M3028,M3031)</f>
        <v>167233</v>
      </c>
      <c r="N3034" s="112">
        <f t="shared" ref="N3034:O3034" si="1081">SUM(N3005,N3028,N3031)</f>
        <v>210500</v>
      </c>
      <c r="O3034" s="112">
        <f t="shared" si="1081"/>
        <v>190300</v>
      </c>
      <c r="P3034" s="112">
        <f t="shared" si="1076"/>
        <v>568033</v>
      </c>
      <c r="Q3034" s="112">
        <f t="shared" si="1077"/>
        <v>25.905759592099205</v>
      </c>
      <c r="R3034" s="35"/>
    </row>
    <row r="3035" spans="1:18" ht="15" thickBot="1" x14ac:dyDescent="0.35">
      <c r="A3035" s="81" t="s">
        <v>0</v>
      </c>
      <c r="B3035" s="81" t="s">
        <v>0</v>
      </c>
      <c r="C3035" s="81" t="s">
        <v>0</v>
      </c>
      <c r="D3035" s="81" t="s">
        <v>0</v>
      </c>
      <c r="E3035" s="81" t="s">
        <v>0</v>
      </c>
      <c r="F3035" s="81" t="s">
        <v>0</v>
      </c>
      <c r="G3035" s="81" t="s">
        <v>0</v>
      </c>
      <c r="H3035" s="6" t="s">
        <v>152</v>
      </c>
      <c r="I3035" s="104">
        <v>73</v>
      </c>
      <c r="J3035" s="104">
        <v>73</v>
      </c>
      <c r="K3035" s="104"/>
      <c r="L3035" s="104"/>
      <c r="M3035" s="104"/>
      <c r="N3035" s="104"/>
      <c r="O3035" s="104"/>
      <c r="P3035" s="104"/>
      <c r="Q3035" s="104"/>
      <c r="R3035" s="35"/>
    </row>
    <row r="3036" spans="1:18" s="34" customFormat="1" ht="31.2" thickBot="1" x14ac:dyDescent="0.35">
      <c r="A3036" s="127" t="s">
        <v>0</v>
      </c>
      <c r="B3036" s="127" t="s">
        <v>0</v>
      </c>
      <c r="C3036" s="127" t="s">
        <v>0</v>
      </c>
      <c r="D3036" s="127" t="s">
        <v>0</v>
      </c>
      <c r="E3036" s="127" t="s">
        <v>0</v>
      </c>
      <c r="F3036" s="127" t="s">
        <v>0</v>
      </c>
      <c r="G3036" s="127" t="s">
        <v>0</v>
      </c>
      <c r="H3036" s="29" t="s">
        <v>63</v>
      </c>
      <c r="I3036" s="124" t="s">
        <v>3013</v>
      </c>
      <c r="J3036" s="124" t="s">
        <v>2</v>
      </c>
      <c r="K3036" s="124" t="s">
        <v>3097</v>
      </c>
      <c r="L3036" s="124" t="s">
        <v>3097</v>
      </c>
      <c r="M3036" s="124" t="s">
        <v>3098</v>
      </c>
      <c r="N3036" s="124" t="s">
        <v>3099</v>
      </c>
      <c r="O3036" s="124" t="s">
        <v>3100</v>
      </c>
      <c r="P3036" s="124" t="s">
        <v>3097</v>
      </c>
      <c r="Q3036" s="126" t="s">
        <v>3101</v>
      </c>
      <c r="R3036" s="35"/>
    </row>
    <row r="3037" spans="1:18" x14ac:dyDescent="0.3">
      <c r="A3037" s="128"/>
      <c r="B3037" s="128"/>
      <c r="C3037" s="128"/>
      <c r="D3037" s="128"/>
      <c r="E3037" s="128"/>
      <c r="F3037" s="128"/>
      <c r="G3037" s="128"/>
      <c r="H3037" s="10" t="s">
        <v>0</v>
      </c>
      <c r="I3037" s="103">
        <v>1</v>
      </c>
      <c r="J3037" s="103">
        <v>2</v>
      </c>
      <c r="K3037" s="103">
        <v>3</v>
      </c>
      <c r="L3037" s="103" t="s">
        <v>3</v>
      </c>
      <c r="M3037" s="103">
        <v>5</v>
      </c>
      <c r="N3037" s="103">
        <v>6</v>
      </c>
      <c r="O3037" s="103">
        <v>7</v>
      </c>
      <c r="P3037" s="103" t="s">
        <v>3102</v>
      </c>
      <c r="Q3037" s="103">
        <v>9</v>
      </c>
      <c r="R3037" s="35"/>
    </row>
    <row r="3038" spans="1:18" x14ac:dyDescent="0.3">
      <c r="A3038" s="128"/>
      <c r="B3038" s="128"/>
      <c r="C3038" s="128"/>
      <c r="D3038" s="128"/>
      <c r="E3038" s="128"/>
      <c r="F3038" s="128"/>
      <c r="G3038" s="128"/>
      <c r="H3038" s="11" t="s">
        <v>99</v>
      </c>
      <c r="I3038" s="105">
        <f>SUM(I3034)</f>
        <v>2209290</v>
      </c>
      <c r="J3038" s="105">
        <f>SUM(J3034)</f>
        <v>2192690</v>
      </c>
      <c r="K3038" s="105">
        <f>SUM(K3034)</f>
        <v>0</v>
      </c>
      <c r="L3038" s="105">
        <f t="shared" si="1075"/>
        <v>568033</v>
      </c>
      <c r="M3038" s="105">
        <f>SUM(M3034)</f>
        <v>167233</v>
      </c>
      <c r="N3038" s="105">
        <f t="shared" ref="N3038:O3038" si="1082">SUM(N3034)</f>
        <v>210500</v>
      </c>
      <c r="O3038" s="105">
        <f t="shared" si="1082"/>
        <v>190300</v>
      </c>
      <c r="P3038" s="105">
        <f t="shared" si="1076"/>
        <v>568033</v>
      </c>
      <c r="Q3038" s="105">
        <f t="shared" si="1077"/>
        <v>25.905759592099205</v>
      </c>
      <c r="R3038" s="35"/>
    </row>
    <row r="3039" spans="1:18" x14ac:dyDescent="0.3">
      <c r="A3039" s="128"/>
      <c r="B3039" s="128"/>
      <c r="C3039" s="128"/>
      <c r="D3039" s="128"/>
      <c r="E3039" s="128"/>
      <c r="F3039" s="128"/>
      <c r="G3039" s="128"/>
      <c r="H3039" s="12" t="s">
        <v>62</v>
      </c>
      <c r="I3039" s="105">
        <f>SUM(I3038)</f>
        <v>2209290</v>
      </c>
      <c r="J3039" s="105">
        <f>SUM(J3038)</f>
        <v>2192690</v>
      </c>
      <c r="K3039" s="105">
        <f>SUM(K3038)</f>
        <v>0</v>
      </c>
      <c r="L3039" s="105">
        <f t="shared" si="1075"/>
        <v>568033</v>
      </c>
      <c r="M3039" s="105">
        <f>SUM(M3038)</f>
        <v>167233</v>
      </c>
      <c r="N3039" s="105">
        <f t="shared" ref="N3039:O3039" si="1083">SUM(N3038)</f>
        <v>210500</v>
      </c>
      <c r="O3039" s="105">
        <f t="shared" si="1083"/>
        <v>190300</v>
      </c>
      <c r="P3039" s="105">
        <f t="shared" si="1076"/>
        <v>568033</v>
      </c>
      <c r="Q3039" s="105">
        <f t="shared" si="1077"/>
        <v>25.905759592099205</v>
      </c>
      <c r="R3039" s="35"/>
    </row>
    <row r="3040" spans="1:18" x14ac:dyDescent="0.3">
      <c r="A3040" s="129"/>
      <c r="B3040" s="129"/>
      <c r="C3040" s="129"/>
      <c r="D3040" s="129"/>
      <c r="E3040" s="129"/>
      <c r="F3040" s="129"/>
      <c r="G3040" s="129"/>
      <c r="R3040" s="35"/>
    </row>
    <row r="3041" spans="1:18" ht="15" thickBot="1" x14ac:dyDescent="0.35">
      <c r="A3041" s="81" t="s">
        <v>0</v>
      </c>
      <c r="B3041" s="81" t="s">
        <v>0</v>
      </c>
      <c r="C3041" s="81" t="s">
        <v>0</v>
      </c>
      <c r="D3041" s="81" t="s">
        <v>0</v>
      </c>
      <c r="E3041" s="81" t="s">
        <v>0</v>
      </c>
      <c r="F3041" s="81" t="s">
        <v>0</v>
      </c>
      <c r="G3041" s="81" t="s">
        <v>0</v>
      </c>
      <c r="H3041" s="13" t="s">
        <v>0</v>
      </c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35"/>
    </row>
    <row r="3042" spans="1:18" s="34" customFormat="1" ht="31.2" thickBot="1" x14ac:dyDescent="0.35">
      <c r="A3042" s="45" t="s">
        <v>112</v>
      </c>
      <c r="B3042" s="45" t="s">
        <v>113</v>
      </c>
      <c r="C3042" s="45" t="s">
        <v>114</v>
      </c>
      <c r="D3042" s="46" t="s">
        <v>0</v>
      </c>
      <c r="E3042" s="45" t="s">
        <v>3014</v>
      </c>
      <c r="F3042" s="45" t="s">
        <v>115</v>
      </c>
      <c r="G3042" s="45" t="s">
        <v>116</v>
      </c>
      <c r="H3042" s="29" t="s">
        <v>1</v>
      </c>
      <c r="I3042" s="124" t="s">
        <v>3013</v>
      </c>
      <c r="J3042" s="124" t="s">
        <v>2</v>
      </c>
      <c r="K3042" s="124" t="s">
        <v>3097</v>
      </c>
      <c r="L3042" s="124" t="s">
        <v>3097</v>
      </c>
      <c r="M3042" s="124" t="s">
        <v>3098</v>
      </c>
      <c r="N3042" s="124" t="s">
        <v>3099</v>
      </c>
      <c r="O3042" s="124" t="s">
        <v>3100</v>
      </c>
      <c r="P3042" s="124" t="s">
        <v>3097</v>
      </c>
      <c r="Q3042" s="126" t="s">
        <v>3101</v>
      </c>
      <c r="R3042" s="35"/>
    </row>
    <row r="3043" spans="1:18" x14ac:dyDescent="0.3">
      <c r="A3043" s="50" t="s">
        <v>0</v>
      </c>
      <c r="B3043" s="50" t="s">
        <v>0</v>
      </c>
      <c r="C3043" s="50" t="s">
        <v>0</v>
      </c>
      <c r="D3043" s="51" t="s">
        <v>0</v>
      </c>
      <c r="E3043" s="51" t="s">
        <v>0</v>
      </c>
      <c r="F3043" s="86" t="s">
        <v>0</v>
      </c>
      <c r="G3043" s="87" t="s">
        <v>0</v>
      </c>
      <c r="H3043" s="8" t="s">
        <v>0</v>
      </c>
      <c r="I3043" s="103">
        <v>1</v>
      </c>
      <c r="J3043" s="103">
        <v>2</v>
      </c>
      <c r="K3043" s="103">
        <v>3</v>
      </c>
      <c r="L3043" s="103" t="s">
        <v>3</v>
      </c>
      <c r="M3043" s="103">
        <v>5</v>
      </c>
      <c r="N3043" s="103">
        <v>6</v>
      </c>
      <c r="O3043" s="103">
        <v>7</v>
      </c>
      <c r="P3043" s="103" t="s">
        <v>3102</v>
      </c>
      <c r="Q3043" s="103">
        <v>9</v>
      </c>
      <c r="R3043" s="35"/>
    </row>
    <row r="3044" spans="1:18" x14ac:dyDescent="0.3">
      <c r="A3044" s="41" t="s">
        <v>796</v>
      </c>
      <c r="B3044" s="41" t="s">
        <v>154</v>
      </c>
      <c r="C3044" s="40" t="s">
        <v>1281</v>
      </c>
      <c r="D3044" s="40" t="s">
        <v>1282</v>
      </c>
      <c r="E3044" s="52" t="s">
        <v>0</v>
      </c>
      <c r="F3044" s="52" t="s">
        <v>0</v>
      </c>
      <c r="G3044" s="52" t="s">
        <v>0</v>
      </c>
      <c r="H3044" s="6" t="s">
        <v>1283</v>
      </c>
      <c r="I3044" s="102"/>
      <c r="J3044" s="102"/>
      <c r="K3044" s="102"/>
      <c r="L3044" s="102">
        <f t="shared" si="1075"/>
        <v>0</v>
      </c>
      <c r="M3044" s="102">
        <v>0</v>
      </c>
      <c r="N3044" s="102"/>
      <c r="O3044" s="102"/>
      <c r="P3044" s="102">
        <f t="shared" si="1076"/>
        <v>0</v>
      </c>
      <c r="Q3044" s="102" t="str">
        <f t="shared" si="1077"/>
        <v>-</v>
      </c>
      <c r="R3044" s="35"/>
    </row>
    <row r="3045" spans="1:18" s="34" customFormat="1" ht="20.399999999999999" x14ac:dyDescent="0.3">
      <c r="A3045" s="43" t="s">
        <v>0</v>
      </c>
      <c r="B3045" s="43" t="s">
        <v>0</v>
      </c>
      <c r="C3045" s="43" t="s">
        <v>0</v>
      </c>
      <c r="D3045" s="49" t="s">
        <v>0</v>
      </c>
      <c r="E3045" s="49" t="s">
        <v>0</v>
      </c>
      <c r="F3045" s="49" t="s">
        <v>0</v>
      </c>
      <c r="G3045" s="49" t="s">
        <v>0</v>
      </c>
      <c r="H3045" s="21" t="s">
        <v>26</v>
      </c>
      <c r="I3045" s="112">
        <f>SUM(I3046,I3054,I3056)</f>
        <v>1657333</v>
      </c>
      <c r="J3045" s="112">
        <f>SUM(J3046,J3054,J3056)</f>
        <v>1647233</v>
      </c>
      <c r="K3045" s="112">
        <f>SUM(K3046,K3054,K3056)</f>
        <v>0</v>
      </c>
      <c r="L3045" s="112">
        <f t="shared" si="1075"/>
        <v>476440</v>
      </c>
      <c r="M3045" s="112">
        <f>SUM(M3046,M3054,M3056)</f>
        <v>130130</v>
      </c>
      <c r="N3045" s="112">
        <f t="shared" ref="N3045:O3045" si="1084">SUM(N3046,N3054,N3056)</f>
        <v>182430</v>
      </c>
      <c r="O3045" s="112">
        <f t="shared" si="1084"/>
        <v>163880</v>
      </c>
      <c r="P3045" s="112">
        <f t="shared" si="1076"/>
        <v>476440</v>
      </c>
      <c r="Q3045" s="112">
        <f t="shared" si="1077"/>
        <v>28.923655609133618</v>
      </c>
      <c r="R3045" s="35"/>
    </row>
    <row r="3046" spans="1:18" x14ac:dyDescent="0.3">
      <c r="A3046" s="40" t="s">
        <v>796</v>
      </c>
      <c r="B3046" s="40" t="s">
        <v>154</v>
      </c>
      <c r="C3046" s="40" t="s">
        <v>1281</v>
      </c>
      <c r="D3046" s="40" t="s">
        <v>1282</v>
      </c>
      <c r="E3046" s="52" t="s">
        <v>119</v>
      </c>
      <c r="F3046" s="52" t="s">
        <v>0</v>
      </c>
      <c r="G3046" s="52" t="s">
        <v>0</v>
      </c>
      <c r="H3046" s="6" t="s">
        <v>5</v>
      </c>
      <c r="I3046" s="104">
        <f>SUM(I3047,I3048)</f>
        <v>1450630</v>
      </c>
      <c r="J3046" s="104">
        <f>SUM(J3047,J3048)</f>
        <v>1450630</v>
      </c>
      <c r="K3046" s="104">
        <f>SUM(K3047,K3048)</f>
        <v>0</v>
      </c>
      <c r="L3046" s="104">
        <f t="shared" si="1075"/>
        <v>421294</v>
      </c>
      <c r="M3046" s="104">
        <f>SUM(M3047,M3048)</f>
        <v>118634</v>
      </c>
      <c r="N3046" s="104">
        <f t="shared" ref="N3046:O3046" si="1085">SUM(N3047,N3048)</f>
        <v>157330</v>
      </c>
      <c r="O3046" s="104">
        <f t="shared" si="1085"/>
        <v>145330</v>
      </c>
      <c r="P3046" s="104">
        <f t="shared" si="1076"/>
        <v>421294</v>
      </c>
      <c r="Q3046" s="104">
        <f t="shared" si="1077"/>
        <v>29.042140311450886</v>
      </c>
      <c r="R3046" s="35"/>
    </row>
    <row r="3047" spans="1:18" x14ac:dyDescent="0.3">
      <c r="A3047" s="40" t="s">
        <v>796</v>
      </c>
      <c r="B3047" s="40" t="s">
        <v>154</v>
      </c>
      <c r="C3047" s="40" t="s">
        <v>1281</v>
      </c>
      <c r="D3047" s="40" t="s">
        <v>1282</v>
      </c>
      <c r="E3047" s="88" t="s">
        <v>3015</v>
      </c>
      <c r="F3047" s="40"/>
      <c r="G3047" s="81" t="s">
        <v>3071</v>
      </c>
      <c r="H3047" s="9" t="s">
        <v>6</v>
      </c>
      <c r="I3047" s="102">
        <v>1258180</v>
      </c>
      <c r="J3047" s="102">
        <v>1258180</v>
      </c>
      <c r="K3047" s="102"/>
      <c r="L3047" s="102">
        <f t="shared" si="1075"/>
        <v>376217</v>
      </c>
      <c r="M3047" s="102">
        <v>106217</v>
      </c>
      <c r="N3047" s="102">
        <v>140000</v>
      </c>
      <c r="O3047" s="102">
        <v>130000</v>
      </c>
      <c r="P3047" s="102">
        <f t="shared" si="1076"/>
        <v>376217</v>
      </c>
      <c r="Q3047" s="102">
        <f t="shared" si="1077"/>
        <v>29.901683383935524</v>
      </c>
      <c r="R3047" s="35"/>
    </row>
    <row r="3048" spans="1:18" x14ac:dyDescent="0.3">
      <c r="A3048" s="41" t="s">
        <v>796</v>
      </c>
      <c r="B3048" s="41" t="s">
        <v>154</v>
      </c>
      <c r="C3048" s="41" t="s">
        <v>1281</v>
      </c>
      <c r="D3048" s="41" t="s">
        <v>1282</v>
      </c>
      <c r="E3048" s="41" t="s">
        <v>120</v>
      </c>
      <c r="F3048" s="40" t="s">
        <v>0</v>
      </c>
      <c r="G3048" s="81" t="s">
        <v>0</v>
      </c>
      <c r="H3048" s="6" t="s">
        <v>7</v>
      </c>
      <c r="I3048" s="104">
        <f>SUM(I3049:I3053)</f>
        <v>192450</v>
      </c>
      <c r="J3048" s="104">
        <f>SUM(J3049:J3053)</f>
        <v>192450</v>
      </c>
      <c r="K3048" s="104">
        <f>SUM(K3049:K3053)</f>
        <v>0</v>
      </c>
      <c r="L3048" s="104">
        <f t="shared" si="1075"/>
        <v>45077</v>
      </c>
      <c r="M3048" s="104">
        <f>SUM(M3049:M3053)</f>
        <v>12417</v>
      </c>
      <c r="N3048" s="104">
        <f t="shared" ref="N3048:O3048" si="1086">SUM(N3049:N3053)</f>
        <v>17330</v>
      </c>
      <c r="O3048" s="104">
        <f t="shared" si="1086"/>
        <v>15330</v>
      </c>
      <c r="P3048" s="104">
        <f t="shared" si="1076"/>
        <v>45077</v>
      </c>
      <c r="Q3048" s="104">
        <f t="shared" si="1077"/>
        <v>23.422707196674462</v>
      </c>
      <c r="R3048" s="35"/>
    </row>
    <row r="3049" spans="1:18" x14ac:dyDescent="0.3">
      <c r="A3049" s="40" t="s">
        <v>796</v>
      </c>
      <c r="B3049" s="40" t="s">
        <v>154</v>
      </c>
      <c r="C3049" s="40" t="s">
        <v>1281</v>
      </c>
      <c r="D3049" s="40" t="s">
        <v>1282</v>
      </c>
      <c r="E3049" s="88" t="s">
        <v>3016</v>
      </c>
      <c r="F3049" s="40" t="s">
        <v>1284</v>
      </c>
      <c r="G3049" s="81" t="s">
        <v>3071</v>
      </c>
      <c r="H3049" s="9" t="s">
        <v>9</v>
      </c>
      <c r="I3049" s="102">
        <v>21600</v>
      </c>
      <c r="J3049" s="102">
        <v>21600</v>
      </c>
      <c r="K3049" s="102"/>
      <c r="L3049" s="102">
        <f t="shared" si="1075"/>
        <v>7041</v>
      </c>
      <c r="M3049" s="102">
        <v>2381</v>
      </c>
      <c r="N3049" s="102">
        <v>2330</v>
      </c>
      <c r="O3049" s="102">
        <v>2330</v>
      </c>
      <c r="P3049" s="102">
        <f t="shared" si="1076"/>
        <v>7041</v>
      </c>
      <c r="Q3049" s="102">
        <f t="shared" si="1077"/>
        <v>32.597222222222221</v>
      </c>
      <c r="R3049" s="35"/>
    </row>
    <row r="3050" spans="1:18" x14ac:dyDescent="0.3">
      <c r="A3050" s="40" t="s">
        <v>796</v>
      </c>
      <c r="B3050" s="40" t="s">
        <v>154</v>
      </c>
      <c r="C3050" s="40" t="s">
        <v>1281</v>
      </c>
      <c r="D3050" s="40" t="s">
        <v>1282</v>
      </c>
      <c r="E3050" s="88" t="s">
        <v>3016</v>
      </c>
      <c r="F3050" s="40" t="s">
        <v>1285</v>
      </c>
      <c r="G3050" s="81" t="s">
        <v>3071</v>
      </c>
      <c r="H3050" s="9" t="s">
        <v>12</v>
      </c>
      <c r="I3050" s="102">
        <v>110000</v>
      </c>
      <c r="J3050" s="102">
        <v>110000</v>
      </c>
      <c r="K3050" s="102"/>
      <c r="L3050" s="102">
        <f t="shared" si="1075"/>
        <v>38036</v>
      </c>
      <c r="M3050" s="102">
        <v>10036</v>
      </c>
      <c r="N3050" s="102">
        <v>15000</v>
      </c>
      <c r="O3050" s="102">
        <v>13000</v>
      </c>
      <c r="P3050" s="102">
        <f t="shared" si="1076"/>
        <v>38036</v>
      </c>
      <c r="Q3050" s="102">
        <f t="shared" si="1077"/>
        <v>34.578181818181818</v>
      </c>
      <c r="R3050" s="35"/>
    </row>
    <row r="3051" spans="1:18" x14ac:dyDescent="0.3">
      <c r="A3051" s="40" t="s">
        <v>796</v>
      </c>
      <c r="B3051" s="40" t="s">
        <v>154</v>
      </c>
      <c r="C3051" s="40" t="s">
        <v>1281</v>
      </c>
      <c r="D3051" s="40" t="s">
        <v>1282</v>
      </c>
      <c r="E3051" s="88" t="s">
        <v>3016</v>
      </c>
      <c r="F3051" s="40" t="s">
        <v>1286</v>
      </c>
      <c r="G3051" s="81" t="s">
        <v>3071</v>
      </c>
      <c r="H3051" s="9" t="s">
        <v>10</v>
      </c>
      <c r="I3051" s="102">
        <v>27500</v>
      </c>
      <c r="J3051" s="102">
        <v>27500</v>
      </c>
      <c r="K3051" s="102"/>
      <c r="L3051" s="102">
        <f t="shared" si="1075"/>
        <v>0</v>
      </c>
      <c r="M3051" s="102">
        <v>0</v>
      </c>
      <c r="N3051" s="102"/>
      <c r="O3051" s="102"/>
      <c r="P3051" s="102">
        <f t="shared" si="1076"/>
        <v>0</v>
      </c>
      <c r="Q3051" s="102">
        <f t="shared" si="1077"/>
        <v>0</v>
      </c>
      <c r="R3051" s="35"/>
    </row>
    <row r="3052" spans="1:18" x14ac:dyDescent="0.3">
      <c r="A3052" s="40" t="s">
        <v>796</v>
      </c>
      <c r="B3052" s="40" t="s">
        <v>154</v>
      </c>
      <c r="C3052" s="40" t="s">
        <v>1281</v>
      </c>
      <c r="D3052" s="40" t="s">
        <v>1282</v>
      </c>
      <c r="E3052" s="88" t="s">
        <v>3016</v>
      </c>
      <c r="F3052" s="40" t="s">
        <v>1287</v>
      </c>
      <c r="G3052" s="81" t="s">
        <v>3071</v>
      </c>
      <c r="H3052" s="9" t="s">
        <v>8</v>
      </c>
      <c r="I3052" s="102">
        <v>17350</v>
      </c>
      <c r="J3052" s="102">
        <v>17350</v>
      </c>
      <c r="K3052" s="102"/>
      <c r="L3052" s="102">
        <f t="shared" si="1075"/>
        <v>0</v>
      </c>
      <c r="M3052" s="102">
        <v>0</v>
      </c>
      <c r="N3052" s="102">
        <v>0</v>
      </c>
      <c r="O3052" s="102">
        <v>0</v>
      </c>
      <c r="P3052" s="102">
        <f t="shared" si="1076"/>
        <v>0</v>
      </c>
      <c r="Q3052" s="102">
        <f t="shared" si="1077"/>
        <v>0</v>
      </c>
      <c r="R3052" s="35"/>
    </row>
    <row r="3053" spans="1:18" x14ac:dyDescent="0.3">
      <c r="A3053" s="40" t="s">
        <v>796</v>
      </c>
      <c r="B3053" s="40" t="s">
        <v>154</v>
      </c>
      <c r="C3053" s="40" t="s">
        <v>1281</v>
      </c>
      <c r="D3053" s="40" t="s">
        <v>1282</v>
      </c>
      <c r="E3053" s="88" t="s">
        <v>3016</v>
      </c>
      <c r="F3053" s="40" t="s">
        <v>1288</v>
      </c>
      <c r="G3053" s="81" t="s">
        <v>3071</v>
      </c>
      <c r="H3053" s="9" t="s">
        <v>11</v>
      </c>
      <c r="I3053" s="102">
        <v>16000</v>
      </c>
      <c r="J3053" s="102">
        <v>16000</v>
      </c>
      <c r="K3053" s="102"/>
      <c r="L3053" s="102">
        <f t="shared" si="1075"/>
        <v>0</v>
      </c>
      <c r="M3053" s="102">
        <v>0</v>
      </c>
      <c r="N3053" s="102"/>
      <c r="O3053" s="102"/>
      <c r="P3053" s="102">
        <f t="shared" si="1076"/>
        <v>0</v>
      </c>
      <c r="Q3053" s="102">
        <f t="shared" si="1077"/>
        <v>0</v>
      </c>
      <c r="R3053" s="35"/>
    </row>
    <row r="3054" spans="1:18" x14ac:dyDescent="0.3">
      <c r="A3054" s="40" t="s">
        <v>796</v>
      </c>
      <c r="B3054" s="40" t="s">
        <v>154</v>
      </c>
      <c r="C3054" s="40" t="s">
        <v>1281</v>
      </c>
      <c r="D3054" s="40" t="s">
        <v>1282</v>
      </c>
      <c r="E3054" s="52" t="s">
        <v>124</v>
      </c>
      <c r="F3054" s="52" t="s">
        <v>0</v>
      </c>
      <c r="G3054" s="52" t="s">
        <v>0</v>
      </c>
      <c r="H3054" s="6" t="s">
        <v>14</v>
      </c>
      <c r="I3054" s="104">
        <f>SUM(I3055)</f>
        <v>134103</v>
      </c>
      <c r="J3054" s="104">
        <f>SUM(J3055)</f>
        <v>134103</v>
      </c>
      <c r="K3054" s="104">
        <f>SUM(K3055)</f>
        <v>0</v>
      </c>
      <c r="L3054" s="104">
        <f t="shared" si="1075"/>
        <v>39654</v>
      </c>
      <c r="M3054" s="104">
        <f>SUM(M3055)</f>
        <v>11154</v>
      </c>
      <c r="N3054" s="104">
        <f t="shared" ref="N3054:O3054" si="1087">SUM(N3055)</f>
        <v>15000</v>
      </c>
      <c r="O3054" s="104">
        <f t="shared" si="1087"/>
        <v>13500</v>
      </c>
      <c r="P3054" s="104">
        <f t="shared" si="1076"/>
        <v>39654</v>
      </c>
      <c r="Q3054" s="104">
        <f t="shared" si="1077"/>
        <v>29.56980828169392</v>
      </c>
      <c r="R3054" s="35"/>
    </row>
    <row r="3055" spans="1:18" x14ac:dyDescent="0.3">
      <c r="A3055" s="40" t="s">
        <v>796</v>
      </c>
      <c r="B3055" s="40" t="s">
        <v>154</v>
      </c>
      <c r="C3055" s="40" t="s">
        <v>1281</v>
      </c>
      <c r="D3055" s="40" t="s">
        <v>1282</v>
      </c>
      <c r="E3055" s="88" t="s">
        <v>3017</v>
      </c>
      <c r="F3055" s="40"/>
      <c r="G3055" s="81" t="s">
        <v>3071</v>
      </c>
      <c r="H3055" s="9" t="s">
        <v>15</v>
      </c>
      <c r="I3055" s="102">
        <v>134103</v>
      </c>
      <c r="J3055" s="102">
        <v>134103</v>
      </c>
      <c r="K3055" s="102"/>
      <c r="L3055" s="102">
        <f t="shared" si="1075"/>
        <v>39654</v>
      </c>
      <c r="M3055" s="102">
        <v>11154</v>
      </c>
      <c r="N3055" s="102">
        <v>15000</v>
      </c>
      <c r="O3055" s="102">
        <v>13500</v>
      </c>
      <c r="P3055" s="102">
        <f t="shared" si="1076"/>
        <v>39654</v>
      </c>
      <c r="Q3055" s="102">
        <f t="shared" si="1077"/>
        <v>29.56980828169392</v>
      </c>
      <c r="R3055" s="35"/>
    </row>
    <row r="3056" spans="1:18" x14ac:dyDescent="0.3">
      <c r="A3056" s="40" t="s">
        <v>796</v>
      </c>
      <c r="B3056" s="40" t="s">
        <v>154</v>
      </c>
      <c r="C3056" s="40" t="s">
        <v>1281</v>
      </c>
      <c r="D3056" s="40" t="s">
        <v>1282</v>
      </c>
      <c r="E3056" s="52" t="s">
        <v>125</v>
      </c>
      <c r="F3056" s="52" t="s">
        <v>0</v>
      </c>
      <c r="G3056" s="52" t="s">
        <v>0</v>
      </c>
      <c r="H3056" s="6" t="s">
        <v>16</v>
      </c>
      <c r="I3056" s="104">
        <f>SUM(I3057:I3064)</f>
        <v>72600</v>
      </c>
      <c r="J3056" s="104">
        <f>SUM(J3057:J3064)</f>
        <v>62500</v>
      </c>
      <c r="K3056" s="104">
        <f>SUM(K3057:K3064)</f>
        <v>0</v>
      </c>
      <c r="L3056" s="104">
        <f t="shared" si="1075"/>
        <v>15492</v>
      </c>
      <c r="M3056" s="104">
        <f>SUM(M3057:M3064)</f>
        <v>342</v>
      </c>
      <c r="N3056" s="104">
        <f t="shared" ref="N3056:O3056" si="1088">SUM(N3057:N3064)</f>
        <v>10100</v>
      </c>
      <c r="O3056" s="104">
        <f t="shared" si="1088"/>
        <v>5050</v>
      </c>
      <c r="P3056" s="104">
        <f t="shared" si="1076"/>
        <v>15492</v>
      </c>
      <c r="Q3056" s="104">
        <f t="shared" si="1077"/>
        <v>24.787200000000002</v>
      </c>
      <c r="R3056" s="35"/>
    </row>
    <row r="3057" spans="1:18" x14ac:dyDescent="0.3">
      <c r="A3057" s="40" t="s">
        <v>796</v>
      </c>
      <c r="B3057" s="40" t="s">
        <v>154</v>
      </c>
      <c r="C3057" s="40" t="s">
        <v>1281</v>
      </c>
      <c r="D3057" s="40" t="s">
        <v>1282</v>
      </c>
      <c r="E3057" s="88" t="s">
        <v>3018</v>
      </c>
      <c r="F3057" s="40"/>
      <c r="G3057" s="81" t="s">
        <v>3071</v>
      </c>
      <c r="H3057" s="9" t="s">
        <v>17</v>
      </c>
      <c r="I3057" s="102">
        <v>700</v>
      </c>
      <c r="J3057" s="102">
        <v>700</v>
      </c>
      <c r="K3057" s="102"/>
      <c r="L3057" s="102">
        <f t="shared" si="1075"/>
        <v>0</v>
      </c>
      <c r="M3057" s="102">
        <v>0</v>
      </c>
      <c r="N3057" s="102"/>
      <c r="O3057" s="102"/>
      <c r="P3057" s="102">
        <f t="shared" si="1076"/>
        <v>0</v>
      </c>
      <c r="Q3057" s="102">
        <f t="shared" si="1077"/>
        <v>0</v>
      </c>
      <c r="R3057" s="35"/>
    </row>
    <row r="3058" spans="1:18" x14ac:dyDescent="0.3">
      <c r="A3058" s="40" t="s">
        <v>796</v>
      </c>
      <c r="B3058" s="40" t="s">
        <v>154</v>
      </c>
      <c r="C3058" s="40" t="s">
        <v>1281</v>
      </c>
      <c r="D3058" s="40" t="s">
        <v>1282</v>
      </c>
      <c r="E3058" s="88" t="s">
        <v>3031</v>
      </c>
      <c r="F3058" s="40"/>
      <c r="G3058" s="81" t="s">
        <v>3071</v>
      </c>
      <c r="H3058" s="9" t="s">
        <v>18</v>
      </c>
      <c r="I3058" s="102">
        <v>28000</v>
      </c>
      <c r="J3058" s="102">
        <v>28000</v>
      </c>
      <c r="K3058" s="102"/>
      <c r="L3058" s="102">
        <f t="shared" si="1075"/>
        <v>7800</v>
      </c>
      <c r="M3058" s="102">
        <v>0</v>
      </c>
      <c r="N3058" s="102">
        <v>5500</v>
      </c>
      <c r="O3058" s="102">
        <v>2300</v>
      </c>
      <c r="P3058" s="102">
        <f t="shared" si="1076"/>
        <v>7800</v>
      </c>
      <c r="Q3058" s="102">
        <f t="shared" si="1077"/>
        <v>27.857142857142858</v>
      </c>
      <c r="R3058" s="35"/>
    </row>
    <row r="3059" spans="1:18" x14ac:dyDescent="0.3">
      <c r="A3059" s="40" t="s">
        <v>796</v>
      </c>
      <c r="B3059" s="40" t="s">
        <v>154</v>
      </c>
      <c r="C3059" s="40" t="s">
        <v>1281</v>
      </c>
      <c r="D3059" s="40" t="s">
        <v>1282</v>
      </c>
      <c r="E3059" s="88" t="s">
        <v>3032</v>
      </c>
      <c r="F3059" s="40"/>
      <c r="G3059" s="81" t="s">
        <v>3071</v>
      </c>
      <c r="H3059" s="9" t="s">
        <v>19</v>
      </c>
      <c r="I3059" s="102">
        <v>11500</v>
      </c>
      <c r="J3059" s="102">
        <v>11500</v>
      </c>
      <c r="K3059" s="102"/>
      <c r="L3059" s="102">
        <f t="shared" si="1075"/>
        <v>3400</v>
      </c>
      <c r="M3059" s="102">
        <v>0</v>
      </c>
      <c r="N3059" s="102">
        <v>2500</v>
      </c>
      <c r="O3059" s="102">
        <v>900</v>
      </c>
      <c r="P3059" s="102">
        <f t="shared" si="1076"/>
        <v>3400</v>
      </c>
      <c r="Q3059" s="102">
        <f t="shared" si="1077"/>
        <v>29.565217391304348</v>
      </c>
      <c r="R3059" s="35"/>
    </row>
    <row r="3060" spans="1:18" x14ac:dyDescent="0.3">
      <c r="A3060" s="40" t="s">
        <v>796</v>
      </c>
      <c r="B3060" s="40" t="s">
        <v>154</v>
      </c>
      <c r="C3060" s="40" t="s">
        <v>1281</v>
      </c>
      <c r="D3060" s="40" t="s">
        <v>1282</v>
      </c>
      <c r="E3060" s="88" t="s">
        <v>3026</v>
      </c>
      <c r="F3060" s="40"/>
      <c r="G3060" s="81" t="s">
        <v>3071</v>
      </c>
      <c r="H3060" s="9" t="s">
        <v>20</v>
      </c>
      <c r="I3060" s="102">
        <v>10000</v>
      </c>
      <c r="J3060" s="102">
        <v>6000</v>
      </c>
      <c r="K3060" s="102"/>
      <c r="L3060" s="102">
        <f t="shared" si="1075"/>
        <v>1000</v>
      </c>
      <c r="M3060" s="102">
        <v>0</v>
      </c>
      <c r="N3060" s="102">
        <v>500</v>
      </c>
      <c r="O3060" s="102">
        <v>500</v>
      </c>
      <c r="P3060" s="102">
        <f t="shared" si="1076"/>
        <v>1000</v>
      </c>
      <c r="Q3060" s="102">
        <f t="shared" si="1077"/>
        <v>16.666666666666664</v>
      </c>
      <c r="R3060" s="35"/>
    </row>
    <row r="3061" spans="1:18" x14ac:dyDescent="0.3">
      <c r="A3061" s="40" t="s">
        <v>796</v>
      </c>
      <c r="B3061" s="40" t="s">
        <v>154</v>
      </c>
      <c r="C3061" s="40" t="s">
        <v>1281</v>
      </c>
      <c r="D3061" s="40" t="s">
        <v>1282</v>
      </c>
      <c r="E3061" s="88" t="s">
        <v>3033</v>
      </c>
      <c r="F3061" s="40"/>
      <c r="G3061" s="81" t="s">
        <v>3071</v>
      </c>
      <c r="H3061" s="9" t="s">
        <v>21</v>
      </c>
      <c r="I3061" s="102">
        <v>1800</v>
      </c>
      <c r="J3061" s="102">
        <v>700</v>
      </c>
      <c r="K3061" s="102"/>
      <c r="L3061" s="102">
        <f t="shared" si="1075"/>
        <v>120</v>
      </c>
      <c r="M3061" s="102">
        <v>0</v>
      </c>
      <c r="N3061" s="102">
        <v>60</v>
      </c>
      <c r="O3061" s="102">
        <v>60</v>
      </c>
      <c r="P3061" s="102">
        <f t="shared" si="1076"/>
        <v>120</v>
      </c>
      <c r="Q3061" s="102">
        <f t="shared" si="1077"/>
        <v>17.142857142857142</v>
      </c>
      <c r="R3061" s="35"/>
    </row>
    <row r="3062" spans="1:18" x14ac:dyDescent="0.3">
      <c r="A3062" s="40" t="s">
        <v>796</v>
      </c>
      <c r="B3062" s="40" t="s">
        <v>154</v>
      </c>
      <c r="C3062" s="40" t="s">
        <v>1281</v>
      </c>
      <c r="D3062" s="40" t="s">
        <v>1282</v>
      </c>
      <c r="E3062" s="88" t="s">
        <v>3035</v>
      </c>
      <c r="F3062" s="40"/>
      <c r="G3062" s="81" t="s">
        <v>3071</v>
      </c>
      <c r="H3062" s="9" t="s">
        <v>23</v>
      </c>
      <c r="I3062" s="102">
        <v>7000</v>
      </c>
      <c r="J3062" s="102">
        <v>5000</v>
      </c>
      <c r="K3062" s="102"/>
      <c r="L3062" s="102">
        <f t="shared" si="1075"/>
        <v>750</v>
      </c>
      <c r="M3062" s="102">
        <v>0</v>
      </c>
      <c r="N3062" s="102">
        <v>450</v>
      </c>
      <c r="O3062" s="102">
        <v>300</v>
      </c>
      <c r="P3062" s="102">
        <f t="shared" si="1076"/>
        <v>750</v>
      </c>
      <c r="Q3062" s="102">
        <f t="shared" si="1077"/>
        <v>15</v>
      </c>
      <c r="R3062" s="35"/>
    </row>
    <row r="3063" spans="1:18" x14ac:dyDescent="0.3">
      <c r="A3063" s="40" t="s">
        <v>796</v>
      </c>
      <c r="B3063" s="40" t="s">
        <v>154</v>
      </c>
      <c r="C3063" s="40" t="s">
        <v>1281</v>
      </c>
      <c r="D3063" s="40" t="s">
        <v>1282</v>
      </c>
      <c r="E3063" s="88" t="s">
        <v>3036</v>
      </c>
      <c r="F3063" s="40"/>
      <c r="G3063" s="81" t="s">
        <v>3071</v>
      </c>
      <c r="H3063" s="9" t="s">
        <v>24</v>
      </c>
      <c r="I3063" s="102">
        <v>3000</v>
      </c>
      <c r="J3063" s="102">
        <v>0</v>
      </c>
      <c r="K3063" s="102"/>
      <c r="L3063" s="102">
        <f t="shared" si="1075"/>
        <v>0</v>
      </c>
      <c r="M3063" s="102">
        <v>0</v>
      </c>
      <c r="N3063" s="102"/>
      <c r="O3063" s="102"/>
      <c r="P3063" s="102">
        <f t="shared" si="1076"/>
        <v>0</v>
      </c>
      <c r="Q3063" s="102" t="str">
        <f t="shared" si="1077"/>
        <v>-</v>
      </c>
      <c r="R3063" s="35"/>
    </row>
    <row r="3064" spans="1:18" x14ac:dyDescent="0.3">
      <c r="A3064" s="41" t="s">
        <v>796</v>
      </c>
      <c r="B3064" s="41" t="s">
        <v>154</v>
      </c>
      <c r="C3064" s="41" t="s">
        <v>1281</v>
      </c>
      <c r="D3064" s="41" t="s">
        <v>1282</v>
      </c>
      <c r="E3064" s="41" t="s">
        <v>127</v>
      </c>
      <c r="F3064" s="40" t="s">
        <v>0</v>
      </c>
      <c r="G3064" s="81" t="s">
        <v>0</v>
      </c>
      <c r="H3064" s="6" t="s">
        <v>25</v>
      </c>
      <c r="I3064" s="104">
        <f>SUM(I3065:I3067)</f>
        <v>10600</v>
      </c>
      <c r="J3064" s="104">
        <f>SUM(J3065:J3067)</f>
        <v>10600</v>
      </c>
      <c r="K3064" s="104">
        <f>SUM(K3065:K3067)</f>
        <v>0</v>
      </c>
      <c r="L3064" s="104">
        <f t="shared" si="1075"/>
        <v>2422</v>
      </c>
      <c r="M3064" s="104">
        <f>SUM(M3065:M3067)</f>
        <v>342</v>
      </c>
      <c r="N3064" s="104">
        <f t="shared" ref="N3064:O3064" si="1089">SUM(N3065:N3067)</f>
        <v>1090</v>
      </c>
      <c r="O3064" s="104">
        <f t="shared" si="1089"/>
        <v>990</v>
      </c>
      <c r="P3064" s="104">
        <f t="shared" si="1076"/>
        <v>2422</v>
      </c>
      <c r="Q3064" s="104">
        <f t="shared" si="1077"/>
        <v>22.849056603773583</v>
      </c>
      <c r="R3064" s="35"/>
    </row>
    <row r="3065" spans="1:18" x14ac:dyDescent="0.3">
      <c r="A3065" s="40" t="s">
        <v>796</v>
      </c>
      <c r="B3065" s="40" t="s">
        <v>154</v>
      </c>
      <c r="C3065" s="40" t="s">
        <v>1281</v>
      </c>
      <c r="D3065" s="40" t="s">
        <v>1282</v>
      </c>
      <c r="E3065" s="88" t="s">
        <v>3019</v>
      </c>
      <c r="F3065" s="40"/>
      <c r="G3065" s="81" t="s">
        <v>3071</v>
      </c>
      <c r="H3065" s="9" t="s">
        <v>25</v>
      </c>
      <c r="I3065" s="102">
        <v>6500</v>
      </c>
      <c r="J3065" s="102">
        <v>6500</v>
      </c>
      <c r="K3065" s="102"/>
      <c r="L3065" s="102">
        <f t="shared" si="1075"/>
        <v>1080</v>
      </c>
      <c r="M3065" s="102">
        <v>0</v>
      </c>
      <c r="N3065" s="102">
        <v>540</v>
      </c>
      <c r="O3065" s="102">
        <v>540</v>
      </c>
      <c r="P3065" s="102">
        <f t="shared" si="1076"/>
        <v>1080</v>
      </c>
      <c r="Q3065" s="102">
        <f t="shared" si="1077"/>
        <v>16.615384615384617</v>
      </c>
      <c r="R3065" s="35"/>
    </row>
    <row r="3066" spans="1:18" x14ac:dyDescent="0.3">
      <c r="A3066" s="40" t="s">
        <v>796</v>
      </c>
      <c r="B3066" s="40" t="s">
        <v>154</v>
      </c>
      <c r="C3066" s="40" t="s">
        <v>1281</v>
      </c>
      <c r="D3066" s="40" t="s">
        <v>1282</v>
      </c>
      <c r="E3066" s="88" t="s">
        <v>3019</v>
      </c>
      <c r="F3066" s="40" t="s">
        <v>1289</v>
      </c>
      <c r="G3066" s="81" t="s">
        <v>3071</v>
      </c>
      <c r="H3066" s="9" t="s">
        <v>135</v>
      </c>
      <c r="I3066" s="102">
        <v>4000</v>
      </c>
      <c r="J3066" s="102">
        <v>4000</v>
      </c>
      <c r="K3066" s="102"/>
      <c r="L3066" s="102">
        <f t="shared" si="1075"/>
        <v>1342</v>
      </c>
      <c r="M3066" s="102">
        <v>342</v>
      </c>
      <c r="N3066" s="102">
        <v>550</v>
      </c>
      <c r="O3066" s="102">
        <v>450</v>
      </c>
      <c r="P3066" s="102">
        <f t="shared" si="1076"/>
        <v>1342</v>
      </c>
      <c r="Q3066" s="102">
        <f t="shared" si="1077"/>
        <v>33.550000000000004</v>
      </c>
      <c r="R3066" s="35"/>
    </row>
    <row r="3067" spans="1:18" ht="20.399999999999999" x14ac:dyDescent="0.3">
      <c r="A3067" s="40" t="s">
        <v>796</v>
      </c>
      <c r="B3067" s="40" t="s">
        <v>154</v>
      </c>
      <c r="C3067" s="40" t="s">
        <v>1281</v>
      </c>
      <c r="D3067" s="40" t="s">
        <v>1282</v>
      </c>
      <c r="E3067" s="88" t="s">
        <v>3019</v>
      </c>
      <c r="F3067" s="40" t="s">
        <v>1290</v>
      </c>
      <c r="G3067" s="81" t="s">
        <v>3071</v>
      </c>
      <c r="H3067" s="9" t="s">
        <v>141</v>
      </c>
      <c r="I3067" s="102">
        <v>100</v>
      </c>
      <c r="J3067" s="102">
        <v>100</v>
      </c>
      <c r="K3067" s="102"/>
      <c r="L3067" s="102">
        <f t="shared" si="1075"/>
        <v>0</v>
      </c>
      <c r="M3067" s="102">
        <v>0</v>
      </c>
      <c r="N3067" s="102">
        <v>0</v>
      </c>
      <c r="O3067" s="102">
        <v>0</v>
      </c>
      <c r="P3067" s="102">
        <f t="shared" si="1076"/>
        <v>0</v>
      </c>
      <c r="Q3067" s="102">
        <f t="shared" si="1077"/>
        <v>0</v>
      </c>
      <c r="R3067" s="35"/>
    </row>
    <row r="3068" spans="1:18" s="34" customFormat="1" ht="20.399999999999999" x14ac:dyDescent="0.3">
      <c r="A3068" s="43" t="s">
        <v>0</v>
      </c>
      <c r="B3068" s="43" t="s">
        <v>0</v>
      </c>
      <c r="C3068" s="43" t="s">
        <v>0</v>
      </c>
      <c r="D3068" s="49" t="s">
        <v>0</v>
      </c>
      <c r="E3068" s="49" t="s">
        <v>0</v>
      </c>
      <c r="F3068" s="49" t="s">
        <v>0</v>
      </c>
      <c r="G3068" s="49" t="s">
        <v>0</v>
      </c>
      <c r="H3068" s="21" t="s">
        <v>35</v>
      </c>
      <c r="I3068" s="112">
        <f t="shared" ref="I3068:O3069" si="1090">SUM(I3069)</f>
        <v>100</v>
      </c>
      <c r="J3068" s="112">
        <f t="shared" si="1090"/>
        <v>100</v>
      </c>
      <c r="K3068" s="112">
        <f t="shared" si="1090"/>
        <v>0</v>
      </c>
      <c r="L3068" s="112">
        <f t="shared" si="1075"/>
        <v>0</v>
      </c>
      <c r="M3068" s="112">
        <f t="shared" si="1090"/>
        <v>0</v>
      </c>
      <c r="N3068" s="112">
        <f t="shared" si="1090"/>
        <v>0</v>
      </c>
      <c r="O3068" s="112">
        <f t="shared" si="1090"/>
        <v>0</v>
      </c>
      <c r="P3068" s="112">
        <f t="shared" si="1076"/>
        <v>0</v>
      </c>
      <c r="Q3068" s="112">
        <f t="shared" si="1077"/>
        <v>0</v>
      </c>
      <c r="R3068" s="35"/>
    </row>
    <row r="3069" spans="1:18" x14ac:dyDescent="0.3">
      <c r="A3069" s="40" t="s">
        <v>796</v>
      </c>
      <c r="B3069" s="40" t="s">
        <v>154</v>
      </c>
      <c r="C3069" s="40" t="s">
        <v>1281</v>
      </c>
      <c r="D3069" s="40" t="s">
        <v>1282</v>
      </c>
      <c r="E3069" s="52" t="s">
        <v>142</v>
      </c>
      <c r="F3069" s="52" t="s">
        <v>0</v>
      </c>
      <c r="G3069" s="52" t="s">
        <v>0</v>
      </c>
      <c r="H3069" s="6" t="s">
        <v>27</v>
      </c>
      <c r="I3069" s="104">
        <f t="shared" si="1090"/>
        <v>100</v>
      </c>
      <c r="J3069" s="104">
        <f t="shared" si="1090"/>
        <v>100</v>
      </c>
      <c r="K3069" s="104">
        <f t="shared" si="1090"/>
        <v>0</v>
      </c>
      <c r="L3069" s="104">
        <f t="shared" si="1075"/>
        <v>0</v>
      </c>
      <c r="M3069" s="104">
        <f t="shared" si="1090"/>
        <v>0</v>
      </c>
      <c r="N3069" s="104">
        <f t="shared" si="1090"/>
        <v>0</v>
      </c>
      <c r="O3069" s="104">
        <f t="shared" si="1090"/>
        <v>0</v>
      </c>
      <c r="P3069" s="104">
        <f t="shared" si="1076"/>
        <v>0</v>
      </c>
      <c r="Q3069" s="104">
        <f t="shared" si="1077"/>
        <v>0</v>
      </c>
      <c r="R3069" s="35"/>
    </row>
    <row r="3070" spans="1:18" x14ac:dyDescent="0.3">
      <c r="A3070" s="40" t="s">
        <v>796</v>
      </c>
      <c r="B3070" s="40" t="s">
        <v>154</v>
      </c>
      <c r="C3070" s="40" t="s">
        <v>1281</v>
      </c>
      <c r="D3070" s="40" t="s">
        <v>1282</v>
      </c>
      <c r="E3070" s="88" t="s">
        <v>3021</v>
      </c>
      <c r="F3070" s="40"/>
      <c r="G3070" s="81" t="s">
        <v>3071</v>
      </c>
      <c r="H3070" s="9" t="s">
        <v>34</v>
      </c>
      <c r="I3070" s="102">
        <v>100</v>
      </c>
      <c r="J3070" s="102">
        <v>100</v>
      </c>
      <c r="K3070" s="102"/>
      <c r="L3070" s="102">
        <f t="shared" si="1075"/>
        <v>0</v>
      </c>
      <c r="M3070" s="102">
        <v>0</v>
      </c>
      <c r="N3070" s="102"/>
      <c r="O3070" s="102"/>
      <c r="P3070" s="102">
        <f t="shared" si="1076"/>
        <v>0</v>
      </c>
      <c r="Q3070" s="102">
        <f t="shared" si="1077"/>
        <v>0</v>
      </c>
      <c r="R3070" s="35"/>
    </row>
    <row r="3071" spans="1:18" s="34" customFormat="1" ht="20.399999999999999" x14ac:dyDescent="0.3">
      <c r="A3071" s="43" t="s">
        <v>0</v>
      </c>
      <c r="B3071" s="43" t="s">
        <v>0</v>
      </c>
      <c r="C3071" s="43" t="s">
        <v>0</v>
      </c>
      <c r="D3071" s="49" t="s">
        <v>0</v>
      </c>
      <c r="E3071" s="49" t="s">
        <v>0</v>
      </c>
      <c r="F3071" s="49" t="s">
        <v>0</v>
      </c>
      <c r="G3071" s="49" t="s">
        <v>0</v>
      </c>
      <c r="H3071" s="21" t="s">
        <v>53</v>
      </c>
      <c r="I3071" s="112">
        <f>SUM(I3072)</f>
        <v>6500</v>
      </c>
      <c r="J3071" s="112">
        <f>SUM(J3072)</f>
        <v>0</v>
      </c>
      <c r="K3071" s="112">
        <f>SUM(K3072)</f>
        <v>0</v>
      </c>
      <c r="L3071" s="112">
        <f t="shared" si="1075"/>
        <v>0</v>
      </c>
      <c r="M3071" s="112">
        <f>SUM(M3072)</f>
        <v>0</v>
      </c>
      <c r="N3071" s="112">
        <f t="shared" ref="N3071:O3071" si="1091">SUM(N3072)</f>
        <v>0</v>
      </c>
      <c r="O3071" s="112">
        <f t="shared" si="1091"/>
        <v>0</v>
      </c>
      <c r="P3071" s="112">
        <f t="shared" si="1076"/>
        <v>0</v>
      </c>
      <c r="Q3071" s="112" t="str">
        <f t="shared" si="1077"/>
        <v>-</v>
      </c>
      <c r="R3071" s="35"/>
    </row>
    <row r="3072" spans="1:18" x14ac:dyDescent="0.3">
      <c r="A3072" s="40" t="s">
        <v>796</v>
      </c>
      <c r="B3072" s="40" t="s">
        <v>154</v>
      </c>
      <c r="C3072" s="40" t="s">
        <v>1281</v>
      </c>
      <c r="D3072" s="40" t="s">
        <v>1282</v>
      </c>
      <c r="E3072" s="52" t="s">
        <v>149</v>
      </c>
      <c r="F3072" s="52" t="s">
        <v>0</v>
      </c>
      <c r="G3072" s="52" t="s">
        <v>0</v>
      </c>
      <c r="H3072" s="6" t="s">
        <v>46</v>
      </c>
      <c r="I3072" s="104">
        <f>SUM(I3073:I3074)</f>
        <v>6500</v>
      </c>
      <c r="J3072" s="104">
        <f>SUM(J3073:J3074)</f>
        <v>0</v>
      </c>
      <c r="K3072" s="104">
        <f>SUM(K3073:K3074)</f>
        <v>0</v>
      </c>
      <c r="L3072" s="104">
        <f t="shared" si="1075"/>
        <v>0</v>
      </c>
      <c r="M3072" s="104">
        <f>SUM(M3073:M3074)</f>
        <v>0</v>
      </c>
      <c r="N3072" s="104">
        <f t="shared" ref="N3072:O3072" si="1092">SUM(N3073:N3074)</f>
        <v>0</v>
      </c>
      <c r="O3072" s="104">
        <f t="shared" si="1092"/>
        <v>0</v>
      </c>
      <c r="P3072" s="104">
        <f t="shared" si="1076"/>
        <v>0</v>
      </c>
      <c r="Q3072" s="104" t="str">
        <f t="shared" si="1077"/>
        <v>-</v>
      </c>
      <c r="R3072" s="35"/>
    </row>
    <row r="3073" spans="1:18" x14ac:dyDescent="0.3">
      <c r="A3073" s="40" t="s">
        <v>796</v>
      </c>
      <c r="B3073" s="40" t="s">
        <v>154</v>
      </c>
      <c r="C3073" s="40" t="s">
        <v>1281</v>
      </c>
      <c r="D3073" s="40" t="s">
        <v>1282</v>
      </c>
      <c r="E3073" s="88" t="s">
        <v>3022</v>
      </c>
      <c r="F3073" s="40"/>
      <c r="G3073" s="81" t="s">
        <v>3071</v>
      </c>
      <c r="H3073" s="9" t="s">
        <v>49</v>
      </c>
      <c r="I3073" s="102">
        <v>5500</v>
      </c>
      <c r="J3073" s="102">
        <v>0</v>
      </c>
      <c r="K3073" s="102"/>
      <c r="L3073" s="102">
        <f t="shared" si="1075"/>
        <v>0</v>
      </c>
      <c r="M3073" s="102">
        <v>0</v>
      </c>
      <c r="N3073" s="102"/>
      <c r="O3073" s="102"/>
      <c r="P3073" s="102">
        <f t="shared" si="1076"/>
        <v>0</v>
      </c>
      <c r="Q3073" s="102" t="str">
        <f t="shared" si="1077"/>
        <v>-</v>
      </c>
      <c r="R3073" s="35"/>
    </row>
    <row r="3074" spans="1:18" x14ac:dyDescent="0.3">
      <c r="A3074" s="40" t="s">
        <v>796</v>
      </c>
      <c r="B3074" s="40" t="s">
        <v>154</v>
      </c>
      <c r="C3074" s="40" t="s">
        <v>1281</v>
      </c>
      <c r="D3074" s="40" t="s">
        <v>1282</v>
      </c>
      <c r="E3074" s="88" t="s">
        <v>3037</v>
      </c>
      <c r="F3074" s="40"/>
      <c r="G3074" s="81" t="s">
        <v>3071</v>
      </c>
      <c r="H3074" s="9" t="s">
        <v>52</v>
      </c>
      <c r="I3074" s="102">
        <v>1000</v>
      </c>
      <c r="J3074" s="102">
        <v>0</v>
      </c>
      <c r="K3074" s="102"/>
      <c r="L3074" s="102">
        <f t="shared" si="1075"/>
        <v>0</v>
      </c>
      <c r="M3074" s="102">
        <v>0</v>
      </c>
      <c r="N3074" s="102"/>
      <c r="O3074" s="102"/>
      <c r="P3074" s="102">
        <f t="shared" si="1076"/>
        <v>0</v>
      </c>
      <c r="Q3074" s="102" t="str">
        <f t="shared" si="1077"/>
        <v>-</v>
      </c>
      <c r="R3074" s="35"/>
    </row>
    <row r="3075" spans="1:18" s="34" customFormat="1" x14ac:dyDescent="0.3">
      <c r="A3075" s="49" t="s">
        <v>0</v>
      </c>
      <c r="B3075" s="49" t="s">
        <v>0</v>
      </c>
      <c r="C3075" s="49" t="s">
        <v>0</v>
      </c>
      <c r="D3075" s="49" t="s">
        <v>0</v>
      </c>
      <c r="E3075" s="49" t="s">
        <v>0</v>
      </c>
      <c r="F3075" s="49" t="s">
        <v>0</v>
      </c>
      <c r="G3075" s="49" t="s">
        <v>0</v>
      </c>
      <c r="H3075" s="21" t="s">
        <v>1291</v>
      </c>
      <c r="I3075" s="112">
        <f>SUM(I3045,I3068,I3071)</f>
        <v>1663933</v>
      </c>
      <c r="J3075" s="112">
        <f>SUM(J3045,J3068,J3071)</f>
        <v>1647333</v>
      </c>
      <c r="K3075" s="112">
        <f>SUM(K3045,K3068,K3071)</f>
        <v>0</v>
      </c>
      <c r="L3075" s="112">
        <f t="shared" si="1075"/>
        <v>476440</v>
      </c>
      <c r="M3075" s="112">
        <f>SUM(M3045,M3068,M3071)</f>
        <v>130130</v>
      </c>
      <c r="N3075" s="112">
        <f t="shared" ref="N3075:O3075" si="1093">SUM(N3045,N3068,N3071)</f>
        <v>182430</v>
      </c>
      <c r="O3075" s="112">
        <f t="shared" si="1093"/>
        <v>163880</v>
      </c>
      <c r="P3075" s="112">
        <f t="shared" si="1076"/>
        <v>476440</v>
      </c>
      <c r="Q3075" s="112">
        <f t="shared" si="1077"/>
        <v>28.921899822318863</v>
      </c>
      <c r="R3075" s="35"/>
    </row>
    <row r="3076" spans="1:18" ht="15" thickBot="1" x14ac:dyDescent="0.35">
      <c r="A3076" s="81" t="s">
        <v>0</v>
      </c>
      <c r="B3076" s="81" t="s">
        <v>0</v>
      </c>
      <c r="C3076" s="81" t="s">
        <v>0</v>
      </c>
      <c r="D3076" s="81" t="s">
        <v>0</v>
      </c>
      <c r="E3076" s="81" t="s">
        <v>0</v>
      </c>
      <c r="F3076" s="81" t="s">
        <v>0</v>
      </c>
      <c r="G3076" s="81" t="s">
        <v>0</v>
      </c>
      <c r="H3076" s="6" t="s">
        <v>152</v>
      </c>
      <c r="I3076" s="104">
        <v>47</v>
      </c>
      <c r="J3076" s="104">
        <v>47</v>
      </c>
      <c r="K3076" s="104"/>
      <c r="L3076" s="104"/>
      <c r="M3076" s="104"/>
      <c r="N3076" s="104"/>
      <c r="O3076" s="104"/>
      <c r="P3076" s="104"/>
      <c r="Q3076" s="104"/>
      <c r="R3076" s="35"/>
    </row>
    <row r="3077" spans="1:18" s="34" customFormat="1" ht="31.2" thickBot="1" x14ac:dyDescent="0.35">
      <c r="A3077" s="127" t="s">
        <v>0</v>
      </c>
      <c r="B3077" s="127" t="s">
        <v>0</v>
      </c>
      <c r="C3077" s="127" t="s">
        <v>0</v>
      </c>
      <c r="D3077" s="127" t="s">
        <v>0</v>
      </c>
      <c r="E3077" s="127" t="s">
        <v>0</v>
      </c>
      <c r="F3077" s="127" t="s">
        <v>0</v>
      </c>
      <c r="G3077" s="127" t="s">
        <v>0</v>
      </c>
      <c r="H3077" s="29" t="s">
        <v>63</v>
      </c>
      <c r="I3077" s="124" t="s">
        <v>3013</v>
      </c>
      <c r="J3077" s="124" t="s">
        <v>2</v>
      </c>
      <c r="K3077" s="124" t="s">
        <v>3097</v>
      </c>
      <c r="L3077" s="124" t="s">
        <v>3097</v>
      </c>
      <c r="M3077" s="124" t="s">
        <v>3098</v>
      </c>
      <c r="N3077" s="124" t="s">
        <v>3099</v>
      </c>
      <c r="O3077" s="124" t="s">
        <v>3100</v>
      </c>
      <c r="P3077" s="124" t="s">
        <v>3097</v>
      </c>
      <c r="Q3077" s="126" t="s">
        <v>3101</v>
      </c>
      <c r="R3077" s="35"/>
    </row>
    <row r="3078" spans="1:18" x14ac:dyDescent="0.3">
      <c r="A3078" s="128"/>
      <c r="B3078" s="128"/>
      <c r="C3078" s="128"/>
      <c r="D3078" s="128"/>
      <c r="E3078" s="128"/>
      <c r="F3078" s="128"/>
      <c r="G3078" s="128"/>
      <c r="H3078" s="10" t="s">
        <v>0</v>
      </c>
      <c r="I3078" s="103">
        <v>1</v>
      </c>
      <c r="J3078" s="103">
        <v>2</v>
      </c>
      <c r="K3078" s="103">
        <v>3</v>
      </c>
      <c r="L3078" s="103" t="s">
        <v>3</v>
      </c>
      <c r="M3078" s="103">
        <v>5</v>
      </c>
      <c r="N3078" s="103">
        <v>6</v>
      </c>
      <c r="O3078" s="103">
        <v>7</v>
      </c>
      <c r="P3078" s="103" t="s">
        <v>3102</v>
      </c>
      <c r="Q3078" s="103">
        <v>9</v>
      </c>
      <c r="R3078" s="35"/>
    </row>
    <row r="3079" spans="1:18" x14ac:dyDescent="0.3">
      <c r="A3079" s="128"/>
      <c r="B3079" s="128"/>
      <c r="C3079" s="128"/>
      <c r="D3079" s="128"/>
      <c r="E3079" s="128"/>
      <c r="F3079" s="128"/>
      <c r="G3079" s="128"/>
      <c r="H3079" s="11" t="s">
        <v>99</v>
      </c>
      <c r="I3079" s="105">
        <f>SUM(I3075)</f>
        <v>1663933</v>
      </c>
      <c r="J3079" s="105">
        <f>SUM(J3075)</f>
        <v>1647333</v>
      </c>
      <c r="K3079" s="105">
        <f>SUM(K3075)</f>
        <v>0</v>
      </c>
      <c r="L3079" s="105">
        <f t="shared" si="1075"/>
        <v>476440</v>
      </c>
      <c r="M3079" s="105">
        <f>SUM(M3075)</f>
        <v>130130</v>
      </c>
      <c r="N3079" s="105">
        <f t="shared" ref="N3079:O3079" si="1094">SUM(N3075)</f>
        <v>182430</v>
      </c>
      <c r="O3079" s="105">
        <f t="shared" si="1094"/>
        <v>163880</v>
      </c>
      <c r="P3079" s="105">
        <f t="shared" si="1076"/>
        <v>476440</v>
      </c>
      <c r="Q3079" s="105">
        <f t="shared" si="1077"/>
        <v>28.921899822318863</v>
      </c>
      <c r="R3079" s="35"/>
    </row>
    <row r="3080" spans="1:18" x14ac:dyDescent="0.3">
      <c r="A3080" s="128"/>
      <c r="B3080" s="128"/>
      <c r="C3080" s="128"/>
      <c r="D3080" s="128"/>
      <c r="E3080" s="128"/>
      <c r="F3080" s="128"/>
      <c r="G3080" s="128"/>
      <c r="H3080" s="12" t="s">
        <v>62</v>
      </c>
      <c r="I3080" s="105">
        <f>SUM(I3079)</f>
        <v>1663933</v>
      </c>
      <c r="J3080" s="105">
        <f>SUM(J3079)</f>
        <v>1647333</v>
      </c>
      <c r="K3080" s="105">
        <f>SUM(K3079)</f>
        <v>0</v>
      </c>
      <c r="L3080" s="105">
        <f t="shared" si="1075"/>
        <v>476440</v>
      </c>
      <c r="M3080" s="105">
        <f>SUM(M3079)</f>
        <v>130130</v>
      </c>
      <c r="N3080" s="105">
        <f t="shared" ref="N3080:O3080" si="1095">SUM(N3079)</f>
        <v>182430</v>
      </c>
      <c r="O3080" s="105">
        <f t="shared" si="1095"/>
        <v>163880</v>
      </c>
      <c r="P3080" s="105">
        <f t="shared" si="1076"/>
        <v>476440</v>
      </c>
      <c r="Q3080" s="105">
        <f t="shared" si="1077"/>
        <v>28.921899822318863</v>
      </c>
      <c r="R3080" s="35"/>
    </row>
    <row r="3081" spans="1:18" x14ac:dyDescent="0.3">
      <c r="A3081" s="129"/>
      <c r="B3081" s="129"/>
      <c r="C3081" s="129"/>
      <c r="D3081" s="129"/>
      <c r="E3081" s="129"/>
      <c r="F3081" s="129"/>
      <c r="G3081" s="129"/>
      <c r="R3081" s="35"/>
    </row>
    <row r="3082" spans="1:18" ht="15" thickBot="1" x14ac:dyDescent="0.35">
      <c r="A3082" s="81" t="s">
        <v>0</v>
      </c>
      <c r="B3082" s="81" t="s">
        <v>0</v>
      </c>
      <c r="C3082" s="81" t="s">
        <v>0</v>
      </c>
      <c r="D3082" s="81" t="s">
        <v>0</v>
      </c>
      <c r="E3082" s="81" t="s">
        <v>0</v>
      </c>
      <c r="F3082" s="81" t="s">
        <v>0</v>
      </c>
      <c r="G3082" s="81" t="s">
        <v>0</v>
      </c>
      <c r="H3082" s="13" t="s">
        <v>0</v>
      </c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35"/>
    </row>
    <row r="3083" spans="1:18" s="34" customFormat="1" ht="31.2" thickBot="1" x14ac:dyDescent="0.35">
      <c r="A3083" s="45" t="s">
        <v>112</v>
      </c>
      <c r="B3083" s="45" t="s">
        <v>113</v>
      </c>
      <c r="C3083" s="45" t="s">
        <v>114</v>
      </c>
      <c r="D3083" s="46" t="s">
        <v>0</v>
      </c>
      <c r="E3083" s="45" t="s">
        <v>3014</v>
      </c>
      <c r="F3083" s="45" t="s">
        <v>115</v>
      </c>
      <c r="G3083" s="45" t="s">
        <v>116</v>
      </c>
      <c r="H3083" s="29" t="s">
        <v>1</v>
      </c>
      <c r="I3083" s="124" t="s">
        <v>3013</v>
      </c>
      <c r="J3083" s="124" t="s">
        <v>2</v>
      </c>
      <c r="K3083" s="124" t="s">
        <v>3097</v>
      </c>
      <c r="L3083" s="124" t="s">
        <v>3097</v>
      </c>
      <c r="M3083" s="124" t="s">
        <v>3098</v>
      </c>
      <c r="N3083" s="124" t="s">
        <v>3099</v>
      </c>
      <c r="O3083" s="124" t="s">
        <v>3100</v>
      </c>
      <c r="P3083" s="124" t="s">
        <v>3097</v>
      </c>
      <c r="Q3083" s="126" t="s">
        <v>3101</v>
      </c>
      <c r="R3083" s="35"/>
    </row>
    <row r="3084" spans="1:18" x14ac:dyDescent="0.3">
      <c r="A3084" s="50" t="s">
        <v>0</v>
      </c>
      <c r="B3084" s="50" t="s">
        <v>0</v>
      </c>
      <c r="C3084" s="50" t="s">
        <v>0</v>
      </c>
      <c r="D3084" s="51" t="s">
        <v>0</v>
      </c>
      <c r="E3084" s="51" t="s">
        <v>0</v>
      </c>
      <c r="F3084" s="86" t="s">
        <v>0</v>
      </c>
      <c r="G3084" s="87" t="s">
        <v>0</v>
      </c>
      <c r="H3084" s="8" t="s">
        <v>0</v>
      </c>
      <c r="I3084" s="103">
        <v>1</v>
      </c>
      <c r="J3084" s="103">
        <v>2</v>
      </c>
      <c r="K3084" s="103">
        <v>3</v>
      </c>
      <c r="L3084" s="103" t="s">
        <v>3</v>
      </c>
      <c r="M3084" s="103">
        <v>5</v>
      </c>
      <c r="N3084" s="103">
        <v>6</v>
      </c>
      <c r="O3084" s="103">
        <v>7</v>
      </c>
      <c r="P3084" s="103" t="s">
        <v>3102</v>
      </c>
      <c r="Q3084" s="103">
        <v>9</v>
      </c>
      <c r="R3084" s="35"/>
    </row>
    <row r="3085" spans="1:18" x14ac:dyDescent="0.3">
      <c r="A3085" s="41" t="s">
        <v>796</v>
      </c>
      <c r="B3085" s="41" t="s">
        <v>154</v>
      </c>
      <c r="C3085" s="40" t="s">
        <v>1292</v>
      </c>
      <c r="D3085" s="40" t="s">
        <v>1293</v>
      </c>
      <c r="E3085" s="52" t="s">
        <v>0</v>
      </c>
      <c r="F3085" s="52" t="s">
        <v>0</v>
      </c>
      <c r="G3085" s="52" t="s">
        <v>0</v>
      </c>
      <c r="H3085" s="6" t="s">
        <v>1294</v>
      </c>
      <c r="I3085" s="102"/>
      <c r="J3085" s="102"/>
      <c r="K3085" s="102"/>
      <c r="L3085" s="102">
        <f t="shared" ref="L3085:L3146" si="1096">SUM(M3085:O3085)</f>
        <v>0</v>
      </c>
      <c r="M3085" s="102">
        <v>0</v>
      </c>
      <c r="N3085" s="102"/>
      <c r="O3085" s="102"/>
      <c r="P3085" s="102">
        <f t="shared" ref="P3085:P3148" si="1097">K3085+L3085</f>
        <v>0</v>
      </c>
      <c r="Q3085" s="102" t="str">
        <f t="shared" ref="Q3085:Q3148" si="1098">IF(J3085=0,"-",P3085/J3085*100)</f>
        <v>-</v>
      </c>
      <c r="R3085" s="35"/>
    </row>
    <row r="3086" spans="1:18" s="34" customFormat="1" ht="20.399999999999999" x14ac:dyDescent="0.3">
      <c r="A3086" s="43" t="s">
        <v>0</v>
      </c>
      <c r="B3086" s="43" t="s">
        <v>0</v>
      </c>
      <c r="C3086" s="43" t="s">
        <v>0</v>
      </c>
      <c r="D3086" s="49" t="s">
        <v>0</v>
      </c>
      <c r="E3086" s="49" t="s">
        <v>0</v>
      </c>
      <c r="F3086" s="49" t="s">
        <v>0</v>
      </c>
      <c r="G3086" s="49" t="s">
        <v>0</v>
      </c>
      <c r="H3086" s="21" t="s">
        <v>26</v>
      </c>
      <c r="I3086" s="112">
        <f>SUM(I3087,I3095,I3097)</f>
        <v>1460211</v>
      </c>
      <c r="J3086" s="112">
        <f>SUM(J3087,J3095,J3097)</f>
        <v>1415211</v>
      </c>
      <c r="K3086" s="112">
        <f>SUM(K3087,K3095,K3097)</f>
        <v>0</v>
      </c>
      <c r="L3086" s="112">
        <f t="shared" si="1096"/>
        <v>397521</v>
      </c>
      <c r="M3086" s="112">
        <f>SUM(M3087,M3095,M3097)</f>
        <v>114233</v>
      </c>
      <c r="N3086" s="112">
        <f t="shared" ref="N3086:O3086" si="1099">SUM(N3087,N3095,N3097)</f>
        <v>145630</v>
      </c>
      <c r="O3086" s="112">
        <f t="shared" si="1099"/>
        <v>137658</v>
      </c>
      <c r="P3086" s="112">
        <f t="shared" si="1097"/>
        <v>397521</v>
      </c>
      <c r="Q3086" s="112">
        <f t="shared" si="1098"/>
        <v>28.089168328962959</v>
      </c>
      <c r="R3086" s="35"/>
    </row>
    <row r="3087" spans="1:18" x14ac:dyDescent="0.3">
      <c r="A3087" s="40" t="s">
        <v>796</v>
      </c>
      <c r="B3087" s="40" t="s">
        <v>154</v>
      </c>
      <c r="C3087" s="40" t="s">
        <v>1292</v>
      </c>
      <c r="D3087" s="40" t="s">
        <v>1293</v>
      </c>
      <c r="E3087" s="52" t="s">
        <v>119</v>
      </c>
      <c r="F3087" s="52" t="s">
        <v>0</v>
      </c>
      <c r="G3087" s="52" t="s">
        <v>0</v>
      </c>
      <c r="H3087" s="6" t="s">
        <v>5</v>
      </c>
      <c r="I3087" s="104">
        <f>SUM(I3088,I3089)</f>
        <v>1281587</v>
      </c>
      <c r="J3087" s="104">
        <f>SUM(J3088,J3089)</f>
        <v>1262637</v>
      </c>
      <c r="K3087" s="104">
        <f>SUM(K3088,K3089)</f>
        <v>0</v>
      </c>
      <c r="L3087" s="104">
        <f t="shared" si="1096"/>
        <v>351598</v>
      </c>
      <c r="M3087" s="104">
        <f>SUM(M3088,M3089)</f>
        <v>104090</v>
      </c>
      <c r="N3087" s="104">
        <f t="shared" ref="N3087:O3087" si="1100">SUM(N3088,N3089)</f>
        <v>126100</v>
      </c>
      <c r="O3087" s="104">
        <f t="shared" si="1100"/>
        <v>121408</v>
      </c>
      <c r="P3087" s="104">
        <f t="shared" si="1097"/>
        <v>351598</v>
      </c>
      <c r="Q3087" s="104">
        <f t="shared" si="1098"/>
        <v>27.846324794853945</v>
      </c>
      <c r="R3087" s="35"/>
    </row>
    <row r="3088" spans="1:18" x14ac:dyDescent="0.3">
      <c r="A3088" s="40" t="s">
        <v>796</v>
      </c>
      <c r="B3088" s="40" t="s">
        <v>154</v>
      </c>
      <c r="C3088" s="40" t="s">
        <v>1292</v>
      </c>
      <c r="D3088" s="40" t="s">
        <v>1293</v>
      </c>
      <c r="E3088" s="88" t="s">
        <v>3015</v>
      </c>
      <c r="F3088" s="40"/>
      <c r="G3088" s="81" t="s">
        <v>3071</v>
      </c>
      <c r="H3088" s="9" t="s">
        <v>6</v>
      </c>
      <c r="I3088" s="102">
        <v>1121137</v>
      </c>
      <c r="J3088" s="102">
        <v>1105137</v>
      </c>
      <c r="K3088" s="102"/>
      <c r="L3088" s="102">
        <f t="shared" si="1096"/>
        <v>313195</v>
      </c>
      <c r="M3088" s="102">
        <v>93695</v>
      </c>
      <c r="N3088" s="102">
        <v>114000</v>
      </c>
      <c r="O3088" s="102">
        <v>105500</v>
      </c>
      <c r="P3088" s="102">
        <f t="shared" si="1097"/>
        <v>313195</v>
      </c>
      <c r="Q3088" s="102">
        <f t="shared" si="1098"/>
        <v>28.339925276232719</v>
      </c>
      <c r="R3088" s="35"/>
    </row>
    <row r="3089" spans="1:18" x14ac:dyDescent="0.3">
      <c r="A3089" s="41" t="s">
        <v>796</v>
      </c>
      <c r="B3089" s="41" t="s">
        <v>154</v>
      </c>
      <c r="C3089" s="41" t="s">
        <v>1292</v>
      </c>
      <c r="D3089" s="41" t="s">
        <v>1293</v>
      </c>
      <c r="E3089" s="41" t="s">
        <v>120</v>
      </c>
      <c r="F3089" s="40" t="s">
        <v>0</v>
      </c>
      <c r="G3089" s="81" t="s">
        <v>0</v>
      </c>
      <c r="H3089" s="6" t="s">
        <v>7</v>
      </c>
      <c r="I3089" s="104">
        <f>SUM(I3090:I3094)</f>
        <v>160450</v>
      </c>
      <c r="J3089" s="104">
        <f>SUM(J3090:J3094)</f>
        <v>157500</v>
      </c>
      <c r="K3089" s="104">
        <f>SUM(K3090:K3094)</f>
        <v>0</v>
      </c>
      <c r="L3089" s="104">
        <f t="shared" si="1096"/>
        <v>38403</v>
      </c>
      <c r="M3089" s="104">
        <f>SUM(M3090:M3094)</f>
        <v>10395</v>
      </c>
      <c r="N3089" s="104">
        <f t="shared" ref="N3089:O3089" si="1101">SUM(N3090:N3094)</f>
        <v>12100</v>
      </c>
      <c r="O3089" s="104">
        <f t="shared" si="1101"/>
        <v>15908</v>
      </c>
      <c r="P3089" s="104">
        <f t="shared" si="1097"/>
        <v>38403</v>
      </c>
      <c r="Q3089" s="104">
        <f t="shared" si="1098"/>
        <v>24.382857142857141</v>
      </c>
      <c r="R3089" s="35"/>
    </row>
    <row r="3090" spans="1:18" x14ac:dyDescent="0.3">
      <c r="A3090" s="40" t="s">
        <v>796</v>
      </c>
      <c r="B3090" s="40" t="s">
        <v>154</v>
      </c>
      <c r="C3090" s="40" t="s">
        <v>1292</v>
      </c>
      <c r="D3090" s="40" t="s">
        <v>1293</v>
      </c>
      <c r="E3090" s="88" t="s">
        <v>3016</v>
      </c>
      <c r="F3090" s="40" t="s">
        <v>1295</v>
      </c>
      <c r="G3090" s="81" t="s">
        <v>3071</v>
      </c>
      <c r="H3090" s="9" t="s">
        <v>9</v>
      </c>
      <c r="I3090" s="102">
        <v>19000</v>
      </c>
      <c r="J3090" s="102">
        <v>19000</v>
      </c>
      <c r="K3090" s="102"/>
      <c r="L3090" s="102">
        <f t="shared" si="1096"/>
        <v>5817</v>
      </c>
      <c r="M3090" s="102">
        <v>1617</v>
      </c>
      <c r="N3090" s="102">
        <v>2100</v>
      </c>
      <c r="O3090" s="102">
        <v>2100</v>
      </c>
      <c r="P3090" s="102">
        <f t="shared" si="1097"/>
        <v>5817</v>
      </c>
      <c r="Q3090" s="102">
        <f t="shared" si="1098"/>
        <v>30.615789473684213</v>
      </c>
      <c r="R3090" s="35"/>
    </row>
    <row r="3091" spans="1:18" x14ac:dyDescent="0.3">
      <c r="A3091" s="40" t="s">
        <v>796</v>
      </c>
      <c r="B3091" s="40" t="s">
        <v>154</v>
      </c>
      <c r="C3091" s="40" t="s">
        <v>1292</v>
      </c>
      <c r="D3091" s="40" t="s">
        <v>1293</v>
      </c>
      <c r="E3091" s="88" t="s">
        <v>3016</v>
      </c>
      <c r="F3091" s="40" t="s">
        <v>1296</v>
      </c>
      <c r="G3091" s="81" t="s">
        <v>3071</v>
      </c>
      <c r="H3091" s="9" t="s">
        <v>12</v>
      </c>
      <c r="I3091" s="102">
        <v>86000</v>
      </c>
      <c r="J3091" s="102">
        <v>83500</v>
      </c>
      <c r="K3091" s="102"/>
      <c r="L3091" s="102">
        <f t="shared" si="1096"/>
        <v>28278</v>
      </c>
      <c r="M3091" s="102">
        <v>8778</v>
      </c>
      <c r="N3091" s="102">
        <v>10000</v>
      </c>
      <c r="O3091" s="102">
        <v>9500</v>
      </c>
      <c r="P3091" s="102">
        <f t="shared" si="1097"/>
        <v>28278</v>
      </c>
      <c r="Q3091" s="102">
        <f t="shared" si="1098"/>
        <v>33.865868263473054</v>
      </c>
      <c r="R3091" s="35"/>
    </row>
    <row r="3092" spans="1:18" x14ac:dyDescent="0.3">
      <c r="A3092" s="40" t="s">
        <v>796</v>
      </c>
      <c r="B3092" s="40" t="s">
        <v>154</v>
      </c>
      <c r="C3092" s="40" t="s">
        <v>1292</v>
      </c>
      <c r="D3092" s="40" t="s">
        <v>1293</v>
      </c>
      <c r="E3092" s="88" t="s">
        <v>3016</v>
      </c>
      <c r="F3092" s="40" t="s">
        <v>1297</v>
      </c>
      <c r="G3092" s="81" t="s">
        <v>3071</v>
      </c>
      <c r="H3092" s="9" t="s">
        <v>10</v>
      </c>
      <c r="I3092" s="102">
        <v>19800</v>
      </c>
      <c r="J3092" s="102">
        <v>19350</v>
      </c>
      <c r="K3092" s="102"/>
      <c r="L3092" s="102">
        <f t="shared" si="1096"/>
        <v>0</v>
      </c>
      <c r="M3092" s="102">
        <v>0</v>
      </c>
      <c r="N3092" s="102"/>
      <c r="O3092" s="102"/>
      <c r="P3092" s="102">
        <f t="shared" si="1097"/>
        <v>0</v>
      </c>
      <c r="Q3092" s="102">
        <f t="shared" si="1098"/>
        <v>0</v>
      </c>
      <c r="R3092" s="35"/>
    </row>
    <row r="3093" spans="1:18" x14ac:dyDescent="0.3">
      <c r="A3093" s="40" t="s">
        <v>796</v>
      </c>
      <c r="B3093" s="40" t="s">
        <v>154</v>
      </c>
      <c r="C3093" s="40" t="s">
        <v>1292</v>
      </c>
      <c r="D3093" s="40" t="s">
        <v>1293</v>
      </c>
      <c r="E3093" s="88" t="s">
        <v>3016</v>
      </c>
      <c r="F3093" s="40" t="s">
        <v>1298</v>
      </c>
      <c r="G3093" s="81" t="s">
        <v>3071</v>
      </c>
      <c r="H3093" s="9" t="s">
        <v>8</v>
      </c>
      <c r="I3093" s="102">
        <v>20650</v>
      </c>
      <c r="J3093" s="102">
        <v>20650</v>
      </c>
      <c r="K3093" s="102"/>
      <c r="L3093" s="102">
        <f t="shared" si="1096"/>
        <v>0</v>
      </c>
      <c r="M3093" s="102">
        <v>0</v>
      </c>
      <c r="N3093" s="102"/>
      <c r="O3093" s="102"/>
      <c r="P3093" s="102">
        <f t="shared" si="1097"/>
        <v>0</v>
      </c>
      <c r="Q3093" s="102">
        <f t="shared" si="1098"/>
        <v>0</v>
      </c>
      <c r="R3093" s="35"/>
    </row>
    <row r="3094" spans="1:18" x14ac:dyDescent="0.3">
      <c r="A3094" s="40" t="s">
        <v>796</v>
      </c>
      <c r="B3094" s="40" t="s">
        <v>154</v>
      </c>
      <c r="C3094" s="40" t="s">
        <v>1292</v>
      </c>
      <c r="D3094" s="40" t="s">
        <v>1293</v>
      </c>
      <c r="E3094" s="88" t="s">
        <v>3016</v>
      </c>
      <c r="F3094" s="40" t="s">
        <v>1299</v>
      </c>
      <c r="G3094" s="81" t="s">
        <v>3071</v>
      </c>
      <c r="H3094" s="9" t="s">
        <v>11</v>
      </c>
      <c r="I3094" s="102">
        <v>15000</v>
      </c>
      <c r="J3094" s="102">
        <v>15000</v>
      </c>
      <c r="K3094" s="102"/>
      <c r="L3094" s="102">
        <f t="shared" si="1096"/>
        <v>4308</v>
      </c>
      <c r="M3094" s="102">
        <v>0</v>
      </c>
      <c r="N3094" s="102"/>
      <c r="O3094" s="102">
        <v>4308</v>
      </c>
      <c r="P3094" s="102">
        <f t="shared" si="1097"/>
        <v>4308</v>
      </c>
      <c r="Q3094" s="102">
        <f t="shared" si="1098"/>
        <v>28.720000000000002</v>
      </c>
      <c r="R3094" s="35"/>
    </row>
    <row r="3095" spans="1:18" x14ac:dyDescent="0.3">
      <c r="A3095" s="40" t="s">
        <v>796</v>
      </c>
      <c r="B3095" s="40" t="s">
        <v>154</v>
      </c>
      <c r="C3095" s="40" t="s">
        <v>1292</v>
      </c>
      <c r="D3095" s="40" t="s">
        <v>1293</v>
      </c>
      <c r="E3095" s="52" t="s">
        <v>124</v>
      </c>
      <c r="F3095" s="52" t="s">
        <v>0</v>
      </c>
      <c r="G3095" s="52" t="s">
        <v>0</v>
      </c>
      <c r="H3095" s="6" t="s">
        <v>14</v>
      </c>
      <c r="I3095" s="104">
        <f>SUM(I3096)</f>
        <v>116449</v>
      </c>
      <c r="J3095" s="104">
        <f>SUM(J3096)</f>
        <v>114749</v>
      </c>
      <c r="K3095" s="104">
        <f>SUM(K3096)</f>
        <v>0</v>
      </c>
      <c r="L3095" s="104">
        <f t="shared" si="1096"/>
        <v>32389</v>
      </c>
      <c r="M3095" s="104">
        <f>SUM(M3096)</f>
        <v>9839</v>
      </c>
      <c r="N3095" s="104">
        <f t="shared" ref="N3095:O3095" si="1102">SUM(N3096)</f>
        <v>12000</v>
      </c>
      <c r="O3095" s="104">
        <f t="shared" si="1102"/>
        <v>10550</v>
      </c>
      <c r="P3095" s="104">
        <f t="shared" si="1097"/>
        <v>32389</v>
      </c>
      <c r="Q3095" s="104">
        <f t="shared" si="1098"/>
        <v>28.225954038815154</v>
      </c>
      <c r="R3095" s="35"/>
    </row>
    <row r="3096" spans="1:18" x14ac:dyDescent="0.3">
      <c r="A3096" s="40" t="s">
        <v>796</v>
      </c>
      <c r="B3096" s="40" t="s">
        <v>154</v>
      </c>
      <c r="C3096" s="40" t="s">
        <v>1292</v>
      </c>
      <c r="D3096" s="40" t="s">
        <v>1293</v>
      </c>
      <c r="E3096" s="88" t="s">
        <v>3017</v>
      </c>
      <c r="F3096" s="40"/>
      <c r="G3096" s="81" t="s">
        <v>3071</v>
      </c>
      <c r="H3096" s="9" t="s">
        <v>15</v>
      </c>
      <c r="I3096" s="102">
        <v>116449</v>
      </c>
      <c r="J3096" s="102">
        <v>114749</v>
      </c>
      <c r="K3096" s="102"/>
      <c r="L3096" s="102">
        <f t="shared" si="1096"/>
        <v>32389</v>
      </c>
      <c r="M3096" s="102">
        <v>9839</v>
      </c>
      <c r="N3096" s="102">
        <v>12000</v>
      </c>
      <c r="O3096" s="102">
        <v>10550</v>
      </c>
      <c r="P3096" s="102">
        <f t="shared" si="1097"/>
        <v>32389</v>
      </c>
      <c r="Q3096" s="102">
        <f t="shared" si="1098"/>
        <v>28.225954038815154</v>
      </c>
      <c r="R3096" s="35"/>
    </row>
    <row r="3097" spans="1:18" x14ac:dyDescent="0.3">
      <c r="A3097" s="40" t="s">
        <v>796</v>
      </c>
      <c r="B3097" s="40" t="s">
        <v>154</v>
      </c>
      <c r="C3097" s="40" t="s">
        <v>1292</v>
      </c>
      <c r="D3097" s="40" t="s">
        <v>1293</v>
      </c>
      <c r="E3097" s="52" t="s">
        <v>125</v>
      </c>
      <c r="F3097" s="52" t="s">
        <v>0</v>
      </c>
      <c r="G3097" s="52" t="s">
        <v>0</v>
      </c>
      <c r="H3097" s="6" t="s">
        <v>16</v>
      </c>
      <c r="I3097" s="104">
        <f>SUM(I3098:I3105)</f>
        <v>62175</v>
      </c>
      <c r="J3097" s="104">
        <f>SUM(J3098:J3105)</f>
        <v>37825</v>
      </c>
      <c r="K3097" s="104">
        <f>SUM(K3098:K3105)</f>
        <v>0</v>
      </c>
      <c r="L3097" s="104">
        <f t="shared" si="1096"/>
        <v>13534</v>
      </c>
      <c r="M3097" s="104">
        <f>SUM(M3098:M3105)</f>
        <v>304</v>
      </c>
      <c r="N3097" s="104">
        <f t="shared" ref="N3097:O3097" si="1103">SUM(N3098:N3105)</f>
        <v>7530</v>
      </c>
      <c r="O3097" s="104">
        <f t="shared" si="1103"/>
        <v>5700</v>
      </c>
      <c r="P3097" s="104">
        <f t="shared" si="1097"/>
        <v>13534</v>
      </c>
      <c r="Q3097" s="104">
        <f t="shared" si="1098"/>
        <v>35.780568407138134</v>
      </c>
      <c r="R3097" s="35"/>
    </row>
    <row r="3098" spans="1:18" x14ac:dyDescent="0.3">
      <c r="A3098" s="40" t="s">
        <v>796</v>
      </c>
      <c r="B3098" s="40" t="s">
        <v>154</v>
      </c>
      <c r="C3098" s="40" t="s">
        <v>1292</v>
      </c>
      <c r="D3098" s="40" t="s">
        <v>1293</v>
      </c>
      <c r="E3098" s="88" t="s">
        <v>3018</v>
      </c>
      <c r="F3098" s="40"/>
      <c r="G3098" s="81" t="s">
        <v>3071</v>
      </c>
      <c r="H3098" s="9" t="s">
        <v>17</v>
      </c>
      <c r="I3098" s="102">
        <v>500</v>
      </c>
      <c r="J3098" s="102">
        <v>0</v>
      </c>
      <c r="K3098" s="102"/>
      <c r="L3098" s="102">
        <f t="shared" si="1096"/>
        <v>0</v>
      </c>
      <c r="M3098" s="102">
        <v>0</v>
      </c>
      <c r="N3098" s="102"/>
      <c r="O3098" s="102"/>
      <c r="P3098" s="102">
        <f t="shared" si="1097"/>
        <v>0</v>
      </c>
      <c r="Q3098" s="102" t="str">
        <f t="shared" si="1098"/>
        <v>-</v>
      </c>
      <c r="R3098" s="35"/>
    </row>
    <row r="3099" spans="1:18" x14ac:dyDescent="0.3">
      <c r="A3099" s="40" t="s">
        <v>796</v>
      </c>
      <c r="B3099" s="40" t="s">
        <v>154</v>
      </c>
      <c r="C3099" s="40" t="s">
        <v>1292</v>
      </c>
      <c r="D3099" s="40" t="s">
        <v>1293</v>
      </c>
      <c r="E3099" s="88" t="s">
        <v>3031</v>
      </c>
      <c r="F3099" s="40"/>
      <c r="G3099" s="81" t="s">
        <v>3071</v>
      </c>
      <c r="H3099" s="9" t="s">
        <v>18</v>
      </c>
      <c r="I3099" s="102">
        <v>18000</v>
      </c>
      <c r="J3099" s="102">
        <v>18000</v>
      </c>
      <c r="K3099" s="102"/>
      <c r="L3099" s="102">
        <f t="shared" si="1096"/>
        <v>9080</v>
      </c>
      <c r="M3099" s="102">
        <v>0</v>
      </c>
      <c r="N3099" s="102">
        <v>5680</v>
      </c>
      <c r="O3099" s="102">
        <v>3400</v>
      </c>
      <c r="P3099" s="102">
        <f t="shared" si="1097"/>
        <v>9080</v>
      </c>
      <c r="Q3099" s="102">
        <f t="shared" si="1098"/>
        <v>50.44444444444445</v>
      </c>
      <c r="R3099" s="35"/>
    </row>
    <row r="3100" spans="1:18" x14ac:dyDescent="0.3">
      <c r="A3100" s="40" t="s">
        <v>796</v>
      </c>
      <c r="B3100" s="40" t="s">
        <v>154</v>
      </c>
      <c r="C3100" s="40" t="s">
        <v>1292</v>
      </c>
      <c r="D3100" s="40" t="s">
        <v>1293</v>
      </c>
      <c r="E3100" s="88" t="s">
        <v>3032</v>
      </c>
      <c r="F3100" s="40"/>
      <c r="G3100" s="81" t="s">
        <v>3071</v>
      </c>
      <c r="H3100" s="9" t="s">
        <v>19</v>
      </c>
      <c r="I3100" s="102">
        <v>5200</v>
      </c>
      <c r="J3100" s="102">
        <v>5200</v>
      </c>
      <c r="K3100" s="102"/>
      <c r="L3100" s="102">
        <f t="shared" si="1096"/>
        <v>1550</v>
      </c>
      <c r="M3100" s="102">
        <v>0</v>
      </c>
      <c r="N3100" s="102">
        <v>1000</v>
      </c>
      <c r="O3100" s="102">
        <v>550</v>
      </c>
      <c r="P3100" s="102">
        <f t="shared" si="1097"/>
        <v>1550</v>
      </c>
      <c r="Q3100" s="102">
        <f t="shared" si="1098"/>
        <v>29.807692307692307</v>
      </c>
      <c r="R3100" s="35"/>
    </row>
    <row r="3101" spans="1:18" x14ac:dyDescent="0.3">
      <c r="A3101" s="40" t="s">
        <v>796</v>
      </c>
      <c r="B3101" s="40" t="s">
        <v>154</v>
      </c>
      <c r="C3101" s="40" t="s">
        <v>1292</v>
      </c>
      <c r="D3101" s="40" t="s">
        <v>1293</v>
      </c>
      <c r="E3101" s="88" t="s">
        <v>3026</v>
      </c>
      <c r="F3101" s="40"/>
      <c r="G3101" s="81" t="s">
        <v>3071</v>
      </c>
      <c r="H3101" s="9" t="s">
        <v>20</v>
      </c>
      <c r="I3101" s="102">
        <v>19000</v>
      </c>
      <c r="J3101" s="102">
        <v>4000</v>
      </c>
      <c r="K3101" s="102"/>
      <c r="L3101" s="102">
        <f t="shared" si="1096"/>
        <v>500</v>
      </c>
      <c r="M3101" s="102">
        <v>0</v>
      </c>
      <c r="N3101" s="102"/>
      <c r="O3101" s="102">
        <v>500</v>
      </c>
      <c r="P3101" s="102">
        <f t="shared" si="1097"/>
        <v>500</v>
      </c>
      <c r="Q3101" s="102">
        <f t="shared" si="1098"/>
        <v>12.5</v>
      </c>
      <c r="R3101" s="35"/>
    </row>
    <row r="3102" spans="1:18" x14ac:dyDescent="0.3">
      <c r="A3102" s="40" t="s">
        <v>796</v>
      </c>
      <c r="B3102" s="40" t="s">
        <v>154</v>
      </c>
      <c r="C3102" s="40" t="s">
        <v>1292</v>
      </c>
      <c r="D3102" s="40" t="s">
        <v>1293</v>
      </c>
      <c r="E3102" s="88" t="s">
        <v>3033</v>
      </c>
      <c r="F3102" s="40"/>
      <c r="G3102" s="81" t="s">
        <v>3071</v>
      </c>
      <c r="H3102" s="9" t="s">
        <v>21</v>
      </c>
      <c r="I3102" s="102">
        <v>450</v>
      </c>
      <c r="J3102" s="102">
        <v>150</v>
      </c>
      <c r="K3102" s="102"/>
      <c r="L3102" s="102">
        <f t="shared" si="1096"/>
        <v>150</v>
      </c>
      <c r="M3102" s="102">
        <v>0</v>
      </c>
      <c r="N3102" s="102"/>
      <c r="O3102" s="102">
        <v>150</v>
      </c>
      <c r="P3102" s="102">
        <f t="shared" si="1097"/>
        <v>150</v>
      </c>
      <c r="Q3102" s="102">
        <f t="shared" si="1098"/>
        <v>100</v>
      </c>
      <c r="R3102" s="35"/>
    </row>
    <row r="3103" spans="1:18" x14ac:dyDescent="0.3">
      <c r="A3103" s="40" t="s">
        <v>796</v>
      </c>
      <c r="B3103" s="40" t="s">
        <v>154</v>
      </c>
      <c r="C3103" s="40" t="s">
        <v>1292</v>
      </c>
      <c r="D3103" s="40" t="s">
        <v>1293</v>
      </c>
      <c r="E3103" s="88" t="s">
        <v>3035</v>
      </c>
      <c r="F3103" s="40"/>
      <c r="G3103" s="81" t="s">
        <v>3071</v>
      </c>
      <c r="H3103" s="9" t="s">
        <v>23</v>
      </c>
      <c r="I3103" s="102">
        <v>7500</v>
      </c>
      <c r="J3103" s="102">
        <v>3500</v>
      </c>
      <c r="K3103" s="102"/>
      <c r="L3103" s="102">
        <f t="shared" si="1096"/>
        <v>650</v>
      </c>
      <c r="M3103" s="102">
        <v>0</v>
      </c>
      <c r="N3103" s="102">
        <v>200</v>
      </c>
      <c r="O3103" s="102">
        <v>450</v>
      </c>
      <c r="P3103" s="102">
        <f t="shared" si="1097"/>
        <v>650</v>
      </c>
      <c r="Q3103" s="102">
        <f t="shared" si="1098"/>
        <v>18.571428571428573</v>
      </c>
      <c r="R3103" s="35"/>
    </row>
    <row r="3104" spans="1:18" x14ac:dyDescent="0.3">
      <c r="A3104" s="40" t="s">
        <v>796</v>
      </c>
      <c r="B3104" s="40" t="s">
        <v>154</v>
      </c>
      <c r="C3104" s="40" t="s">
        <v>1292</v>
      </c>
      <c r="D3104" s="40" t="s">
        <v>1293</v>
      </c>
      <c r="E3104" s="88" t="s">
        <v>3036</v>
      </c>
      <c r="F3104" s="40"/>
      <c r="G3104" s="81" t="s">
        <v>3071</v>
      </c>
      <c r="H3104" s="9" t="s">
        <v>24</v>
      </c>
      <c r="I3104" s="102">
        <v>2550</v>
      </c>
      <c r="J3104" s="102">
        <v>0</v>
      </c>
      <c r="K3104" s="102"/>
      <c r="L3104" s="102">
        <f t="shared" si="1096"/>
        <v>0</v>
      </c>
      <c r="M3104" s="102">
        <v>0</v>
      </c>
      <c r="N3104" s="102"/>
      <c r="O3104" s="102"/>
      <c r="P3104" s="102">
        <f t="shared" si="1097"/>
        <v>0</v>
      </c>
      <c r="Q3104" s="102" t="str">
        <f t="shared" si="1098"/>
        <v>-</v>
      </c>
      <c r="R3104" s="35"/>
    </row>
    <row r="3105" spans="1:18" x14ac:dyDescent="0.3">
      <c r="A3105" s="41" t="s">
        <v>796</v>
      </c>
      <c r="B3105" s="41" t="s">
        <v>154</v>
      </c>
      <c r="C3105" s="41" t="s">
        <v>1292</v>
      </c>
      <c r="D3105" s="41" t="s">
        <v>1293</v>
      </c>
      <c r="E3105" s="41" t="s">
        <v>127</v>
      </c>
      <c r="F3105" s="40" t="s">
        <v>0</v>
      </c>
      <c r="G3105" s="81" t="s">
        <v>0</v>
      </c>
      <c r="H3105" s="6" t="s">
        <v>25</v>
      </c>
      <c r="I3105" s="104">
        <f>SUM(I3106:I3108)</f>
        <v>8975</v>
      </c>
      <c r="J3105" s="104">
        <f>SUM(J3106:J3108)</f>
        <v>6975</v>
      </c>
      <c r="K3105" s="104">
        <f>SUM(K3106:K3108)</f>
        <v>0</v>
      </c>
      <c r="L3105" s="104">
        <f t="shared" si="1096"/>
        <v>1604</v>
      </c>
      <c r="M3105" s="104">
        <f>SUM(M3106:M3108)</f>
        <v>304</v>
      </c>
      <c r="N3105" s="104">
        <f t="shared" ref="N3105:O3105" si="1104">SUM(N3106:N3108)</f>
        <v>650</v>
      </c>
      <c r="O3105" s="104">
        <f t="shared" si="1104"/>
        <v>650</v>
      </c>
      <c r="P3105" s="104">
        <f t="shared" si="1097"/>
        <v>1604</v>
      </c>
      <c r="Q3105" s="104">
        <f t="shared" si="1098"/>
        <v>22.996415770609318</v>
      </c>
      <c r="R3105" s="35"/>
    </row>
    <row r="3106" spans="1:18" x14ac:dyDescent="0.3">
      <c r="A3106" s="40" t="s">
        <v>796</v>
      </c>
      <c r="B3106" s="40" t="s">
        <v>154</v>
      </c>
      <c r="C3106" s="40" t="s">
        <v>1292</v>
      </c>
      <c r="D3106" s="40" t="s">
        <v>1293</v>
      </c>
      <c r="E3106" s="88" t="s">
        <v>3019</v>
      </c>
      <c r="F3106" s="40"/>
      <c r="G3106" s="81" t="s">
        <v>3071</v>
      </c>
      <c r="H3106" s="9" t="s">
        <v>25</v>
      </c>
      <c r="I3106" s="102">
        <v>5875</v>
      </c>
      <c r="J3106" s="102">
        <v>3875</v>
      </c>
      <c r="K3106" s="102"/>
      <c r="L3106" s="102">
        <f t="shared" si="1096"/>
        <v>550</v>
      </c>
      <c r="M3106" s="102">
        <v>0</v>
      </c>
      <c r="N3106" s="102">
        <v>250</v>
      </c>
      <c r="O3106" s="102">
        <v>300</v>
      </c>
      <c r="P3106" s="102">
        <f t="shared" si="1097"/>
        <v>550</v>
      </c>
      <c r="Q3106" s="102">
        <f t="shared" si="1098"/>
        <v>14.193548387096774</v>
      </c>
      <c r="R3106" s="35"/>
    </row>
    <row r="3107" spans="1:18" x14ac:dyDescent="0.3">
      <c r="A3107" s="40" t="s">
        <v>796</v>
      </c>
      <c r="B3107" s="40" t="s">
        <v>154</v>
      </c>
      <c r="C3107" s="40" t="s">
        <v>1292</v>
      </c>
      <c r="D3107" s="40" t="s">
        <v>1293</v>
      </c>
      <c r="E3107" s="88" t="s">
        <v>3019</v>
      </c>
      <c r="F3107" s="40" t="s">
        <v>1300</v>
      </c>
      <c r="G3107" s="81" t="s">
        <v>3071</v>
      </c>
      <c r="H3107" s="9" t="s">
        <v>135</v>
      </c>
      <c r="I3107" s="102">
        <v>3000</v>
      </c>
      <c r="J3107" s="102">
        <v>3000</v>
      </c>
      <c r="K3107" s="102"/>
      <c r="L3107" s="102">
        <f t="shared" si="1096"/>
        <v>1054</v>
      </c>
      <c r="M3107" s="102">
        <v>304</v>
      </c>
      <c r="N3107" s="102">
        <v>400</v>
      </c>
      <c r="O3107" s="102">
        <v>350</v>
      </c>
      <c r="P3107" s="102">
        <f t="shared" si="1097"/>
        <v>1054</v>
      </c>
      <c r="Q3107" s="102">
        <f t="shared" si="1098"/>
        <v>35.133333333333333</v>
      </c>
      <c r="R3107" s="35"/>
    </row>
    <row r="3108" spans="1:18" ht="20.399999999999999" x14ac:dyDescent="0.3">
      <c r="A3108" s="40" t="s">
        <v>796</v>
      </c>
      <c r="B3108" s="40" t="s">
        <v>154</v>
      </c>
      <c r="C3108" s="40" t="s">
        <v>1292</v>
      </c>
      <c r="D3108" s="40" t="s">
        <v>1293</v>
      </c>
      <c r="E3108" s="88" t="s">
        <v>3019</v>
      </c>
      <c r="F3108" s="40" t="s">
        <v>1301</v>
      </c>
      <c r="G3108" s="81" t="s">
        <v>3071</v>
      </c>
      <c r="H3108" s="9" t="s">
        <v>141</v>
      </c>
      <c r="I3108" s="102">
        <v>100</v>
      </c>
      <c r="J3108" s="102">
        <v>100</v>
      </c>
      <c r="K3108" s="102"/>
      <c r="L3108" s="102">
        <f t="shared" si="1096"/>
        <v>0</v>
      </c>
      <c r="M3108" s="102">
        <v>0</v>
      </c>
      <c r="N3108" s="102"/>
      <c r="O3108" s="102"/>
      <c r="P3108" s="102">
        <f t="shared" si="1097"/>
        <v>0</v>
      </c>
      <c r="Q3108" s="102">
        <f t="shared" si="1098"/>
        <v>0</v>
      </c>
      <c r="R3108" s="35"/>
    </row>
    <row r="3109" spans="1:18" s="34" customFormat="1" ht="20.399999999999999" x14ac:dyDescent="0.3">
      <c r="A3109" s="43" t="s">
        <v>0</v>
      </c>
      <c r="B3109" s="43" t="s">
        <v>0</v>
      </c>
      <c r="C3109" s="43" t="s">
        <v>0</v>
      </c>
      <c r="D3109" s="49" t="s">
        <v>0</v>
      </c>
      <c r="E3109" s="49" t="s">
        <v>0</v>
      </c>
      <c r="F3109" s="49" t="s">
        <v>0</v>
      </c>
      <c r="G3109" s="49" t="s">
        <v>0</v>
      </c>
      <c r="H3109" s="21" t="s">
        <v>35</v>
      </c>
      <c r="I3109" s="112">
        <f t="shared" ref="I3109:O3110" si="1105">SUM(I3110)</f>
        <v>100</v>
      </c>
      <c r="J3109" s="112">
        <f t="shared" si="1105"/>
        <v>100</v>
      </c>
      <c r="K3109" s="112">
        <f t="shared" si="1105"/>
        <v>0</v>
      </c>
      <c r="L3109" s="112">
        <f t="shared" si="1096"/>
        <v>0</v>
      </c>
      <c r="M3109" s="112">
        <f t="shared" si="1105"/>
        <v>0</v>
      </c>
      <c r="N3109" s="112">
        <f t="shared" si="1105"/>
        <v>0</v>
      </c>
      <c r="O3109" s="112">
        <f t="shared" si="1105"/>
        <v>0</v>
      </c>
      <c r="P3109" s="112">
        <f t="shared" si="1097"/>
        <v>0</v>
      </c>
      <c r="Q3109" s="112">
        <f t="shared" si="1098"/>
        <v>0</v>
      </c>
      <c r="R3109" s="35"/>
    </row>
    <row r="3110" spans="1:18" x14ac:dyDescent="0.3">
      <c r="A3110" s="40" t="s">
        <v>796</v>
      </c>
      <c r="B3110" s="40" t="s">
        <v>154</v>
      </c>
      <c r="C3110" s="40" t="s">
        <v>1292</v>
      </c>
      <c r="D3110" s="40" t="s">
        <v>1293</v>
      </c>
      <c r="E3110" s="52" t="s">
        <v>142</v>
      </c>
      <c r="F3110" s="52" t="s">
        <v>0</v>
      </c>
      <c r="G3110" s="52" t="s">
        <v>0</v>
      </c>
      <c r="H3110" s="6" t="s">
        <v>27</v>
      </c>
      <c r="I3110" s="104">
        <f t="shared" si="1105"/>
        <v>100</v>
      </c>
      <c r="J3110" s="104">
        <f t="shared" si="1105"/>
        <v>100</v>
      </c>
      <c r="K3110" s="104">
        <f t="shared" si="1105"/>
        <v>0</v>
      </c>
      <c r="L3110" s="104">
        <f t="shared" si="1096"/>
        <v>0</v>
      </c>
      <c r="M3110" s="104">
        <f t="shared" si="1105"/>
        <v>0</v>
      </c>
      <c r="N3110" s="104">
        <f t="shared" si="1105"/>
        <v>0</v>
      </c>
      <c r="O3110" s="104">
        <f t="shared" si="1105"/>
        <v>0</v>
      </c>
      <c r="P3110" s="104">
        <f t="shared" si="1097"/>
        <v>0</v>
      </c>
      <c r="Q3110" s="104">
        <f t="shared" si="1098"/>
        <v>0</v>
      </c>
      <c r="R3110" s="35"/>
    </row>
    <row r="3111" spans="1:18" x14ac:dyDescent="0.3">
      <c r="A3111" s="40" t="s">
        <v>796</v>
      </c>
      <c r="B3111" s="40" t="s">
        <v>154</v>
      </c>
      <c r="C3111" s="40" t="s">
        <v>1292</v>
      </c>
      <c r="D3111" s="40" t="s">
        <v>1293</v>
      </c>
      <c r="E3111" s="88" t="s">
        <v>3021</v>
      </c>
      <c r="F3111" s="40"/>
      <c r="G3111" s="81" t="s">
        <v>3071</v>
      </c>
      <c r="H3111" s="9" t="s">
        <v>34</v>
      </c>
      <c r="I3111" s="102">
        <v>100</v>
      </c>
      <c r="J3111" s="102">
        <v>100</v>
      </c>
      <c r="K3111" s="102"/>
      <c r="L3111" s="102">
        <f t="shared" si="1096"/>
        <v>0</v>
      </c>
      <c r="M3111" s="102">
        <v>0</v>
      </c>
      <c r="N3111" s="102"/>
      <c r="O3111" s="102"/>
      <c r="P3111" s="102">
        <f t="shared" si="1097"/>
        <v>0</v>
      </c>
      <c r="Q3111" s="102">
        <f t="shared" si="1098"/>
        <v>0</v>
      </c>
      <c r="R3111" s="35"/>
    </row>
    <row r="3112" spans="1:18" s="34" customFormat="1" ht="20.399999999999999" x14ac:dyDescent="0.3">
      <c r="A3112" s="43" t="s">
        <v>0</v>
      </c>
      <c r="B3112" s="43" t="s">
        <v>0</v>
      </c>
      <c r="C3112" s="43" t="s">
        <v>0</v>
      </c>
      <c r="D3112" s="49" t="s">
        <v>0</v>
      </c>
      <c r="E3112" s="49" t="s">
        <v>0</v>
      </c>
      <c r="F3112" s="49" t="s">
        <v>0</v>
      </c>
      <c r="G3112" s="49" t="s">
        <v>0</v>
      </c>
      <c r="H3112" s="21" t="s">
        <v>53</v>
      </c>
      <c r="I3112" s="112">
        <f t="shared" ref="I3112:O3113" si="1106">SUM(I3113)</f>
        <v>5000</v>
      </c>
      <c r="J3112" s="112">
        <f t="shared" si="1106"/>
        <v>0</v>
      </c>
      <c r="K3112" s="112">
        <f t="shared" si="1106"/>
        <v>0</v>
      </c>
      <c r="L3112" s="112">
        <f t="shared" si="1096"/>
        <v>0</v>
      </c>
      <c r="M3112" s="112">
        <f t="shared" si="1106"/>
        <v>0</v>
      </c>
      <c r="N3112" s="112">
        <f t="shared" si="1106"/>
        <v>0</v>
      </c>
      <c r="O3112" s="112">
        <f t="shared" si="1106"/>
        <v>0</v>
      </c>
      <c r="P3112" s="112">
        <f t="shared" si="1097"/>
        <v>0</v>
      </c>
      <c r="Q3112" s="112" t="str">
        <f t="shared" si="1098"/>
        <v>-</v>
      </c>
      <c r="R3112" s="35"/>
    </row>
    <row r="3113" spans="1:18" x14ac:dyDescent="0.3">
      <c r="A3113" s="40" t="s">
        <v>796</v>
      </c>
      <c r="B3113" s="40" t="s">
        <v>154</v>
      </c>
      <c r="C3113" s="40" t="s">
        <v>1292</v>
      </c>
      <c r="D3113" s="40" t="s">
        <v>1293</v>
      </c>
      <c r="E3113" s="52" t="s">
        <v>149</v>
      </c>
      <c r="F3113" s="52" t="s">
        <v>0</v>
      </c>
      <c r="G3113" s="52" t="s">
        <v>0</v>
      </c>
      <c r="H3113" s="6" t="s">
        <v>46</v>
      </c>
      <c r="I3113" s="104">
        <f t="shared" si="1106"/>
        <v>5000</v>
      </c>
      <c r="J3113" s="104">
        <f t="shared" si="1106"/>
        <v>0</v>
      </c>
      <c r="K3113" s="104">
        <f t="shared" si="1106"/>
        <v>0</v>
      </c>
      <c r="L3113" s="104">
        <f t="shared" si="1096"/>
        <v>0</v>
      </c>
      <c r="M3113" s="104">
        <f t="shared" si="1106"/>
        <v>0</v>
      </c>
      <c r="N3113" s="104">
        <f t="shared" si="1106"/>
        <v>0</v>
      </c>
      <c r="O3113" s="104">
        <f t="shared" si="1106"/>
        <v>0</v>
      </c>
      <c r="P3113" s="104">
        <f t="shared" si="1097"/>
        <v>0</v>
      </c>
      <c r="Q3113" s="104" t="str">
        <f t="shared" si="1098"/>
        <v>-</v>
      </c>
      <c r="R3113" s="35"/>
    </row>
    <row r="3114" spans="1:18" x14ac:dyDescent="0.3">
      <c r="A3114" s="40" t="s">
        <v>796</v>
      </c>
      <c r="B3114" s="40" t="s">
        <v>154</v>
      </c>
      <c r="C3114" s="40" t="s">
        <v>1292</v>
      </c>
      <c r="D3114" s="40" t="s">
        <v>1293</v>
      </c>
      <c r="E3114" s="88" t="s">
        <v>3022</v>
      </c>
      <c r="F3114" s="40"/>
      <c r="G3114" s="81" t="s">
        <v>3071</v>
      </c>
      <c r="H3114" s="9" t="s">
        <v>49</v>
      </c>
      <c r="I3114" s="102">
        <v>5000</v>
      </c>
      <c r="J3114" s="102">
        <v>0</v>
      </c>
      <c r="K3114" s="102"/>
      <c r="L3114" s="102">
        <f t="shared" si="1096"/>
        <v>0</v>
      </c>
      <c r="M3114" s="102">
        <v>0</v>
      </c>
      <c r="N3114" s="102"/>
      <c r="O3114" s="102"/>
      <c r="P3114" s="102">
        <f t="shared" si="1097"/>
        <v>0</v>
      </c>
      <c r="Q3114" s="102" t="str">
        <f t="shared" si="1098"/>
        <v>-</v>
      </c>
      <c r="R3114" s="35"/>
    </row>
    <row r="3115" spans="1:18" s="34" customFormat="1" x14ac:dyDescent="0.3">
      <c r="A3115" s="49" t="s">
        <v>0</v>
      </c>
      <c r="B3115" s="49" t="s">
        <v>0</v>
      </c>
      <c r="C3115" s="49" t="s">
        <v>0</v>
      </c>
      <c r="D3115" s="49" t="s">
        <v>0</v>
      </c>
      <c r="E3115" s="49" t="s">
        <v>0</v>
      </c>
      <c r="F3115" s="49" t="s">
        <v>0</v>
      </c>
      <c r="G3115" s="49" t="s">
        <v>0</v>
      </c>
      <c r="H3115" s="21" t="s">
        <v>1302</v>
      </c>
      <c r="I3115" s="112">
        <f>SUM(I3086,I3109,I3112)</f>
        <v>1465311</v>
      </c>
      <c r="J3115" s="112">
        <f>SUM(J3086,J3109,J3112)</f>
        <v>1415311</v>
      </c>
      <c r="K3115" s="112">
        <f>SUM(K3086,K3109,K3112)</f>
        <v>0</v>
      </c>
      <c r="L3115" s="112">
        <f t="shared" si="1096"/>
        <v>397521</v>
      </c>
      <c r="M3115" s="112">
        <f>SUM(M3086,M3109,M3112)</f>
        <v>114233</v>
      </c>
      <c r="N3115" s="112">
        <f t="shared" ref="N3115:O3115" si="1107">SUM(N3086,N3109,N3112)</f>
        <v>145630</v>
      </c>
      <c r="O3115" s="112">
        <f t="shared" si="1107"/>
        <v>137658</v>
      </c>
      <c r="P3115" s="112">
        <f t="shared" si="1097"/>
        <v>397521</v>
      </c>
      <c r="Q3115" s="112">
        <f t="shared" si="1098"/>
        <v>28.087183664933008</v>
      </c>
      <c r="R3115" s="35"/>
    </row>
    <row r="3116" spans="1:18" ht="15" thickBot="1" x14ac:dyDescent="0.35">
      <c r="A3116" s="81" t="s">
        <v>0</v>
      </c>
      <c r="B3116" s="81" t="s">
        <v>0</v>
      </c>
      <c r="C3116" s="81" t="s">
        <v>0</v>
      </c>
      <c r="D3116" s="81" t="s">
        <v>0</v>
      </c>
      <c r="E3116" s="81" t="s">
        <v>0</v>
      </c>
      <c r="F3116" s="81" t="s">
        <v>0</v>
      </c>
      <c r="G3116" s="81" t="s">
        <v>0</v>
      </c>
      <c r="H3116" s="6" t="s">
        <v>152</v>
      </c>
      <c r="I3116" s="104">
        <v>43</v>
      </c>
      <c r="J3116" s="104">
        <v>43</v>
      </c>
      <c r="K3116" s="104"/>
      <c r="L3116" s="104"/>
      <c r="M3116" s="104"/>
      <c r="N3116" s="104"/>
      <c r="O3116" s="104"/>
      <c r="P3116" s="104"/>
      <c r="Q3116" s="104"/>
      <c r="R3116" s="35"/>
    </row>
    <row r="3117" spans="1:18" s="34" customFormat="1" ht="31.2" thickBot="1" x14ac:dyDescent="0.35">
      <c r="A3117" s="127" t="s">
        <v>0</v>
      </c>
      <c r="B3117" s="127" t="s">
        <v>0</v>
      </c>
      <c r="C3117" s="127" t="s">
        <v>0</v>
      </c>
      <c r="D3117" s="127" t="s">
        <v>0</v>
      </c>
      <c r="E3117" s="127" t="s">
        <v>0</v>
      </c>
      <c r="F3117" s="127" t="s">
        <v>0</v>
      </c>
      <c r="G3117" s="127" t="s">
        <v>0</v>
      </c>
      <c r="H3117" s="29" t="s">
        <v>63</v>
      </c>
      <c r="I3117" s="124" t="s">
        <v>3013</v>
      </c>
      <c r="J3117" s="124" t="s">
        <v>2</v>
      </c>
      <c r="K3117" s="124" t="s">
        <v>3097</v>
      </c>
      <c r="L3117" s="124" t="s">
        <v>3097</v>
      </c>
      <c r="M3117" s="124" t="s">
        <v>3098</v>
      </c>
      <c r="N3117" s="124" t="s">
        <v>3099</v>
      </c>
      <c r="O3117" s="124" t="s">
        <v>3100</v>
      </c>
      <c r="P3117" s="124" t="s">
        <v>3097</v>
      </c>
      <c r="Q3117" s="126" t="s">
        <v>3101</v>
      </c>
      <c r="R3117" s="35"/>
    </row>
    <row r="3118" spans="1:18" x14ac:dyDescent="0.3">
      <c r="A3118" s="128"/>
      <c r="B3118" s="128"/>
      <c r="C3118" s="128"/>
      <c r="D3118" s="128"/>
      <c r="E3118" s="128"/>
      <c r="F3118" s="128"/>
      <c r="G3118" s="128"/>
      <c r="H3118" s="10" t="s">
        <v>0</v>
      </c>
      <c r="I3118" s="103">
        <v>1</v>
      </c>
      <c r="J3118" s="103">
        <v>2</v>
      </c>
      <c r="K3118" s="103">
        <v>3</v>
      </c>
      <c r="L3118" s="103" t="s">
        <v>3</v>
      </c>
      <c r="M3118" s="103">
        <v>5</v>
      </c>
      <c r="N3118" s="103">
        <v>6</v>
      </c>
      <c r="O3118" s="103">
        <v>7</v>
      </c>
      <c r="P3118" s="103" t="s">
        <v>3102</v>
      </c>
      <c r="Q3118" s="103">
        <v>9</v>
      </c>
      <c r="R3118" s="35"/>
    </row>
    <row r="3119" spans="1:18" x14ac:dyDescent="0.3">
      <c r="A3119" s="128"/>
      <c r="B3119" s="128"/>
      <c r="C3119" s="128"/>
      <c r="D3119" s="128"/>
      <c r="E3119" s="128"/>
      <c r="F3119" s="128"/>
      <c r="G3119" s="128"/>
      <c r="H3119" s="11" t="s">
        <v>99</v>
      </c>
      <c r="I3119" s="105">
        <f>SUM(I3115)</f>
        <v>1465311</v>
      </c>
      <c r="J3119" s="105">
        <f>SUM(J3115)</f>
        <v>1415311</v>
      </c>
      <c r="K3119" s="105">
        <f>SUM(K3115)</f>
        <v>0</v>
      </c>
      <c r="L3119" s="105">
        <f t="shared" si="1096"/>
        <v>397521</v>
      </c>
      <c r="M3119" s="105">
        <f>SUM(M3115)</f>
        <v>114233</v>
      </c>
      <c r="N3119" s="105">
        <f t="shared" ref="N3119:O3119" si="1108">SUM(N3115)</f>
        <v>145630</v>
      </c>
      <c r="O3119" s="105">
        <f t="shared" si="1108"/>
        <v>137658</v>
      </c>
      <c r="P3119" s="105">
        <f t="shared" si="1097"/>
        <v>397521</v>
      </c>
      <c r="Q3119" s="105">
        <f t="shared" si="1098"/>
        <v>28.087183664933008</v>
      </c>
      <c r="R3119" s="35"/>
    </row>
    <row r="3120" spans="1:18" x14ac:dyDescent="0.3">
      <c r="A3120" s="128"/>
      <c r="B3120" s="128"/>
      <c r="C3120" s="128"/>
      <c r="D3120" s="128"/>
      <c r="E3120" s="128"/>
      <c r="F3120" s="128"/>
      <c r="G3120" s="128"/>
      <c r="H3120" s="12" t="s">
        <v>62</v>
      </c>
      <c r="I3120" s="105">
        <f>SUM(I3119)</f>
        <v>1465311</v>
      </c>
      <c r="J3120" s="105">
        <f>SUM(J3119)</f>
        <v>1415311</v>
      </c>
      <c r="K3120" s="105">
        <f>SUM(K3119)</f>
        <v>0</v>
      </c>
      <c r="L3120" s="105">
        <f t="shared" si="1096"/>
        <v>397521</v>
      </c>
      <c r="M3120" s="105">
        <f>SUM(M3119)</f>
        <v>114233</v>
      </c>
      <c r="N3120" s="105">
        <f t="shared" ref="N3120:O3120" si="1109">SUM(N3119)</f>
        <v>145630</v>
      </c>
      <c r="O3120" s="105">
        <f t="shared" si="1109"/>
        <v>137658</v>
      </c>
      <c r="P3120" s="105">
        <f t="shared" si="1097"/>
        <v>397521</v>
      </c>
      <c r="Q3120" s="105">
        <f t="shared" si="1098"/>
        <v>28.087183664933008</v>
      </c>
      <c r="R3120" s="35"/>
    </row>
    <row r="3121" spans="1:18" x14ac:dyDescent="0.3">
      <c r="A3121" s="129"/>
      <c r="B3121" s="129"/>
      <c r="C3121" s="129"/>
      <c r="D3121" s="129"/>
      <c r="E3121" s="129"/>
      <c r="F3121" s="129"/>
      <c r="G3121" s="129"/>
      <c r="R3121" s="35"/>
    </row>
    <row r="3122" spans="1:18" ht="15" thickBot="1" x14ac:dyDescent="0.35">
      <c r="A3122" s="81" t="s">
        <v>0</v>
      </c>
      <c r="B3122" s="81" t="s">
        <v>0</v>
      </c>
      <c r="C3122" s="81" t="s">
        <v>0</v>
      </c>
      <c r="D3122" s="81" t="s">
        <v>0</v>
      </c>
      <c r="E3122" s="81" t="s">
        <v>0</v>
      </c>
      <c r="F3122" s="81" t="s">
        <v>0</v>
      </c>
      <c r="G3122" s="81" t="s">
        <v>0</v>
      </c>
      <c r="H3122" s="13" t="s">
        <v>0</v>
      </c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35"/>
    </row>
    <row r="3123" spans="1:18" s="34" customFormat="1" ht="31.2" thickBot="1" x14ac:dyDescent="0.35">
      <c r="A3123" s="45" t="s">
        <v>112</v>
      </c>
      <c r="B3123" s="45" t="s">
        <v>113</v>
      </c>
      <c r="C3123" s="45" t="s">
        <v>114</v>
      </c>
      <c r="D3123" s="46" t="s">
        <v>0</v>
      </c>
      <c r="E3123" s="45" t="s">
        <v>3014</v>
      </c>
      <c r="F3123" s="45" t="s">
        <v>115</v>
      </c>
      <c r="G3123" s="45" t="s">
        <v>116</v>
      </c>
      <c r="H3123" s="29" t="s">
        <v>1</v>
      </c>
      <c r="I3123" s="124" t="s">
        <v>3013</v>
      </c>
      <c r="J3123" s="124" t="s">
        <v>2</v>
      </c>
      <c r="K3123" s="124" t="s">
        <v>3097</v>
      </c>
      <c r="L3123" s="124" t="s">
        <v>3097</v>
      </c>
      <c r="M3123" s="124" t="s">
        <v>3098</v>
      </c>
      <c r="N3123" s="124" t="s">
        <v>3099</v>
      </c>
      <c r="O3123" s="124" t="s">
        <v>3100</v>
      </c>
      <c r="P3123" s="124" t="s">
        <v>3097</v>
      </c>
      <c r="Q3123" s="126" t="s">
        <v>3101</v>
      </c>
      <c r="R3123" s="35"/>
    </row>
    <row r="3124" spans="1:18" x14ac:dyDescent="0.3">
      <c r="A3124" s="50" t="s">
        <v>0</v>
      </c>
      <c r="B3124" s="50" t="s">
        <v>0</v>
      </c>
      <c r="C3124" s="50" t="s">
        <v>0</v>
      </c>
      <c r="D3124" s="51" t="s">
        <v>0</v>
      </c>
      <c r="E3124" s="51" t="s">
        <v>0</v>
      </c>
      <c r="F3124" s="86" t="s">
        <v>0</v>
      </c>
      <c r="G3124" s="87" t="s">
        <v>0</v>
      </c>
      <c r="H3124" s="8" t="s">
        <v>0</v>
      </c>
      <c r="I3124" s="103">
        <v>1</v>
      </c>
      <c r="J3124" s="103">
        <v>2</v>
      </c>
      <c r="K3124" s="103">
        <v>3</v>
      </c>
      <c r="L3124" s="103" t="s">
        <v>3</v>
      </c>
      <c r="M3124" s="103">
        <v>5</v>
      </c>
      <c r="N3124" s="103">
        <v>6</v>
      </c>
      <c r="O3124" s="103">
        <v>7</v>
      </c>
      <c r="P3124" s="103" t="s">
        <v>3102</v>
      </c>
      <c r="Q3124" s="103">
        <v>9</v>
      </c>
      <c r="R3124" s="35"/>
    </row>
    <row r="3125" spans="1:18" x14ac:dyDescent="0.3">
      <c r="A3125" s="41" t="s">
        <v>796</v>
      </c>
      <c r="B3125" s="41" t="s">
        <v>154</v>
      </c>
      <c r="C3125" s="40" t="s">
        <v>1303</v>
      </c>
      <c r="D3125" s="40" t="s">
        <v>1304</v>
      </c>
      <c r="E3125" s="52" t="s">
        <v>0</v>
      </c>
      <c r="F3125" s="52" t="s">
        <v>0</v>
      </c>
      <c r="G3125" s="52" t="s">
        <v>0</v>
      </c>
      <c r="H3125" s="6" t="s">
        <v>1305</v>
      </c>
      <c r="I3125" s="102"/>
      <c r="J3125" s="102"/>
      <c r="K3125" s="102"/>
      <c r="L3125" s="102">
        <f t="shared" si="1096"/>
        <v>0</v>
      </c>
      <c r="M3125" s="102">
        <v>0</v>
      </c>
      <c r="N3125" s="102"/>
      <c r="O3125" s="102"/>
      <c r="P3125" s="102">
        <f t="shared" si="1097"/>
        <v>0</v>
      </c>
      <c r="Q3125" s="102" t="str">
        <f t="shared" si="1098"/>
        <v>-</v>
      </c>
      <c r="R3125" s="35"/>
    </row>
    <row r="3126" spans="1:18" s="34" customFormat="1" ht="20.399999999999999" x14ac:dyDescent="0.3">
      <c r="A3126" s="43" t="s">
        <v>0</v>
      </c>
      <c r="B3126" s="43" t="s">
        <v>0</v>
      </c>
      <c r="C3126" s="43" t="s">
        <v>0</v>
      </c>
      <c r="D3126" s="49" t="s">
        <v>0</v>
      </c>
      <c r="E3126" s="49" t="s">
        <v>0</v>
      </c>
      <c r="F3126" s="49" t="s">
        <v>0</v>
      </c>
      <c r="G3126" s="49" t="s">
        <v>0</v>
      </c>
      <c r="H3126" s="21" t="s">
        <v>26</v>
      </c>
      <c r="I3126" s="112">
        <f>SUM(I3127,I3135,I3137)</f>
        <v>1234698</v>
      </c>
      <c r="J3126" s="112">
        <f>SUM(J3127,J3135,J3137)</f>
        <v>1222398</v>
      </c>
      <c r="K3126" s="112">
        <f>SUM(K3127,K3135,K3137)</f>
        <v>0</v>
      </c>
      <c r="L3126" s="112">
        <f t="shared" si="1096"/>
        <v>328183</v>
      </c>
      <c r="M3126" s="112">
        <f>SUM(M3127,M3135,M3137)</f>
        <v>96233</v>
      </c>
      <c r="N3126" s="112">
        <f t="shared" ref="N3126:O3126" si="1110">SUM(N3127,N3135,N3137)</f>
        <v>122925</v>
      </c>
      <c r="O3126" s="112">
        <f t="shared" si="1110"/>
        <v>109025</v>
      </c>
      <c r="P3126" s="112">
        <f t="shared" si="1097"/>
        <v>328183</v>
      </c>
      <c r="Q3126" s="112">
        <f t="shared" si="1098"/>
        <v>26.847475208565459</v>
      </c>
      <c r="R3126" s="35"/>
    </row>
    <row r="3127" spans="1:18" x14ac:dyDescent="0.3">
      <c r="A3127" s="40" t="s">
        <v>796</v>
      </c>
      <c r="B3127" s="40" t="s">
        <v>154</v>
      </c>
      <c r="C3127" s="40" t="s">
        <v>1303</v>
      </c>
      <c r="D3127" s="40" t="s">
        <v>1304</v>
      </c>
      <c r="E3127" s="52" t="s">
        <v>119</v>
      </c>
      <c r="F3127" s="52" t="s">
        <v>0</v>
      </c>
      <c r="G3127" s="52" t="s">
        <v>0</v>
      </c>
      <c r="H3127" s="6" t="s">
        <v>5</v>
      </c>
      <c r="I3127" s="104">
        <f>SUM(I3128,I3129)</f>
        <v>1054091</v>
      </c>
      <c r="J3127" s="104">
        <f>SUM(J3128,J3129)</f>
        <v>1054091</v>
      </c>
      <c r="K3127" s="104">
        <f>SUM(K3128,K3129)</f>
        <v>0</v>
      </c>
      <c r="L3127" s="104">
        <f t="shared" si="1096"/>
        <v>283701</v>
      </c>
      <c r="M3127" s="104">
        <f>SUM(M3128,M3129)</f>
        <v>87701</v>
      </c>
      <c r="N3127" s="104">
        <f t="shared" ref="N3127:O3127" si="1111">SUM(N3128,N3129)</f>
        <v>103000</v>
      </c>
      <c r="O3127" s="104">
        <f t="shared" si="1111"/>
        <v>93000</v>
      </c>
      <c r="P3127" s="104">
        <f t="shared" si="1097"/>
        <v>283701</v>
      </c>
      <c r="Q3127" s="104">
        <f t="shared" si="1098"/>
        <v>26.91427969691421</v>
      </c>
      <c r="R3127" s="35"/>
    </row>
    <row r="3128" spans="1:18" x14ac:dyDescent="0.3">
      <c r="A3128" s="40" t="s">
        <v>796</v>
      </c>
      <c r="B3128" s="40" t="s">
        <v>154</v>
      </c>
      <c r="C3128" s="40" t="s">
        <v>1303</v>
      </c>
      <c r="D3128" s="40" t="s">
        <v>1304</v>
      </c>
      <c r="E3128" s="88" t="s">
        <v>3015</v>
      </c>
      <c r="F3128" s="40"/>
      <c r="G3128" s="81" t="s">
        <v>3071</v>
      </c>
      <c r="H3128" s="9" t="s">
        <v>6</v>
      </c>
      <c r="I3128" s="102">
        <v>903543</v>
      </c>
      <c r="J3128" s="102">
        <v>903543</v>
      </c>
      <c r="K3128" s="102"/>
      <c r="L3128" s="102">
        <f t="shared" si="1096"/>
        <v>252816</v>
      </c>
      <c r="M3128" s="102">
        <v>78816</v>
      </c>
      <c r="N3128" s="102">
        <v>92000</v>
      </c>
      <c r="O3128" s="102">
        <v>82000</v>
      </c>
      <c r="P3128" s="102">
        <f t="shared" si="1097"/>
        <v>252816</v>
      </c>
      <c r="Q3128" s="102">
        <f t="shared" si="1098"/>
        <v>27.980516699260576</v>
      </c>
      <c r="R3128" s="35"/>
    </row>
    <row r="3129" spans="1:18" x14ac:dyDescent="0.3">
      <c r="A3129" s="41" t="s">
        <v>796</v>
      </c>
      <c r="B3129" s="41" t="s">
        <v>154</v>
      </c>
      <c r="C3129" s="41" t="s">
        <v>1303</v>
      </c>
      <c r="D3129" s="41" t="s">
        <v>1304</v>
      </c>
      <c r="E3129" s="41" t="s">
        <v>120</v>
      </c>
      <c r="F3129" s="40" t="s">
        <v>0</v>
      </c>
      <c r="G3129" s="81" t="s">
        <v>0</v>
      </c>
      <c r="H3129" s="6" t="s">
        <v>7</v>
      </c>
      <c r="I3129" s="104">
        <f>SUM(I3130:I3134)</f>
        <v>150548</v>
      </c>
      <c r="J3129" s="104">
        <f>SUM(J3130:J3134)</f>
        <v>150548</v>
      </c>
      <c r="K3129" s="104">
        <f>SUM(K3130:K3134)</f>
        <v>0</v>
      </c>
      <c r="L3129" s="104">
        <f t="shared" si="1096"/>
        <v>30885</v>
      </c>
      <c r="M3129" s="104">
        <f>SUM(M3130:M3134)</f>
        <v>8885</v>
      </c>
      <c r="N3129" s="104">
        <f t="shared" ref="N3129:O3129" si="1112">SUM(N3130:N3134)</f>
        <v>11000</v>
      </c>
      <c r="O3129" s="104">
        <f t="shared" si="1112"/>
        <v>11000</v>
      </c>
      <c r="P3129" s="104">
        <f t="shared" si="1097"/>
        <v>30885</v>
      </c>
      <c r="Q3129" s="104">
        <f t="shared" si="1098"/>
        <v>20.515051677870179</v>
      </c>
      <c r="R3129" s="35"/>
    </row>
    <row r="3130" spans="1:18" x14ac:dyDescent="0.3">
      <c r="A3130" s="40" t="s">
        <v>796</v>
      </c>
      <c r="B3130" s="40" t="s">
        <v>154</v>
      </c>
      <c r="C3130" s="40" t="s">
        <v>1303</v>
      </c>
      <c r="D3130" s="40" t="s">
        <v>1304</v>
      </c>
      <c r="E3130" s="88" t="s">
        <v>3016</v>
      </c>
      <c r="F3130" s="40" t="s">
        <v>1306</v>
      </c>
      <c r="G3130" s="81" t="s">
        <v>3071</v>
      </c>
      <c r="H3130" s="9" t="s">
        <v>9</v>
      </c>
      <c r="I3130" s="102">
        <v>18150</v>
      </c>
      <c r="J3130" s="102">
        <v>18150</v>
      </c>
      <c r="K3130" s="102"/>
      <c r="L3130" s="102">
        <f t="shared" si="1096"/>
        <v>5757</v>
      </c>
      <c r="M3130" s="102">
        <v>1757</v>
      </c>
      <c r="N3130" s="102">
        <v>2000</v>
      </c>
      <c r="O3130" s="102">
        <v>2000</v>
      </c>
      <c r="P3130" s="102">
        <f t="shared" si="1097"/>
        <v>5757</v>
      </c>
      <c r="Q3130" s="102">
        <f t="shared" si="1098"/>
        <v>31.719008264462811</v>
      </c>
      <c r="R3130" s="35"/>
    </row>
    <row r="3131" spans="1:18" x14ac:dyDescent="0.3">
      <c r="A3131" s="40" t="s">
        <v>796</v>
      </c>
      <c r="B3131" s="40" t="s">
        <v>154</v>
      </c>
      <c r="C3131" s="40" t="s">
        <v>1303</v>
      </c>
      <c r="D3131" s="40" t="s">
        <v>1304</v>
      </c>
      <c r="E3131" s="88" t="s">
        <v>3016</v>
      </c>
      <c r="F3131" s="40" t="s">
        <v>1307</v>
      </c>
      <c r="G3131" s="81" t="s">
        <v>3071</v>
      </c>
      <c r="H3131" s="9" t="s">
        <v>12</v>
      </c>
      <c r="I3131" s="102">
        <v>87717</v>
      </c>
      <c r="J3131" s="102">
        <v>87717</v>
      </c>
      <c r="K3131" s="102"/>
      <c r="L3131" s="102">
        <f t="shared" si="1096"/>
        <v>25128</v>
      </c>
      <c r="M3131" s="102">
        <v>7128</v>
      </c>
      <c r="N3131" s="102">
        <v>9000</v>
      </c>
      <c r="O3131" s="102">
        <v>9000</v>
      </c>
      <c r="P3131" s="102">
        <f t="shared" si="1097"/>
        <v>25128</v>
      </c>
      <c r="Q3131" s="102">
        <f t="shared" si="1098"/>
        <v>28.64667054276822</v>
      </c>
      <c r="R3131" s="35"/>
    </row>
    <row r="3132" spans="1:18" x14ac:dyDescent="0.3">
      <c r="A3132" s="40" t="s">
        <v>796</v>
      </c>
      <c r="B3132" s="40" t="s">
        <v>154</v>
      </c>
      <c r="C3132" s="40" t="s">
        <v>1303</v>
      </c>
      <c r="D3132" s="40" t="s">
        <v>1304</v>
      </c>
      <c r="E3132" s="88" t="s">
        <v>3016</v>
      </c>
      <c r="F3132" s="40" t="s">
        <v>1308</v>
      </c>
      <c r="G3132" s="81" t="s">
        <v>3071</v>
      </c>
      <c r="H3132" s="9" t="s">
        <v>10</v>
      </c>
      <c r="I3132" s="102">
        <v>18681</v>
      </c>
      <c r="J3132" s="102">
        <v>18681</v>
      </c>
      <c r="K3132" s="102"/>
      <c r="L3132" s="102">
        <f t="shared" si="1096"/>
        <v>0</v>
      </c>
      <c r="M3132" s="102">
        <v>0</v>
      </c>
      <c r="N3132" s="102"/>
      <c r="O3132" s="102"/>
      <c r="P3132" s="102">
        <f t="shared" si="1097"/>
        <v>0</v>
      </c>
      <c r="Q3132" s="102">
        <f t="shared" si="1098"/>
        <v>0</v>
      </c>
      <c r="R3132" s="35"/>
    </row>
    <row r="3133" spans="1:18" x14ac:dyDescent="0.3">
      <c r="A3133" s="40" t="s">
        <v>796</v>
      </c>
      <c r="B3133" s="40" t="s">
        <v>154</v>
      </c>
      <c r="C3133" s="40" t="s">
        <v>1303</v>
      </c>
      <c r="D3133" s="40" t="s">
        <v>1304</v>
      </c>
      <c r="E3133" s="88" t="s">
        <v>3016</v>
      </c>
      <c r="F3133" s="40" t="s">
        <v>1309</v>
      </c>
      <c r="G3133" s="81" t="s">
        <v>3071</v>
      </c>
      <c r="H3133" s="9" t="s">
        <v>8</v>
      </c>
      <c r="I3133" s="102">
        <v>0</v>
      </c>
      <c r="J3133" s="102">
        <v>0</v>
      </c>
      <c r="K3133" s="102"/>
      <c r="L3133" s="102">
        <f t="shared" si="1096"/>
        <v>0</v>
      </c>
      <c r="M3133" s="102">
        <v>0</v>
      </c>
      <c r="N3133" s="102"/>
      <c r="O3133" s="102"/>
      <c r="P3133" s="102">
        <f t="shared" si="1097"/>
        <v>0</v>
      </c>
      <c r="Q3133" s="102" t="str">
        <f t="shared" si="1098"/>
        <v>-</v>
      </c>
      <c r="R3133" s="35"/>
    </row>
    <row r="3134" spans="1:18" x14ac:dyDescent="0.3">
      <c r="A3134" s="40" t="s">
        <v>796</v>
      </c>
      <c r="B3134" s="40" t="s">
        <v>154</v>
      </c>
      <c r="C3134" s="40" t="s">
        <v>1303</v>
      </c>
      <c r="D3134" s="40" t="s">
        <v>1304</v>
      </c>
      <c r="E3134" s="88" t="s">
        <v>3016</v>
      </c>
      <c r="F3134" s="40" t="s">
        <v>1310</v>
      </c>
      <c r="G3134" s="81" t="s">
        <v>3071</v>
      </c>
      <c r="H3134" s="9" t="s">
        <v>11</v>
      </c>
      <c r="I3134" s="102">
        <v>26000</v>
      </c>
      <c r="J3134" s="102">
        <v>26000</v>
      </c>
      <c r="K3134" s="102"/>
      <c r="L3134" s="102">
        <f t="shared" si="1096"/>
        <v>0</v>
      </c>
      <c r="M3134" s="102">
        <v>0</v>
      </c>
      <c r="N3134" s="102"/>
      <c r="O3134" s="102"/>
      <c r="P3134" s="102">
        <f t="shared" si="1097"/>
        <v>0</v>
      </c>
      <c r="Q3134" s="102">
        <f t="shared" si="1098"/>
        <v>0</v>
      </c>
      <c r="R3134" s="35"/>
    </row>
    <row r="3135" spans="1:18" x14ac:dyDescent="0.3">
      <c r="A3135" s="40" t="s">
        <v>796</v>
      </c>
      <c r="B3135" s="40" t="s">
        <v>154</v>
      </c>
      <c r="C3135" s="40" t="s">
        <v>1303</v>
      </c>
      <c r="D3135" s="40" t="s">
        <v>1304</v>
      </c>
      <c r="E3135" s="52" t="s">
        <v>124</v>
      </c>
      <c r="F3135" s="52" t="s">
        <v>0</v>
      </c>
      <c r="G3135" s="52" t="s">
        <v>0</v>
      </c>
      <c r="H3135" s="6" t="s">
        <v>14</v>
      </c>
      <c r="I3135" s="104">
        <f>SUM(I3136)</f>
        <v>95742</v>
      </c>
      <c r="J3135" s="104">
        <f>SUM(J3136)</f>
        <v>95742</v>
      </c>
      <c r="K3135" s="104">
        <f>SUM(K3136)</f>
        <v>0</v>
      </c>
      <c r="L3135" s="104">
        <f t="shared" si="1096"/>
        <v>26877</v>
      </c>
      <c r="M3135" s="104">
        <f>SUM(M3136)</f>
        <v>8277</v>
      </c>
      <c r="N3135" s="104">
        <f t="shared" ref="N3135:O3135" si="1113">SUM(N3136)</f>
        <v>10000</v>
      </c>
      <c r="O3135" s="104">
        <f t="shared" si="1113"/>
        <v>8600</v>
      </c>
      <c r="P3135" s="104">
        <f t="shared" si="1097"/>
        <v>26877</v>
      </c>
      <c r="Q3135" s="104">
        <f t="shared" si="1098"/>
        <v>28.072319358275365</v>
      </c>
      <c r="R3135" s="35"/>
    </row>
    <row r="3136" spans="1:18" x14ac:dyDescent="0.3">
      <c r="A3136" s="40" t="s">
        <v>796</v>
      </c>
      <c r="B3136" s="40" t="s">
        <v>154</v>
      </c>
      <c r="C3136" s="40" t="s">
        <v>1303</v>
      </c>
      <c r="D3136" s="40" t="s">
        <v>1304</v>
      </c>
      <c r="E3136" s="88" t="s">
        <v>3017</v>
      </c>
      <c r="F3136" s="40"/>
      <c r="G3136" s="81" t="s">
        <v>3071</v>
      </c>
      <c r="H3136" s="9" t="s">
        <v>15</v>
      </c>
      <c r="I3136" s="102">
        <v>95742</v>
      </c>
      <c r="J3136" s="102">
        <v>95742</v>
      </c>
      <c r="K3136" s="102"/>
      <c r="L3136" s="102">
        <f t="shared" si="1096"/>
        <v>26877</v>
      </c>
      <c r="M3136" s="102">
        <v>8277</v>
      </c>
      <c r="N3136" s="102">
        <v>10000</v>
      </c>
      <c r="O3136" s="102">
        <v>8600</v>
      </c>
      <c r="P3136" s="102">
        <f t="shared" si="1097"/>
        <v>26877</v>
      </c>
      <c r="Q3136" s="102">
        <f t="shared" si="1098"/>
        <v>28.072319358275365</v>
      </c>
      <c r="R3136" s="35"/>
    </row>
    <row r="3137" spans="1:18" x14ac:dyDescent="0.3">
      <c r="A3137" s="40" t="s">
        <v>796</v>
      </c>
      <c r="B3137" s="40" t="s">
        <v>154</v>
      </c>
      <c r="C3137" s="40" t="s">
        <v>1303</v>
      </c>
      <c r="D3137" s="40" t="s">
        <v>1304</v>
      </c>
      <c r="E3137" s="52" t="s">
        <v>125</v>
      </c>
      <c r="F3137" s="52" t="s">
        <v>0</v>
      </c>
      <c r="G3137" s="52" t="s">
        <v>0</v>
      </c>
      <c r="H3137" s="6" t="s">
        <v>16</v>
      </c>
      <c r="I3137" s="104">
        <f>SUM(I3138:I3145)</f>
        <v>84865</v>
      </c>
      <c r="J3137" s="104">
        <f>SUM(J3138:J3145)</f>
        <v>72565</v>
      </c>
      <c r="K3137" s="104">
        <f>SUM(K3138:K3145)</f>
        <v>0</v>
      </c>
      <c r="L3137" s="104">
        <f t="shared" si="1096"/>
        <v>17605</v>
      </c>
      <c r="M3137" s="104">
        <f>SUM(M3138:M3145)</f>
        <v>255</v>
      </c>
      <c r="N3137" s="104">
        <f t="shared" ref="N3137:O3137" si="1114">SUM(N3138:N3145)</f>
        <v>9925</v>
      </c>
      <c r="O3137" s="104">
        <f t="shared" si="1114"/>
        <v>7425</v>
      </c>
      <c r="P3137" s="104">
        <f t="shared" si="1097"/>
        <v>17605</v>
      </c>
      <c r="Q3137" s="104">
        <f t="shared" si="1098"/>
        <v>24.261007372700337</v>
      </c>
      <c r="R3137" s="35"/>
    </row>
    <row r="3138" spans="1:18" x14ac:dyDescent="0.3">
      <c r="A3138" s="40" t="s">
        <v>796</v>
      </c>
      <c r="B3138" s="40" t="s">
        <v>154</v>
      </c>
      <c r="C3138" s="40" t="s">
        <v>1303</v>
      </c>
      <c r="D3138" s="40" t="s">
        <v>1304</v>
      </c>
      <c r="E3138" s="88" t="s">
        <v>3018</v>
      </c>
      <c r="F3138" s="40"/>
      <c r="G3138" s="81" t="s">
        <v>3071</v>
      </c>
      <c r="H3138" s="9" t="s">
        <v>17</v>
      </c>
      <c r="I3138" s="102">
        <v>500</v>
      </c>
      <c r="J3138" s="102">
        <v>500</v>
      </c>
      <c r="K3138" s="102"/>
      <c r="L3138" s="102">
        <f t="shared" si="1096"/>
        <v>0</v>
      </c>
      <c r="M3138" s="102">
        <v>0</v>
      </c>
      <c r="N3138" s="102"/>
      <c r="O3138" s="102"/>
      <c r="P3138" s="102">
        <f t="shared" si="1097"/>
        <v>0</v>
      </c>
      <c r="Q3138" s="102">
        <f t="shared" si="1098"/>
        <v>0</v>
      </c>
      <c r="R3138" s="35"/>
    </row>
    <row r="3139" spans="1:18" x14ac:dyDescent="0.3">
      <c r="A3139" s="40" t="s">
        <v>796</v>
      </c>
      <c r="B3139" s="40" t="s">
        <v>154</v>
      </c>
      <c r="C3139" s="40" t="s">
        <v>1303</v>
      </c>
      <c r="D3139" s="40" t="s">
        <v>1304</v>
      </c>
      <c r="E3139" s="88" t="s">
        <v>3031</v>
      </c>
      <c r="F3139" s="40"/>
      <c r="G3139" s="81" t="s">
        <v>3071</v>
      </c>
      <c r="H3139" s="9" t="s">
        <v>18</v>
      </c>
      <c r="I3139" s="102">
        <v>33365</v>
      </c>
      <c r="J3139" s="102">
        <v>33365</v>
      </c>
      <c r="K3139" s="102"/>
      <c r="L3139" s="102">
        <f t="shared" si="1096"/>
        <v>9000</v>
      </c>
      <c r="M3139" s="102">
        <v>0</v>
      </c>
      <c r="N3139" s="102">
        <v>5500</v>
      </c>
      <c r="O3139" s="102">
        <v>3500</v>
      </c>
      <c r="P3139" s="102">
        <f t="shared" si="1097"/>
        <v>9000</v>
      </c>
      <c r="Q3139" s="102">
        <f t="shared" si="1098"/>
        <v>26.974374344372848</v>
      </c>
      <c r="R3139" s="35"/>
    </row>
    <row r="3140" spans="1:18" x14ac:dyDescent="0.3">
      <c r="A3140" s="40" t="s">
        <v>796</v>
      </c>
      <c r="B3140" s="40" t="s">
        <v>154</v>
      </c>
      <c r="C3140" s="40" t="s">
        <v>1303</v>
      </c>
      <c r="D3140" s="40" t="s">
        <v>1304</v>
      </c>
      <c r="E3140" s="88" t="s">
        <v>3032</v>
      </c>
      <c r="F3140" s="40"/>
      <c r="G3140" s="81" t="s">
        <v>3071</v>
      </c>
      <c r="H3140" s="9" t="s">
        <v>19</v>
      </c>
      <c r="I3140" s="102">
        <v>8500</v>
      </c>
      <c r="J3140" s="102">
        <v>8500</v>
      </c>
      <c r="K3140" s="102"/>
      <c r="L3140" s="102">
        <f t="shared" si="1096"/>
        <v>2600</v>
      </c>
      <c r="M3140" s="102">
        <v>0</v>
      </c>
      <c r="N3140" s="102">
        <v>1500</v>
      </c>
      <c r="O3140" s="102">
        <v>1100</v>
      </c>
      <c r="P3140" s="102">
        <f t="shared" si="1097"/>
        <v>2600</v>
      </c>
      <c r="Q3140" s="102">
        <f t="shared" si="1098"/>
        <v>30.588235294117649</v>
      </c>
      <c r="R3140" s="35"/>
    </row>
    <row r="3141" spans="1:18" x14ac:dyDescent="0.3">
      <c r="A3141" s="40" t="s">
        <v>796</v>
      </c>
      <c r="B3141" s="40" t="s">
        <v>154</v>
      </c>
      <c r="C3141" s="40" t="s">
        <v>1303</v>
      </c>
      <c r="D3141" s="40" t="s">
        <v>1304</v>
      </c>
      <c r="E3141" s="88" t="s">
        <v>3026</v>
      </c>
      <c r="F3141" s="40"/>
      <c r="G3141" s="81" t="s">
        <v>3071</v>
      </c>
      <c r="H3141" s="9" t="s">
        <v>20</v>
      </c>
      <c r="I3141" s="102">
        <v>15000</v>
      </c>
      <c r="J3141" s="102">
        <v>8000</v>
      </c>
      <c r="K3141" s="102"/>
      <c r="L3141" s="102">
        <f t="shared" si="1096"/>
        <v>1800</v>
      </c>
      <c r="M3141" s="102">
        <v>0</v>
      </c>
      <c r="N3141" s="102">
        <v>900</v>
      </c>
      <c r="O3141" s="102">
        <v>900</v>
      </c>
      <c r="P3141" s="102">
        <f t="shared" si="1097"/>
        <v>1800</v>
      </c>
      <c r="Q3141" s="102">
        <f t="shared" si="1098"/>
        <v>22.5</v>
      </c>
      <c r="R3141" s="35"/>
    </row>
    <row r="3142" spans="1:18" x14ac:dyDescent="0.3">
      <c r="A3142" s="40" t="s">
        <v>796</v>
      </c>
      <c r="B3142" s="40" t="s">
        <v>154</v>
      </c>
      <c r="C3142" s="40" t="s">
        <v>1303</v>
      </c>
      <c r="D3142" s="40" t="s">
        <v>1304</v>
      </c>
      <c r="E3142" s="88" t="s">
        <v>3033</v>
      </c>
      <c r="F3142" s="40"/>
      <c r="G3142" s="81" t="s">
        <v>3071</v>
      </c>
      <c r="H3142" s="9" t="s">
        <v>21</v>
      </c>
      <c r="I3142" s="102">
        <v>1000</v>
      </c>
      <c r="J3142" s="102">
        <v>200</v>
      </c>
      <c r="K3142" s="102"/>
      <c r="L3142" s="102">
        <f t="shared" si="1096"/>
        <v>50</v>
      </c>
      <c r="M3142" s="102">
        <v>0</v>
      </c>
      <c r="N3142" s="102">
        <v>25</v>
      </c>
      <c r="O3142" s="102">
        <v>25</v>
      </c>
      <c r="P3142" s="102">
        <f t="shared" si="1097"/>
        <v>50</v>
      </c>
      <c r="Q3142" s="102">
        <f t="shared" si="1098"/>
        <v>25</v>
      </c>
      <c r="R3142" s="35"/>
    </row>
    <row r="3143" spans="1:18" x14ac:dyDescent="0.3">
      <c r="A3143" s="40" t="s">
        <v>796</v>
      </c>
      <c r="B3143" s="40" t="s">
        <v>154</v>
      </c>
      <c r="C3143" s="40" t="s">
        <v>1303</v>
      </c>
      <c r="D3143" s="40" t="s">
        <v>1304</v>
      </c>
      <c r="E3143" s="88" t="s">
        <v>3035</v>
      </c>
      <c r="F3143" s="40"/>
      <c r="G3143" s="81" t="s">
        <v>3071</v>
      </c>
      <c r="H3143" s="9" t="s">
        <v>23</v>
      </c>
      <c r="I3143" s="102">
        <v>6500</v>
      </c>
      <c r="J3143" s="102">
        <v>4500</v>
      </c>
      <c r="K3143" s="102"/>
      <c r="L3143" s="102">
        <f t="shared" si="1096"/>
        <v>1000</v>
      </c>
      <c r="M3143" s="102">
        <v>0</v>
      </c>
      <c r="N3143" s="102">
        <v>500</v>
      </c>
      <c r="O3143" s="102">
        <v>500</v>
      </c>
      <c r="P3143" s="102">
        <f t="shared" si="1097"/>
        <v>1000</v>
      </c>
      <c r="Q3143" s="102">
        <f t="shared" si="1098"/>
        <v>22.222222222222221</v>
      </c>
      <c r="R3143" s="35"/>
    </row>
    <row r="3144" spans="1:18" x14ac:dyDescent="0.3">
      <c r="A3144" s="40" t="s">
        <v>796</v>
      </c>
      <c r="B3144" s="40" t="s">
        <v>154</v>
      </c>
      <c r="C3144" s="40" t="s">
        <v>1303</v>
      </c>
      <c r="D3144" s="40" t="s">
        <v>1304</v>
      </c>
      <c r="E3144" s="88" t="s">
        <v>3036</v>
      </c>
      <c r="F3144" s="40"/>
      <c r="G3144" s="81" t="s">
        <v>3071</v>
      </c>
      <c r="H3144" s="9" t="s">
        <v>24</v>
      </c>
      <c r="I3144" s="102">
        <v>2500</v>
      </c>
      <c r="J3144" s="102">
        <v>0</v>
      </c>
      <c r="K3144" s="102"/>
      <c r="L3144" s="102">
        <f t="shared" si="1096"/>
        <v>0</v>
      </c>
      <c r="M3144" s="102">
        <v>0</v>
      </c>
      <c r="N3144" s="102"/>
      <c r="O3144" s="102"/>
      <c r="P3144" s="102">
        <f t="shared" si="1097"/>
        <v>0</v>
      </c>
      <c r="Q3144" s="102" t="str">
        <f t="shared" si="1098"/>
        <v>-</v>
      </c>
      <c r="R3144" s="35"/>
    </row>
    <row r="3145" spans="1:18" x14ac:dyDescent="0.3">
      <c r="A3145" s="41" t="s">
        <v>796</v>
      </c>
      <c r="B3145" s="41" t="s">
        <v>154</v>
      </c>
      <c r="C3145" s="41" t="s">
        <v>1303</v>
      </c>
      <c r="D3145" s="41" t="s">
        <v>1304</v>
      </c>
      <c r="E3145" s="41" t="s">
        <v>127</v>
      </c>
      <c r="F3145" s="40" t="s">
        <v>0</v>
      </c>
      <c r="G3145" s="81" t="s">
        <v>0</v>
      </c>
      <c r="H3145" s="6" t="s">
        <v>25</v>
      </c>
      <c r="I3145" s="104">
        <f>SUM(I3146:I3148)</f>
        <v>17500</v>
      </c>
      <c r="J3145" s="104">
        <f>SUM(J3146:J3148)</f>
        <v>17500</v>
      </c>
      <c r="K3145" s="104">
        <f>SUM(K3146:K3148)</f>
        <v>0</v>
      </c>
      <c r="L3145" s="104">
        <f t="shared" si="1096"/>
        <v>3155</v>
      </c>
      <c r="M3145" s="104">
        <f>SUM(M3146:M3148)</f>
        <v>255</v>
      </c>
      <c r="N3145" s="104">
        <f t="shared" ref="N3145:O3145" si="1115">SUM(N3146:N3148)</f>
        <v>1500</v>
      </c>
      <c r="O3145" s="104">
        <f t="shared" si="1115"/>
        <v>1400</v>
      </c>
      <c r="P3145" s="104">
        <f t="shared" si="1097"/>
        <v>3155</v>
      </c>
      <c r="Q3145" s="104">
        <f t="shared" si="1098"/>
        <v>18.028571428571428</v>
      </c>
      <c r="R3145" s="35"/>
    </row>
    <row r="3146" spans="1:18" x14ac:dyDescent="0.3">
      <c r="A3146" s="40" t="s">
        <v>796</v>
      </c>
      <c r="B3146" s="40" t="s">
        <v>154</v>
      </c>
      <c r="C3146" s="40" t="s">
        <v>1303</v>
      </c>
      <c r="D3146" s="40" t="s">
        <v>1304</v>
      </c>
      <c r="E3146" s="88" t="s">
        <v>3019</v>
      </c>
      <c r="F3146" s="40"/>
      <c r="G3146" s="81" t="s">
        <v>3071</v>
      </c>
      <c r="H3146" s="9" t="s">
        <v>25</v>
      </c>
      <c r="I3146" s="102">
        <v>7000</v>
      </c>
      <c r="J3146" s="102">
        <v>7000</v>
      </c>
      <c r="K3146" s="102"/>
      <c r="L3146" s="102">
        <f t="shared" si="1096"/>
        <v>1000</v>
      </c>
      <c r="M3146" s="102">
        <v>0</v>
      </c>
      <c r="N3146" s="102">
        <v>500</v>
      </c>
      <c r="O3146" s="102">
        <v>500</v>
      </c>
      <c r="P3146" s="102">
        <f t="shared" si="1097"/>
        <v>1000</v>
      </c>
      <c r="Q3146" s="102">
        <f t="shared" si="1098"/>
        <v>14.285714285714285</v>
      </c>
      <c r="R3146" s="35"/>
    </row>
    <row r="3147" spans="1:18" x14ac:dyDescent="0.3">
      <c r="A3147" s="40" t="s">
        <v>796</v>
      </c>
      <c r="B3147" s="40" t="s">
        <v>154</v>
      </c>
      <c r="C3147" s="40" t="s">
        <v>1303</v>
      </c>
      <c r="D3147" s="40" t="s">
        <v>1304</v>
      </c>
      <c r="E3147" s="88" t="s">
        <v>3019</v>
      </c>
      <c r="F3147" s="40" t="s">
        <v>1311</v>
      </c>
      <c r="G3147" s="81" t="s">
        <v>3071</v>
      </c>
      <c r="H3147" s="9" t="s">
        <v>135</v>
      </c>
      <c r="I3147" s="102">
        <v>4500</v>
      </c>
      <c r="J3147" s="102">
        <v>4500</v>
      </c>
      <c r="K3147" s="102"/>
      <c r="L3147" s="102">
        <f t="shared" ref="L3147:L3210" si="1116">SUM(M3147:O3147)</f>
        <v>1055</v>
      </c>
      <c r="M3147" s="102">
        <v>255</v>
      </c>
      <c r="N3147" s="102">
        <v>450</v>
      </c>
      <c r="O3147" s="102">
        <v>350</v>
      </c>
      <c r="P3147" s="102">
        <f t="shared" si="1097"/>
        <v>1055</v>
      </c>
      <c r="Q3147" s="102">
        <f t="shared" si="1098"/>
        <v>23.444444444444446</v>
      </c>
      <c r="R3147" s="35"/>
    </row>
    <row r="3148" spans="1:18" ht="20.399999999999999" x14ac:dyDescent="0.3">
      <c r="A3148" s="40" t="s">
        <v>796</v>
      </c>
      <c r="B3148" s="40" t="s">
        <v>154</v>
      </c>
      <c r="C3148" s="40" t="s">
        <v>1303</v>
      </c>
      <c r="D3148" s="40" t="s">
        <v>1304</v>
      </c>
      <c r="E3148" s="88" t="s">
        <v>3019</v>
      </c>
      <c r="F3148" s="40" t="s">
        <v>1312</v>
      </c>
      <c r="G3148" s="81" t="s">
        <v>3071</v>
      </c>
      <c r="H3148" s="9" t="s">
        <v>141</v>
      </c>
      <c r="I3148" s="102">
        <v>6000</v>
      </c>
      <c r="J3148" s="102">
        <v>6000</v>
      </c>
      <c r="K3148" s="102"/>
      <c r="L3148" s="102">
        <f t="shared" si="1116"/>
        <v>1100</v>
      </c>
      <c r="M3148" s="102">
        <v>0</v>
      </c>
      <c r="N3148" s="102">
        <v>550</v>
      </c>
      <c r="O3148" s="102">
        <v>550</v>
      </c>
      <c r="P3148" s="102">
        <f t="shared" si="1097"/>
        <v>1100</v>
      </c>
      <c r="Q3148" s="102">
        <f t="shared" si="1098"/>
        <v>18.333333333333332</v>
      </c>
      <c r="R3148" s="35"/>
    </row>
    <row r="3149" spans="1:18" s="34" customFormat="1" ht="20.399999999999999" x14ac:dyDescent="0.3">
      <c r="A3149" s="43" t="s">
        <v>0</v>
      </c>
      <c r="B3149" s="43" t="s">
        <v>0</v>
      </c>
      <c r="C3149" s="43" t="s">
        <v>0</v>
      </c>
      <c r="D3149" s="49" t="s">
        <v>0</v>
      </c>
      <c r="E3149" s="49" t="s">
        <v>0</v>
      </c>
      <c r="F3149" s="49" t="s">
        <v>0</v>
      </c>
      <c r="G3149" s="49" t="s">
        <v>0</v>
      </c>
      <c r="H3149" s="21" t="s">
        <v>35</v>
      </c>
      <c r="I3149" s="112">
        <f t="shared" ref="I3149:O3150" si="1117">SUM(I3150)</f>
        <v>100</v>
      </c>
      <c r="J3149" s="112">
        <f t="shared" si="1117"/>
        <v>100</v>
      </c>
      <c r="K3149" s="112">
        <f t="shared" si="1117"/>
        <v>0</v>
      </c>
      <c r="L3149" s="112">
        <f t="shared" si="1116"/>
        <v>0</v>
      </c>
      <c r="M3149" s="112">
        <f t="shared" si="1117"/>
        <v>0</v>
      </c>
      <c r="N3149" s="112">
        <f t="shared" si="1117"/>
        <v>0</v>
      </c>
      <c r="O3149" s="112">
        <f t="shared" si="1117"/>
        <v>0</v>
      </c>
      <c r="P3149" s="112">
        <f t="shared" ref="P3149:P3212" si="1118">K3149+L3149</f>
        <v>0</v>
      </c>
      <c r="Q3149" s="112">
        <f t="shared" ref="Q3149:Q3212" si="1119">IF(J3149=0,"-",P3149/J3149*100)</f>
        <v>0</v>
      </c>
      <c r="R3149" s="35"/>
    </row>
    <row r="3150" spans="1:18" x14ac:dyDescent="0.3">
      <c r="A3150" s="40" t="s">
        <v>796</v>
      </c>
      <c r="B3150" s="40" t="s">
        <v>154</v>
      </c>
      <c r="C3150" s="40" t="s">
        <v>1303</v>
      </c>
      <c r="D3150" s="40" t="s">
        <v>1304</v>
      </c>
      <c r="E3150" s="52" t="s">
        <v>142</v>
      </c>
      <c r="F3150" s="52" t="s">
        <v>0</v>
      </c>
      <c r="G3150" s="52" t="s">
        <v>0</v>
      </c>
      <c r="H3150" s="6" t="s">
        <v>27</v>
      </c>
      <c r="I3150" s="104">
        <f t="shared" si="1117"/>
        <v>100</v>
      </c>
      <c r="J3150" s="104">
        <f t="shared" si="1117"/>
        <v>100</v>
      </c>
      <c r="K3150" s="104">
        <f t="shared" si="1117"/>
        <v>0</v>
      </c>
      <c r="L3150" s="104">
        <f t="shared" si="1116"/>
        <v>0</v>
      </c>
      <c r="M3150" s="104">
        <f t="shared" si="1117"/>
        <v>0</v>
      </c>
      <c r="N3150" s="104">
        <f t="shared" si="1117"/>
        <v>0</v>
      </c>
      <c r="O3150" s="104">
        <f t="shared" si="1117"/>
        <v>0</v>
      </c>
      <c r="P3150" s="104">
        <f t="shared" si="1118"/>
        <v>0</v>
      </c>
      <c r="Q3150" s="104">
        <f t="shared" si="1119"/>
        <v>0</v>
      </c>
      <c r="R3150" s="35"/>
    </row>
    <row r="3151" spans="1:18" x14ac:dyDescent="0.3">
      <c r="A3151" s="40" t="s">
        <v>796</v>
      </c>
      <c r="B3151" s="40" t="s">
        <v>154</v>
      </c>
      <c r="C3151" s="40" t="s">
        <v>1303</v>
      </c>
      <c r="D3151" s="40" t="s">
        <v>1304</v>
      </c>
      <c r="E3151" s="88" t="s">
        <v>3021</v>
      </c>
      <c r="F3151" s="40"/>
      <c r="G3151" s="81" t="s">
        <v>3071</v>
      </c>
      <c r="H3151" s="9" t="s">
        <v>34</v>
      </c>
      <c r="I3151" s="102">
        <v>100</v>
      </c>
      <c r="J3151" s="102">
        <v>100</v>
      </c>
      <c r="K3151" s="102"/>
      <c r="L3151" s="102">
        <f t="shared" si="1116"/>
        <v>0</v>
      </c>
      <c r="M3151" s="102">
        <v>0</v>
      </c>
      <c r="N3151" s="102"/>
      <c r="O3151" s="102"/>
      <c r="P3151" s="102">
        <f t="shared" si="1118"/>
        <v>0</v>
      </c>
      <c r="Q3151" s="102">
        <f t="shared" si="1119"/>
        <v>0</v>
      </c>
      <c r="R3151" s="35"/>
    </row>
    <row r="3152" spans="1:18" s="34" customFormat="1" ht="20.399999999999999" x14ac:dyDescent="0.3">
      <c r="A3152" s="43" t="s">
        <v>0</v>
      </c>
      <c r="B3152" s="43" t="s">
        <v>0</v>
      </c>
      <c r="C3152" s="43" t="s">
        <v>0</v>
      </c>
      <c r="D3152" s="49" t="s">
        <v>0</v>
      </c>
      <c r="E3152" s="49" t="s">
        <v>0</v>
      </c>
      <c r="F3152" s="49" t="s">
        <v>0</v>
      </c>
      <c r="G3152" s="49" t="s">
        <v>0</v>
      </c>
      <c r="H3152" s="21" t="s">
        <v>53</v>
      </c>
      <c r="I3152" s="112">
        <f>SUM(I3153)</f>
        <v>2000</v>
      </c>
      <c r="J3152" s="112">
        <f>SUM(J3153)</f>
        <v>0</v>
      </c>
      <c r="K3152" s="112">
        <f>SUM(K3153)</f>
        <v>0</v>
      </c>
      <c r="L3152" s="112">
        <f t="shared" si="1116"/>
        <v>0</v>
      </c>
      <c r="M3152" s="112">
        <f>SUM(M3153)</f>
        <v>0</v>
      </c>
      <c r="N3152" s="112">
        <f t="shared" ref="N3152:O3152" si="1120">SUM(N3153)</f>
        <v>0</v>
      </c>
      <c r="O3152" s="112">
        <f t="shared" si="1120"/>
        <v>0</v>
      </c>
      <c r="P3152" s="112">
        <f t="shared" si="1118"/>
        <v>0</v>
      </c>
      <c r="Q3152" s="112" t="str">
        <f t="shared" si="1119"/>
        <v>-</v>
      </c>
      <c r="R3152" s="35"/>
    </row>
    <row r="3153" spans="1:18" x14ac:dyDescent="0.3">
      <c r="A3153" s="40" t="s">
        <v>796</v>
      </c>
      <c r="B3153" s="40" t="s">
        <v>154</v>
      </c>
      <c r="C3153" s="40" t="s">
        <v>1303</v>
      </c>
      <c r="D3153" s="40" t="s">
        <v>1304</v>
      </c>
      <c r="E3153" s="52" t="s">
        <v>149</v>
      </c>
      <c r="F3153" s="52" t="s">
        <v>0</v>
      </c>
      <c r="G3153" s="52" t="s">
        <v>0</v>
      </c>
      <c r="H3153" s="6" t="s">
        <v>46</v>
      </c>
      <c r="I3153" s="104">
        <f>SUM(I3154:I3155)</f>
        <v>2000</v>
      </c>
      <c r="J3153" s="104">
        <f>SUM(J3154:J3155)</f>
        <v>0</v>
      </c>
      <c r="K3153" s="104">
        <f>SUM(K3154:K3155)</f>
        <v>0</v>
      </c>
      <c r="L3153" s="104">
        <f t="shared" si="1116"/>
        <v>0</v>
      </c>
      <c r="M3153" s="104">
        <f>SUM(M3154:M3155)</f>
        <v>0</v>
      </c>
      <c r="N3153" s="104">
        <f t="shared" ref="N3153:O3153" si="1121">SUM(N3154:N3155)</f>
        <v>0</v>
      </c>
      <c r="O3153" s="104">
        <f t="shared" si="1121"/>
        <v>0</v>
      </c>
      <c r="P3153" s="104">
        <f t="shared" si="1118"/>
        <v>0</v>
      </c>
      <c r="Q3153" s="104" t="str">
        <f t="shared" si="1119"/>
        <v>-</v>
      </c>
      <c r="R3153" s="35"/>
    </row>
    <row r="3154" spans="1:18" x14ac:dyDescent="0.3">
      <c r="A3154" s="40" t="s">
        <v>796</v>
      </c>
      <c r="B3154" s="40" t="s">
        <v>154</v>
      </c>
      <c r="C3154" s="40" t="s">
        <v>1303</v>
      </c>
      <c r="D3154" s="40" t="s">
        <v>1304</v>
      </c>
      <c r="E3154" s="88" t="s">
        <v>3022</v>
      </c>
      <c r="F3154" s="40"/>
      <c r="G3154" s="81" t="s">
        <v>3071</v>
      </c>
      <c r="H3154" s="9" t="s">
        <v>49</v>
      </c>
      <c r="I3154" s="102">
        <v>1000</v>
      </c>
      <c r="J3154" s="102">
        <v>0</v>
      </c>
      <c r="K3154" s="102"/>
      <c r="L3154" s="102">
        <f t="shared" si="1116"/>
        <v>0</v>
      </c>
      <c r="M3154" s="102">
        <v>0</v>
      </c>
      <c r="N3154" s="102"/>
      <c r="O3154" s="102"/>
      <c r="P3154" s="102">
        <f t="shared" si="1118"/>
        <v>0</v>
      </c>
      <c r="Q3154" s="102" t="str">
        <f t="shared" si="1119"/>
        <v>-</v>
      </c>
      <c r="R3154" s="35"/>
    </row>
    <row r="3155" spans="1:18" x14ac:dyDescent="0.3">
      <c r="A3155" s="40" t="s">
        <v>796</v>
      </c>
      <c r="B3155" s="40" t="s">
        <v>154</v>
      </c>
      <c r="C3155" s="40" t="s">
        <v>1303</v>
      </c>
      <c r="D3155" s="40" t="s">
        <v>1304</v>
      </c>
      <c r="E3155" s="88" t="s">
        <v>3037</v>
      </c>
      <c r="F3155" s="40"/>
      <c r="G3155" s="81" t="s">
        <v>3071</v>
      </c>
      <c r="H3155" s="9" t="s">
        <v>52</v>
      </c>
      <c r="I3155" s="102">
        <v>1000</v>
      </c>
      <c r="J3155" s="102">
        <v>0</v>
      </c>
      <c r="K3155" s="102"/>
      <c r="L3155" s="102">
        <f t="shared" si="1116"/>
        <v>0</v>
      </c>
      <c r="M3155" s="102">
        <v>0</v>
      </c>
      <c r="N3155" s="102"/>
      <c r="O3155" s="102"/>
      <c r="P3155" s="102">
        <f t="shared" si="1118"/>
        <v>0</v>
      </c>
      <c r="Q3155" s="102" t="str">
        <f t="shared" si="1119"/>
        <v>-</v>
      </c>
      <c r="R3155" s="35"/>
    </row>
    <row r="3156" spans="1:18" s="34" customFormat="1" x14ac:dyDescent="0.3">
      <c r="A3156" s="49" t="s">
        <v>0</v>
      </c>
      <c r="B3156" s="49" t="s">
        <v>0</v>
      </c>
      <c r="C3156" s="49" t="s">
        <v>0</v>
      </c>
      <c r="D3156" s="49" t="s">
        <v>0</v>
      </c>
      <c r="E3156" s="49" t="s">
        <v>0</v>
      </c>
      <c r="F3156" s="49" t="s">
        <v>0</v>
      </c>
      <c r="G3156" s="49" t="s">
        <v>0</v>
      </c>
      <c r="H3156" s="21" t="s">
        <v>1313</v>
      </c>
      <c r="I3156" s="112">
        <f>SUM(I3126,I3149,I3152)</f>
        <v>1236798</v>
      </c>
      <c r="J3156" s="112">
        <f>SUM(J3126,J3149,J3152)</f>
        <v>1222498</v>
      </c>
      <c r="K3156" s="112">
        <f>SUM(K3126,K3149,K3152)</f>
        <v>0</v>
      </c>
      <c r="L3156" s="112">
        <f t="shared" si="1116"/>
        <v>328183</v>
      </c>
      <c r="M3156" s="112">
        <f>SUM(M3126,M3149,M3152)</f>
        <v>96233</v>
      </c>
      <c r="N3156" s="112">
        <f t="shared" ref="N3156:O3156" si="1122">SUM(N3126,N3149,N3152)</f>
        <v>122925</v>
      </c>
      <c r="O3156" s="112">
        <f t="shared" si="1122"/>
        <v>109025</v>
      </c>
      <c r="P3156" s="112">
        <f t="shared" si="1118"/>
        <v>328183</v>
      </c>
      <c r="Q3156" s="112">
        <f t="shared" si="1119"/>
        <v>26.845279092481135</v>
      </c>
      <c r="R3156" s="35"/>
    </row>
    <row r="3157" spans="1:18" ht="15" thickBot="1" x14ac:dyDescent="0.35">
      <c r="A3157" s="81" t="s">
        <v>0</v>
      </c>
      <c r="B3157" s="81" t="s">
        <v>0</v>
      </c>
      <c r="C3157" s="81" t="s">
        <v>0</v>
      </c>
      <c r="D3157" s="81" t="s">
        <v>0</v>
      </c>
      <c r="E3157" s="81" t="s">
        <v>0</v>
      </c>
      <c r="F3157" s="81" t="s">
        <v>0</v>
      </c>
      <c r="G3157" s="81" t="s">
        <v>0</v>
      </c>
      <c r="H3157" s="6" t="s">
        <v>152</v>
      </c>
      <c r="I3157" s="104">
        <v>37</v>
      </c>
      <c r="J3157" s="104">
        <v>37</v>
      </c>
      <c r="K3157" s="104"/>
      <c r="L3157" s="104"/>
      <c r="M3157" s="104"/>
      <c r="N3157" s="104"/>
      <c r="O3157" s="104"/>
      <c r="P3157" s="104"/>
      <c r="Q3157" s="104"/>
      <c r="R3157" s="35"/>
    </row>
    <row r="3158" spans="1:18" s="34" customFormat="1" ht="31.2" thickBot="1" x14ac:dyDescent="0.35">
      <c r="A3158" s="127" t="s">
        <v>0</v>
      </c>
      <c r="B3158" s="127" t="s">
        <v>0</v>
      </c>
      <c r="C3158" s="127" t="s">
        <v>0</v>
      </c>
      <c r="D3158" s="127" t="s">
        <v>0</v>
      </c>
      <c r="E3158" s="127" t="s">
        <v>0</v>
      </c>
      <c r="F3158" s="127" t="s">
        <v>0</v>
      </c>
      <c r="G3158" s="127" t="s">
        <v>0</v>
      </c>
      <c r="H3158" s="29" t="s">
        <v>63</v>
      </c>
      <c r="I3158" s="124" t="s">
        <v>3013</v>
      </c>
      <c r="J3158" s="124" t="s">
        <v>2</v>
      </c>
      <c r="K3158" s="124" t="s">
        <v>3097</v>
      </c>
      <c r="L3158" s="124" t="s">
        <v>3097</v>
      </c>
      <c r="M3158" s="124" t="s">
        <v>3098</v>
      </c>
      <c r="N3158" s="124" t="s">
        <v>3099</v>
      </c>
      <c r="O3158" s="124" t="s">
        <v>3100</v>
      </c>
      <c r="P3158" s="124" t="s">
        <v>3097</v>
      </c>
      <c r="Q3158" s="126" t="s">
        <v>3101</v>
      </c>
      <c r="R3158" s="35"/>
    </row>
    <row r="3159" spans="1:18" x14ac:dyDescent="0.3">
      <c r="A3159" s="128"/>
      <c r="B3159" s="128"/>
      <c r="C3159" s="128"/>
      <c r="D3159" s="128"/>
      <c r="E3159" s="128"/>
      <c r="F3159" s="128"/>
      <c r="G3159" s="128"/>
      <c r="H3159" s="10" t="s">
        <v>0</v>
      </c>
      <c r="I3159" s="103">
        <v>1</v>
      </c>
      <c r="J3159" s="103">
        <v>2</v>
      </c>
      <c r="K3159" s="103">
        <v>3</v>
      </c>
      <c r="L3159" s="103" t="s">
        <v>3</v>
      </c>
      <c r="M3159" s="103">
        <v>5</v>
      </c>
      <c r="N3159" s="103">
        <v>6</v>
      </c>
      <c r="O3159" s="103">
        <v>7</v>
      </c>
      <c r="P3159" s="103" t="s">
        <v>3102</v>
      </c>
      <c r="Q3159" s="103">
        <v>9</v>
      </c>
      <c r="R3159" s="35"/>
    </row>
    <row r="3160" spans="1:18" x14ac:dyDescent="0.3">
      <c r="A3160" s="128"/>
      <c r="B3160" s="128"/>
      <c r="C3160" s="128"/>
      <c r="D3160" s="128"/>
      <c r="E3160" s="128"/>
      <c r="F3160" s="128"/>
      <c r="G3160" s="128"/>
      <c r="H3160" s="11" t="s">
        <v>99</v>
      </c>
      <c r="I3160" s="105">
        <f>SUM(I3156)</f>
        <v>1236798</v>
      </c>
      <c r="J3160" s="105">
        <f>SUM(J3156)</f>
        <v>1222498</v>
      </c>
      <c r="K3160" s="105">
        <f>SUM(K3156)</f>
        <v>0</v>
      </c>
      <c r="L3160" s="105">
        <f t="shared" si="1116"/>
        <v>328183</v>
      </c>
      <c r="M3160" s="105">
        <f>SUM(M3156)</f>
        <v>96233</v>
      </c>
      <c r="N3160" s="105">
        <f t="shared" ref="N3160:O3160" si="1123">SUM(N3156)</f>
        <v>122925</v>
      </c>
      <c r="O3160" s="105">
        <f t="shared" si="1123"/>
        <v>109025</v>
      </c>
      <c r="P3160" s="105">
        <f t="shared" si="1118"/>
        <v>328183</v>
      </c>
      <c r="Q3160" s="105">
        <f t="shared" si="1119"/>
        <v>26.845279092481135</v>
      </c>
      <c r="R3160" s="35"/>
    </row>
    <row r="3161" spans="1:18" x14ac:dyDescent="0.3">
      <c r="A3161" s="128"/>
      <c r="B3161" s="128"/>
      <c r="C3161" s="128"/>
      <c r="D3161" s="128"/>
      <c r="E3161" s="128"/>
      <c r="F3161" s="128"/>
      <c r="G3161" s="128"/>
      <c r="H3161" s="12" t="s">
        <v>62</v>
      </c>
      <c r="I3161" s="105">
        <f>SUM(I3160)</f>
        <v>1236798</v>
      </c>
      <c r="J3161" s="105">
        <f>SUM(J3160)</f>
        <v>1222498</v>
      </c>
      <c r="K3161" s="105">
        <f>SUM(K3160)</f>
        <v>0</v>
      </c>
      <c r="L3161" s="105">
        <f t="shared" si="1116"/>
        <v>328183</v>
      </c>
      <c r="M3161" s="105">
        <f>SUM(M3160)</f>
        <v>96233</v>
      </c>
      <c r="N3161" s="105">
        <f t="shared" ref="N3161:O3161" si="1124">SUM(N3160)</f>
        <v>122925</v>
      </c>
      <c r="O3161" s="105">
        <f t="shared" si="1124"/>
        <v>109025</v>
      </c>
      <c r="P3161" s="105">
        <f t="shared" si="1118"/>
        <v>328183</v>
      </c>
      <c r="Q3161" s="105">
        <f t="shared" si="1119"/>
        <v>26.845279092481135</v>
      </c>
      <c r="R3161" s="35"/>
    </row>
    <row r="3162" spans="1:18" x14ac:dyDescent="0.3">
      <c r="A3162" s="129"/>
      <c r="B3162" s="129"/>
      <c r="C3162" s="129"/>
      <c r="D3162" s="129"/>
      <c r="E3162" s="129"/>
      <c r="F3162" s="129"/>
      <c r="G3162" s="129"/>
      <c r="R3162" s="35"/>
    </row>
    <row r="3163" spans="1:18" ht="15" thickBot="1" x14ac:dyDescent="0.35">
      <c r="A3163" s="81" t="s">
        <v>0</v>
      </c>
      <c r="B3163" s="81" t="s">
        <v>0</v>
      </c>
      <c r="C3163" s="81" t="s">
        <v>0</v>
      </c>
      <c r="D3163" s="81" t="s">
        <v>0</v>
      </c>
      <c r="E3163" s="81" t="s">
        <v>0</v>
      </c>
      <c r="F3163" s="81" t="s">
        <v>0</v>
      </c>
      <c r="G3163" s="81" t="s">
        <v>0</v>
      </c>
      <c r="H3163" s="13" t="s">
        <v>0</v>
      </c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35"/>
    </row>
    <row r="3164" spans="1:18" s="34" customFormat="1" ht="31.2" thickBot="1" x14ac:dyDescent="0.35">
      <c r="A3164" s="45" t="s">
        <v>112</v>
      </c>
      <c r="B3164" s="45" t="s">
        <v>113</v>
      </c>
      <c r="C3164" s="45" t="s">
        <v>114</v>
      </c>
      <c r="D3164" s="46" t="s">
        <v>0</v>
      </c>
      <c r="E3164" s="45" t="s">
        <v>3014</v>
      </c>
      <c r="F3164" s="45" t="s">
        <v>115</v>
      </c>
      <c r="G3164" s="45" t="s">
        <v>116</v>
      </c>
      <c r="H3164" s="29" t="s">
        <v>1</v>
      </c>
      <c r="I3164" s="124" t="s">
        <v>3013</v>
      </c>
      <c r="J3164" s="124" t="s">
        <v>2</v>
      </c>
      <c r="K3164" s="124" t="s">
        <v>3097</v>
      </c>
      <c r="L3164" s="124" t="s">
        <v>3097</v>
      </c>
      <c r="M3164" s="124" t="s">
        <v>3098</v>
      </c>
      <c r="N3164" s="124" t="s">
        <v>3099</v>
      </c>
      <c r="O3164" s="124" t="s">
        <v>3100</v>
      </c>
      <c r="P3164" s="124" t="s">
        <v>3097</v>
      </c>
      <c r="Q3164" s="126" t="s">
        <v>3101</v>
      </c>
      <c r="R3164" s="35"/>
    </row>
    <row r="3165" spans="1:18" x14ac:dyDescent="0.3">
      <c r="A3165" s="50" t="s">
        <v>0</v>
      </c>
      <c r="B3165" s="50" t="s">
        <v>0</v>
      </c>
      <c r="C3165" s="50" t="s">
        <v>0</v>
      </c>
      <c r="D3165" s="51" t="s">
        <v>0</v>
      </c>
      <c r="E3165" s="51" t="s">
        <v>0</v>
      </c>
      <c r="F3165" s="86" t="s">
        <v>0</v>
      </c>
      <c r="G3165" s="87" t="s">
        <v>0</v>
      </c>
      <c r="H3165" s="8" t="s">
        <v>0</v>
      </c>
      <c r="I3165" s="103">
        <v>1</v>
      </c>
      <c r="J3165" s="103">
        <v>2</v>
      </c>
      <c r="K3165" s="103">
        <v>3</v>
      </c>
      <c r="L3165" s="103" t="s">
        <v>3</v>
      </c>
      <c r="M3165" s="103">
        <v>5</v>
      </c>
      <c r="N3165" s="103">
        <v>6</v>
      </c>
      <c r="O3165" s="103">
        <v>7</v>
      </c>
      <c r="P3165" s="103" t="s">
        <v>3102</v>
      </c>
      <c r="Q3165" s="103">
        <v>9</v>
      </c>
      <c r="R3165" s="35"/>
    </row>
    <row r="3166" spans="1:18" x14ac:dyDescent="0.3">
      <c r="A3166" s="41" t="s">
        <v>796</v>
      </c>
      <c r="B3166" s="41" t="s">
        <v>154</v>
      </c>
      <c r="C3166" s="40" t="s">
        <v>1314</v>
      </c>
      <c r="D3166" s="40" t="s">
        <v>1315</v>
      </c>
      <c r="E3166" s="52" t="s">
        <v>0</v>
      </c>
      <c r="F3166" s="52" t="s">
        <v>0</v>
      </c>
      <c r="G3166" s="52" t="s">
        <v>0</v>
      </c>
      <c r="H3166" s="6" t="s">
        <v>1316</v>
      </c>
      <c r="I3166" s="102"/>
      <c r="J3166" s="102"/>
      <c r="K3166" s="102"/>
      <c r="L3166" s="102">
        <f t="shared" si="1116"/>
        <v>0</v>
      </c>
      <c r="M3166" s="102">
        <v>0</v>
      </c>
      <c r="N3166" s="102"/>
      <c r="O3166" s="102"/>
      <c r="P3166" s="102">
        <f t="shared" si="1118"/>
        <v>0</v>
      </c>
      <c r="Q3166" s="102" t="str">
        <f t="shared" si="1119"/>
        <v>-</v>
      </c>
      <c r="R3166" s="35"/>
    </row>
    <row r="3167" spans="1:18" s="34" customFormat="1" ht="20.399999999999999" x14ac:dyDescent="0.3">
      <c r="A3167" s="43" t="s">
        <v>0</v>
      </c>
      <c r="B3167" s="43" t="s">
        <v>0</v>
      </c>
      <c r="C3167" s="43" t="s">
        <v>0</v>
      </c>
      <c r="D3167" s="49" t="s">
        <v>0</v>
      </c>
      <c r="E3167" s="49" t="s">
        <v>0</v>
      </c>
      <c r="F3167" s="49" t="s">
        <v>0</v>
      </c>
      <c r="G3167" s="49" t="s">
        <v>0</v>
      </c>
      <c r="H3167" s="21" t="s">
        <v>26</v>
      </c>
      <c r="I3167" s="112">
        <f>SUM(I3168,I3176,I3178)</f>
        <v>1176919</v>
      </c>
      <c r="J3167" s="112">
        <f>SUM(J3168,J3176,J3178)</f>
        <v>1166304</v>
      </c>
      <c r="K3167" s="112">
        <f>SUM(K3168,K3176,K3178)</f>
        <v>0</v>
      </c>
      <c r="L3167" s="112">
        <f t="shared" si="1116"/>
        <v>311506</v>
      </c>
      <c r="M3167" s="112">
        <f>SUM(M3168,M3176,M3178)</f>
        <v>90406</v>
      </c>
      <c r="N3167" s="112">
        <f t="shared" ref="N3167:O3167" si="1125">SUM(N3168,N3176,N3178)</f>
        <v>118700</v>
      </c>
      <c r="O3167" s="112">
        <f t="shared" si="1125"/>
        <v>102400</v>
      </c>
      <c r="P3167" s="112">
        <f t="shared" si="1118"/>
        <v>311506</v>
      </c>
      <c r="Q3167" s="112">
        <f t="shared" si="1119"/>
        <v>26.708816912228716</v>
      </c>
      <c r="R3167" s="35"/>
    </row>
    <row r="3168" spans="1:18" x14ac:dyDescent="0.3">
      <c r="A3168" s="40" t="s">
        <v>796</v>
      </c>
      <c r="B3168" s="40" t="s">
        <v>154</v>
      </c>
      <c r="C3168" s="40" t="s">
        <v>1314</v>
      </c>
      <c r="D3168" s="40" t="s">
        <v>1315</v>
      </c>
      <c r="E3168" s="52" t="s">
        <v>119</v>
      </c>
      <c r="F3168" s="52" t="s">
        <v>0</v>
      </c>
      <c r="G3168" s="52" t="s">
        <v>0</v>
      </c>
      <c r="H3168" s="6" t="s">
        <v>5</v>
      </c>
      <c r="I3168" s="104">
        <f>SUM(I3169,I3170)</f>
        <v>1021814</v>
      </c>
      <c r="J3168" s="104">
        <f>SUM(J3169,J3170)</f>
        <v>1021814</v>
      </c>
      <c r="K3168" s="104">
        <f>SUM(K3169,K3170)</f>
        <v>0</v>
      </c>
      <c r="L3168" s="104">
        <f t="shared" si="1116"/>
        <v>263226</v>
      </c>
      <c r="M3168" s="104">
        <f>SUM(M3169,M3170)</f>
        <v>82426</v>
      </c>
      <c r="N3168" s="104">
        <f t="shared" ref="N3168:O3168" si="1126">SUM(N3169,N3170)</f>
        <v>97400</v>
      </c>
      <c r="O3168" s="104">
        <f t="shared" si="1126"/>
        <v>83400</v>
      </c>
      <c r="P3168" s="104">
        <f t="shared" si="1118"/>
        <v>263226</v>
      </c>
      <c r="Q3168" s="104">
        <f t="shared" si="1119"/>
        <v>25.760657027599937</v>
      </c>
      <c r="R3168" s="35"/>
    </row>
    <row r="3169" spans="1:18" x14ac:dyDescent="0.3">
      <c r="A3169" s="40" t="s">
        <v>796</v>
      </c>
      <c r="B3169" s="40" t="s">
        <v>154</v>
      </c>
      <c r="C3169" s="40" t="s">
        <v>1314</v>
      </c>
      <c r="D3169" s="40" t="s">
        <v>1315</v>
      </c>
      <c r="E3169" s="88" t="s">
        <v>3015</v>
      </c>
      <c r="F3169" s="40"/>
      <c r="G3169" s="81" t="s">
        <v>3071</v>
      </c>
      <c r="H3169" s="9" t="s">
        <v>6</v>
      </c>
      <c r="I3169" s="102">
        <v>886914</v>
      </c>
      <c r="J3169" s="102">
        <v>886914</v>
      </c>
      <c r="K3169" s="102"/>
      <c r="L3169" s="102">
        <f t="shared" si="1116"/>
        <v>231714</v>
      </c>
      <c r="M3169" s="102">
        <v>73714</v>
      </c>
      <c r="N3169" s="102">
        <v>84000</v>
      </c>
      <c r="O3169" s="102">
        <v>74000</v>
      </c>
      <c r="P3169" s="102">
        <f t="shared" si="1118"/>
        <v>231714</v>
      </c>
      <c r="Q3169" s="102">
        <f t="shared" si="1119"/>
        <v>26.125870152010229</v>
      </c>
      <c r="R3169" s="35"/>
    </row>
    <row r="3170" spans="1:18" x14ac:dyDescent="0.3">
      <c r="A3170" s="41" t="s">
        <v>796</v>
      </c>
      <c r="B3170" s="41" t="s">
        <v>154</v>
      </c>
      <c r="C3170" s="41" t="s">
        <v>1314</v>
      </c>
      <c r="D3170" s="41" t="s">
        <v>1315</v>
      </c>
      <c r="E3170" s="41" t="s">
        <v>120</v>
      </c>
      <c r="F3170" s="40" t="s">
        <v>0</v>
      </c>
      <c r="G3170" s="81" t="s">
        <v>0</v>
      </c>
      <c r="H3170" s="6" t="s">
        <v>7</v>
      </c>
      <c r="I3170" s="104">
        <f>SUM(I3171:I3175)</f>
        <v>134900</v>
      </c>
      <c r="J3170" s="104">
        <f>SUM(J3171:J3175)</f>
        <v>134900</v>
      </c>
      <c r="K3170" s="104">
        <f>SUM(K3171:K3175)</f>
        <v>0</v>
      </c>
      <c r="L3170" s="104">
        <f t="shared" si="1116"/>
        <v>31512</v>
      </c>
      <c r="M3170" s="104">
        <f>SUM(M3171:M3175)</f>
        <v>8712</v>
      </c>
      <c r="N3170" s="104">
        <f t="shared" ref="N3170:O3170" si="1127">SUM(N3171:N3175)</f>
        <v>13400</v>
      </c>
      <c r="O3170" s="104">
        <f t="shared" si="1127"/>
        <v>9400</v>
      </c>
      <c r="P3170" s="104">
        <f t="shared" si="1118"/>
        <v>31512</v>
      </c>
      <c r="Q3170" s="104">
        <f t="shared" si="1119"/>
        <v>23.359525574499628</v>
      </c>
      <c r="R3170" s="35"/>
    </row>
    <row r="3171" spans="1:18" x14ac:dyDescent="0.3">
      <c r="A3171" s="40" t="s">
        <v>796</v>
      </c>
      <c r="B3171" s="40" t="s">
        <v>154</v>
      </c>
      <c r="C3171" s="40" t="s">
        <v>1314</v>
      </c>
      <c r="D3171" s="40" t="s">
        <v>1315</v>
      </c>
      <c r="E3171" s="88" t="s">
        <v>3016</v>
      </c>
      <c r="F3171" s="40" t="s">
        <v>1317</v>
      </c>
      <c r="G3171" s="81" t="s">
        <v>3071</v>
      </c>
      <c r="H3171" s="9" t="s">
        <v>9</v>
      </c>
      <c r="I3171" s="102">
        <v>24500</v>
      </c>
      <c r="J3171" s="102">
        <v>24500</v>
      </c>
      <c r="K3171" s="102"/>
      <c r="L3171" s="102">
        <f t="shared" si="1116"/>
        <v>6768</v>
      </c>
      <c r="M3171" s="102">
        <v>1968</v>
      </c>
      <c r="N3171" s="102">
        <v>2400</v>
      </c>
      <c r="O3171" s="102">
        <v>2400</v>
      </c>
      <c r="P3171" s="102">
        <f t="shared" si="1118"/>
        <v>6768</v>
      </c>
      <c r="Q3171" s="102">
        <f t="shared" si="1119"/>
        <v>27.624489795918368</v>
      </c>
      <c r="R3171" s="35"/>
    </row>
    <row r="3172" spans="1:18" x14ac:dyDescent="0.3">
      <c r="A3172" s="40" t="s">
        <v>796</v>
      </c>
      <c r="B3172" s="40" t="s">
        <v>154</v>
      </c>
      <c r="C3172" s="40" t="s">
        <v>1314</v>
      </c>
      <c r="D3172" s="40" t="s">
        <v>1315</v>
      </c>
      <c r="E3172" s="88" t="s">
        <v>3016</v>
      </c>
      <c r="F3172" s="40" t="s">
        <v>1318</v>
      </c>
      <c r="G3172" s="81" t="s">
        <v>3071</v>
      </c>
      <c r="H3172" s="9" t="s">
        <v>12</v>
      </c>
      <c r="I3172" s="102">
        <v>73500</v>
      </c>
      <c r="J3172" s="102">
        <v>73500</v>
      </c>
      <c r="K3172" s="102"/>
      <c r="L3172" s="102">
        <f t="shared" si="1116"/>
        <v>20744</v>
      </c>
      <c r="M3172" s="102">
        <v>6744</v>
      </c>
      <c r="N3172" s="102">
        <v>7000</v>
      </c>
      <c r="O3172" s="102">
        <v>7000</v>
      </c>
      <c r="P3172" s="102">
        <f t="shared" si="1118"/>
        <v>20744</v>
      </c>
      <c r="Q3172" s="102">
        <f t="shared" si="1119"/>
        <v>28.22312925170068</v>
      </c>
      <c r="R3172" s="35"/>
    </row>
    <row r="3173" spans="1:18" x14ac:dyDescent="0.3">
      <c r="A3173" s="40" t="s">
        <v>796</v>
      </c>
      <c r="B3173" s="40" t="s">
        <v>154</v>
      </c>
      <c r="C3173" s="40" t="s">
        <v>1314</v>
      </c>
      <c r="D3173" s="40" t="s">
        <v>1315</v>
      </c>
      <c r="E3173" s="88" t="s">
        <v>3016</v>
      </c>
      <c r="F3173" s="40" t="s">
        <v>1319</v>
      </c>
      <c r="G3173" s="81" t="s">
        <v>3071</v>
      </c>
      <c r="H3173" s="9" t="s">
        <v>10</v>
      </c>
      <c r="I3173" s="102">
        <v>18000</v>
      </c>
      <c r="J3173" s="102">
        <v>18000</v>
      </c>
      <c r="K3173" s="102"/>
      <c r="L3173" s="102">
        <f t="shared" si="1116"/>
        <v>0</v>
      </c>
      <c r="M3173" s="102">
        <v>0</v>
      </c>
      <c r="N3173" s="102"/>
      <c r="O3173" s="102"/>
      <c r="P3173" s="102">
        <f t="shared" si="1118"/>
        <v>0</v>
      </c>
      <c r="Q3173" s="102">
        <f t="shared" si="1119"/>
        <v>0</v>
      </c>
      <c r="R3173" s="35"/>
    </row>
    <row r="3174" spans="1:18" x14ac:dyDescent="0.3">
      <c r="A3174" s="40" t="s">
        <v>796</v>
      </c>
      <c r="B3174" s="40" t="s">
        <v>154</v>
      </c>
      <c r="C3174" s="40" t="s">
        <v>1314</v>
      </c>
      <c r="D3174" s="40" t="s">
        <v>1315</v>
      </c>
      <c r="E3174" s="88" t="s">
        <v>3016</v>
      </c>
      <c r="F3174" s="40" t="s">
        <v>1320</v>
      </c>
      <c r="G3174" s="81" t="s">
        <v>3071</v>
      </c>
      <c r="H3174" s="9" t="s">
        <v>8</v>
      </c>
      <c r="I3174" s="102">
        <v>6000</v>
      </c>
      <c r="J3174" s="102">
        <v>6000</v>
      </c>
      <c r="K3174" s="102"/>
      <c r="L3174" s="102">
        <f t="shared" si="1116"/>
        <v>0</v>
      </c>
      <c r="M3174" s="102">
        <v>0</v>
      </c>
      <c r="N3174" s="102"/>
      <c r="O3174" s="102"/>
      <c r="P3174" s="102">
        <f t="shared" si="1118"/>
        <v>0</v>
      </c>
      <c r="Q3174" s="102">
        <f t="shared" si="1119"/>
        <v>0</v>
      </c>
      <c r="R3174" s="35"/>
    </row>
    <row r="3175" spans="1:18" x14ac:dyDescent="0.3">
      <c r="A3175" s="40" t="s">
        <v>796</v>
      </c>
      <c r="B3175" s="40" t="s">
        <v>154</v>
      </c>
      <c r="C3175" s="40" t="s">
        <v>1314</v>
      </c>
      <c r="D3175" s="40" t="s">
        <v>1315</v>
      </c>
      <c r="E3175" s="88" t="s">
        <v>3016</v>
      </c>
      <c r="F3175" s="40" t="s">
        <v>1321</v>
      </c>
      <c r="G3175" s="81" t="s">
        <v>3071</v>
      </c>
      <c r="H3175" s="9" t="s">
        <v>11</v>
      </c>
      <c r="I3175" s="102">
        <v>12900</v>
      </c>
      <c r="J3175" s="102">
        <v>12900</v>
      </c>
      <c r="K3175" s="102"/>
      <c r="L3175" s="102">
        <f t="shared" si="1116"/>
        <v>4000</v>
      </c>
      <c r="M3175" s="102">
        <v>0</v>
      </c>
      <c r="N3175" s="102">
        <v>4000</v>
      </c>
      <c r="O3175" s="102"/>
      <c r="P3175" s="102">
        <f t="shared" si="1118"/>
        <v>4000</v>
      </c>
      <c r="Q3175" s="102">
        <f t="shared" si="1119"/>
        <v>31.007751937984494</v>
      </c>
      <c r="R3175" s="35"/>
    </row>
    <row r="3176" spans="1:18" x14ac:dyDescent="0.3">
      <c r="A3176" s="40" t="s">
        <v>796</v>
      </c>
      <c r="B3176" s="40" t="s">
        <v>154</v>
      </c>
      <c r="C3176" s="40" t="s">
        <v>1314</v>
      </c>
      <c r="D3176" s="40" t="s">
        <v>1315</v>
      </c>
      <c r="E3176" s="52" t="s">
        <v>124</v>
      </c>
      <c r="F3176" s="52" t="s">
        <v>0</v>
      </c>
      <c r="G3176" s="52" t="s">
        <v>0</v>
      </c>
      <c r="H3176" s="6" t="s">
        <v>14</v>
      </c>
      <c r="I3176" s="104">
        <f>SUM(I3177)</f>
        <v>95327</v>
      </c>
      <c r="J3176" s="104">
        <f>SUM(J3177)</f>
        <v>95327</v>
      </c>
      <c r="K3176" s="104">
        <f>SUM(K3177)</f>
        <v>0</v>
      </c>
      <c r="L3176" s="104">
        <f t="shared" si="1116"/>
        <v>26241</v>
      </c>
      <c r="M3176" s="104">
        <f>SUM(M3177)</f>
        <v>7741</v>
      </c>
      <c r="N3176" s="104">
        <f t="shared" ref="N3176:O3176" si="1128">SUM(N3177)</f>
        <v>10000</v>
      </c>
      <c r="O3176" s="104">
        <f t="shared" si="1128"/>
        <v>8500</v>
      </c>
      <c r="P3176" s="104">
        <f t="shared" si="1118"/>
        <v>26241</v>
      </c>
      <c r="Q3176" s="104">
        <f t="shared" si="1119"/>
        <v>27.527353215773076</v>
      </c>
      <c r="R3176" s="35"/>
    </row>
    <row r="3177" spans="1:18" x14ac:dyDescent="0.3">
      <c r="A3177" s="40" t="s">
        <v>796</v>
      </c>
      <c r="B3177" s="40" t="s">
        <v>154</v>
      </c>
      <c r="C3177" s="40" t="s">
        <v>1314</v>
      </c>
      <c r="D3177" s="40" t="s">
        <v>1315</v>
      </c>
      <c r="E3177" s="88" t="s">
        <v>3017</v>
      </c>
      <c r="F3177" s="40"/>
      <c r="G3177" s="81" t="s">
        <v>3071</v>
      </c>
      <c r="H3177" s="9" t="s">
        <v>15</v>
      </c>
      <c r="I3177" s="102">
        <v>95327</v>
      </c>
      <c r="J3177" s="102">
        <v>95327</v>
      </c>
      <c r="K3177" s="102"/>
      <c r="L3177" s="102">
        <f t="shared" si="1116"/>
        <v>26241</v>
      </c>
      <c r="M3177" s="102">
        <v>7741</v>
      </c>
      <c r="N3177" s="102">
        <v>10000</v>
      </c>
      <c r="O3177" s="102">
        <v>8500</v>
      </c>
      <c r="P3177" s="102">
        <f t="shared" si="1118"/>
        <v>26241</v>
      </c>
      <c r="Q3177" s="102">
        <f t="shared" si="1119"/>
        <v>27.527353215773076</v>
      </c>
      <c r="R3177" s="35"/>
    </row>
    <row r="3178" spans="1:18" x14ac:dyDescent="0.3">
      <c r="A3178" s="40" t="s">
        <v>796</v>
      </c>
      <c r="B3178" s="40" t="s">
        <v>154</v>
      </c>
      <c r="C3178" s="40" t="s">
        <v>1314</v>
      </c>
      <c r="D3178" s="40" t="s">
        <v>1315</v>
      </c>
      <c r="E3178" s="52" t="s">
        <v>125</v>
      </c>
      <c r="F3178" s="52" t="s">
        <v>0</v>
      </c>
      <c r="G3178" s="52" t="s">
        <v>0</v>
      </c>
      <c r="H3178" s="6" t="s">
        <v>16</v>
      </c>
      <c r="I3178" s="104">
        <f>SUM(I3179:I3185)</f>
        <v>59778</v>
      </c>
      <c r="J3178" s="104">
        <f>SUM(J3179:J3185)</f>
        <v>49163</v>
      </c>
      <c r="K3178" s="104">
        <f>SUM(K3179:K3185)</f>
        <v>0</v>
      </c>
      <c r="L3178" s="104">
        <f t="shared" si="1116"/>
        <v>22039</v>
      </c>
      <c r="M3178" s="104">
        <f>SUM(M3179:M3185)</f>
        <v>239</v>
      </c>
      <c r="N3178" s="104">
        <f t="shared" ref="N3178:O3178" si="1129">SUM(N3179:N3185)</f>
        <v>11300</v>
      </c>
      <c r="O3178" s="104">
        <f t="shared" si="1129"/>
        <v>10500</v>
      </c>
      <c r="P3178" s="104">
        <f t="shared" si="1118"/>
        <v>22039</v>
      </c>
      <c r="Q3178" s="104">
        <f t="shared" si="1119"/>
        <v>44.82842788275736</v>
      </c>
      <c r="R3178" s="35"/>
    </row>
    <row r="3179" spans="1:18" x14ac:dyDescent="0.3">
      <c r="A3179" s="40" t="s">
        <v>796</v>
      </c>
      <c r="B3179" s="40" t="s">
        <v>154</v>
      </c>
      <c r="C3179" s="40" t="s">
        <v>1314</v>
      </c>
      <c r="D3179" s="40" t="s">
        <v>1315</v>
      </c>
      <c r="E3179" s="88" t="s">
        <v>3018</v>
      </c>
      <c r="F3179" s="40"/>
      <c r="G3179" s="81" t="s">
        <v>3071</v>
      </c>
      <c r="H3179" s="9" t="s">
        <v>17</v>
      </c>
      <c r="I3179" s="102">
        <v>200</v>
      </c>
      <c r="J3179" s="102">
        <v>200</v>
      </c>
      <c r="K3179" s="102"/>
      <c r="L3179" s="102">
        <f t="shared" si="1116"/>
        <v>0</v>
      </c>
      <c r="M3179" s="102">
        <v>0</v>
      </c>
      <c r="N3179" s="102"/>
      <c r="O3179" s="102"/>
      <c r="P3179" s="102">
        <f t="shared" si="1118"/>
        <v>0</v>
      </c>
      <c r="Q3179" s="102">
        <f t="shared" si="1119"/>
        <v>0</v>
      </c>
      <c r="R3179" s="35"/>
    </row>
    <row r="3180" spans="1:18" x14ac:dyDescent="0.3">
      <c r="A3180" s="40" t="s">
        <v>796</v>
      </c>
      <c r="B3180" s="40" t="s">
        <v>154</v>
      </c>
      <c r="C3180" s="40" t="s">
        <v>1314</v>
      </c>
      <c r="D3180" s="40" t="s">
        <v>1315</v>
      </c>
      <c r="E3180" s="88" t="s">
        <v>3031</v>
      </c>
      <c r="F3180" s="40"/>
      <c r="G3180" s="81" t="s">
        <v>3071</v>
      </c>
      <c r="H3180" s="9" t="s">
        <v>18</v>
      </c>
      <c r="I3180" s="102">
        <v>33425</v>
      </c>
      <c r="J3180" s="102">
        <v>27750</v>
      </c>
      <c r="K3180" s="102"/>
      <c r="L3180" s="102">
        <f t="shared" si="1116"/>
        <v>16000</v>
      </c>
      <c r="M3180" s="102">
        <v>0</v>
      </c>
      <c r="N3180" s="102">
        <v>8000</v>
      </c>
      <c r="O3180" s="102">
        <v>8000</v>
      </c>
      <c r="P3180" s="102">
        <f t="shared" si="1118"/>
        <v>16000</v>
      </c>
      <c r="Q3180" s="102">
        <f t="shared" si="1119"/>
        <v>57.657657657657658</v>
      </c>
      <c r="R3180" s="35"/>
    </row>
    <row r="3181" spans="1:18" x14ac:dyDescent="0.3">
      <c r="A3181" s="40" t="s">
        <v>796</v>
      </c>
      <c r="B3181" s="40" t="s">
        <v>154</v>
      </c>
      <c r="C3181" s="40" t="s">
        <v>1314</v>
      </c>
      <c r="D3181" s="40" t="s">
        <v>1315</v>
      </c>
      <c r="E3181" s="88" t="s">
        <v>3032</v>
      </c>
      <c r="F3181" s="40"/>
      <c r="G3181" s="81" t="s">
        <v>3071</v>
      </c>
      <c r="H3181" s="9" t="s">
        <v>19</v>
      </c>
      <c r="I3181" s="102">
        <v>7500</v>
      </c>
      <c r="J3181" s="102">
        <v>7500</v>
      </c>
      <c r="K3181" s="102"/>
      <c r="L3181" s="102">
        <f t="shared" si="1116"/>
        <v>2300</v>
      </c>
      <c r="M3181" s="102">
        <v>0</v>
      </c>
      <c r="N3181" s="102">
        <v>1500</v>
      </c>
      <c r="O3181" s="102">
        <v>800</v>
      </c>
      <c r="P3181" s="102">
        <f t="shared" si="1118"/>
        <v>2300</v>
      </c>
      <c r="Q3181" s="102">
        <f t="shared" si="1119"/>
        <v>30.666666666666664</v>
      </c>
      <c r="R3181" s="35"/>
    </row>
    <row r="3182" spans="1:18" x14ac:dyDescent="0.3">
      <c r="A3182" s="40" t="s">
        <v>796</v>
      </c>
      <c r="B3182" s="40" t="s">
        <v>154</v>
      </c>
      <c r="C3182" s="40" t="s">
        <v>1314</v>
      </c>
      <c r="D3182" s="40" t="s">
        <v>1315</v>
      </c>
      <c r="E3182" s="88" t="s">
        <v>3026</v>
      </c>
      <c r="F3182" s="40"/>
      <c r="G3182" s="81" t="s">
        <v>3071</v>
      </c>
      <c r="H3182" s="9" t="s">
        <v>20</v>
      </c>
      <c r="I3182" s="102">
        <v>4800</v>
      </c>
      <c r="J3182" s="102">
        <v>4800</v>
      </c>
      <c r="K3182" s="102"/>
      <c r="L3182" s="102">
        <f t="shared" si="1116"/>
        <v>1000</v>
      </c>
      <c r="M3182" s="102">
        <v>0</v>
      </c>
      <c r="N3182" s="102">
        <v>500</v>
      </c>
      <c r="O3182" s="102">
        <v>500</v>
      </c>
      <c r="P3182" s="102">
        <f t="shared" si="1118"/>
        <v>1000</v>
      </c>
      <c r="Q3182" s="102">
        <f t="shared" si="1119"/>
        <v>20.833333333333336</v>
      </c>
      <c r="R3182" s="35"/>
    </row>
    <row r="3183" spans="1:18" x14ac:dyDescent="0.3">
      <c r="A3183" s="40" t="s">
        <v>796</v>
      </c>
      <c r="B3183" s="40" t="s">
        <v>154</v>
      </c>
      <c r="C3183" s="40" t="s">
        <v>1314</v>
      </c>
      <c r="D3183" s="40" t="s">
        <v>1315</v>
      </c>
      <c r="E3183" s="88" t="s">
        <v>3033</v>
      </c>
      <c r="F3183" s="40"/>
      <c r="G3183" s="81" t="s">
        <v>3071</v>
      </c>
      <c r="H3183" s="9" t="s">
        <v>21</v>
      </c>
      <c r="I3183" s="102">
        <v>225</v>
      </c>
      <c r="J3183" s="102">
        <v>225</v>
      </c>
      <c r="K3183" s="102"/>
      <c r="L3183" s="102">
        <f t="shared" si="1116"/>
        <v>0</v>
      </c>
      <c r="M3183" s="102">
        <v>0</v>
      </c>
      <c r="N3183" s="102"/>
      <c r="O3183" s="102"/>
      <c r="P3183" s="102">
        <f t="shared" si="1118"/>
        <v>0</v>
      </c>
      <c r="Q3183" s="102">
        <f t="shared" si="1119"/>
        <v>0</v>
      </c>
      <c r="R3183" s="35"/>
    </row>
    <row r="3184" spans="1:18" x14ac:dyDescent="0.3">
      <c r="A3184" s="40" t="s">
        <v>796</v>
      </c>
      <c r="B3184" s="40" t="s">
        <v>154</v>
      </c>
      <c r="C3184" s="40" t="s">
        <v>1314</v>
      </c>
      <c r="D3184" s="40" t="s">
        <v>1315</v>
      </c>
      <c r="E3184" s="88" t="s">
        <v>3035</v>
      </c>
      <c r="F3184" s="40"/>
      <c r="G3184" s="81" t="s">
        <v>3071</v>
      </c>
      <c r="H3184" s="9" t="s">
        <v>23</v>
      </c>
      <c r="I3184" s="102">
        <v>2250</v>
      </c>
      <c r="J3184" s="102">
        <v>2250</v>
      </c>
      <c r="K3184" s="102"/>
      <c r="L3184" s="102">
        <f t="shared" si="1116"/>
        <v>400</v>
      </c>
      <c r="M3184" s="102">
        <v>0</v>
      </c>
      <c r="N3184" s="102">
        <v>200</v>
      </c>
      <c r="O3184" s="102">
        <v>200</v>
      </c>
      <c r="P3184" s="102">
        <f t="shared" si="1118"/>
        <v>400</v>
      </c>
      <c r="Q3184" s="102">
        <f t="shared" si="1119"/>
        <v>17.777777777777779</v>
      </c>
      <c r="R3184" s="35"/>
    </row>
    <row r="3185" spans="1:18" x14ac:dyDescent="0.3">
      <c r="A3185" s="41" t="s">
        <v>796</v>
      </c>
      <c r="B3185" s="41" t="s">
        <v>154</v>
      </c>
      <c r="C3185" s="41" t="s">
        <v>1314</v>
      </c>
      <c r="D3185" s="41" t="s">
        <v>1315</v>
      </c>
      <c r="E3185" s="41" t="s">
        <v>127</v>
      </c>
      <c r="F3185" s="40" t="s">
        <v>0</v>
      </c>
      <c r="G3185" s="81" t="s">
        <v>0</v>
      </c>
      <c r="H3185" s="6" t="s">
        <v>25</v>
      </c>
      <c r="I3185" s="104">
        <f>SUM(I3186:I3188)</f>
        <v>11378</v>
      </c>
      <c r="J3185" s="104">
        <f>SUM(J3186:J3188)</f>
        <v>6438</v>
      </c>
      <c r="K3185" s="104">
        <f>SUM(K3186:K3188)</f>
        <v>0</v>
      </c>
      <c r="L3185" s="104">
        <f t="shared" si="1116"/>
        <v>2339</v>
      </c>
      <c r="M3185" s="104">
        <f>SUM(M3186:M3188)</f>
        <v>239</v>
      </c>
      <c r="N3185" s="104">
        <f t="shared" ref="N3185:O3185" si="1130">SUM(N3186:N3188)</f>
        <v>1100</v>
      </c>
      <c r="O3185" s="104">
        <f t="shared" si="1130"/>
        <v>1000</v>
      </c>
      <c r="P3185" s="104">
        <f t="shared" si="1118"/>
        <v>2339</v>
      </c>
      <c r="Q3185" s="104">
        <f t="shared" si="1119"/>
        <v>36.33115874495185</v>
      </c>
      <c r="R3185" s="35"/>
    </row>
    <row r="3186" spans="1:18" x14ac:dyDescent="0.3">
      <c r="A3186" s="40" t="s">
        <v>796</v>
      </c>
      <c r="B3186" s="40" t="s">
        <v>154</v>
      </c>
      <c r="C3186" s="40" t="s">
        <v>1314</v>
      </c>
      <c r="D3186" s="40" t="s">
        <v>1315</v>
      </c>
      <c r="E3186" s="88" t="s">
        <v>3019</v>
      </c>
      <c r="F3186" s="40"/>
      <c r="G3186" s="81" t="s">
        <v>3071</v>
      </c>
      <c r="H3186" s="9" t="s">
        <v>25</v>
      </c>
      <c r="I3186" s="102">
        <v>8278</v>
      </c>
      <c r="J3186" s="102">
        <v>3338</v>
      </c>
      <c r="K3186" s="102"/>
      <c r="L3186" s="102">
        <f t="shared" si="1116"/>
        <v>1400</v>
      </c>
      <c r="M3186" s="102">
        <v>0</v>
      </c>
      <c r="N3186" s="102">
        <v>700</v>
      </c>
      <c r="O3186" s="102">
        <v>700</v>
      </c>
      <c r="P3186" s="102">
        <f t="shared" si="1118"/>
        <v>1400</v>
      </c>
      <c r="Q3186" s="102">
        <f t="shared" si="1119"/>
        <v>41.941282204913122</v>
      </c>
      <c r="R3186" s="35"/>
    </row>
    <row r="3187" spans="1:18" x14ac:dyDescent="0.3">
      <c r="A3187" s="40" t="s">
        <v>796</v>
      </c>
      <c r="B3187" s="40" t="s">
        <v>154</v>
      </c>
      <c r="C3187" s="40" t="s">
        <v>1314</v>
      </c>
      <c r="D3187" s="40" t="s">
        <v>1315</v>
      </c>
      <c r="E3187" s="88" t="s">
        <v>3019</v>
      </c>
      <c r="F3187" s="40" t="s">
        <v>1322</v>
      </c>
      <c r="G3187" s="81" t="s">
        <v>3071</v>
      </c>
      <c r="H3187" s="9" t="s">
        <v>135</v>
      </c>
      <c r="I3187" s="102">
        <v>3000</v>
      </c>
      <c r="J3187" s="102">
        <v>3000</v>
      </c>
      <c r="K3187" s="102"/>
      <c r="L3187" s="102">
        <f t="shared" si="1116"/>
        <v>939</v>
      </c>
      <c r="M3187" s="102">
        <v>239</v>
      </c>
      <c r="N3187" s="102">
        <v>400</v>
      </c>
      <c r="O3187" s="102">
        <v>300</v>
      </c>
      <c r="P3187" s="102">
        <f t="shared" si="1118"/>
        <v>939</v>
      </c>
      <c r="Q3187" s="102">
        <f t="shared" si="1119"/>
        <v>31.3</v>
      </c>
      <c r="R3187" s="35"/>
    </row>
    <row r="3188" spans="1:18" ht="20.399999999999999" x14ac:dyDescent="0.3">
      <c r="A3188" s="40" t="s">
        <v>796</v>
      </c>
      <c r="B3188" s="40" t="s">
        <v>154</v>
      </c>
      <c r="C3188" s="40" t="s">
        <v>1314</v>
      </c>
      <c r="D3188" s="40" t="s">
        <v>1315</v>
      </c>
      <c r="E3188" s="88" t="s">
        <v>3019</v>
      </c>
      <c r="F3188" s="40" t="s">
        <v>1323</v>
      </c>
      <c r="G3188" s="81" t="s">
        <v>3071</v>
      </c>
      <c r="H3188" s="9" t="s">
        <v>141</v>
      </c>
      <c r="I3188" s="102">
        <v>100</v>
      </c>
      <c r="J3188" s="102">
        <v>100</v>
      </c>
      <c r="K3188" s="102"/>
      <c r="L3188" s="102">
        <f t="shared" si="1116"/>
        <v>0</v>
      </c>
      <c r="M3188" s="102">
        <v>0</v>
      </c>
      <c r="N3188" s="102"/>
      <c r="O3188" s="102"/>
      <c r="P3188" s="102">
        <f t="shared" si="1118"/>
        <v>0</v>
      </c>
      <c r="Q3188" s="102">
        <f t="shared" si="1119"/>
        <v>0</v>
      </c>
      <c r="R3188" s="35"/>
    </row>
    <row r="3189" spans="1:18" s="34" customFormat="1" ht="20.399999999999999" x14ac:dyDescent="0.3">
      <c r="A3189" s="43" t="s">
        <v>0</v>
      </c>
      <c r="B3189" s="43" t="s">
        <v>0</v>
      </c>
      <c r="C3189" s="43" t="s">
        <v>0</v>
      </c>
      <c r="D3189" s="49" t="s">
        <v>0</v>
      </c>
      <c r="E3189" s="49" t="s">
        <v>0</v>
      </c>
      <c r="F3189" s="49" t="s">
        <v>0</v>
      </c>
      <c r="G3189" s="49" t="s">
        <v>0</v>
      </c>
      <c r="H3189" s="21" t="s">
        <v>35</v>
      </c>
      <c r="I3189" s="112">
        <f t="shared" ref="I3189:O3190" si="1131">SUM(I3190)</f>
        <v>100</v>
      </c>
      <c r="J3189" s="112">
        <f t="shared" si="1131"/>
        <v>100</v>
      </c>
      <c r="K3189" s="112">
        <f t="shared" si="1131"/>
        <v>0</v>
      </c>
      <c r="L3189" s="112">
        <f t="shared" si="1116"/>
        <v>0</v>
      </c>
      <c r="M3189" s="112">
        <f t="shared" si="1131"/>
        <v>0</v>
      </c>
      <c r="N3189" s="112">
        <f t="shared" si="1131"/>
        <v>0</v>
      </c>
      <c r="O3189" s="112">
        <f t="shared" si="1131"/>
        <v>0</v>
      </c>
      <c r="P3189" s="112">
        <f t="shared" si="1118"/>
        <v>0</v>
      </c>
      <c r="Q3189" s="112">
        <f t="shared" si="1119"/>
        <v>0</v>
      </c>
      <c r="R3189" s="35"/>
    </row>
    <row r="3190" spans="1:18" x14ac:dyDescent="0.3">
      <c r="A3190" s="40" t="s">
        <v>796</v>
      </c>
      <c r="B3190" s="40" t="s">
        <v>154</v>
      </c>
      <c r="C3190" s="40" t="s">
        <v>1314</v>
      </c>
      <c r="D3190" s="40" t="s">
        <v>1315</v>
      </c>
      <c r="E3190" s="52" t="s">
        <v>142</v>
      </c>
      <c r="F3190" s="52" t="s">
        <v>0</v>
      </c>
      <c r="G3190" s="52" t="s">
        <v>0</v>
      </c>
      <c r="H3190" s="6" t="s">
        <v>27</v>
      </c>
      <c r="I3190" s="104">
        <f t="shared" si="1131"/>
        <v>100</v>
      </c>
      <c r="J3190" s="104">
        <f t="shared" si="1131"/>
        <v>100</v>
      </c>
      <c r="K3190" s="104">
        <f t="shared" si="1131"/>
        <v>0</v>
      </c>
      <c r="L3190" s="104">
        <f t="shared" si="1116"/>
        <v>0</v>
      </c>
      <c r="M3190" s="104">
        <f t="shared" si="1131"/>
        <v>0</v>
      </c>
      <c r="N3190" s="104">
        <f t="shared" si="1131"/>
        <v>0</v>
      </c>
      <c r="O3190" s="104">
        <f t="shared" si="1131"/>
        <v>0</v>
      </c>
      <c r="P3190" s="104">
        <f t="shared" si="1118"/>
        <v>0</v>
      </c>
      <c r="Q3190" s="104">
        <f t="shared" si="1119"/>
        <v>0</v>
      </c>
      <c r="R3190" s="35"/>
    </row>
    <row r="3191" spans="1:18" x14ac:dyDescent="0.3">
      <c r="A3191" s="40" t="s">
        <v>796</v>
      </c>
      <c r="B3191" s="40" t="s">
        <v>154</v>
      </c>
      <c r="C3191" s="40" t="s">
        <v>1314</v>
      </c>
      <c r="D3191" s="40" t="s">
        <v>1315</v>
      </c>
      <c r="E3191" s="88" t="s">
        <v>3021</v>
      </c>
      <c r="F3191" s="40"/>
      <c r="G3191" s="81" t="s">
        <v>3071</v>
      </c>
      <c r="H3191" s="9" t="s">
        <v>34</v>
      </c>
      <c r="I3191" s="102">
        <v>100</v>
      </c>
      <c r="J3191" s="102">
        <v>100</v>
      </c>
      <c r="K3191" s="102"/>
      <c r="L3191" s="102">
        <f t="shared" si="1116"/>
        <v>0</v>
      </c>
      <c r="M3191" s="102">
        <v>0</v>
      </c>
      <c r="N3191" s="102"/>
      <c r="O3191" s="102"/>
      <c r="P3191" s="102">
        <f t="shared" si="1118"/>
        <v>0</v>
      </c>
      <c r="Q3191" s="102">
        <f t="shared" si="1119"/>
        <v>0</v>
      </c>
      <c r="R3191" s="35"/>
    </row>
    <row r="3192" spans="1:18" s="34" customFormat="1" ht="20.399999999999999" x14ac:dyDescent="0.3">
      <c r="A3192" s="43" t="s">
        <v>0</v>
      </c>
      <c r="B3192" s="43" t="s">
        <v>0</v>
      </c>
      <c r="C3192" s="43" t="s">
        <v>0</v>
      </c>
      <c r="D3192" s="49" t="s">
        <v>0</v>
      </c>
      <c r="E3192" s="49" t="s">
        <v>0</v>
      </c>
      <c r="F3192" s="49" t="s">
        <v>0</v>
      </c>
      <c r="G3192" s="49" t="s">
        <v>0</v>
      </c>
      <c r="H3192" s="21" t="s">
        <v>53</v>
      </c>
      <c r="I3192" s="112">
        <f>SUM(I3193)</f>
        <v>3000</v>
      </c>
      <c r="J3192" s="112">
        <f>SUM(J3193)</f>
        <v>0</v>
      </c>
      <c r="K3192" s="112">
        <f>SUM(K3193)</f>
        <v>0</v>
      </c>
      <c r="L3192" s="112">
        <f t="shared" si="1116"/>
        <v>0</v>
      </c>
      <c r="M3192" s="112">
        <f>SUM(M3193)</f>
        <v>0</v>
      </c>
      <c r="N3192" s="112">
        <f t="shared" ref="N3192:O3192" si="1132">SUM(N3193)</f>
        <v>0</v>
      </c>
      <c r="O3192" s="112">
        <f t="shared" si="1132"/>
        <v>0</v>
      </c>
      <c r="P3192" s="112">
        <f t="shared" si="1118"/>
        <v>0</v>
      </c>
      <c r="Q3192" s="112" t="str">
        <f t="shared" si="1119"/>
        <v>-</v>
      </c>
      <c r="R3192" s="35"/>
    </row>
    <row r="3193" spans="1:18" x14ac:dyDescent="0.3">
      <c r="A3193" s="40" t="s">
        <v>796</v>
      </c>
      <c r="B3193" s="40" t="s">
        <v>154</v>
      </c>
      <c r="C3193" s="40" t="s">
        <v>1314</v>
      </c>
      <c r="D3193" s="40" t="s">
        <v>1315</v>
      </c>
      <c r="E3193" s="52" t="s">
        <v>149</v>
      </c>
      <c r="F3193" s="52" t="s">
        <v>0</v>
      </c>
      <c r="G3193" s="52" t="s">
        <v>0</v>
      </c>
      <c r="H3193" s="6" t="s">
        <v>46</v>
      </c>
      <c r="I3193" s="104">
        <f>SUM(I3194:I3195)</f>
        <v>3000</v>
      </c>
      <c r="J3193" s="104">
        <f>SUM(J3194:J3195)</f>
        <v>0</v>
      </c>
      <c r="K3193" s="104">
        <f>SUM(K3194:K3195)</f>
        <v>0</v>
      </c>
      <c r="L3193" s="104">
        <f t="shared" si="1116"/>
        <v>0</v>
      </c>
      <c r="M3193" s="104">
        <f>SUM(M3194:M3195)</f>
        <v>0</v>
      </c>
      <c r="N3193" s="104">
        <f t="shared" ref="N3193:O3193" si="1133">SUM(N3194:N3195)</f>
        <v>0</v>
      </c>
      <c r="O3193" s="104">
        <f t="shared" si="1133"/>
        <v>0</v>
      </c>
      <c r="P3193" s="104">
        <f t="shared" si="1118"/>
        <v>0</v>
      </c>
      <c r="Q3193" s="104" t="str">
        <f t="shared" si="1119"/>
        <v>-</v>
      </c>
      <c r="R3193" s="35"/>
    </row>
    <row r="3194" spans="1:18" x14ac:dyDescent="0.3">
      <c r="A3194" s="40" t="s">
        <v>796</v>
      </c>
      <c r="B3194" s="40" t="s">
        <v>154</v>
      </c>
      <c r="C3194" s="40" t="s">
        <v>1314</v>
      </c>
      <c r="D3194" s="40" t="s">
        <v>1315</v>
      </c>
      <c r="E3194" s="88" t="s">
        <v>3039</v>
      </c>
      <c r="F3194" s="40"/>
      <c r="G3194" s="81" t="s">
        <v>3071</v>
      </c>
      <c r="H3194" s="9" t="s">
        <v>48</v>
      </c>
      <c r="I3194" s="102">
        <v>0</v>
      </c>
      <c r="J3194" s="102">
        <v>0</v>
      </c>
      <c r="K3194" s="102"/>
      <c r="L3194" s="102">
        <f t="shared" si="1116"/>
        <v>0</v>
      </c>
      <c r="M3194" s="102">
        <v>0</v>
      </c>
      <c r="N3194" s="102"/>
      <c r="O3194" s="102"/>
      <c r="P3194" s="102">
        <f t="shared" si="1118"/>
        <v>0</v>
      </c>
      <c r="Q3194" s="102" t="str">
        <f t="shared" si="1119"/>
        <v>-</v>
      </c>
      <c r="R3194" s="35"/>
    </row>
    <row r="3195" spans="1:18" x14ac:dyDescent="0.3">
      <c r="A3195" s="40" t="s">
        <v>796</v>
      </c>
      <c r="B3195" s="40" t="s">
        <v>154</v>
      </c>
      <c r="C3195" s="40" t="s">
        <v>1314</v>
      </c>
      <c r="D3195" s="40" t="s">
        <v>1315</v>
      </c>
      <c r="E3195" s="88" t="s">
        <v>3022</v>
      </c>
      <c r="F3195" s="40"/>
      <c r="G3195" s="81" t="s">
        <v>3071</v>
      </c>
      <c r="H3195" s="9" t="s">
        <v>49</v>
      </c>
      <c r="I3195" s="102">
        <v>3000</v>
      </c>
      <c r="J3195" s="102">
        <v>0</v>
      </c>
      <c r="K3195" s="102"/>
      <c r="L3195" s="102">
        <f t="shared" si="1116"/>
        <v>0</v>
      </c>
      <c r="M3195" s="102">
        <v>0</v>
      </c>
      <c r="N3195" s="102"/>
      <c r="O3195" s="102"/>
      <c r="P3195" s="102">
        <f t="shared" si="1118"/>
        <v>0</v>
      </c>
      <c r="Q3195" s="102" t="str">
        <f t="shared" si="1119"/>
        <v>-</v>
      </c>
      <c r="R3195" s="35"/>
    </row>
    <row r="3196" spans="1:18" s="34" customFormat="1" x14ac:dyDescent="0.3">
      <c r="A3196" s="49" t="s">
        <v>0</v>
      </c>
      <c r="B3196" s="49" t="s">
        <v>0</v>
      </c>
      <c r="C3196" s="49" t="s">
        <v>0</v>
      </c>
      <c r="D3196" s="49" t="s">
        <v>0</v>
      </c>
      <c r="E3196" s="49" t="s">
        <v>0</v>
      </c>
      <c r="F3196" s="49" t="s">
        <v>0</v>
      </c>
      <c r="G3196" s="49" t="s">
        <v>0</v>
      </c>
      <c r="H3196" s="21" t="s">
        <v>1324</v>
      </c>
      <c r="I3196" s="112">
        <f>SUM(I3167,I3189,I3192)</f>
        <v>1180019</v>
      </c>
      <c r="J3196" s="112">
        <f>SUM(J3167,J3189,J3192)</f>
        <v>1166404</v>
      </c>
      <c r="K3196" s="112">
        <f>SUM(K3167,K3189,K3192)</f>
        <v>0</v>
      </c>
      <c r="L3196" s="112">
        <f t="shared" si="1116"/>
        <v>311506</v>
      </c>
      <c r="M3196" s="112">
        <f>SUM(M3167,M3189,M3192)</f>
        <v>90406</v>
      </c>
      <c r="N3196" s="112">
        <f t="shared" ref="N3196:O3196" si="1134">SUM(N3167,N3189,N3192)</f>
        <v>118700</v>
      </c>
      <c r="O3196" s="112">
        <f t="shared" si="1134"/>
        <v>102400</v>
      </c>
      <c r="P3196" s="112">
        <f t="shared" si="1118"/>
        <v>311506</v>
      </c>
      <c r="Q3196" s="112">
        <f t="shared" si="1119"/>
        <v>26.706527069523084</v>
      </c>
      <c r="R3196" s="35"/>
    </row>
    <row r="3197" spans="1:18" ht="15" thickBot="1" x14ac:dyDescent="0.35">
      <c r="A3197" s="81" t="s">
        <v>0</v>
      </c>
      <c r="B3197" s="81" t="s">
        <v>0</v>
      </c>
      <c r="C3197" s="81" t="s">
        <v>0</v>
      </c>
      <c r="D3197" s="81" t="s">
        <v>0</v>
      </c>
      <c r="E3197" s="81" t="s">
        <v>0</v>
      </c>
      <c r="F3197" s="81" t="s">
        <v>0</v>
      </c>
      <c r="G3197" s="81" t="s">
        <v>0</v>
      </c>
      <c r="H3197" s="6" t="s">
        <v>152</v>
      </c>
      <c r="I3197" s="104">
        <v>40</v>
      </c>
      <c r="J3197" s="104">
        <v>40</v>
      </c>
      <c r="K3197" s="104"/>
      <c r="L3197" s="104"/>
      <c r="M3197" s="104"/>
      <c r="N3197" s="104"/>
      <c r="O3197" s="104"/>
      <c r="P3197" s="104"/>
      <c r="Q3197" s="104"/>
      <c r="R3197" s="35"/>
    </row>
    <row r="3198" spans="1:18" s="34" customFormat="1" ht="31.2" thickBot="1" x14ac:dyDescent="0.35">
      <c r="A3198" s="127" t="s">
        <v>0</v>
      </c>
      <c r="B3198" s="127" t="s">
        <v>0</v>
      </c>
      <c r="C3198" s="127" t="s">
        <v>0</v>
      </c>
      <c r="D3198" s="127" t="s">
        <v>0</v>
      </c>
      <c r="E3198" s="127" t="s">
        <v>0</v>
      </c>
      <c r="F3198" s="127" t="s">
        <v>0</v>
      </c>
      <c r="G3198" s="127" t="s">
        <v>0</v>
      </c>
      <c r="H3198" s="29" t="s">
        <v>63</v>
      </c>
      <c r="I3198" s="124" t="s">
        <v>3013</v>
      </c>
      <c r="J3198" s="124" t="s">
        <v>2</v>
      </c>
      <c r="K3198" s="124" t="s">
        <v>3097</v>
      </c>
      <c r="L3198" s="124" t="s">
        <v>3097</v>
      </c>
      <c r="M3198" s="124" t="s">
        <v>3098</v>
      </c>
      <c r="N3198" s="124" t="s">
        <v>3099</v>
      </c>
      <c r="O3198" s="124" t="s">
        <v>3100</v>
      </c>
      <c r="P3198" s="124" t="s">
        <v>3097</v>
      </c>
      <c r="Q3198" s="126" t="s">
        <v>3101</v>
      </c>
      <c r="R3198" s="35"/>
    </row>
    <row r="3199" spans="1:18" x14ac:dyDescent="0.3">
      <c r="A3199" s="128"/>
      <c r="B3199" s="128"/>
      <c r="C3199" s="128"/>
      <c r="D3199" s="128"/>
      <c r="E3199" s="128"/>
      <c r="F3199" s="128"/>
      <c r="G3199" s="128"/>
      <c r="H3199" s="10" t="s">
        <v>0</v>
      </c>
      <c r="I3199" s="103">
        <v>1</v>
      </c>
      <c r="J3199" s="103">
        <v>2</v>
      </c>
      <c r="K3199" s="103">
        <v>3</v>
      </c>
      <c r="L3199" s="103" t="s">
        <v>3</v>
      </c>
      <c r="M3199" s="103">
        <v>5</v>
      </c>
      <c r="N3199" s="103">
        <v>6</v>
      </c>
      <c r="O3199" s="103">
        <v>7</v>
      </c>
      <c r="P3199" s="103" t="s">
        <v>3102</v>
      </c>
      <c r="Q3199" s="103">
        <v>9</v>
      </c>
      <c r="R3199" s="35"/>
    </row>
    <row r="3200" spans="1:18" x14ac:dyDescent="0.3">
      <c r="A3200" s="128"/>
      <c r="B3200" s="128"/>
      <c r="C3200" s="128"/>
      <c r="D3200" s="128"/>
      <c r="E3200" s="128"/>
      <c r="F3200" s="128"/>
      <c r="G3200" s="128"/>
      <c r="H3200" s="11" t="s">
        <v>99</v>
      </c>
      <c r="I3200" s="105">
        <f>SUM(I3196)</f>
        <v>1180019</v>
      </c>
      <c r="J3200" s="105">
        <f>SUM(J3196)</f>
        <v>1166404</v>
      </c>
      <c r="K3200" s="105">
        <f>SUM(K3196)</f>
        <v>0</v>
      </c>
      <c r="L3200" s="105">
        <f t="shared" si="1116"/>
        <v>311506</v>
      </c>
      <c r="M3200" s="105">
        <f>SUM(M3196)</f>
        <v>90406</v>
      </c>
      <c r="N3200" s="105">
        <f t="shared" ref="N3200:O3200" si="1135">SUM(N3196)</f>
        <v>118700</v>
      </c>
      <c r="O3200" s="105">
        <f t="shared" si="1135"/>
        <v>102400</v>
      </c>
      <c r="P3200" s="105">
        <f t="shared" si="1118"/>
        <v>311506</v>
      </c>
      <c r="Q3200" s="105">
        <f t="shared" si="1119"/>
        <v>26.706527069523084</v>
      </c>
      <c r="R3200" s="35"/>
    </row>
    <row r="3201" spans="1:18" x14ac:dyDescent="0.3">
      <c r="A3201" s="128"/>
      <c r="B3201" s="128"/>
      <c r="C3201" s="128"/>
      <c r="D3201" s="128"/>
      <c r="E3201" s="128"/>
      <c r="F3201" s="128"/>
      <c r="G3201" s="128"/>
      <c r="H3201" s="12" t="s">
        <v>62</v>
      </c>
      <c r="I3201" s="105">
        <f>SUM(I3200)</f>
        <v>1180019</v>
      </c>
      <c r="J3201" s="105">
        <f>SUM(J3200)</f>
        <v>1166404</v>
      </c>
      <c r="K3201" s="105">
        <f>SUM(K3200)</f>
        <v>0</v>
      </c>
      <c r="L3201" s="105">
        <f t="shared" si="1116"/>
        <v>311506</v>
      </c>
      <c r="M3201" s="105">
        <f>SUM(M3200)</f>
        <v>90406</v>
      </c>
      <c r="N3201" s="105">
        <f t="shared" ref="N3201:O3201" si="1136">SUM(N3200)</f>
        <v>118700</v>
      </c>
      <c r="O3201" s="105">
        <f t="shared" si="1136"/>
        <v>102400</v>
      </c>
      <c r="P3201" s="105">
        <f t="shared" si="1118"/>
        <v>311506</v>
      </c>
      <c r="Q3201" s="105">
        <f t="shared" si="1119"/>
        <v>26.706527069523084</v>
      </c>
      <c r="R3201" s="35"/>
    </row>
    <row r="3202" spans="1:18" x14ac:dyDescent="0.3">
      <c r="A3202" s="129"/>
      <c r="B3202" s="129"/>
      <c r="C3202" s="129"/>
      <c r="D3202" s="129"/>
      <c r="E3202" s="129"/>
      <c r="F3202" s="129"/>
      <c r="G3202" s="129"/>
      <c r="R3202" s="35"/>
    </row>
    <row r="3203" spans="1:18" ht="15" thickBot="1" x14ac:dyDescent="0.35">
      <c r="A3203" s="81" t="s">
        <v>0</v>
      </c>
      <c r="B3203" s="81" t="s">
        <v>0</v>
      </c>
      <c r="C3203" s="81" t="s">
        <v>0</v>
      </c>
      <c r="D3203" s="81" t="s">
        <v>0</v>
      </c>
      <c r="E3203" s="81" t="s">
        <v>0</v>
      </c>
      <c r="F3203" s="81" t="s">
        <v>0</v>
      </c>
      <c r="G3203" s="81" t="s">
        <v>0</v>
      </c>
      <c r="H3203" s="13" t="s">
        <v>0</v>
      </c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35"/>
    </row>
    <row r="3204" spans="1:18" s="34" customFormat="1" ht="31.2" thickBot="1" x14ac:dyDescent="0.35">
      <c r="A3204" s="45" t="s">
        <v>112</v>
      </c>
      <c r="B3204" s="45" t="s">
        <v>113</v>
      </c>
      <c r="C3204" s="45" t="s">
        <v>114</v>
      </c>
      <c r="D3204" s="46" t="s">
        <v>0</v>
      </c>
      <c r="E3204" s="45" t="s">
        <v>3014</v>
      </c>
      <c r="F3204" s="45" t="s">
        <v>115</v>
      </c>
      <c r="G3204" s="45" t="s">
        <v>116</v>
      </c>
      <c r="H3204" s="29" t="s">
        <v>1</v>
      </c>
      <c r="I3204" s="124" t="s">
        <v>3013</v>
      </c>
      <c r="J3204" s="124" t="s">
        <v>2</v>
      </c>
      <c r="K3204" s="124" t="s">
        <v>3097</v>
      </c>
      <c r="L3204" s="124" t="s">
        <v>3097</v>
      </c>
      <c r="M3204" s="124" t="s">
        <v>3098</v>
      </c>
      <c r="N3204" s="124" t="s">
        <v>3099</v>
      </c>
      <c r="O3204" s="124" t="s">
        <v>3100</v>
      </c>
      <c r="P3204" s="124" t="s">
        <v>3097</v>
      </c>
      <c r="Q3204" s="126" t="s">
        <v>3101</v>
      </c>
      <c r="R3204" s="35"/>
    </row>
    <row r="3205" spans="1:18" x14ac:dyDescent="0.3">
      <c r="A3205" s="50" t="s">
        <v>0</v>
      </c>
      <c r="B3205" s="50" t="s">
        <v>0</v>
      </c>
      <c r="C3205" s="50" t="s">
        <v>0</v>
      </c>
      <c r="D3205" s="51" t="s">
        <v>0</v>
      </c>
      <c r="E3205" s="51" t="s">
        <v>0</v>
      </c>
      <c r="F3205" s="86" t="s">
        <v>0</v>
      </c>
      <c r="G3205" s="87" t="s">
        <v>0</v>
      </c>
      <c r="H3205" s="8" t="s">
        <v>0</v>
      </c>
      <c r="I3205" s="103">
        <v>1</v>
      </c>
      <c r="J3205" s="103">
        <v>2</v>
      </c>
      <c r="K3205" s="103">
        <v>3</v>
      </c>
      <c r="L3205" s="103" t="s">
        <v>3</v>
      </c>
      <c r="M3205" s="103">
        <v>5</v>
      </c>
      <c r="N3205" s="103">
        <v>6</v>
      </c>
      <c r="O3205" s="103">
        <v>7</v>
      </c>
      <c r="P3205" s="103" t="s">
        <v>3102</v>
      </c>
      <c r="Q3205" s="103">
        <v>9</v>
      </c>
      <c r="R3205" s="35"/>
    </row>
    <row r="3206" spans="1:18" x14ac:dyDescent="0.3">
      <c r="A3206" s="41" t="s">
        <v>796</v>
      </c>
      <c r="B3206" s="41" t="s">
        <v>154</v>
      </c>
      <c r="C3206" s="40" t="s">
        <v>1325</v>
      </c>
      <c r="D3206" s="40" t="s">
        <v>1326</v>
      </c>
      <c r="E3206" s="52" t="s">
        <v>0</v>
      </c>
      <c r="F3206" s="52" t="s">
        <v>0</v>
      </c>
      <c r="G3206" s="52" t="s">
        <v>0</v>
      </c>
      <c r="H3206" s="6" t="s">
        <v>1327</v>
      </c>
      <c r="I3206" s="102"/>
      <c r="J3206" s="102"/>
      <c r="K3206" s="102"/>
      <c r="L3206" s="102">
        <f t="shared" si="1116"/>
        <v>0</v>
      </c>
      <c r="M3206" s="102">
        <v>0</v>
      </c>
      <c r="N3206" s="102"/>
      <c r="O3206" s="102"/>
      <c r="P3206" s="102">
        <f t="shared" si="1118"/>
        <v>0</v>
      </c>
      <c r="Q3206" s="102" t="str">
        <f t="shared" si="1119"/>
        <v>-</v>
      </c>
      <c r="R3206" s="35"/>
    </row>
    <row r="3207" spans="1:18" s="34" customFormat="1" ht="20.399999999999999" x14ac:dyDescent="0.3">
      <c r="A3207" s="43" t="s">
        <v>0</v>
      </c>
      <c r="B3207" s="43" t="s">
        <v>0</v>
      </c>
      <c r="C3207" s="43" t="s">
        <v>0</v>
      </c>
      <c r="D3207" s="49" t="s">
        <v>0</v>
      </c>
      <c r="E3207" s="49" t="s">
        <v>0</v>
      </c>
      <c r="F3207" s="49" t="s">
        <v>0</v>
      </c>
      <c r="G3207" s="49" t="s">
        <v>0</v>
      </c>
      <c r="H3207" s="21" t="s">
        <v>26</v>
      </c>
      <c r="I3207" s="112">
        <f>SUM(I3208,I3216,I3218)</f>
        <v>840173</v>
      </c>
      <c r="J3207" s="112">
        <f>SUM(J3208,J3216,J3218)</f>
        <v>834173</v>
      </c>
      <c r="K3207" s="112">
        <f>SUM(K3208,K3216,K3218)</f>
        <v>0</v>
      </c>
      <c r="L3207" s="112">
        <f t="shared" si="1116"/>
        <v>214797</v>
      </c>
      <c r="M3207" s="112">
        <f>SUM(M3208,M3216,M3218)</f>
        <v>58987</v>
      </c>
      <c r="N3207" s="112">
        <f t="shared" ref="N3207:O3207" si="1137">SUM(N3208,N3216,N3218)</f>
        <v>84980</v>
      </c>
      <c r="O3207" s="112">
        <f t="shared" si="1137"/>
        <v>70830</v>
      </c>
      <c r="P3207" s="112">
        <f t="shared" si="1118"/>
        <v>214797</v>
      </c>
      <c r="Q3207" s="112">
        <f t="shared" si="1119"/>
        <v>25.74969460771327</v>
      </c>
      <c r="R3207" s="35"/>
    </row>
    <row r="3208" spans="1:18" x14ac:dyDescent="0.3">
      <c r="A3208" s="40" t="s">
        <v>796</v>
      </c>
      <c r="B3208" s="40" t="s">
        <v>154</v>
      </c>
      <c r="C3208" s="40" t="s">
        <v>1325</v>
      </c>
      <c r="D3208" s="40" t="s">
        <v>1326</v>
      </c>
      <c r="E3208" s="52" t="s">
        <v>119</v>
      </c>
      <c r="F3208" s="52" t="s">
        <v>0</v>
      </c>
      <c r="G3208" s="52" t="s">
        <v>0</v>
      </c>
      <c r="H3208" s="6" t="s">
        <v>5</v>
      </c>
      <c r="I3208" s="104">
        <f>SUM(I3209,I3210)</f>
        <v>671891</v>
      </c>
      <c r="J3208" s="104">
        <f>SUM(J3209,J3210)</f>
        <v>671891</v>
      </c>
      <c r="K3208" s="104">
        <f>SUM(K3209,K3210)</f>
        <v>0</v>
      </c>
      <c r="L3208" s="104">
        <f t="shared" si="1116"/>
        <v>178080</v>
      </c>
      <c r="M3208" s="104">
        <f>SUM(M3209,M3210)</f>
        <v>53880</v>
      </c>
      <c r="N3208" s="104">
        <f t="shared" ref="N3208:O3208" si="1138">SUM(N3209,N3210)</f>
        <v>67100</v>
      </c>
      <c r="O3208" s="104">
        <f t="shared" si="1138"/>
        <v>57100</v>
      </c>
      <c r="P3208" s="104">
        <f t="shared" si="1118"/>
        <v>178080</v>
      </c>
      <c r="Q3208" s="104">
        <f t="shared" si="1119"/>
        <v>26.504299060413071</v>
      </c>
      <c r="R3208" s="35"/>
    </row>
    <row r="3209" spans="1:18" x14ac:dyDescent="0.3">
      <c r="A3209" s="40" t="s">
        <v>796</v>
      </c>
      <c r="B3209" s="40" t="s">
        <v>154</v>
      </c>
      <c r="C3209" s="40" t="s">
        <v>1325</v>
      </c>
      <c r="D3209" s="40" t="s">
        <v>1326</v>
      </c>
      <c r="E3209" s="88" t="s">
        <v>3015</v>
      </c>
      <c r="F3209" s="40"/>
      <c r="G3209" s="81" t="s">
        <v>3071</v>
      </c>
      <c r="H3209" s="9" t="s">
        <v>6</v>
      </c>
      <c r="I3209" s="102">
        <v>554491</v>
      </c>
      <c r="J3209" s="102">
        <v>554491</v>
      </c>
      <c r="K3209" s="102"/>
      <c r="L3209" s="102">
        <f t="shared" si="1116"/>
        <v>157173</v>
      </c>
      <c r="M3209" s="102">
        <v>47173</v>
      </c>
      <c r="N3209" s="102">
        <v>60000</v>
      </c>
      <c r="O3209" s="102">
        <v>50000</v>
      </c>
      <c r="P3209" s="102">
        <f t="shared" si="1118"/>
        <v>157173</v>
      </c>
      <c r="Q3209" s="102">
        <f t="shared" si="1119"/>
        <v>28.345455561947801</v>
      </c>
      <c r="R3209" s="35"/>
    </row>
    <row r="3210" spans="1:18" x14ac:dyDescent="0.3">
      <c r="A3210" s="41" t="s">
        <v>796</v>
      </c>
      <c r="B3210" s="41" t="s">
        <v>154</v>
      </c>
      <c r="C3210" s="41" t="s">
        <v>1325</v>
      </c>
      <c r="D3210" s="41" t="s">
        <v>1326</v>
      </c>
      <c r="E3210" s="41" t="s">
        <v>120</v>
      </c>
      <c r="F3210" s="40" t="s">
        <v>0</v>
      </c>
      <c r="G3210" s="81" t="s">
        <v>0</v>
      </c>
      <c r="H3210" s="6" t="s">
        <v>7</v>
      </c>
      <c r="I3210" s="104">
        <f>SUM(I3211:I3215)</f>
        <v>117400</v>
      </c>
      <c r="J3210" s="104">
        <f>SUM(J3211:J3215)</f>
        <v>117400</v>
      </c>
      <c r="K3210" s="104">
        <f>SUM(K3211:K3215)</f>
        <v>0</v>
      </c>
      <c r="L3210" s="104">
        <f t="shared" si="1116"/>
        <v>20907</v>
      </c>
      <c r="M3210" s="104">
        <f>SUM(M3211:M3215)</f>
        <v>6707</v>
      </c>
      <c r="N3210" s="104">
        <f t="shared" ref="N3210:O3210" si="1139">SUM(N3211:N3215)</f>
        <v>7100</v>
      </c>
      <c r="O3210" s="104">
        <f t="shared" si="1139"/>
        <v>7100</v>
      </c>
      <c r="P3210" s="104">
        <f t="shared" si="1118"/>
        <v>20907</v>
      </c>
      <c r="Q3210" s="104">
        <f t="shared" si="1119"/>
        <v>17.808347529812607</v>
      </c>
      <c r="R3210" s="35"/>
    </row>
    <row r="3211" spans="1:18" x14ac:dyDescent="0.3">
      <c r="A3211" s="40" t="s">
        <v>796</v>
      </c>
      <c r="B3211" s="40" t="s">
        <v>154</v>
      </c>
      <c r="C3211" s="40" t="s">
        <v>1325</v>
      </c>
      <c r="D3211" s="40" t="s">
        <v>1326</v>
      </c>
      <c r="E3211" s="88" t="s">
        <v>3016</v>
      </c>
      <c r="F3211" s="40" t="s">
        <v>1328</v>
      </c>
      <c r="G3211" s="81" t="s">
        <v>3071</v>
      </c>
      <c r="H3211" s="9" t="s">
        <v>9</v>
      </c>
      <c r="I3211" s="102">
        <v>36500</v>
      </c>
      <c r="J3211" s="102">
        <v>36500</v>
      </c>
      <c r="K3211" s="102"/>
      <c r="L3211" s="102">
        <f t="shared" ref="L3211:L3274" si="1140">SUM(M3211:O3211)</f>
        <v>9025</v>
      </c>
      <c r="M3211" s="102">
        <v>2825</v>
      </c>
      <c r="N3211" s="102">
        <v>3100</v>
      </c>
      <c r="O3211" s="102">
        <v>3100</v>
      </c>
      <c r="P3211" s="102">
        <f t="shared" si="1118"/>
        <v>9025</v>
      </c>
      <c r="Q3211" s="102">
        <f t="shared" si="1119"/>
        <v>24.726027397260275</v>
      </c>
      <c r="R3211" s="35"/>
    </row>
    <row r="3212" spans="1:18" x14ac:dyDescent="0.3">
      <c r="A3212" s="40" t="s">
        <v>796</v>
      </c>
      <c r="B3212" s="40" t="s">
        <v>154</v>
      </c>
      <c r="C3212" s="40" t="s">
        <v>1325</v>
      </c>
      <c r="D3212" s="40" t="s">
        <v>1326</v>
      </c>
      <c r="E3212" s="88" t="s">
        <v>3016</v>
      </c>
      <c r="F3212" s="40" t="s">
        <v>1329</v>
      </c>
      <c r="G3212" s="81" t="s">
        <v>3071</v>
      </c>
      <c r="H3212" s="9" t="s">
        <v>12</v>
      </c>
      <c r="I3212" s="102">
        <v>45500</v>
      </c>
      <c r="J3212" s="102">
        <v>45500</v>
      </c>
      <c r="K3212" s="102"/>
      <c r="L3212" s="102">
        <f t="shared" si="1140"/>
        <v>11882</v>
      </c>
      <c r="M3212" s="102">
        <v>3882</v>
      </c>
      <c r="N3212" s="102">
        <v>4000</v>
      </c>
      <c r="O3212" s="102">
        <v>4000</v>
      </c>
      <c r="P3212" s="102">
        <f t="shared" si="1118"/>
        <v>11882</v>
      </c>
      <c r="Q3212" s="102">
        <f t="shared" si="1119"/>
        <v>26.114285714285714</v>
      </c>
      <c r="R3212" s="35"/>
    </row>
    <row r="3213" spans="1:18" x14ac:dyDescent="0.3">
      <c r="A3213" s="40" t="s">
        <v>796</v>
      </c>
      <c r="B3213" s="40" t="s">
        <v>154</v>
      </c>
      <c r="C3213" s="40" t="s">
        <v>1325</v>
      </c>
      <c r="D3213" s="40" t="s">
        <v>1326</v>
      </c>
      <c r="E3213" s="88" t="s">
        <v>3016</v>
      </c>
      <c r="F3213" s="40" t="s">
        <v>1330</v>
      </c>
      <c r="G3213" s="81" t="s">
        <v>3071</v>
      </c>
      <c r="H3213" s="9" t="s">
        <v>10</v>
      </c>
      <c r="I3213" s="102">
        <v>12500</v>
      </c>
      <c r="J3213" s="102">
        <v>12500</v>
      </c>
      <c r="K3213" s="102"/>
      <c r="L3213" s="102">
        <f t="shared" si="1140"/>
        <v>0</v>
      </c>
      <c r="M3213" s="102">
        <v>0</v>
      </c>
      <c r="N3213" s="102"/>
      <c r="O3213" s="102"/>
      <c r="P3213" s="102">
        <f t="shared" ref="P3213:P3276" si="1141">K3213+L3213</f>
        <v>0</v>
      </c>
      <c r="Q3213" s="102">
        <f t="shared" ref="Q3213:Q3276" si="1142">IF(J3213=0,"-",P3213/J3213*100)</f>
        <v>0</v>
      </c>
      <c r="R3213" s="35"/>
    </row>
    <row r="3214" spans="1:18" x14ac:dyDescent="0.3">
      <c r="A3214" s="40" t="s">
        <v>796</v>
      </c>
      <c r="B3214" s="40" t="s">
        <v>154</v>
      </c>
      <c r="C3214" s="40" t="s">
        <v>1325</v>
      </c>
      <c r="D3214" s="40" t="s">
        <v>1326</v>
      </c>
      <c r="E3214" s="88" t="s">
        <v>3016</v>
      </c>
      <c r="F3214" s="40" t="s">
        <v>1331</v>
      </c>
      <c r="G3214" s="81" t="s">
        <v>3071</v>
      </c>
      <c r="H3214" s="9" t="s">
        <v>8</v>
      </c>
      <c r="I3214" s="102">
        <v>10000</v>
      </c>
      <c r="J3214" s="102">
        <v>10000</v>
      </c>
      <c r="K3214" s="102"/>
      <c r="L3214" s="102">
        <f t="shared" si="1140"/>
        <v>0</v>
      </c>
      <c r="M3214" s="102">
        <v>0</v>
      </c>
      <c r="N3214" s="102"/>
      <c r="O3214" s="102"/>
      <c r="P3214" s="102">
        <f t="shared" si="1141"/>
        <v>0</v>
      </c>
      <c r="Q3214" s="102">
        <f t="shared" si="1142"/>
        <v>0</v>
      </c>
      <c r="R3214" s="35"/>
    </row>
    <row r="3215" spans="1:18" x14ac:dyDescent="0.3">
      <c r="A3215" s="40" t="s">
        <v>796</v>
      </c>
      <c r="B3215" s="40" t="s">
        <v>154</v>
      </c>
      <c r="C3215" s="40" t="s">
        <v>1325</v>
      </c>
      <c r="D3215" s="40" t="s">
        <v>1326</v>
      </c>
      <c r="E3215" s="88" t="s">
        <v>3016</v>
      </c>
      <c r="F3215" s="40" t="s">
        <v>1332</v>
      </c>
      <c r="G3215" s="81" t="s">
        <v>3071</v>
      </c>
      <c r="H3215" s="9" t="s">
        <v>11</v>
      </c>
      <c r="I3215" s="102">
        <v>12900</v>
      </c>
      <c r="J3215" s="102">
        <v>12900</v>
      </c>
      <c r="K3215" s="102"/>
      <c r="L3215" s="102">
        <f t="shared" si="1140"/>
        <v>0</v>
      </c>
      <c r="M3215" s="102">
        <v>0</v>
      </c>
      <c r="N3215" s="102"/>
      <c r="O3215" s="102"/>
      <c r="P3215" s="102">
        <f t="shared" si="1141"/>
        <v>0</v>
      </c>
      <c r="Q3215" s="102">
        <f t="shared" si="1142"/>
        <v>0</v>
      </c>
      <c r="R3215" s="35"/>
    </row>
    <row r="3216" spans="1:18" x14ac:dyDescent="0.3">
      <c r="A3216" s="40" t="s">
        <v>796</v>
      </c>
      <c r="B3216" s="40" t="s">
        <v>154</v>
      </c>
      <c r="C3216" s="40" t="s">
        <v>1325</v>
      </c>
      <c r="D3216" s="40" t="s">
        <v>1326</v>
      </c>
      <c r="E3216" s="52" t="s">
        <v>124</v>
      </c>
      <c r="F3216" s="52" t="s">
        <v>0</v>
      </c>
      <c r="G3216" s="52" t="s">
        <v>0</v>
      </c>
      <c r="H3216" s="6" t="s">
        <v>14</v>
      </c>
      <c r="I3216" s="104">
        <f>SUM(I3217)</f>
        <v>59832</v>
      </c>
      <c r="J3216" s="104">
        <f>SUM(J3217)</f>
        <v>59832</v>
      </c>
      <c r="K3216" s="104">
        <f>SUM(K3217)</f>
        <v>0</v>
      </c>
      <c r="L3216" s="104">
        <f t="shared" si="1140"/>
        <v>16554</v>
      </c>
      <c r="M3216" s="104">
        <f>SUM(M3217)</f>
        <v>4954</v>
      </c>
      <c r="N3216" s="104">
        <f t="shared" ref="N3216:O3216" si="1143">SUM(N3217)</f>
        <v>6500</v>
      </c>
      <c r="O3216" s="104">
        <f t="shared" si="1143"/>
        <v>5100</v>
      </c>
      <c r="P3216" s="104">
        <f t="shared" si="1141"/>
        <v>16554</v>
      </c>
      <c r="Q3216" s="104">
        <f t="shared" si="1142"/>
        <v>27.667468912956277</v>
      </c>
      <c r="R3216" s="35"/>
    </row>
    <row r="3217" spans="1:18" x14ac:dyDescent="0.3">
      <c r="A3217" s="40" t="s">
        <v>796</v>
      </c>
      <c r="B3217" s="40" t="s">
        <v>154</v>
      </c>
      <c r="C3217" s="40" t="s">
        <v>1325</v>
      </c>
      <c r="D3217" s="40" t="s">
        <v>1326</v>
      </c>
      <c r="E3217" s="88" t="s">
        <v>3017</v>
      </c>
      <c r="F3217" s="40"/>
      <c r="G3217" s="81" t="s">
        <v>3071</v>
      </c>
      <c r="H3217" s="9" t="s">
        <v>15</v>
      </c>
      <c r="I3217" s="102">
        <v>59832</v>
      </c>
      <c r="J3217" s="102">
        <v>59832</v>
      </c>
      <c r="K3217" s="102"/>
      <c r="L3217" s="102">
        <f t="shared" si="1140"/>
        <v>16554</v>
      </c>
      <c r="M3217" s="102">
        <v>4954</v>
      </c>
      <c r="N3217" s="102">
        <v>6500</v>
      </c>
      <c r="O3217" s="102">
        <v>5100</v>
      </c>
      <c r="P3217" s="102">
        <f t="shared" si="1141"/>
        <v>16554</v>
      </c>
      <c r="Q3217" s="102">
        <f t="shared" si="1142"/>
        <v>27.667468912956277</v>
      </c>
      <c r="R3217" s="35"/>
    </row>
    <row r="3218" spans="1:18" x14ac:dyDescent="0.3">
      <c r="A3218" s="40" t="s">
        <v>796</v>
      </c>
      <c r="B3218" s="40" t="s">
        <v>154</v>
      </c>
      <c r="C3218" s="40" t="s">
        <v>1325</v>
      </c>
      <c r="D3218" s="40" t="s">
        <v>1326</v>
      </c>
      <c r="E3218" s="52" t="s">
        <v>125</v>
      </c>
      <c r="F3218" s="52" t="s">
        <v>0</v>
      </c>
      <c r="G3218" s="52" t="s">
        <v>0</v>
      </c>
      <c r="H3218" s="6" t="s">
        <v>16</v>
      </c>
      <c r="I3218" s="104">
        <f>SUM(I3219:I3226)</f>
        <v>108450</v>
      </c>
      <c r="J3218" s="104">
        <f>SUM(J3219:J3226)</f>
        <v>102450</v>
      </c>
      <c r="K3218" s="104">
        <f>SUM(K3219:K3226)</f>
        <v>0</v>
      </c>
      <c r="L3218" s="104">
        <f t="shared" si="1140"/>
        <v>20163</v>
      </c>
      <c r="M3218" s="104">
        <f>SUM(M3219:M3226)</f>
        <v>153</v>
      </c>
      <c r="N3218" s="104">
        <f t="shared" ref="N3218:O3218" si="1144">SUM(N3219:N3226)</f>
        <v>11380</v>
      </c>
      <c r="O3218" s="104">
        <f t="shared" si="1144"/>
        <v>8630</v>
      </c>
      <c r="P3218" s="104">
        <f t="shared" si="1141"/>
        <v>20163</v>
      </c>
      <c r="Q3218" s="104">
        <f t="shared" si="1142"/>
        <v>19.68081991215227</v>
      </c>
      <c r="R3218" s="35"/>
    </row>
    <row r="3219" spans="1:18" x14ac:dyDescent="0.3">
      <c r="A3219" s="40" t="s">
        <v>796</v>
      </c>
      <c r="B3219" s="40" t="s">
        <v>154</v>
      </c>
      <c r="C3219" s="40" t="s">
        <v>1325</v>
      </c>
      <c r="D3219" s="40" t="s">
        <v>1326</v>
      </c>
      <c r="E3219" s="88" t="s">
        <v>3018</v>
      </c>
      <c r="F3219" s="40"/>
      <c r="G3219" s="81" t="s">
        <v>3071</v>
      </c>
      <c r="H3219" s="9" t="s">
        <v>17</v>
      </c>
      <c r="I3219" s="102">
        <v>1500</v>
      </c>
      <c r="J3219" s="102">
        <v>1000</v>
      </c>
      <c r="K3219" s="102"/>
      <c r="L3219" s="102">
        <f t="shared" si="1140"/>
        <v>0</v>
      </c>
      <c r="M3219" s="102">
        <v>0</v>
      </c>
      <c r="N3219" s="102"/>
      <c r="O3219" s="102"/>
      <c r="P3219" s="102">
        <f t="shared" si="1141"/>
        <v>0</v>
      </c>
      <c r="Q3219" s="102">
        <f t="shared" si="1142"/>
        <v>0</v>
      </c>
      <c r="R3219" s="35"/>
    </row>
    <row r="3220" spans="1:18" x14ac:dyDescent="0.3">
      <c r="A3220" s="40" t="s">
        <v>796</v>
      </c>
      <c r="B3220" s="40" t="s">
        <v>154</v>
      </c>
      <c r="C3220" s="40" t="s">
        <v>1325</v>
      </c>
      <c r="D3220" s="40" t="s">
        <v>1326</v>
      </c>
      <c r="E3220" s="88" t="s">
        <v>3031</v>
      </c>
      <c r="F3220" s="40"/>
      <c r="G3220" s="81" t="s">
        <v>3071</v>
      </c>
      <c r="H3220" s="9" t="s">
        <v>18</v>
      </c>
      <c r="I3220" s="102">
        <v>40000</v>
      </c>
      <c r="J3220" s="102">
        <v>40000</v>
      </c>
      <c r="K3220" s="102"/>
      <c r="L3220" s="102">
        <f t="shared" si="1140"/>
        <v>10000</v>
      </c>
      <c r="M3220" s="102">
        <v>0</v>
      </c>
      <c r="N3220" s="102">
        <v>6000</v>
      </c>
      <c r="O3220" s="102">
        <v>4000</v>
      </c>
      <c r="P3220" s="102">
        <f t="shared" si="1141"/>
        <v>10000</v>
      </c>
      <c r="Q3220" s="102">
        <f t="shared" si="1142"/>
        <v>25</v>
      </c>
      <c r="R3220" s="35"/>
    </row>
    <row r="3221" spans="1:18" x14ac:dyDescent="0.3">
      <c r="A3221" s="40" t="s">
        <v>796</v>
      </c>
      <c r="B3221" s="40" t="s">
        <v>154</v>
      </c>
      <c r="C3221" s="40" t="s">
        <v>1325</v>
      </c>
      <c r="D3221" s="40" t="s">
        <v>1326</v>
      </c>
      <c r="E3221" s="88" t="s">
        <v>3032</v>
      </c>
      <c r="F3221" s="40"/>
      <c r="G3221" s="81" t="s">
        <v>3071</v>
      </c>
      <c r="H3221" s="9" t="s">
        <v>19</v>
      </c>
      <c r="I3221" s="102">
        <v>10000</v>
      </c>
      <c r="J3221" s="102">
        <v>10000</v>
      </c>
      <c r="K3221" s="102"/>
      <c r="L3221" s="102">
        <f t="shared" si="1140"/>
        <v>2350</v>
      </c>
      <c r="M3221" s="102">
        <v>0</v>
      </c>
      <c r="N3221" s="102">
        <v>1500</v>
      </c>
      <c r="O3221" s="102">
        <v>850</v>
      </c>
      <c r="P3221" s="102">
        <f t="shared" si="1141"/>
        <v>2350</v>
      </c>
      <c r="Q3221" s="102">
        <f t="shared" si="1142"/>
        <v>23.5</v>
      </c>
      <c r="R3221" s="35"/>
    </row>
    <row r="3222" spans="1:18" x14ac:dyDescent="0.3">
      <c r="A3222" s="40" t="s">
        <v>796</v>
      </c>
      <c r="B3222" s="40" t="s">
        <v>154</v>
      </c>
      <c r="C3222" s="40" t="s">
        <v>1325</v>
      </c>
      <c r="D3222" s="40" t="s">
        <v>1326</v>
      </c>
      <c r="E3222" s="88" t="s">
        <v>3026</v>
      </c>
      <c r="F3222" s="40"/>
      <c r="G3222" s="81" t="s">
        <v>3071</v>
      </c>
      <c r="H3222" s="9" t="s">
        <v>20</v>
      </c>
      <c r="I3222" s="102">
        <v>12000</v>
      </c>
      <c r="J3222" s="102">
        <v>10000</v>
      </c>
      <c r="K3222" s="102"/>
      <c r="L3222" s="102">
        <f t="shared" si="1140"/>
        <v>1660</v>
      </c>
      <c r="M3222" s="102">
        <v>0</v>
      </c>
      <c r="N3222" s="102">
        <v>830</v>
      </c>
      <c r="O3222" s="102">
        <v>830</v>
      </c>
      <c r="P3222" s="102">
        <f t="shared" si="1141"/>
        <v>1660</v>
      </c>
      <c r="Q3222" s="102">
        <f t="shared" si="1142"/>
        <v>16.600000000000001</v>
      </c>
      <c r="R3222" s="35"/>
    </row>
    <row r="3223" spans="1:18" x14ac:dyDescent="0.3">
      <c r="A3223" s="40" t="s">
        <v>796</v>
      </c>
      <c r="B3223" s="40" t="s">
        <v>154</v>
      </c>
      <c r="C3223" s="40" t="s">
        <v>1325</v>
      </c>
      <c r="D3223" s="40" t="s">
        <v>1326</v>
      </c>
      <c r="E3223" s="88" t="s">
        <v>3033</v>
      </c>
      <c r="F3223" s="40"/>
      <c r="G3223" s="81" t="s">
        <v>3071</v>
      </c>
      <c r="H3223" s="9" t="s">
        <v>21</v>
      </c>
      <c r="I3223" s="102">
        <v>3000</v>
      </c>
      <c r="J3223" s="102">
        <v>2000</v>
      </c>
      <c r="K3223" s="102"/>
      <c r="L3223" s="102">
        <f t="shared" si="1140"/>
        <v>0</v>
      </c>
      <c r="M3223" s="102">
        <v>0</v>
      </c>
      <c r="N3223" s="102"/>
      <c r="O3223" s="102"/>
      <c r="P3223" s="102">
        <f t="shared" si="1141"/>
        <v>0</v>
      </c>
      <c r="Q3223" s="102">
        <f t="shared" si="1142"/>
        <v>0</v>
      </c>
      <c r="R3223" s="35"/>
    </row>
    <row r="3224" spans="1:18" x14ac:dyDescent="0.3">
      <c r="A3224" s="40" t="s">
        <v>796</v>
      </c>
      <c r="B3224" s="40" t="s">
        <v>154</v>
      </c>
      <c r="C3224" s="40" t="s">
        <v>1325</v>
      </c>
      <c r="D3224" s="40" t="s">
        <v>1326</v>
      </c>
      <c r="E3224" s="88" t="s">
        <v>3035</v>
      </c>
      <c r="F3224" s="40"/>
      <c r="G3224" s="81" t="s">
        <v>3071</v>
      </c>
      <c r="H3224" s="9" t="s">
        <v>23</v>
      </c>
      <c r="I3224" s="102">
        <v>10000</v>
      </c>
      <c r="J3224" s="102">
        <v>9000</v>
      </c>
      <c r="K3224" s="102"/>
      <c r="L3224" s="102">
        <f t="shared" si="1140"/>
        <v>1500</v>
      </c>
      <c r="M3224" s="102">
        <v>0</v>
      </c>
      <c r="N3224" s="102">
        <v>750</v>
      </c>
      <c r="O3224" s="102">
        <v>750</v>
      </c>
      <c r="P3224" s="102">
        <f t="shared" si="1141"/>
        <v>1500</v>
      </c>
      <c r="Q3224" s="102">
        <f t="shared" si="1142"/>
        <v>16.666666666666664</v>
      </c>
      <c r="R3224" s="35"/>
    </row>
    <row r="3225" spans="1:18" x14ac:dyDescent="0.3">
      <c r="A3225" s="40" t="s">
        <v>796</v>
      </c>
      <c r="B3225" s="40" t="s">
        <v>154</v>
      </c>
      <c r="C3225" s="40" t="s">
        <v>1325</v>
      </c>
      <c r="D3225" s="40" t="s">
        <v>1326</v>
      </c>
      <c r="E3225" s="88" t="s">
        <v>3036</v>
      </c>
      <c r="F3225" s="40"/>
      <c r="G3225" s="81" t="s">
        <v>3071</v>
      </c>
      <c r="H3225" s="9" t="s">
        <v>24</v>
      </c>
      <c r="I3225" s="102">
        <v>0</v>
      </c>
      <c r="J3225" s="102">
        <v>0</v>
      </c>
      <c r="K3225" s="102"/>
      <c r="L3225" s="102">
        <f t="shared" si="1140"/>
        <v>0</v>
      </c>
      <c r="M3225" s="102">
        <v>0</v>
      </c>
      <c r="N3225" s="102"/>
      <c r="O3225" s="102"/>
      <c r="P3225" s="102">
        <f t="shared" si="1141"/>
        <v>0</v>
      </c>
      <c r="Q3225" s="102" t="str">
        <f t="shared" si="1142"/>
        <v>-</v>
      </c>
      <c r="R3225" s="35"/>
    </row>
    <row r="3226" spans="1:18" x14ac:dyDescent="0.3">
      <c r="A3226" s="41" t="s">
        <v>796</v>
      </c>
      <c r="B3226" s="41" t="s">
        <v>154</v>
      </c>
      <c r="C3226" s="41" t="s">
        <v>1325</v>
      </c>
      <c r="D3226" s="41" t="s">
        <v>1326</v>
      </c>
      <c r="E3226" s="41" t="s">
        <v>127</v>
      </c>
      <c r="F3226" s="40" t="s">
        <v>0</v>
      </c>
      <c r="G3226" s="81" t="s">
        <v>0</v>
      </c>
      <c r="H3226" s="6" t="s">
        <v>25</v>
      </c>
      <c r="I3226" s="104">
        <f>SUM(I3227:I3229)</f>
        <v>31950</v>
      </c>
      <c r="J3226" s="104">
        <f>SUM(J3227:J3229)</f>
        <v>30450</v>
      </c>
      <c r="K3226" s="104">
        <f>SUM(K3227:K3229)</f>
        <v>0</v>
      </c>
      <c r="L3226" s="104">
        <f t="shared" si="1140"/>
        <v>4653</v>
      </c>
      <c r="M3226" s="104">
        <f>SUM(M3227:M3229)</f>
        <v>153</v>
      </c>
      <c r="N3226" s="104">
        <f t="shared" ref="N3226:O3226" si="1145">SUM(N3227:N3229)</f>
        <v>2300</v>
      </c>
      <c r="O3226" s="104">
        <f t="shared" si="1145"/>
        <v>2200</v>
      </c>
      <c r="P3226" s="104">
        <f t="shared" si="1141"/>
        <v>4653</v>
      </c>
      <c r="Q3226" s="104">
        <f t="shared" si="1142"/>
        <v>15.280788177339902</v>
      </c>
      <c r="R3226" s="35"/>
    </row>
    <row r="3227" spans="1:18" x14ac:dyDescent="0.3">
      <c r="A3227" s="40" t="s">
        <v>796</v>
      </c>
      <c r="B3227" s="40" t="s">
        <v>154</v>
      </c>
      <c r="C3227" s="40" t="s">
        <v>1325</v>
      </c>
      <c r="D3227" s="40" t="s">
        <v>1326</v>
      </c>
      <c r="E3227" s="88" t="s">
        <v>3019</v>
      </c>
      <c r="F3227" s="40"/>
      <c r="G3227" s="81" t="s">
        <v>3071</v>
      </c>
      <c r="H3227" s="9" t="s">
        <v>25</v>
      </c>
      <c r="I3227" s="102">
        <v>25000</v>
      </c>
      <c r="J3227" s="102">
        <v>23500</v>
      </c>
      <c r="K3227" s="102"/>
      <c r="L3227" s="102">
        <f t="shared" si="1140"/>
        <v>4000</v>
      </c>
      <c r="M3227" s="102">
        <v>0</v>
      </c>
      <c r="N3227" s="102">
        <v>2000</v>
      </c>
      <c r="O3227" s="102">
        <v>2000</v>
      </c>
      <c r="P3227" s="102">
        <f t="shared" si="1141"/>
        <v>4000</v>
      </c>
      <c r="Q3227" s="102">
        <f t="shared" si="1142"/>
        <v>17.021276595744681</v>
      </c>
      <c r="R3227" s="35"/>
    </row>
    <row r="3228" spans="1:18" x14ac:dyDescent="0.3">
      <c r="A3228" s="40" t="s">
        <v>796</v>
      </c>
      <c r="B3228" s="40" t="s">
        <v>154</v>
      </c>
      <c r="C3228" s="40" t="s">
        <v>1325</v>
      </c>
      <c r="D3228" s="40" t="s">
        <v>1326</v>
      </c>
      <c r="E3228" s="88" t="s">
        <v>3019</v>
      </c>
      <c r="F3228" s="40" t="s">
        <v>1333</v>
      </c>
      <c r="G3228" s="81" t="s">
        <v>3071</v>
      </c>
      <c r="H3228" s="9" t="s">
        <v>135</v>
      </c>
      <c r="I3228" s="102">
        <v>1950</v>
      </c>
      <c r="J3228" s="102">
        <v>1950</v>
      </c>
      <c r="K3228" s="102"/>
      <c r="L3228" s="102">
        <f t="shared" si="1140"/>
        <v>653</v>
      </c>
      <c r="M3228" s="102">
        <v>153</v>
      </c>
      <c r="N3228" s="102">
        <v>300</v>
      </c>
      <c r="O3228" s="102">
        <v>200</v>
      </c>
      <c r="P3228" s="102">
        <f t="shared" si="1141"/>
        <v>653</v>
      </c>
      <c r="Q3228" s="102">
        <f t="shared" si="1142"/>
        <v>33.487179487179489</v>
      </c>
      <c r="R3228" s="35"/>
    </row>
    <row r="3229" spans="1:18" ht="20.399999999999999" x14ac:dyDescent="0.3">
      <c r="A3229" s="40" t="s">
        <v>796</v>
      </c>
      <c r="B3229" s="40" t="s">
        <v>154</v>
      </c>
      <c r="C3229" s="40" t="s">
        <v>1325</v>
      </c>
      <c r="D3229" s="40" t="s">
        <v>1326</v>
      </c>
      <c r="E3229" s="88" t="s">
        <v>3019</v>
      </c>
      <c r="F3229" s="40" t="s">
        <v>1334</v>
      </c>
      <c r="G3229" s="81" t="s">
        <v>3071</v>
      </c>
      <c r="H3229" s="9" t="s">
        <v>141</v>
      </c>
      <c r="I3229" s="102">
        <v>5000</v>
      </c>
      <c r="J3229" s="102">
        <v>5000</v>
      </c>
      <c r="K3229" s="102"/>
      <c r="L3229" s="102">
        <f t="shared" si="1140"/>
        <v>0</v>
      </c>
      <c r="M3229" s="102">
        <v>0</v>
      </c>
      <c r="N3229" s="102"/>
      <c r="O3229" s="102"/>
      <c r="P3229" s="102">
        <f t="shared" si="1141"/>
        <v>0</v>
      </c>
      <c r="Q3229" s="102">
        <f t="shared" si="1142"/>
        <v>0</v>
      </c>
      <c r="R3229" s="35"/>
    </row>
    <row r="3230" spans="1:18" s="34" customFormat="1" ht="20.399999999999999" x14ac:dyDescent="0.3">
      <c r="A3230" s="43" t="s">
        <v>0</v>
      </c>
      <c r="B3230" s="43" t="s">
        <v>0</v>
      </c>
      <c r="C3230" s="43" t="s">
        <v>0</v>
      </c>
      <c r="D3230" s="49" t="s">
        <v>0</v>
      </c>
      <c r="E3230" s="49" t="s">
        <v>0</v>
      </c>
      <c r="F3230" s="49" t="s">
        <v>0</v>
      </c>
      <c r="G3230" s="49" t="s">
        <v>0</v>
      </c>
      <c r="H3230" s="21" t="s">
        <v>35</v>
      </c>
      <c r="I3230" s="112">
        <f t="shared" ref="I3230:O3231" si="1146">SUM(I3231)</f>
        <v>100</v>
      </c>
      <c r="J3230" s="112">
        <f t="shared" si="1146"/>
        <v>100</v>
      </c>
      <c r="K3230" s="112">
        <f t="shared" si="1146"/>
        <v>0</v>
      </c>
      <c r="L3230" s="112">
        <f t="shared" si="1140"/>
        <v>0</v>
      </c>
      <c r="M3230" s="112">
        <f t="shared" si="1146"/>
        <v>0</v>
      </c>
      <c r="N3230" s="112">
        <f t="shared" si="1146"/>
        <v>0</v>
      </c>
      <c r="O3230" s="112">
        <f t="shared" si="1146"/>
        <v>0</v>
      </c>
      <c r="P3230" s="112">
        <f t="shared" si="1141"/>
        <v>0</v>
      </c>
      <c r="Q3230" s="112">
        <f t="shared" si="1142"/>
        <v>0</v>
      </c>
      <c r="R3230" s="35"/>
    </row>
    <row r="3231" spans="1:18" x14ac:dyDescent="0.3">
      <c r="A3231" s="40" t="s">
        <v>796</v>
      </c>
      <c r="B3231" s="40" t="s">
        <v>154</v>
      </c>
      <c r="C3231" s="40" t="s">
        <v>1325</v>
      </c>
      <c r="D3231" s="40" t="s">
        <v>1326</v>
      </c>
      <c r="E3231" s="52" t="s">
        <v>142</v>
      </c>
      <c r="F3231" s="52" t="s">
        <v>0</v>
      </c>
      <c r="G3231" s="52" t="s">
        <v>0</v>
      </c>
      <c r="H3231" s="6" t="s">
        <v>27</v>
      </c>
      <c r="I3231" s="104">
        <f t="shared" si="1146"/>
        <v>100</v>
      </c>
      <c r="J3231" s="104">
        <f t="shared" si="1146"/>
        <v>100</v>
      </c>
      <c r="K3231" s="104">
        <f t="shared" si="1146"/>
        <v>0</v>
      </c>
      <c r="L3231" s="104">
        <f t="shared" si="1140"/>
        <v>0</v>
      </c>
      <c r="M3231" s="104">
        <f t="shared" si="1146"/>
        <v>0</v>
      </c>
      <c r="N3231" s="104">
        <f t="shared" si="1146"/>
        <v>0</v>
      </c>
      <c r="O3231" s="104">
        <f t="shared" si="1146"/>
        <v>0</v>
      </c>
      <c r="P3231" s="104">
        <f t="shared" si="1141"/>
        <v>0</v>
      </c>
      <c r="Q3231" s="104">
        <f t="shared" si="1142"/>
        <v>0</v>
      </c>
      <c r="R3231" s="35"/>
    </row>
    <row r="3232" spans="1:18" x14ac:dyDescent="0.3">
      <c r="A3232" s="40" t="s">
        <v>796</v>
      </c>
      <c r="B3232" s="40" t="s">
        <v>154</v>
      </c>
      <c r="C3232" s="40" t="s">
        <v>1325</v>
      </c>
      <c r="D3232" s="40" t="s">
        <v>1326</v>
      </c>
      <c r="E3232" s="88" t="s">
        <v>3021</v>
      </c>
      <c r="F3232" s="40"/>
      <c r="G3232" s="81" t="s">
        <v>3071</v>
      </c>
      <c r="H3232" s="9" t="s">
        <v>34</v>
      </c>
      <c r="I3232" s="102">
        <v>100</v>
      </c>
      <c r="J3232" s="102">
        <v>100</v>
      </c>
      <c r="K3232" s="102"/>
      <c r="L3232" s="102">
        <f t="shared" si="1140"/>
        <v>0</v>
      </c>
      <c r="M3232" s="102">
        <v>0</v>
      </c>
      <c r="N3232" s="102"/>
      <c r="O3232" s="102"/>
      <c r="P3232" s="102">
        <f t="shared" si="1141"/>
        <v>0</v>
      </c>
      <c r="Q3232" s="102">
        <f t="shared" si="1142"/>
        <v>0</v>
      </c>
      <c r="R3232" s="35"/>
    </row>
    <row r="3233" spans="1:18" s="34" customFormat="1" ht="20.399999999999999" x14ac:dyDescent="0.3">
      <c r="A3233" s="43" t="s">
        <v>0</v>
      </c>
      <c r="B3233" s="43" t="s">
        <v>0</v>
      </c>
      <c r="C3233" s="43" t="s">
        <v>0</v>
      </c>
      <c r="D3233" s="49" t="s">
        <v>0</v>
      </c>
      <c r="E3233" s="49" t="s">
        <v>0</v>
      </c>
      <c r="F3233" s="49" t="s">
        <v>0</v>
      </c>
      <c r="G3233" s="49" t="s">
        <v>0</v>
      </c>
      <c r="H3233" s="21" t="s">
        <v>53</v>
      </c>
      <c r="I3233" s="112">
        <f>SUM(I3234)</f>
        <v>3000</v>
      </c>
      <c r="J3233" s="112">
        <f>SUM(J3234)</f>
        <v>0</v>
      </c>
      <c r="K3233" s="112">
        <f>SUM(K3234)</f>
        <v>0</v>
      </c>
      <c r="L3233" s="112">
        <f t="shared" si="1140"/>
        <v>0</v>
      </c>
      <c r="M3233" s="112">
        <f>SUM(M3234)</f>
        <v>0</v>
      </c>
      <c r="N3233" s="112">
        <f t="shared" ref="N3233:O3233" si="1147">SUM(N3234)</f>
        <v>0</v>
      </c>
      <c r="O3233" s="112">
        <f t="shared" si="1147"/>
        <v>0</v>
      </c>
      <c r="P3233" s="112">
        <f t="shared" si="1141"/>
        <v>0</v>
      </c>
      <c r="Q3233" s="112" t="str">
        <f t="shared" si="1142"/>
        <v>-</v>
      </c>
      <c r="R3233" s="35"/>
    </row>
    <row r="3234" spans="1:18" x14ac:dyDescent="0.3">
      <c r="A3234" s="40" t="s">
        <v>796</v>
      </c>
      <c r="B3234" s="40" t="s">
        <v>154</v>
      </c>
      <c r="C3234" s="40" t="s">
        <v>1325</v>
      </c>
      <c r="D3234" s="40" t="s">
        <v>1326</v>
      </c>
      <c r="E3234" s="52" t="s">
        <v>149</v>
      </c>
      <c r="F3234" s="52" t="s">
        <v>0</v>
      </c>
      <c r="G3234" s="52" t="s">
        <v>0</v>
      </c>
      <c r="H3234" s="6" t="s">
        <v>46</v>
      </c>
      <c r="I3234" s="104">
        <f>SUM(I3235:I3236)</f>
        <v>3000</v>
      </c>
      <c r="J3234" s="104">
        <f>SUM(J3235:J3236)</f>
        <v>0</v>
      </c>
      <c r="K3234" s="104">
        <f>SUM(K3235:K3236)</f>
        <v>0</v>
      </c>
      <c r="L3234" s="104">
        <f t="shared" si="1140"/>
        <v>0</v>
      </c>
      <c r="M3234" s="104">
        <f>SUM(M3235:M3236)</f>
        <v>0</v>
      </c>
      <c r="N3234" s="104">
        <f t="shared" ref="N3234:O3234" si="1148">SUM(N3235:N3236)</f>
        <v>0</v>
      </c>
      <c r="O3234" s="104">
        <f t="shared" si="1148"/>
        <v>0</v>
      </c>
      <c r="P3234" s="104">
        <f t="shared" si="1141"/>
        <v>0</v>
      </c>
      <c r="Q3234" s="104" t="str">
        <f t="shared" si="1142"/>
        <v>-</v>
      </c>
      <c r="R3234" s="35"/>
    </row>
    <row r="3235" spans="1:18" x14ac:dyDescent="0.3">
      <c r="A3235" s="40" t="s">
        <v>796</v>
      </c>
      <c r="B3235" s="40" t="s">
        <v>154</v>
      </c>
      <c r="C3235" s="40" t="s">
        <v>1325</v>
      </c>
      <c r="D3235" s="40" t="s">
        <v>1326</v>
      </c>
      <c r="E3235" s="88" t="s">
        <v>3022</v>
      </c>
      <c r="F3235" s="40"/>
      <c r="G3235" s="81" t="s">
        <v>3071</v>
      </c>
      <c r="H3235" s="9" t="s">
        <v>49</v>
      </c>
      <c r="I3235" s="102">
        <v>2000</v>
      </c>
      <c r="J3235" s="102">
        <v>0</v>
      </c>
      <c r="K3235" s="102"/>
      <c r="L3235" s="102">
        <f t="shared" si="1140"/>
        <v>0</v>
      </c>
      <c r="M3235" s="102">
        <v>0</v>
      </c>
      <c r="N3235" s="102"/>
      <c r="O3235" s="102"/>
      <c r="P3235" s="102">
        <f t="shared" si="1141"/>
        <v>0</v>
      </c>
      <c r="Q3235" s="102" t="str">
        <f t="shared" si="1142"/>
        <v>-</v>
      </c>
      <c r="R3235" s="35"/>
    </row>
    <row r="3236" spans="1:18" x14ac:dyDescent="0.3">
      <c r="A3236" s="40" t="s">
        <v>796</v>
      </c>
      <c r="B3236" s="40" t="s">
        <v>154</v>
      </c>
      <c r="C3236" s="40" t="s">
        <v>1325</v>
      </c>
      <c r="D3236" s="40" t="s">
        <v>1326</v>
      </c>
      <c r="E3236" s="88" t="s">
        <v>3037</v>
      </c>
      <c r="F3236" s="40"/>
      <c r="G3236" s="81" t="s">
        <v>3071</v>
      </c>
      <c r="H3236" s="9" t="s">
        <v>52</v>
      </c>
      <c r="I3236" s="102">
        <v>1000</v>
      </c>
      <c r="J3236" s="102">
        <v>0</v>
      </c>
      <c r="K3236" s="102"/>
      <c r="L3236" s="102">
        <f t="shared" si="1140"/>
        <v>0</v>
      </c>
      <c r="M3236" s="102">
        <v>0</v>
      </c>
      <c r="N3236" s="102"/>
      <c r="O3236" s="102"/>
      <c r="P3236" s="102">
        <f t="shared" si="1141"/>
        <v>0</v>
      </c>
      <c r="Q3236" s="102" t="str">
        <f t="shared" si="1142"/>
        <v>-</v>
      </c>
      <c r="R3236" s="35"/>
    </row>
    <row r="3237" spans="1:18" s="34" customFormat="1" x14ac:dyDescent="0.3">
      <c r="A3237" s="49" t="s">
        <v>0</v>
      </c>
      <c r="B3237" s="49" t="s">
        <v>0</v>
      </c>
      <c r="C3237" s="49" t="s">
        <v>0</v>
      </c>
      <c r="D3237" s="49" t="s">
        <v>0</v>
      </c>
      <c r="E3237" s="49" t="s">
        <v>0</v>
      </c>
      <c r="F3237" s="49" t="s">
        <v>0</v>
      </c>
      <c r="G3237" s="49" t="s">
        <v>0</v>
      </c>
      <c r="H3237" s="21" t="s">
        <v>1335</v>
      </c>
      <c r="I3237" s="112">
        <f>SUM(I3207,I3230,I3233)</f>
        <v>843273</v>
      </c>
      <c r="J3237" s="112">
        <f>SUM(J3207,J3230,J3233)</f>
        <v>834273</v>
      </c>
      <c r="K3237" s="112">
        <f>SUM(K3207,K3230,K3233)</f>
        <v>0</v>
      </c>
      <c r="L3237" s="112">
        <f t="shared" si="1140"/>
        <v>214797</v>
      </c>
      <c r="M3237" s="112">
        <f>SUM(M3207,M3230,M3233)</f>
        <v>58987</v>
      </c>
      <c r="N3237" s="112">
        <f t="shared" ref="N3237:O3237" si="1149">SUM(N3207,N3230,N3233)</f>
        <v>84980</v>
      </c>
      <c r="O3237" s="112">
        <f t="shared" si="1149"/>
        <v>70830</v>
      </c>
      <c r="P3237" s="112">
        <f t="shared" si="1141"/>
        <v>214797</v>
      </c>
      <c r="Q3237" s="112">
        <f t="shared" si="1142"/>
        <v>25.746608124678609</v>
      </c>
      <c r="R3237" s="35"/>
    </row>
    <row r="3238" spans="1:18" ht="15" thickBot="1" x14ac:dyDescent="0.35">
      <c r="A3238" s="81" t="s">
        <v>0</v>
      </c>
      <c r="B3238" s="81" t="s">
        <v>0</v>
      </c>
      <c r="C3238" s="81" t="s">
        <v>0</v>
      </c>
      <c r="D3238" s="81" t="s">
        <v>0</v>
      </c>
      <c r="E3238" s="81" t="s">
        <v>0</v>
      </c>
      <c r="F3238" s="81" t="s">
        <v>0</v>
      </c>
      <c r="G3238" s="81" t="s">
        <v>0</v>
      </c>
      <c r="H3238" s="6" t="s">
        <v>152</v>
      </c>
      <c r="I3238" s="104">
        <v>25</v>
      </c>
      <c r="J3238" s="104">
        <v>25</v>
      </c>
      <c r="K3238" s="104"/>
      <c r="L3238" s="104"/>
      <c r="M3238" s="104"/>
      <c r="N3238" s="104"/>
      <c r="O3238" s="104"/>
      <c r="P3238" s="104"/>
      <c r="Q3238" s="104"/>
      <c r="R3238" s="35"/>
    </row>
    <row r="3239" spans="1:18" s="34" customFormat="1" ht="31.2" thickBot="1" x14ac:dyDescent="0.35">
      <c r="A3239" s="127" t="s">
        <v>0</v>
      </c>
      <c r="B3239" s="127" t="s">
        <v>0</v>
      </c>
      <c r="C3239" s="127" t="s">
        <v>0</v>
      </c>
      <c r="D3239" s="127" t="s">
        <v>0</v>
      </c>
      <c r="E3239" s="127" t="s">
        <v>0</v>
      </c>
      <c r="F3239" s="127" t="s">
        <v>0</v>
      </c>
      <c r="G3239" s="127" t="s">
        <v>0</v>
      </c>
      <c r="H3239" s="29" t="s">
        <v>63</v>
      </c>
      <c r="I3239" s="124" t="s">
        <v>3013</v>
      </c>
      <c r="J3239" s="124" t="s">
        <v>2</v>
      </c>
      <c r="K3239" s="124" t="s">
        <v>3097</v>
      </c>
      <c r="L3239" s="124" t="s">
        <v>3097</v>
      </c>
      <c r="M3239" s="124" t="s">
        <v>3098</v>
      </c>
      <c r="N3239" s="124" t="s">
        <v>3099</v>
      </c>
      <c r="O3239" s="124" t="s">
        <v>3100</v>
      </c>
      <c r="P3239" s="124" t="s">
        <v>3097</v>
      </c>
      <c r="Q3239" s="126" t="s">
        <v>3101</v>
      </c>
      <c r="R3239" s="35"/>
    </row>
    <row r="3240" spans="1:18" x14ac:dyDescent="0.3">
      <c r="A3240" s="128"/>
      <c r="B3240" s="128"/>
      <c r="C3240" s="128"/>
      <c r="D3240" s="128"/>
      <c r="E3240" s="128"/>
      <c r="F3240" s="128"/>
      <c r="G3240" s="128"/>
      <c r="H3240" s="10" t="s">
        <v>0</v>
      </c>
      <c r="I3240" s="103">
        <v>1</v>
      </c>
      <c r="J3240" s="103">
        <v>2</v>
      </c>
      <c r="K3240" s="103">
        <v>3</v>
      </c>
      <c r="L3240" s="103" t="s">
        <v>3</v>
      </c>
      <c r="M3240" s="103">
        <v>5</v>
      </c>
      <c r="N3240" s="103">
        <v>6</v>
      </c>
      <c r="O3240" s="103">
        <v>7</v>
      </c>
      <c r="P3240" s="103" t="s">
        <v>3102</v>
      </c>
      <c r="Q3240" s="103">
        <v>9</v>
      </c>
      <c r="R3240" s="35"/>
    </row>
    <row r="3241" spans="1:18" x14ac:dyDescent="0.3">
      <c r="A3241" s="128"/>
      <c r="B3241" s="128"/>
      <c r="C3241" s="128"/>
      <c r="D3241" s="128"/>
      <c r="E3241" s="128"/>
      <c r="F3241" s="128"/>
      <c r="G3241" s="128"/>
      <c r="H3241" s="11" t="s">
        <v>99</v>
      </c>
      <c r="I3241" s="105">
        <f>SUM(I3237)</f>
        <v>843273</v>
      </c>
      <c r="J3241" s="105">
        <f>SUM(J3237)</f>
        <v>834273</v>
      </c>
      <c r="K3241" s="105">
        <f>SUM(K3237)</f>
        <v>0</v>
      </c>
      <c r="L3241" s="105">
        <f t="shared" si="1140"/>
        <v>214797</v>
      </c>
      <c r="M3241" s="105">
        <f>SUM(M3237)</f>
        <v>58987</v>
      </c>
      <c r="N3241" s="105">
        <f t="shared" ref="N3241:O3241" si="1150">SUM(N3237)</f>
        <v>84980</v>
      </c>
      <c r="O3241" s="105">
        <f t="shared" si="1150"/>
        <v>70830</v>
      </c>
      <c r="P3241" s="105">
        <f t="shared" si="1141"/>
        <v>214797</v>
      </c>
      <c r="Q3241" s="105">
        <f t="shared" si="1142"/>
        <v>25.746608124678609</v>
      </c>
      <c r="R3241" s="35"/>
    </row>
    <row r="3242" spans="1:18" x14ac:dyDescent="0.3">
      <c r="A3242" s="128"/>
      <c r="B3242" s="128"/>
      <c r="C3242" s="128"/>
      <c r="D3242" s="128"/>
      <c r="E3242" s="128"/>
      <c r="F3242" s="128"/>
      <c r="G3242" s="128"/>
      <c r="H3242" s="12" t="s">
        <v>62</v>
      </c>
      <c r="I3242" s="105">
        <f>SUM(I3241)</f>
        <v>843273</v>
      </c>
      <c r="J3242" s="105">
        <f>SUM(J3241)</f>
        <v>834273</v>
      </c>
      <c r="K3242" s="105">
        <f>SUM(K3241)</f>
        <v>0</v>
      </c>
      <c r="L3242" s="105">
        <f t="shared" si="1140"/>
        <v>214797</v>
      </c>
      <c r="M3242" s="105">
        <f>SUM(M3241)</f>
        <v>58987</v>
      </c>
      <c r="N3242" s="105">
        <f t="shared" ref="N3242:O3242" si="1151">SUM(N3241)</f>
        <v>84980</v>
      </c>
      <c r="O3242" s="105">
        <f t="shared" si="1151"/>
        <v>70830</v>
      </c>
      <c r="P3242" s="105">
        <f t="shared" si="1141"/>
        <v>214797</v>
      </c>
      <c r="Q3242" s="105">
        <f t="shared" si="1142"/>
        <v>25.746608124678609</v>
      </c>
      <c r="R3242" s="35"/>
    </row>
    <row r="3243" spans="1:18" x14ac:dyDescent="0.3">
      <c r="A3243" s="129"/>
      <c r="B3243" s="129"/>
      <c r="C3243" s="129"/>
      <c r="D3243" s="129"/>
      <c r="E3243" s="129"/>
      <c r="F3243" s="129"/>
      <c r="G3243" s="129"/>
      <c r="R3243" s="35"/>
    </row>
    <row r="3244" spans="1:18" ht="15" thickBot="1" x14ac:dyDescent="0.35">
      <c r="A3244" s="81" t="s">
        <v>0</v>
      </c>
      <c r="B3244" s="81" t="s">
        <v>0</v>
      </c>
      <c r="C3244" s="81" t="s">
        <v>0</v>
      </c>
      <c r="D3244" s="81" t="s">
        <v>0</v>
      </c>
      <c r="E3244" s="81" t="s">
        <v>0</v>
      </c>
      <c r="F3244" s="81" t="s">
        <v>0</v>
      </c>
      <c r="G3244" s="81" t="s">
        <v>0</v>
      </c>
      <c r="H3244" s="13" t="s">
        <v>0</v>
      </c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35"/>
    </row>
    <row r="3245" spans="1:18" s="34" customFormat="1" ht="31.2" thickBot="1" x14ac:dyDescent="0.35">
      <c r="A3245" s="45" t="s">
        <v>112</v>
      </c>
      <c r="B3245" s="45" t="s">
        <v>113</v>
      </c>
      <c r="C3245" s="45" t="s">
        <v>114</v>
      </c>
      <c r="D3245" s="46" t="s">
        <v>0</v>
      </c>
      <c r="E3245" s="45" t="s">
        <v>3014</v>
      </c>
      <c r="F3245" s="45" t="s">
        <v>115</v>
      </c>
      <c r="G3245" s="45" t="s">
        <v>116</v>
      </c>
      <c r="H3245" s="29" t="s">
        <v>1</v>
      </c>
      <c r="I3245" s="124" t="s">
        <v>3013</v>
      </c>
      <c r="J3245" s="124" t="s">
        <v>2</v>
      </c>
      <c r="K3245" s="124" t="s">
        <v>3097</v>
      </c>
      <c r="L3245" s="124" t="s">
        <v>3097</v>
      </c>
      <c r="M3245" s="124" t="s">
        <v>3098</v>
      </c>
      <c r="N3245" s="124" t="s">
        <v>3099</v>
      </c>
      <c r="O3245" s="124" t="s">
        <v>3100</v>
      </c>
      <c r="P3245" s="124" t="s">
        <v>3097</v>
      </c>
      <c r="Q3245" s="126" t="s">
        <v>3101</v>
      </c>
      <c r="R3245" s="35"/>
    </row>
    <row r="3246" spans="1:18" x14ac:dyDescent="0.3">
      <c r="A3246" s="50" t="s">
        <v>0</v>
      </c>
      <c r="B3246" s="50" t="s">
        <v>0</v>
      </c>
      <c r="C3246" s="50" t="s">
        <v>0</v>
      </c>
      <c r="D3246" s="51" t="s">
        <v>0</v>
      </c>
      <c r="E3246" s="51" t="s">
        <v>0</v>
      </c>
      <c r="F3246" s="86" t="s">
        <v>0</v>
      </c>
      <c r="G3246" s="87" t="s">
        <v>0</v>
      </c>
      <c r="H3246" s="8" t="s">
        <v>0</v>
      </c>
      <c r="I3246" s="103">
        <v>1</v>
      </c>
      <c r="J3246" s="103">
        <v>2</v>
      </c>
      <c r="K3246" s="103">
        <v>3</v>
      </c>
      <c r="L3246" s="103" t="s">
        <v>3</v>
      </c>
      <c r="M3246" s="103">
        <v>5</v>
      </c>
      <c r="N3246" s="103">
        <v>6</v>
      </c>
      <c r="O3246" s="103">
        <v>7</v>
      </c>
      <c r="P3246" s="103" t="s">
        <v>3102</v>
      </c>
      <c r="Q3246" s="103">
        <v>9</v>
      </c>
      <c r="R3246" s="35"/>
    </row>
    <row r="3247" spans="1:18" x14ac:dyDescent="0.3">
      <c r="A3247" s="41" t="s">
        <v>796</v>
      </c>
      <c r="B3247" s="41" t="s">
        <v>154</v>
      </c>
      <c r="C3247" s="40" t="s">
        <v>1336</v>
      </c>
      <c r="D3247" s="40" t="s">
        <v>1337</v>
      </c>
      <c r="E3247" s="52" t="s">
        <v>0</v>
      </c>
      <c r="F3247" s="52" t="s">
        <v>0</v>
      </c>
      <c r="G3247" s="52" t="s">
        <v>0</v>
      </c>
      <c r="H3247" s="6" t="s">
        <v>1338</v>
      </c>
      <c r="I3247" s="102"/>
      <c r="J3247" s="102"/>
      <c r="K3247" s="102"/>
      <c r="L3247" s="102">
        <f t="shared" si="1140"/>
        <v>0</v>
      </c>
      <c r="M3247" s="102">
        <v>0</v>
      </c>
      <c r="N3247" s="102"/>
      <c r="O3247" s="102"/>
      <c r="P3247" s="102">
        <f t="shared" si="1141"/>
        <v>0</v>
      </c>
      <c r="Q3247" s="102" t="str">
        <f t="shared" si="1142"/>
        <v>-</v>
      </c>
      <c r="R3247" s="35"/>
    </row>
    <row r="3248" spans="1:18" s="34" customFormat="1" ht="20.399999999999999" x14ac:dyDescent="0.3">
      <c r="A3248" s="43" t="s">
        <v>0</v>
      </c>
      <c r="B3248" s="43" t="s">
        <v>0</v>
      </c>
      <c r="C3248" s="43" t="s">
        <v>0</v>
      </c>
      <c r="D3248" s="49" t="s">
        <v>0</v>
      </c>
      <c r="E3248" s="49" t="s">
        <v>0</v>
      </c>
      <c r="F3248" s="49" t="s">
        <v>0</v>
      </c>
      <c r="G3248" s="49" t="s">
        <v>0</v>
      </c>
      <c r="H3248" s="21" t="s">
        <v>26</v>
      </c>
      <c r="I3248" s="112">
        <f>SUM(I3249,I3257,I3259)</f>
        <v>1525012</v>
      </c>
      <c r="J3248" s="112">
        <f>SUM(J3249,J3257,J3259)</f>
        <v>1367552</v>
      </c>
      <c r="K3248" s="112">
        <f>SUM(K3249,K3257,K3259)</f>
        <v>0</v>
      </c>
      <c r="L3248" s="112">
        <f t="shared" si="1140"/>
        <v>346951</v>
      </c>
      <c r="M3248" s="112">
        <f>SUM(M3249,M3257,M3259)</f>
        <v>97291</v>
      </c>
      <c r="N3248" s="112">
        <f t="shared" ref="N3248:O3248" si="1152">SUM(N3249,N3257,N3259)</f>
        <v>134130</v>
      </c>
      <c r="O3248" s="112">
        <f t="shared" si="1152"/>
        <v>115530</v>
      </c>
      <c r="P3248" s="112">
        <f t="shared" si="1141"/>
        <v>346951</v>
      </c>
      <c r="Q3248" s="112">
        <f t="shared" si="1142"/>
        <v>25.370223581991763</v>
      </c>
      <c r="R3248" s="35"/>
    </row>
    <row r="3249" spans="1:18" x14ac:dyDescent="0.3">
      <c r="A3249" s="40" t="s">
        <v>796</v>
      </c>
      <c r="B3249" s="40" t="s">
        <v>154</v>
      </c>
      <c r="C3249" s="40" t="s">
        <v>1336</v>
      </c>
      <c r="D3249" s="40" t="s">
        <v>1337</v>
      </c>
      <c r="E3249" s="52" t="s">
        <v>119</v>
      </c>
      <c r="F3249" s="52" t="s">
        <v>0</v>
      </c>
      <c r="G3249" s="52" t="s">
        <v>0</v>
      </c>
      <c r="H3249" s="6" t="s">
        <v>5</v>
      </c>
      <c r="I3249" s="104">
        <f>SUM(I3250,I3251)</f>
        <v>1145752</v>
      </c>
      <c r="J3249" s="104">
        <f>SUM(J3250,J3251)</f>
        <v>1094752</v>
      </c>
      <c r="K3249" s="104">
        <f>SUM(K3250,K3251)</f>
        <v>0</v>
      </c>
      <c r="L3249" s="104">
        <f t="shared" si="1140"/>
        <v>283926</v>
      </c>
      <c r="M3249" s="104">
        <f>SUM(M3250,M3251)</f>
        <v>88726</v>
      </c>
      <c r="N3249" s="104">
        <f t="shared" ref="N3249:O3249" si="1153">SUM(N3250,N3251)</f>
        <v>102600</v>
      </c>
      <c r="O3249" s="104">
        <f t="shared" si="1153"/>
        <v>92600</v>
      </c>
      <c r="P3249" s="104">
        <f t="shared" si="1141"/>
        <v>283926</v>
      </c>
      <c r="Q3249" s="104">
        <f t="shared" si="1142"/>
        <v>25.935188974306513</v>
      </c>
      <c r="R3249" s="35"/>
    </row>
    <row r="3250" spans="1:18" x14ac:dyDescent="0.3">
      <c r="A3250" s="40" t="s">
        <v>796</v>
      </c>
      <c r="B3250" s="40" t="s">
        <v>154</v>
      </c>
      <c r="C3250" s="40" t="s">
        <v>1336</v>
      </c>
      <c r="D3250" s="40" t="s">
        <v>1337</v>
      </c>
      <c r="E3250" s="88" t="s">
        <v>3015</v>
      </c>
      <c r="F3250" s="40"/>
      <c r="G3250" s="81" t="s">
        <v>3071</v>
      </c>
      <c r="H3250" s="9" t="s">
        <v>6</v>
      </c>
      <c r="I3250" s="102">
        <v>985752</v>
      </c>
      <c r="J3250" s="102">
        <v>940752</v>
      </c>
      <c r="K3250" s="102"/>
      <c r="L3250" s="102">
        <f t="shared" si="1140"/>
        <v>255125</v>
      </c>
      <c r="M3250" s="102">
        <v>79125</v>
      </c>
      <c r="N3250" s="102">
        <v>93000</v>
      </c>
      <c r="O3250" s="102">
        <v>83000</v>
      </c>
      <c r="P3250" s="102">
        <f t="shared" si="1141"/>
        <v>255125</v>
      </c>
      <c r="Q3250" s="102">
        <f t="shared" si="1142"/>
        <v>27.119262037178764</v>
      </c>
      <c r="R3250" s="35"/>
    </row>
    <row r="3251" spans="1:18" x14ac:dyDescent="0.3">
      <c r="A3251" s="41" t="s">
        <v>796</v>
      </c>
      <c r="B3251" s="41" t="s">
        <v>154</v>
      </c>
      <c r="C3251" s="41" t="s">
        <v>1336</v>
      </c>
      <c r="D3251" s="41" t="s">
        <v>1337</v>
      </c>
      <c r="E3251" s="41" t="s">
        <v>120</v>
      </c>
      <c r="F3251" s="40" t="s">
        <v>0</v>
      </c>
      <c r="G3251" s="81" t="s">
        <v>0</v>
      </c>
      <c r="H3251" s="6" t="s">
        <v>7</v>
      </c>
      <c r="I3251" s="104">
        <f>SUM(I3252:I3256)</f>
        <v>160000</v>
      </c>
      <c r="J3251" s="104">
        <f>SUM(J3252:J3256)</f>
        <v>154000</v>
      </c>
      <c r="K3251" s="104">
        <f>SUM(K3252:K3256)</f>
        <v>0</v>
      </c>
      <c r="L3251" s="104">
        <f t="shared" si="1140"/>
        <v>28801</v>
      </c>
      <c r="M3251" s="104">
        <f>SUM(M3252:M3256)</f>
        <v>9601</v>
      </c>
      <c r="N3251" s="104">
        <f t="shared" ref="N3251:O3251" si="1154">SUM(N3252:N3256)</f>
        <v>9600</v>
      </c>
      <c r="O3251" s="104">
        <f t="shared" si="1154"/>
        <v>9600</v>
      </c>
      <c r="P3251" s="104">
        <f t="shared" si="1141"/>
        <v>28801</v>
      </c>
      <c r="Q3251" s="104">
        <f t="shared" si="1142"/>
        <v>18.701948051948055</v>
      </c>
      <c r="R3251" s="35"/>
    </row>
    <row r="3252" spans="1:18" x14ac:dyDescent="0.3">
      <c r="A3252" s="40" t="s">
        <v>796</v>
      </c>
      <c r="B3252" s="40" t="s">
        <v>154</v>
      </c>
      <c r="C3252" s="40" t="s">
        <v>1336</v>
      </c>
      <c r="D3252" s="40" t="s">
        <v>1337</v>
      </c>
      <c r="E3252" s="88" t="s">
        <v>3016</v>
      </c>
      <c r="F3252" s="40" t="s">
        <v>1339</v>
      </c>
      <c r="G3252" s="81" t="s">
        <v>3071</v>
      </c>
      <c r="H3252" s="9" t="s">
        <v>9</v>
      </c>
      <c r="I3252" s="102">
        <v>25000</v>
      </c>
      <c r="J3252" s="102">
        <v>25000</v>
      </c>
      <c r="K3252" s="102"/>
      <c r="L3252" s="102">
        <f t="shared" si="1140"/>
        <v>6047</v>
      </c>
      <c r="M3252" s="102">
        <v>1847</v>
      </c>
      <c r="N3252" s="102">
        <v>2100</v>
      </c>
      <c r="O3252" s="102">
        <v>2100</v>
      </c>
      <c r="P3252" s="102">
        <f t="shared" si="1141"/>
        <v>6047</v>
      </c>
      <c r="Q3252" s="102">
        <f t="shared" si="1142"/>
        <v>24.188000000000002</v>
      </c>
      <c r="R3252" s="35"/>
    </row>
    <row r="3253" spans="1:18" x14ac:dyDescent="0.3">
      <c r="A3253" s="40" t="s">
        <v>796</v>
      </c>
      <c r="B3253" s="40" t="s">
        <v>154</v>
      </c>
      <c r="C3253" s="40" t="s">
        <v>1336</v>
      </c>
      <c r="D3253" s="40" t="s">
        <v>1337</v>
      </c>
      <c r="E3253" s="88" t="s">
        <v>3016</v>
      </c>
      <c r="F3253" s="40" t="s">
        <v>1340</v>
      </c>
      <c r="G3253" s="81" t="s">
        <v>3071</v>
      </c>
      <c r="H3253" s="9" t="s">
        <v>12</v>
      </c>
      <c r="I3253" s="102">
        <v>86500</v>
      </c>
      <c r="J3253" s="102">
        <v>82000</v>
      </c>
      <c r="K3253" s="102"/>
      <c r="L3253" s="102">
        <f t="shared" si="1140"/>
        <v>22754</v>
      </c>
      <c r="M3253" s="102">
        <v>7754</v>
      </c>
      <c r="N3253" s="102">
        <v>7500</v>
      </c>
      <c r="O3253" s="102">
        <v>7500</v>
      </c>
      <c r="P3253" s="102">
        <f t="shared" si="1141"/>
        <v>22754</v>
      </c>
      <c r="Q3253" s="102">
        <f t="shared" si="1142"/>
        <v>27.748780487804879</v>
      </c>
      <c r="R3253" s="35"/>
    </row>
    <row r="3254" spans="1:18" x14ac:dyDescent="0.3">
      <c r="A3254" s="40" t="s">
        <v>796</v>
      </c>
      <c r="B3254" s="40" t="s">
        <v>154</v>
      </c>
      <c r="C3254" s="40" t="s">
        <v>1336</v>
      </c>
      <c r="D3254" s="40" t="s">
        <v>1337</v>
      </c>
      <c r="E3254" s="88" t="s">
        <v>3016</v>
      </c>
      <c r="F3254" s="40" t="s">
        <v>1341</v>
      </c>
      <c r="G3254" s="81" t="s">
        <v>3071</v>
      </c>
      <c r="H3254" s="9" t="s">
        <v>10</v>
      </c>
      <c r="I3254" s="102">
        <v>24100</v>
      </c>
      <c r="J3254" s="102">
        <v>22600</v>
      </c>
      <c r="K3254" s="102"/>
      <c r="L3254" s="102">
        <f t="shared" si="1140"/>
        <v>0</v>
      </c>
      <c r="M3254" s="102">
        <v>0</v>
      </c>
      <c r="N3254" s="102"/>
      <c r="O3254" s="102"/>
      <c r="P3254" s="102">
        <f t="shared" si="1141"/>
        <v>0</v>
      </c>
      <c r="Q3254" s="102">
        <f t="shared" si="1142"/>
        <v>0</v>
      </c>
      <c r="R3254" s="35"/>
    </row>
    <row r="3255" spans="1:18" x14ac:dyDescent="0.3">
      <c r="A3255" s="40" t="s">
        <v>796</v>
      </c>
      <c r="B3255" s="40" t="s">
        <v>154</v>
      </c>
      <c r="C3255" s="40" t="s">
        <v>1336</v>
      </c>
      <c r="D3255" s="40" t="s">
        <v>1337</v>
      </c>
      <c r="E3255" s="88" t="s">
        <v>3016</v>
      </c>
      <c r="F3255" s="40" t="s">
        <v>1342</v>
      </c>
      <c r="G3255" s="81" t="s">
        <v>3071</v>
      </c>
      <c r="H3255" s="9" t="s">
        <v>8</v>
      </c>
      <c r="I3255" s="102">
        <v>8500</v>
      </c>
      <c r="J3255" s="102">
        <v>8500</v>
      </c>
      <c r="K3255" s="102"/>
      <c r="L3255" s="102">
        <f t="shared" si="1140"/>
        <v>0</v>
      </c>
      <c r="M3255" s="102">
        <v>0</v>
      </c>
      <c r="N3255" s="102"/>
      <c r="O3255" s="102"/>
      <c r="P3255" s="102">
        <f t="shared" si="1141"/>
        <v>0</v>
      </c>
      <c r="Q3255" s="102">
        <f t="shared" si="1142"/>
        <v>0</v>
      </c>
      <c r="R3255" s="35"/>
    </row>
    <row r="3256" spans="1:18" x14ac:dyDescent="0.3">
      <c r="A3256" s="40" t="s">
        <v>796</v>
      </c>
      <c r="B3256" s="40" t="s">
        <v>154</v>
      </c>
      <c r="C3256" s="40" t="s">
        <v>1336</v>
      </c>
      <c r="D3256" s="40" t="s">
        <v>1337</v>
      </c>
      <c r="E3256" s="88" t="s">
        <v>3016</v>
      </c>
      <c r="F3256" s="40" t="s">
        <v>1343</v>
      </c>
      <c r="G3256" s="81" t="s">
        <v>3071</v>
      </c>
      <c r="H3256" s="9" t="s">
        <v>11</v>
      </c>
      <c r="I3256" s="102">
        <v>15900</v>
      </c>
      <c r="J3256" s="102">
        <v>15900</v>
      </c>
      <c r="K3256" s="102"/>
      <c r="L3256" s="102">
        <f t="shared" si="1140"/>
        <v>0</v>
      </c>
      <c r="M3256" s="102">
        <v>0</v>
      </c>
      <c r="N3256" s="102"/>
      <c r="O3256" s="102"/>
      <c r="P3256" s="102">
        <f t="shared" si="1141"/>
        <v>0</v>
      </c>
      <c r="Q3256" s="102">
        <f t="shared" si="1142"/>
        <v>0</v>
      </c>
      <c r="R3256" s="35"/>
    </row>
    <row r="3257" spans="1:18" x14ac:dyDescent="0.3">
      <c r="A3257" s="40" t="s">
        <v>796</v>
      </c>
      <c r="B3257" s="40" t="s">
        <v>154</v>
      </c>
      <c r="C3257" s="40" t="s">
        <v>1336</v>
      </c>
      <c r="D3257" s="40" t="s">
        <v>1337</v>
      </c>
      <c r="E3257" s="52" t="s">
        <v>124</v>
      </c>
      <c r="F3257" s="52" t="s">
        <v>0</v>
      </c>
      <c r="G3257" s="52" t="s">
        <v>0</v>
      </c>
      <c r="H3257" s="6" t="s">
        <v>14</v>
      </c>
      <c r="I3257" s="104">
        <f>SUM(I3258)</f>
        <v>105700</v>
      </c>
      <c r="J3257" s="104">
        <f>SUM(J3258)</f>
        <v>101200</v>
      </c>
      <c r="K3257" s="104">
        <f>SUM(K3258)</f>
        <v>0</v>
      </c>
      <c r="L3257" s="104">
        <f t="shared" si="1140"/>
        <v>27809</v>
      </c>
      <c r="M3257" s="104">
        <f>SUM(M3258)</f>
        <v>8309</v>
      </c>
      <c r="N3257" s="104">
        <f t="shared" ref="N3257:O3257" si="1155">SUM(N3258)</f>
        <v>10500</v>
      </c>
      <c r="O3257" s="104">
        <f t="shared" si="1155"/>
        <v>9000</v>
      </c>
      <c r="P3257" s="104">
        <f t="shared" si="1141"/>
        <v>27809</v>
      </c>
      <c r="Q3257" s="104">
        <f t="shared" si="1142"/>
        <v>27.479249011857711</v>
      </c>
      <c r="R3257" s="35"/>
    </row>
    <row r="3258" spans="1:18" x14ac:dyDescent="0.3">
      <c r="A3258" s="40" t="s">
        <v>796</v>
      </c>
      <c r="B3258" s="40" t="s">
        <v>154</v>
      </c>
      <c r="C3258" s="40" t="s">
        <v>1336</v>
      </c>
      <c r="D3258" s="40" t="s">
        <v>1337</v>
      </c>
      <c r="E3258" s="88" t="s">
        <v>3017</v>
      </c>
      <c r="F3258" s="40"/>
      <c r="G3258" s="81" t="s">
        <v>3071</v>
      </c>
      <c r="H3258" s="9" t="s">
        <v>15</v>
      </c>
      <c r="I3258" s="102">
        <v>105700</v>
      </c>
      <c r="J3258" s="102">
        <v>101200</v>
      </c>
      <c r="K3258" s="102"/>
      <c r="L3258" s="102">
        <f t="shared" si="1140"/>
        <v>27809</v>
      </c>
      <c r="M3258" s="102">
        <v>8309</v>
      </c>
      <c r="N3258" s="102">
        <v>10500</v>
      </c>
      <c r="O3258" s="102">
        <v>9000</v>
      </c>
      <c r="P3258" s="102">
        <f t="shared" si="1141"/>
        <v>27809</v>
      </c>
      <c r="Q3258" s="102">
        <f t="shared" si="1142"/>
        <v>27.479249011857711</v>
      </c>
      <c r="R3258" s="35"/>
    </row>
    <row r="3259" spans="1:18" x14ac:dyDescent="0.3">
      <c r="A3259" s="40" t="s">
        <v>796</v>
      </c>
      <c r="B3259" s="40" t="s">
        <v>154</v>
      </c>
      <c r="C3259" s="40" t="s">
        <v>1336</v>
      </c>
      <c r="D3259" s="40" t="s">
        <v>1337</v>
      </c>
      <c r="E3259" s="52" t="s">
        <v>125</v>
      </c>
      <c r="F3259" s="52" t="s">
        <v>0</v>
      </c>
      <c r="G3259" s="52" t="s">
        <v>0</v>
      </c>
      <c r="H3259" s="6" t="s">
        <v>16</v>
      </c>
      <c r="I3259" s="104">
        <f>SUM(I3260:I3267)</f>
        <v>273560</v>
      </c>
      <c r="J3259" s="104">
        <f>SUM(J3260:J3267)</f>
        <v>171600</v>
      </c>
      <c r="K3259" s="104">
        <f>SUM(K3260:K3267)</f>
        <v>0</v>
      </c>
      <c r="L3259" s="104">
        <f t="shared" si="1140"/>
        <v>35216</v>
      </c>
      <c r="M3259" s="104">
        <f>SUM(M3260:M3267)</f>
        <v>256</v>
      </c>
      <c r="N3259" s="104">
        <f t="shared" ref="N3259:O3259" si="1156">SUM(N3260:N3267)</f>
        <v>21030</v>
      </c>
      <c r="O3259" s="104">
        <f t="shared" si="1156"/>
        <v>13930</v>
      </c>
      <c r="P3259" s="104">
        <f t="shared" si="1141"/>
        <v>35216</v>
      </c>
      <c r="Q3259" s="104">
        <f t="shared" si="1142"/>
        <v>20.522144522144522</v>
      </c>
      <c r="R3259" s="35"/>
    </row>
    <row r="3260" spans="1:18" x14ac:dyDescent="0.3">
      <c r="A3260" s="40" t="s">
        <v>796</v>
      </c>
      <c r="B3260" s="40" t="s">
        <v>154</v>
      </c>
      <c r="C3260" s="40" t="s">
        <v>1336</v>
      </c>
      <c r="D3260" s="40" t="s">
        <v>1337</v>
      </c>
      <c r="E3260" s="88" t="s">
        <v>3018</v>
      </c>
      <c r="F3260" s="40"/>
      <c r="G3260" s="81" t="s">
        <v>3071</v>
      </c>
      <c r="H3260" s="9" t="s">
        <v>17</v>
      </c>
      <c r="I3260" s="102">
        <v>2000</v>
      </c>
      <c r="J3260" s="102">
        <v>1000</v>
      </c>
      <c r="K3260" s="102"/>
      <c r="L3260" s="102">
        <f t="shared" si="1140"/>
        <v>0</v>
      </c>
      <c r="M3260" s="102">
        <v>0</v>
      </c>
      <c r="N3260" s="102"/>
      <c r="O3260" s="102"/>
      <c r="P3260" s="102">
        <f t="shared" si="1141"/>
        <v>0</v>
      </c>
      <c r="Q3260" s="102">
        <f t="shared" si="1142"/>
        <v>0</v>
      </c>
      <c r="R3260" s="35"/>
    </row>
    <row r="3261" spans="1:18" x14ac:dyDescent="0.3">
      <c r="A3261" s="40" t="s">
        <v>796</v>
      </c>
      <c r="B3261" s="40" t="s">
        <v>154</v>
      </c>
      <c r="C3261" s="40" t="s">
        <v>1336</v>
      </c>
      <c r="D3261" s="40" t="s">
        <v>1337</v>
      </c>
      <c r="E3261" s="88" t="s">
        <v>3031</v>
      </c>
      <c r="F3261" s="40"/>
      <c r="G3261" s="81" t="s">
        <v>3071</v>
      </c>
      <c r="H3261" s="9" t="s">
        <v>18</v>
      </c>
      <c r="I3261" s="102">
        <v>105000</v>
      </c>
      <c r="J3261" s="102">
        <v>105000</v>
      </c>
      <c r="K3261" s="102"/>
      <c r="L3261" s="102">
        <f t="shared" si="1140"/>
        <v>24000</v>
      </c>
      <c r="M3261" s="102">
        <v>0</v>
      </c>
      <c r="N3261" s="102">
        <v>15000</v>
      </c>
      <c r="O3261" s="102">
        <v>9000</v>
      </c>
      <c r="P3261" s="102">
        <f t="shared" si="1141"/>
        <v>24000</v>
      </c>
      <c r="Q3261" s="102">
        <f t="shared" si="1142"/>
        <v>22.857142857142858</v>
      </c>
      <c r="R3261" s="35"/>
    </row>
    <row r="3262" spans="1:18" x14ac:dyDescent="0.3">
      <c r="A3262" s="40" t="s">
        <v>796</v>
      </c>
      <c r="B3262" s="40" t="s">
        <v>154</v>
      </c>
      <c r="C3262" s="40" t="s">
        <v>1336</v>
      </c>
      <c r="D3262" s="40" t="s">
        <v>1337</v>
      </c>
      <c r="E3262" s="88" t="s">
        <v>3032</v>
      </c>
      <c r="F3262" s="40"/>
      <c r="G3262" s="81" t="s">
        <v>3071</v>
      </c>
      <c r="H3262" s="9" t="s">
        <v>19</v>
      </c>
      <c r="I3262" s="102">
        <v>12000</v>
      </c>
      <c r="J3262" s="102">
        <v>12000</v>
      </c>
      <c r="K3262" s="102"/>
      <c r="L3262" s="102">
        <f t="shared" si="1140"/>
        <v>3000</v>
      </c>
      <c r="M3262" s="102">
        <v>0</v>
      </c>
      <c r="N3262" s="102">
        <v>2000</v>
      </c>
      <c r="O3262" s="102">
        <v>1000</v>
      </c>
      <c r="P3262" s="102">
        <f t="shared" si="1141"/>
        <v>3000</v>
      </c>
      <c r="Q3262" s="102">
        <f t="shared" si="1142"/>
        <v>25</v>
      </c>
      <c r="R3262" s="35"/>
    </row>
    <row r="3263" spans="1:18" x14ac:dyDescent="0.3">
      <c r="A3263" s="40" t="s">
        <v>796</v>
      </c>
      <c r="B3263" s="40" t="s">
        <v>154</v>
      </c>
      <c r="C3263" s="40" t="s">
        <v>1336</v>
      </c>
      <c r="D3263" s="40" t="s">
        <v>1337</v>
      </c>
      <c r="E3263" s="88" t="s">
        <v>3026</v>
      </c>
      <c r="F3263" s="40"/>
      <c r="G3263" s="81" t="s">
        <v>3071</v>
      </c>
      <c r="H3263" s="9" t="s">
        <v>20</v>
      </c>
      <c r="I3263" s="102">
        <v>103460</v>
      </c>
      <c r="J3263" s="102">
        <v>9000</v>
      </c>
      <c r="K3263" s="102"/>
      <c r="L3263" s="102">
        <f t="shared" si="1140"/>
        <v>1800</v>
      </c>
      <c r="M3263" s="102">
        <v>0</v>
      </c>
      <c r="N3263" s="102">
        <v>900</v>
      </c>
      <c r="O3263" s="102">
        <v>900</v>
      </c>
      <c r="P3263" s="102">
        <f t="shared" si="1141"/>
        <v>1800</v>
      </c>
      <c r="Q3263" s="102">
        <f t="shared" si="1142"/>
        <v>20</v>
      </c>
      <c r="R3263" s="35"/>
    </row>
    <row r="3264" spans="1:18" x14ac:dyDescent="0.3">
      <c r="A3264" s="40" t="s">
        <v>796</v>
      </c>
      <c r="B3264" s="40" t="s">
        <v>154</v>
      </c>
      <c r="C3264" s="40" t="s">
        <v>1336</v>
      </c>
      <c r="D3264" s="40" t="s">
        <v>1337</v>
      </c>
      <c r="E3264" s="88" t="s">
        <v>3033</v>
      </c>
      <c r="F3264" s="40"/>
      <c r="G3264" s="81" t="s">
        <v>3071</v>
      </c>
      <c r="H3264" s="9" t="s">
        <v>21</v>
      </c>
      <c r="I3264" s="102">
        <v>2000</v>
      </c>
      <c r="J3264" s="102">
        <v>1000</v>
      </c>
      <c r="K3264" s="102"/>
      <c r="L3264" s="102">
        <f t="shared" si="1140"/>
        <v>0</v>
      </c>
      <c r="M3264" s="102">
        <v>0</v>
      </c>
      <c r="N3264" s="102"/>
      <c r="O3264" s="102"/>
      <c r="P3264" s="102">
        <f t="shared" si="1141"/>
        <v>0</v>
      </c>
      <c r="Q3264" s="102">
        <f t="shared" si="1142"/>
        <v>0</v>
      </c>
      <c r="R3264" s="35"/>
    </row>
    <row r="3265" spans="1:18" x14ac:dyDescent="0.3">
      <c r="A3265" s="40" t="s">
        <v>796</v>
      </c>
      <c r="B3265" s="40" t="s">
        <v>154</v>
      </c>
      <c r="C3265" s="40" t="s">
        <v>1336</v>
      </c>
      <c r="D3265" s="40" t="s">
        <v>1337</v>
      </c>
      <c r="E3265" s="88" t="s">
        <v>3035</v>
      </c>
      <c r="F3265" s="40"/>
      <c r="G3265" s="81" t="s">
        <v>3071</v>
      </c>
      <c r="H3265" s="9" t="s">
        <v>23</v>
      </c>
      <c r="I3265" s="102">
        <v>13000</v>
      </c>
      <c r="J3265" s="102">
        <v>10000</v>
      </c>
      <c r="K3265" s="102"/>
      <c r="L3265" s="102">
        <f t="shared" si="1140"/>
        <v>1660</v>
      </c>
      <c r="M3265" s="102">
        <v>0</v>
      </c>
      <c r="N3265" s="102">
        <v>830</v>
      </c>
      <c r="O3265" s="102">
        <v>830</v>
      </c>
      <c r="P3265" s="102">
        <f t="shared" si="1141"/>
        <v>1660</v>
      </c>
      <c r="Q3265" s="102">
        <f t="shared" si="1142"/>
        <v>16.600000000000001</v>
      </c>
      <c r="R3265" s="35"/>
    </row>
    <row r="3266" spans="1:18" x14ac:dyDescent="0.3">
      <c r="A3266" s="40" t="s">
        <v>796</v>
      </c>
      <c r="B3266" s="40" t="s">
        <v>154</v>
      </c>
      <c r="C3266" s="40" t="s">
        <v>1336</v>
      </c>
      <c r="D3266" s="40" t="s">
        <v>1337</v>
      </c>
      <c r="E3266" s="88" t="s">
        <v>3036</v>
      </c>
      <c r="F3266" s="40"/>
      <c r="G3266" s="81" t="s">
        <v>3071</v>
      </c>
      <c r="H3266" s="9" t="s">
        <v>24</v>
      </c>
      <c r="I3266" s="102">
        <v>0</v>
      </c>
      <c r="J3266" s="102">
        <v>0</v>
      </c>
      <c r="K3266" s="102"/>
      <c r="L3266" s="102">
        <f t="shared" si="1140"/>
        <v>0</v>
      </c>
      <c r="M3266" s="102">
        <v>0</v>
      </c>
      <c r="N3266" s="102"/>
      <c r="O3266" s="102"/>
      <c r="P3266" s="102">
        <f t="shared" si="1141"/>
        <v>0</v>
      </c>
      <c r="Q3266" s="102" t="str">
        <f t="shared" si="1142"/>
        <v>-</v>
      </c>
      <c r="R3266" s="35"/>
    </row>
    <row r="3267" spans="1:18" x14ac:dyDescent="0.3">
      <c r="A3267" s="41" t="s">
        <v>796</v>
      </c>
      <c r="B3267" s="41" t="s">
        <v>154</v>
      </c>
      <c r="C3267" s="41" t="s">
        <v>1336</v>
      </c>
      <c r="D3267" s="41" t="s">
        <v>1337</v>
      </c>
      <c r="E3267" s="41" t="s">
        <v>127</v>
      </c>
      <c r="F3267" s="40" t="s">
        <v>0</v>
      </c>
      <c r="G3267" s="81" t="s">
        <v>0</v>
      </c>
      <c r="H3267" s="6" t="s">
        <v>25</v>
      </c>
      <c r="I3267" s="104">
        <f>SUM(I3268:I3270)</f>
        <v>36100</v>
      </c>
      <c r="J3267" s="104">
        <f>SUM(J3268:J3270)</f>
        <v>33600</v>
      </c>
      <c r="K3267" s="104">
        <f>SUM(K3268:K3270)</f>
        <v>0</v>
      </c>
      <c r="L3267" s="104">
        <f t="shared" si="1140"/>
        <v>4756</v>
      </c>
      <c r="M3267" s="104">
        <f>SUM(M3268:M3270)</f>
        <v>256</v>
      </c>
      <c r="N3267" s="104">
        <f t="shared" ref="N3267:O3267" si="1157">SUM(N3268:N3270)</f>
        <v>2300</v>
      </c>
      <c r="O3267" s="104">
        <f t="shared" si="1157"/>
        <v>2200</v>
      </c>
      <c r="P3267" s="104">
        <f t="shared" si="1141"/>
        <v>4756</v>
      </c>
      <c r="Q3267" s="104">
        <f t="shared" si="1142"/>
        <v>14.154761904761907</v>
      </c>
      <c r="R3267" s="35"/>
    </row>
    <row r="3268" spans="1:18" x14ac:dyDescent="0.3">
      <c r="A3268" s="40" t="s">
        <v>796</v>
      </c>
      <c r="B3268" s="40" t="s">
        <v>154</v>
      </c>
      <c r="C3268" s="40" t="s">
        <v>1336</v>
      </c>
      <c r="D3268" s="40" t="s">
        <v>1337</v>
      </c>
      <c r="E3268" s="88" t="s">
        <v>3019</v>
      </c>
      <c r="F3268" s="40"/>
      <c r="G3268" s="81" t="s">
        <v>3071</v>
      </c>
      <c r="H3268" s="9" t="s">
        <v>25</v>
      </c>
      <c r="I3268" s="102">
        <v>25000</v>
      </c>
      <c r="J3268" s="102">
        <v>22500</v>
      </c>
      <c r="K3268" s="102"/>
      <c r="L3268" s="102">
        <f t="shared" si="1140"/>
        <v>3800</v>
      </c>
      <c r="M3268" s="102">
        <v>0</v>
      </c>
      <c r="N3268" s="102">
        <v>1900</v>
      </c>
      <c r="O3268" s="102">
        <v>1900</v>
      </c>
      <c r="P3268" s="102">
        <f t="shared" si="1141"/>
        <v>3800</v>
      </c>
      <c r="Q3268" s="102">
        <f t="shared" si="1142"/>
        <v>16.888888888888889</v>
      </c>
      <c r="R3268" s="35"/>
    </row>
    <row r="3269" spans="1:18" x14ac:dyDescent="0.3">
      <c r="A3269" s="40" t="s">
        <v>796</v>
      </c>
      <c r="B3269" s="40" t="s">
        <v>154</v>
      </c>
      <c r="C3269" s="40" t="s">
        <v>1336</v>
      </c>
      <c r="D3269" s="40" t="s">
        <v>1337</v>
      </c>
      <c r="E3269" s="88" t="s">
        <v>3019</v>
      </c>
      <c r="F3269" s="40" t="s">
        <v>1344</v>
      </c>
      <c r="G3269" s="81" t="s">
        <v>3071</v>
      </c>
      <c r="H3269" s="9" t="s">
        <v>135</v>
      </c>
      <c r="I3269" s="102">
        <v>3500</v>
      </c>
      <c r="J3269" s="102">
        <v>3500</v>
      </c>
      <c r="K3269" s="102"/>
      <c r="L3269" s="102">
        <f t="shared" si="1140"/>
        <v>956</v>
      </c>
      <c r="M3269" s="102">
        <v>256</v>
      </c>
      <c r="N3269" s="102">
        <v>400</v>
      </c>
      <c r="O3269" s="102">
        <v>300</v>
      </c>
      <c r="P3269" s="102">
        <f t="shared" si="1141"/>
        <v>956</v>
      </c>
      <c r="Q3269" s="102">
        <f t="shared" si="1142"/>
        <v>27.314285714285713</v>
      </c>
      <c r="R3269" s="35"/>
    </row>
    <row r="3270" spans="1:18" ht="20.399999999999999" x14ac:dyDescent="0.3">
      <c r="A3270" s="40" t="s">
        <v>796</v>
      </c>
      <c r="B3270" s="40" t="s">
        <v>154</v>
      </c>
      <c r="C3270" s="40" t="s">
        <v>1336</v>
      </c>
      <c r="D3270" s="40" t="s">
        <v>1337</v>
      </c>
      <c r="E3270" s="88" t="s">
        <v>3019</v>
      </c>
      <c r="F3270" s="40" t="s">
        <v>1345</v>
      </c>
      <c r="G3270" s="81" t="s">
        <v>3071</v>
      </c>
      <c r="H3270" s="9" t="s">
        <v>141</v>
      </c>
      <c r="I3270" s="102">
        <v>7600</v>
      </c>
      <c r="J3270" s="102">
        <v>7600</v>
      </c>
      <c r="K3270" s="102"/>
      <c r="L3270" s="102">
        <f t="shared" si="1140"/>
        <v>0</v>
      </c>
      <c r="M3270" s="102">
        <v>0</v>
      </c>
      <c r="N3270" s="102"/>
      <c r="O3270" s="102"/>
      <c r="P3270" s="102">
        <f t="shared" si="1141"/>
        <v>0</v>
      </c>
      <c r="Q3270" s="102">
        <f t="shared" si="1142"/>
        <v>0</v>
      </c>
      <c r="R3270" s="35"/>
    </row>
    <row r="3271" spans="1:18" s="34" customFormat="1" ht="20.399999999999999" x14ac:dyDescent="0.3">
      <c r="A3271" s="43" t="s">
        <v>0</v>
      </c>
      <c r="B3271" s="43" t="s">
        <v>0</v>
      </c>
      <c r="C3271" s="43" t="s">
        <v>0</v>
      </c>
      <c r="D3271" s="49" t="s">
        <v>0</v>
      </c>
      <c r="E3271" s="49" t="s">
        <v>0</v>
      </c>
      <c r="F3271" s="49" t="s">
        <v>0</v>
      </c>
      <c r="G3271" s="49" t="s">
        <v>0</v>
      </c>
      <c r="H3271" s="21" t="s">
        <v>35</v>
      </c>
      <c r="I3271" s="112">
        <f t="shared" ref="I3271:O3272" si="1158">SUM(I3272)</f>
        <v>100</v>
      </c>
      <c r="J3271" s="112">
        <f t="shared" si="1158"/>
        <v>100</v>
      </c>
      <c r="K3271" s="112">
        <f t="shared" si="1158"/>
        <v>0</v>
      </c>
      <c r="L3271" s="112">
        <f t="shared" si="1140"/>
        <v>0</v>
      </c>
      <c r="M3271" s="112">
        <f t="shared" si="1158"/>
        <v>0</v>
      </c>
      <c r="N3271" s="112">
        <f t="shared" si="1158"/>
        <v>0</v>
      </c>
      <c r="O3271" s="112">
        <f t="shared" si="1158"/>
        <v>0</v>
      </c>
      <c r="P3271" s="112">
        <f t="shared" si="1141"/>
        <v>0</v>
      </c>
      <c r="Q3271" s="112">
        <f t="shared" si="1142"/>
        <v>0</v>
      </c>
      <c r="R3271" s="35"/>
    </row>
    <row r="3272" spans="1:18" x14ac:dyDescent="0.3">
      <c r="A3272" s="40" t="s">
        <v>796</v>
      </c>
      <c r="B3272" s="40" t="s">
        <v>154</v>
      </c>
      <c r="C3272" s="40" t="s">
        <v>1336</v>
      </c>
      <c r="D3272" s="40" t="s">
        <v>1337</v>
      </c>
      <c r="E3272" s="52" t="s">
        <v>142</v>
      </c>
      <c r="F3272" s="52" t="s">
        <v>0</v>
      </c>
      <c r="G3272" s="52" t="s">
        <v>0</v>
      </c>
      <c r="H3272" s="6" t="s">
        <v>27</v>
      </c>
      <c r="I3272" s="104">
        <f t="shared" si="1158"/>
        <v>100</v>
      </c>
      <c r="J3272" s="104">
        <f t="shared" si="1158"/>
        <v>100</v>
      </c>
      <c r="K3272" s="104">
        <f t="shared" si="1158"/>
        <v>0</v>
      </c>
      <c r="L3272" s="104">
        <f t="shared" si="1140"/>
        <v>0</v>
      </c>
      <c r="M3272" s="104">
        <f t="shared" si="1158"/>
        <v>0</v>
      </c>
      <c r="N3272" s="104">
        <f t="shared" si="1158"/>
        <v>0</v>
      </c>
      <c r="O3272" s="104">
        <f t="shared" si="1158"/>
        <v>0</v>
      </c>
      <c r="P3272" s="104">
        <f t="shared" si="1141"/>
        <v>0</v>
      </c>
      <c r="Q3272" s="104">
        <f t="shared" si="1142"/>
        <v>0</v>
      </c>
      <c r="R3272" s="35"/>
    </row>
    <row r="3273" spans="1:18" x14ac:dyDescent="0.3">
      <c r="A3273" s="40" t="s">
        <v>796</v>
      </c>
      <c r="B3273" s="40" t="s">
        <v>154</v>
      </c>
      <c r="C3273" s="40" t="s">
        <v>1336</v>
      </c>
      <c r="D3273" s="40" t="s">
        <v>1337</v>
      </c>
      <c r="E3273" s="88" t="s">
        <v>3021</v>
      </c>
      <c r="F3273" s="40"/>
      <c r="G3273" s="81" t="s">
        <v>3071</v>
      </c>
      <c r="H3273" s="9" t="s">
        <v>34</v>
      </c>
      <c r="I3273" s="102">
        <v>100</v>
      </c>
      <c r="J3273" s="102">
        <v>100</v>
      </c>
      <c r="K3273" s="102"/>
      <c r="L3273" s="102">
        <f t="shared" si="1140"/>
        <v>0</v>
      </c>
      <c r="M3273" s="102">
        <v>0</v>
      </c>
      <c r="N3273" s="102"/>
      <c r="O3273" s="102"/>
      <c r="P3273" s="102">
        <f t="shared" si="1141"/>
        <v>0</v>
      </c>
      <c r="Q3273" s="102">
        <f t="shared" si="1142"/>
        <v>0</v>
      </c>
      <c r="R3273" s="35"/>
    </row>
    <row r="3274" spans="1:18" s="34" customFormat="1" ht="20.399999999999999" x14ac:dyDescent="0.3">
      <c r="A3274" s="43" t="s">
        <v>0</v>
      </c>
      <c r="B3274" s="43" t="s">
        <v>0</v>
      </c>
      <c r="C3274" s="43" t="s">
        <v>0</v>
      </c>
      <c r="D3274" s="49" t="s">
        <v>0</v>
      </c>
      <c r="E3274" s="49" t="s">
        <v>0</v>
      </c>
      <c r="F3274" s="49" t="s">
        <v>0</v>
      </c>
      <c r="G3274" s="49" t="s">
        <v>0</v>
      </c>
      <c r="H3274" s="21" t="s">
        <v>53</v>
      </c>
      <c r="I3274" s="112">
        <f>SUM(I3275)</f>
        <v>12000</v>
      </c>
      <c r="J3274" s="112">
        <f>SUM(J3275)</f>
        <v>0</v>
      </c>
      <c r="K3274" s="112">
        <f>SUM(K3275)</f>
        <v>0</v>
      </c>
      <c r="L3274" s="112">
        <f t="shared" si="1140"/>
        <v>0</v>
      </c>
      <c r="M3274" s="112">
        <f>SUM(M3275)</f>
        <v>0</v>
      </c>
      <c r="N3274" s="112">
        <f t="shared" ref="N3274:O3274" si="1159">SUM(N3275)</f>
        <v>0</v>
      </c>
      <c r="O3274" s="112">
        <f t="shared" si="1159"/>
        <v>0</v>
      </c>
      <c r="P3274" s="112">
        <f t="shared" si="1141"/>
        <v>0</v>
      </c>
      <c r="Q3274" s="112" t="str">
        <f t="shared" si="1142"/>
        <v>-</v>
      </c>
      <c r="R3274" s="35"/>
    </row>
    <row r="3275" spans="1:18" x14ac:dyDescent="0.3">
      <c r="A3275" s="40" t="s">
        <v>796</v>
      </c>
      <c r="B3275" s="40" t="s">
        <v>154</v>
      </c>
      <c r="C3275" s="40" t="s">
        <v>1336</v>
      </c>
      <c r="D3275" s="40" t="s">
        <v>1337</v>
      </c>
      <c r="E3275" s="52" t="s">
        <v>149</v>
      </c>
      <c r="F3275" s="52" t="s">
        <v>0</v>
      </c>
      <c r="G3275" s="52" t="s">
        <v>0</v>
      </c>
      <c r="H3275" s="6" t="s">
        <v>46</v>
      </c>
      <c r="I3275" s="104">
        <f>SUM(I3276:I3277)</f>
        <v>12000</v>
      </c>
      <c r="J3275" s="104">
        <f>SUM(J3276:J3277)</f>
        <v>0</v>
      </c>
      <c r="K3275" s="104">
        <f>SUM(K3276:K3277)</f>
        <v>0</v>
      </c>
      <c r="L3275" s="104">
        <f t="shared" ref="L3275:L3338" si="1160">SUM(M3275:O3275)</f>
        <v>0</v>
      </c>
      <c r="M3275" s="104">
        <f>SUM(M3276:M3277)</f>
        <v>0</v>
      </c>
      <c r="N3275" s="104">
        <f t="shared" ref="N3275:O3275" si="1161">SUM(N3276:N3277)</f>
        <v>0</v>
      </c>
      <c r="O3275" s="104">
        <f t="shared" si="1161"/>
        <v>0</v>
      </c>
      <c r="P3275" s="104">
        <f t="shared" si="1141"/>
        <v>0</v>
      </c>
      <c r="Q3275" s="104" t="str">
        <f t="shared" si="1142"/>
        <v>-</v>
      </c>
      <c r="R3275" s="35"/>
    </row>
    <row r="3276" spans="1:18" x14ac:dyDescent="0.3">
      <c r="A3276" s="40" t="s">
        <v>796</v>
      </c>
      <c r="B3276" s="40" t="s">
        <v>154</v>
      </c>
      <c r="C3276" s="40" t="s">
        <v>1336</v>
      </c>
      <c r="D3276" s="40" t="s">
        <v>1337</v>
      </c>
      <c r="E3276" s="88" t="s">
        <v>3022</v>
      </c>
      <c r="F3276" s="40"/>
      <c r="G3276" s="81" t="s">
        <v>3071</v>
      </c>
      <c r="H3276" s="9" t="s">
        <v>49</v>
      </c>
      <c r="I3276" s="102">
        <v>10000</v>
      </c>
      <c r="J3276" s="102">
        <v>0</v>
      </c>
      <c r="K3276" s="102"/>
      <c r="L3276" s="102">
        <f t="shared" si="1160"/>
        <v>0</v>
      </c>
      <c r="M3276" s="102">
        <v>0</v>
      </c>
      <c r="N3276" s="102"/>
      <c r="O3276" s="102"/>
      <c r="P3276" s="102">
        <f t="shared" si="1141"/>
        <v>0</v>
      </c>
      <c r="Q3276" s="102" t="str">
        <f t="shared" si="1142"/>
        <v>-</v>
      </c>
      <c r="R3276" s="35"/>
    </row>
    <row r="3277" spans="1:18" x14ac:dyDescent="0.3">
      <c r="A3277" s="40" t="s">
        <v>796</v>
      </c>
      <c r="B3277" s="40" t="s">
        <v>154</v>
      </c>
      <c r="C3277" s="40" t="s">
        <v>1336</v>
      </c>
      <c r="D3277" s="40" t="s">
        <v>1337</v>
      </c>
      <c r="E3277" s="88" t="s">
        <v>3037</v>
      </c>
      <c r="F3277" s="40"/>
      <c r="G3277" s="81" t="s">
        <v>3071</v>
      </c>
      <c r="H3277" s="9" t="s">
        <v>52</v>
      </c>
      <c r="I3277" s="102">
        <v>2000</v>
      </c>
      <c r="J3277" s="102">
        <v>0</v>
      </c>
      <c r="K3277" s="102"/>
      <c r="L3277" s="102">
        <f t="shared" si="1160"/>
        <v>0</v>
      </c>
      <c r="M3277" s="102">
        <v>0</v>
      </c>
      <c r="N3277" s="102"/>
      <c r="O3277" s="102"/>
      <c r="P3277" s="102">
        <f t="shared" ref="P3277:P3340" si="1162">K3277+L3277</f>
        <v>0</v>
      </c>
      <c r="Q3277" s="102" t="str">
        <f t="shared" ref="Q3277:Q3340" si="1163">IF(J3277=0,"-",P3277/J3277*100)</f>
        <v>-</v>
      </c>
      <c r="R3277" s="35"/>
    </row>
    <row r="3278" spans="1:18" s="34" customFormat="1" x14ac:dyDescent="0.3">
      <c r="A3278" s="49" t="s">
        <v>0</v>
      </c>
      <c r="B3278" s="49" t="s">
        <v>0</v>
      </c>
      <c r="C3278" s="49" t="s">
        <v>0</v>
      </c>
      <c r="D3278" s="49" t="s">
        <v>0</v>
      </c>
      <c r="E3278" s="49" t="s">
        <v>0</v>
      </c>
      <c r="F3278" s="49" t="s">
        <v>0</v>
      </c>
      <c r="G3278" s="49" t="s">
        <v>0</v>
      </c>
      <c r="H3278" s="21" t="s">
        <v>1346</v>
      </c>
      <c r="I3278" s="112">
        <f>SUM(I3248,I3271,I3274)</f>
        <v>1537112</v>
      </c>
      <c r="J3278" s="112">
        <f>SUM(J3248,J3271,J3274)</f>
        <v>1367652</v>
      </c>
      <c r="K3278" s="112">
        <f>SUM(K3248,K3271,K3274)</f>
        <v>0</v>
      </c>
      <c r="L3278" s="112">
        <f t="shared" si="1160"/>
        <v>346951</v>
      </c>
      <c r="M3278" s="112">
        <f>SUM(M3248,M3271,M3274)</f>
        <v>97291</v>
      </c>
      <c r="N3278" s="112">
        <f t="shared" ref="N3278:O3278" si="1164">SUM(N3248,N3271,N3274)</f>
        <v>134130</v>
      </c>
      <c r="O3278" s="112">
        <f t="shared" si="1164"/>
        <v>115530</v>
      </c>
      <c r="P3278" s="112">
        <f t="shared" si="1162"/>
        <v>346951</v>
      </c>
      <c r="Q3278" s="112">
        <f t="shared" si="1163"/>
        <v>25.368368561593151</v>
      </c>
      <c r="R3278" s="35"/>
    </row>
    <row r="3279" spans="1:18" ht="15" thickBot="1" x14ac:dyDescent="0.35">
      <c r="A3279" s="81" t="s">
        <v>0</v>
      </c>
      <c r="B3279" s="81" t="s">
        <v>0</v>
      </c>
      <c r="C3279" s="81" t="s">
        <v>0</v>
      </c>
      <c r="D3279" s="81" t="s">
        <v>0</v>
      </c>
      <c r="E3279" s="81" t="s">
        <v>0</v>
      </c>
      <c r="F3279" s="81" t="s">
        <v>0</v>
      </c>
      <c r="G3279" s="81" t="s">
        <v>0</v>
      </c>
      <c r="H3279" s="6" t="s">
        <v>152</v>
      </c>
      <c r="I3279" s="104">
        <v>40</v>
      </c>
      <c r="J3279" s="104">
        <v>40</v>
      </c>
      <c r="K3279" s="104"/>
      <c r="L3279" s="104"/>
      <c r="M3279" s="104"/>
      <c r="N3279" s="104"/>
      <c r="O3279" s="104"/>
      <c r="P3279" s="104"/>
      <c r="Q3279" s="104"/>
      <c r="R3279" s="35"/>
    </row>
    <row r="3280" spans="1:18" s="34" customFormat="1" ht="31.2" thickBot="1" x14ac:dyDescent="0.35">
      <c r="A3280" s="127" t="s">
        <v>0</v>
      </c>
      <c r="B3280" s="127" t="s">
        <v>0</v>
      </c>
      <c r="C3280" s="127" t="s">
        <v>0</v>
      </c>
      <c r="D3280" s="127" t="s">
        <v>0</v>
      </c>
      <c r="E3280" s="127" t="s">
        <v>0</v>
      </c>
      <c r="F3280" s="127" t="s">
        <v>0</v>
      </c>
      <c r="G3280" s="127" t="s">
        <v>0</v>
      </c>
      <c r="H3280" s="29" t="s">
        <v>63</v>
      </c>
      <c r="I3280" s="124" t="s">
        <v>3013</v>
      </c>
      <c r="J3280" s="124" t="s">
        <v>2</v>
      </c>
      <c r="K3280" s="124" t="s">
        <v>3097</v>
      </c>
      <c r="L3280" s="124" t="s">
        <v>3097</v>
      </c>
      <c r="M3280" s="124" t="s">
        <v>3098</v>
      </c>
      <c r="N3280" s="124" t="s">
        <v>3099</v>
      </c>
      <c r="O3280" s="124" t="s">
        <v>3100</v>
      </c>
      <c r="P3280" s="124" t="s">
        <v>3097</v>
      </c>
      <c r="Q3280" s="126" t="s">
        <v>3101</v>
      </c>
      <c r="R3280" s="35"/>
    </row>
    <row r="3281" spans="1:18" x14ac:dyDescent="0.3">
      <c r="A3281" s="128"/>
      <c r="B3281" s="128"/>
      <c r="C3281" s="128"/>
      <c r="D3281" s="128"/>
      <c r="E3281" s="128"/>
      <c r="F3281" s="128"/>
      <c r="G3281" s="128"/>
      <c r="H3281" s="10" t="s">
        <v>0</v>
      </c>
      <c r="I3281" s="103">
        <v>1</v>
      </c>
      <c r="J3281" s="103">
        <v>2</v>
      </c>
      <c r="K3281" s="103">
        <v>3</v>
      </c>
      <c r="L3281" s="103" t="s">
        <v>3</v>
      </c>
      <c r="M3281" s="103">
        <v>5</v>
      </c>
      <c r="N3281" s="103">
        <v>6</v>
      </c>
      <c r="O3281" s="103">
        <v>7</v>
      </c>
      <c r="P3281" s="103" t="s">
        <v>3102</v>
      </c>
      <c r="Q3281" s="103">
        <v>9</v>
      </c>
      <c r="R3281" s="35"/>
    </row>
    <row r="3282" spans="1:18" x14ac:dyDescent="0.3">
      <c r="A3282" s="128"/>
      <c r="B3282" s="128"/>
      <c r="C3282" s="128"/>
      <c r="D3282" s="128"/>
      <c r="E3282" s="128"/>
      <c r="F3282" s="128"/>
      <c r="G3282" s="128"/>
      <c r="H3282" s="11" t="s">
        <v>99</v>
      </c>
      <c r="I3282" s="105">
        <f>SUM(I3278)</f>
        <v>1537112</v>
      </c>
      <c r="J3282" s="105">
        <f>SUM(J3278)</f>
        <v>1367652</v>
      </c>
      <c r="K3282" s="105">
        <f>SUM(K3278)</f>
        <v>0</v>
      </c>
      <c r="L3282" s="105">
        <f t="shared" si="1160"/>
        <v>346951</v>
      </c>
      <c r="M3282" s="105">
        <f>SUM(M3278)</f>
        <v>97291</v>
      </c>
      <c r="N3282" s="105">
        <f t="shared" ref="N3282:O3282" si="1165">SUM(N3278)</f>
        <v>134130</v>
      </c>
      <c r="O3282" s="105">
        <f t="shared" si="1165"/>
        <v>115530</v>
      </c>
      <c r="P3282" s="105">
        <f t="shared" si="1162"/>
        <v>346951</v>
      </c>
      <c r="Q3282" s="105">
        <f t="shared" si="1163"/>
        <v>25.368368561593151</v>
      </c>
      <c r="R3282" s="35"/>
    </row>
    <row r="3283" spans="1:18" x14ac:dyDescent="0.3">
      <c r="A3283" s="128"/>
      <c r="B3283" s="128"/>
      <c r="C3283" s="128"/>
      <c r="D3283" s="128"/>
      <c r="E3283" s="128"/>
      <c r="F3283" s="128"/>
      <c r="G3283" s="128"/>
      <c r="H3283" s="12" t="s">
        <v>62</v>
      </c>
      <c r="I3283" s="105">
        <f>SUM(I3282)</f>
        <v>1537112</v>
      </c>
      <c r="J3283" s="105">
        <f>SUM(J3282)</f>
        <v>1367652</v>
      </c>
      <c r="K3283" s="105">
        <f>SUM(K3282)</f>
        <v>0</v>
      </c>
      <c r="L3283" s="105">
        <f t="shared" si="1160"/>
        <v>346951</v>
      </c>
      <c r="M3283" s="105">
        <f>SUM(M3282)</f>
        <v>97291</v>
      </c>
      <c r="N3283" s="105">
        <f t="shared" ref="N3283:O3283" si="1166">SUM(N3282)</f>
        <v>134130</v>
      </c>
      <c r="O3283" s="105">
        <f t="shared" si="1166"/>
        <v>115530</v>
      </c>
      <c r="P3283" s="105">
        <f t="shared" si="1162"/>
        <v>346951</v>
      </c>
      <c r="Q3283" s="105">
        <f t="shared" si="1163"/>
        <v>25.368368561593151</v>
      </c>
      <c r="R3283" s="35"/>
    </row>
    <row r="3284" spans="1:18" ht="15" thickBot="1" x14ac:dyDescent="0.35">
      <c r="A3284" s="129"/>
      <c r="B3284" s="129"/>
      <c r="C3284" s="129"/>
      <c r="D3284" s="129"/>
      <c r="E3284" s="129"/>
      <c r="F3284" s="129"/>
      <c r="G3284" s="129"/>
      <c r="R3284" s="35"/>
    </row>
    <row r="3285" spans="1:18" s="34" customFormat="1" ht="31.2" thickBot="1" x14ac:dyDescent="0.35">
      <c r="A3285" s="45" t="s">
        <v>112</v>
      </c>
      <c r="B3285" s="45" t="s">
        <v>113</v>
      </c>
      <c r="C3285" s="45" t="s">
        <v>114</v>
      </c>
      <c r="D3285" s="46" t="s">
        <v>0</v>
      </c>
      <c r="E3285" s="45" t="s">
        <v>3014</v>
      </c>
      <c r="F3285" s="45" t="s">
        <v>115</v>
      </c>
      <c r="G3285" s="45" t="s">
        <v>116</v>
      </c>
      <c r="H3285" s="29" t="s">
        <v>1</v>
      </c>
      <c r="I3285" s="124" t="s">
        <v>3013</v>
      </c>
      <c r="J3285" s="124" t="s">
        <v>2</v>
      </c>
      <c r="K3285" s="124" t="s">
        <v>3097</v>
      </c>
      <c r="L3285" s="124" t="s">
        <v>3097</v>
      </c>
      <c r="M3285" s="124" t="s">
        <v>3098</v>
      </c>
      <c r="N3285" s="124" t="s">
        <v>3099</v>
      </c>
      <c r="O3285" s="124" t="s">
        <v>3100</v>
      </c>
      <c r="P3285" s="124" t="s">
        <v>3097</v>
      </c>
      <c r="Q3285" s="126" t="s">
        <v>3101</v>
      </c>
      <c r="R3285" s="35"/>
    </row>
    <row r="3286" spans="1:18" x14ac:dyDescent="0.3">
      <c r="A3286" s="50" t="s">
        <v>0</v>
      </c>
      <c r="B3286" s="50" t="s">
        <v>0</v>
      </c>
      <c r="C3286" s="50" t="s">
        <v>0</v>
      </c>
      <c r="D3286" s="51" t="s">
        <v>0</v>
      </c>
      <c r="E3286" s="51" t="s">
        <v>0</v>
      </c>
      <c r="F3286" s="86" t="s">
        <v>0</v>
      </c>
      <c r="G3286" s="87" t="s">
        <v>0</v>
      </c>
      <c r="H3286" s="8" t="s">
        <v>0</v>
      </c>
      <c r="I3286" s="103">
        <v>1</v>
      </c>
      <c r="J3286" s="103">
        <v>2</v>
      </c>
      <c r="K3286" s="103">
        <v>3</v>
      </c>
      <c r="L3286" s="103" t="s">
        <v>3</v>
      </c>
      <c r="M3286" s="103">
        <v>5</v>
      </c>
      <c r="N3286" s="103">
        <v>6</v>
      </c>
      <c r="O3286" s="103">
        <v>7</v>
      </c>
      <c r="P3286" s="103" t="s">
        <v>3102</v>
      </c>
      <c r="Q3286" s="103">
        <v>9</v>
      </c>
      <c r="R3286" s="35"/>
    </row>
    <row r="3287" spans="1:18" x14ac:dyDescent="0.3">
      <c r="A3287" s="41" t="s">
        <v>796</v>
      </c>
      <c r="B3287" s="41" t="s">
        <v>154</v>
      </c>
      <c r="C3287" s="40" t="s">
        <v>1347</v>
      </c>
      <c r="D3287" s="40" t="s">
        <v>1348</v>
      </c>
      <c r="E3287" s="52" t="s">
        <v>0</v>
      </c>
      <c r="F3287" s="52" t="s">
        <v>0</v>
      </c>
      <c r="G3287" s="52" t="s">
        <v>0</v>
      </c>
      <c r="H3287" s="6" t="s">
        <v>1349</v>
      </c>
      <c r="I3287" s="102"/>
      <c r="J3287" s="102"/>
      <c r="K3287" s="102"/>
      <c r="L3287" s="102">
        <f t="shared" si="1160"/>
        <v>0</v>
      </c>
      <c r="M3287" s="102">
        <v>0</v>
      </c>
      <c r="N3287" s="102"/>
      <c r="O3287" s="102"/>
      <c r="P3287" s="102">
        <f t="shared" si="1162"/>
        <v>0</v>
      </c>
      <c r="Q3287" s="102" t="str">
        <f t="shared" si="1163"/>
        <v>-</v>
      </c>
      <c r="R3287" s="35"/>
    </row>
    <row r="3288" spans="1:18" s="34" customFormat="1" ht="20.399999999999999" x14ac:dyDescent="0.3">
      <c r="A3288" s="43" t="s">
        <v>0</v>
      </c>
      <c r="B3288" s="43" t="s">
        <v>0</v>
      </c>
      <c r="C3288" s="43" t="s">
        <v>0</v>
      </c>
      <c r="D3288" s="49" t="s">
        <v>0</v>
      </c>
      <c r="E3288" s="49" t="s">
        <v>0</v>
      </c>
      <c r="F3288" s="49" t="s">
        <v>0</v>
      </c>
      <c r="G3288" s="49" t="s">
        <v>0</v>
      </c>
      <c r="H3288" s="21" t="s">
        <v>26</v>
      </c>
      <c r="I3288" s="112">
        <f>SUM(I3289,I3297,I3299)</f>
        <v>1350100</v>
      </c>
      <c r="J3288" s="112">
        <f>SUM(J3289,J3297,J3299)</f>
        <v>1283080</v>
      </c>
      <c r="K3288" s="112">
        <f>SUM(K3289,K3297,K3299)</f>
        <v>0</v>
      </c>
      <c r="L3288" s="112">
        <f t="shared" si="1160"/>
        <v>340699</v>
      </c>
      <c r="M3288" s="112">
        <f>SUM(M3289,M3297,M3299)</f>
        <v>94409</v>
      </c>
      <c r="N3288" s="112">
        <f t="shared" ref="N3288:O3288" si="1167">SUM(N3289,N3297,N3299)</f>
        <v>130120</v>
      </c>
      <c r="O3288" s="112">
        <f t="shared" si="1167"/>
        <v>116170</v>
      </c>
      <c r="P3288" s="112">
        <f t="shared" si="1162"/>
        <v>340699</v>
      </c>
      <c r="Q3288" s="112">
        <f t="shared" si="1163"/>
        <v>26.553215699722543</v>
      </c>
      <c r="R3288" s="35"/>
    </row>
    <row r="3289" spans="1:18" x14ac:dyDescent="0.3">
      <c r="A3289" s="40" t="s">
        <v>796</v>
      </c>
      <c r="B3289" s="40" t="s">
        <v>154</v>
      </c>
      <c r="C3289" s="40" t="s">
        <v>1347</v>
      </c>
      <c r="D3289" s="40" t="s">
        <v>1348</v>
      </c>
      <c r="E3289" s="52" t="s">
        <v>119</v>
      </c>
      <c r="F3289" s="52" t="s">
        <v>0</v>
      </c>
      <c r="G3289" s="52" t="s">
        <v>0</v>
      </c>
      <c r="H3289" s="6" t="s">
        <v>5</v>
      </c>
      <c r="I3289" s="104">
        <f>SUM(I3290,I3291)</f>
        <v>1106668</v>
      </c>
      <c r="J3289" s="104">
        <f>SUM(J3290,J3291)</f>
        <v>1077668</v>
      </c>
      <c r="K3289" s="104">
        <f>SUM(K3290,K3291)</f>
        <v>0</v>
      </c>
      <c r="L3289" s="104">
        <f t="shared" si="1160"/>
        <v>288804</v>
      </c>
      <c r="M3289" s="104">
        <f>SUM(M3290,M3291)</f>
        <v>86004</v>
      </c>
      <c r="N3289" s="104">
        <f t="shared" ref="N3289:O3289" si="1168">SUM(N3290,N3291)</f>
        <v>106400</v>
      </c>
      <c r="O3289" s="104">
        <f t="shared" si="1168"/>
        <v>96400</v>
      </c>
      <c r="P3289" s="104">
        <f t="shared" si="1162"/>
        <v>288804</v>
      </c>
      <c r="Q3289" s="104">
        <f t="shared" si="1163"/>
        <v>26.798977050445966</v>
      </c>
      <c r="R3289" s="35"/>
    </row>
    <row r="3290" spans="1:18" x14ac:dyDescent="0.3">
      <c r="A3290" s="40" t="s">
        <v>796</v>
      </c>
      <c r="B3290" s="40" t="s">
        <v>154</v>
      </c>
      <c r="C3290" s="40" t="s">
        <v>1347</v>
      </c>
      <c r="D3290" s="40" t="s">
        <v>1348</v>
      </c>
      <c r="E3290" s="88" t="s">
        <v>3015</v>
      </c>
      <c r="F3290" s="40"/>
      <c r="G3290" s="81" t="s">
        <v>3071</v>
      </c>
      <c r="H3290" s="9" t="s">
        <v>6</v>
      </c>
      <c r="I3290" s="102">
        <v>954108</v>
      </c>
      <c r="J3290" s="102">
        <v>930108</v>
      </c>
      <c r="K3290" s="102"/>
      <c r="L3290" s="102">
        <f t="shared" si="1160"/>
        <v>257648</v>
      </c>
      <c r="M3290" s="102">
        <v>77648</v>
      </c>
      <c r="N3290" s="102">
        <v>95000</v>
      </c>
      <c r="O3290" s="102">
        <v>85000</v>
      </c>
      <c r="P3290" s="102">
        <f t="shared" si="1162"/>
        <v>257648</v>
      </c>
      <c r="Q3290" s="102">
        <f t="shared" si="1163"/>
        <v>27.700869146378697</v>
      </c>
      <c r="R3290" s="35"/>
    </row>
    <row r="3291" spans="1:18" x14ac:dyDescent="0.3">
      <c r="A3291" s="41" t="s">
        <v>796</v>
      </c>
      <c r="B3291" s="41" t="s">
        <v>154</v>
      </c>
      <c r="C3291" s="41" t="s">
        <v>1347</v>
      </c>
      <c r="D3291" s="41" t="s">
        <v>1348</v>
      </c>
      <c r="E3291" s="41" t="s">
        <v>120</v>
      </c>
      <c r="F3291" s="40" t="s">
        <v>0</v>
      </c>
      <c r="G3291" s="81" t="s">
        <v>0</v>
      </c>
      <c r="H3291" s="6" t="s">
        <v>7</v>
      </c>
      <c r="I3291" s="104">
        <f>SUM(I3292:I3296)</f>
        <v>152560</v>
      </c>
      <c r="J3291" s="104">
        <f>SUM(J3292:J3296)</f>
        <v>147560</v>
      </c>
      <c r="K3291" s="104">
        <f>SUM(K3292:K3296)</f>
        <v>0</v>
      </c>
      <c r="L3291" s="104">
        <f t="shared" si="1160"/>
        <v>31156</v>
      </c>
      <c r="M3291" s="104">
        <f>SUM(M3292:M3296)</f>
        <v>8356</v>
      </c>
      <c r="N3291" s="104">
        <f t="shared" ref="N3291:O3291" si="1169">SUM(N3292:N3296)</f>
        <v>11400</v>
      </c>
      <c r="O3291" s="104">
        <f t="shared" si="1169"/>
        <v>11400</v>
      </c>
      <c r="P3291" s="104">
        <f t="shared" si="1162"/>
        <v>31156</v>
      </c>
      <c r="Q3291" s="104">
        <f t="shared" si="1163"/>
        <v>21.114123068582273</v>
      </c>
      <c r="R3291" s="35"/>
    </row>
    <row r="3292" spans="1:18" x14ac:dyDescent="0.3">
      <c r="A3292" s="40" t="s">
        <v>796</v>
      </c>
      <c r="B3292" s="40" t="s">
        <v>154</v>
      </c>
      <c r="C3292" s="40" t="s">
        <v>1347</v>
      </c>
      <c r="D3292" s="40" t="s">
        <v>1348</v>
      </c>
      <c r="E3292" s="88" t="s">
        <v>3016</v>
      </c>
      <c r="F3292" s="40" t="s">
        <v>1350</v>
      </c>
      <c r="G3292" s="81" t="s">
        <v>3071</v>
      </c>
      <c r="H3292" s="9" t="s">
        <v>9</v>
      </c>
      <c r="I3292" s="102">
        <v>26850</v>
      </c>
      <c r="J3292" s="102">
        <v>26000</v>
      </c>
      <c r="K3292" s="102"/>
      <c r="L3292" s="102">
        <f t="shared" si="1160"/>
        <v>6520</v>
      </c>
      <c r="M3292" s="102">
        <v>1720</v>
      </c>
      <c r="N3292" s="102">
        <v>2400</v>
      </c>
      <c r="O3292" s="102">
        <v>2400</v>
      </c>
      <c r="P3292" s="102">
        <f t="shared" si="1162"/>
        <v>6520</v>
      </c>
      <c r="Q3292" s="102">
        <f t="shared" si="1163"/>
        <v>25.076923076923073</v>
      </c>
      <c r="R3292" s="35"/>
    </row>
    <row r="3293" spans="1:18" x14ac:dyDescent="0.3">
      <c r="A3293" s="40" t="s">
        <v>796</v>
      </c>
      <c r="B3293" s="40" t="s">
        <v>154</v>
      </c>
      <c r="C3293" s="40" t="s">
        <v>1347</v>
      </c>
      <c r="D3293" s="40" t="s">
        <v>1348</v>
      </c>
      <c r="E3293" s="88" t="s">
        <v>3016</v>
      </c>
      <c r="F3293" s="40" t="s">
        <v>1351</v>
      </c>
      <c r="G3293" s="81" t="s">
        <v>3071</v>
      </c>
      <c r="H3293" s="9" t="s">
        <v>12</v>
      </c>
      <c r="I3293" s="102">
        <v>87700</v>
      </c>
      <c r="J3293" s="102">
        <v>84500</v>
      </c>
      <c r="K3293" s="102"/>
      <c r="L3293" s="102">
        <f t="shared" si="1160"/>
        <v>24636</v>
      </c>
      <c r="M3293" s="102">
        <v>6636</v>
      </c>
      <c r="N3293" s="102">
        <v>9000</v>
      </c>
      <c r="O3293" s="102">
        <v>9000</v>
      </c>
      <c r="P3293" s="102">
        <f t="shared" si="1162"/>
        <v>24636</v>
      </c>
      <c r="Q3293" s="102">
        <f t="shared" si="1163"/>
        <v>29.155029585798815</v>
      </c>
      <c r="R3293" s="35"/>
    </row>
    <row r="3294" spans="1:18" x14ac:dyDescent="0.3">
      <c r="A3294" s="40" t="s">
        <v>796</v>
      </c>
      <c r="B3294" s="40" t="s">
        <v>154</v>
      </c>
      <c r="C3294" s="40" t="s">
        <v>1347</v>
      </c>
      <c r="D3294" s="40" t="s">
        <v>1348</v>
      </c>
      <c r="E3294" s="88" t="s">
        <v>3016</v>
      </c>
      <c r="F3294" s="40" t="s">
        <v>1352</v>
      </c>
      <c r="G3294" s="81" t="s">
        <v>3071</v>
      </c>
      <c r="H3294" s="9" t="s">
        <v>10</v>
      </c>
      <c r="I3294" s="102">
        <v>20150</v>
      </c>
      <c r="J3294" s="102">
        <v>19200</v>
      </c>
      <c r="K3294" s="102"/>
      <c r="L3294" s="102">
        <f t="shared" si="1160"/>
        <v>0</v>
      </c>
      <c r="M3294" s="102">
        <v>0</v>
      </c>
      <c r="N3294" s="102"/>
      <c r="O3294" s="102"/>
      <c r="P3294" s="102">
        <f t="shared" si="1162"/>
        <v>0</v>
      </c>
      <c r="Q3294" s="102">
        <f t="shared" si="1163"/>
        <v>0</v>
      </c>
      <c r="R3294" s="35"/>
    </row>
    <row r="3295" spans="1:18" x14ac:dyDescent="0.3">
      <c r="A3295" s="40" t="s">
        <v>796</v>
      </c>
      <c r="B3295" s="40" t="s">
        <v>154</v>
      </c>
      <c r="C3295" s="40" t="s">
        <v>1347</v>
      </c>
      <c r="D3295" s="40" t="s">
        <v>1348</v>
      </c>
      <c r="E3295" s="88" t="s">
        <v>3016</v>
      </c>
      <c r="F3295" s="40" t="s">
        <v>1353</v>
      </c>
      <c r="G3295" s="81" t="s">
        <v>3071</v>
      </c>
      <c r="H3295" s="9" t="s">
        <v>8</v>
      </c>
      <c r="I3295" s="102">
        <v>4860</v>
      </c>
      <c r="J3295" s="102">
        <v>4860</v>
      </c>
      <c r="K3295" s="102"/>
      <c r="L3295" s="102">
        <f t="shared" si="1160"/>
        <v>0</v>
      </c>
      <c r="M3295" s="102">
        <v>0</v>
      </c>
      <c r="N3295" s="102"/>
      <c r="O3295" s="102"/>
      <c r="P3295" s="102">
        <f t="shared" si="1162"/>
        <v>0</v>
      </c>
      <c r="Q3295" s="102">
        <f t="shared" si="1163"/>
        <v>0</v>
      </c>
      <c r="R3295" s="35"/>
    </row>
    <row r="3296" spans="1:18" x14ac:dyDescent="0.3">
      <c r="A3296" s="40" t="s">
        <v>796</v>
      </c>
      <c r="B3296" s="40" t="s">
        <v>154</v>
      </c>
      <c r="C3296" s="40" t="s">
        <v>1347</v>
      </c>
      <c r="D3296" s="40" t="s">
        <v>1348</v>
      </c>
      <c r="E3296" s="88" t="s">
        <v>3016</v>
      </c>
      <c r="F3296" s="40" t="s">
        <v>1354</v>
      </c>
      <c r="G3296" s="81" t="s">
        <v>3071</v>
      </c>
      <c r="H3296" s="9" t="s">
        <v>11</v>
      </c>
      <c r="I3296" s="102">
        <v>13000</v>
      </c>
      <c r="J3296" s="102">
        <v>13000</v>
      </c>
      <c r="K3296" s="102"/>
      <c r="L3296" s="102">
        <f t="shared" si="1160"/>
        <v>0</v>
      </c>
      <c r="M3296" s="102">
        <v>0</v>
      </c>
      <c r="N3296" s="102"/>
      <c r="O3296" s="102"/>
      <c r="P3296" s="102">
        <f t="shared" si="1162"/>
        <v>0</v>
      </c>
      <c r="Q3296" s="102">
        <f t="shared" si="1163"/>
        <v>0</v>
      </c>
      <c r="R3296" s="35"/>
    </row>
    <row r="3297" spans="1:18" x14ac:dyDescent="0.3">
      <c r="A3297" s="40" t="s">
        <v>796</v>
      </c>
      <c r="B3297" s="40" t="s">
        <v>154</v>
      </c>
      <c r="C3297" s="40" t="s">
        <v>1347</v>
      </c>
      <c r="D3297" s="40" t="s">
        <v>1348</v>
      </c>
      <c r="E3297" s="52" t="s">
        <v>124</v>
      </c>
      <c r="F3297" s="52" t="s">
        <v>0</v>
      </c>
      <c r="G3297" s="52" t="s">
        <v>0</v>
      </c>
      <c r="H3297" s="6" t="s">
        <v>14</v>
      </c>
      <c r="I3297" s="104">
        <f>SUM(I3298)</f>
        <v>100532</v>
      </c>
      <c r="J3297" s="104">
        <f>SUM(J3298)</f>
        <v>98012</v>
      </c>
      <c r="K3297" s="104">
        <f>SUM(K3298)</f>
        <v>0</v>
      </c>
      <c r="L3297" s="104">
        <f t="shared" si="1160"/>
        <v>27654</v>
      </c>
      <c r="M3297" s="104">
        <f>SUM(M3298)</f>
        <v>8154</v>
      </c>
      <c r="N3297" s="104">
        <f t="shared" ref="N3297:O3297" si="1170">SUM(N3298)</f>
        <v>10500</v>
      </c>
      <c r="O3297" s="104">
        <f t="shared" si="1170"/>
        <v>9000</v>
      </c>
      <c r="P3297" s="104">
        <f t="shared" si="1162"/>
        <v>27654</v>
      </c>
      <c r="Q3297" s="104">
        <f t="shared" si="1163"/>
        <v>28.214912459698809</v>
      </c>
      <c r="R3297" s="35"/>
    </row>
    <row r="3298" spans="1:18" x14ac:dyDescent="0.3">
      <c r="A3298" s="40" t="s">
        <v>796</v>
      </c>
      <c r="B3298" s="40" t="s">
        <v>154</v>
      </c>
      <c r="C3298" s="40" t="s">
        <v>1347</v>
      </c>
      <c r="D3298" s="40" t="s">
        <v>1348</v>
      </c>
      <c r="E3298" s="88" t="s">
        <v>3017</v>
      </c>
      <c r="F3298" s="40"/>
      <c r="G3298" s="81" t="s">
        <v>3071</v>
      </c>
      <c r="H3298" s="9" t="s">
        <v>15</v>
      </c>
      <c r="I3298" s="102">
        <v>100532</v>
      </c>
      <c r="J3298" s="102">
        <v>98012</v>
      </c>
      <c r="K3298" s="102"/>
      <c r="L3298" s="102">
        <f t="shared" si="1160"/>
        <v>27654</v>
      </c>
      <c r="M3298" s="102">
        <v>8154</v>
      </c>
      <c r="N3298" s="102">
        <v>10500</v>
      </c>
      <c r="O3298" s="102">
        <v>9000</v>
      </c>
      <c r="P3298" s="102">
        <f t="shared" si="1162"/>
        <v>27654</v>
      </c>
      <c r="Q3298" s="102">
        <f t="shared" si="1163"/>
        <v>28.214912459698809</v>
      </c>
      <c r="R3298" s="35"/>
    </row>
    <row r="3299" spans="1:18" x14ac:dyDescent="0.3">
      <c r="A3299" s="40" t="s">
        <v>796</v>
      </c>
      <c r="B3299" s="40" t="s">
        <v>154</v>
      </c>
      <c r="C3299" s="40" t="s">
        <v>1347</v>
      </c>
      <c r="D3299" s="40" t="s">
        <v>1348</v>
      </c>
      <c r="E3299" s="52" t="s">
        <v>125</v>
      </c>
      <c r="F3299" s="52" t="s">
        <v>0</v>
      </c>
      <c r="G3299" s="52" t="s">
        <v>0</v>
      </c>
      <c r="H3299" s="6" t="s">
        <v>16</v>
      </c>
      <c r="I3299" s="104">
        <f>SUM(I3300:I3307)</f>
        <v>142900</v>
      </c>
      <c r="J3299" s="104">
        <f>SUM(J3300:J3307)</f>
        <v>107400</v>
      </c>
      <c r="K3299" s="104">
        <f>SUM(K3300:K3307)</f>
        <v>0</v>
      </c>
      <c r="L3299" s="104">
        <f t="shared" si="1160"/>
        <v>24241</v>
      </c>
      <c r="M3299" s="104">
        <f>SUM(M3300:M3307)</f>
        <v>251</v>
      </c>
      <c r="N3299" s="104">
        <f t="shared" ref="N3299:O3299" si="1171">SUM(N3300:N3307)</f>
        <v>13220</v>
      </c>
      <c r="O3299" s="104">
        <f t="shared" si="1171"/>
        <v>10770</v>
      </c>
      <c r="P3299" s="104">
        <f t="shared" si="1162"/>
        <v>24241</v>
      </c>
      <c r="Q3299" s="104">
        <f t="shared" si="1163"/>
        <v>22.570763500931097</v>
      </c>
      <c r="R3299" s="35"/>
    </row>
    <row r="3300" spans="1:18" x14ac:dyDescent="0.3">
      <c r="A3300" s="40" t="s">
        <v>796</v>
      </c>
      <c r="B3300" s="40" t="s">
        <v>154</v>
      </c>
      <c r="C3300" s="40" t="s">
        <v>1347</v>
      </c>
      <c r="D3300" s="40" t="s">
        <v>1348</v>
      </c>
      <c r="E3300" s="88" t="s">
        <v>3018</v>
      </c>
      <c r="F3300" s="40"/>
      <c r="G3300" s="81" t="s">
        <v>3071</v>
      </c>
      <c r="H3300" s="9" t="s">
        <v>17</v>
      </c>
      <c r="I3300" s="102">
        <v>1200</v>
      </c>
      <c r="J3300" s="102">
        <v>200</v>
      </c>
      <c r="K3300" s="102"/>
      <c r="L3300" s="102">
        <f t="shared" si="1160"/>
        <v>0</v>
      </c>
      <c r="M3300" s="102">
        <v>0</v>
      </c>
      <c r="N3300" s="102"/>
      <c r="O3300" s="102"/>
      <c r="P3300" s="102">
        <f t="shared" si="1162"/>
        <v>0</v>
      </c>
      <c r="Q3300" s="102">
        <f t="shared" si="1163"/>
        <v>0</v>
      </c>
      <c r="R3300" s="35"/>
    </row>
    <row r="3301" spans="1:18" x14ac:dyDescent="0.3">
      <c r="A3301" s="40" t="s">
        <v>796</v>
      </c>
      <c r="B3301" s="40" t="s">
        <v>154</v>
      </c>
      <c r="C3301" s="40" t="s">
        <v>1347</v>
      </c>
      <c r="D3301" s="40" t="s">
        <v>1348</v>
      </c>
      <c r="E3301" s="88" t="s">
        <v>3031</v>
      </c>
      <c r="F3301" s="40"/>
      <c r="G3301" s="81" t="s">
        <v>3071</v>
      </c>
      <c r="H3301" s="9" t="s">
        <v>18</v>
      </c>
      <c r="I3301" s="102">
        <v>76700</v>
      </c>
      <c r="J3301" s="102">
        <v>76700</v>
      </c>
      <c r="K3301" s="102"/>
      <c r="L3301" s="102">
        <f t="shared" si="1160"/>
        <v>18000</v>
      </c>
      <c r="M3301" s="102">
        <v>0</v>
      </c>
      <c r="N3301" s="102">
        <v>10000</v>
      </c>
      <c r="O3301" s="102">
        <v>8000</v>
      </c>
      <c r="P3301" s="102">
        <f t="shared" si="1162"/>
        <v>18000</v>
      </c>
      <c r="Q3301" s="102">
        <f t="shared" si="1163"/>
        <v>23.468057366362451</v>
      </c>
      <c r="R3301" s="35"/>
    </row>
    <row r="3302" spans="1:18" x14ac:dyDescent="0.3">
      <c r="A3302" s="40" t="s">
        <v>796</v>
      </c>
      <c r="B3302" s="40" t="s">
        <v>154</v>
      </c>
      <c r="C3302" s="40" t="s">
        <v>1347</v>
      </c>
      <c r="D3302" s="40" t="s">
        <v>1348</v>
      </c>
      <c r="E3302" s="88" t="s">
        <v>3032</v>
      </c>
      <c r="F3302" s="40"/>
      <c r="G3302" s="81" t="s">
        <v>3071</v>
      </c>
      <c r="H3302" s="9" t="s">
        <v>19</v>
      </c>
      <c r="I3302" s="102">
        <v>10000</v>
      </c>
      <c r="J3302" s="102">
        <v>10000</v>
      </c>
      <c r="K3302" s="102"/>
      <c r="L3302" s="102">
        <f t="shared" si="1160"/>
        <v>2350</v>
      </c>
      <c r="M3302" s="102">
        <v>0</v>
      </c>
      <c r="N3302" s="102">
        <v>1350</v>
      </c>
      <c r="O3302" s="102">
        <v>1000</v>
      </c>
      <c r="P3302" s="102">
        <f t="shared" si="1162"/>
        <v>2350</v>
      </c>
      <c r="Q3302" s="102">
        <f t="shared" si="1163"/>
        <v>23.5</v>
      </c>
      <c r="R3302" s="35"/>
    </row>
    <row r="3303" spans="1:18" x14ac:dyDescent="0.3">
      <c r="A3303" s="40" t="s">
        <v>796</v>
      </c>
      <c r="B3303" s="40" t="s">
        <v>154</v>
      </c>
      <c r="C3303" s="40" t="s">
        <v>1347</v>
      </c>
      <c r="D3303" s="40" t="s">
        <v>1348</v>
      </c>
      <c r="E3303" s="88" t="s">
        <v>3026</v>
      </c>
      <c r="F3303" s="40"/>
      <c r="G3303" s="81" t="s">
        <v>3071</v>
      </c>
      <c r="H3303" s="9" t="s">
        <v>20</v>
      </c>
      <c r="I3303" s="102">
        <v>33000</v>
      </c>
      <c r="J3303" s="102">
        <v>5000</v>
      </c>
      <c r="K3303" s="102"/>
      <c r="L3303" s="102">
        <f t="shared" si="1160"/>
        <v>840</v>
      </c>
      <c r="M3303" s="102">
        <v>0</v>
      </c>
      <c r="N3303" s="102">
        <v>420</v>
      </c>
      <c r="O3303" s="102">
        <v>420</v>
      </c>
      <c r="P3303" s="102">
        <f t="shared" si="1162"/>
        <v>840</v>
      </c>
      <c r="Q3303" s="102">
        <f t="shared" si="1163"/>
        <v>16.8</v>
      </c>
      <c r="R3303" s="35"/>
    </row>
    <row r="3304" spans="1:18" x14ac:dyDescent="0.3">
      <c r="A3304" s="40" t="s">
        <v>796</v>
      </c>
      <c r="B3304" s="40" t="s">
        <v>154</v>
      </c>
      <c r="C3304" s="40" t="s">
        <v>1347</v>
      </c>
      <c r="D3304" s="40" t="s">
        <v>1348</v>
      </c>
      <c r="E3304" s="88" t="s">
        <v>3033</v>
      </c>
      <c r="F3304" s="40"/>
      <c r="G3304" s="81" t="s">
        <v>3071</v>
      </c>
      <c r="H3304" s="9" t="s">
        <v>21</v>
      </c>
      <c r="I3304" s="102">
        <v>600</v>
      </c>
      <c r="J3304" s="102">
        <v>0</v>
      </c>
      <c r="K3304" s="102"/>
      <c r="L3304" s="102">
        <f t="shared" si="1160"/>
        <v>0</v>
      </c>
      <c r="M3304" s="102">
        <v>0</v>
      </c>
      <c r="N3304" s="102"/>
      <c r="O3304" s="102"/>
      <c r="P3304" s="102">
        <f t="shared" si="1162"/>
        <v>0</v>
      </c>
      <c r="Q3304" s="102" t="str">
        <f t="shared" si="1163"/>
        <v>-</v>
      </c>
      <c r="R3304" s="35"/>
    </row>
    <row r="3305" spans="1:18" x14ac:dyDescent="0.3">
      <c r="A3305" s="40" t="s">
        <v>796</v>
      </c>
      <c r="B3305" s="40" t="s">
        <v>154</v>
      </c>
      <c r="C3305" s="40" t="s">
        <v>1347</v>
      </c>
      <c r="D3305" s="40" t="s">
        <v>1348</v>
      </c>
      <c r="E3305" s="88" t="s">
        <v>3035</v>
      </c>
      <c r="F3305" s="40"/>
      <c r="G3305" s="81" t="s">
        <v>3071</v>
      </c>
      <c r="H3305" s="9" t="s">
        <v>23</v>
      </c>
      <c r="I3305" s="102">
        <v>5500</v>
      </c>
      <c r="J3305" s="102">
        <v>4500</v>
      </c>
      <c r="K3305" s="102"/>
      <c r="L3305" s="102">
        <f t="shared" si="1160"/>
        <v>760</v>
      </c>
      <c r="M3305" s="102">
        <v>0</v>
      </c>
      <c r="N3305" s="102">
        <v>380</v>
      </c>
      <c r="O3305" s="102">
        <v>380</v>
      </c>
      <c r="P3305" s="102">
        <f t="shared" si="1162"/>
        <v>760</v>
      </c>
      <c r="Q3305" s="102">
        <f t="shared" si="1163"/>
        <v>16.888888888888889</v>
      </c>
      <c r="R3305" s="35"/>
    </row>
    <row r="3306" spans="1:18" x14ac:dyDescent="0.3">
      <c r="A3306" s="40" t="s">
        <v>796</v>
      </c>
      <c r="B3306" s="40" t="s">
        <v>154</v>
      </c>
      <c r="C3306" s="40" t="s">
        <v>1347</v>
      </c>
      <c r="D3306" s="40" t="s">
        <v>1348</v>
      </c>
      <c r="E3306" s="88" t="s">
        <v>3036</v>
      </c>
      <c r="F3306" s="40"/>
      <c r="G3306" s="81" t="s">
        <v>3071</v>
      </c>
      <c r="H3306" s="9" t="s">
        <v>24</v>
      </c>
      <c r="I3306" s="102">
        <v>1900</v>
      </c>
      <c r="J3306" s="102">
        <v>0</v>
      </c>
      <c r="K3306" s="102"/>
      <c r="L3306" s="102">
        <f t="shared" si="1160"/>
        <v>0</v>
      </c>
      <c r="M3306" s="102">
        <v>0</v>
      </c>
      <c r="N3306" s="102"/>
      <c r="O3306" s="102"/>
      <c r="P3306" s="102">
        <f t="shared" si="1162"/>
        <v>0</v>
      </c>
      <c r="Q3306" s="102" t="str">
        <f t="shared" si="1163"/>
        <v>-</v>
      </c>
      <c r="R3306" s="35"/>
    </row>
    <row r="3307" spans="1:18" x14ac:dyDescent="0.3">
      <c r="A3307" s="41" t="s">
        <v>796</v>
      </c>
      <c r="B3307" s="41" t="s">
        <v>154</v>
      </c>
      <c r="C3307" s="41" t="s">
        <v>1347</v>
      </c>
      <c r="D3307" s="41" t="s">
        <v>1348</v>
      </c>
      <c r="E3307" s="41" t="s">
        <v>127</v>
      </c>
      <c r="F3307" s="40" t="s">
        <v>0</v>
      </c>
      <c r="G3307" s="81" t="s">
        <v>0</v>
      </c>
      <c r="H3307" s="6" t="s">
        <v>25</v>
      </c>
      <c r="I3307" s="104">
        <f>SUM(I3308:I3310)</f>
        <v>14000</v>
      </c>
      <c r="J3307" s="104">
        <f>SUM(J3308:J3310)</f>
        <v>11000</v>
      </c>
      <c r="K3307" s="104">
        <f>SUM(K3308:K3310)</f>
        <v>0</v>
      </c>
      <c r="L3307" s="104">
        <f t="shared" si="1160"/>
        <v>2291</v>
      </c>
      <c r="M3307" s="104">
        <f>SUM(M3308:M3310)</f>
        <v>251</v>
      </c>
      <c r="N3307" s="104">
        <f t="shared" ref="N3307:O3307" si="1172">SUM(N3308:N3310)</f>
        <v>1070</v>
      </c>
      <c r="O3307" s="104">
        <f t="shared" si="1172"/>
        <v>970</v>
      </c>
      <c r="P3307" s="104">
        <f t="shared" si="1162"/>
        <v>2291</v>
      </c>
      <c r="Q3307" s="104">
        <f t="shared" si="1163"/>
        <v>20.827272727272728</v>
      </c>
      <c r="R3307" s="35"/>
    </row>
    <row r="3308" spans="1:18" x14ac:dyDescent="0.3">
      <c r="A3308" s="40" t="s">
        <v>796</v>
      </c>
      <c r="B3308" s="40" t="s">
        <v>154</v>
      </c>
      <c r="C3308" s="40" t="s">
        <v>1347</v>
      </c>
      <c r="D3308" s="40" t="s">
        <v>1348</v>
      </c>
      <c r="E3308" s="88" t="s">
        <v>3019</v>
      </c>
      <c r="F3308" s="40"/>
      <c r="G3308" s="81" t="s">
        <v>3071</v>
      </c>
      <c r="H3308" s="9" t="s">
        <v>25</v>
      </c>
      <c r="I3308" s="102">
        <v>8000</v>
      </c>
      <c r="J3308" s="102">
        <v>5000</v>
      </c>
      <c r="K3308" s="102"/>
      <c r="L3308" s="102">
        <f t="shared" si="1160"/>
        <v>840</v>
      </c>
      <c r="M3308" s="102">
        <v>0</v>
      </c>
      <c r="N3308" s="102">
        <v>420</v>
      </c>
      <c r="O3308" s="102">
        <v>420</v>
      </c>
      <c r="P3308" s="102">
        <f t="shared" si="1162"/>
        <v>840</v>
      </c>
      <c r="Q3308" s="102">
        <f t="shared" si="1163"/>
        <v>16.8</v>
      </c>
      <c r="R3308" s="35"/>
    </row>
    <row r="3309" spans="1:18" x14ac:dyDescent="0.3">
      <c r="A3309" s="40" t="s">
        <v>796</v>
      </c>
      <c r="B3309" s="40" t="s">
        <v>154</v>
      </c>
      <c r="C3309" s="40" t="s">
        <v>1347</v>
      </c>
      <c r="D3309" s="40" t="s">
        <v>1348</v>
      </c>
      <c r="E3309" s="88" t="s">
        <v>3019</v>
      </c>
      <c r="F3309" s="40" t="s">
        <v>1355</v>
      </c>
      <c r="G3309" s="81" t="s">
        <v>3071</v>
      </c>
      <c r="H3309" s="9" t="s">
        <v>135</v>
      </c>
      <c r="I3309" s="102">
        <v>3000</v>
      </c>
      <c r="J3309" s="102">
        <v>3000</v>
      </c>
      <c r="K3309" s="102"/>
      <c r="L3309" s="102">
        <f t="shared" si="1160"/>
        <v>951</v>
      </c>
      <c r="M3309" s="102">
        <v>251</v>
      </c>
      <c r="N3309" s="102">
        <v>400</v>
      </c>
      <c r="O3309" s="102">
        <v>300</v>
      </c>
      <c r="P3309" s="102">
        <f t="shared" si="1162"/>
        <v>951</v>
      </c>
      <c r="Q3309" s="102">
        <f t="shared" si="1163"/>
        <v>31.7</v>
      </c>
      <c r="R3309" s="35"/>
    </row>
    <row r="3310" spans="1:18" ht="20.399999999999999" x14ac:dyDescent="0.3">
      <c r="A3310" s="40" t="s">
        <v>796</v>
      </c>
      <c r="B3310" s="40" t="s">
        <v>154</v>
      </c>
      <c r="C3310" s="40" t="s">
        <v>1347</v>
      </c>
      <c r="D3310" s="40" t="s">
        <v>1348</v>
      </c>
      <c r="E3310" s="88" t="s">
        <v>3019</v>
      </c>
      <c r="F3310" s="40" t="s">
        <v>1356</v>
      </c>
      <c r="G3310" s="81" t="s">
        <v>3071</v>
      </c>
      <c r="H3310" s="9" t="s">
        <v>141</v>
      </c>
      <c r="I3310" s="102">
        <v>3000</v>
      </c>
      <c r="J3310" s="102">
        <v>3000</v>
      </c>
      <c r="K3310" s="102"/>
      <c r="L3310" s="102">
        <f t="shared" si="1160"/>
        <v>500</v>
      </c>
      <c r="M3310" s="102">
        <v>0</v>
      </c>
      <c r="N3310" s="102">
        <v>250</v>
      </c>
      <c r="O3310" s="102">
        <v>250</v>
      </c>
      <c r="P3310" s="102">
        <f t="shared" si="1162"/>
        <v>500</v>
      </c>
      <c r="Q3310" s="102">
        <f t="shared" si="1163"/>
        <v>16.666666666666664</v>
      </c>
      <c r="R3310" s="35"/>
    </row>
    <row r="3311" spans="1:18" s="34" customFormat="1" ht="20.399999999999999" x14ac:dyDescent="0.3">
      <c r="A3311" s="43" t="s">
        <v>0</v>
      </c>
      <c r="B3311" s="43" t="s">
        <v>0</v>
      </c>
      <c r="C3311" s="43" t="s">
        <v>0</v>
      </c>
      <c r="D3311" s="49" t="s">
        <v>0</v>
      </c>
      <c r="E3311" s="49" t="s">
        <v>0</v>
      </c>
      <c r="F3311" s="49" t="s">
        <v>0</v>
      </c>
      <c r="G3311" s="49" t="s">
        <v>0</v>
      </c>
      <c r="H3311" s="21" t="s">
        <v>35</v>
      </c>
      <c r="I3311" s="112">
        <f t="shared" ref="I3311:O3312" si="1173">SUM(I3312)</f>
        <v>100</v>
      </c>
      <c r="J3311" s="112">
        <f t="shared" si="1173"/>
        <v>100</v>
      </c>
      <c r="K3311" s="112">
        <f t="shared" si="1173"/>
        <v>0</v>
      </c>
      <c r="L3311" s="112">
        <f t="shared" si="1160"/>
        <v>0</v>
      </c>
      <c r="M3311" s="112">
        <f t="shared" si="1173"/>
        <v>0</v>
      </c>
      <c r="N3311" s="112">
        <f t="shared" si="1173"/>
        <v>0</v>
      </c>
      <c r="O3311" s="112">
        <f t="shared" si="1173"/>
        <v>0</v>
      </c>
      <c r="P3311" s="112">
        <f t="shared" si="1162"/>
        <v>0</v>
      </c>
      <c r="Q3311" s="112">
        <f t="shared" si="1163"/>
        <v>0</v>
      </c>
      <c r="R3311" s="35"/>
    </row>
    <row r="3312" spans="1:18" x14ac:dyDescent="0.3">
      <c r="A3312" s="40" t="s">
        <v>796</v>
      </c>
      <c r="B3312" s="40" t="s">
        <v>154</v>
      </c>
      <c r="C3312" s="40" t="s">
        <v>1347</v>
      </c>
      <c r="D3312" s="40" t="s">
        <v>1348</v>
      </c>
      <c r="E3312" s="52" t="s">
        <v>142</v>
      </c>
      <c r="F3312" s="52" t="s">
        <v>0</v>
      </c>
      <c r="G3312" s="52" t="s">
        <v>0</v>
      </c>
      <c r="H3312" s="6" t="s">
        <v>27</v>
      </c>
      <c r="I3312" s="104">
        <f t="shared" si="1173"/>
        <v>100</v>
      </c>
      <c r="J3312" s="104">
        <f t="shared" si="1173"/>
        <v>100</v>
      </c>
      <c r="K3312" s="104">
        <f t="shared" si="1173"/>
        <v>0</v>
      </c>
      <c r="L3312" s="104">
        <f t="shared" si="1160"/>
        <v>0</v>
      </c>
      <c r="M3312" s="104">
        <f t="shared" si="1173"/>
        <v>0</v>
      </c>
      <c r="N3312" s="104">
        <f t="shared" si="1173"/>
        <v>0</v>
      </c>
      <c r="O3312" s="104">
        <f t="shared" si="1173"/>
        <v>0</v>
      </c>
      <c r="P3312" s="104">
        <f t="shared" si="1162"/>
        <v>0</v>
      </c>
      <c r="Q3312" s="104">
        <f t="shared" si="1163"/>
        <v>0</v>
      </c>
      <c r="R3312" s="35"/>
    </row>
    <row r="3313" spans="1:18" x14ac:dyDescent="0.3">
      <c r="A3313" s="40" t="s">
        <v>796</v>
      </c>
      <c r="B3313" s="40" t="s">
        <v>154</v>
      </c>
      <c r="C3313" s="40" t="s">
        <v>1347</v>
      </c>
      <c r="D3313" s="40" t="s">
        <v>1348</v>
      </c>
      <c r="E3313" s="88" t="s">
        <v>3021</v>
      </c>
      <c r="F3313" s="40"/>
      <c r="G3313" s="81" t="s">
        <v>3071</v>
      </c>
      <c r="H3313" s="9" t="s">
        <v>34</v>
      </c>
      <c r="I3313" s="102">
        <v>100</v>
      </c>
      <c r="J3313" s="102">
        <v>100</v>
      </c>
      <c r="K3313" s="102"/>
      <c r="L3313" s="102">
        <f t="shared" si="1160"/>
        <v>0</v>
      </c>
      <c r="M3313" s="102">
        <v>0</v>
      </c>
      <c r="N3313" s="102"/>
      <c r="O3313" s="102"/>
      <c r="P3313" s="102">
        <f t="shared" si="1162"/>
        <v>0</v>
      </c>
      <c r="Q3313" s="102">
        <f t="shared" si="1163"/>
        <v>0</v>
      </c>
      <c r="R3313" s="35"/>
    </row>
    <row r="3314" spans="1:18" s="34" customFormat="1" ht="20.399999999999999" x14ac:dyDescent="0.3">
      <c r="A3314" s="43" t="s">
        <v>0</v>
      </c>
      <c r="B3314" s="43" t="s">
        <v>0</v>
      </c>
      <c r="C3314" s="43" t="s">
        <v>0</v>
      </c>
      <c r="D3314" s="49" t="s">
        <v>0</v>
      </c>
      <c r="E3314" s="49" t="s">
        <v>0</v>
      </c>
      <c r="F3314" s="49" t="s">
        <v>0</v>
      </c>
      <c r="G3314" s="49" t="s">
        <v>0</v>
      </c>
      <c r="H3314" s="21" t="s">
        <v>53</v>
      </c>
      <c r="I3314" s="112">
        <f>SUM(I3315)</f>
        <v>2000</v>
      </c>
      <c r="J3314" s="112">
        <f>SUM(J3315)</f>
        <v>0</v>
      </c>
      <c r="K3314" s="112">
        <f>SUM(K3315)</f>
        <v>0</v>
      </c>
      <c r="L3314" s="112">
        <f t="shared" si="1160"/>
        <v>0</v>
      </c>
      <c r="M3314" s="112">
        <f>SUM(M3315)</f>
        <v>0</v>
      </c>
      <c r="N3314" s="112">
        <f t="shared" ref="N3314:O3314" si="1174">SUM(N3315)</f>
        <v>0</v>
      </c>
      <c r="O3314" s="112">
        <f t="shared" si="1174"/>
        <v>0</v>
      </c>
      <c r="P3314" s="112">
        <f t="shared" si="1162"/>
        <v>0</v>
      </c>
      <c r="Q3314" s="112" t="str">
        <f t="shared" si="1163"/>
        <v>-</v>
      </c>
      <c r="R3314" s="35"/>
    </row>
    <row r="3315" spans="1:18" x14ac:dyDescent="0.3">
      <c r="A3315" s="40" t="s">
        <v>796</v>
      </c>
      <c r="B3315" s="40" t="s">
        <v>154</v>
      </c>
      <c r="C3315" s="40" t="s">
        <v>1347</v>
      </c>
      <c r="D3315" s="40" t="s">
        <v>1348</v>
      </c>
      <c r="E3315" s="52" t="s">
        <v>149</v>
      </c>
      <c r="F3315" s="52" t="s">
        <v>0</v>
      </c>
      <c r="G3315" s="52" t="s">
        <v>0</v>
      </c>
      <c r="H3315" s="6" t="s">
        <v>46</v>
      </c>
      <c r="I3315" s="104">
        <f>SUM(I3316:I3317)</f>
        <v>2000</v>
      </c>
      <c r="J3315" s="104">
        <f>SUM(J3316:J3317)</f>
        <v>0</v>
      </c>
      <c r="K3315" s="104">
        <f>SUM(K3316:K3317)</f>
        <v>0</v>
      </c>
      <c r="L3315" s="104">
        <f t="shared" si="1160"/>
        <v>0</v>
      </c>
      <c r="M3315" s="104">
        <f>SUM(M3316:M3317)</f>
        <v>0</v>
      </c>
      <c r="N3315" s="104">
        <f t="shared" ref="N3315:O3315" si="1175">SUM(N3316:N3317)</f>
        <v>0</v>
      </c>
      <c r="O3315" s="104">
        <f t="shared" si="1175"/>
        <v>0</v>
      </c>
      <c r="P3315" s="104">
        <f t="shared" si="1162"/>
        <v>0</v>
      </c>
      <c r="Q3315" s="104" t="str">
        <f t="shared" si="1163"/>
        <v>-</v>
      </c>
      <c r="R3315" s="35"/>
    </row>
    <row r="3316" spans="1:18" x14ac:dyDescent="0.3">
      <c r="A3316" s="40" t="s">
        <v>796</v>
      </c>
      <c r="B3316" s="40" t="s">
        <v>154</v>
      </c>
      <c r="C3316" s="40" t="s">
        <v>1347</v>
      </c>
      <c r="D3316" s="40" t="s">
        <v>1348</v>
      </c>
      <c r="E3316" s="88" t="s">
        <v>3022</v>
      </c>
      <c r="F3316" s="40"/>
      <c r="G3316" s="81" t="s">
        <v>3071</v>
      </c>
      <c r="H3316" s="9" t="s">
        <v>49</v>
      </c>
      <c r="I3316" s="102">
        <v>2000</v>
      </c>
      <c r="J3316" s="102">
        <v>0</v>
      </c>
      <c r="K3316" s="102"/>
      <c r="L3316" s="102">
        <f t="shared" si="1160"/>
        <v>0</v>
      </c>
      <c r="M3316" s="102">
        <v>0</v>
      </c>
      <c r="N3316" s="102"/>
      <c r="O3316" s="102"/>
      <c r="P3316" s="102">
        <f t="shared" si="1162"/>
        <v>0</v>
      </c>
      <c r="Q3316" s="102" t="str">
        <f t="shared" si="1163"/>
        <v>-</v>
      </c>
      <c r="R3316" s="35"/>
    </row>
    <row r="3317" spans="1:18" x14ac:dyDescent="0.3">
      <c r="A3317" s="40" t="s">
        <v>796</v>
      </c>
      <c r="B3317" s="40" t="s">
        <v>154</v>
      </c>
      <c r="C3317" s="40" t="s">
        <v>1347</v>
      </c>
      <c r="D3317" s="40" t="s">
        <v>1348</v>
      </c>
      <c r="E3317" s="88" t="s">
        <v>3037</v>
      </c>
      <c r="F3317" s="40"/>
      <c r="G3317" s="81" t="s">
        <v>3071</v>
      </c>
      <c r="H3317" s="9" t="s">
        <v>52</v>
      </c>
      <c r="I3317" s="102">
        <v>0</v>
      </c>
      <c r="J3317" s="102">
        <v>0</v>
      </c>
      <c r="K3317" s="102"/>
      <c r="L3317" s="102">
        <f t="shared" si="1160"/>
        <v>0</v>
      </c>
      <c r="M3317" s="102">
        <v>0</v>
      </c>
      <c r="N3317" s="102"/>
      <c r="O3317" s="102"/>
      <c r="P3317" s="102">
        <f t="shared" si="1162"/>
        <v>0</v>
      </c>
      <c r="Q3317" s="102" t="str">
        <f t="shared" si="1163"/>
        <v>-</v>
      </c>
      <c r="R3317" s="35"/>
    </row>
    <row r="3318" spans="1:18" s="34" customFormat="1" x14ac:dyDescent="0.3">
      <c r="A3318" s="49" t="s">
        <v>0</v>
      </c>
      <c r="B3318" s="49" t="s">
        <v>0</v>
      </c>
      <c r="C3318" s="49" t="s">
        <v>0</v>
      </c>
      <c r="D3318" s="49" t="s">
        <v>0</v>
      </c>
      <c r="E3318" s="49" t="s">
        <v>0</v>
      </c>
      <c r="F3318" s="49" t="s">
        <v>0</v>
      </c>
      <c r="G3318" s="49" t="s">
        <v>0</v>
      </c>
      <c r="H3318" s="21" t="s">
        <v>1357</v>
      </c>
      <c r="I3318" s="112">
        <f>SUM(I3288,I3311,I3314)</f>
        <v>1352200</v>
      </c>
      <c r="J3318" s="112">
        <f>SUM(J3288,J3311,J3314)</f>
        <v>1283180</v>
      </c>
      <c r="K3318" s="112">
        <f>SUM(K3288,K3311,K3314)</f>
        <v>0</v>
      </c>
      <c r="L3318" s="112">
        <f t="shared" si="1160"/>
        <v>340699</v>
      </c>
      <c r="M3318" s="112">
        <f>SUM(M3288,M3311,M3314)</f>
        <v>94409</v>
      </c>
      <c r="N3318" s="112">
        <f t="shared" ref="N3318:O3318" si="1176">SUM(N3288,N3311,N3314)</f>
        <v>130120</v>
      </c>
      <c r="O3318" s="112">
        <f t="shared" si="1176"/>
        <v>116170</v>
      </c>
      <c r="P3318" s="112">
        <f t="shared" si="1162"/>
        <v>340699</v>
      </c>
      <c r="Q3318" s="112">
        <f t="shared" si="1163"/>
        <v>26.551146370735207</v>
      </c>
      <c r="R3318" s="35"/>
    </row>
    <row r="3319" spans="1:18" ht="15" thickBot="1" x14ac:dyDescent="0.35">
      <c r="A3319" s="81" t="s">
        <v>0</v>
      </c>
      <c r="B3319" s="81" t="s">
        <v>0</v>
      </c>
      <c r="C3319" s="81" t="s">
        <v>0</v>
      </c>
      <c r="D3319" s="81" t="s">
        <v>0</v>
      </c>
      <c r="E3319" s="81" t="s">
        <v>0</v>
      </c>
      <c r="F3319" s="81" t="s">
        <v>0</v>
      </c>
      <c r="G3319" s="81" t="s">
        <v>0</v>
      </c>
      <c r="H3319" s="6" t="s">
        <v>152</v>
      </c>
      <c r="I3319" s="104">
        <v>46</v>
      </c>
      <c r="J3319" s="104">
        <v>46</v>
      </c>
      <c r="K3319" s="104"/>
      <c r="L3319" s="104"/>
      <c r="M3319" s="104"/>
      <c r="N3319" s="104"/>
      <c r="O3319" s="104"/>
      <c r="P3319" s="104"/>
      <c r="Q3319" s="104"/>
      <c r="R3319" s="35"/>
    </row>
    <row r="3320" spans="1:18" s="34" customFormat="1" ht="31.2" thickBot="1" x14ac:dyDescent="0.35">
      <c r="A3320" s="127" t="s">
        <v>0</v>
      </c>
      <c r="B3320" s="127" t="s">
        <v>0</v>
      </c>
      <c r="C3320" s="127" t="s">
        <v>0</v>
      </c>
      <c r="D3320" s="127" t="s">
        <v>0</v>
      </c>
      <c r="E3320" s="127" t="s">
        <v>0</v>
      </c>
      <c r="F3320" s="127" t="s">
        <v>0</v>
      </c>
      <c r="G3320" s="127" t="s">
        <v>0</v>
      </c>
      <c r="H3320" s="29" t="s">
        <v>63</v>
      </c>
      <c r="I3320" s="124" t="s">
        <v>3013</v>
      </c>
      <c r="J3320" s="124" t="s">
        <v>2</v>
      </c>
      <c r="K3320" s="124" t="s">
        <v>3097</v>
      </c>
      <c r="L3320" s="124" t="s">
        <v>3097</v>
      </c>
      <c r="M3320" s="124" t="s">
        <v>3098</v>
      </c>
      <c r="N3320" s="124" t="s">
        <v>3099</v>
      </c>
      <c r="O3320" s="124" t="s">
        <v>3100</v>
      </c>
      <c r="P3320" s="124" t="s">
        <v>3097</v>
      </c>
      <c r="Q3320" s="126" t="s">
        <v>3101</v>
      </c>
      <c r="R3320" s="35"/>
    </row>
    <row r="3321" spans="1:18" x14ac:dyDescent="0.3">
      <c r="A3321" s="128"/>
      <c r="B3321" s="128"/>
      <c r="C3321" s="128"/>
      <c r="D3321" s="128"/>
      <c r="E3321" s="128"/>
      <c r="F3321" s="128"/>
      <c r="G3321" s="128"/>
      <c r="H3321" s="10" t="s">
        <v>0</v>
      </c>
      <c r="I3321" s="103">
        <v>1</v>
      </c>
      <c r="J3321" s="103">
        <v>2</v>
      </c>
      <c r="K3321" s="103">
        <v>3</v>
      </c>
      <c r="L3321" s="103" t="s">
        <v>3</v>
      </c>
      <c r="M3321" s="103">
        <v>5</v>
      </c>
      <c r="N3321" s="103">
        <v>6</v>
      </c>
      <c r="O3321" s="103">
        <v>7</v>
      </c>
      <c r="P3321" s="103" t="s">
        <v>3102</v>
      </c>
      <c r="Q3321" s="103">
        <v>9</v>
      </c>
      <c r="R3321" s="35"/>
    </row>
    <row r="3322" spans="1:18" x14ac:dyDescent="0.3">
      <c r="A3322" s="128"/>
      <c r="B3322" s="128"/>
      <c r="C3322" s="128"/>
      <c r="D3322" s="128"/>
      <c r="E3322" s="128"/>
      <c r="F3322" s="128"/>
      <c r="G3322" s="128"/>
      <c r="H3322" s="11" t="s">
        <v>99</v>
      </c>
      <c r="I3322" s="105">
        <f>SUM(I3318)</f>
        <v>1352200</v>
      </c>
      <c r="J3322" s="105">
        <f>SUM(J3318)</f>
        <v>1283180</v>
      </c>
      <c r="K3322" s="105">
        <f>SUM(K3318)</f>
        <v>0</v>
      </c>
      <c r="L3322" s="105">
        <f t="shared" si="1160"/>
        <v>340699</v>
      </c>
      <c r="M3322" s="105">
        <f>SUM(M3318)</f>
        <v>94409</v>
      </c>
      <c r="N3322" s="105">
        <f t="shared" ref="N3322:O3322" si="1177">SUM(N3318)</f>
        <v>130120</v>
      </c>
      <c r="O3322" s="105">
        <f t="shared" si="1177"/>
        <v>116170</v>
      </c>
      <c r="P3322" s="105">
        <f t="shared" si="1162"/>
        <v>340699</v>
      </c>
      <c r="Q3322" s="105">
        <f t="shared" si="1163"/>
        <v>26.551146370735207</v>
      </c>
      <c r="R3322" s="35"/>
    </row>
    <row r="3323" spans="1:18" x14ac:dyDescent="0.3">
      <c r="A3323" s="128"/>
      <c r="B3323" s="128"/>
      <c r="C3323" s="128"/>
      <c r="D3323" s="128"/>
      <c r="E3323" s="128"/>
      <c r="F3323" s="128"/>
      <c r="G3323" s="128"/>
      <c r="H3323" s="12" t="s">
        <v>62</v>
      </c>
      <c r="I3323" s="105">
        <f>SUM(I3322)</f>
        <v>1352200</v>
      </c>
      <c r="J3323" s="105">
        <f>SUM(J3322)</f>
        <v>1283180</v>
      </c>
      <c r="K3323" s="105">
        <f>SUM(K3322)</f>
        <v>0</v>
      </c>
      <c r="L3323" s="105">
        <f t="shared" si="1160"/>
        <v>340699</v>
      </c>
      <c r="M3323" s="105">
        <f>SUM(M3322)</f>
        <v>94409</v>
      </c>
      <c r="N3323" s="105">
        <f t="shared" ref="N3323:O3323" si="1178">SUM(N3322)</f>
        <v>130120</v>
      </c>
      <c r="O3323" s="105">
        <f t="shared" si="1178"/>
        <v>116170</v>
      </c>
      <c r="P3323" s="105">
        <f t="shared" si="1162"/>
        <v>340699</v>
      </c>
      <c r="Q3323" s="105">
        <f t="shared" si="1163"/>
        <v>26.551146370735207</v>
      </c>
      <c r="R3323" s="35"/>
    </row>
    <row r="3324" spans="1:18" ht="15" thickBot="1" x14ac:dyDescent="0.35">
      <c r="A3324" s="129"/>
      <c r="B3324" s="129"/>
      <c r="C3324" s="129"/>
      <c r="D3324" s="129"/>
      <c r="E3324" s="129"/>
      <c r="F3324" s="129"/>
      <c r="G3324" s="129"/>
      <c r="R3324" s="35"/>
    </row>
    <row r="3325" spans="1:18" s="34" customFormat="1" ht="31.2" thickBot="1" x14ac:dyDescent="0.35">
      <c r="A3325" s="45" t="s">
        <v>112</v>
      </c>
      <c r="B3325" s="45" t="s">
        <v>113</v>
      </c>
      <c r="C3325" s="45" t="s">
        <v>114</v>
      </c>
      <c r="D3325" s="46" t="s">
        <v>0</v>
      </c>
      <c r="E3325" s="45" t="s">
        <v>3014</v>
      </c>
      <c r="F3325" s="45" t="s">
        <v>115</v>
      </c>
      <c r="G3325" s="45" t="s">
        <v>116</v>
      </c>
      <c r="H3325" s="29" t="s">
        <v>1</v>
      </c>
      <c r="I3325" s="124" t="s">
        <v>3013</v>
      </c>
      <c r="J3325" s="124" t="s">
        <v>2</v>
      </c>
      <c r="K3325" s="124" t="s">
        <v>3097</v>
      </c>
      <c r="L3325" s="124" t="s">
        <v>3097</v>
      </c>
      <c r="M3325" s="124" t="s">
        <v>3098</v>
      </c>
      <c r="N3325" s="124" t="s">
        <v>3099</v>
      </c>
      <c r="O3325" s="124" t="s">
        <v>3100</v>
      </c>
      <c r="P3325" s="124" t="s">
        <v>3097</v>
      </c>
      <c r="Q3325" s="126" t="s">
        <v>3101</v>
      </c>
      <c r="R3325" s="35"/>
    </row>
    <row r="3326" spans="1:18" x14ac:dyDescent="0.3">
      <c r="A3326" s="50" t="s">
        <v>0</v>
      </c>
      <c r="B3326" s="50" t="s">
        <v>0</v>
      </c>
      <c r="C3326" s="50" t="s">
        <v>0</v>
      </c>
      <c r="D3326" s="51" t="s">
        <v>0</v>
      </c>
      <c r="E3326" s="51" t="s">
        <v>0</v>
      </c>
      <c r="F3326" s="86" t="s">
        <v>0</v>
      </c>
      <c r="G3326" s="87" t="s">
        <v>0</v>
      </c>
      <c r="H3326" s="8" t="s">
        <v>0</v>
      </c>
      <c r="I3326" s="103">
        <v>1</v>
      </c>
      <c r="J3326" s="103">
        <v>2</v>
      </c>
      <c r="K3326" s="103">
        <v>3</v>
      </c>
      <c r="L3326" s="103" t="s">
        <v>3</v>
      </c>
      <c r="M3326" s="103">
        <v>5</v>
      </c>
      <c r="N3326" s="103">
        <v>6</v>
      </c>
      <c r="O3326" s="103">
        <v>7</v>
      </c>
      <c r="P3326" s="103" t="s">
        <v>3102</v>
      </c>
      <c r="Q3326" s="103">
        <v>9</v>
      </c>
      <c r="R3326" s="35"/>
    </row>
    <row r="3327" spans="1:18" x14ac:dyDescent="0.3">
      <c r="A3327" s="41" t="s">
        <v>796</v>
      </c>
      <c r="B3327" s="41" t="s">
        <v>154</v>
      </c>
      <c r="C3327" s="40" t="s">
        <v>1358</v>
      </c>
      <c r="D3327" s="40" t="s">
        <v>1359</v>
      </c>
      <c r="E3327" s="52" t="s">
        <v>0</v>
      </c>
      <c r="F3327" s="52" t="s">
        <v>0</v>
      </c>
      <c r="G3327" s="52" t="s">
        <v>0</v>
      </c>
      <c r="H3327" s="6" t="s">
        <v>1360</v>
      </c>
      <c r="I3327" s="102"/>
      <c r="J3327" s="102"/>
      <c r="K3327" s="102"/>
      <c r="L3327" s="102">
        <f t="shared" si="1160"/>
        <v>0</v>
      </c>
      <c r="M3327" s="102">
        <v>0</v>
      </c>
      <c r="N3327" s="102"/>
      <c r="O3327" s="102"/>
      <c r="P3327" s="102">
        <f t="shared" si="1162"/>
        <v>0</v>
      </c>
      <c r="Q3327" s="102" t="str">
        <f t="shared" si="1163"/>
        <v>-</v>
      </c>
      <c r="R3327" s="35"/>
    </row>
    <row r="3328" spans="1:18" s="34" customFormat="1" ht="20.399999999999999" x14ac:dyDescent="0.3">
      <c r="A3328" s="43" t="s">
        <v>0</v>
      </c>
      <c r="B3328" s="43" t="s">
        <v>0</v>
      </c>
      <c r="C3328" s="43" t="s">
        <v>0</v>
      </c>
      <c r="D3328" s="49" t="s">
        <v>0</v>
      </c>
      <c r="E3328" s="49" t="s">
        <v>0</v>
      </c>
      <c r="F3328" s="49" t="s">
        <v>0</v>
      </c>
      <c r="G3328" s="49" t="s">
        <v>0</v>
      </c>
      <c r="H3328" s="21" t="s">
        <v>26</v>
      </c>
      <c r="I3328" s="112">
        <f>SUM(I3329,I3337,I3339)</f>
        <v>1506446</v>
      </c>
      <c r="J3328" s="112">
        <f>SUM(J3329,J3337,J3339)</f>
        <v>1492946</v>
      </c>
      <c r="K3328" s="112">
        <f>SUM(K3329,K3337,K3339)</f>
        <v>0</v>
      </c>
      <c r="L3328" s="112">
        <f t="shared" si="1160"/>
        <v>373573</v>
      </c>
      <c r="M3328" s="112">
        <f>SUM(M3329,M3337,M3339)</f>
        <v>110093</v>
      </c>
      <c r="N3328" s="112">
        <f t="shared" ref="N3328:O3328" si="1179">SUM(N3329,N3337,N3339)</f>
        <v>139340</v>
      </c>
      <c r="O3328" s="112">
        <f t="shared" si="1179"/>
        <v>124140</v>
      </c>
      <c r="P3328" s="112">
        <f t="shared" si="1162"/>
        <v>373573</v>
      </c>
      <c r="Q3328" s="112">
        <f t="shared" si="1163"/>
        <v>25.02253932828113</v>
      </c>
      <c r="R3328" s="35"/>
    </row>
    <row r="3329" spans="1:18" x14ac:dyDescent="0.3">
      <c r="A3329" s="40" t="s">
        <v>796</v>
      </c>
      <c r="B3329" s="40" t="s">
        <v>154</v>
      </c>
      <c r="C3329" s="40" t="s">
        <v>1358</v>
      </c>
      <c r="D3329" s="40" t="s">
        <v>1359</v>
      </c>
      <c r="E3329" s="52" t="s">
        <v>119</v>
      </c>
      <c r="F3329" s="52" t="s">
        <v>0</v>
      </c>
      <c r="G3329" s="52" t="s">
        <v>0</v>
      </c>
      <c r="H3329" s="6" t="s">
        <v>5</v>
      </c>
      <c r="I3329" s="104">
        <f>SUM(I3330,I3331)</f>
        <v>1275695</v>
      </c>
      <c r="J3329" s="104">
        <f>SUM(J3330,J3331)</f>
        <v>1275695</v>
      </c>
      <c r="K3329" s="104">
        <f>SUM(K3330,K3331)</f>
        <v>0</v>
      </c>
      <c r="L3329" s="104">
        <f t="shared" si="1160"/>
        <v>320737</v>
      </c>
      <c r="M3329" s="104">
        <f>SUM(M3330,M3331)</f>
        <v>100337</v>
      </c>
      <c r="N3329" s="104">
        <f t="shared" ref="N3329:O3329" si="1180">SUM(N3330,N3331)</f>
        <v>115200</v>
      </c>
      <c r="O3329" s="104">
        <f t="shared" si="1180"/>
        <v>105200</v>
      </c>
      <c r="P3329" s="104">
        <f t="shared" si="1162"/>
        <v>320737</v>
      </c>
      <c r="Q3329" s="104">
        <f t="shared" si="1163"/>
        <v>25.142138207016568</v>
      </c>
      <c r="R3329" s="35"/>
    </row>
    <row r="3330" spans="1:18" x14ac:dyDescent="0.3">
      <c r="A3330" s="40" t="s">
        <v>796</v>
      </c>
      <c r="B3330" s="40" t="s">
        <v>154</v>
      </c>
      <c r="C3330" s="40" t="s">
        <v>1358</v>
      </c>
      <c r="D3330" s="40" t="s">
        <v>1359</v>
      </c>
      <c r="E3330" s="88" t="s">
        <v>3015</v>
      </c>
      <c r="F3330" s="40"/>
      <c r="G3330" s="81" t="s">
        <v>3071</v>
      </c>
      <c r="H3330" s="9" t="s">
        <v>6</v>
      </c>
      <c r="I3330" s="102">
        <v>1121495</v>
      </c>
      <c r="J3330" s="102">
        <v>1121495</v>
      </c>
      <c r="K3330" s="102"/>
      <c r="L3330" s="102">
        <f t="shared" si="1160"/>
        <v>290138</v>
      </c>
      <c r="M3330" s="102">
        <v>90138</v>
      </c>
      <c r="N3330" s="102">
        <v>105000</v>
      </c>
      <c r="O3330" s="102">
        <v>95000</v>
      </c>
      <c r="P3330" s="102">
        <f t="shared" si="1162"/>
        <v>290138</v>
      </c>
      <c r="Q3330" s="102">
        <f t="shared" si="1163"/>
        <v>25.87064587893838</v>
      </c>
      <c r="R3330" s="35"/>
    </row>
    <row r="3331" spans="1:18" x14ac:dyDescent="0.3">
      <c r="A3331" s="41" t="s">
        <v>796</v>
      </c>
      <c r="B3331" s="41" t="s">
        <v>154</v>
      </c>
      <c r="C3331" s="41" t="s">
        <v>1358</v>
      </c>
      <c r="D3331" s="41" t="s">
        <v>1359</v>
      </c>
      <c r="E3331" s="41" t="s">
        <v>120</v>
      </c>
      <c r="F3331" s="40" t="s">
        <v>0</v>
      </c>
      <c r="G3331" s="81" t="s">
        <v>0</v>
      </c>
      <c r="H3331" s="6" t="s">
        <v>7</v>
      </c>
      <c r="I3331" s="104">
        <f>SUM(I3332:I3336)</f>
        <v>154200</v>
      </c>
      <c r="J3331" s="104">
        <f>SUM(J3332:J3336)</f>
        <v>154200</v>
      </c>
      <c r="K3331" s="104">
        <f>SUM(K3332:K3336)</f>
        <v>0</v>
      </c>
      <c r="L3331" s="104">
        <f t="shared" si="1160"/>
        <v>30599</v>
      </c>
      <c r="M3331" s="104">
        <f>SUM(M3332:M3336)</f>
        <v>10199</v>
      </c>
      <c r="N3331" s="104">
        <f t="shared" ref="N3331:O3331" si="1181">SUM(N3332:N3336)</f>
        <v>10200</v>
      </c>
      <c r="O3331" s="104">
        <f t="shared" si="1181"/>
        <v>10200</v>
      </c>
      <c r="P3331" s="104">
        <f t="shared" si="1162"/>
        <v>30599</v>
      </c>
      <c r="Q3331" s="104">
        <f t="shared" si="1163"/>
        <v>19.843709468223086</v>
      </c>
      <c r="R3331" s="35"/>
    </row>
    <row r="3332" spans="1:18" x14ac:dyDescent="0.3">
      <c r="A3332" s="40" t="s">
        <v>796</v>
      </c>
      <c r="B3332" s="40" t="s">
        <v>154</v>
      </c>
      <c r="C3332" s="40" t="s">
        <v>1358</v>
      </c>
      <c r="D3332" s="40" t="s">
        <v>1359</v>
      </c>
      <c r="E3332" s="88" t="s">
        <v>3016</v>
      </c>
      <c r="F3332" s="40" t="s">
        <v>1361</v>
      </c>
      <c r="G3332" s="81" t="s">
        <v>3071</v>
      </c>
      <c r="H3332" s="9" t="s">
        <v>9</v>
      </c>
      <c r="I3332" s="102">
        <v>20100</v>
      </c>
      <c r="J3332" s="102">
        <v>20100</v>
      </c>
      <c r="K3332" s="102"/>
      <c r="L3332" s="102">
        <f t="shared" si="1160"/>
        <v>5886</v>
      </c>
      <c r="M3332" s="102">
        <v>1886</v>
      </c>
      <c r="N3332" s="102">
        <v>2000</v>
      </c>
      <c r="O3332" s="102">
        <v>2000</v>
      </c>
      <c r="P3332" s="102">
        <f t="shared" si="1162"/>
        <v>5886</v>
      </c>
      <c r="Q3332" s="102">
        <f t="shared" si="1163"/>
        <v>29.28358208955224</v>
      </c>
      <c r="R3332" s="35"/>
    </row>
    <row r="3333" spans="1:18" x14ac:dyDescent="0.3">
      <c r="A3333" s="40" t="s">
        <v>796</v>
      </c>
      <c r="B3333" s="40" t="s">
        <v>154</v>
      </c>
      <c r="C3333" s="40" t="s">
        <v>1358</v>
      </c>
      <c r="D3333" s="40" t="s">
        <v>1359</v>
      </c>
      <c r="E3333" s="88" t="s">
        <v>3016</v>
      </c>
      <c r="F3333" s="40" t="s">
        <v>1362</v>
      </c>
      <c r="G3333" s="81" t="s">
        <v>3071</v>
      </c>
      <c r="H3333" s="9" t="s">
        <v>12</v>
      </c>
      <c r="I3333" s="102">
        <v>92100</v>
      </c>
      <c r="J3333" s="102">
        <v>92100</v>
      </c>
      <c r="K3333" s="102"/>
      <c r="L3333" s="102">
        <f t="shared" si="1160"/>
        <v>24713</v>
      </c>
      <c r="M3333" s="102">
        <v>8313</v>
      </c>
      <c r="N3333" s="102">
        <v>8200</v>
      </c>
      <c r="O3333" s="102">
        <v>8200</v>
      </c>
      <c r="P3333" s="102">
        <f t="shared" si="1162"/>
        <v>24713</v>
      </c>
      <c r="Q3333" s="102">
        <f t="shared" si="1163"/>
        <v>26.832790445168296</v>
      </c>
      <c r="R3333" s="35"/>
    </row>
    <row r="3334" spans="1:18" x14ac:dyDescent="0.3">
      <c r="A3334" s="40" t="s">
        <v>796</v>
      </c>
      <c r="B3334" s="40" t="s">
        <v>154</v>
      </c>
      <c r="C3334" s="40" t="s">
        <v>1358</v>
      </c>
      <c r="D3334" s="40" t="s">
        <v>1359</v>
      </c>
      <c r="E3334" s="88" t="s">
        <v>3016</v>
      </c>
      <c r="F3334" s="40" t="s">
        <v>1363</v>
      </c>
      <c r="G3334" s="81" t="s">
        <v>3071</v>
      </c>
      <c r="H3334" s="9" t="s">
        <v>10</v>
      </c>
      <c r="I3334" s="102">
        <v>21100</v>
      </c>
      <c r="J3334" s="102">
        <v>21100</v>
      </c>
      <c r="K3334" s="102"/>
      <c r="L3334" s="102">
        <f t="shared" si="1160"/>
        <v>0</v>
      </c>
      <c r="M3334" s="102">
        <v>0</v>
      </c>
      <c r="N3334" s="102"/>
      <c r="O3334" s="102"/>
      <c r="P3334" s="102">
        <f t="shared" si="1162"/>
        <v>0</v>
      </c>
      <c r="Q3334" s="102">
        <f t="shared" si="1163"/>
        <v>0</v>
      </c>
      <c r="R3334" s="35"/>
    </row>
    <row r="3335" spans="1:18" x14ac:dyDescent="0.3">
      <c r="A3335" s="40" t="s">
        <v>796</v>
      </c>
      <c r="B3335" s="40" t="s">
        <v>154</v>
      </c>
      <c r="C3335" s="40" t="s">
        <v>1358</v>
      </c>
      <c r="D3335" s="40" t="s">
        <v>1359</v>
      </c>
      <c r="E3335" s="88" t="s">
        <v>3016</v>
      </c>
      <c r="F3335" s="40" t="s">
        <v>1364</v>
      </c>
      <c r="G3335" s="81" t="s">
        <v>3071</v>
      </c>
      <c r="H3335" s="9" t="s">
        <v>8</v>
      </c>
      <c r="I3335" s="102">
        <v>7000</v>
      </c>
      <c r="J3335" s="102">
        <v>7000</v>
      </c>
      <c r="K3335" s="102"/>
      <c r="L3335" s="102">
        <f t="shared" si="1160"/>
        <v>0</v>
      </c>
      <c r="M3335" s="102">
        <v>0</v>
      </c>
      <c r="N3335" s="102"/>
      <c r="O3335" s="102"/>
      <c r="P3335" s="102">
        <f t="shared" si="1162"/>
        <v>0</v>
      </c>
      <c r="Q3335" s="102">
        <f t="shared" si="1163"/>
        <v>0</v>
      </c>
      <c r="R3335" s="35"/>
    </row>
    <row r="3336" spans="1:18" x14ac:dyDescent="0.3">
      <c r="A3336" s="40" t="s">
        <v>796</v>
      </c>
      <c r="B3336" s="40" t="s">
        <v>154</v>
      </c>
      <c r="C3336" s="40" t="s">
        <v>1358</v>
      </c>
      <c r="D3336" s="40" t="s">
        <v>1359</v>
      </c>
      <c r="E3336" s="88" t="s">
        <v>3016</v>
      </c>
      <c r="F3336" s="40" t="s">
        <v>1365</v>
      </c>
      <c r="G3336" s="81" t="s">
        <v>3071</v>
      </c>
      <c r="H3336" s="9" t="s">
        <v>11</v>
      </c>
      <c r="I3336" s="102">
        <v>13900</v>
      </c>
      <c r="J3336" s="102">
        <v>13900</v>
      </c>
      <c r="K3336" s="102"/>
      <c r="L3336" s="102">
        <f t="shared" si="1160"/>
        <v>0</v>
      </c>
      <c r="M3336" s="102">
        <v>0</v>
      </c>
      <c r="N3336" s="102"/>
      <c r="O3336" s="102"/>
      <c r="P3336" s="102">
        <f t="shared" si="1162"/>
        <v>0</v>
      </c>
      <c r="Q3336" s="102">
        <f t="shared" si="1163"/>
        <v>0</v>
      </c>
      <c r="R3336" s="35"/>
    </row>
    <row r="3337" spans="1:18" x14ac:dyDescent="0.3">
      <c r="A3337" s="40" t="s">
        <v>796</v>
      </c>
      <c r="B3337" s="40" t="s">
        <v>154</v>
      </c>
      <c r="C3337" s="40" t="s">
        <v>1358</v>
      </c>
      <c r="D3337" s="40" t="s">
        <v>1359</v>
      </c>
      <c r="E3337" s="52" t="s">
        <v>124</v>
      </c>
      <c r="F3337" s="52" t="s">
        <v>0</v>
      </c>
      <c r="G3337" s="52" t="s">
        <v>0</v>
      </c>
      <c r="H3337" s="6" t="s">
        <v>14</v>
      </c>
      <c r="I3337" s="104">
        <f>SUM(I3338)</f>
        <v>120651</v>
      </c>
      <c r="J3337" s="104">
        <f>SUM(J3338)</f>
        <v>120651</v>
      </c>
      <c r="K3337" s="104">
        <f>SUM(K3338)</f>
        <v>0</v>
      </c>
      <c r="L3337" s="104">
        <f t="shared" si="1160"/>
        <v>32965</v>
      </c>
      <c r="M3337" s="104">
        <f>SUM(M3338)</f>
        <v>9465</v>
      </c>
      <c r="N3337" s="104">
        <f t="shared" ref="N3337:O3337" si="1182">SUM(N3338)</f>
        <v>12500</v>
      </c>
      <c r="O3337" s="104">
        <f t="shared" si="1182"/>
        <v>11000</v>
      </c>
      <c r="P3337" s="104">
        <f t="shared" si="1162"/>
        <v>32965</v>
      </c>
      <c r="Q3337" s="104">
        <f t="shared" si="1163"/>
        <v>27.322608183935483</v>
      </c>
      <c r="R3337" s="35"/>
    </row>
    <row r="3338" spans="1:18" x14ac:dyDescent="0.3">
      <c r="A3338" s="40" t="s">
        <v>796</v>
      </c>
      <c r="B3338" s="40" t="s">
        <v>154</v>
      </c>
      <c r="C3338" s="40" t="s">
        <v>1358</v>
      </c>
      <c r="D3338" s="40" t="s">
        <v>1359</v>
      </c>
      <c r="E3338" s="88" t="s">
        <v>3017</v>
      </c>
      <c r="F3338" s="40"/>
      <c r="G3338" s="81" t="s">
        <v>3071</v>
      </c>
      <c r="H3338" s="9" t="s">
        <v>15</v>
      </c>
      <c r="I3338" s="102">
        <v>120651</v>
      </c>
      <c r="J3338" s="102">
        <v>120651</v>
      </c>
      <c r="K3338" s="102"/>
      <c r="L3338" s="102">
        <f t="shared" si="1160"/>
        <v>32965</v>
      </c>
      <c r="M3338" s="102">
        <v>9465</v>
      </c>
      <c r="N3338" s="102">
        <v>12500</v>
      </c>
      <c r="O3338" s="102">
        <v>11000</v>
      </c>
      <c r="P3338" s="102">
        <f t="shared" si="1162"/>
        <v>32965</v>
      </c>
      <c r="Q3338" s="102">
        <f t="shared" si="1163"/>
        <v>27.322608183935483</v>
      </c>
      <c r="R3338" s="35"/>
    </row>
    <row r="3339" spans="1:18" x14ac:dyDescent="0.3">
      <c r="A3339" s="40" t="s">
        <v>796</v>
      </c>
      <c r="B3339" s="40" t="s">
        <v>154</v>
      </c>
      <c r="C3339" s="40" t="s">
        <v>1358</v>
      </c>
      <c r="D3339" s="40" t="s">
        <v>1359</v>
      </c>
      <c r="E3339" s="52" t="s">
        <v>125</v>
      </c>
      <c r="F3339" s="52" t="s">
        <v>0</v>
      </c>
      <c r="G3339" s="52" t="s">
        <v>0</v>
      </c>
      <c r="H3339" s="6" t="s">
        <v>16</v>
      </c>
      <c r="I3339" s="104">
        <f>SUM(I3340:I3347)</f>
        <v>110100</v>
      </c>
      <c r="J3339" s="104">
        <f>SUM(J3340:J3347)</f>
        <v>96600</v>
      </c>
      <c r="K3339" s="104">
        <f>SUM(K3340:K3347)</f>
        <v>0</v>
      </c>
      <c r="L3339" s="104">
        <f t="shared" ref="L3339:L3402" si="1183">SUM(M3339:O3339)</f>
        <v>19871</v>
      </c>
      <c r="M3339" s="104">
        <f>SUM(M3340:M3347)</f>
        <v>291</v>
      </c>
      <c r="N3339" s="104">
        <f t="shared" ref="N3339:O3339" si="1184">SUM(N3340:N3347)</f>
        <v>11640</v>
      </c>
      <c r="O3339" s="104">
        <f t="shared" si="1184"/>
        <v>7940</v>
      </c>
      <c r="P3339" s="104">
        <f t="shared" si="1162"/>
        <v>19871</v>
      </c>
      <c r="Q3339" s="104">
        <f t="shared" si="1163"/>
        <v>20.570393374741201</v>
      </c>
      <c r="R3339" s="35"/>
    </row>
    <row r="3340" spans="1:18" x14ac:dyDescent="0.3">
      <c r="A3340" s="40" t="s">
        <v>796</v>
      </c>
      <c r="B3340" s="40" t="s">
        <v>154</v>
      </c>
      <c r="C3340" s="40" t="s">
        <v>1358</v>
      </c>
      <c r="D3340" s="40" t="s">
        <v>1359</v>
      </c>
      <c r="E3340" s="88" t="s">
        <v>3018</v>
      </c>
      <c r="F3340" s="40"/>
      <c r="G3340" s="81" t="s">
        <v>3071</v>
      </c>
      <c r="H3340" s="9" t="s">
        <v>17</v>
      </c>
      <c r="I3340" s="102">
        <v>1000</v>
      </c>
      <c r="J3340" s="102">
        <v>500</v>
      </c>
      <c r="K3340" s="102"/>
      <c r="L3340" s="102">
        <f t="shared" si="1183"/>
        <v>0</v>
      </c>
      <c r="M3340" s="102">
        <v>0</v>
      </c>
      <c r="N3340" s="102"/>
      <c r="O3340" s="102"/>
      <c r="P3340" s="102">
        <f t="shared" si="1162"/>
        <v>0</v>
      </c>
      <c r="Q3340" s="102">
        <f t="shared" si="1163"/>
        <v>0</v>
      </c>
      <c r="R3340" s="35"/>
    </row>
    <row r="3341" spans="1:18" x14ac:dyDescent="0.3">
      <c r="A3341" s="40" t="s">
        <v>796</v>
      </c>
      <c r="B3341" s="40" t="s">
        <v>154</v>
      </c>
      <c r="C3341" s="40" t="s">
        <v>1358</v>
      </c>
      <c r="D3341" s="40" t="s">
        <v>1359</v>
      </c>
      <c r="E3341" s="88" t="s">
        <v>3031</v>
      </c>
      <c r="F3341" s="40"/>
      <c r="G3341" s="81" t="s">
        <v>3071</v>
      </c>
      <c r="H3341" s="9" t="s">
        <v>18</v>
      </c>
      <c r="I3341" s="102">
        <v>34000</v>
      </c>
      <c r="J3341" s="102">
        <v>34000</v>
      </c>
      <c r="K3341" s="102"/>
      <c r="L3341" s="102">
        <f t="shared" si="1183"/>
        <v>9000</v>
      </c>
      <c r="M3341" s="102">
        <v>0</v>
      </c>
      <c r="N3341" s="102">
        <v>6000</v>
      </c>
      <c r="O3341" s="102">
        <v>3000</v>
      </c>
      <c r="P3341" s="102">
        <f t="shared" ref="P3341:P3402" si="1185">K3341+L3341</f>
        <v>9000</v>
      </c>
      <c r="Q3341" s="102">
        <f t="shared" ref="Q3341:Q3402" si="1186">IF(J3341=0,"-",P3341/J3341*100)</f>
        <v>26.47058823529412</v>
      </c>
      <c r="R3341" s="35"/>
    </row>
    <row r="3342" spans="1:18" x14ac:dyDescent="0.3">
      <c r="A3342" s="40" t="s">
        <v>796</v>
      </c>
      <c r="B3342" s="40" t="s">
        <v>154</v>
      </c>
      <c r="C3342" s="40" t="s">
        <v>1358</v>
      </c>
      <c r="D3342" s="40" t="s">
        <v>1359</v>
      </c>
      <c r="E3342" s="88" t="s">
        <v>3032</v>
      </c>
      <c r="F3342" s="40"/>
      <c r="G3342" s="81" t="s">
        <v>3071</v>
      </c>
      <c r="H3342" s="9" t="s">
        <v>19</v>
      </c>
      <c r="I3342" s="102">
        <v>9500</v>
      </c>
      <c r="J3342" s="102">
        <v>9500</v>
      </c>
      <c r="K3342" s="102"/>
      <c r="L3342" s="102">
        <f t="shared" si="1183"/>
        <v>2200</v>
      </c>
      <c r="M3342" s="102">
        <v>0</v>
      </c>
      <c r="N3342" s="102">
        <v>1400</v>
      </c>
      <c r="O3342" s="102">
        <v>800</v>
      </c>
      <c r="P3342" s="102">
        <f t="shared" si="1185"/>
        <v>2200</v>
      </c>
      <c r="Q3342" s="102">
        <f t="shared" si="1186"/>
        <v>23.157894736842106</v>
      </c>
      <c r="R3342" s="35"/>
    </row>
    <row r="3343" spans="1:18" x14ac:dyDescent="0.3">
      <c r="A3343" s="40" t="s">
        <v>796</v>
      </c>
      <c r="B3343" s="40" t="s">
        <v>154</v>
      </c>
      <c r="C3343" s="40" t="s">
        <v>1358</v>
      </c>
      <c r="D3343" s="40" t="s">
        <v>1359</v>
      </c>
      <c r="E3343" s="88" t="s">
        <v>3026</v>
      </c>
      <c r="F3343" s="40"/>
      <c r="G3343" s="81" t="s">
        <v>3071</v>
      </c>
      <c r="H3343" s="9" t="s">
        <v>20</v>
      </c>
      <c r="I3343" s="102">
        <v>13000</v>
      </c>
      <c r="J3343" s="102">
        <v>11000</v>
      </c>
      <c r="K3343" s="102"/>
      <c r="L3343" s="102">
        <f t="shared" si="1183"/>
        <v>1840</v>
      </c>
      <c r="M3343" s="102">
        <v>0</v>
      </c>
      <c r="N3343" s="102">
        <v>920</v>
      </c>
      <c r="O3343" s="102">
        <v>920</v>
      </c>
      <c r="P3343" s="102">
        <f t="shared" si="1185"/>
        <v>1840</v>
      </c>
      <c r="Q3343" s="102">
        <f t="shared" si="1186"/>
        <v>16.727272727272727</v>
      </c>
      <c r="R3343" s="35"/>
    </row>
    <row r="3344" spans="1:18" x14ac:dyDescent="0.3">
      <c r="A3344" s="40" t="s">
        <v>796</v>
      </c>
      <c r="B3344" s="40" t="s">
        <v>154</v>
      </c>
      <c r="C3344" s="40" t="s">
        <v>1358</v>
      </c>
      <c r="D3344" s="40" t="s">
        <v>1359</v>
      </c>
      <c r="E3344" s="88" t="s">
        <v>3033</v>
      </c>
      <c r="F3344" s="40"/>
      <c r="G3344" s="81" t="s">
        <v>3071</v>
      </c>
      <c r="H3344" s="9" t="s">
        <v>21</v>
      </c>
      <c r="I3344" s="102">
        <v>1500</v>
      </c>
      <c r="J3344" s="102">
        <v>500</v>
      </c>
      <c r="K3344" s="102"/>
      <c r="L3344" s="102">
        <f t="shared" si="1183"/>
        <v>0</v>
      </c>
      <c r="M3344" s="102">
        <v>0</v>
      </c>
      <c r="N3344" s="102"/>
      <c r="O3344" s="102"/>
      <c r="P3344" s="102">
        <f t="shared" si="1185"/>
        <v>0</v>
      </c>
      <c r="Q3344" s="102">
        <f t="shared" si="1186"/>
        <v>0</v>
      </c>
      <c r="R3344" s="35"/>
    </row>
    <row r="3345" spans="1:18" x14ac:dyDescent="0.3">
      <c r="A3345" s="40" t="s">
        <v>796</v>
      </c>
      <c r="B3345" s="40" t="s">
        <v>154</v>
      </c>
      <c r="C3345" s="40" t="s">
        <v>1358</v>
      </c>
      <c r="D3345" s="40" t="s">
        <v>1359</v>
      </c>
      <c r="E3345" s="88" t="s">
        <v>3035</v>
      </c>
      <c r="F3345" s="40"/>
      <c r="G3345" s="81" t="s">
        <v>3071</v>
      </c>
      <c r="H3345" s="9" t="s">
        <v>23</v>
      </c>
      <c r="I3345" s="102">
        <v>19000</v>
      </c>
      <c r="J3345" s="102">
        <v>11000</v>
      </c>
      <c r="K3345" s="102"/>
      <c r="L3345" s="102">
        <f t="shared" si="1183"/>
        <v>1840</v>
      </c>
      <c r="M3345" s="102">
        <v>0</v>
      </c>
      <c r="N3345" s="102">
        <v>920</v>
      </c>
      <c r="O3345" s="102">
        <v>920</v>
      </c>
      <c r="P3345" s="102">
        <f t="shared" si="1185"/>
        <v>1840</v>
      </c>
      <c r="Q3345" s="102">
        <f t="shared" si="1186"/>
        <v>16.727272727272727</v>
      </c>
      <c r="R3345" s="35"/>
    </row>
    <row r="3346" spans="1:18" x14ac:dyDescent="0.3">
      <c r="A3346" s="40" t="s">
        <v>796</v>
      </c>
      <c r="B3346" s="40" t="s">
        <v>154</v>
      </c>
      <c r="C3346" s="40" t="s">
        <v>1358</v>
      </c>
      <c r="D3346" s="40" t="s">
        <v>1359</v>
      </c>
      <c r="E3346" s="88" t="s">
        <v>3036</v>
      </c>
      <c r="F3346" s="40"/>
      <c r="G3346" s="81" t="s">
        <v>3071</v>
      </c>
      <c r="H3346" s="9" t="s">
        <v>24</v>
      </c>
      <c r="I3346" s="102">
        <v>0</v>
      </c>
      <c r="J3346" s="102">
        <v>0</v>
      </c>
      <c r="K3346" s="102"/>
      <c r="L3346" s="102">
        <f t="shared" si="1183"/>
        <v>0</v>
      </c>
      <c r="M3346" s="102">
        <v>0</v>
      </c>
      <c r="N3346" s="102"/>
      <c r="O3346" s="102"/>
      <c r="P3346" s="102">
        <f t="shared" si="1185"/>
        <v>0</v>
      </c>
      <c r="Q3346" s="102" t="str">
        <f t="shared" si="1186"/>
        <v>-</v>
      </c>
      <c r="R3346" s="35"/>
    </row>
    <row r="3347" spans="1:18" x14ac:dyDescent="0.3">
      <c r="A3347" s="41" t="s">
        <v>796</v>
      </c>
      <c r="B3347" s="41" t="s">
        <v>154</v>
      </c>
      <c r="C3347" s="41" t="s">
        <v>1358</v>
      </c>
      <c r="D3347" s="41" t="s">
        <v>1359</v>
      </c>
      <c r="E3347" s="41" t="s">
        <v>127</v>
      </c>
      <c r="F3347" s="40" t="s">
        <v>0</v>
      </c>
      <c r="G3347" s="81" t="s">
        <v>0</v>
      </c>
      <c r="H3347" s="6" t="s">
        <v>25</v>
      </c>
      <c r="I3347" s="104">
        <f>SUM(I3348:I3350)</f>
        <v>32100</v>
      </c>
      <c r="J3347" s="104">
        <f>SUM(J3348:J3350)</f>
        <v>30100</v>
      </c>
      <c r="K3347" s="104">
        <f>SUM(K3348:K3350)</f>
        <v>0</v>
      </c>
      <c r="L3347" s="104">
        <f t="shared" si="1183"/>
        <v>4991</v>
      </c>
      <c r="M3347" s="104">
        <f>SUM(M3348:M3350)</f>
        <v>291</v>
      </c>
      <c r="N3347" s="104">
        <f t="shared" ref="N3347:O3347" si="1187">SUM(N3348:N3350)</f>
        <v>2400</v>
      </c>
      <c r="O3347" s="104">
        <f t="shared" si="1187"/>
        <v>2300</v>
      </c>
      <c r="P3347" s="104">
        <f t="shared" si="1185"/>
        <v>4991</v>
      </c>
      <c r="Q3347" s="104">
        <f t="shared" si="1186"/>
        <v>16.581395348837212</v>
      </c>
      <c r="R3347" s="35"/>
    </row>
    <row r="3348" spans="1:18" x14ac:dyDescent="0.3">
      <c r="A3348" s="40" t="s">
        <v>796</v>
      </c>
      <c r="B3348" s="40" t="s">
        <v>154</v>
      </c>
      <c r="C3348" s="40" t="s">
        <v>1358</v>
      </c>
      <c r="D3348" s="40" t="s">
        <v>1359</v>
      </c>
      <c r="E3348" s="88" t="s">
        <v>3019</v>
      </c>
      <c r="F3348" s="40"/>
      <c r="G3348" s="81" t="s">
        <v>3071</v>
      </c>
      <c r="H3348" s="9" t="s">
        <v>25</v>
      </c>
      <c r="I3348" s="102">
        <v>25500</v>
      </c>
      <c r="J3348" s="102">
        <v>23500</v>
      </c>
      <c r="K3348" s="102"/>
      <c r="L3348" s="102">
        <f t="shared" si="1183"/>
        <v>4000</v>
      </c>
      <c r="M3348" s="102">
        <v>0</v>
      </c>
      <c r="N3348" s="102">
        <v>2000</v>
      </c>
      <c r="O3348" s="102">
        <v>2000</v>
      </c>
      <c r="P3348" s="102">
        <f t="shared" si="1185"/>
        <v>4000</v>
      </c>
      <c r="Q3348" s="102">
        <f t="shared" si="1186"/>
        <v>17.021276595744681</v>
      </c>
      <c r="R3348" s="35"/>
    </row>
    <row r="3349" spans="1:18" x14ac:dyDescent="0.3">
      <c r="A3349" s="40" t="s">
        <v>796</v>
      </c>
      <c r="B3349" s="40" t="s">
        <v>154</v>
      </c>
      <c r="C3349" s="40" t="s">
        <v>1358</v>
      </c>
      <c r="D3349" s="40" t="s">
        <v>1359</v>
      </c>
      <c r="E3349" s="88" t="s">
        <v>3019</v>
      </c>
      <c r="F3349" s="40" t="s">
        <v>1366</v>
      </c>
      <c r="G3349" s="81" t="s">
        <v>3071</v>
      </c>
      <c r="H3349" s="9" t="s">
        <v>135</v>
      </c>
      <c r="I3349" s="102">
        <v>3600</v>
      </c>
      <c r="J3349" s="102">
        <v>3600</v>
      </c>
      <c r="K3349" s="102"/>
      <c r="L3349" s="102">
        <f t="shared" si="1183"/>
        <v>991</v>
      </c>
      <c r="M3349" s="102">
        <v>291</v>
      </c>
      <c r="N3349" s="102">
        <v>400</v>
      </c>
      <c r="O3349" s="102">
        <v>300</v>
      </c>
      <c r="P3349" s="102">
        <f t="shared" si="1185"/>
        <v>991</v>
      </c>
      <c r="Q3349" s="102">
        <f t="shared" si="1186"/>
        <v>27.527777777777779</v>
      </c>
      <c r="R3349" s="35"/>
    </row>
    <row r="3350" spans="1:18" ht="20.399999999999999" x14ac:dyDescent="0.3">
      <c r="A3350" s="40" t="s">
        <v>796</v>
      </c>
      <c r="B3350" s="40" t="s">
        <v>154</v>
      </c>
      <c r="C3350" s="40" t="s">
        <v>1358</v>
      </c>
      <c r="D3350" s="40" t="s">
        <v>1359</v>
      </c>
      <c r="E3350" s="88" t="s">
        <v>3019</v>
      </c>
      <c r="F3350" s="40" t="s">
        <v>1367</v>
      </c>
      <c r="G3350" s="81" t="s">
        <v>3071</v>
      </c>
      <c r="H3350" s="9" t="s">
        <v>141</v>
      </c>
      <c r="I3350" s="102">
        <v>3000</v>
      </c>
      <c r="J3350" s="102">
        <v>3000</v>
      </c>
      <c r="K3350" s="102"/>
      <c r="L3350" s="102">
        <f t="shared" si="1183"/>
        <v>0</v>
      </c>
      <c r="M3350" s="102">
        <v>0</v>
      </c>
      <c r="N3350" s="102"/>
      <c r="O3350" s="102"/>
      <c r="P3350" s="102">
        <f t="shared" si="1185"/>
        <v>0</v>
      </c>
      <c r="Q3350" s="102">
        <f t="shared" si="1186"/>
        <v>0</v>
      </c>
      <c r="R3350" s="35"/>
    </row>
    <row r="3351" spans="1:18" s="34" customFormat="1" ht="20.399999999999999" x14ac:dyDescent="0.3">
      <c r="A3351" s="43" t="s">
        <v>0</v>
      </c>
      <c r="B3351" s="43" t="s">
        <v>0</v>
      </c>
      <c r="C3351" s="43" t="s">
        <v>0</v>
      </c>
      <c r="D3351" s="49" t="s">
        <v>0</v>
      </c>
      <c r="E3351" s="49" t="s">
        <v>0</v>
      </c>
      <c r="F3351" s="49" t="s">
        <v>0</v>
      </c>
      <c r="G3351" s="49" t="s">
        <v>0</v>
      </c>
      <c r="H3351" s="21" t="s">
        <v>35</v>
      </c>
      <c r="I3351" s="112">
        <f t="shared" ref="I3351:O3352" si="1188">SUM(I3352)</f>
        <v>100</v>
      </c>
      <c r="J3351" s="112">
        <f t="shared" si="1188"/>
        <v>100</v>
      </c>
      <c r="K3351" s="112">
        <f t="shared" si="1188"/>
        <v>0</v>
      </c>
      <c r="L3351" s="112">
        <f t="shared" si="1183"/>
        <v>0</v>
      </c>
      <c r="M3351" s="112">
        <f t="shared" si="1188"/>
        <v>0</v>
      </c>
      <c r="N3351" s="112">
        <f t="shared" si="1188"/>
        <v>0</v>
      </c>
      <c r="O3351" s="112">
        <f t="shared" si="1188"/>
        <v>0</v>
      </c>
      <c r="P3351" s="112">
        <f t="shared" si="1185"/>
        <v>0</v>
      </c>
      <c r="Q3351" s="112">
        <f t="shared" si="1186"/>
        <v>0</v>
      </c>
      <c r="R3351" s="35"/>
    </row>
    <row r="3352" spans="1:18" x14ac:dyDescent="0.3">
      <c r="A3352" s="40" t="s">
        <v>796</v>
      </c>
      <c r="B3352" s="40" t="s">
        <v>154</v>
      </c>
      <c r="C3352" s="40" t="s">
        <v>1358</v>
      </c>
      <c r="D3352" s="40" t="s">
        <v>1359</v>
      </c>
      <c r="E3352" s="52" t="s">
        <v>142</v>
      </c>
      <c r="F3352" s="52" t="s">
        <v>0</v>
      </c>
      <c r="G3352" s="52" t="s">
        <v>0</v>
      </c>
      <c r="H3352" s="6" t="s">
        <v>27</v>
      </c>
      <c r="I3352" s="104">
        <f t="shared" si="1188"/>
        <v>100</v>
      </c>
      <c r="J3352" s="104">
        <f t="shared" si="1188"/>
        <v>100</v>
      </c>
      <c r="K3352" s="104">
        <f t="shared" si="1188"/>
        <v>0</v>
      </c>
      <c r="L3352" s="104">
        <f t="shared" si="1183"/>
        <v>0</v>
      </c>
      <c r="M3352" s="104">
        <f t="shared" si="1188"/>
        <v>0</v>
      </c>
      <c r="N3352" s="104">
        <f t="shared" si="1188"/>
        <v>0</v>
      </c>
      <c r="O3352" s="104">
        <f t="shared" si="1188"/>
        <v>0</v>
      </c>
      <c r="P3352" s="104">
        <f t="shared" si="1185"/>
        <v>0</v>
      </c>
      <c r="Q3352" s="104">
        <f t="shared" si="1186"/>
        <v>0</v>
      </c>
      <c r="R3352" s="35"/>
    </row>
    <row r="3353" spans="1:18" x14ac:dyDescent="0.3">
      <c r="A3353" s="40" t="s">
        <v>796</v>
      </c>
      <c r="B3353" s="40" t="s">
        <v>154</v>
      </c>
      <c r="C3353" s="40" t="s">
        <v>1358</v>
      </c>
      <c r="D3353" s="40" t="s">
        <v>1359</v>
      </c>
      <c r="E3353" s="88" t="s">
        <v>3021</v>
      </c>
      <c r="F3353" s="40"/>
      <c r="G3353" s="81" t="s">
        <v>3071</v>
      </c>
      <c r="H3353" s="9" t="s">
        <v>34</v>
      </c>
      <c r="I3353" s="102">
        <v>100</v>
      </c>
      <c r="J3353" s="102">
        <v>100</v>
      </c>
      <c r="K3353" s="102"/>
      <c r="L3353" s="102">
        <f t="shared" si="1183"/>
        <v>0</v>
      </c>
      <c r="M3353" s="102">
        <v>0</v>
      </c>
      <c r="N3353" s="102"/>
      <c r="O3353" s="102"/>
      <c r="P3353" s="102">
        <f t="shared" si="1185"/>
        <v>0</v>
      </c>
      <c r="Q3353" s="102">
        <f t="shared" si="1186"/>
        <v>0</v>
      </c>
      <c r="R3353" s="35"/>
    </row>
    <row r="3354" spans="1:18" s="34" customFormat="1" ht="20.399999999999999" x14ac:dyDescent="0.3">
      <c r="A3354" s="43" t="s">
        <v>0</v>
      </c>
      <c r="B3354" s="43" t="s">
        <v>0</v>
      </c>
      <c r="C3354" s="43" t="s">
        <v>0</v>
      </c>
      <c r="D3354" s="49" t="s">
        <v>0</v>
      </c>
      <c r="E3354" s="49" t="s">
        <v>0</v>
      </c>
      <c r="F3354" s="49" t="s">
        <v>0</v>
      </c>
      <c r="G3354" s="49" t="s">
        <v>0</v>
      </c>
      <c r="H3354" s="21" t="s">
        <v>53</v>
      </c>
      <c r="I3354" s="112">
        <f>SUM(I3355)</f>
        <v>20000</v>
      </c>
      <c r="J3354" s="112">
        <f>SUM(J3355)</f>
        <v>0</v>
      </c>
      <c r="K3354" s="112">
        <f>SUM(K3355)</f>
        <v>0</v>
      </c>
      <c r="L3354" s="112">
        <f t="shared" si="1183"/>
        <v>0</v>
      </c>
      <c r="M3354" s="112">
        <f>SUM(M3355)</f>
        <v>0</v>
      </c>
      <c r="N3354" s="112">
        <f t="shared" ref="N3354:O3354" si="1189">SUM(N3355)</f>
        <v>0</v>
      </c>
      <c r="O3354" s="112">
        <f t="shared" si="1189"/>
        <v>0</v>
      </c>
      <c r="P3354" s="112">
        <f t="shared" si="1185"/>
        <v>0</v>
      </c>
      <c r="Q3354" s="112" t="str">
        <f t="shared" si="1186"/>
        <v>-</v>
      </c>
      <c r="R3354" s="35"/>
    </row>
    <row r="3355" spans="1:18" x14ac:dyDescent="0.3">
      <c r="A3355" s="40" t="s">
        <v>796</v>
      </c>
      <c r="B3355" s="40" t="s">
        <v>154</v>
      </c>
      <c r="C3355" s="40" t="s">
        <v>1358</v>
      </c>
      <c r="D3355" s="40" t="s">
        <v>1359</v>
      </c>
      <c r="E3355" s="52" t="s">
        <v>149</v>
      </c>
      <c r="F3355" s="52" t="s">
        <v>0</v>
      </c>
      <c r="G3355" s="52" t="s">
        <v>0</v>
      </c>
      <c r="H3355" s="6" t="s">
        <v>46</v>
      </c>
      <c r="I3355" s="104">
        <f>SUM(I3356:I3357)</f>
        <v>20000</v>
      </c>
      <c r="J3355" s="104">
        <f>SUM(J3356:J3357)</f>
        <v>0</v>
      </c>
      <c r="K3355" s="104">
        <f>SUM(K3356:K3357)</f>
        <v>0</v>
      </c>
      <c r="L3355" s="104">
        <f t="shared" si="1183"/>
        <v>0</v>
      </c>
      <c r="M3355" s="104">
        <f>SUM(M3356:M3357)</f>
        <v>0</v>
      </c>
      <c r="N3355" s="104">
        <f t="shared" ref="N3355:O3355" si="1190">SUM(N3356:N3357)</f>
        <v>0</v>
      </c>
      <c r="O3355" s="104">
        <f t="shared" si="1190"/>
        <v>0</v>
      </c>
      <c r="P3355" s="104">
        <f t="shared" si="1185"/>
        <v>0</v>
      </c>
      <c r="Q3355" s="104" t="str">
        <f t="shared" si="1186"/>
        <v>-</v>
      </c>
      <c r="R3355" s="35"/>
    </row>
    <row r="3356" spans="1:18" x14ac:dyDescent="0.3">
      <c r="A3356" s="40" t="s">
        <v>796</v>
      </c>
      <c r="B3356" s="40" t="s">
        <v>154</v>
      </c>
      <c r="C3356" s="40" t="s">
        <v>1358</v>
      </c>
      <c r="D3356" s="40" t="s">
        <v>1359</v>
      </c>
      <c r="E3356" s="88" t="s">
        <v>3022</v>
      </c>
      <c r="F3356" s="40"/>
      <c r="G3356" s="81" t="s">
        <v>3071</v>
      </c>
      <c r="H3356" s="9" t="s">
        <v>49</v>
      </c>
      <c r="I3356" s="102">
        <v>10000</v>
      </c>
      <c r="J3356" s="102">
        <v>0</v>
      </c>
      <c r="K3356" s="102"/>
      <c r="L3356" s="102">
        <f t="shared" si="1183"/>
        <v>0</v>
      </c>
      <c r="M3356" s="102">
        <v>0</v>
      </c>
      <c r="N3356" s="102"/>
      <c r="O3356" s="102"/>
      <c r="P3356" s="102">
        <f t="shared" si="1185"/>
        <v>0</v>
      </c>
      <c r="Q3356" s="102" t="str">
        <f t="shared" si="1186"/>
        <v>-</v>
      </c>
      <c r="R3356" s="35"/>
    </row>
    <row r="3357" spans="1:18" x14ac:dyDescent="0.3">
      <c r="A3357" s="40" t="s">
        <v>796</v>
      </c>
      <c r="B3357" s="40" t="s">
        <v>154</v>
      </c>
      <c r="C3357" s="40" t="s">
        <v>1358</v>
      </c>
      <c r="D3357" s="40" t="s">
        <v>1359</v>
      </c>
      <c r="E3357" s="88" t="s">
        <v>3037</v>
      </c>
      <c r="F3357" s="40"/>
      <c r="G3357" s="81" t="s">
        <v>3071</v>
      </c>
      <c r="H3357" s="9" t="s">
        <v>52</v>
      </c>
      <c r="I3357" s="102">
        <v>10000</v>
      </c>
      <c r="J3357" s="102">
        <v>0</v>
      </c>
      <c r="K3357" s="102"/>
      <c r="L3357" s="102">
        <f t="shared" si="1183"/>
        <v>0</v>
      </c>
      <c r="M3357" s="102">
        <v>0</v>
      </c>
      <c r="N3357" s="102"/>
      <c r="O3357" s="102"/>
      <c r="P3357" s="102">
        <f t="shared" si="1185"/>
        <v>0</v>
      </c>
      <c r="Q3357" s="102" t="str">
        <f t="shared" si="1186"/>
        <v>-</v>
      </c>
      <c r="R3357" s="35"/>
    </row>
    <row r="3358" spans="1:18" s="34" customFormat="1" x14ac:dyDescent="0.3">
      <c r="A3358" s="49" t="s">
        <v>0</v>
      </c>
      <c r="B3358" s="49" t="s">
        <v>0</v>
      </c>
      <c r="C3358" s="49" t="s">
        <v>0</v>
      </c>
      <c r="D3358" s="49" t="s">
        <v>0</v>
      </c>
      <c r="E3358" s="49" t="s">
        <v>0</v>
      </c>
      <c r="F3358" s="49" t="s">
        <v>0</v>
      </c>
      <c r="G3358" s="49" t="s">
        <v>0</v>
      </c>
      <c r="H3358" s="21" t="s">
        <v>1368</v>
      </c>
      <c r="I3358" s="112">
        <f>SUM(I3328,I3351,I3354)</f>
        <v>1526546</v>
      </c>
      <c r="J3358" s="112">
        <f>SUM(J3328,J3351,J3354)</f>
        <v>1493046</v>
      </c>
      <c r="K3358" s="112">
        <f>SUM(K3328,K3351,K3354)</f>
        <v>0</v>
      </c>
      <c r="L3358" s="112">
        <f t="shared" si="1183"/>
        <v>373573</v>
      </c>
      <c r="M3358" s="112">
        <f>SUM(M3328,M3351,M3354)</f>
        <v>110093</v>
      </c>
      <c r="N3358" s="112">
        <f t="shared" ref="N3358:O3358" si="1191">SUM(N3328,N3351,N3354)</f>
        <v>139340</v>
      </c>
      <c r="O3358" s="112">
        <f t="shared" si="1191"/>
        <v>124140</v>
      </c>
      <c r="P3358" s="112">
        <f t="shared" si="1185"/>
        <v>373573</v>
      </c>
      <c r="Q3358" s="112">
        <f t="shared" si="1186"/>
        <v>25.020863389339642</v>
      </c>
      <c r="R3358" s="35"/>
    </row>
    <row r="3359" spans="1:18" ht="15" thickBot="1" x14ac:dyDescent="0.35">
      <c r="A3359" s="81" t="s">
        <v>0</v>
      </c>
      <c r="B3359" s="81" t="s">
        <v>0</v>
      </c>
      <c r="C3359" s="81" t="s">
        <v>0</v>
      </c>
      <c r="D3359" s="81" t="s">
        <v>0</v>
      </c>
      <c r="E3359" s="81" t="s">
        <v>0</v>
      </c>
      <c r="F3359" s="81" t="s">
        <v>0</v>
      </c>
      <c r="G3359" s="81" t="s">
        <v>0</v>
      </c>
      <c r="H3359" s="6" t="s">
        <v>152</v>
      </c>
      <c r="I3359" s="104">
        <v>48</v>
      </c>
      <c r="J3359" s="104">
        <v>48</v>
      </c>
      <c r="K3359" s="104"/>
      <c r="L3359" s="104"/>
      <c r="M3359" s="104"/>
      <c r="N3359" s="104"/>
      <c r="O3359" s="104"/>
      <c r="P3359" s="104"/>
      <c r="Q3359" s="104"/>
      <c r="R3359" s="35"/>
    </row>
    <row r="3360" spans="1:18" s="34" customFormat="1" ht="31.2" thickBot="1" x14ac:dyDescent="0.35">
      <c r="A3360" s="127" t="s">
        <v>0</v>
      </c>
      <c r="B3360" s="127" t="s">
        <v>0</v>
      </c>
      <c r="C3360" s="127" t="s">
        <v>0</v>
      </c>
      <c r="D3360" s="127" t="s">
        <v>0</v>
      </c>
      <c r="E3360" s="127" t="s">
        <v>0</v>
      </c>
      <c r="F3360" s="127" t="s">
        <v>0</v>
      </c>
      <c r="G3360" s="127" t="s">
        <v>0</v>
      </c>
      <c r="H3360" s="29" t="s">
        <v>63</v>
      </c>
      <c r="I3360" s="124" t="s">
        <v>3013</v>
      </c>
      <c r="J3360" s="124" t="s">
        <v>2</v>
      </c>
      <c r="K3360" s="124" t="s">
        <v>3097</v>
      </c>
      <c r="L3360" s="124" t="s">
        <v>3097</v>
      </c>
      <c r="M3360" s="124" t="s">
        <v>3098</v>
      </c>
      <c r="N3360" s="124" t="s">
        <v>3099</v>
      </c>
      <c r="O3360" s="124" t="s">
        <v>3100</v>
      </c>
      <c r="P3360" s="124" t="s">
        <v>3097</v>
      </c>
      <c r="Q3360" s="126" t="s">
        <v>3101</v>
      </c>
      <c r="R3360" s="35"/>
    </row>
    <row r="3361" spans="1:18" x14ac:dyDescent="0.3">
      <c r="A3361" s="128"/>
      <c r="B3361" s="128"/>
      <c r="C3361" s="128"/>
      <c r="D3361" s="128"/>
      <c r="E3361" s="128"/>
      <c r="F3361" s="128"/>
      <c r="G3361" s="128"/>
      <c r="H3361" s="10" t="s">
        <v>0</v>
      </c>
      <c r="I3361" s="103">
        <v>1</v>
      </c>
      <c r="J3361" s="103">
        <v>2</v>
      </c>
      <c r="K3361" s="103">
        <v>3</v>
      </c>
      <c r="L3361" s="103" t="s">
        <v>3</v>
      </c>
      <c r="M3361" s="103">
        <v>5</v>
      </c>
      <c r="N3361" s="103">
        <v>6</v>
      </c>
      <c r="O3361" s="103">
        <v>7</v>
      </c>
      <c r="P3361" s="103" t="s">
        <v>3102</v>
      </c>
      <c r="Q3361" s="103">
        <v>9</v>
      </c>
      <c r="R3361" s="35"/>
    </row>
    <row r="3362" spans="1:18" x14ac:dyDescent="0.3">
      <c r="A3362" s="128"/>
      <c r="B3362" s="128"/>
      <c r="C3362" s="128"/>
      <c r="D3362" s="128"/>
      <c r="E3362" s="128"/>
      <c r="F3362" s="128"/>
      <c r="G3362" s="128"/>
      <c r="H3362" s="11" t="s">
        <v>99</v>
      </c>
      <c r="I3362" s="105">
        <f>SUM(I3358)</f>
        <v>1526546</v>
      </c>
      <c r="J3362" s="105">
        <f>SUM(J3358)</f>
        <v>1493046</v>
      </c>
      <c r="K3362" s="105">
        <f>SUM(K3358)</f>
        <v>0</v>
      </c>
      <c r="L3362" s="105">
        <f t="shared" si="1183"/>
        <v>373573</v>
      </c>
      <c r="M3362" s="105">
        <f>SUM(M3358)</f>
        <v>110093</v>
      </c>
      <c r="N3362" s="105">
        <f t="shared" ref="N3362:O3362" si="1192">SUM(N3358)</f>
        <v>139340</v>
      </c>
      <c r="O3362" s="105">
        <f t="shared" si="1192"/>
        <v>124140</v>
      </c>
      <c r="P3362" s="105">
        <f t="shared" si="1185"/>
        <v>373573</v>
      </c>
      <c r="Q3362" s="105">
        <f t="shared" si="1186"/>
        <v>25.020863389339642</v>
      </c>
      <c r="R3362" s="35"/>
    </row>
    <row r="3363" spans="1:18" x14ac:dyDescent="0.3">
      <c r="A3363" s="128"/>
      <c r="B3363" s="128"/>
      <c r="C3363" s="128"/>
      <c r="D3363" s="128"/>
      <c r="E3363" s="128"/>
      <c r="F3363" s="128"/>
      <c r="G3363" s="128"/>
      <c r="H3363" s="12" t="s">
        <v>62</v>
      </c>
      <c r="I3363" s="105">
        <f>SUM(I3362)</f>
        <v>1526546</v>
      </c>
      <c r="J3363" s="105">
        <f>SUM(J3362)</f>
        <v>1493046</v>
      </c>
      <c r="K3363" s="105">
        <f>SUM(K3362)</f>
        <v>0</v>
      </c>
      <c r="L3363" s="105">
        <f t="shared" si="1183"/>
        <v>373573</v>
      </c>
      <c r="M3363" s="105">
        <f>SUM(M3362)</f>
        <v>110093</v>
      </c>
      <c r="N3363" s="105">
        <f t="shared" ref="N3363:O3363" si="1193">SUM(N3362)</f>
        <v>139340</v>
      </c>
      <c r="O3363" s="105">
        <f t="shared" si="1193"/>
        <v>124140</v>
      </c>
      <c r="P3363" s="105">
        <f t="shared" si="1185"/>
        <v>373573</v>
      </c>
      <c r="Q3363" s="105">
        <f t="shared" si="1186"/>
        <v>25.020863389339642</v>
      </c>
      <c r="R3363" s="35"/>
    </row>
    <row r="3364" spans="1:18" ht="15" thickBot="1" x14ac:dyDescent="0.35">
      <c r="A3364" s="129"/>
      <c r="B3364" s="129"/>
      <c r="C3364" s="129"/>
      <c r="D3364" s="129"/>
      <c r="E3364" s="129"/>
      <c r="F3364" s="129"/>
      <c r="G3364" s="129"/>
      <c r="R3364" s="35"/>
    </row>
    <row r="3365" spans="1:18" s="34" customFormat="1" ht="31.2" thickBot="1" x14ac:dyDescent="0.35">
      <c r="A3365" s="45" t="s">
        <v>112</v>
      </c>
      <c r="B3365" s="45" t="s">
        <v>113</v>
      </c>
      <c r="C3365" s="45" t="s">
        <v>114</v>
      </c>
      <c r="D3365" s="46" t="s">
        <v>0</v>
      </c>
      <c r="E3365" s="45" t="s">
        <v>3014</v>
      </c>
      <c r="F3365" s="45" t="s">
        <v>115</v>
      </c>
      <c r="G3365" s="45" t="s">
        <v>116</v>
      </c>
      <c r="H3365" s="29" t="s">
        <v>1</v>
      </c>
      <c r="I3365" s="124" t="s">
        <v>3013</v>
      </c>
      <c r="J3365" s="124" t="s">
        <v>2</v>
      </c>
      <c r="K3365" s="124" t="s">
        <v>3097</v>
      </c>
      <c r="L3365" s="124" t="s">
        <v>3097</v>
      </c>
      <c r="M3365" s="124" t="s">
        <v>3098</v>
      </c>
      <c r="N3365" s="124" t="s">
        <v>3099</v>
      </c>
      <c r="O3365" s="124" t="s">
        <v>3100</v>
      </c>
      <c r="P3365" s="124" t="s">
        <v>3097</v>
      </c>
      <c r="Q3365" s="126" t="s">
        <v>3101</v>
      </c>
      <c r="R3365" s="35"/>
    </row>
    <row r="3366" spans="1:18" x14ac:dyDescent="0.3">
      <c r="A3366" s="50" t="s">
        <v>0</v>
      </c>
      <c r="B3366" s="50" t="s">
        <v>0</v>
      </c>
      <c r="C3366" s="50" t="s">
        <v>0</v>
      </c>
      <c r="D3366" s="51" t="s">
        <v>0</v>
      </c>
      <c r="E3366" s="51" t="s">
        <v>0</v>
      </c>
      <c r="F3366" s="86" t="s">
        <v>0</v>
      </c>
      <c r="G3366" s="87" t="s">
        <v>0</v>
      </c>
      <c r="H3366" s="8" t="s">
        <v>0</v>
      </c>
      <c r="I3366" s="103">
        <v>1</v>
      </c>
      <c r="J3366" s="103">
        <v>2</v>
      </c>
      <c r="K3366" s="103">
        <v>3</v>
      </c>
      <c r="L3366" s="103" t="s">
        <v>3</v>
      </c>
      <c r="M3366" s="103">
        <v>5</v>
      </c>
      <c r="N3366" s="103">
        <v>6</v>
      </c>
      <c r="O3366" s="103">
        <v>7</v>
      </c>
      <c r="P3366" s="103" t="s">
        <v>3102</v>
      </c>
      <c r="Q3366" s="103">
        <v>9</v>
      </c>
      <c r="R3366" s="35"/>
    </row>
    <row r="3367" spans="1:18" x14ac:dyDescent="0.3">
      <c r="A3367" s="41" t="s">
        <v>796</v>
      </c>
      <c r="B3367" s="41" t="s">
        <v>154</v>
      </c>
      <c r="C3367" s="40" t="s">
        <v>1369</v>
      </c>
      <c r="D3367" s="40" t="s">
        <v>1370</v>
      </c>
      <c r="E3367" s="52" t="s">
        <v>0</v>
      </c>
      <c r="F3367" s="52" t="s">
        <v>0</v>
      </c>
      <c r="G3367" s="52" t="s">
        <v>0</v>
      </c>
      <c r="H3367" s="6" t="s">
        <v>1371</v>
      </c>
      <c r="I3367" s="102"/>
      <c r="J3367" s="102"/>
      <c r="K3367" s="102"/>
      <c r="L3367" s="102">
        <f t="shared" si="1183"/>
        <v>0</v>
      </c>
      <c r="M3367" s="102">
        <v>0</v>
      </c>
      <c r="N3367" s="102"/>
      <c r="O3367" s="102"/>
      <c r="P3367" s="102">
        <f t="shared" si="1185"/>
        <v>0</v>
      </c>
      <c r="Q3367" s="102" t="str">
        <f t="shared" si="1186"/>
        <v>-</v>
      </c>
      <c r="R3367" s="35"/>
    </row>
    <row r="3368" spans="1:18" s="34" customFormat="1" ht="20.399999999999999" x14ac:dyDescent="0.3">
      <c r="A3368" s="43" t="s">
        <v>0</v>
      </c>
      <c r="B3368" s="43" t="s">
        <v>0</v>
      </c>
      <c r="C3368" s="43" t="s">
        <v>0</v>
      </c>
      <c r="D3368" s="49" t="s">
        <v>0</v>
      </c>
      <c r="E3368" s="49" t="s">
        <v>0</v>
      </c>
      <c r="F3368" s="49" t="s">
        <v>0</v>
      </c>
      <c r="G3368" s="49" t="s">
        <v>0</v>
      </c>
      <c r="H3368" s="21" t="s">
        <v>26</v>
      </c>
      <c r="I3368" s="112">
        <f>SUM(I3369,I3377,I3379)</f>
        <v>1439817</v>
      </c>
      <c r="J3368" s="112">
        <f>SUM(J3369,J3377,J3379)</f>
        <v>1389117</v>
      </c>
      <c r="K3368" s="112">
        <f>SUM(K3369,K3377,K3379)</f>
        <v>0</v>
      </c>
      <c r="L3368" s="112">
        <f t="shared" si="1183"/>
        <v>352764</v>
      </c>
      <c r="M3368" s="112">
        <f>SUM(M3369,M3377,M3379)</f>
        <v>103364</v>
      </c>
      <c r="N3368" s="112">
        <f t="shared" ref="N3368:O3368" si="1194">SUM(N3369,N3377,N3379)</f>
        <v>134400</v>
      </c>
      <c r="O3368" s="112">
        <f t="shared" si="1194"/>
        <v>115000</v>
      </c>
      <c r="P3368" s="112">
        <f t="shared" si="1185"/>
        <v>352764</v>
      </c>
      <c r="Q3368" s="112">
        <f t="shared" si="1186"/>
        <v>25.394837151946163</v>
      </c>
      <c r="R3368" s="35"/>
    </row>
    <row r="3369" spans="1:18" x14ac:dyDescent="0.3">
      <c r="A3369" s="40" t="s">
        <v>796</v>
      </c>
      <c r="B3369" s="40" t="s">
        <v>154</v>
      </c>
      <c r="C3369" s="40" t="s">
        <v>1369</v>
      </c>
      <c r="D3369" s="40" t="s">
        <v>1370</v>
      </c>
      <c r="E3369" s="52" t="s">
        <v>119</v>
      </c>
      <c r="F3369" s="52" t="s">
        <v>0</v>
      </c>
      <c r="G3369" s="52" t="s">
        <v>0</v>
      </c>
      <c r="H3369" s="6" t="s">
        <v>5</v>
      </c>
      <c r="I3369" s="104">
        <f>SUM(I3370,I3371)</f>
        <v>1130194</v>
      </c>
      <c r="J3369" s="104">
        <f>SUM(J3370,J3371)</f>
        <v>1118994</v>
      </c>
      <c r="K3369" s="104">
        <f>SUM(K3370,K3371)</f>
        <v>0</v>
      </c>
      <c r="L3369" s="104">
        <f t="shared" si="1183"/>
        <v>288218</v>
      </c>
      <c r="M3369" s="104">
        <f>SUM(M3370,M3371)</f>
        <v>94018</v>
      </c>
      <c r="N3369" s="104">
        <f t="shared" ref="N3369:O3369" si="1195">SUM(N3370,N3371)</f>
        <v>102100</v>
      </c>
      <c r="O3369" s="104">
        <f t="shared" si="1195"/>
        <v>92100</v>
      </c>
      <c r="P3369" s="104">
        <f t="shared" si="1185"/>
        <v>288218</v>
      </c>
      <c r="Q3369" s="104">
        <f t="shared" si="1186"/>
        <v>25.756885202244156</v>
      </c>
      <c r="R3369" s="35"/>
    </row>
    <row r="3370" spans="1:18" x14ac:dyDescent="0.3">
      <c r="A3370" s="40" t="s">
        <v>796</v>
      </c>
      <c r="B3370" s="40" t="s">
        <v>154</v>
      </c>
      <c r="C3370" s="40" t="s">
        <v>1369</v>
      </c>
      <c r="D3370" s="40" t="s">
        <v>1370</v>
      </c>
      <c r="E3370" s="88" t="s">
        <v>3015</v>
      </c>
      <c r="F3370" s="40"/>
      <c r="G3370" s="81" t="s">
        <v>3071</v>
      </c>
      <c r="H3370" s="9" t="s">
        <v>6</v>
      </c>
      <c r="I3370" s="102">
        <v>979294</v>
      </c>
      <c r="J3370" s="102">
        <v>969294</v>
      </c>
      <c r="K3370" s="102"/>
      <c r="L3370" s="102">
        <f t="shared" si="1183"/>
        <v>262330</v>
      </c>
      <c r="M3370" s="102">
        <v>86330</v>
      </c>
      <c r="N3370" s="102">
        <v>93000</v>
      </c>
      <c r="O3370" s="102">
        <v>83000</v>
      </c>
      <c r="P3370" s="102">
        <f t="shared" si="1185"/>
        <v>262330</v>
      </c>
      <c r="Q3370" s="102">
        <f t="shared" si="1186"/>
        <v>27.064028045154515</v>
      </c>
      <c r="R3370" s="35"/>
    </row>
    <row r="3371" spans="1:18" x14ac:dyDescent="0.3">
      <c r="A3371" s="41" t="s">
        <v>796</v>
      </c>
      <c r="B3371" s="41" t="s">
        <v>154</v>
      </c>
      <c r="C3371" s="41" t="s">
        <v>1369</v>
      </c>
      <c r="D3371" s="41" t="s">
        <v>1370</v>
      </c>
      <c r="E3371" s="41" t="s">
        <v>120</v>
      </c>
      <c r="F3371" s="40" t="s">
        <v>0</v>
      </c>
      <c r="G3371" s="81" t="s">
        <v>0</v>
      </c>
      <c r="H3371" s="6" t="s">
        <v>7</v>
      </c>
      <c r="I3371" s="104">
        <f>SUM(I3372:I3376)</f>
        <v>150900</v>
      </c>
      <c r="J3371" s="104">
        <f>SUM(J3372:J3376)</f>
        <v>149700</v>
      </c>
      <c r="K3371" s="104">
        <f>SUM(K3372:K3376)</f>
        <v>0</v>
      </c>
      <c r="L3371" s="104">
        <f t="shared" si="1183"/>
        <v>25888</v>
      </c>
      <c r="M3371" s="104">
        <f>SUM(M3372:M3376)</f>
        <v>7688</v>
      </c>
      <c r="N3371" s="104">
        <f t="shared" ref="N3371:O3371" si="1196">SUM(N3372:N3376)</f>
        <v>9100</v>
      </c>
      <c r="O3371" s="104">
        <f t="shared" si="1196"/>
        <v>9100</v>
      </c>
      <c r="P3371" s="104">
        <f t="shared" si="1185"/>
        <v>25888</v>
      </c>
      <c r="Q3371" s="104">
        <f t="shared" si="1186"/>
        <v>17.293253173012694</v>
      </c>
      <c r="R3371" s="35"/>
    </row>
    <row r="3372" spans="1:18" x14ac:dyDescent="0.3">
      <c r="A3372" s="40" t="s">
        <v>796</v>
      </c>
      <c r="B3372" s="40" t="s">
        <v>154</v>
      </c>
      <c r="C3372" s="40" t="s">
        <v>1369</v>
      </c>
      <c r="D3372" s="40" t="s">
        <v>1370</v>
      </c>
      <c r="E3372" s="88" t="s">
        <v>3016</v>
      </c>
      <c r="F3372" s="40" t="s">
        <v>1372</v>
      </c>
      <c r="G3372" s="81" t="s">
        <v>3071</v>
      </c>
      <c r="H3372" s="9" t="s">
        <v>9</v>
      </c>
      <c r="I3372" s="102">
        <v>19800</v>
      </c>
      <c r="J3372" s="102">
        <v>19800</v>
      </c>
      <c r="K3372" s="102"/>
      <c r="L3372" s="102">
        <f t="shared" si="1183"/>
        <v>5515</v>
      </c>
      <c r="M3372" s="102">
        <v>1515</v>
      </c>
      <c r="N3372" s="102">
        <v>2000</v>
      </c>
      <c r="O3372" s="102">
        <v>2000</v>
      </c>
      <c r="P3372" s="102">
        <f t="shared" si="1185"/>
        <v>5515</v>
      </c>
      <c r="Q3372" s="102">
        <f t="shared" si="1186"/>
        <v>27.853535353535353</v>
      </c>
      <c r="R3372" s="35"/>
    </row>
    <row r="3373" spans="1:18" x14ac:dyDescent="0.3">
      <c r="A3373" s="40" t="s">
        <v>796</v>
      </c>
      <c r="B3373" s="40" t="s">
        <v>154</v>
      </c>
      <c r="C3373" s="40" t="s">
        <v>1369</v>
      </c>
      <c r="D3373" s="40" t="s">
        <v>1370</v>
      </c>
      <c r="E3373" s="88" t="s">
        <v>3016</v>
      </c>
      <c r="F3373" s="40" t="s">
        <v>1373</v>
      </c>
      <c r="G3373" s="81" t="s">
        <v>3071</v>
      </c>
      <c r="H3373" s="9" t="s">
        <v>12</v>
      </c>
      <c r="I3373" s="102">
        <v>80000</v>
      </c>
      <c r="J3373" s="102">
        <v>79200</v>
      </c>
      <c r="K3373" s="102"/>
      <c r="L3373" s="102">
        <f t="shared" si="1183"/>
        <v>20373</v>
      </c>
      <c r="M3373" s="102">
        <v>6173</v>
      </c>
      <c r="N3373" s="102">
        <v>7100</v>
      </c>
      <c r="O3373" s="102">
        <v>7100</v>
      </c>
      <c r="P3373" s="102">
        <f t="shared" si="1185"/>
        <v>20373</v>
      </c>
      <c r="Q3373" s="102">
        <f t="shared" si="1186"/>
        <v>25.723484848484851</v>
      </c>
      <c r="R3373" s="35"/>
    </row>
    <row r="3374" spans="1:18" x14ac:dyDescent="0.3">
      <c r="A3374" s="40" t="s">
        <v>796</v>
      </c>
      <c r="B3374" s="40" t="s">
        <v>154</v>
      </c>
      <c r="C3374" s="40" t="s">
        <v>1369</v>
      </c>
      <c r="D3374" s="40" t="s">
        <v>1370</v>
      </c>
      <c r="E3374" s="88" t="s">
        <v>3016</v>
      </c>
      <c r="F3374" s="40" t="s">
        <v>1374</v>
      </c>
      <c r="G3374" s="81" t="s">
        <v>3071</v>
      </c>
      <c r="H3374" s="9" t="s">
        <v>10</v>
      </c>
      <c r="I3374" s="102">
        <v>19700</v>
      </c>
      <c r="J3374" s="102">
        <v>19300</v>
      </c>
      <c r="K3374" s="102"/>
      <c r="L3374" s="102">
        <f t="shared" si="1183"/>
        <v>0</v>
      </c>
      <c r="M3374" s="102">
        <v>0</v>
      </c>
      <c r="N3374" s="102"/>
      <c r="O3374" s="102"/>
      <c r="P3374" s="102">
        <f t="shared" si="1185"/>
        <v>0</v>
      </c>
      <c r="Q3374" s="102">
        <f t="shared" si="1186"/>
        <v>0</v>
      </c>
      <c r="R3374" s="35"/>
    </row>
    <row r="3375" spans="1:18" x14ac:dyDescent="0.3">
      <c r="A3375" s="40" t="s">
        <v>796</v>
      </c>
      <c r="B3375" s="40" t="s">
        <v>154</v>
      </c>
      <c r="C3375" s="40" t="s">
        <v>1369</v>
      </c>
      <c r="D3375" s="40" t="s">
        <v>1370</v>
      </c>
      <c r="E3375" s="88" t="s">
        <v>3016</v>
      </c>
      <c r="F3375" s="40" t="s">
        <v>1375</v>
      </c>
      <c r="G3375" s="81" t="s">
        <v>3071</v>
      </c>
      <c r="H3375" s="9" t="s">
        <v>8</v>
      </c>
      <c r="I3375" s="102">
        <v>13000</v>
      </c>
      <c r="J3375" s="102">
        <v>13000</v>
      </c>
      <c r="K3375" s="102"/>
      <c r="L3375" s="102">
        <f t="shared" si="1183"/>
        <v>0</v>
      </c>
      <c r="M3375" s="102">
        <v>0</v>
      </c>
      <c r="N3375" s="102"/>
      <c r="O3375" s="102"/>
      <c r="P3375" s="102">
        <f t="shared" si="1185"/>
        <v>0</v>
      </c>
      <c r="Q3375" s="102">
        <f t="shared" si="1186"/>
        <v>0</v>
      </c>
      <c r="R3375" s="35"/>
    </row>
    <row r="3376" spans="1:18" x14ac:dyDescent="0.3">
      <c r="A3376" s="40" t="s">
        <v>796</v>
      </c>
      <c r="B3376" s="40" t="s">
        <v>154</v>
      </c>
      <c r="C3376" s="40" t="s">
        <v>1369</v>
      </c>
      <c r="D3376" s="40" t="s">
        <v>1370</v>
      </c>
      <c r="E3376" s="88" t="s">
        <v>3016</v>
      </c>
      <c r="F3376" s="40" t="s">
        <v>1376</v>
      </c>
      <c r="G3376" s="81" t="s">
        <v>3071</v>
      </c>
      <c r="H3376" s="9" t="s">
        <v>11</v>
      </c>
      <c r="I3376" s="102">
        <v>18400</v>
      </c>
      <c r="J3376" s="102">
        <v>18400</v>
      </c>
      <c r="K3376" s="102"/>
      <c r="L3376" s="102">
        <f t="shared" si="1183"/>
        <v>0</v>
      </c>
      <c r="M3376" s="102">
        <v>0</v>
      </c>
      <c r="N3376" s="102"/>
      <c r="O3376" s="102"/>
      <c r="P3376" s="102">
        <f t="shared" si="1185"/>
        <v>0</v>
      </c>
      <c r="Q3376" s="102">
        <f t="shared" si="1186"/>
        <v>0</v>
      </c>
      <c r="R3376" s="35"/>
    </row>
    <row r="3377" spans="1:18" x14ac:dyDescent="0.3">
      <c r="A3377" s="40" t="s">
        <v>796</v>
      </c>
      <c r="B3377" s="40" t="s">
        <v>154</v>
      </c>
      <c r="C3377" s="40" t="s">
        <v>1369</v>
      </c>
      <c r="D3377" s="40" t="s">
        <v>1370</v>
      </c>
      <c r="E3377" s="52" t="s">
        <v>124</v>
      </c>
      <c r="F3377" s="52" t="s">
        <v>0</v>
      </c>
      <c r="G3377" s="52" t="s">
        <v>0</v>
      </c>
      <c r="H3377" s="6" t="s">
        <v>14</v>
      </c>
      <c r="I3377" s="104">
        <f>SUM(I3378)</f>
        <v>113523</v>
      </c>
      <c r="J3377" s="104">
        <f>SUM(J3378)</f>
        <v>112523</v>
      </c>
      <c r="K3377" s="104">
        <f>SUM(K3378)</f>
        <v>0</v>
      </c>
      <c r="L3377" s="104">
        <f t="shared" si="1183"/>
        <v>29766</v>
      </c>
      <c r="M3377" s="104">
        <f>SUM(M3378)</f>
        <v>9066</v>
      </c>
      <c r="N3377" s="104">
        <f t="shared" ref="N3377:O3377" si="1197">SUM(N3378)</f>
        <v>11000</v>
      </c>
      <c r="O3377" s="104">
        <f t="shared" si="1197"/>
        <v>9700</v>
      </c>
      <c r="P3377" s="104">
        <f t="shared" si="1185"/>
        <v>29766</v>
      </c>
      <c r="Q3377" s="104">
        <f t="shared" si="1186"/>
        <v>26.453258444940147</v>
      </c>
      <c r="R3377" s="35"/>
    </row>
    <row r="3378" spans="1:18" x14ac:dyDescent="0.3">
      <c r="A3378" s="40" t="s">
        <v>796</v>
      </c>
      <c r="B3378" s="40" t="s">
        <v>154</v>
      </c>
      <c r="C3378" s="40" t="s">
        <v>1369</v>
      </c>
      <c r="D3378" s="40" t="s">
        <v>1370</v>
      </c>
      <c r="E3378" s="88" t="s">
        <v>3017</v>
      </c>
      <c r="F3378" s="40"/>
      <c r="G3378" s="81" t="s">
        <v>3071</v>
      </c>
      <c r="H3378" s="9" t="s">
        <v>15</v>
      </c>
      <c r="I3378" s="102">
        <v>113523</v>
      </c>
      <c r="J3378" s="102">
        <v>112523</v>
      </c>
      <c r="K3378" s="102"/>
      <c r="L3378" s="102">
        <f t="shared" si="1183"/>
        <v>29766</v>
      </c>
      <c r="M3378" s="102">
        <v>9066</v>
      </c>
      <c r="N3378" s="102">
        <v>11000</v>
      </c>
      <c r="O3378" s="102">
        <v>9700</v>
      </c>
      <c r="P3378" s="102">
        <f t="shared" si="1185"/>
        <v>29766</v>
      </c>
      <c r="Q3378" s="102">
        <f t="shared" si="1186"/>
        <v>26.453258444940147</v>
      </c>
      <c r="R3378" s="35"/>
    </row>
    <row r="3379" spans="1:18" x14ac:dyDescent="0.3">
      <c r="A3379" s="40" t="s">
        <v>796</v>
      </c>
      <c r="B3379" s="40" t="s">
        <v>154</v>
      </c>
      <c r="C3379" s="40" t="s">
        <v>1369</v>
      </c>
      <c r="D3379" s="40" t="s">
        <v>1370</v>
      </c>
      <c r="E3379" s="52" t="s">
        <v>125</v>
      </c>
      <c r="F3379" s="52" t="s">
        <v>0</v>
      </c>
      <c r="G3379" s="52" t="s">
        <v>0</v>
      </c>
      <c r="H3379" s="6" t="s">
        <v>16</v>
      </c>
      <c r="I3379" s="104">
        <f>SUM(I3380:I3387)</f>
        <v>196100</v>
      </c>
      <c r="J3379" s="104">
        <f>SUM(J3380:J3387)</f>
        <v>157600</v>
      </c>
      <c r="K3379" s="104">
        <f>SUM(K3380:K3387)</f>
        <v>0</v>
      </c>
      <c r="L3379" s="104">
        <f t="shared" si="1183"/>
        <v>34780</v>
      </c>
      <c r="M3379" s="104">
        <f>SUM(M3380:M3387)</f>
        <v>280</v>
      </c>
      <c r="N3379" s="104">
        <f t="shared" ref="N3379:O3379" si="1198">SUM(N3380:N3387)</f>
        <v>21300</v>
      </c>
      <c r="O3379" s="104">
        <f t="shared" si="1198"/>
        <v>13200</v>
      </c>
      <c r="P3379" s="104">
        <f t="shared" si="1185"/>
        <v>34780</v>
      </c>
      <c r="Q3379" s="104">
        <f t="shared" si="1186"/>
        <v>22.068527918781726</v>
      </c>
      <c r="R3379" s="35"/>
    </row>
    <row r="3380" spans="1:18" x14ac:dyDescent="0.3">
      <c r="A3380" s="40" t="s">
        <v>796</v>
      </c>
      <c r="B3380" s="40" t="s">
        <v>154</v>
      </c>
      <c r="C3380" s="40" t="s">
        <v>1369</v>
      </c>
      <c r="D3380" s="40" t="s">
        <v>1370</v>
      </c>
      <c r="E3380" s="88" t="s">
        <v>3018</v>
      </c>
      <c r="F3380" s="40"/>
      <c r="G3380" s="81" t="s">
        <v>3071</v>
      </c>
      <c r="H3380" s="9" t="s">
        <v>17</v>
      </c>
      <c r="I3380" s="102">
        <v>1500</v>
      </c>
      <c r="J3380" s="102">
        <v>1000</v>
      </c>
      <c r="K3380" s="102"/>
      <c r="L3380" s="102">
        <f t="shared" si="1183"/>
        <v>0</v>
      </c>
      <c r="M3380" s="102">
        <v>0</v>
      </c>
      <c r="N3380" s="102"/>
      <c r="O3380" s="102"/>
      <c r="P3380" s="102">
        <f t="shared" si="1185"/>
        <v>0</v>
      </c>
      <c r="Q3380" s="102">
        <f t="shared" si="1186"/>
        <v>0</v>
      </c>
      <c r="R3380" s="35"/>
    </row>
    <row r="3381" spans="1:18" x14ac:dyDescent="0.3">
      <c r="A3381" s="40" t="s">
        <v>796</v>
      </c>
      <c r="B3381" s="40" t="s">
        <v>154</v>
      </c>
      <c r="C3381" s="40" t="s">
        <v>1369</v>
      </c>
      <c r="D3381" s="40" t="s">
        <v>1370</v>
      </c>
      <c r="E3381" s="88" t="s">
        <v>3031</v>
      </c>
      <c r="F3381" s="40"/>
      <c r="G3381" s="81" t="s">
        <v>3071</v>
      </c>
      <c r="H3381" s="9" t="s">
        <v>18</v>
      </c>
      <c r="I3381" s="102">
        <v>88000</v>
      </c>
      <c r="J3381" s="102">
        <v>88000</v>
      </c>
      <c r="K3381" s="102"/>
      <c r="L3381" s="102">
        <f t="shared" si="1183"/>
        <v>23000</v>
      </c>
      <c r="M3381" s="102">
        <v>0</v>
      </c>
      <c r="N3381" s="102">
        <v>15000</v>
      </c>
      <c r="O3381" s="102">
        <v>8000</v>
      </c>
      <c r="P3381" s="102">
        <f t="shared" si="1185"/>
        <v>23000</v>
      </c>
      <c r="Q3381" s="102">
        <f t="shared" si="1186"/>
        <v>26.136363636363637</v>
      </c>
      <c r="R3381" s="35"/>
    </row>
    <row r="3382" spans="1:18" x14ac:dyDescent="0.3">
      <c r="A3382" s="40" t="s">
        <v>796</v>
      </c>
      <c r="B3382" s="40" t="s">
        <v>154</v>
      </c>
      <c r="C3382" s="40" t="s">
        <v>1369</v>
      </c>
      <c r="D3382" s="40" t="s">
        <v>1370</v>
      </c>
      <c r="E3382" s="88" t="s">
        <v>3032</v>
      </c>
      <c r="F3382" s="40"/>
      <c r="G3382" s="81" t="s">
        <v>3071</v>
      </c>
      <c r="H3382" s="9" t="s">
        <v>19</v>
      </c>
      <c r="I3382" s="102">
        <v>12000</v>
      </c>
      <c r="J3382" s="102">
        <v>12000</v>
      </c>
      <c r="K3382" s="102"/>
      <c r="L3382" s="102">
        <f t="shared" si="1183"/>
        <v>3000</v>
      </c>
      <c r="M3382" s="102">
        <v>0</v>
      </c>
      <c r="N3382" s="102">
        <v>2000</v>
      </c>
      <c r="O3382" s="102">
        <v>1000</v>
      </c>
      <c r="P3382" s="102">
        <f t="shared" si="1185"/>
        <v>3000</v>
      </c>
      <c r="Q3382" s="102">
        <f t="shared" si="1186"/>
        <v>25</v>
      </c>
      <c r="R3382" s="35"/>
    </row>
    <row r="3383" spans="1:18" x14ac:dyDescent="0.3">
      <c r="A3383" s="40" t="s">
        <v>796</v>
      </c>
      <c r="B3383" s="40" t="s">
        <v>154</v>
      </c>
      <c r="C3383" s="40" t="s">
        <v>1369</v>
      </c>
      <c r="D3383" s="40" t="s">
        <v>1370</v>
      </c>
      <c r="E3383" s="88" t="s">
        <v>3026</v>
      </c>
      <c r="F3383" s="40"/>
      <c r="G3383" s="81" t="s">
        <v>3071</v>
      </c>
      <c r="H3383" s="9" t="s">
        <v>20</v>
      </c>
      <c r="I3383" s="102">
        <v>45000</v>
      </c>
      <c r="J3383" s="102">
        <v>10000</v>
      </c>
      <c r="K3383" s="102"/>
      <c r="L3383" s="102">
        <f t="shared" si="1183"/>
        <v>1800</v>
      </c>
      <c r="M3383" s="102">
        <v>0</v>
      </c>
      <c r="N3383" s="102">
        <v>900</v>
      </c>
      <c r="O3383" s="102">
        <v>900</v>
      </c>
      <c r="P3383" s="102">
        <f t="shared" si="1185"/>
        <v>1800</v>
      </c>
      <c r="Q3383" s="102">
        <f t="shared" si="1186"/>
        <v>18</v>
      </c>
      <c r="R3383" s="35"/>
    </row>
    <row r="3384" spans="1:18" x14ac:dyDescent="0.3">
      <c r="A3384" s="40" t="s">
        <v>796</v>
      </c>
      <c r="B3384" s="40" t="s">
        <v>154</v>
      </c>
      <c r="C3384" s="40" t="s">
        <v>1369</v>
      </c>
      <c r="D3384" s="40" t="s">
        <v>1370</v>
      </c>
      <c r="E3384" s="88" t="s">
        <v>3033</v>
      </c>
      <c r="F3384" s="40"/>
      <c r="G3384" s="81" t="s">
        <v>3071</v>
      </c>
      <c r="H3384" s="9" t="s">
        <v>21</v>
      </c>
      <c r="I3384" s="102">
        <v>1700</v>
      </c>
      <c r="J3384" s="102">
        <v>700</v>
      </c>
      <c r="K3384" s="102"/>
      <c r="L3384" s="102">
        <f t="shared" si="1183"/>
        <v>0</v>
      </c>
      <c r="M3384" s="102">
        <v>0</v>
      </c>
      <c r="N3384" s="102"/>
      <c r="O3384" s="102"/>
      <c r="P3384" s="102">
        <f t="shared" si="1185"/>
        <v>0</v>
      </c>
      <c r="Q3384" s="102">
        <f t="shared" si="1186"/>
        <v>0</v>
      </c>
      <c r="R3384" s="35"/>
    </row>
    <row r="3385" spans="1:18" x14ac:dyDescent="0.3">
      <c r="A3385" s="40" t="s">
        <v>796</v>
      </c>
      <c r="B3385" s="40" t="s">
        <v>154</v>
      </c>
      <c r="C3385" s="40" t="s">
        <v>1369</v>
      </c>
      <c r="D3385" s="40" t="s">
        <v>1370</v>
      </c>
      <c r="E3385" s="88" t="s">
        <v>3035</v>
      </c>
      <c r="F3385" s="40"/>
      <c r="G3385" s="81" t="s">
        <v>3071</v>
      </c>
      <c r="H3385" s="9" t="s">
        <v>23</v>
      </c>
      <c r="I3385" s="102">
        <v>11000</v>
      </c>
      <c r="J3385" s="102">
        <v>10000</v>
      </c>
      <c r="K3385" s="102"/>
      <c r="L3385" s="102">
        <f t="shared" si="1183"/>
        <v>1800</v>
      </c>
      <c r="M3385" s="102">
        <v>0</v>
      </c>
      <c r="N3385" s="102">
        <v>900</v>
      </c>
      <c r="O3385" s="102">
        <v>900</v>
      </c>
      <c r="P3385" s="102">
        <f t="shared" si="1185"/>
        <v>1800</v>
      </c>
      <c r="Q3385" s="102">
        <f t="shared" si="1186"/>
        <v>18</v>
      </c>
      <c r="R3385" s="35"/>
    </row>
    <row r="3386" spans="1:18" x14ac:dyDescent="0.3">
      <c r="A3386" s="40" t="s">
        <v>796</v>
      </c>
      <c r="B3386" s="40" t="s">
        <v>154</v>
      </c>
      <c r="C3386" s="40" t="s">
        <v>1369</v>
      </c>
      <c r="D3386" s="40" t="s">
        <v>1370</v>
      </c>
      <c r="E3386" s="88" t="s">
        <v>3036</v>
      </c>
      <c r="F3386" s="40"/>
      <c r="G3386" s="81" t="s">
        <v>3071</v>
      </c>
      <c r="H3386" s="9" t="s">
        <v>24</v>
      </c>
      <c r="I3386" s="102">
        <v>0</v>
      </c>
      <c r="J3386" s="102">
        <v>0</v>
      </c>
      <c r="K3386" s="102"/>
      <c r="L3386" s="102">
        <f t="shared" si="1183"/>
        <v>0</v>
      </c>
      <c r="M3386" s="102">
        <v>0</v>
      </c>
      <c r="N3386" s="102"/>
      <c r="O3386" s="102"/>
      <c r="P3386" s="102">
        <f t="shared" si="1185"/>
        <v>0</v>
      </c>
      <c r="Q3386" s="102" t="str">
        <f t="shared" si="1186"/>
        <v>-</v>
      </c>
      <c r="R3386" s="35"/>
    </row>
    <row r="3387" spans="1:18" x14ac:dyDescent="0.3">
      <c r="A3387" s="41" t="s">
        <v>796</v>
      </c>
      <c r="B3387" s="41" t="s">
        <v>154</v>
      </c>
      <c r="C3387" s="41" t="s">
        <v>1369</v>
      </c>
      <c r="D3387" s="41" t="s">
        <v>1370</v>
      </c>
      <c r="E3387" s="41" t="s">
        <v>127</v>
      </c>
      <c r="F3387" s="40" t="s">
        <v>0</v>
      </c>
      <c r="G3387" s="81" t="s">
        <v>0</v>
      </c>
      <c r="H3387" s="6" t="s">
        <v>25</v>
      </c>
      <c r="I3387" s="104">
        <f>SUM(I3388:I3390)</f>
        <v>36900</v>
      </c>
      <c r="J3387" s="104">
        <f>SUM(J3388:J3390)</f>
        <v>35900</v>
      </c>
      <c r="K3387" s="104">
        <f>SUM(K3388:K3390)</f>
        <v>0</v>
      </c>
      <c r="L3387" s="104">
        <f t="shared" si="1183"/>
        <v>5180</v>
      </c>
      <c r="M3387" s="104">
        <f>SUM(M3388:M3390)</f>
        <v>280</v>
      </c>
      <c r="N3387" s="104">
        <f t="shared" ref="N3387:O3387" si="1199">SUM(N3388:N3390)</f>
        <v>2500</v>
      </c>
      <c r="O3387" s="104">
        <f t="shared" si="1199"/>
        <v>2400</v>
      </c>
      <c r="P3387" s="104">
        <f t="shared" si="1185"/>
        <v>5180</v>
      </c>
      <c r="Q3387" s="104">
        <f t="shared" si="1186"/>
        <v>14.428969359331475</v>
      </c>
      <c r="R3387" s="35"/>
    </row>
    <row r="3388" spans="1:18" x14ac:dyDescent="0.3">
      <c r="A3388" s="40" t="s">
        <v>796</v>
      </c>
      <c r="B3388" s="40" t="s">
        <v>154</v>
      </c>
      <c r="C3388" s="40" t="s">
        <v>1369</v>
      </c>
      <c r="D3388" s="40" t="s">
        <v>1370</v>
      </c>
      <c r="E3388" s="88" t="s">
        <v>3019</v>
      </c>
      <c r="F3388" s="40"/>
      <c r="G3388" s="81" t="s">
        <v>3071</v>
      </c>
      <c r="H3388" s="9" t="s">
        <v>25</v>
      </c>
      <c r="I3388" s="102">
        <v>26000</v>
      </c>
      <c r="J3388" s="102">
        <v>25000</v>
      </c>
      <c r="K3388" s="102"/>
      <c r="L3388" s="102">
        <f t="shared" si="1183"/>
        <v>4200</v>
      </c>
      <c r="M3388" s="102">
        <v>0</v>
      </c>
      <c r="N3388" s="102">
        <v>2100</v>
      </c>
      <c r="O3388" s="102">
        <v>2100</v>
      </c>
      <c r="P3388" s="102">
        <f t="shared" si="1185"/>
        <v>4200</v>
      </c>
      <c r="Q3388" s="102">
        <f t="shared" si="1186"/>
        <v>16.8</v>
      </c>
      <c r="R3388" s="35"/>
    </row>
    <row r="3389" spans="1:18" x14ac:dyDescent="0.3">
      <c r="A3389" s="40" t="s">
        <v>796</v>
      </c>
      <c r="B3389" s="40" t="s">
        <v>154</v>
      </c>
      <c r="C3389" s="40" t="s">
        <v>1369</v>
      </c>
      <c r="D3389" s="40" t="s">
        <v>1370</v>
      </c>
      <c r="E3389" s="88" t="s">
        <v>3019</v>
      </c>
      <c r="F3389" s="40" t="s">
        <v>1377</v>
      </c>
      <c r="G3389" s="81" t="s">
        <v>3071</v>
      </c>
      <c r="H3389" s="9" t="s">
        <v>135</v>
      </c>
      <c r="I3389" s="102">
        <v>3300</v>
      </c>
      <c r="J3389" s="102">
        <v>3300</v>
      </c>
      <c r="K3389" s="102"/>
      <c r="L3389" s="102">
        <f t="shared" si="1183"/>
        <v>980</v>
      </c>
      <c r="M3389" s="102">
        <v>280</v>
      </c>
      <c r="N3389" s="102">
        <v>400</v>
      </c>
      <c r="O3389" s="102">
        <v>300</v>
      </c>
      <c r="P3389" s="102">
        <f t="shared" si="1185"/>
        <v>980</v>
      </c>
      <c r="Q3389" s="102">
        <f t="shared" si="1186"/>
        <v>29.696969696969699</v>
      </c>
      <c r="R3389" s="35"/>
    </row>
    <row r="3390" spans="1:18" ht="20.399999999999999" x14ac:dyDescent="0.3">
      <c r="A3390" s="40" t="s">
        <v>796</v>
      </c>
      <c r="B3390" s="40" t="s">
        <v>154</v>
      </c>
      <c r="C3390" s="40" t="s">
        <v>1369</v>
      </c>
      <c r="D3390" s="40" t="s">
        <v>1370</v>
      </c>
      <c r="E3390" s="88" t="s">
        <v>3019</v>
      </c>
      <c r="F3390" s="40" t="s">
        <v>1378</v>
      </c>
      <c r="G3390" s="81" t="s">
        <v>3071</v>
      </c>
      <c r="H3390" s="9" t="s">
        <v>141</v>
      </c>
      <c r="I3390" s="102">
        <v>7600</v>
      </c>
      <c r="J3390" s="102">
        <v>7600</v>
      </c>
      <c r="K3390" s="102"/>
      <c r="L3390" s="102">
        <f t="shared" si="1183"/>
        <v>0</v>
      </c>
      <c r="M3390" s="102">
        <v>0</v>
      </c>
      <c r="N3390" s="102"/>
      <c r="O3390" s="102"/>
      <c r="P3390" s="102">
        <f t="shared" si="1185"/>
        <v>0</v>
      </c>
      <c r="Q3390" s="102">
        <f t="shared" si="1186"/>
        <v>0</v>
      </c>
      <c r="R3390" s="35"/>
    </row>
    <row r="3391" spans="1:18" s="34" customFormat="1" ht="20.399999999999999" x14ac:dyDescent="0.3">
      <c r="A3391" s="43" t="s">
        <v>0</v>
      </c>
      <c r="B3391" s="43" t="s">
        <v>0</v>
      </c>
      <c r="C3391" s="43" t="s">
        <v>0</v>
      </c>
      <c r="D3391" s="49" t="s">
        <v>0</v>
      </c>
      <c r="E3391" s="49" t="s">
        <v>0</v>
      </c>
      <c r="F3391" s="49" t="s">
        <v>0</v>
      </c>
      <c r="G3391" s="49" t="s">
        <v>0</v>
      </c>
      <c r="H3391" s="21" t="s">
        <v>35</v>
      </c>
      <c r="I3391" s="112">
        <f t="shared" ref="I3391:O3392" si="1200">SUM(I3392)</f>
        <v>100</v>
      </c>
      <c r="J3391" s="112">
        <f t="shared" si="1200"/>
        <v>100</v>
      </c>
      <c r="K3391" s="112">
        <f t="shared" si="1200"/>
        <v>0</v>
      </c>
      <c r="L3391" s="112">
        <f t="shared" si="1183"/>
        <v>0</v>
      </c>
      <c r="M3391" s="112">
        <f t="shared" si="1200"/>
        <v>0</v>
      </c>
      <c r="N3391" s="112">
        <f t="shared" si="1200"/>
        <v>0</v>
      </c>
      <c r="O3391" s="112">
        <f t="shared" si="1200"/>
        <v>0</v>
      </c>
      <c r="P3391" s="112">
        <f t="shared" si="1185"/>
        <v>0</v>
      </c>
      <c r="Q3391" s="112">
        <f t="shared" si="1186"/>
        <v>0</v>
      </c>
      <c r="R3391" s="35"/>
    </row>
    <row r="3392" spans="1:18" x14ac:dyDescent="0.3">
      <c r="A3392" s="40" t="s">
        <v>796</v>
      </c>
      <c r="B3392" s="40" t="s">
        <v>154</v>
      </c>
      <c r="C3392" s="40" t="s">
        <v>1369</v>
      </c>
      <c r="D3392" s="40" t="s">
        <v>1370</v>
      </c>
      <c r="E3392" s="52" t="s">
        <v>142</v>
      </c>
      <c r="F3392" s="52" t="s">
        <v>0</v>
      </c>
      <c r="G3392" s="52" t="s">
        <v>0</v>
      </c>
      <c r="H3392" s="6" t="s">
        <v>27</v>
      </c>
      <c r="I3392" s="104">
        <f t="shared" si="1200"/>
        <v>100</v>
      </c>
      <c r="J3392" s="104">
        <f t="shared" si="1200"/>
        <v>100</v>
      </c>
      <c r="K3392" s="104">
        <f t="shared" si="1200"/>
        <v>0</v>
      </c>
      <c r="L3392" s="104">
        <f t="shared" si="1183"/>
        <v>0</v>
      </c>
      <c r="M3392" s="104">
        <f t="shared" si="1200"/>
        <v>0</v>
      </c>
      <c r="N3392" s="104">
        <f t="shared" si="1200"/>
        <v>0</v>
      </c>
      <c r="O3392" s="104">
        <f t="shared" si="1200"/>
        <v>0</v>
      </c>
      <c r="P3392" s="104">
        <f t="shared" si="1185"/>
        <v>0</v>
      </c>
      <c r="Q3392" s="104">
        <f t="shared" si="1186"/>
        <v>0</v>
      </c>
      <c r="R3392" s="35"/>
    </row>
    <row r="3393" spans="1:18" x14ac:dyDescent="0.3">
      <c r="A3393" s="40" t="s">
        <v>796</v>
      </c>
      <c r="B3393" s="40" t="s">
        <v>154</v>
      </c>
      <c r="C3393" s="40" t="s">
        <v>1369</v>
      </c>
      <c r="D3393" s="40" t="s">
        <v>1370</v>
      </c>
      <c r="E3393" s="88" t="s">
        <v>3021</v>
      </c>
      <c r="F3393" s="40"/>
      <c r="G3393" s="81" t="s">
        <v>3071</v>
      </c>
      <c r="H3393" s="9" t="s">
        <v>34</v>
      </c>
      <c r="I3393" s="102">
        <v>100</v>
      </c>
      <c r="J3393" s="102">
        <v>100</v>
      </c>
      <c r="K3393" s="102"/>
      <c r="L3393" s="102">
        <f t="shared" si="1183"/>
        <v>0</v>
      </c>
      <c r="M3393" s="102">
        <v>0</v>
      </c>
      <c r="N3393" s="102"/>
      <c r="O3393" s="102"/>
      <c r="P3393" s="102">
        <f t="shared" si="1185"/>
        <v>0</v>
      </c>
      <c r="Q3393" s="102">
        <f t="shared" si="1186"/>
        <v>0</v>
      </c>
      <c r="R3393" s="35"/>
    </row>
    <row r="3394" spans="1:18" s="34" customFormat="1" ht="20.399999999999999" x14ac:dyDescent="0.3">
      <c r="A3394" s="43" t="s">
        <v>0</v>
      </c>
      <c r="B3394" s="43" t="s">
        <v>0</v>
      </c>
      <c r="C3394" s="43" t="s">
        <v>0</v>
      </c>
      <c r="D3394" s="49" t="s">
        <v>0</v>
      </c>
      <c r="E3394" s="49" t="s">
        <v>0</v>
      </c>
      <c r="F3394" s="49" t="s">
        <v>0</v>
      </c>
      <c r="G3394" s="49" t="s">
        <v>0</v>
      </c>
      <c r="H3394" s="21" t="s">
        <v>53</v>
      </c>
      <c r="I3394" s="112">
        <f t="shared" ref="I3394:O3395" si="1201">SUM(I3395)</f>
        <v>8000</v>
      </c>
      <c r="J3394" s="112">
        <f t="shared" si="1201"/>
        <v>0</v>
      </c>
      <c r="K3394" s="112">
        <f t="shared" si="1201"/>
        <v>0</v>
      </c>
      <c r="L3394" s="112">
        <f t="shared" si="1183"/>
        <v>0</v>
      </c>
      <c r="M3394" s="112">
        <f t="shared" si="1201"/>
        <v>0</v>
      </c>
      <c r="N3394" s="112">
        <f t="shared" si="1201"/>
        <v>0</v>
      </c>
      <c r="O3394" s="112">
        <f t="shared" si="1201"/>
        <v>0</v>
      </c>
      <c r="P3394" s="112">
        <f t="shared" si="1185"/>
        <v>0</v>
      </c>
      <c r="Q3394" s="112" t="str">
        <f t="shared" si="1186"/>
        <v>-</v>
      </c>
      <c r="R3394" s="35"/>
    </row>
    <row r="3395" spans="1:18" x14ac:dyDescent="0.3">
      <c r="A3395" s="40" t="s">
        <v>796</v>
      </c>
      <c r="B3395" s="40" t="s">
        <v>154</v>
      </c>
      <c r="C3395" s="40" t="s">
        <v>1369</v>
      </c>
      <c r="D3395" s="40" t="s">
        <v>1370</v>
      </c>
      <c r="E3395" s="52" t="s">
        <v>149</v>
      </c>
      <c r="F3395" s="52" t="s">
        <v>0</v>
      </c>
      <c r="G3395" s="52" t="s">
        <v>0</v>
      </c>
      <c r="H3395" s="6" t="s">
        <v>46</v>
      </c>
      <c r="I3395" s="104">
        <f t="shared" si="1201"/>
        <v>8000</v>
      </c>
      <c r="J3395" s="104">
        <f t="shared" si="1201"/>
        <v>0</v>
      </c>
      <c r="K3395" s="104">
        <f t="shared" si="1201"/>
        <v>0</v>
      </c>
      <c r="L3395" s="104">
        <f t="shared" si="1183"/>
        <v>0</v>
      </c>
      <c r="M3395" s="104">
        <f t="shared" si="1201"/>
        <v>0</v>
      </c>
      <c r="N3395" s="104">
        <f t="shared" si="1201"/>
        <v>0</v>
      </c>
      <c r="O3395" s="104">
        <f t="shared" si="1201"/>
        <v>0</v>
      </c>
      <c r="P3395" s="104">
        <f t="shared" si="1185"/>
        <v>0</v>
      </c>
      <c r="Q3395" s="104" t="str">
        <f t="shared" si="1186"/>
        <v>-</v>
      </c>
      <c r="R3395" s="35"/>
    </row>
    <row r="3396" spans="1:18" x14ac:dyDescent="0.3">
      <c r="A3396" s="40" t="s">
        <v>796</v>
      </c>
      <c r="B3396" s="40" t="s">
        <v>154</v>
      </c>
      <c r="C3396" s="40" t="s">
        <v>1369</v>
      </c>
      <c r="D3396" s="40" t="s">
        <v>1370</v>
      </c>
      <c r="E3396" s="88" t="s">
        <v>3022</v>
      </c>
      <c r="F3396" s="40"/>
      <c r="G3396" s="81" t="s">
        <v>3071</v>
      </c>
      <c r="H3396" s="9" t="s">
        <v>49</v>
      </c>
      <c r="I3396" s="102">
        <v>8000</v>
      </c>
      <c r="J3396" s="102">
        <v>0</v>
      </c>
      <c r="K3396" s="102"/>
      <c r="L3396" s="102">
        <f t="shared" si="1183"/>
        <v>0</v>
      </c>
      <c r="M3396" s="102">
        <v>0</v>
      </c>
      <c r="N3396" s="102"/>
      <c r="O3396" s="102"/>
      <c r="P3396" s="102">
        <f t="shared" si="1185"/>
        <v>0</v>
      </c>
      <c r="Q3396" s="102" t="str">
        <f t="shared" si="1186"/>
        <v>-</v>
      </c>
      <c r="R3396" s="35"/>
    </row>
    <row r="3397" spans="1:18" s="34" customFormat="1" x14ac:dyDescent="0.3">
      <c r="A3397" s="49" t="s">
        <v>0</v>
      </c>
      <c r="B3397" s="49" t="s">
        <v>0</v>
      </c>
      <c r="C3397" s="49" t="s">
        <v>0</v>
      </c>
      <c r="D3397" s="49" t="s">
        <v>0</v>
      </c>
      <c r="E3397" s="49" t="s">
        <v>0</v>
      </c>
      <c r="F3397" s="49" t="s">
        <v>0</v>
      </c>
      <c r="G3397" s="49" t="s">
        <v>0</v>
      </c>
      <c r="H3397" s="21" t="s">
        <v>1379</v>
      </c>
      <c r="I3397" s="112">
        <f>SUM(I3368,I3391,I3394)</f>
        <v>1447917</v>
      </c>
      <c r="J3397" s="112">
        <f>SUM(J3368,J3391,J3394)</f>
        <v>1389217</v>
      </c>
      <c r="K3397" s="112">
        <f>SUM(K3368,K3391,K3394)</f>
        <v>0</v>
      </c>
      <c r="L3397" s="112">
        <f t="shared" si="1183"/>
        <v>352764</v>
      </c>
      <c r="M3397" s="112">
        <f>SUM(M3368,M3391,M3394)</f>
        <v>103364</v>
      </c>
      <c r="N3397" s="112">
        <f t="shared" ref="N3397:O3397" si="1202">SUM(N3368,N3391,N3394)</f>
        <v>134400</v>
      </c>
      <c r="O3397" s="112">
        <f t="shared" si="1202"/>
        <v>115000</v>
      </c>
      <c r="P3397" s="112">
        <f t="shared" si="1185"/>
        <v>352764</v>
      </c>
      <c r="Q3397" s="112">
        <f t="shared" si="1186"/>
        <v>25.393009155517099</v>
      </c>
      <c r="R3397" s="35"/>
    </row>
    <row r="3398" spans="1:18" ht="15" thickBot="1" x14ac:dyDescent="0.35">
      <c r="A3398" s="81" t="s">
        <v>0</v>
      </c>
      <c r="B3398" s="81" t="s">
        <v>0</v>
      </c>
      <c r="C3398" s="81" t="s">
        <v>0</v>
      </c>
      <c r="D3398" s="81" t="s">
        <v>0</v>
      </c>
      <c r="E3398" s="81" t="s">
        <v>0</v>
      </c>
      <c r="F3398" s="81" t="s">
        <v>0</v>
      </c>
      <c r="G3398" s="81" t="s">
        <v>0</v>
      </c>
      <c r="H3398" s="6" t="s">
        <v>152</v>
      </c>
      <c r="I3398" s="104">
        <v>41</v>
      </c>
      <c r="J3398" s="104">
        <v>41</v>
      </c>
      <c r="K3398" s="104"/>
      <c r="L3398" s="104"/>
      <c r="M3398" s="104"/>
      <c r="N3398" s="104"/>
      <c r="O3398" s="104"/>
      <c r="P3398" s="104"/>
      <c r="Q3398" s="104"/>
      <c r="R3398" s="35"/>
    </row>
    <row r="3399" spans="1:18" s="34" customFormat="1" ht="31.2" thickBot="1" x14ac:dyDescent="0.35">
      <c r="A3399" s="127" t="s">
        <v>0</v>
      </c>
      <c r="B3399" s="127" t="s">
        <v>0</v>
      </c>
      <c r="C3399" s="127" t="s">
        <v>0</v>
      </c>
      <c r="D3399" s="127" t="s">
        <v>0</v>
      </c>
      <c r="E3399" s="127" t="s">
        <v>0</v>
      </c>
      <c r="F3399" s="127" t="s">
        <v>0</v>
      </c>
      <c r="G3399" s="127" t="s">
        <v>0</v>
      </c>
      <c r="H3399" s="29" t="s">
        <v>63</v>
      </c>
      <c r="I3399" s="124" t="s">
        <v>3013</v>
      </c>
      <c r="J3399" s="124" t="s">
        <v>2</v>
      </c>
      <c r="K3399" s="124" t="s">
        <v>3097</v>
      </c>
      <c r="L3399" s="124" t="s">
        <v>3097</v>
      </c>
      <c r="M3399" s="124" t="s">
        <v>3098</v>
      </c>
      <c r="N3399" s="124" t="s">
        <v>3099</v>
      </c>
      <c r="O3399" s="124" t="s">
        <v>3100</v>
      </c>
      <c r="P3399" s="124" t="s">
        <v>3097</v>
      </c>
      <c r="Q3399" s="126" t="s">
        <v>3101</v>
      </c>
      <c r="R3399" s="35"/>
    </row>
    <row r="3400" spans="1:18" x14ac:dyDescent="0.3">
      <c r="A3400" s="128"/>
      <c r="B3400" s="128"/>
      <c r="C3400" s="128"/>
      <c r="D3400" s="128"/>
      <c r="E3400" s="128"/>
      <c r="F3400" s="128"/>
      <c r="G3400" s="128"/>
      <c r="H3400" s="10" t="s">
        <v>0</v>
      </c>
      <c r="I3400" s="103">
        <v>1</v>
      </c>
      <c r="J3400" s="103">
        <v>2</v>
      </c>
      <c r="K3400" s="103">
        <v>3</v>
      </c>
      <c r="L3400" s="103" t="s">
        <v>3</v>
      </c>
      <c r="M3400" s="103">
        <v>5</v>
      </c>
      <c r="N3400" s="103">
        <v>6</v>
      </c>
      <c r="O3400" s="103">
        <v>7</v>
      </c>
      <c r="P3400" s="103" t="s">
        <v>3102</v>
      </c>
      <c r="Q3400" s="103">
        <v>9</v>
      </c>
      <c r="R3400" s="35"/>
    </row>
    <row r="3401" spans="1:18" x14ac:dyDescent="0.3">
      <c r="A3401" s="128"/>
      <c r="B3401" s="128"/>
      <c r="C3401" s="128"/>
      <c r="D3401" s="128"/>
      <c r="E3401" s="128"/>
      <c r="F3401" s="128"/>
      <c r="G3401" s="128"/>
      <c r="H3401" s="11" t="s">
        <v>99</v>
      </c>
      <c r="I3401" s="105">
        <f>SUM(I3397)</f>
        <v>1447917</v>
      </c>
      <c r="J3401" s="105">
        <f>SUM(J3397)</f>
        <v>1389217</v>
      </c>
      <c r="K3401" s="105">
        <f>SUM(K3397)</f>
        <v>0</v>
      </c>
      <c r="L3401" s="105">
        <f t="shared" si="1183"/>
        <v>352764</v>
      </c>
      <c r="M3401" s="105">
        <f>SUM(M3397)</f>
        <v>103364</v>
      </c>
      <c r="N3401" s="105">
        <f t="shared" ref="N3401:O3401" si="1203">SUM(N3397)</f>
        <v>134400</v>
      </c>
      <c r="O3401" s="105">
        <f t="shared" si="1203"/>
        <v>115000</v>
      </c>
      <c r="P3401" s="105">
        <f t="shared" si="1185"/>
        <v>352764</v>
      </c>
      <c r="Q3401" s="105">
        <f t="shared" si="1186"/>
        <v>25.393009155517099</v>
      </c>
      <c r="R3401" s="35"/>
    </row>
    <row r="3402" spans="1:18" x14ac:dyDescent="0.3">
      <c r="A3402" s="128"/>
      <c r="B3402" s="128"/>
      <c r="C3402" s="128"/>
      <c r="D3402" s="128"/>
      <c r="E3402" s="128"/>
      <c r="F3402" s="128"/>
      <c r="G3402" s="128"/>
      <c r="H3402" s="12" t="s">
        <v>62</v>
      </c>
      <c r="I3402" s="105">
        <f>SUM(I3401)</f>
        <v>1447917</v>
      </c>
      <c r="J3402" s="105">
        <f>SUM(J3401)</f>
        <v>1389217</v>
      </c>
      <c r="K3402" s="105">
        <f>SUM(K3401)</f>
        <v>0</v>
      </c>
      <c r="L3402" s="105">
        <f t="shared" si="1183"/>
        <v>352764</v>
      </c>
      <c r="M3402" s="105">
        <f>SUM(M3401)</f>
        <v>103364</v>
      </c>
      <c r="N3402" s="105">
        <f t="shared" ref="N3402:O3402" si="1204">SUM(N3401)</f>
        <v>134400</v>
      </c>
      <c r="O3402" s="105">
        <f t="shared" si="1204"/>
        <v>115000</v>
      </c>
      <c r="P3402" s="105">
        <f t="shared" si="1185"/>
        <v>352764</v>
      </c>
      <c r="Q3402" s="105">
        <f t="shared" si="1186"/>
        <v>25.393009155517099</v>
      </c>
      <c r="R3402" s="35"/>
    </row>
    <row r="3403" spans="1:18" x14ac:dyDescent="0.3">
      <c r="A3403" s="129"/>
      <c r="B3403" s="129"/>
      <c r="C3403" s="129"/>
      <c r="D3403" s="129"/>
      <c r="E3403" s="129"/>
      <c r="F3403" s="129"/>
      <c r="G3403" s="129"/>
      <c r="R3403" s="35"/>
    </row>
    <row r="3404" spans="1:18" ht="15" thickBot="1" x14ac:dyDescent="0.35">
      <c r="A3404" s="81" t="s">
        <v>0</v>
      </c>
      <c r="B3404" s="81" t="s">
        <v>0</v>
      </c>
      <c r="C3404" s="81" t="s">
        <v>0</v>
      </c>
      <c r="D3404" s="81" t="s">
        <v>0</v>
      </c>
      <c r="E3404" s="81" t="s">
        <v>0</v>
      </c>
      <c r="F3404" s="81" t="s">
        <v>0</v>
      </c>
      <c r="G3404" s="81" t="s">
        <v>0</v>
      </c>
      <c r="H3404" s="13" t="s">
        <v>0</v>
      </c>
      <c r="I3404" s="106"/>
      <c r="J3404" s="106"/>
      <c r="K3404" s="106"/>
      <c r="L3404" s="106"/>
      <c r="M3404" s="106"/>
      <c r="N3404" s="106"/>
      <c r="O3404" s="106"/>
      <c r="P3404" s="106"/>
      <c r="Q3404" s="106"/>
      <c r="R3404" s="35"/>
    </row>
    <row r="3405" spans="1:18" s="34" customFormat="1" ht="31.2" thickBot="1" x14ac:dyDescent="0.35">
      <c r="A3405" s="45" t="s">
        <v>112</v>
      </c>
      <c r="B3405" s="45" t="s">
        <v>113</v>
      </c>
      <c r="C3405" s="45" t="s">
        <v>114</v>
      </c>
      <c r="D3405" s="46" t="s">
        <v>0</v>
      </c>
      <c r="E3405" s="45" t="s">
        <v>3014</v>
      </c>
      <c r="F3405" s="45" t="s">
        <v>115</v>
      </c>
      <c r="G3405" s="45" t="s">
        <v>116</v>
      </c>
      <c r="H3405" s="29" t="s">
        <v>1</v>
      </c>
      <c r="I3405" s="124" t="s">
        <v>3013</v>
      </c>
      <c r="J3405" s="124" t="s">
        <v>2</v>
      </c>
      <c r="K3405" s="124" t="s">
        <v>3097</v>
      </c>
      <c r="L3405" s="124" t="s">
        <v>3097</v>
      </c>
      <c r="M3405" s="124" t="s">
        <v>3098</v>
      </c>
      <c r="N3405" s="124" t="s">
        <v>3099</v>
      </c>
      <c r="O3405" s="124" t="s">
        <v>3100</v>
      </c>
      <c r="P3405" s="124" t="s">
        <v>3097</v>
      </c>
      <c r="Q3405" s="126" t="s">
        <v>3101</v>
      </c>
      <c r="R3405" s="35"/>
    </row>
    <row r="3406" spans="1:18" x14ac:dyDescent="0.3">
      <c r="A3406" s="50" t="s">
        <v>0</v>
      </c>
      <c r="B3406" s="50" t="s">
        <v>0</v>
      </c>
      <c r="C3406" s="50" t="s">
        <v>0</v>
      </c>
      <c r="D3406" s="51" t="s">
        <v>0</v>
      </c>
      <c r="E3406" s="51" t="s">
        <v>0</v>
      </c>
      <c r="F3406" s="86" t="s">
        <v>0</v>
      </c>
      <c r="G3406" s="87" t="s">
        <v>0</v>
      </c>
      <c r="H3406" s="8" t="s">
        <v>0</v>
      </c>
      <c r="I3406" s="103">
        <v>1</v>
      </c>
      <c r="J3406" s="103">
        <v>2</v>
      </c>
      <c r="K3406" s="103">
        <v>3</v>
      </c>
      <c r="L3406" s="103" t="s">
        <v>3</v>
      </c>
      <c r="M3406" s="103">
        <v>5</v>
      </c>
      <c r="N3406" s="103">
        <v>6</v>
      </c>
      <c r="O3406" s="103">
        <v>7</v>
      </c>
      <c r="P3406" s="103" t="s">
        <v>3102</v>
      </c>
      <c r="Q3406" s="103">
        <v>9</v>
      </c>
      <c r="R3406" s="35"/>
    </row>
    <row r="3407" spans="1:18" x14ac:dyDescent="0.3">
      <c r="A3407" s="41" t="s">
        <v>796</v>
      </c>
      <c r="B3407" s="41" t="s">
        <v>154</v>
      </c>
      <c r="C3407" s="40" t="s">
        <v>1380</v>
      </c>
      <c r="D3407" s="40" t="s">
        <v>1381</v>
      </c>
      <c r="E3407" s="52" t="s">
        <v>0</v>
      </c>
      <c r="F3407" s="52" t="s">
        <v>0</v>
      </c>
      <c r="G3407" s="52" t="s">
        <v>0</v>
      </c>
      <c r="H3407" s="6" t="s">
        <v>1382</v>
      </c>
      <c r="I3407" s="102"/>
      <c r="J3407" s="102"/>
      <c r="K3407" s="102"/>
      <c r="L3407" s="102">
        <f t="shared" ref="L3407:L3466" si="1205">SUM(M3407:O3407)</f>
        <v>0</v>
      </c>
      <c r="M3407" s="102">
        <v>0</v>
      </c>
      <c r="N3407" s="102"/>
      <c r="O3407" s="102"/>
      <c r="P3407" s="102">
        <f t="shared" ref="P3407:P3470" si="1206">K3407+L3407</f>
        <v>0</v>
      </c>
      <c r="Q3407" s="102" t="str">
        <f t="shared" ref="Q3407:Q3470" si="1207">IF(J3407=0,"-",P3407/J3407*100)</f>
        <v>-</v>
      </c>
      <c r="R3407" s="35"/>
    </row>
    <row r="3408" spans="1:18" s="34" customFormat="1" ht="20.399999999999999" x14ac:dyDescent="0.3">
      <c r="A3408" s="43" t="s">
        <v>0</v>
      </c>
      <c r="B3408" s="43" t="s">
        <v>0</v>
      </c>
      <c r="C3408" s="43" t="s">
        <v>0</v>
      </c>
      <c r="D3408" s="49" t="s">
        <v>0</v>
      </c>
      <c r="E3408" s="49" t="s">
        <v>0</v>
      </c>
      <c r="F3408" s="49" t="s">
        <v>0</v>
      </c>
      <c r="G3408" s="49" t="s">
        <v>0</v>
      </c>
      <c r="H3408" s="21" t="s">
        <v>26</v>
      </c>
      <c r="I3408" s="112">
        <f>SUM(I3409,I3417,I3419)</f>
        <v>1809561</v>
      </c>
      <c r="J3408" s="112">
        <f>SUM(J3409,J3417,J3419)</f>
        <v>1715261</v>
      </c>
      <c r="K3408" s="112">
        <f>SUM(K3409,K3417,K3419)</f>
        <v>0</v>
      </c>
      <c r="L3408" s="112">
        <f t="shared" si="1205"/>
        <v>415858</v>
      </c>
      <c r="M3408" s="112">
        <f>SUM(M3409,M3417,M3419)</f>
        <v>120748</v>
      </c>
      <c r="N3408" s="112">
        <f t="shared" ref="N3408:O3408" si="1208">SUM(N3409,N3417,N3419)</f>
        <v>156505</v>
      </c>
      <c r="O3408" s="112">
        <f t="shared" si="1208"/>
        <v>138605</v>
      </c>
      <c r="P3408" s="112">
        <f t="shared" si="1206"/>
        <v>415858</v>
      </c>
      <c r="Q3408" s="112">
        <f t="shared" si="1207"/>
        <v>24.244590181902346</v>
      </c>
      <c r="R3408" s="35"/>
    </row>
    <row r="3409" spans="1:18" x14ac:dyDescent="0.3">
      <c r="A3409" s="40" t="s">
        <v>796</v>
      </c>
      <c r="B3409" s="40" t="s">
        <v>154</v>
      </c>
      <c r="C3409" s="40" t="s">
        <v>1380</v>
      </c>
      <c r="D3409" s="40" t="s">
        <v>1381</v>
      </c>
      <c r="E3409" s="52" t="s">
        <v>119</v>
      </c>
      <c r="F3409" s="52" t="s">
        <v>0</v>
      </c>
      <c r="G3409" s="52" t="s">
        <v>0</v>
      </c>
      <c r="H3409" s="6" t="s">
        <v>5</v>
      </c>
      <c r="I3409" s="104">
        <f>SUM(I3410,I3411)</f>
        <v>1435493</v>
      </c>
      <c r="J3409" s="104">
        <f>SUM(J3410,J3411)</f>
        <v>1411893</v>
      </c>
      <c r="K3409" s="104">
        <f>SUM(K3410,K3411)</f>
        <v>0</v>
      </c>
      <c r="L3409" s="104">
        <f t="shared" si="1205"/>
        <v>349072</v>
      </c>
      <c r="M3409" s="104">
        <f>SUM(M3410,M3411)</f>
        <v>110072</v>
      </c>
      <c r="N3409" s="104">
        <f t="shared" ref="N3409:O3409" si="1209">SUM(N3410,N3411)</f>
        <v>124500</v>
      </c>
      <c r="O3409" s="104">
        <f t="shared" si="1209"/>
        <v>114500</v>
      </c>
      <c r="P3409" s="104">
        <f t="shared" si="1206"/>
        <v>349072</v>
      </c>
      <c r="Q3409" s="104">
        <f t="shared" si="1207"/>
        <v>24.723686568316438</v>
      </c>
      <c r="R3409" s="35"/>
    </row>
    <row r="3410" spans="1:18" x14ac:dyDescent="0.3">
      <c r="A3410" s="40" t="s">
        <v>796</v>
      </c>
      <c r="B3410" s="40" t="s">
        <v>154</v>
      </c>
      <c r="C3410" s="40" t="s">
        <v>1380</v>
      </c>
      <c r="D3410" s="40" t="s">
        <v>1381</v>
      </c>
      <c r="E3410" s="88" t="s">
        <v>3015</v>
      </c>
      <c r="F3410" s="40"/>
      <c r="G3410" s="81" t="s">
        <v>3071</v>
      </c>
      <c r="H3410" s="9" t="s">
        <v>6</v>
      </c>
      <c r="I3410" s="102">
        <v>1250283</v>
      </c>
      <c r="J3410" s="102">
        <v>1230283</v>
      </c>
      <c r="K3410" s="102"/>
      <c r="L3410" s="102">
        <f t="shared" si="1205"/>
        <v>314643</v>
      </c>
      <c r="M3410" s="102">
        <v>98643</v>
      </c>
      <c r="N3410" s="102">
        <v>113000</v>
      </c>
      <c r="O3410" s="102">
        <v>103000</v>
      </c>
      <c r="P3410" s="102">
        <f t="shared" si="1206"/>
        <v>314643</v>
      </c>
      <c r="Q3410" s="102">
        <f t="shared" si="1207"/>
        <v>25.57484741315616</v>
      </c>
      <c r="R3410" s="35"/>
    </row>
    <row r="3411" spans="1:18" x14ac:dyDescent="0.3">
      <c r="A3411" s="41" t="s">
        <v>796</v>
      </c>
      <c r="B3411" s="41" t="s">
        <v>154</v>
      </c>
      <c r="C3411" s="41" t="s">
        <v>1380</v>
      </c>
      <c r="D3411" s="41" t="s">
        <v>1381</v>
      </c>
      <c r="E3411" s="41" t="s">
        <v>120</v>
      </c>
      <c r="F3411" s="40" t="s">
        <v>0</v>
      </c>
      <c r="G3411" s="81" t="s">
        <v>0</v>
      </c>
      <c r="H3411" s="6" t="s">
        <v>7</v>
      </c>
      <c r="I3411" s="104">
        <f>SUM(I3412:I3416)</f>
        <v>185210</v>
      </c>
      <c r="J3411" s="104">
        <f>SUM(J3412:J3416)</f>
        <v>181610</v>
      </c>
      <c r="K3411" s="104">
        <f>SUM(K3412:K3416)</f>
        <v>0</v>
      </c>
      <c r="L3411" s="104">
        <f t="shared" si="1205"/>
        <v>34429</v>
      </c>
      <c r="M3411" s="104">
        <f>SUM(M3412:M3416)</f>
        <v>11429</v>
      </c>
      <c r="N3411" s="104">
        <f t="shared" ref="N3411:O3411" si="1210">SUM(N3412:N3416)</f>
        <v>11500</v>
      </c>
      <c r="O3411" s="104">
        <f t="shared" si="1210"/>
        <v>11500</v>
      </c>
      <c r="P3411" s="104">
        <f t="shared" si="1206"/>
        <v>34429</v>
      </c>
      <c r="Q3411" s="104">
        <f t="shared" si="1207"/>
        <v>18.957656516711634</v>
      </c>
      <c r="R3411" s="35"/>
    </row>
    <row r="3412" spans="1:18" x14ac:dyDescent="0.3">
      <c r="A3412" s="40" t="s">
        <v>796</v>
      </c>
      <c r="B3412" s="40" t="s">
        <v>154</v>
      </c>
      <c r="C3412" s="40" t="s">
        <v>1380</v>
      </c>
      <c r="D3412" s="40" t="s">
        <v>1381</v>
      </c>
      <c r="E3412" s="88" t="s">
        <v>3016</v>
      </c>
      <c r="F3412" s="40" t="s">
        <v>1383</v>
      </c>
      <c r="G3412" s="81" t="s">
        <v>3071</v>
      </c>
      <c r="H3412" s="9" t="s">
        <v>9</v>
      </c>
      <c r="I3412" s="102">
        <v>26110</v>
      </c>
      <c r="J3412" s="102">
        <v>25110</v>
      </c>
      <c r="K3412" s="102"/>
      <c r="L3412" s="102">
        <f t="shared" si="1205"/>
        <v>8265</v>
      </c>
      <c r="M3412" s="102">
        <v>2265</v>
      </c>
      <c r="N3412" s="102">
        <v>3000</v>
      </c>
      <c r="O3412" s="102">
        <v>3000</v>
      </c>
      <c r="P3412" s="102">
        <f t="shared" si="1206"/>
        <v>8265</v>
      </c>
      <c r="Q3412" s="102">
        <f t="shared" si="1207"/>
        <v>32.915173237753883</v>
      </c>
      <c r="R3412" s="35"/>
    </row>
    <row r="3413" spans="1:18" x14ac:dyDescent="0.3">
      <c r="A3413" s="40" t="s">
        <v>796</v>
      </c>
      <c r="B3413" s="40" t="s">
        <v>154</v>
      </c>
      <c r="C3413" s="40" t="s">
        <v>1380</v>
      </c>
      <c r="D3413" s="40" t="s">
        <v>1381</v>
      </c>
      <c r="E3413" s="88" t="s">
        <v>3016</v>
      </c>
      <c r="F3413" s="40" t="s">
        <v>1384</v>
      </c>
      <c r="G3413" s="81" t="s">
        <v>3071</v>
      </c>
      <c r="H3413" s="9" t="s">
        <v>12</v>
      </c>
      <c r="I3413" s="102">
        <v>104000</v>
      </c>
      <c r="J3413" s="102">
        <v>102000</v>
      </c>
      <c r="K3413" s="102"/>
      <c r="L3413" s="102">
        <f t="shared" si="1205"/>
        <v>26164</v>
      </c>
      <c r="M3413" s="102">
        <v>9164</v>
      </c>
      <c r="N3413" s="102">
        <v>8500</v>
      </c>
      <c r="O3413" s="102">
        <v>8500</v>
      </c>
      <c r="P3413" s="102">
        <f t="shared" si="1206"/>
        <v>26164</v>
      </c>
      <c r="Q3413" s="102">
        <f t="shared" si="1207"/>
        <v>25.650980392156864</v>
      </c>
      <c r="R3413" s="35"/>
    </row>
    <row r="3414" spans="1:18" x14ac:dyDescent="0.3">
      <c r="A3414" s="40" t="s">
        <v>796</v>
      </c>
      <c r="B3414" s="40" t="s">
        <v>154</v>
      </c>
      <c r="C3414" s="40" t="s">
        <v>1380</v>
      </c>
      <c r="D3414" s="40" t="s">
        <v>1381</v>
      </c>
      <c r="E3414" s="88" t="s">
        <v>3016</v>
      </c>
      <c r="F3414" s="40" t="s">
        <v>1385</v>
      </c>
      <c r="G3414" s="81" t="s">
        <v>3071</v>
      </c>
      <c r="H3414" s="9" t="s">
        <v>10</v>
      </c>
      <c r="I3414" s="102">
        <v>25200</v>
      </c>
      <c r="J3414" s="102">
        <v>24600</v>
      </c>
      <c r="K3414" s="102"/>
      <c r="L3414" s="102">
        <f t="shared" si="1205"/>
        <v>0</v>
      </c>
      <c r="M3414" s="102">
        <v>0</v>
      </c>
      <c r="N3414" s="102"/>
      <c r="O3414" s="102"/>
      <c r="P3414" s="102">
        <f t="shared" si="1206"/>
        <v>0</v>
      </c>
      <c r="Q3414" s="102">
        <f t="shared" si="1207"/>
        <v>0</v>
      </c>
      <c r="R3414" s="35"/>
    </row>
    <row r="3415" spans="1:18" x14ac:dyDescent="0.3">
      <c r="A3415" s="40" t="s">
        <v>796</v>
      </c>
      <c r="B3415" s="40" t="s">
        <v>154</v>
      </c>
      <c r="C3415" s="40" t="s">
        <v>1380</v>
      </c>
      <c r="D3415" s="40" t="s">
        <v>1381</v>
      </c>
      <c r="E3415" s="88" t="s">
        <v>3016</v>
      </c>
      <c r="F3415" s="40" t="s">
        <v>1386</v>
      </c>
      <c r="G3415" s="81" t="s">
        <v>3071</v>
      </c>
      <c r="H3415" s="9" t="s">
        <v>8</v>
      </c>
      <c r="I3415" s="102">
        <v>14000</v>
      </c>
      <c r="J3415" s="102">
        <v>14000</v>
      </c>
      <c r="K3415" s="102"/>
      <c r="L3415" s="102">
        <f t="shared" si="1205"/>
        <v>0</v>
      </c>
      <c r="M3415" s="102">
        <v>0</v>
      </c>
      <c r="N3415" s="102"/>
      <c r="O3415" s="102"/>
      <c r="P3415" s="102">
        <f t="shared" si="1206"/>
        <v>0</v>
      </c>
      <c r="Q3415" s="102">
        <f t="shared" si="1207"/>
        <v>0</v>
      </c>
      <c r="R3415" s="35"/>
    </row>
    <row r="3416" spans="1:18" x14ac:dyDescent="0.3">
      <c r="A3416" s="40" t="s">
        <v>796</v>
      </c>
      <c r="B3416" s="40" t="s">
        <v>154</v>
      </c>
      <c r="C3416" s="40" t="s">
        <v>1380</v>
      </c>
      <c r="D3416" s="40" t="s">
        <v>1381</v>
      </c>
      <c r="E3416" s="88" t="s">
        <v>3016</v>
      </c>
      <c r="F3416" s="40" t="s">
        <v>1387</v>
      </c>
      <c r="G3416" s="81" t="s">
        <v>3071</v>
      </c>
      <c r="H3416" s="9" t="s">
        <v>11</v>
      </c>
      <c r="I3416" s="102">
        <v>15900</v>
      </c>
      <c r="J3416" s="102">
        <v>15900</v>
      </c>
      <c r="K3416" s="102"/>
      <c r="L3416" s="102">
        <f t="shared" si="1205"/>
        <v>0</v>
      </c>
      <c r="M3416" s="102">
        <v>0</v>
      </c>
      <c r="N3416" s="102"/>
      <c r="O3416" s="102"/>
      <c r="P3416" s="102">
        <f t="shared" si="1206"/>
        <v>0</v>
      </c>
      <c r="Q3416" s="102">
        <f t="shared" si="1207"/>
        <v>0</v>
      </c>
      <c r="R3416" s="35"/>
    </row>
    <row r="3417" spans="1:18" x14ac:dyDescent="0.3">
      <c r="A3417" s="40" t="s">
        <v>796</v>
      </c>
      <c r="B3417" s="40" t="s">
        <v>154</v>
      </c>
      <c r="C3417" s="40" t="s">
        <v>1380</v>
      </c>
      <c r="D3417" s="40" t="s">
        <v>1381</v>
      </c>
      <c r="E3417" s="52" t="s">
        <v>124</v>
      </c>
      <c r="F3417" s="52" t="s">
        <v>0</v>
      </c>
      <c r="G3417" s="52" t="s">
        <v>0</v>
      </c>
      <c r="H3417" s="6" t="s">
        <v>14</v>
      </c>
      <c r="I3417" s="104">
        <f>SUM(I3418)</f>
        <v>134368</v>
      </c>
      <c r="J3417" s="104">
        <f>SUM(J3418)</f>
        <v>132868</v>
      </c>
      <c r="K3417" s="104">
        <f>SUM(K3418)</f>
        <v>0</v>
      </c>
      <c r="L3417" s="104">
        <f t="shared" si="1205"/>
        <v>33958</v>
      </c>
      <c r="M3417" s="104">
        <f>SUM(M3418)</f>
        <v>10358</v>
      </c>
      <c r="N3417" s="104">
        <f t="shared" ref="N3417:O3417" si="1211">SUM(N3418)</f>
        <v>12500</v>
      </c>
      <c r="O3417" s="104">
        <f t="shared" si="1211"/>
        <v>11100</v>
      </c>
      <c r="P3417" s="104">
        <f t="shared" si="1206"/>
        <v>33958</v>
      </c>
      <c r="Q3417" s="104">
        <f t="shared" si="1207"/>
        <v>25.557696360297438</v>
      </c>
      <c r="R3417" s="35"/>
    </row>
    <row r="3418" spans="1:18" x14ac:dyDescent="0.3">
      <c r="A3418" s="40" t="s">
        <v>796</v>
      </c>
      <c r="B3418" s="40" t="s">
        <v>154</v>
      </c>
      <c r="C3418" s="40" t="s">
        <v>1380</v>
      </c>
      <c r="D3418" s="40" t="s">
        <v>1381</v>
      </c>
      <c r="E3418" s="88" t="s">
        <v>3017</v>
      </c>
      <c r="F3418" s="40"/>
      <c r="G3418" s="81" t="s">
        <v>3071</v>
      </c>
      <c r="H3418" s="9" t="s">
        <v>15</v>
      </c>
      <c r="I3418" s="102">
        <v>134368</v>
      </c>
      <c r="J3418" s="102">
        <v>132868</v>
      </c>
      <c r="K3418" s="102"/>
      <c r="L3418" s="102">
        <f t="shared" si="1205"/>
        <v>33958</v>
      </c>
      <c r="M3418" s="102">
        <v>10358</v>
      </c>
      <c r="N3418" s="102">
        <v>12500</v>
      </c>
      <c r="O3418" s="102">
        <v>11100</v>
      </c>
      <c r="P3418" s="102">
        <f t="shared" si="1206"/>
        <v>33958</v>
      </c>
      <c r="Q3418" s="102">
        <f t="shared" si="1207"/>
        <v>25.557696360297438</v>
      </c>
      <c r="R3418" s="35"/>
    </row>
    <row r="3419" spans="1:18" x14ac:dyDescent="0.3">
      <c r="A3419" s="40" t="s">
        <v>796</v>
      </c>
      <c r="B3419" s="40" t="s">
        <v>154</v>
      </c>
      <c r="C3419" s="40" t="s">
        <v>1380</v>
      </c>
      <c r="D3419" s="40" t="s">
        <v>1381</v>
      </c>
      <c r="E3419" s="52" t="s">
        <v>125</v>
      </c>
      <c r="F3419" s="52" t="s">
        <v>0</v>
      </c>
      <c r="G3419" s="52" t="s">
        <v>0</v>
      </c>
      <c r="H3419" s="6" t="s">
        <v>16</v>
      </c>
      <c r="I3419" s="104">
        <f>SUM(I3420:I3427)</f>
        <v>239700</v>
      </c>
      <c r="J3419" s="104">
        <f>SUM(J3420:J3427)</f>
        <v>170500</v>
      </c>
      <c r="K3419" s="104">
        <f>SUM(K3420:K3427)</f>
        <v>0</v>
      </c>
      <c r="L3419" s="104">
        <f t="shared" si="1205"/>
        <v>32828</v>
      </c>
      <c r="M3419" s="104">
        <f>SUM(M3420:M3427)</f>
        <v>318</v>
      </c>
      <c r="N3419" s="104">
        <f t="shared" ref="N3419:O3419" si="1212">SUM(N3420:N3427)</f>
        <v>19505</v>
      </c>
      <c r="O3419" s="104">
        <f t="shared" si="1212"/>
        <v>13005</v>
      </c>
      <c r="P3419" s="104">
        <f t="shared" si="1206"/>
        <v>32828</v>
      </c>
      <c r="Q3419" s="104">
        <f t="shared" si="1207"/>
        <v>19.253958944281525</v>
      </c>
      <c r="R3419" s="35"/>
    </row>
    <row r="3420" spans="1:18" x14ac:dyDescent="0.3">
      <c r="A3420" s="40" t="s">
        <v>796</v>
      </c>
      <c r="B3420" s="40" t="s">
        <v>154</v>
      </c>
      <c r="C3420" s="40" t="s">
        <v>1380</v>
      </c>
      <c r="D3420" s="40" t="s">
        <v>1381</v>
      </c>
      <c r="E3420" s="88" t="s">
        <v>3018</v>
      </c>
      <c r="F3420" s="40"/>
      <c r="G3420" s="81" t="s">
        <v>3071</v>
      </c>
      <c r="H3420" s="9" t="s">
        <v>17</v>
      </c>
      <c r="I3420" s="102">
        <v>1500</v>
      </c>
      <c r="J3420" s="102">
        <v>500</v>
      </c>
      <c r="K3420" s="102"/>
      <c r="L3420" s="102">
        <f t="shared" si="1205"/>
        <v>0</v>
      </c>
      <c r="M3420" s="102">
        <v>0</v>
      </c>
      <c r="N3420" s="102"/>
      <c r="O3420" s="102"/>
      <c r="P3420" s="102">
        <f t="shared" si="1206"/>
        <v>0</v>
      </c>
      <c r="Q3420" s="102">
        <f t="shared" si="1207"/>
        <v>0</v>
      </c>
      <c r="R3420" s="35"/>
    </row>
    <row r="3421" spans="1:18" x14ac:dyDescent="0.3">
      <c r="A3421" s="40" t="s">
        <v>796</v>
      </c>
      <c r="B3421" s="40" t="s">
        <v>154</v>
      </c>
      <c r="C3421" s="40" t="s">
        <v>1380</v>
      </c>
      <c r="D3421" s="40" t="s">
        <v>1381</v>
      </c>
      <c r="E3421" s="88" t="s">
        <v>3031</v>
      </c>
      <c r="F3421" s="40"/>
      <c r="G3421" s="81" t="s">
        <v>3071</v>
      </c>
      <c r="H3421" s="9" t="s">
        <v>18</v>
      </c>
      <c r="I3421" s="102">
        <v>94000</v>
      </c>
      <c r="J3421" s="102">
        <v>94000</v>
      </c>
      <c r="K3421" s="102"/>
      <c r="L3421" s="102">
        <f t="shared" si="1205"/>
        <v>21000</v>
      </c>
      <c r="M3421" s="102">
        <v>0</v>
      </c>
      <c r="N3421" s="102">
        <v>13000</v>
      </c>
      <c r="O3421" s="102">
        <v>8000</v>
      </c>
      <c r="P3421" s="102">
        <f t="shared" si="1206"/>
        <v>21000</v>
      </c>
      <c r="Q3421" s="102">
        <f t="shared" si="1207"/>
        <v>22.340425531914892</v>
      </c>
      <c r="R3421" s="35"/>
    </row>
    <row r="3422" spans="1:18" x14ac:dyDescent="0.3">
      <c r="A3422" s="40" t="s">
        <v>796</v>
      </c>
      <c r="B3422" s="40" t="s">
        <v>154</v>
      </c>
      <c r="C3422" s="40" t="s">
        <v>1380</v>
      </c>
      <c r="D3422" s="40" t="s">
        <v>1381</v>
      </c>
      <c r="E3422" s="88" t="s">
        <v>3032</v>
      </c>
      <c r="F3422" s="40"/>
      <c r="G3422" s="81" t="s">
        <v>3071</v>
      </c>
      <c r="H3422" s="9" t="s">
        <v>19</v>
      </c>
      <c r="I3422" s="102">
        <v>13100</v>
      </c>
      <c r="J3422" s="102">
        <v>13100</v>
      </c>
      <c r="K3422" s="102"/>
      <c r="L3422" s="102">
        <f t="shared" si="1205"/>
        <v>3600</v>
      </c>
      <c r="M3422" s="102">
        <v>0</v>
      </c>
      <c r="N3422" s="102">
        <v>2500</v>
      </c>
      <c r="O3422" s="102">
        <v>1100</v>
      </c>
      <c r="P3422" s="102">
        <f t="shared" si="1206"/>
        <v>3600</v>
      </c>
      <c r="Q3422" s="102">
        <f t="shared" si="1207"/>
        <v>27.480916030534353</v>
      </c>
      <c r="R3422" s="35"/>
    </row>
    <row r="3423" spans="1:18" x14ac:dyDescent="0.3">
      <c r="A3423" s="40" t="s">
        <v>796</v>
      </c>
      <c r="B3423" s="40" t="s">
        <v>154</v>
      </c>
      <c r="C3423" s="40" t="s">
        <v>1380</v>
      </c>
      <c r="D3423" s="40" t="s">
        <v>1381</v>
      </c>
      <c r="E3423" s="88" t="s">
        <v>3026</v>
      </c>
      <c r="F3423" s="40"/>
      <c r="G3423" s="81" t="s">
        <v>3071</v>
      </c>
      <c r="H3423" s="9" t="s">
        <v>20</v>
      </c>
      <c r="I3423" s="102">
        <v>67500</v>
      </c>
      <c r="J3423" s="102">
        <v>7500</v>
      </c>
      <c r="K3423" s="102"/>
      <c r="L3423" s="102">
        <f t="shared" si="1205"/>
        <v>1250</v>
      </c>
      <c r="M3423" s="102">
        <v>0</v>
      </c>
      <c r="N3423" s="102">
        <v>625</v>
      </c>
      <c r="O3423" s="102">
        <v>625</v>
      </c>
      <c r="P3423" s="102">
        <f t="shared" si="1206"/>
        <v>1250</v>
      </c>
      <c r="Q3423" s="102">
        <f t="shared" si="1207"/>
        <v>16.666666666666664</v>
      </c>
      <c r="R3423" s="35"/>
    </row>
    <row r="3424" spans="1:18" x14ac:dyDescent="0.3">
      <c r="A3424" s="40" t="s">
        <v>796</v>
      </c>
      <c r="B3424" s="40" t="s">
        <v>154</v>
      </c>
      <c r="C3424" s="40" t="s">
        <v>1380</v>
      </c>
      <c r="D3424" s="40" t="s">
        <v>1381</v>
      </c>
      <c r="E3424" s="88" t="s">
        <v>3033</v>
      </c>
      <c r="F3424" s="40"/>
      <c r="G3424" s="81" t="s">
        <v>3071</v>
      </c>
      <c r="H3424" s="9" t="s">
        <v>21</v>
      </c>
      <c r="I3424" s="102">
        <v>2200</v>
      </c>
      <c r="J3424" s="102">
        <v>1000</v>
      </c>
      <c r="K3424" s="102"/>
      <c r="L3424" s="102">
        <f t="shared" si="1205"/>
        <v>0</v>
      </c>
      <c r="M3424" s="102">
        <v>0</v>
      </c>
      <c r="N3424" s="102"/>
      <c r="O3424" s="102"/>
      <c r="P3424" s="102">
        <f t="shared" si="1206"/>
        <v>0</v>
      </c>
      <c r="Q3424" s="102">
        <f t="shared" si="1207"/>
        <v>0</v>
      </c>
      <c r="R3424" s="35"/>
    </row>
    <row r="3425" spans="1:18" x14ac:dyDescent="0.3">
      <c r="A3425" s="40" t="s">
        <v>796</v>
      </c>
      <c r="B3425" s="40" t="s">
        <v>154</v>
      </c>
      <c r="C3425" s="40" t="s">
        <v>1380</v>
      </c>
      <c r="D3425" s="40" t="s">
        <v>1381</v>
      </c>
      <c r="E3425" s="88" t="s">
        <v>3035</v>
      </c>
      <c r="F3425" s="40"/>
      <c r="G3425" s="81" t="s">
        <v>3071</v>
      </c>
      <c r="H3425" s="9" t="s">
        <v>23</v>
      </c>
      <c r="I3425" s="102">
        <v>15000</v>
      </c>
      <c r="J3425" s="102">
        <v>10000</v>
      </c>
      <c r="K3425" s="102"/>
      <c r="L3425" s="102">
        <f t="shared" si="1205"/>
        <v>1660</v>
      </c>
      <c r="M3425" s="102">
        <v>0</v>
      </c>
      <c r="N3425" s="102">
        <v>830</v>
      </c>
      <c r="O3425" s="102">
        <v>830</v>
      </c>
      <c r="P3425" s="102">
        <f t="shared" si="1206"/>
        <v>1660</v>
      </c>
      <c r="Q3425" s="102">
        <f t="shared" si="1207"/>
        <v>16.600000000000001</v>
      </c>
      <c r="R3425" s="35"/>
    </row>
    <row r="3426" spans="1:18" x14ac:dyDescent="0.3">
      <c r="A3426" s="40" t="s">
        <v>796</v>
      </c>
      <c r="B3426" s="40" t="s">
        <v>154</v>
      </c>
      <c r="C3426" s="40" t="s">
        <v>1380</v>
      </c>
      <c r="D3426" s="40" t="s">
        <v>1381</v>
      </c>
      <c r="E3426" s="88" t="s">
        <v>3036</v>
      </c>
      <c r="F3426" s="40"/>
      <c r="G3426" s="81" t="s">
        <v>3071</v>
      </c>
      <c r="H3426" s="9" t="s">
        <v>24</v>
      </c>
      <c r="I3426" s="102">
        <v>0</v>
      </c>
      <c r="J3426" s="102">
        <v>0</v>
      </c>
      <c r="K3426" s="102"/>
      <c r="L3426" s="102">
        <f t="shared" si="1205"/>
        <v>0</v>
      </c>
      <c r="M3426" s="102">
        <v>0</v>
      </c>
      <c r="N3426" s="102"/>
      <c r="O3426" s="102"/>
      <c r="P3426" s="102">
        <f t="shared" si="1206"/>
        <v>0</v>
      </c>
      <c r="Q3426" s="102" t="str">
        <f t="shared" si="1207"/>
        <v>-</v>
      </c>
      <c r="R3426" s="35"/>
    </row>
    <row r="3427" spans="1:18" x14ac:dyDescent="0.3">
      <c r="A3427" s="41" t="s">
        <v>796</v>
      </c>
      <c r="B3427" s="41" t="s">
        <v>154</v>
      </c>
      <c r="C3427" s="41" t="s">
        <v>1380</v>
      </c>
      <c r="D3427" s="41" t="s">
        <v>1381</v>
      </c>
      <c r="E3427" s="41" t="s">
        <v>127</v>
      </c>
      <c r="F3427" s="40" t="s">
        <v>0</v>
      </c>
      <c r="G3427" s="81" t="s">
        <v>0</v>
      </c>
      <c r="H3427" s="6" t="s">
        <v>25</v>
      </c>
      <c r="I3427" s="104">
        <f>SUM(I3428:I3430)</f>
        <v>46400</v>
      </c>
      <c r="J3427" s="104">
        <f>SUM(J3428:J3430)</f>
        <v>44400</v>
      </c>
      <c r="K3427" s="104">
        <f>SUM(K3428:K3430)</f>
        <v>0</v>
      </c>
      <c r="L3427" s="104">
        <f t="shared" si="1205"/>
        <v>5318</v>
      </c>
      <c r="M3427" s="104">
        <f>SUM(M3428:M3430)</f>
        <v>318</v>
      </c>
      <c r="N3427" s="104">
        <f t="shared" ref="N3427:O3427" si="1213">SUM(N3428:N3430)</f>
        <v>2550</v>
      </c>
      <c r="O3427" s="104">
        <f t="shared" si="1213"/>
        <v>2450</v>
      </c>
      <c r="P3427" s="104">
        <f t="shared" si="1206"/>
        <v>5318</v>
      </c>
      <c r="Q3427" s="104">
        <f t="shared" si="1207"/>
        <v>11.977477477477477</v>
      </c>
      <c r="R3427" s="35"/>
    </row>
    <row r="3428" spans="1:18" x14ac:dyDescent="0.3">
      <c r="A3428" s="40" t="s">
        <v>796</v>
      </c>
      <c r="B3428" s="40" t="s">
        <v>154</v>
      </c>
      <c r="C3428" s="40" t="s">
        <v>1380</v>
      </c>
      <c r="D3428" s="40" t="s">
        <v>1381</v>
      </c>
      <c r="E3428" s="88" t="s">
        <v>3019</v>
      </c>
      <c r="F3428" s="40"/>
      <c r="G3428" s="81" t="s">
        <v>3071</v>
      </c>
      <c r="H3428" s="9" t="s">
        <v>25</v>
      </c>
      <c r="I3428" s="102">
        <v>27000</v>
      </c>
      <c r="J3428" s="102">
        <v>25000</v>
      </c>
      <c r="K3428" s="102"/>
      <c r="L3428" s="102">
        <f t="shared" si="1205"/>
        <v>4200</v>
      </c>
      <c r="M3428" s="102">
        <v>0</v>
      </c>
      <c r="N3428" s="102">
        <v>2100</v>
      </c>
      <c r="O3428" s="102">
        <v>2100</v>
      </c>
      <c r="P3428" s="102">
        <f t="shared" si="1206"/>
        <v>4200</v>
      </c>
      <c r="Q3428" s="102">
        <f t="shared" si="1207"/>
        <v>16.8</v>
      </c>
      <c r="R3428" s="35"/>
    </row>
    <row r="3429" spans="1:18" x14ac:dyDescent="0.3">
      <c r="A3429" s="40" t="s">
        <v>796</v>
      </c>
      <c r="B3429" s="40" t="s">
        <v>154</v>
      </c>
      <c r="C3429" s="40" t="s">
        <v>1380</v>
      </c>
      <c r="D3429" s="40" t="s">
        <v>1381</v>
      </c>
      <c r="E3429" s="88" t="s">
        <v>3019</v>
      </c>
      <c r="F3429" s="40" t="s">
        <v>1388</v>
      </c>
      <c r="G3429" s="81" t="s">
        <v>3071</v>
      </c>
      <c r="H3429" s="9" t="s">
        <v>135</v>
      </c>
      <c r="I3429" s="102">
        <v>4100</v>
      </c>
      <c r="J3429" s="102">
        <v>4100</v>
      </c>
      <c r="K3429" s="102"/>
      <c r="L3429" s="102">
        <f t="shared" si="1205"/>
        <v>1118</v>
      </c>
      <c r="M3429" s="102">
        <v>318</v>
      </c>
      <c r="N3429" s="102">
        <v>450</v>
      </c>
      <c r="O3429" s="102">
        <v>350</v>
      </c>
      <c r="P3429" s="102">
        <f t="shared" si="1206"/>
        <v>1118</v>
      </c>
      <c r="Q3429" s="102">
        <f t="shared" si="1207"/>
        <v>27.26829268292683</v>
      </c>
      <c r="R3429" s="35"/>
    </row>
    <row r="3430" spans="1:18" ht="20.399999999999999" x14ac:dyDescent="0.3">
      <c r="A3430" s="40" t="s">
        <v>796</v>
      </c>
      <c r="B3430" s="40" t="s">
        <v>154</v>
      </c>
      <c r="C3430" s="40" t="s">
        <v>1380</v>
      </c>
      <c r="D3430" s="40" t="s">
        <v>1381</v>
      </c>
      <c r="E3430" s="88" t="s">
        <v>3019</v>
      </c>
      <c r="F3430" s="40" t="s">
        <v>1389</v>
      </c>
      <c r="G3430" s="81" t="s">
        <v>3071</v>
      </c>
      <c r="H3430" s="9" t="s">
        <v>141</v>
      </c>
      <c r="I3430" s="102">
        <v>15300</v>
      </c>
      <c r="J3430" s="102">
        <v>15300</v>
      </c>
      <c r="K3430" s="102"/>
      <c r="L3430" s="102">
        <f t="shared" si="1205"/>
        <v>0</v>
      </c>
      <c r="M3430" s="102">
        <v>0</v>
      </c>
      <c r="N3430" s="102"/>
      <c r="O3430" s="102"/>
      <c r="P3430" s="102">
        <f t="shared" si="1206"/>
        <v>0</v>
      </c>
      <c r="Q3430" s="102">
        <f t="shared" si="1207"/>
        <v>0</v>
      </c>
      <c r="R3430" s="35"/>
    </row>
    <row r="3431" spans="1:18" s="34" customFormat="1" ht="20.399999999999999" x14ac:dyDescent="0.3">
      <c r="A3431" s="43" t="s">
        <v>0</v>
      </c>
      <c r="B3431" s="43" t="s">
        <v>0</v>
      </c>
      <c r="C3431" s="43" t="s">
        <v>0</v>
      </c>
      <c r="D3431" s="49" t="s">
        <v>0</v>
      </c>
      <c r="E3431" s="49" t="s">
        <v>0</v>
      </c>
      <c r="F3431" s="49" t="s">
        <v>0</v>
      </c>
      <c r="G3431" s="49" t="s">
        <v>0</v>
      </c>
      <c r="H3431" s="21" t="s">
        <v>35</v>
      </c>
      <c r="I3431" s="112">
        <f t="shared" ref="I3431:O3432" si="1214">SUM(I3432)</f>
        <v>100</v>
      </c>
      <c r="J3431" s="112">
        <f t="shared" si="1214"/>
        <v>100</v>
      </c>
      <c r="K3431" s="112">
        <f t="shared" si="1214"/>
        <v>0</v>
      </c>
      <c r="L3431" s="112">
        <f t="shared" si="1205"/>
        <v>0</v>
      </c>
      <c r="M3431" s="112">
        <f t="shared" si="1214"/>
        <v>0</v>
      </c>
      <c r="N3431" s="112">
        <f t="shared" si="1214"/>
        <v>0</v>
      </c>
      <c r="O3431" s="112">
        <f t="shared" si="1214"/>
        <v>0</v>
      </c>
      <c r="P3431" s="112">
        <f t="shared" si="1206"/>
        <v>0</v>
      </c>
      <c r="Q3431" s="112">
        <f t="shared" si="1207"/>
        <v>0</v>
      </c>
      <c r="R3431" s="35"/>
    </row>
    <row r="3432" spans="1:18" x14ac:dyDescent="0.3">
      <c r="A3432" s="40" t="s">
        <v>796</v>
      </c>
      <c r="B3432" s="40" t="s">
        <v>154</v>
      </c>
      <c r="C3432" s="40" t="s">
        <v>1380</v>
      </c>
      <c r="D3432" s="40" t="s">
        <v>1381</v>
      </c>
      <c r="E3432" s="52" t="s">
        <v>142</v>
      </c>
      <c r="F3432" s="52" t="s">
        <v>0</v>
      </c>
      <c r="G3432" s="52" t="s">
        <v>0</v>
      </c>
      <c r="H3432" s="6" t="s">
        <v>27</v>
      </c>
      <c r="I3432" s="104">
        <f t="shared" si="1214"/>
        <v>100</v>
      </c>
      <c r="J3432" s="104">
        <f t="shared" si="1214"/>
        <v>100</v>
      </c>
      <c r="K3432" s="104">
        <f t="shared" si="1214"/>
        <v>0</v>
      </c>
      <c r="L3432" s="104">
        <f t="shared" si="1205"/>
        <v>0</v>
      </c>
      <c r="M3432" s="104">
        <f t="shared" si="1214"/>
        <v>0</v>
      </c>
      <c r="N3432" s="104">
        <f t="shared" si="1214"/>
        <v>0</v>
      </c>
      <c r="O3432" s="104">
        <f t="shared" si="1214"/>
        <v>0</v>
      </c>
      <c r="P3432" s="104">
        <f t="shared" si="1206"/>
        <v>0</v>
      </c>
      <c r="Q3432" s="104">
        <f t="shared" si="1207"/>
        <v>0</v>
      </c>
      <c r="R3432" s="35"/>
    </row>
    <row r="3433" spans="1:18" x14ac:dyDescent="0.3">
      <c r="A3433" s="40" t="s">
        <v>796</v>
      </c>
      <c r="B3433" s="40" t="s">
        <v>154</v>
      </c>
      <c r="C3433" s="40" t="s">
        <v>1380</v>
      </c>
      <c r="D3433" s="40" t="s">
        <v>1381</v>
      </c>
      <c r="E3433" s="88" t="s">
        <v>3021</v>
      </c>
      <c r="F3433" s="40"/>
      <c r="G3433" s="81" t="s">
        <v>3071</v>
      </c>
      <c r="H3433" s="9" t="s">
        <v>34</v>
      </c>
      <c r="I3433" s="102">
        <v>100</v>
      </c>
      <c r="J3433" s="102">
        <v>100</v>
      </c>
      <c r="K3433" s="102"/>
      <c r="L3433" s="102">
        <f t="shared" si="1205"/>
        <v>0</v>
      </c>
      <c r="M3433" s="102">
        <v>0</v>
      </c>
      <c r="N3433" s="102"/>
      <c r="O3433" s="102"/>
      <c r="P3433" s="102">
        <f t="shared" si="1206"/>
        <v>0</v>
      </c>
      <c r="Q3433" s="102">
        <f t="shared" si="1207"/>
        <v>0</v>
      </c>
      <c r="R3433" s="35"/>
    </row>
    <row r="3434" spans="1:18" s="34" customFormat="1" ht="20.399999999999999" x14ac:dyDescent="0.3">
      <c r="A3434" s="43" t="s">
        <v>0</v>
      </c>
      <c r="B3434" s="43" t="s">
        <v>0</v>
      </c>
      <c r="C3434" s="43" t="s">
        <v>0</v>
      </c>
      <c r="D3434" s="49" t="s">
        <v>0</v>
      </c>
      <c r="E3434" s="49" t="s">
        <v>0</v>
      </c>
      <c r="F3434" s="49" t="s">
        <v>0</v>
      </c>
      <c r="G3434" s="49" t="s">
        <v>0</v>
      </c>
      <c r="H3434" s="21" t="s">
        <v>53</v>
      </c>
      <c r="I3434" s="112">
        <f>SUM(I3435)</f>
        <v>10000</v>
      </c>
      <c r="J3434" s="112">
        <f>SUM(J3435)</f>
        <v>0</v>
      </c>
      <c r="K3434" s="112">
        <f>SUM(K3435)</f>
        <v>0</v>
      </c>
      <c r="L3434" s="112">
        <f t="shared" si="1205"/>
        <v>0</v>
      </c>
      <c r="M3434" s="112">
        <f>SUM(M3435)</f>
        <v>0</v>
      </c>
      <c r="N3434" s="112">
        <f t="shared" ref="N3434:O3434" si="1215">SUM(N3435)</f>
        <v>0</v>
      </c>
      <c r="O3434" s="112">
        <f t="shared" si="1215"/>
        <v>0</v>
      </c>
      <c r="P3434" s="112">
        <f t="shared" si="1206"/>
        <v>0</v>
      </c>
      <c r="Q3434" s="112" t="str">
        <f t="shared" si="1207"/>
        <v>-</v>
      </c>
      <c r="R3434" s="35"/>
    </row>
    <row r="3435" spans="1:18" x14ac:dyDescent="0.3">
      <c r="A3435" s="40" t="s">
        <v>796</v>
      </c>
      <c r="B3435" s="40" t="s">
        <v>154</v>
      </c>
      <c r="C3435" s="40" t="s">
        <v>1380</v>
      </c>
      <c r="D3435" s="40" t="s">
        <v>1381</v>
      </c>
      <c r="E3435" s="52" t="s">
        <v>149</v>
      </c>
      <c r="F3435" s="52" t="s">
        <v>0</v>
      </c>
      <c r="G3435" s="52" t="s">
        <v>0</v>
      </c>
      <c r="H3435" s="6" t="s">
        <v>46</v>
      </c>
      <c r="I3435" s="104">
        <f>SUM(I3436:I3437)</f>
        <v>10000</v>
      </c>
      <c r="J3435" s="104">
        <f>SUM(J3436:J3437)</f>
        <v>0</v>
      </c>
      <c r="K3435" s="104">
        <f>SUM(K3436:K3437)</f>
        <v>0</v>
      </c>
      <c r="L3435" s="104">
        <f t="shared" si="1205"/>
        <v>0</v>
      </c>
      <c r="M3435" s="104">
        <f>SUM(M3436:M3437)</f>
        <v>0</v>
      </c>
      <c r="N3435" s="104">
        <f t="shared" ref="N3435:O3435" si="1216">SUM(N3436:N3437)</f>
        <v>0</v>
      </c>
      <c r="O3435" s="104">
        <f t="shared" si="1216"/>
        <v>0</v>
      </c>
      <c r="P3435" s="104">
        <f t="shared" si="1206"/>
        <v>0</v>
      </c>
      <c r="Q3435" s="104" t="str">
        <f t="shared" si="1207"/>
        <v>-</v>
      </c>
      <c r="R3435" s="35"/>
    </row>
    <row r="3436" spans="1:18" x14ac:dyDescent="0.3">
      <c r="A3436" s="40" t="s">
        <v>796</v>
      </c>
      <c r="B3436" s="40" t="s">
        <v>154</v>
      </c>
      <c r="C3436" s="40" t="s">
        <v>1380</v>
      </c>
      <c r="D3436" s="40" t="s">
        <v>1381</v>
      </c>
      <c r="E3436" s="88" t="s">
        <v>3022</v>
      </c>
      <c r="F3436" s="40"/>
      <c r="G3436" s="81" t="s">
        <v>3071</v>
      </c>
      <c r="H3436" s="9" t="s">
        <v>49</v>
      </c>
      <c r="I3436" s="102">
        <v>5000</v>
      </c>
      <c r="J3436" s="102">
        <v>0</v>
      </c>
      <c r="K3436" s="102"/>
      <c r="L3436" s="102">
        <f t="shared" si="1205"/>
        <v>0</v>
      </c>
      <c r="M3436" s="102">
        <v>0</v>
      </c>
      <c r="N3436" s="102"/>
      <c r="O3436" s="102"/>
      <c r="P3436" s="102">
        <f t="shared" si="1206"/>
        <v>0</v>
      </c>
      <c r="Q3436" s="102" t="str">
        <f t="shared" si="1207"/>
        <v>-</v>
      </c>
      <c r="R3436" s="35"/>
    </row>
    <row r="3437" spans="1:18" x14ac:dyDescent="0.3">
      <c r="A3437" s="40" t="s">
        <v>796</v>
      </c>
      <c r="B3437" s="40" t="s">
        <v>154</v>
      </c>
      <c r="C3437" s="40" t="s">
        <v>1380</v>
      </c>
      <c r="D3437" s="40" t="s">
        <v>1381</v>
      </c>
      <c r="E3437" s="88" t="s">
        <v>3037</v>
      </c>
      <c r="F3437" s="40"/>
      <c r="G3437" s="81" t="s">
        <v>3071</v>
      </c>
      <c r="H3437" s="9" t="s">
        <v>52</v>
      </c>
      <c r="I3437" s="102">
        <v>5000</v>
      </c>
      <c r="J3437" s="102">
        <v>0</v>
      </c>
      <c r="K3437" s="102"/>
      <c r="L3437" s="102">
        <f t="shared" si="1205"/>
        <v>0</v>
      </c>
      <c r="M3437" s="102">
        <v>0</v>
      </c>
      <c r="N3437" s="102"/>
      <c r="O3437" s="102"/>
      <c r="P3437" s="102">
        <f t="shared" si="1206"/>
        <v>0</v>
      </c>
      <c r="Q3437" s="102" t="str">
        <f t="shared" si="1207"/>
        <v>-</v>
      </c>
      <c r="R3437" s="35"/>
    </row>
    <row r="3438" spans="1:18" s="34" customFormat="1" x14ac:dyDescent="0.3">
      <c r="A3438" s="49" t="s">
        <v>0</v>
      </c>
      <c r="B3438" s="49" t="s">
        <v>0</v>
      </c>
      <c r="C3438" s="49" t="s">
        <v>0</v>
      </c>
      <c r="D3438" s="49" t="s">
        <v>0</v>
      </c>
      <c r="E3438" s="49" t="s">
        <v>0</v>
      </c>
      <c r="F3438" s="49" t="s">
        <v>0</v>
      </c>
      <c r="G3438" s="49" t="s">
        <v>0</v>
      </c>
      <c r="H3438" s="21" t="s">
        <v>1390</v>
      </c>
      <c r="I3438" s="112">
        <f>SUM(I3408,I3431,I3434)</f>
        <v>1819661</v>
      </c>
      <c r="J3438" s="112">
        <f>SUM(J3408,J3431,J3434)</f>
        <v>1715361</v>
      </c>
      <c r="K3438" s="112">
        <f>SUM(K3408,K3431,K3434)</f>
        <v>0</v>
      </c>
      <c r="L3438" s="112">
        <f t="shared" si="1205"/>
        <v>415858</v>
      </c>
      <c r="M3438" s="112">
        <f>SUM(M3408,M3431,M3434)</f>
        <v>120748</v>
      </c>
      <c r="N3438" s="112">
        <f t="shared" ref="N3438:O3438" si="1217">SUM(N3408,N3431,N3434)</f>
        <v>156505</v>
      </c>
      <c r="O3438" s="112">
        <f t="shared" si="1217"/>
        <v>138605</v>
      </c>
      <c r="P3438" s="112">
        <f t="shared" si="1206"/>
        <v>415858</v>
      </c>
      <c r="Q3438" s="112">
        <f t="shared" si="1207"/>
        <v>24.243176800685102</v>
      </c>
      <c r="R3438" s="35"/>
    </row>
    <row r="3439" spans="1:18" ht="15" thickBot="1" x14ac:dyDescent="0.35">
      <c r="A3439" s="81" t="s">
        <v>0</v>
      </c>
      <c r="B3439" s="81" t="s">
        <v>0</v>
      </c>
      <c r="C3439" s="81" t="s">
        <v>0</v>
      </c>
      <c r="D3439" s="81" t="s">
        <v>0</v>
      </c>
      <c r="E3439" s="81" t="s">
        <v>0</v>
      </c>
      <c r="F3439" s="81" t="s">
        <v>0</v>
      </c>
      <c r="G3439" s="81" t="s">
        <v>0</v>
      </c>
      <c r="H3439" s="6" t="s">
        <v>152</v>
      </c>
      <c r="I3439" s="104">
        <v>50</v>
      </c>
      <c r="J3439" s="104">
        <v>50</v>
      </c>
      <c r="K3439" s="104"/>
      <c r="L3439" s="104"/>
      <c r="M3439" s="104"/>
      <c r="N3439" s="104"/>
      <c r="O3439" s="104"/>
      <c r="P3439" s="104"/>
      <c r="Q3439" s="104"/>
      <c r="R3439" s="35"/>
    </row>
    <row r="3440" spans="1:18" s="34" customFormat="1" ht="31.2" thickBot="1" x14ac:dyDescent="0.35">
      <c r="A3440" s="127" t="s">
        <v>0</v>
      </c>
      <c r="B3440" s="127" t="s">
        <v>0</v>
      </c>
      <c r="C3440" s="127" t="s">
        <v>0</v>
      </c>
      <c r="D3440" s="127" t="s">
        <v>0</v>
      </c>
      <c r="E3440" s="127" t="s">
        <v>0</v>
      </c>
      <c r="F3440" s="127" t="s">
        <v>0</v>
      </c>
      <c r="G3440" s="127" t="s">
        <v>0</v>
      </c>
      <c r="H3440" s="29" t="s">
        <v>63</v>
      </c>
      <c r="I3440" s="124" t="s">
        <v>3013</v>
      </c>
      <c r="J3440" s="124" t="s">
        <v>2</v>
      </c>
      <c r="K3440" s="124" t="s">
        <v>3097</v>
      </c>
      <c r="L3440" s="124" t="s">
        <v>3097</v>
      </c>
      <c r="M3440" s="124" t="s">
        <v>3098</v>
      </c>
      <c r="N3440" s="124" t="s">
        <v>3099</v>
      </c>
      <c r="O3440" s="124" t="s">
        <v>3100</v>
      </c>
      <c r="P3440" s="124" t="s">
        <v>3097</v>
      </c>
      <c r="Q3440" s="126" t="s">
        <v>3101</v>
      </c>
      <c r="R3440" s="35"/>
    </row>
    <row r="3441" spans="1:18" x14ac:dyDescent="0.3">
      <c r="A3441" s="128"/>
      <c r="B3441" s="128"/>
      <c r="C3441" s="128"/>
      <c r="D3441" s="128"/>
      <c r="E3441" s="128"/>
      <c r="F3441" s="128"/>
      <c r="G3441" s="128"/>
      <c r="H3441" s="10" t="s">
        <v>0</v>
      </c>
      <c r="I3441" s="103">
        <v>1</v>
      </c>
      <c r="J3441" s="103">
        <v>2</v>
      </c>
      <c r="K3441" s="103">
        <v>3</v>
      </c>
      <c r="L3441" s="103" t="s">
        <v>3</v>
      </c>
      <c r="M3441" s="103">
        <v>5</v>
      </c>
      <c r="N3441" s="103">
        <v>6</v>
      </c>
      <c r="O3441" s="103">
        <v>7</v>
      </c>
      <c r="P3441" s="103" t="s">
        <v>3102</v>
      </c>
      <c r="Q3441" s="103">
        <v>9</v>
      </c>
      <c r="R3441" s="35"/>
    </row>
    <row r="3442" spans="1:18" x14ac:dyDescent="0.3">
      <c r="A3442" s="128"/>
      <c r="B3442" s="128"/>
      <c r="C3442" s="128"/>
      <c r="D3442" s="128"/>
      <c r="E3442" s="128"/>
      <c r="F3442" s="128"/>
      <c r="G3442" s="128"/>
      <c r="H3442" s="11" t="s">
        <v>99</v>
      </c>
      <c r="I3442" s="105">
        <f>SUM(I3438)</f>
        <v>1819661</v>
      </c>
      <c r="J3442" s="105">
        <f>SUM(J3438)</f>
        <v>1715361</v>
      </c>
      <c r="K3442" s="105">
        <f>SUM(K3438)</f>
        <v>0</v>
      </c>
      <c r="L3442" s="105">
        <f t="shared" si="1205"/>
        <v>415858</v>
      </c>
      <c r="M3442" s="105">
        <f>SUM(M3438)</f>
        <v>120748</v>
      </c>
      <c r="N3442" s="105">
        <f t="shared" ref="N3442:O3442" si="1218">SUM(N3438)</f>
        <v>156505</v>
      </c>
      <c r="O3442" s="105">
        <f t="shared" si="1218"/>
        <v>138605</v>
      </c>
      <c r="P3442" s="105">
        <f t="shared" si="1206"/>
        <v>415858</v>
      </c>
      <c r="Q3442" s="105">
        <f t="shared" si="1207"/>
        <v>24.243176800685102</v>
      </c>
      <c r="R3442" s="35"/>
    </row>
    <row r="3443" spans="1:18" x14ac:dyDescent="0.3">
      <c r="A3443" s="128"/>
      <c r="B3443" s="128"/>
      <c r="C3443" s="128"/>
      <c r="D3443" s="128"/>
      <c r="E3443" s="128"/>
      <c r="F3443" s="128"/>
      <c r="G3443" s="128"/>
      <c r="H3443" s="12" t="s">
        <v>62</v>
      </c>
      <c r="I3443" s="105">
        <f>SUM(I3442)</f>
        <v>1819661</v>
      </c>
      <c r="J3443" s="105">
        <f>SUM(J3442)</f>
        <v>1715361</v>
      </c>
      <c r="K3443" s="105">
        <f>SUM(K3442)</f>
        <v>0</v>
      </c>
      <c r="L3443" s="105">
        <f t="shared" si="1205"/>
        <v>415858</v>
      </c>
      <c r="M3443" s="105">
        <f>SUM(M3442)</f>
        <v>120748</v>
      </c>
      <c r="N3443" s="105">
        <f t="shared" ref="N3443:O3443" si="1219">SUM(N3442)</f>
        <v>156505</v>
      </c>
      <c r="O3443" s="105">
        <f t="shared" si="1219"/>
        <v>138605</v>
      </c>
      <c r="P3443" s="105">
        <f t="shared" si="1206"/>
        <v>415858</v>
      </c>
      <c r="Q3443" s="105">
        <f t="shared" si="1207"/>
        <v>24.243176800685102</v>
      </c>
      <c r="R3443" s="35"/>
    </row>
    <row r="3444" spans="1:18" x14ac:dyDescent="0.3">
      <c r="A3444" s="129"/>
      <c r="B3444" s="129"/>
      <c r="C3444" s="129"/>
      <c r="D3444" s="129"/>
      <c r="E3444" s="129"/>
      <c r="F3444" s="129"/>
      <c r="G3444" s="129"/>
      <c r="R3444" s="35"/>
    </row>
    <row r="3445" spans="1:18" ht="15" thickBot="1" x14ac:dyDescent="0.35">
      <c r="A3445" s="81" t="s">
        <v>0</v>
      </c>
      <c r="B3445" s="81" t="s">
        <v>0</v>
      </c>
      <c r="C3445" s="81" t="s">
        <v>0</v>
      </c>
      <c r="D3445" s="81" t="s">
        <v>0</v>
      </c>
      <c r="E3445" s="81" t="s">
        <v>0</v>
      </c>
      <c r="F3445" s="81" t="s">
        <v>0</v>
      </c>
      <c r="G3445" s="81" t="s">
        <v>0</v>
      </c>
      <c r="H3445" s="13" t="s">
        <v>0</v>
      </c>
      <c r="I3445" s="106"/>
      <c r="J3445" s="106"/>
      <c r="K3445" s="106"/>
      <c r="L3445" s="106"/>
      <c r="M3445" s="106"/>
      <c r="N3445" s="106"/>
      <c r="O3445" s="106"/>
      <c r="P3445" s="106"/>
      <c r="Q3445" s="106"/>
      <c r="R3445" s="35"/>
    </row>
    <row r="3446" spans="1:18" s="34" customFormat="1" ht="31.2" thickBot="1" x14ac:dyDescent="0.35">
      <c r="A3446" s="45" t="s">
        <v>112</v>
      </c>
      <c r="B3446" s="45" t="s">
        <v>113</v>
      </c>
      <c r="C3446" s="45" t="s">
        <v>114</v>
      </c>
      <c r="D3446" s="46" t="s">
        <v>0</v>
      </c>
      <c r="E3446" s="45" t="s">
        <v>3014</v>
      </c>
      <c r="F3446" s="45" t="s">
        <v>115</v>
      </c>
      <c r="G3446" s="45" t="s">
        <v>116</v>
      </c>
      <c r="H3446" s="29" t="s">
        <v>1</v>
      </c>
      <c r="I3446" s="124" t="s">
        <v>3013</v>
      </c>
      <c r="J3446" s="124" t="s">
        <v>2</v>
      </c>
      <c r="K3446" s="124" t="s">
        <v>3097</v>
      </c>
      <c r="L3446" s="124" t="s">
        <v>3097</v>
      </c>
      <c r="M3446" s="124" t="s">
        <v>3098</v>
      </c>
      <c r="N3446" s="124" t="s">
        <v>3099</v>
      </c>
      <c r="O3446" s="124" t="s">
        <v>3100</v>
      </c>
      <c r="P3446" s="124" t="s">
        <v>3097</v>
      </c>
      <c r="Q3446" s="126" t="s">
        <v>3101</v>
      </c>
      <c r="R3446" s="35"/>
    </row>
    <row r="3447" spans="1:18" x14ac:dyDescent="0.3">
      <c r="A3447" s="50" t="s">
        <v>0</v>
      </c>
      <c r="B3447" s="50" t="s">
        <v>0</v>
      </c>
      <c r="C3447" s="50" t="s">
        <v>0</v>
      </c>
      <c r="D3447" s="51" t="s">
        <v>0</v>
      </c>
      <c r="E3447" s="51" t="s">
        <v>0</v>
      </c>
      <c r="F3447" s="86" t="s">
        <v>0</v>
      </c>
      <c r="G3447" s="87" t="s">
        <v>0</v>
      </c>
      <c r="H3447" s="8" t="s">
        <v>0</v>
      </c>
      <c r="I3447" s="103">
        <v>1</v>
      </c>
      <c r="J3447" s="103">
        <v>2</v>
      </c>
      <c r="K3447" s="103">
        <v>3</v>
      </c>
      <c r="L3447" s="103" t="s">
        <v>3</v>
      </c>
      <c r="M3447" s="103">
        <v>5</v>
      </c>
      <c r="N3447" s="103">
        <v>6</v>
      </c>
      <c r="O3447" s="103">
        <v>7</v>
      </c>
      <c r="P3447" s="103" t="s">
        <v>3102</v>
      </c>
      <c r="Q3447" s="103">
        <v>9</v>
      </c>
      <c r="R3447" s="35"/>
    </row>
    <row r="3448" spans="1:18" x14ac:dyDescent="0.3">
      <c r="A3448" s="41" t="s">
        <v>796</v>
      </c>
      <c r="B3448" s="41" t="s">
        <v>154</v>
      </c>
      <c r="C3448" s="40" t="s">
        <v>1391</v>
      </c>
      <c r="D3448" s="40" t="s">
        <v>1392</v>
      </c>
      <c r="E3448" s="52" t="s">
        <v>0</v>
      </c>
      <c r="F3448" s="52" t="s">
        <v>0</v>
      </c>
      <c r="G3448" s="52" t="s">
        <v>0</v>
      </c>
      <c r="H3448" s="6" t="s">
        <v>1393</v>
      </c>
      <c r="I3448" s="102"/>
      <c r="J3448" s="102"/>
      <c r="K3448" s="102"/>
      <c r="L3448" s="102">
        <f t="shared" si="1205"/>
        <v>0</v>
      </c>
      <c r="M3448" s="102">
        <v>0</v>
      </c>
      <c r="N3448" s="102"/>
      <c r="O3448" s="102"/>
      <c r="P3448" s="102">
        <f t="shared" si="1206"/>
        <v>0</v>
      </c>
      <c r="Q3448" s="102" t="str">
        <f t="shared" si="1207"/>
        <v>-</v>
      </c>
      <c r="R3448" s="35"/>
    </row>
    <row r="3449" spans="1:18" s="34" customFormat="1" ht="20.399999999999999" x14ac:dyDescent="0.3">
      <c r="A3449" s="43" t="s">
        <v>0</v>
      </c>
      <c r="B3449" s="43" t="s">
        <v>0</v>
      </c>
      <c r="C3449" s="43" t="s">
        <v>0</v>
      </c>
      <c r="D3449" s="49" t="s">
        <v>0</v>
      </c>
      <c r="E3449" s="49" t="s">
        <v>0</v>
      </c>
      <c r="F3449" s="49" t="s">
        <v>0</v>
      </c>
      <c r="G3449" s="49" t="s">
        <v>0</v>
      </c>
      <c r="H3449" s="21" t="s">
        <v>26</v>
      </c>
      <c r="I3449" s="112">
        <f>SUM(I3450,I3458,I3460)</f>
        <v>2101461</v>
      </c>
      <c r="J3449" s="112">
        <f>SUM(J3450,J3458,J3460)</f>
        <v>2007261</v>
      </c>
      <c r="K3449" s="112">
        <f>SUM(K3450,K3458,K3460)</f>
        <v>0</v>
      </c>
      <c r="L3449" s="112">
        <f t="shared" si="1205"/>
        <v>496649</v>
      </c>
      <c r="M3449" s="112">
        <f>SUM(M3450,M3458,M3460)</f>
        <v>143089</v>
      </c>
      <c r="N3449" s="112">
        <f t="shared" ref="N3449:O3449" si="1220">SUM(N3450,N3458,N3460)</f>
        <v>184630</v>
      </c>
      <c r="O3449" s="112">
        <f t="shared" si="1220"/>
        <v>168930</v>
      </c>
      <c r="P3449" s="112">
        <f t="shared" si="1206"/>
        <v>496649</v>
      </c>
      <c r="Q3449" s="112">
        <f t="shared" si="1207"/>
        <v>24.742621911151563</v>
      </c>
      <c r="R3449" s="35"/>
    </row>
    <row r="3450" spans="1:18" x14ac:dyDescent="0.3">
      <c r="A3450" s="40" t="s">
        <v>796</v>
      </c>
      <c r="B3450" s="40" t="s">
        <v>154</v>
      </c>
      <c r="C3450" s="40" t="s">
        <v>1391</v>
      </c>
      <c r="D3450" s="40" t="s">
        <v>1392</v>
      </c>
      <c r="E3450" s="52" t="s">
        <v>119</v>
      </c>
      <c r="F3450" s="52" t="s">
        <v>0</v>
      </c>
      <c r="G3450" s="52" t="s">
        <v>0</v>
      </c>
      <c r="H3450" s="6" t="s">
        <v>5</v>
      </c>
      <c r="I3450" s="104">
        <f>SUM(I3451,I3452)</f>
        <v>1675152</v>
      </c>
      <c r="J3450" s="104">
        <f>SUM(J3451,J3452)</f>
        <v>1657452</v>
      </c>
      <c r="K3450" s="104">
        <f>SUM(K3451,K3452)</f>
        <v>0</v>
      </c>
      <c r="L3450" s="104">
        <f t="shared" si="1205"/>
        <v>418845</v>
      </c>
      <c r="M3450" s="104">
        <f>SUM(M3451,M3452)</f>
        <v>130445</v>
      </c>
      <c r="N3450" s="104">
        <f t="shared" ref="N3450:O3450" si="1221">SUM(N3451,N3452)</f>
        <v>149200</v>
      </c>
      <c r="O3450" s="104">
        <f t="shared" si="1221"/>
        <v>139200</v>
      </c>
      <c r="P3450" s="104">
        <f t="shared" si="1206"/>
        <v>418845</v>
      </c>
      <c r="Q3450" s="104">
        <f t="shared" si="1207"/>
        <v>25.270415070843683</v>
      </c>
      <c r="R3450" s="35"/>
    </row>
    <row r="3451" spans="1:18" x14ac:dyDescent="0.3">
      <c r="A3451" s="40" t="s">
        <v>796</v>
      </c>
      <c r="B3451" s="40" t="s">
        <v>154</v>
      </c>
      <c r="C3451" s="40" t="s">
        <v>1391</v>
      </c>
      <c r="D3451" s="40" t="s">
        <v>1392</v>
      </c>
      <c r="E3451" s="88" t="s">
        <v>3015</v>
      </c>
      <c r="F3451" s="40"/>
      <c r="G3451" s="81" t="s">
        <v>3071</v>
      </c>
      <c r="H3451" s="9" t="s">
        <v>6</v>
      </c>
      <c r="I3451" s="102">
        <v>1469752</v>
      </c>
      <c r="J3451" s="102">
        <v>1455752</v>
      </c>
      <c r="K3451" s="102"/>
      <c r="L3451" s="102">
        <f t="shared" si="1205"/>
        <v>376812</v>
      </c>
      <c r="M3451" s="102">
        <v>116812</v>
      </c>
      <c r="N3451" s="102">
        <v>135000</v>
      </c>
      <c r="O3451" s="102">
        <v>125000</v>
      </c>
      <c r="P3451" s="102">
        <f t="shared" si="1206"/>
        <v>376812</v>
      </c>
      <c r="Q3451" s="102">
        <f t="shared" si="1207"/>
        <v>25.884353928416377</v>
      </c>
      <c r="R3451" s="35"/>
    </row>
    <row r="3452" spans="1:18" x14ac:dyDescent="0.3">
      <c r="A3452" s="41" t="s">
        <v>796</v>
      </c>
      <c r="B3452" s="41" t="s">
        <v>154</v>
      </c>
      <c r="C3452" s="41" t="s">
        <v>1391</v>
      </c>
      <c r="D3452" s="41" t="s">
        <v>1392</v>
      </c>
      <c r="E3452" s="41" t="s">
        <v>120</v>
      </c>
      <c r="F3452" s="40" t="s">
        <v>0</v>
      </c>
      <c r="G3452" s="81" t="s">
        <v>0</v>
      </c>
      <c r="H3452" s="6" t="s">
        <v>7</v>
      </c>
      <c r="I3452" s="104">
        <f>SUM(I3453:I3457)</f>
        <v>205400</v>
      </c>
      <c r="J3452" s="104">
        <f>SUM(J3453:J3457)</f>
        <v>201700</v>
      </c>
      <c r="K3452" s="104">
        <f>SUM(K3453:K3457)</f>
        <v>0</v>
      </c>
      <c r="L3452" s="104">
        <f t="shared" si="1205"/>
        <v>42033</v>
      </c>
      <c r="M3452" s="104">
        <f>SUM(M3453:M3457)</f>
        <v>13633</v>
      </c>
      <c r="N3452" s="104">
        <f t="shared" ref="N3452:O3452" si="1222">SUM(N3453:N3457)</f>
        <v>14200</v>
      </c>
      <c r="O3452" s="104">
        <f t="shared" si="1222"/>
        <v>14200</v>
      </c>
      <c r="P3452" s="104">
        <f t="shared" si="1206"/>
        <v>42033</v>
      </c>
      <c r="Q3452" s="104">
        <f t="shared" si="1207"/>
        <v>20.839365394149727</v>
      </c>
      <c r="R3452" s="35"/>
    </row>
    <row r="3453" spans="1:18" x14ac:dyDescent="0.3">
      <c r="A3453" s="40" t="s">
        <v>796</v>
      </c>
      <c r="B3453" s="40" t="s">
        <v>154</v>
      </c>
      <c r="C3453" s="40" t="s">
        <v>1391</v>
      </c>
      <c r="D3453" s="40" t="s">
        <v>1392</v>
      </c>
      <c r="E3453" s="88" t="s">
        <v>3016</v>
      </c>
      <c r="F3453" s="40" t="s">
        <v>1394</v>
      </c>
      <c r="G3453" s="81" t="s">
        <v>3071</v>
      </c>
      <c r="H3453" s="9" t="s">
        <v>9</v>
      </c>
      <c r="I3453" s="102">
        <v>30400</v>
      </c>
      <c r="J3453" s="102">
        <v>29200</v>
      </c>
      <c r="K3453" s="102"/>
      <c r="L3453" s="102">
        <f t="shared" si="1205"/>
        <v>7899</v>
      </c>
      <c r="M3453" s="102">
        <v>2499</v>
      </c>
      <c r="N3453" s="102">
        <v>2700</v>
      </c>
      <c r="O3453" s="102">
        <v>2700</v>
      </c>
      <c r="P3453" s="102">
        <f t="shared" si="1206"/>
        <v>7899</v>
      </c>
      <c r="Q3453" s="102">
        <f t="shared" si="1207"/>
        <v>27.051369863013697</v>
      </c>
      <c r="R3453" s="35"/>
    </row>
    <row r="3454" spans="1:18" x14ac:dyDescent="0.3">
      <c r="A3454" s="40" t="s">
        <v>796</v>
      </c>
      <c r="B3454" s="40" t="s">
        <v>154</v>
      </c>
      <c r="C3454" s="40" t="s">
        <v>1391</v>
      </c>
      <c r="D3454" s="40" t="s">
        <v>1392</v>
      </c>
      <c r="E3454" s="88" t="s">
        <v>3016</v>
      </c>
      <c r="F3454" s="40" t="s">
        <v>1395</v>
      </c>
      <c r="G3454" s="81" t="s">
        <v>3071</v>
      </c>
      <c r="H3454" s="9" t="s">
        <v>12</v>
      </c>
      <c r="I3454" s="102">
        <v>120500</v>
      </c>
      <c r="J3454" s="102">
        <v>119000</v>
      </c>
      <c r="K3454" s="102"/>
      <c r="L3454" s="102">
        <f t="shared" si="1205"/>
        <v>34134</v>
      </c>
      <c r="M3454" s="102">
        <v>11134</v>
      </c>
      <c r="N3454" s="102">
        <v>11500</v>
      </c>
      <c r="O3454" s="102">
        <v>11500</v>
      </c>
      <c r="P3454" s="102">
        <f t="shared" si="1206"/>
        <v>34134</v>
      </c>
      <c r="Q3454" s="102">
        <f t="shared" si="1207"/>
        <v>28.684033613445376</v>
      </c>
      <c r="R3454" s="35"/>
    </row>
    <row r="3455" spans="1:18" x14ac:dyDescent="0.3">
      <c r="A3455" s="40" t="s">
        <v>796</v>
      </c>
      <c r="B3455" s="40" t="s">
        <v>154</v>
      </c>
      <c r="C3455" s="40" t="s">
        <v>1391</v>
      </c>
      <c r="D3455" s="40" t="s">
        <v>1392</v>
      </c>
      <c r="E3455" s="88" t="s">
        <v>3016</v>
      </c>
      <c r="F3455" s="40" t="s">
        <v>1396</v>
      </c>
      <c r="G3455" s="81" t="s">
        <v>3071</v>
      </c>
      <c r="H3455" s="9" t="s">
        <v>10</v>
      </c>
      <c r="I3455" s="102">
        <v>29600</v>
      </c>
      <c r="J3455" s="102">
        <v>28600</v>
      </c>
      <c r="K3455" s="102"/>
      <c r="L3455" s="102">
        <f t="shared" si="1205"/>
        <v>0</v>
      </c>
      <c r="M3455" s="102">
        <v>0</v>
      </c>
      <c r="N3455" s="102"/>
      <c r="O3455" s="102"/>
      <c r="P3455" s="102">
        <f t="shared" si="1206"/>
        <v>0</v>
      </c>
      <c r="Q3455" s="102">
        <f t="shared" si="1207"/>
        <v>0</v>
      </c>
      <c r="R3455" s="35"/>
    </row>
    <row r="3456" spans="1:18" x14ac:dyDescent="0.3">
      <c r="A3456" s="40" t="s">
        <v>796</v>
      </c>
      <c r="B3456" s="40" t="s">
        <v>154</v>
      </c>
      <c r="C3456" s="40" t="s">
        <v>1391</v>
      </c>
      <c r="D3456" s="40" t="s">
        <v>1392</v>
      </c>
      <c r="E3456" s="88" t="s">
        <v>3016</v>
      </c>
      <c r="F3456" s="40" t="s">
        <v>1397</v>
      </c>
      <c r="G3456" s="81" t="s">
        <v>3071</v>
      </c>
      <c r="H3456" s="9" t="s">
        <v>8</v>
      </c>
      <c r="I3456" s="102">
        <v>10000</v>
      </c>
      <c r="J3456" s="102">
        <v>10000</v>
      </c>
      <c r="K3456" s="102"/>
      <c r="L3456" s="102">
        <f t="shared" si="1205"/>
        <v>0</v>
      </c>
      <c r="M3456" s="102">
        <v>0</v>
      </c>
      <c r="N3456" s="102"/>
      <c r="O3456" s="102"/>
      <c r="P3456" s="102">
        <f t="shared" si="1206"/>
        <v>0</v>
      </c>
      <c r="Q3456" s="102">
        <f t="shared" si="1207"/>
        <v>0</v>
      </c>
      <c r="R3456" s="35"/>
    </row>
    <row r="3457" spans="1:18" x14ac:dyDescent="0.3">
      <c r="A3457" s="40" t="s">
        <v>796</v>
      </c>
      <c r="B3457" s="40" t="s">
        <v>154</v>
      </c>
      <c r="C3457" s="40" t="s">
        <v>1391</v>
      </c>
      <c r="D3457" s="40" t="s">
        <v>1392</v>
      </c>
      <c r="E3457" s="88" t="s">
        <v>3016</v>
      </c>
      <c r="F3457" s="40" t="s">
        <v>1398</v>
      </c>
      <c r="G3457" s="81" t="s">
        <v>3071</v>
      </c>
      <c r="H3457" s="9" t="s">
        <v>11</v>
      </c>
      <c r="I3457" s="102">
        <v>14900</v>
      </c>
      <c r="J3457" s="102">
        <v>14900</v>
      </c>
      <c r="K3457" s="102"/>
      <c r="L3457" s="102">
        <f t="shared" si="1205"/>
        <v>0</v>
      </c>
      <c r="M3457" s="102">
        <v>0</v>
      </c>
      <c r="N3457" s="102"/>
      <c r="O3457" s="102"/>
      <c r="P3457" s="102">
        <f t="shared" si="1206"/>
        <v>0</v>
      </c>
      <c r="Q3457" s="102">
        <f t="shared" si="1207"/>
        <v>0</v>
      </c>
      <c r="R3457" s="35"/>
    </row>
    <row r="3458" spans="1:18" x14ac:dyDescent="0.3">
      <c r="A3458" s="40" t="s">
        <v>796</v>
      </c>
      <c r="B3458" s="40" t="s">
        <v>154</v>
      </c>
      <c r="C3458" s="40" t="s">
        <v>1391</v>
      </c>
      <c r="D3458" s="40" t="s">
        <v>1392</v>
      </c>
      <c r="E3458" s="52" t="s">
        <v>124</v>
      </c>
      <c r="F3458" s="52" t="s">
        <v>0</v>
      </c>
      <c r="G3458" s="52" t="s">
        <v>0</v>
      </c>
      <c r="H3458" s="6" t="s">
        <v>14</v>
      </c>
      <c r="I3458" s="104">
        <f>SUM(I3459)</f>
        <v>161359</v>
      </c>
      <c r="J3458" s="104">
        <f>SUM(J3459)</f>
        <v>159359</v>
      </c>
      <c r="K3458" s="104">
        <f>SUM(K3459)</f>
        <v>0</v>
      </c>
      <c r="L3458" s="104">
        <f t="shared" si="1205"/>
        <v>40766</v>
      </c>
      <c r="M3458" s="104">
        <f>SUM(M3459)</f>
        <v>12266</v>
      </c>
      <c r="N3458" s="104">
        <f t="shared" ref="N3458:O3458" si="1223">SUM(N3459)</f>
        <v>15000</v>
      </c>
      <c r="O3458" s="104">
        <f t="shared" si="1223"/>
        <v>13500</v>
      </c>
      <c r="P3458" s="104">
        <f t="shared" si="1206"/>
        <v>40766</v>
      </c>
      <c r="Q3458" s="104">
        <f t="shared" si="1207"/>
        <v>25.581234822005662</v>
      </c>
      <c r="R3458" s="35"/>
    </row>
    <row r="3459" spans="1:18" x14ac:dyDescent="0.3">
      <c r="A3459" s="40" t="s">
        <v>796</v>
      </c>
      <c r="B3459" s="40" t="s">
        <v>154</v>
      </c>
      <c r="C3459" s="40" t="s">
        <v>1391</v>
      </c>
      <c r="D3459" s="40" t="s">
        <v>1392</v>
      </c>
      <c r="E3459" s="88" t="s">
        <v>3017</v>
      </c>
      <c r="F3459" s="40"/>
      <c r="G3459" s="81" t="s">
        <v>3071</v>
      </c>
      <c r="H3459" s="9" t="s">
        <v>15</v>
      </c>
      <c r="I3459" s="102">
        <v>161359</v>
      </c>
      <c r="J3459" s="102">
        <v>159359</v>
      </c>
      <c r="K3459" s="102"/>
      <c r="L3459" s="102">
        <f t="shared" si="1205"/>
        <v>40766</v>
      </c>
      <c r="M3459" s="102">
        <v>12266</v>
      </c>
      <c r="N3459" s="102">
        <v>15000</v>
      </c>
      <c r="O3459" s="102">
        <v>13500</v>
      </c>
      <c r="P3459" s="102">
        <f t="shared" si="1206"/>
        <v>40766</v>
      </c>
      <c r="Q3459" s="102">
        <f t="shared" si="1207"/>
        <v>25.581234822005662</v>
      </c>
      <c r="R3459" s="35"/>
    </row>
    <row r="3460" spans="1:18" x14ac:dyDescent="0.3">
      <c r="A3460" s="40" t="s">
        <v>796</v>
      </c>
      <c r="B3460" s="40" t="s">
        <v>154</v>
      </c>
      <c r="C3460" s="40" t="s">
        <v>1391</v>
      </c>
      <c r="D3460" s="40" t="s">
        <v>1392</v>
      </c>
      <c r="E3460" s="52" t="s">
        <v>125</v>
      </c>
      <c r="F3460" s="52" t="s">
        <v>0</v>
      </c>
      <c r="G3460" s="52" t="s">
        <v>0</v>
      </c>
      <c r="H3460" s="6" t="s">
        <v>16</v>
      </c>
      <c r="I3460" s="104">
        <f>SUM(I3461:I3468)</f>
        <v>264950</v>
      </c>
      <c r="J3460" s="104">
        <f>SUM(J3461:J3468)</f>
        <v>190450</v>
      </c>
      <c r="K3460" s="104">
        <f>SUM(K3461:K3468)</f>
        <v>0</v>
      </c>
      <c r="L3460" s="104">
        <f t="shared" si="1205"/>
        <v>37038</v>
      </c>
      <c r="M3460" s="104">
        <f>SUM(M3461:M3468)</f>
        <v>378</v>
      </c>
      <c r="N3460" s="104">
        <f t="shared" ref="N3460:O3460" si="1224">SUM(N3461:N3468)</f>
        <v>20430</v>
      </c>
      <c r="O3460" s="104">
        <f t="shared" si="1224"/>
        <v>16230</v>
      </c>
      <c r="P3460" s="104">
        <f t="shared" si="1206"/>
        <v>37038</v>
      </c>
      <c r="Q3460" s="104">
        <f t="shared" si="1207"/>
        <v>19.44762404830664</v>
      </c>
      <c r="R3460" s="35"/>
    </row>
    <row r="3461" spans="1:18" x14ac:dyDescent="0.3">
      <c r="A3461" s="40" t="s">
        <v>796</v>
      </c>
      <c r="B3461" s="40" t="s">
        <v>154</v>
      </c>
      <c r="C3461" s="40" t="s">
        <v>1391</v>
      </c>
      <c r="D3461" s="40" t="s">
        <v>1392</v>
      </c>
      <c r="E3461" s="88" t="s">
        <v>3018</v>
      </c>
      <c r="F3461" s="40"/>
      <c r="G3461" s="81" t="s">
        <v>3071</v>
      </c>
      <c r="H3461" s="9" t="s">
        <v>17</v>
      </c>
      <c r="I3461" s="102">
        <v>1500</v>
      </c>
      <c r="J3461" s="102">
        <v>500</v>
      </c>
      <c r="K3461" s="102"/>
      <c r="L3461" s="102">
        <f t="shared" si="1205"/>
        <v>0</v>
      </c>
      <c r="M3461" s="102">
        <v>0</v>
      </c>
      <c r="N3461" s="102"/>
      <c r="O3461" s="102"/>
      <c r="P3461" s="102">
        <f t="shared" si="1206"/>
        <v>0</v>
      </c>
      <c r="Q3461" s="102">
        <f t="shared" si="1207"/>
        <v>0</v>
      </c>
      <c r="R3461" s="35"/>
    </row>
    <row r="3462" spans="1:18" x14ac:dyDescent="0.3">
      <c r="A3462" s="40" t="s">
        <v>796</v>
      </c>
      <c r="B3462" s="40" t="s">
        <v>154</v>
      </c>
      <c r="C3462" s="40" t="s">
        <v>1391</v>
      </c>
      <c r="D3462" s="40" t="s">
        <v>1392</v>
      </c>
      <c r="E3462" s="88" t="s">
        <v>3031</v>
      </c>
      <c r="F3462" s="40"/>
      <c r="G3462" s="81" t="s">
        <v>3071</v>
      </c>
      <c r="H3462" s="9" t="s">
        <v>18</v>
      </c>
      <c r="I3462" s="102">
        <v>105000</v>
      </c>
      <c r="J3462" s="102">
        <v>105000</v>
      </c>
      <c r="K3462" s="102"/>
      <c r="L3462" s="102">
        <f t="shared" si="1205"/>
        <v>23000</v>
      </c>
      <c r="M3462" s="102">
        <v>0</v>
      </c>
      <c r="N3462" s="102">
        <v>13000</v>
      </c>
      <c r="O3462" s="102">
        <v>10000</v>
      </c>
      <c r="P3462" s="102">
        <f t="shared" si="1206"/>
        <v>23000</v>
      </c>
      <c r="Q3462" s="102">
        <f t="shared" si="1207"/>
        <v>21.904761904761905</v>
      </c>
      <c r="R3462" s="35"/>
    </row>
    <row r="3463" spans="1:18" x14ac:dyDescent="0.3">
      <c r="A3463" s="40" t="s">
        <v>796</v>
      </c>
      <c r="B3463" s="40" t="s">
        <v>154</v>
      </c>
      <c r="C3463" s="40" t="s">
        <v>1391</v>
      </c>
      <c r="D3463" s="40" t="s">
        <v>1392</v>
      </c>
      <c r="E3463" s="88" t="s">
        <v>3032</v>
      </c>
      <c r="F3463" s="40"/>
      <c r="G3463" s="81" t="s">
        <v>3071</v>
      </c>
      <c r="H3463" s="9" t="s">
        <v>19</v>
      </c>
      <c r="I3463" s="102">
        <v>22900</v>
      </c>
      <c r="J3463" s="102">
        <v>22900</v>
      </c>
      <c r="K3463" s="102"/>
      <c r="L3463" s="102">
        <f t="shared" si="1205"/>
        <v>4900</v>
      </c>
      <c r="M3463" s="102">
        <v>0</v>
      </c>
      <c r="N3463" s="102">
        <v>3000</v>
      </c>
      <c r="O3463" s="102">
        <v>1900</v>
      </c>
      <c r="P3463" s="102">
        <f t="shared" si="1206"/>
        <v>4900</v>
      </c>
      <c r="Q3463" s="102">
        <f t="shared" si="1207"/>
        <v>21.397379912663755</v>
      </c>
      <c r="R3463" s="35"/>
    </row>
    <row r="3464" spans="1:18" x14ac:dyDescent="0.3">
      <c r="A3464" s="40" t="s">
        <v>796</v>
      </c>
      <c r="B3464" s="40" t="s">
        <v>154</v>
      </c>
      <c r="C3464" s="40" t="s">
        <v>1391</v>
      </c>
      <c r="D3464" s="40" t="s">
        <v>1392</v>
      </c>
      <c r="E3464" s="88" t="s">
        <v>3026</v>
      </c>
      <c r="F3464" s="40"/>
      <c r="G3464" s="81" t="s">
        <v>3071</v>
      </c>
      <c r="H3464" s="9" t="s">
        <v>20</v>
      </c>
      <c r="I3464" s="102">
        <v>71200</v>
      </c>
      <c r="J3464" s="102">
        <v>11200</v>
      </c>
      <c r="K3464" s="102"/>
      <c r="L3464" s="102">
        <f t="shared" si="1205"/>
        <v>1860</v>
      </c>
      <c r="M3464" s="102">
        <v>0</v>
      </c>
      <c r="N3464" s="102">
        <v>930</v>
      </c>
      <c r="O3464" s="102">
        <v>930</v>
      </c>
      <c r="P3464" s="102">
        <f t="shared" si="1206"/>
        <v>1860</v>
      </c>
      <c r="Q3464" s="102">
        <f t="shared" si="1207"/>
        <v>16.607142857142858</v>
      </c>
      <c r="R3464" s="35"/>
    </row>
    <row r="3465" spans="1:18" x14ac:dyDescent="0.3">
      <c r="A3465" s="40" t="s">
        <v>796</v>
      </c>
      <c r="B3465" s="40" t="s">
        <v>154</v>
      </c>
      <c r="C3465" s="40" t="s">
        <v>1391</v>
      </c>
      <c r="D3465" s="40" t="s">
        <v>1392</v>
      </c>
      <c r="E3465" s="88" t="s">
        <v>3033</v>
      </c>
      <c r="F3465" s="40"/>
      <c r="G3465" s="81" t="s">
        <v>3071</v>
      </c>
      <c r="H3465" s="9" t="s">
        <v>21</v>
      </c>
      <c r="I3465" s="102">
        <v>2000</v>
      </c>
      <c r="J3465" s="102">
        <v>1000</v>
      </c>
      <c r="K3465" s="102"/>
      <c r="L3465" s="102">
        <f t="shared" si="1205"/>
        <v>0</v>
      </c>
      <c r="M3465" s="102">
        <v>0</v>
      </c>
      <c r="N3465" s="102"/>
      <c r="O3465" s="102"/>
      <c r="P3465" s="102">
        <f t="shared" si="1206"/>
        <v>0</v>
      </c>
      <c r="Q3465" s="102">
        <f t="shared" si="1207"/>
        <v>0</v>
      </c>
      <c r="R3465" s="35"/>
    </row>
    <row r="3466" spans="1:18" x14ac:dyDescent="0.3">
      <c r="A3466" s="40" t="s">
        <v>796</v>
      </c>
      <c r="B3466" s="40" t="s">
        <v>154</v>
      </c>
      <c r="C3466" s="40" t="s">
        <v>1391</v>
      </c>
      <c r="D3466" s="40" t="s">
        <v>1392</v>
      </c>
      <c r="E3466" s="88" t="s">
        <v>3035</v>
      </c>
      <c r="F3466" s="40"/>
      <c r="G3466" s="81" t="s">
        <v>3071</v>
      </c>
      <c r="H3466" s="9" t="s">
        <v>23</v>
      </c>
      <c r="I3466" s="102">
        <v>22000</v>
      </c>
      <c r="J3466" s="102">
        <v>12000</v>
      </c>
      <c r="K3466" s="102"/>
      <c r="L3466" s="102">
        <f t="shared" si="1205"/>
        <v>2000</v>
      </c>
      <c r="M3466" s="102">
        <v>0</v>
      </c>
      <c r="N3466" s="102">
        <v>1000</v>
      </c>
      <c r="O3466" s="102">
        <v>1000</v>
      </c>
      <c r="P3466" s="102">
        <f t="shared" si="1206"/>
        <v>2000</v>
      </c>
      <c r="Q3466" s="102">
        <f t="shared" si="1207"/>
        <v>16.666666666666664</v>
      </c>
      <c r="R3466" s="35"/>
    </row>
    <row r="3467" spans="1:18" x14ac:dyDescent="0.3">
      <c r="A3467" s="40" t="s">
        <v>796</v>
      </c>
      <c r="B3467" s="40" t="s">
        <v>154</v>
      </c>
      <c r="C3467" s="40" t="s">
        <v>1391</v>
      </c>
      <c r="D3467" s="40" t="s">
        <v>1392</v>
      </c>
      <c r="E3467" s="88" t="s">
        <v>3036</v>
      </c>
      <c r="F3467" s="40"/>
      <c r="G3467" s="81" t="s">
        <v>3071</v>
      </c>
      <c r="H3467" s="9" t="s">
        <v>24</v>
      </c>
      <c r="I3467" s="102">
        <v>0</v>
      </c>
      <c r="J3467" s="102">
        <v>0</v>
      </c>
      <c r="K3467" s="102"/>
      <c r="L3467" s="102">
        <f t="shared" ref="L3467:L3530" si="1225">SUM(M3467:O3467)</f>
        <v>0</v>
      </c>
      <c r="M3467" s="102">
        <v>0</v>
      </c>
      <c r="N3467" s="102"/>
      <c r="O3467" s="102"/>
      <c r="P3467" s="102">
        <f t="shared" si="1206"/>
        <v>0</v>
      </c>
      <c r="Q3467" s="102" t="str">
        <f t="shared" si="1207"/>
        <v>-</v>
      </c>
      <c r="R3467" s="35"/>
    </row>
    <row r="3468" spans="1:18" x14ac:dyDescent="0.3">
      <c r="A3468" s="41" t="s">
        <v>796</v>
      </c>
      <c r="B3468" s="41" t="s">
        <v>154</v>
      </c>
      <c r="C3468" s="41" t="s">
        <v>1391</v>
      </c>
      <c r="D3468" s="41" t="s">
        <v>1392</v>
      </c>
      <c r="E3468" s="41" t="s">
        <v>127</v>
      </c>
      <c r="F3468" s="40" t="s">
        <v>0</v>
      </c>
      <c r="G3468" s="81" t="s">
        <v>0</v>
      </c>
      <c r="H3468" s="6" t="s">
        <v>25</v>
      </c>
      <c r="I3468" s="104">
        <f>SUM(I3469:I3471)</f>
        <v>40350</v>
      </c>
      <c r="J3468" s="104">
        <f>SUM(J3469:J3471)</f>
        <v>37850</v>
      </c>
      <c r="K3468" s="104">
        <f>SUM(K3469:K3471)</f>
        <v>0</v>
      </c>
      <c r="L3468" s="104">
        <f t="shared" si="1225"/>
        <v>5278</v>
      </c>
      <c r="M3468" s="104">
        <f>SUM(M3469:M3471)</f>
        <v>378</v>
      </c>
      <c r="N3468" s="104">
        <f t="shared" ref="N3468:O3468" si="1226">SUM(N3469:N3471)</f>
        <v>2500</v>
      </c>
      <c r="O3468" s="104">
        <f t="shared" si="1226"/>
        <v>2400</v>
      </c>
      <c r="P3468" s="104">
        <f t="shared" si="1206"/>
        <v>5278</v>
      </c>
      <c r="Q3468" s="104">
        <f t="shared" si="1207"/>
        <v>13.944517833553501</v>
      </c>
      <c r="R3468" s="35"/>
    </row>
    <row r="3469" spans="1:18" x14ac:dyDescent="0.3">
      <c r="A3469" s="40" t="s">
        <v>796</v>
      </c>
      <c r="B3469" s="40" t="s">
        <v>154</v>
      </c>
      <c r="C3469" s="40" t="s">
        <v>1391</v>
      </c>
      <c r="D3469" s="40" t="s">
        <v>1392</v>
      </c>
      <c r="E3469" s="88" t="s">
        <v>3019</v>
      </c>
      <c r="F3469" s="40"/>
      <c r="G3469" s="81" t="s">
        <v>3071</v>
      </c>
      <c r="H3469" s="9" t="s">
        <v>25</v>
      </c>
      <c r="I3469" s="102">
        <v>26000</v>
      </c>
      <c r="J3469" s="102">
        <v>23500</v>
      </c>
      <c r="K3469" s="102"/>
      <c r="L3469" s="102">
        <f t="shared" si="1225"/>
        <v>4000</v>
      </c>
      <c r="M3469" s="102">
        <v>0</v>
      </c>
      <c r="N3469" s="102">
        <v>2000</v>
      </c>
      <c r="O3469" s="102">
        <v>2000</v>
      </c>
      <c r="P3469" s="102">
        <f t="shared" si="1206"/>
        <v>4000</v>
      </c>
      <c r="Q3469" s="102">
        <f t="shared" si="1207"/>
        <v>17.021276595744681</v>
      </c>
      <c r="R3469" s="35"/>
    </row>
    <row r="3470" spans="1:18" x14ac:dyDescent="0.3">
      <c r="A3470" s="40" t="s">
        <v>796</v>
      </c>
      <c r="B3470" s="40" t="s">
        <v>154</v>
      </c>
      <c r="C3470" s="40" t="s">
        <v>1391</v>
      </c>
      <c r="D3470" s="40" t="s">
        <v>1392</v>
      </c>
      <c r="E3470" s="88" t="s">
        <v>3019</v>
      </c>
      <c r="F3470" s="40" t="s">
        <v>1399</v>
      </c>
      <c r="G3470" s="81" t="s">
        <v>3071</v>
      </c>
      <c r="H3470" s="9" t="s">
        <v>135</v>
      </c>
      <c r="I3470" s="102">
        <v>4850</v>
      </c>
      <c r="J3470" s="102">
        <v>4850</v>
      </c>
      <c r="K3470" s="102"/>
      <c r="L3470" s="102">
        <f t="shared" si="1225"/>
        <v>1278</v>
      </c>
      <c r="M3470" s="102">
        <v>378</v>
      </c>
      <c r="N3470" s="102">
        <v>500</v>
      </c>
      <c r="O3470" s="102">
        <v>400</v>
      </c>
      <c r="P3470" s="102">
        <f t="shared" si="1206"/>
        <v>1278</v>
      </c>
      <c r="Q3470" s="102">
        <f t="shared" si="1207"/>
        <v>26.350515463917525</v>
      </c>
      <c r="R3470" s="35"/>
    </row>
    <row r="3471" spans="1:18" ht="20.399999999999999" x14ac:dyDescent="0.3">
      <c r="A3471" s="40" t="s">
        <v>796</v>
      </c>
      <c r="B3471" s="40" t="s">
        <v>154</v>
      </c>
      <c r="C3471" s="40" t="s">
        <v>1391</v>
      </c>
      <c r="D3471" s="40" t="s">
        <v>1392</v>
      </c>
      <c r="E3471" s="88" t="s">
        <v>3019</v>
      </c>
      <c r="F3471" s="40" t="s">
        <v>1400</v>
      </c>
      <c r="G3471" s="81" t="s">
        <v>3071</v>
      </c>
      <c r="H3471" s="9" t="s">
        <v>141</v>
      </c>
      <c r="I3471" s="102">
        <v>9500</v>
      </c>
      <c r="J3471" s="102">
        <v>9500</v>
      </c>
      <c r="K3471" s="102"/>
      <c r="L3471" s="102">
        <f t="shared" si="1225"/>
        <v>0</v>
      </c>
      <c r="M3471" s="102">
        <v>0</v>
      </c>
      <c r="N3471" s="102"/>
      <c r="O3471" s="102"/>
      <c r="P3471" s="102">
        <f t="shared" ref="P3471:P3534" si="1227">K3471+L3471</f>
        <v>0</v>
      </c>
      <c r="Q3471" s="102">
        <f t="shared" ref="Q3471:Q3534" si="1228">IF(J3471=0,"-",P3471/J3471*100)</f>
        <v>0</v>
      </c>
      <c r="R3471" s="35"/>
    </row>
    <row r="3472" spans="1:18" s="34" customFormat="1" ht="20.399999999999999" x14ac:dyDescent="0.3">
      <c r="A3472" s="43" t="s">
        <v>0</v>
      </c>
      <c r="B3472" s="43" t="s">
        <v>0</v>
      </c>
      <c r="C3472" s="43" t="s">
        <v>0</v>
      </c>
      <c r="D3472" s="49" t="s">
        <v>0</v>
      </c>
      <c r="E3472" s="49" t="s">
        <v>0</v>
      </c>
      <c r="F3472" s="49" t="s">
        <v>0</v>
      </c>
      <c r="G3472" s="49" t="s">
        <v>0</v>
      </c>
      <c r="H3472" s="21" t="s">
        <v>35</v>
      </c>
      <c r="I3472" s="112">
        <f t="shared" ref="I3472:O3473" si="1229">SUM(I3473)</f>
        <v>100</v>
      </c>
      <c r="J3472" s="112">
        <f t="shared" si="1229"/>
        <v>100</v>
      </c>
      <c r="K3472" s="112">
        <f t="shared" si="1229"/>
        <v>0</v>
      </c>
      <c r="L3472" s="112">
        <f t="shared" si="1225"/>
        <v>0</v>
      </c>
      <c r="M3472" s="112">
        <f t="shared" si="1229"/>
        <v>0</v>
      </c>
      <c r="N3472" s="112">
        <f t="shared" si="1229"/>
        <v>0</v>
      </c>
      <c r="O3472" s="112">
        <f t="shared" si="1229"/>
        <v>0</v>
      </c>
      <c r="P3472" s="112">
        <f t="shared" si="1227"/>
        <v>0</v>
      </c>
      <c r="Q3472" s="112">
        <f t="shared" si="1228"/>
        <v>0</v>
      </c>
      <c r="R3472" s="35"/>
    </row>
    <row r="3473" spans="1:18" x14ac:dyDescent="0.3">
      <c r="A3473" s="40" t="s">
        <v>796</v>
      </c>
      <c r="B3473" s="40" t="s">
        <v>154</v>
      </c>
      <c r="C3473" s="40" t="s">
        <v>1391</v>
      </c>
      <c r="D3473" s="40" t="s">
        <v>1392</v>
      </c>
      <c r="E3473" s="52" t="s">
        <v>142</v>
      </c>
      <c r="F3473" s="52" t="s">
        <v>0</v>
      </c>
      <c r="G3473" s="52" t="s">
        <v>0</v>
      </c>
      <c r="H3473" s="6" t="s">
        <v>27</v>
      </c>
      <c r="I3473" s="104">
        <f t="shared" si="1229"/>
        <v>100</v>
      </c>
      <c r="J3473" s="104">
        <f t="shared" si="1229"/>
        <v>100</v>
      </c>
      <c r="K3473" s="104">
        <f t="shared" si="1229"/>
        <v>0</v>
      </c>
      <c r="L3473" s="104">
        <f t="shared" si="1225"/>
        <v>0</v>
      </c>
      <c r="M3473" s="104">
        <f t="shared" si="1229"/>
        <v>0</v>
      </c>
      <c r="N3473" s="104">
        <f t="shared" si="1229"/>
        <v>0</v>
      </c>
      <c r="O3473" s="104">
        <f t="shared" si="1229"/>
        <v>0</v>
      </c>
      <c r="P3473" s="104">
        <f t="shared" si="1227"/>
        <v>0</v>
      </c>
      <c r="Q3473" s="104">
        <f t="shared" si="1228"/>
        <v>0</v>
      </c>
      <c r="R3473" s="35"/>
    </row>
    <row r="3474" spans="1:18" x14ac:dyDescent="0.3">
      <c r="A3474" s="40" t="s">
        <v>796</v>
      </c>
      <c r="B3474" s="40" t="s">
        <v>154</v>
      </c>
      <c r="C3474" s="40" t="s">
        <v>1391</v>
      </c>
      <c r="D3474" s="40" t="s">
        <v>1392</v>
      </c>
      <c r="E3474" s="88" t="s">
        <v>3021</v>
      </c>
      <c r="F3474" s="40"/>
      <c r="G3474" s="81" t="s">
        <v>3071</v>
      </c>
      <c r="H3474" s="9" t="s">
        <v>34</v>
      </c>
      <c r="I3474" s="102">
        <v>100</v>
      </c>
      <c r="J3474" s="102">
        <v>100</v>
      </c>
      <c r="K3474" s="102"/>
      <c r="L3474" s="102">
        <f t="shared" si="1225"/>
        <v>0</v>
      </c>
      <c r="M3474" s="102">
        <v>0</v>
      </c>
      <c r="N3474" s="102"/>
      <c r="O3474" s="102"/>
      <c r="P3474" s="102">
        <f t="shared" si="1227"/>
        <v>0</v>
      </c>
      <c r="Q3474" s="102">
        <f t="shared" si="1228"/>
        <v>0</v>
      </c>
      <c r="R3474" s="35"/>
    </row>
    <row r="3475" spans="1:18" s="34" customFormat="1" ht="20.399999999999999" x14ac:dyDescent="0.3">
      <c r="A3475" s="43" t="s">
        <v>0</v>
      </c>
      <c r="B3475" s="43" t="s">
        <v>0</v>
      </c>
      <c r="C3475" s="43" t="s">
        <v>0</v>
      </c>
      <c r="D3475" s="49" t="s">
        <v>0</v>
      </c>
      <c r="E3475" s="49" t="s">
        <v>0</v>
      </c>
      <c r="F3475" s="49" t="s">
        <v>0</v>
      </c>
      <c r="G3475" s="49" t="s">
        <v>0</v>
      </c>
      <c r="H3475" s="21" t="s">
        <v>53</v>
      </c>
      <c r="I3475" s="112">
        <f>SUM(I3476)</f>
        <v>30000</v>
      </c>
      <c r="J3475" s="112">
        <f>SUM(J3476)</f>
        <v>0</v>
      </c>
      <c r="K3475" s="112">
        <f>SUM(K3476)</f>
        <v>0</v>
      </c>
      <c r="L3475" s="112">
        <f t="shared" si="1225"/>
        <v>0</v>
      </c>
      <c r="M3475" s="112">
        <f>SUM(M3476)</f>
        <v>0</v>
      </c>
      <c r="N3475" s="112">
        <f t="shared" ref="N3475:O3475" si="1230">SUM(N3476)</f>
        <v>0</v>
      </c>
      <c r="O3475" s="112">
        <f t="shared" si="1230"/>
        <v>0</v>
      </c>
      <c r="P3475" s="112">
        <f t="shared" si="1227"/>
        <v>0</v>
      </c>
      <c r="Q3475" s="112" t="str">
        <f t="shared" si="1228"/>
        <v>-</v>
      </c>
      <c r="R3475" s="35"/>
    </row>
    <row r="3476" spans="1:18" x14ac:dyDescent="0.3">
      <c r="A3476" s="40" t="s">
        <v>796</v>
      </c>
      <c r="B3476" s="40" t="s">
        <v>154</v>
      </c>
      <c r="C3476" s="40" t="s">
        <v>1391</v>
      </c>
      <c r="D3476" s="40" t="s">
        <v>1392</v>
      </c>
      <c r="E3476" s="52" t="s">
        <v>149</v>
      </c>
      <c r="F3476" s="52" t="s">
        <v>0</v>
      </c>
      <c r="G3476" s="52" t="s">
        <v>0</v>
      </c>
      <c r="H3476" s="6" t="s">
        <v>46</v>
      </c>
      <c r="I3476" s="104">
        <f>SUM(I3477:I3478)</f>
        <v>30000</v>
      </c>
      <c r="J3476" s="104">
        <f>SUM(J3477:J3478)</f>
        <v>0</v>
      </c>
      <c r="K3476" s="104">
        <f>SUM(K3477:K3478)</f>
        <v>0</v>
      </c>
      <c r="L3476" s="104">
        <f t="shared" si="1225"/>
        <v>0</v>
      </c>
      <c r="M3476" s="104">
        <f>SUM(M3477:M3478)</f>
        <v>0</v>
      </c>
      <c r="N3476" s="104">
        <f t="shared" ref="N3476:O3476" si="1231">SUM(N3477:N3478)</f>
        <v>0</v>
      </c>
      <c r="O3476" s="104">
        <f t="shared" si="1231"/>
        <v>0</v>
      </c>
      <c r="P3476" s="104">
        <f t="shared" si="1227"/>
        <v>0</v>
      </c>
      <c r="Q3476" s="104" t="str">
        <f t="shared" si="1228"/>
        <v>-</v>
      </c>
      <c r="R3476" s="35"/>
    </row>
    <row r="3477" spans="1:18" x14ac:dyDescent="0.3">
      <c r="A3477" s="40" t="s">
        <v>796</v>
      </c>
      <c r="B3477" s="40" t="s">
        <v>154</v>
      </c>
      <c r="C3477" s="40" t="s">
        <v>1391</v>
      </c>
      <c r="D3477" s="40" t="s">
        <v>1392</v>
      </c>
      <c r="E3477" s="88" t="s">
        <v>3022</v>
      </c>
      <c r="F3477" s="40"/>
      <c r="G3477" s="81" t="s">
        <v>3071</v>
      </c>
      <c r="H3477" s="9" t="s">
        <v>49</v>
      </c>
      <c r="I3477" s="102">
        <v>20000</v>
      </c>
      <c r="J3477" s="102">
        <v>0</v>
      </c>
      <c r="K3477" s="102"/>
      <c r="L3477" s="102">
        <f t="shared" si="1225"/>
        <v>0</v>
      </c>
      <c r="M3477" s="102">
        <v>0</v>
      </c>
      <c r="N3477" s="102"/>
      <c r="O3477" s="102"/>
      <c r="P3477" s="102">
        <f t="shared" si="1227"/>
        <v>0</v>
      </c>
      <c r="Q3477" s="102" t="str">
        <f t="shared" si="1228"/>
        <v>-</v>
      </c>
      <c r="R3477" s="35"/>
    </row>
    <row r="3478" spans="1:18" x14ac:dyDescent="0.3">
      <c r="A3478" s="40" t="s">
        <v>796</v>
      </c>
      <c r="B3478" s="40" t="s">
        <v>154</v>
      </c>
      <c r="C3478" s="40" t="s">
        <v>1391</v>
      </c>
      <c r="D3478" s="40" t="s">
        <v>1392</v>
      </c>
      <c r="E3478" s="88" t="s">
        <v>3037</v>
      </c>
      <c r="F3478" s="40"/>
      <c r="G3478" s="81" t="s">
        <v>3071</v>
      </c>
      <c r="H3478" s="9" t="s">
        <v>52</v>
      </c>
      <c r="I3478" s="102">
        <v>10000</v>
      </c>
      <c r="J3478" s="102">
        <v>0</v>
      </c>
      <c r="K3478" s="102"/>
      <c r="L3478" s="102">
        <f t="shared" si="1225"/>
        <v>0</v>
      </c>
      <c r="M3478" s="102">
        <v>0</v>
      </c>
      <c r="N3478" s="102"/>
      <c r="O3478" s="102"/>
      <c r="P3478" s="102">
        <f t="shared" si="1227"/>
        <v>0</v>
      </c>
      <c r="Q3478" s="102" t="str">
        <f t="shared" si="1228"/>
        <v>-</v>
      </c>
      <c r="R3478" s="35"/>
    </row>
    <row r="3479" spans="1:18" s="34" customFormat="1" x14ac:dyDescent="0.3">
      <c r="A3479" s="49" t="s">
        <v>0</v>
      </c>
      <c r="B3479" s="49" t="s">
        <v>0</v>
      </c>
      <c r="C3479" s="49" t="s">
        <v>0</v>
      </c>
      <c r="D3479" s="49" t="s">
        <v>0</v>
      </c>
      <c r="E3479" s="49" t="s">
        <v>0</v>
      </c>
      <c r="F3479" s="49" t="s">
        <v>0</v>
      </c>
      <c r="G3479" s="49" t="s">
        <v>0</v>
      </c>
      <c r="H3479" s="21" t="s">
        <v>1401</v>
      </c>
      <c r="I3479" s="112">
        <f>SUM(I3449,I3472,I3475)</f>
        <v>2131561</v>
      </c>
      <c r="J3479" s="112">
        <f>SUM(J3449,J3472,J3475)</f>
        <v>2007361</v>
      </c>
      <c r="K3479" s="112">
        <f>SUM(K3449,K3472,K3475)</f>
        <v>0</v>
      </c>
      <c r="L3479" s="112">
        <f t="shared" si="1225"/>
        <v>496649</v>
      </c>
      <c r="M3479" s="112">
        <f>SUM(M3449,M3472,M3475)</f>
        <v>143089</v>
      </c>
      <c r="N3479" s="112">
        <f t="shared" ref="N3479:O3479" si="1232">SUM(N3449,N3472,N3475)</f>
        <v>184630</v>
      </c>
      <c r="O3479" s="112">
        <f t="shared" si="1232"/>
        <v>168930</v>
      </c>
      <c r="P3479" s="112">
        <f t="shared" si="1227"/>
        <v>496649</v>
      </c>
      <c r="Q3479" s="112">
        <f t="shared" si="1228"/>
        <v>24.741389316620179</v>
      </c>
      <c r="R3479" s="35"/>
    </row>
    <row r="3480" spans="1:18" ht="15" thickBot="1" x14ac:dyDescent="0.35">
      <c r="A3480" s="81" t="s">
        <v>0</v>
      </c>
      <c r="B3480" s="81" t="s">
        <v>0</v>
      </c>
      <c r="C3480" s="81" t="s">
        <v>0</v>
      </c>
      <c r="D3480" s="81" t="s">
        <v>0</v>
      </c>
      <c r="E3480" s="81" t="s">
        <v>0</v>
      </c>
      <c r="F3480" s="81" t="s">
        <v>0</v>
      </c>
      <c r="G3480" s="81" t="s">
        <v>0</v>
      </c>
      <c r="H3480" s="6" t="s">
        <v>152</v>
      </c>
      <c r="I3480" s="104">
        <v>59</v>
      </c>
      <c r="J3480" s="104">
        <v>59</v>
      </c>
      <c r="K3480" s="104"/>
      <c r="L3480" s="104"/>
      <c r="M3480" s="104"/>
      <c r="N3480" s="104"/>
      <c r="O3480" s="104"/>
      <c r="P3480" s="104"/>
      <c r="Q3480" s="104"/>
      <c r="R3480" s="35"/>
    </row>
    <row r="3481" spans="1:18" s="34" customFormat="1" ht="31.2" thickBot="1" x14ac:dyDescent="0.35">
      <c r="A3481" s="127" t="s">
        <v>0</v>
      </c>
      <c r="B3481" s="127" t="s">
        <v>0</v>
      </c>
      <c r="C3481" s="127" t="s">
        <v>0</v>
      </c>
      <c r="D3481" s="127" t="s">
        <v>0</v>
      </c>
      <c r="E3481" s="127" t="s">
        <v>0</v>
      </c>
      <c r="F3481" s="127" t="s">
        <v>0</v>
      </c>
      <c r="G3481" s="127" t="s">
        <v>0</v>
      </c>
      <c r="H3481" s="29" t="s">
        <v>63</v>
      </c>
      <c r="I3481" s="124" t="s">
        <v>3013</v>
      </c>
      <c r="J3481" s="124" t="s">
        <v>2</v>
      </c>
      <c r="K3481" s="124" t="s">
        <v>3097</v>
      </c>
      <c r="L3481" s="124" t="s">
        <v>3097</v>
      </c>
      <c r="M3481" s="124" t="s">
        <v>3098</v>
      </c>
      <c r="N3481" s="124" t="s">
        <v>3099</v>
      </c>
      <c r="O3481" s="124" t="s">
        <v>3100</v>
      </c>
      <c r="P3481" s="124" t="s">
        <v>3097</v>
      </c>
      <c r="Q3481" s="126" t="s">
        <v>3101</v>
      </c>
      <c r="R3481" s="35"/>
    </row>
    <row r="3482" spans="1:18" x14ac:dyDescent="0.3">
      <c r="A3482" s="128"/>
      <c r="B3482" s="128"/>
      <c r="C3482" s="128"/>
      <c r="D3482" s="128"/>
      <c r="E3482" s="128"/>
      <c r="F3482" s="128"/>
      <c r="G3482" s="128"/>
      <c r="H3482" s="10" t="s">
        <v>0</v>
      </c>
      <c r="I3482" s="103">
        <v>1</v>
      </c>
      <c r="J3482" s="103">
        <v>2</v>
      </c>
      <c r="K3482" s="103">
        <v>3</v>
      </c>
      <c r="L3482" s="103" t="s">
        <v>3</v>
      </c>
      <c r="M3482" s="103">
        <v>5</v>
      </c>
      <c r="N3482" s="103">
        <v>6</v>
      </c>
      <c r="O3482" s="103">
        <v>7</v>
      </c>
      <c r="P3482" s="103" t="s">
        <v>3102</v>
      </c>
      <c r="Q3482" s="103">
        <v>9</v>
      </c>
      <c r="R3482" s="35"/>
    </row>
    <row r="3483" spans="1:18" x14ac:dyDescent="0.3">
      <c r="A3483" s="128"/>
      <c r="B3483" s="128"/>
      <c r="C3483" s="128"/>
      <c r="D3483" s="128"/>
      <c r="E3483" s="128"/>
      <c r="F3483" s="128"/>
      <c r="G3483" s="128"/>
      <c r="H3483" s="11" t="s">
        <v>99</v>
      </c>
      <c r="I3483" s="105">
        <f>SUM(I3479)</f>
        <v>2131561</v>
      </c>
      <c r="J3483" s="105">
        <f>SUM(J3479)</f>
        <v>2007361</v>
      </c>
      <c r="K3483" s="105">
        <f>SUM(K3479)</f>
        <v>0</v>
      </c>
      <c r="L3483" s="105">
        <f t="shared" si="1225"/>
        <v>496649</v>
      </c>
      <c r="M3483" s="105">
        <f>SUM(M3479)</f>
        <v>143089</v>
      </c>
      <c r="N3483" s="105">
        <f t="shared" ref="N3483:O3483" si="1233">SUM(N3479)</f>
        <v>184630</v>
      </c>
      <c r="O3483" s="105">
        <f t="shared" si="1233"/>
        <v>168930</v>
      </c>
      <c r="P3483" s="105">
        <f t="shared" si="1227"/>
        <v>496649</v>
      </c>
      <c r="Q3483" s="105">
        <f t="shared" si="1228"/>
        <v>24.741389316620179</v>
      </c>
      <c r="R3483" s="35"/>
    </row>
    <row r="3484" spans="1:18" x14ac:dyDescent="0.3">
      <c r="A3484" s="128"/>
      <c r="B3484" s="128"/>
      <c r="C3484" s="128"/>
      <c r="D3484" s="128"/>
      <c r="E3484" s="128"/>
      <c r="F3484" s="128"/>
      <c r="G3484" s="128"/>
      <c r="H3484" s="12" t="s">
        <v>62</v>
      </c>
      <c r="I3484" s="105">
        <f>SUM(I3483)</f>
        <v>2131561</v>
      </c>
      <c r="J3484" s="105">
        <f>SUM(J3483)</f>
        <v>2007361</v>
      </c>
      <c r="K3484" s="105">
        <f>SUM(K3483)</f>
        <v>0</v>
      </c>
      <c r="L3484" s="105">
        <f t="shared" si="1225"/>
        <v>496649</v>
      </c>
      <c r="M3484" s="105">
        <f>SUM(M3483)</f>
        <v>143089</v>
      </c>
      <c r="N3484" s="105">
        <f t="shared" ref="N3484:O3484" si="1234">SUM(N3483)</f>
        <v>184630</v>
      </c>
      <c r="O3484" s="105">
        <f t="shared" si="1234"/>
        <v>168930</v>
      </c>
      <c r="P3484" s="105">
        <f t="shared" si="1227"/>
        <v>496649</v>
      </c>
      <c r="Q3484" s="105">
        <f t="shared" si="1228"/>
        <v>24.741389316620179</v>
      </c>
      <c r="R3484" s="35"/>
    </row>
    <row r="3485" spans="1:18" ht="15" thickBot="1" x14ac:dyDescent="0.35">
      <c r="A3485" s="129"/>
      <c r="B3485" s="129"/>
      <c r="C3485" s="129"/>
      <c r="D3485" s="129"/>
      <c r="E3485" s="129"/>
      <c r="F3485" s="129"/>
      <c r="G3485" s="129"/>
      <c r="R3485" s="35"/>
    </row>
    <row r="3486" spans="1:18" s="34" customFormat="1" ht="31.2" thickBot="1" x14ac:dyDescent="0.35">
      <c r="A3486" s="45" t="s">
        <v>112</v>
      </c>
      <c r="B3486" s="45" t="s">
        <v>113</v>
      </c>
      <c r="C3486" s="45" t="s">
        <v>114</v>
      </c>
      <c r="D3486" s="46" t="s">
        <v>0</v>
      </c>
      <c r="E3486" s="45" t="s">
        <v>3014</v>
      </c>
      <c r="F3486" s="45" t="s">
        <v>115</v>
      </c>
      <c r="G3486" s="45" t="s">
        <v>116</v>
      </c>
      <c r="H3486" s="29" t="s">
        <v>1</v>
      </c>
      <c r="I3486" s="124" t="s">
        <v>3013</v>
      </c>
      <c r="J3486" s="124" t="s">
        <v>2</v>
      </c>
      <c r="K3486" s="124" t="s">
        <v>3097</v>
      </c>
      <c r="L3486" s="124" t="s">
        <v>3097</v>
      </c>
      <c r="M3486" s="124" t="s">
        <v>3098</v>
      </c>
      <c r="N3486" s="124" t="s">
        <v>3099</v>
      </c>
      <c r="O3486" s="124" t="s">
        <v>3100</v>
      </c>
      <c r="P3486" s="124" t="s">
        <v>3097</v>
      </c>
      <c r="Q3486" s="126" t="s">
        <v>3101</v>
      </c>
      <c r="R3486" s="35"/>
    </row>
    <row r="3487" spans="1:18" x14ac:dyDescent="0.3">
      <c r="A3487" s="50" t="s">
        <v>0</v>
      </c>
      <c r="B3487" s="50" t="s">
        <v>0</v>
      </c>
      <c r="C3487" s="50" t="s">
        <v>0</v>
      </c>
      <c r="D3487" s="51" t="s">
        <v>0</v>
      </c>
      <c r="E3487" s="51" t="s">
        <v>0</v>
      </c>
      <c r="F3487" s="86" t="s">
        <v>0</v>
      </c>
      <c r="G3487" s="87" t="s">
        <v>0</v>
      </c>
      <c r="H3487" s="8" t="s">
        <v>0</v>
      </c>
      <c r="I3487" s="103">
        <v>1</v>
      </c>
      <c r="J3487" s="103">
        <v>2</v>
      </c>
      <c r="K3487" s="103">
        <v>3</v>
      </c>
      <c r="L3487" s="103" t="s">
        <v>3</v>
      </c>
      <c r="M3487" s="103">
        <v>5</v>
      </c>
      <c r="N3487" s="103">
        <v>6</v>
      </c>
      <c r="O3487" s="103">
        <v>7</v>
      </c>
      <c r="P3487" s="103" t="s">
        <v>3102</v>
      </c>
      <c r="Q3487" s="103">
        <v>9</v>
      </c>
      <c r="R3487" s="35"/>
    </row>
    <row r="3488" spans="1:18" x14ac:dyDescent="0.3">
      <c r="A3488" s="41" t="s">
        <v>796</v>
      </c>
      <c r="B3488" s="41" t="s">
        <v>154</v>
      </c>
      <c r="C3488" s="40" t="s">
        <v>1402</v>
      </c>
      <c r="D3488" s="40" t="s">
        <v>1403</v>
      </c>
      <c r="E3488" s="52" t="s">
        <v>0</v>
      </c>
      <c r="F3488" s="52" t="s">
        <v>0</v>
      </c>
      <c r="G3488" s="52" t="s">
        <v>0</v>
      </c>
      <c r="H3488" s="6" t="s">
        <v>1404</v>
      </c>
      <c r="I3488" s="102"/>
      <c r="J3488" s="102"/>
      <c r="K3488" s="102"/>
      <c r="L3488" s="102">
        <f t="shared" si="1225"/>
        <v>0</v>
      </c>
      <c r="M3488" s="102">
        <v>0</v>
      </c>
      <c r="N3488" s="102"/>
      <c r="O3488" s="102"/>
      <c r="P3488" s="102">
        <f t="shared" si="1227"/>
        <v>0</v>
      </c>
      <c r="Q3488" s="102" t="str">
        <f t="shared" si="1228"/>
        <v>-</v>
      </c>
      <c r="R3488" s="35"/>
    </row>
    <row r="3489" spans="1:18" s="34" customFormat="1" ht="20.399999999999999" x14ac:dyDescent="0.3">
      <c r="A3489" s="43" t="s">
        <v>0</v>
      </c>
      <c r="B3489" s="43" t="s">
        <v>0</v>
      </c>
      <c r="C3489" s="43" t="s">
        <v>0</v>
      </c>
      <c r="D3489" s="49" t="s">
        <v>0</v>
      </c>
      <c r="E3489" s="49" t="s">
        <v>0</v>
      </c>
      <c r="F3489" s="49" t="s">
        <v>0</v>
      </c>
      <c r="G3489" s="49" t="s">
        <v>0</v>
      </c>
      <c r="H3489" s="21" t="s">
        <v>26</v>
      </c>
      <c r="I3489" s="112">
        <f>SUM(I3490,I3498,I3500)</f>
        <v>2943213</v>
      </c>
      <c r="J3489" s="112">
        <f>SUM(J3490,J3498,J3500)</f>
        <v>2718313</v>
      </c>
      <c r="K3489" s="112">
        <f>SUM(K3490,K3498,K3500)</f>
        <v>0</v>
      </c>
      <c r="L3489" s="112">
        <f t="shared" si="1225"/>
        <v>711389</v>
      </c>
      <c r="M3489" s="112">
        <f>SUM(M3490,M3498,M3500)</f>
        <v>212689</v>
      </c>
      <c r="N3489" s="112">
        <f t="shared" ref="N3489:O3489" si="1235">SUM(N3490,N3498,N3500)</f>
        <v>258150</v>
      </c>
      <c r="O3489" s="112">
        <f t="shared" si="1235"/>
        <v>240550</v>
      </c>
      <c r="P3489" s="112">
        <f t="shared" si="1227"/>
        <v>711389</v>
      </c>
      <c r="Q3489" s="112">
        <f t="shared" si="1228"/>
        <v>26.170238673765677</v>
      </c>
      <c r="R3489" s="35"/>
    </row>
    <row r="3490" spans="1:18" x14ac:dyDescent="0.3">
      <c r="A3490" s="40" t="s">
        <v>796</v>
      </c>
      <c r="B3490" s="40" t="s">
        <v>154</v>
      </c>
      <c r="C3490" s="40" t="s">
        <v>1402</v>
      </c>
      <c r="D3490" s="40" t="s">
        <v>1403</v>
      </c>
      <c r="E3490" s="52" t="s">
        <v>119</v>
      </c>
      <c r="F3490" s="52" t="s">
        <v>0</v>
      </c>
      <c r="G3490" s="52" t="s">
        <v>0</v>
      </c>
      <c r="H3490" s="6" t="s">
        <v>5</v>
      </c>
      <c r="I3490" s="104">
        <f>SUM(I3491,I3492)</f>
        <v>2414400</v>
      </c>
      <c r="J3490" s="104">
        <f>SUM(J3491,J3492)</f>
        <v>2341900</v>
      </c>
      <c r="K3490" s="104">
        <f>SUM(K3491,K3492)</f>
        <v>0</v>
      </c>
      <c r="L3490" s="104">
        <f t="shared" si="1225"/>
        <v>621903</v>
      </c>
      <c r="M3490" s="104">
        <f>SUM(M3491,M3492)</f>
        <v>193903</v>
      </c>
      <c r="N3490" s="104">
        <f t="shared" ref="N3490:O3490" si="1236">SUM(N3491,N3492)</f>
        <v>219000</v>
      </c>
      <c r="O3490" s="104">
        <f t="shared" si="1236"/>
        <v>209000</v>
      </c>
      <c r="P3490" s="104">
        <f t="shared" si="1227"/>
        <v>621903</v>
      </c>
      <c r="Q3490" s="104">
        <f t="shared" si="1228"/>
        <v>26.555489132755454</v>
      </c>
      <c r="R3490" s="35"/>
    </row>
    <row r="3491" spans="1:18" x14ac:dyDescent="0.3">
      <c r="A3491" s="40" t="s">
        <v>796</v>
      </c>
      <c r="B3491" s="40" t="s">
        <v>154</v>
      </c>
      <c r="C3491" s="40" t="s">
        <v>1402</v>
      </c>
      <c r="D3491" s="40" t="s">
        <v>1403</v>
      </c>
      <c r="E3491" s="88" t="s">
        <v>3015</v>
      </c>
      <c r="F3491" s="40"/>
      <c r="G3491" s="81" t="s">
        <v>3071</v>
      </c>
      <c r="H3491" s="9" t="s">
        <v>6</v>
      </c>
      <c r="I3491" s="102">
        <v>2139200</v>
      </c>
      <c r="J3491" s="102">
        <v>2074200</v>
      </c>
      <c r="K3491" s="102"/>
      <c r="L3491" s="102">
        <f t="shared" si="1225"/>
        <v>559581</v>
      </c>
      <c r="M3491" s="102">
        <v>173581</v>
      </c>
      <c r="N3491" s="102">
        <v>198000</v>
      </c>
      <c r="O3491" s="102">
        <v>188000</v>
      </c>
      <c r="P3491" s="102">
        <f t="shared" si="1227"/>
        <v>559581</v>
      </c>
      <c r="Q3491" s="102">
        <f t="shared" si="1228"/>
        <v>26.978160254555974</v>
      </c>
      <c r="R3491" s="35"/>
    </row>
    <row r="3492" spans="1:18" x14ac:dyDescent="0.3">
      <c r="A3492" s="41" t="s">
        <v>796</v>
      </c>
      <c r="B3492" s="41" t="s">
        <v>154</v>
      </c>
      <c r="C3492" s="41" t="s">
        <v>1402</v>
      </c>
      <c r="D3492" s="41" t="s">
        <v>1403</v>
      </c>
      <c r="E3492" s="41" t="s">
        <v>120</v>
      </c>
      <c r="F3492" s="40" t="s">
        <v>0</v>
      </c>
      <c r="G3492" s="81" t="s">
        <v>0</v>
      </c>
      <c r="H3492" s="6" t="s">
        <v>7</v>
      </c>
      <c r="I3492" s="104">
        <f>SUM(I3493:I3497)</f>
        <v>275200</v>
      </c>
      <c r="J3492" s="104">
        <f>SUM(J3493:J3497)</f>
        <v>267700</v>
      </c>
      <c r="K3492" s="104">
        <f>SUM(K3493:K3497)</f>
        <v>0</v>
      </c>
      <c r="L3492" s="104">
        <f t="shared" si="1225"/>
        <v>62322</v>
      </c>
      <c r="M3492" s="104">
        <f>SUM(M3493:M3497)</f>
        <v>20322</v>
      </c>
      <c r="N3492" s="104">
        <f t="shared" ref="N3492:O3492" si="1237">SUM(N3493:N3497)</f>
        <v>21000</v>
      </c>
      <c r="O3492" s="104">
        <f t="shared" si="1237"/>
        <v>21000</v>
      </c>
      <c r="P3492" s="104">
        <f t="shared" si="1227"/>
        <v>62322</v>
      </c>
      <c r="Q3492" s="104">
        <f t="shared" si="1228"/>
        <v>23.280537915577138</v>
      </c>
      <c r="R3492" s="35"/>
    </row>
    <row r="3493" spans="1:18" x14ac:dyDescent="0.3">
      <c r="A3493" s="40" t="s">
        <v>796</v>
      </c>
      <c r="B3493" s="40" t="s">
        <v>154</v>
      </c>
      <c r="C3493" s="40" t="s">
        <v>1402</v>
      </c>
      <c r="D3493" s="40" t="s">
        <v>1403</v>
      </c>
      <c r="E3493" s="88" t="s">
        <v>3016</v>
      </c>
      <c r="F3493" s="40" t="s">
        <v>1405</v>
      </c>
      <c r="G3493" s="81" t="s">
        <v>3071</v>
      </c>
      <c r="H3493" s="9" t="s">
        <v>9</v>
      </c>
      <c r="I3493" s="102">
        <v>43300</v>
      </c>
      <c r="J3493" s="102">
        <v>42500</v>
      </c>
      <c r="K3493" s="102"/>
      <c r="L3493" s="102">
        <f t="shared" si="1225"/>
        <v>12073</v>
      </c>
      <c r="M3493" s="102">
        <v>4073</v>
      </c>
      <c r="N3493" s="102">
        <v>4000</v>
      </c>
      <c r="O3493" s="102">
        <v>4000</v>
      </c>
      <c r="P3493" s="102">
        <f t="shared" si="1227"/>
        <v>12073</v>
      </c>
      <c r="Q3493" s="102">
        <f t="shared" si="1228"/>
        <v>28.407058823529415</v>
      </c>
      <c r="R3493" s="35"/>
    </row>
    <row r="3494" spans="1:18" x14ac:dyDescent="0.3">
      <c r="A3494" s="40" t="s">
        <v>796</v>
      </c>
      <c r="B3494" s="40" t="s">
        <v>154</v>
      </c>
      <c r="C3494" s="40" t="s">
        <v>1402</v>
      </c>
      <c r="D3494" s="40" t="s">
        <v>1403</v>
      </c>
      <c r="E3494" s="88" t="s">
        <v>3016</v>
      </c>
      <c r="F3494" s="40" t="s">
        <v>1406</v>
      </c>
      <c r="G3494" s="81" t="s">
        <v>3071</v>
      </c>
      <c r="H3494" s="9" t="s">
        <v>12</v>
      </c>
      <c r="I3494" s="102">
        <v>168400</v>
      </c>
      <c r="J3494" s="102">
        <v>162900</v>
      </c>
      <c r="K3494" s="102"/>
      <c r="L3494" s="102">
        <f t="shared" si="1225"/>
        <v>50249</v>
      </c>
      <c r="M3494" s="102">
        <v>16249</v>
      </c>
      <c r="N3494" s="102">
        <v>17000</v>
      </c>
      <c r="O3494" s="102">
        <v>17000</v>
      </c>
      <c r="P3494" s="102">
        <f t="shared" si="1227"/>
        <v>50249</v>
      </c>
      <c r="Q3494" s="102">
        <f t="shared" si="1228"/>
        <v>30.846531614487414</v>
      </c>
      <c r="R3494" s="35"/>
    </row>
    <row r="3495" spans="1:18" x14ac:dyDescent="0.3">
      <c r="A3495" s="40" t="s">
        <v>796</v>
      </c>
      <c r="B3495" s="40" t="s">
        <v>154</v>
      </c>
      <c r="C3495" s="40" t="s">
        <v>1402</v>
      </c>
      <c r="D3495" s="40" t="s">
        <v>1403</v>
      </c>
      <c r="E3495" s="88" t="s">
        <v>3016</v>
      </c>
      <c r="F3495" s="40" t="s">
        <v>1407</v>
      </c>
      <c r="G3495" s="81" t="s">
        <v>3071</v>
      </c>
      <c r="H3495" s="9" t="s">
        <v>10</v>
      </c>
      <c r="I3495" s="102">
        <v>38500</v>
      </c>
      <c r="J3495" s="102">
        <v>37300</v>
      </c>
      <c r="K3495" s="102"/>
      <c r="L3495" s="102">
        <f t="shared" si="1225"/>
        <v>0</v>
      </c>
      <c r="M3495" s="102">
        <v>0</v>
      </c>
      <c r="N3495" s="102"/>
      <c r="O3495" s="102"/>
      <c r="P3495" s="102">
        <f t="shared" si="1227"/>
        <v>0</v>
      </c>
      <c r="Q3495" s="102">
        <f t="shared" si="1228"/>
        <v>0</v>
      </c>
      <c r="R3495" s="35"/>
    </row>
    <row r="3496" spans="1:18" x14ac:dyDescent="0.3">
      <c r="A3496" s="40" t="s">
        <v>796</v>
      </c>
      <c r="B3496" s="40" t="s">
        <v>154</v>
      </c>
      <c r="C3496" s="40" t="s">
        <v>1402</v>
      </c>
      <c r="D3496" s="40" t="s">
        <v>1403</v>
      </c>
      <c r="E3496" s="88" t="s">
        <v>3016</v>
      </c>
      <c r="F3496" s="40" t="s">
        <v>1408</v>
      </c>
      <c r="G3496" s="81" t="s">
        <v>3071</v>
      </c>
      <c r="H3496" s="9" t="s">
        <v>8</v>
      </c>
      <c r="I3496" s="102">
        <v>8000</v>
      </c>
      <c r="J3496" s="102">
        <v>8000</v>
      </c>
      <c r="K3496" s="102"/>
      <c r="L3496" s="102">
        <f t="shared" si="1225"/>
        <v>0</v>
      </c>
      <c r="M3496" s="102">
        <v>0</v>
      </c>
      <c r="N3496" s="102"/>
      <c r="O3496" s="102"/>
      <c r="P3496" s="102">
        <f t="shared" si="1227"/>
        <v>0</v>
      </c>
      <c r="Q3496" s="102">
        <f t="shared" si="1228"/>
        <v>0</v>
      </c>
      <c r="R3496" s="35"/>
    </row>
    <row r="3497" spans="1:18" x14ac:dyDescent="0.3">
      <c r="A3497" s="40" t="s">
        <v>796</v>
      </c>
      <c r="B3497" s="40" t="s">
        <v>154</v>
      </c>
      <c r="C3497" s="40" t="s">
        <v>1402</v>
      </c>
      <c r="D3497" s="40" t="s">
        <v>1403</v>
      </c>
      <c r="E3497" s="88" t="s">
        <v>3016</v>
      </c>
      <c r="F3497" s="40" t="s">
        <v>1409</v>
      </c>
      <c r="G3497" s="81" t="s">
        <v>3071</v>
      </c>
      <c r="H3497" s="9" t="s">
        <v>11</v>
      </c>
      <c r="I3497" s="102">
        <v>17000</v>
      </c>
      <c r="J3497" s="102">
        <v>17000</v>
      </c>
      <c r="K3497" s="102"/>
      <c r="L3497" s="102">
        <f t="shared" si="1225"/>
        <v>0</v>
      </c>
      <c r="M3497" s="102">
        <v>0</v>
      </c>
      <c r="N3497" s="102"/>
      <c r="O3497" s="102"/>
      <c r="P3497" s="102">
        <f t="shared" si="1227"/>
        <v>0</v>
      </c>
      <c r="Q3497" s="102">
        <f t="shared" si="1228"/>
        <v>0</v>
      </c>
      <c r="R3497" s="35"/>
    </row>
    <row r="3498" spans="1:18" x14ac:dyDescent="0.3">
      <c r="A3498" s="40" t="s">
        <v>796</v>
      </c>
      <c r="B3498" s="40" t="s">
        <v>154</v>
      </c>
      <c r="C3498" s="40" t="s">
        <v>1402</v>
      </c>
      <c r="D3498" s="40" t="s">
        <v>1403</v>
      </c>
      <c r="E3498" s="52" t="s">
        <v>124</v>
      </c>
      <c r="F3498" s="52" t="s">
        <v>0</v>
      </c>
      <c r="G3498" s="52" t="s">
        <v>0</v>
      </c>
      <c r="H3498" s="6" t="s">
        <v>14</v>
      </c>
      <c r="I3498" s="104">
        <f>SUM(I3499)</f>
        <v>232913</v>
      </c>
      <c r="J3498" s="104">
        <f>SUM(J3499)</f>
        <v>227413</v>
      </c>
      <c r="K3498" s="104">
        <f>SUM(K3499)</f>
        <v>0</v>
      </c>
      <c r="L3498" s="104">
        <f t="shared" si="1225"/>
        <v>60227</v>
      </c>
      <c r="M3498" s="104">
        <f>SUM(M3499)</f>
        <v>18227</v>
      </c>
      <c r="N3498" s="104">
        <f t="shared" ref="N3498:O3498" si="1238">SUM(N3499)</f>
        <v>22000</v>
      </c>
      <c r="O3498" s="104">
        <f t="shared" si="1238"/>
        <v>20000</v>
      </c>
      <c r="P3498" s="104">
        <f t="shared" si="1227"/>
        <v>60227</v>
      </c>
      <c r="Q3498" s="104">
        <f t="shared" si="1228"/>
        <v>26.48353436259141</v>
      </c>
      <c r="R3498" s="35"/>
    </row>
    <row r="3499" spans="1:18" x14ac:dyDescent="0.3">
      <c r="A3499" s="40" t="s">
        <v>796</v>
      </c>
      <c r="B3499" s="40" t="s">
        <v>154</v>
      </c>
      <c r="C3499" s="40" t="s">
        <v>1402</v>
      </c>
      <c r="D3499" s="40" t="s">
        <v>1403</v>
      </c>
      <c r="E3499" s="88" t="s">
        <v>3017</v>
      </c>
      <c r="F3499" s="40"/>
      <c r="G3499" s="81" t="s">
        <v>3071</v>
      </c>
      <c r="H3499" s="9" t="s">
        <v>15</v>
      </c>
      <c r="I3499" s="102">
        <v>232913</v>
      </c>
      <c r="J3499" s="102">
        <v>227413</v>
      </c>
      <c r="K3499" s="102"/>
      <c r="L3499" s="102">
        <f t="shared" si="1225"/>
        <v>60227</v>
      </c>
      <c r="M3499" s="102">
        <v>18227</v>
      </c>
      <c r="N3499" s="102">
        <v>22000</v>
      </c>
      <c r="O3499" s="102">
        <v>20000</v>
      </c>
      <c r="P3499" s="102">
        <f t="shared" si="1227"/>
        <v>60227</v>
      </c>
      <c r="Q3499" s="102">
        <f t="shared" si="1228"/>
        <v>26.48353436259141</v>
      </c>
      <c r="R3499" s="35"/>
    </row>
    <row r="3500" spans="1:18" x14ac:dyDescent="0.3">
      <c r="A3500" s="40" t="s">
        <v>796</v>
      </c>
      <c r="B3500" s="40" t="s">
        <v>154</v>
      </c>
      <c r="C3500" s="40" t="s">
        <v>1402</v>
      </c>
      <c r="D3500" s="40" t="s">
        <v>1403</v>
      </c>
      <c r="E3500" s="52" t="s">
        <v>125</v>
      </c>
      <c r="F3500" s="52" t="s">
        <v>0</v>
      </c>
      <c r="G3500" s="52" t="s">
        <v>0</v>
      </c>
      <c r="H3500" s="6" t="s">
        <v>16</v>
      </c>
      <c r="I3500" s="104">
        <f>SUM(I3501:I3508)</f>
        <v>295900</v>
      </c>
      <c r="J3500" s="104">
        <f>SUM(J3501:J3508)</f>
        <v>149000</v>
      </c>
      <c r="K3500" s="104">
        <f>SUM(K3501:K3508)</f>
        <v>0</v>
      </c>
      <c r="L3500" s="104">
        <f t="shared" si="1225"/>
        <v>29259</v>
      </c>
      <c r="M3500" s="104">
        <f>SUM(M3501:M3508)</f>
        <v>559</v>
      </c>
      <c r="N3500" s="104">
        <f t="shared" ref="N3500:O3500" si="1239">SUM(N3501:N3508)</f>
        <v>17150</v>
      </c>
      <c r="O3500" s="104">
        <f t="shared" si="1239"/>
        <v>11550</v>
      </c>
      <c r="P3500" s="104">
        <f t="shared" si="1227"/>
        <v>29259</v>
      </c>
      <c r="Q3500" s="104">
        <f t="shared" si="1228"/>
        <v>19.636912751677851</v>
      </c>
      <c r="R3500" s="35"/>
    </row>
    <row r="3501" spans="1:18" x14ac:dyDescent="0.3">
      <c r="A3501" s="40" t="s">
        <v>796</v>
      </c>
      <c r="B3501" s="40" t="s">
        <v>154</v>
      </c>
      <c r="C3501" s="40" t="s">
        <v>1402</v>
      </c>
      <c r="D3501" s="40" t="s">
        <v>1403</v>
      </c>
      <c r="E3501" s="88" t="s">
        <v>3018</v>
      </c>
      <c r="F3501" s="40"/>
      <c r="G3501" s="81" t="s">
        <v>3071</v>
      </c>
      <c r="H3501" s="9" t="s">
        <v>17</v>
      </c>
      <c r="I3501" s="102">
        <v>4400</v>
      </c>
      <c r="J3501" s="102">
        <v>400</v>
      </c>
      <c r="K3501" s="102"/>
      <c r="L3501" s="102">
        <f t="shared" si="1225"/>
        <v>0</v>
      </c>
      <c r="M3501" s="102">
        <v>0</v>
      </c>
      <c r="N3501" s="102"/>
      <c r="O3501" s="102"/>
      <c r="P3501" s="102">
        <f t="shared" si="1227"/>
        <v>0</v>
      </c>
      <c r="Q3501" s="102">
        <f t="shared" si="1228"/>
        <v>0</v>
      </c>
      <c r="R3501" s="35"/>
    </row>
    <row r="3502" spans="1:18" x14ac:dyDescent="0.3">
      <c r="A3502" s="40" t="s">
        <v>796</v>
      </c>
      <c r="B3502" s="40" t="s">
        <v>154</v>
      </c>
      <c r="C3502" s="40" t="s">
        <v>1402</v>
      </c>
      <c r="D3502" s="40" t="s">
        <v>1403</v>
      </c>
      <c r="E3502" s="88" t="s">
        <v>3031</v>
      </c>
      <c r="F3502" s="40"/>
      <c r="G3502" s="81" t="s">
        <v>3071</v>
      </c>
      <c r="H3502" s="9" t="s">
        <v>18</v>
      </c>
      <c r="I3502" s="102">
        <v>64500</v>
      </c>
      <c r="J3502" s="102">
        <v>64500</v>
      </c>
      <c r="K3502" s="102"/>
      <c r="L3502" s="102">
        <f t="shared" si="1225"/>
        <v>15500</v>
      </c>
      <c r="M3502" s="102">
        <v>0</v>
      </c>
      <c r="N3502" s="102">
        <v>10000</v>
      </c>
      <c r="O3502" s="102">
        <v>5500</v>
      </c>
      <c r="P3502" s="102">
        <f t="shared" si="1227"/>
        <v>15500</v>
      </c>
      <c r="Q3502" s="102">
        <f t="shared" si="1228"/>
        <v>24.031007751937985</v>
      </c>
      <c r="R3502" s="35"/>
    </row>
    <row r="3503" spans="1:18" x14ac:dyDescent="0.3">
      <c r="A3503" s="40" t="s">
        <v>796</v>
      </c>
      <c r="B3503" s="40" t="s">
        <v>154</v>
      </c>
      <c r="C3503" s="40" t="s">
        <v>1402</v>
      </c>
      <c r="D3503" s="40" t="s">
        <v>1403</v>
      </c>
      <c r="E3503" s="88" t="s">
        <v>3032</v>
      </c>
      <c r="F3503" s="40"/>
      <c r="G3503" s="81" t="s">
        <v>3071</v>
      </c>
      <c r="H3503" s="9" t="s">
        <v>19</v>
      </c>
      <c r="I3503" s="102">
        <v>16500</v>
      </c>
      <c r="J3503" s="102">
        <v>16500</v>
      </c>
      <c r="K3503" s="102"/>
      <c r="L3503" s="102">
        <f t="shared" si="1225"/>
        <v>4000</v>
      </c>
      <c r="M3503" s="102">
        <v>0</v>
      </c>
      <c r="N3503" s="102">
        <v>2500</v>
      </c>
      <c r="O3503" s="102">
        <v>1500</v>
      </c>
      <c r="P3503" s="102">
        <f t="shared" si="1227"/>
        <v>4000</v>
      </c>
      <c r="Q3503" s="102">
        <f t="shared" si="1228"/>
        <v>24.242424242424242</v>
      </c>
      <c r="R3503" s="35"/>
    </row>
    <row r="3504" spans="1:18" x14ac:dyDescent="0.3">
      <c r="A3504" s="40" t="s">
        <v>796</v>
      </c>
      <c r="B3504" s="40" t="s">
        <v>154</v>
      </c>
      <c r="C3504" s="40" t="s">
        <v>1402</v>
      </c>
      <c r="D3504" s="40" t="s">
        <v>1403</v>
      </c>
      <c r="E3504" s="88" t="s">
        <v>3026</v>
      </c>
      <c r="F3504" s="40"/>
      <c r="G3504" s="81" t="s">
        <v>3071</v>
      </c>
      <c r="H3504" s="9" t="s">
        <v>20</v>
      </c>
      <c r="I3504" s="102">
        <v>91000</v>
      </c>
      <c r="J3504" s="102">
        <v>10000</v>
      </c>
      <c r="K3504" s="102"/>
      <c r="L3504" s="102">
        <f t="shared" si="1225"/>
        <v>1800</v>
      </c>
      <c r="M3504" s="102">
        <v>0</v>
      </c>
      <c r="N3504" s="102">
        <v>900</v>
      </c>
      <c r="O3504" s="102">
        <v>900</v>
      </c>
      <c r="P3504" s="102">
        <f t="shared" si="1227"/>
        <v>1800</v>
      </c>
      <c r="Q3504" s="102">
        <f t="shared" si="1228"/>
        <v>18</v>
      </c>
      <c r="R3504" s="35"/>
    </row>
    <row r="3505" spans="1:18" x14ac:dyDescent="0.3">
      <c r="A3505" s="40" t="s">
        <v>796</v>
      </c>
      <c r="B3505" s="40" t="s">
        <v>154</v>
      </c>
      <c r="C3505" s="40" t="s">
        <v>1402</v>
      </c>
      <c r="D3505" s="40" t="s">
        <v>1403</v>
      </c>
      <c r="E3505" s="88" t="s">
        <v>3033</v>
      </c>
      <c r="F3505" s="40"/>
      <c r="G3505" s="81" t="s">
        <v>3071</v>
      </c>
      <c r="H3505" s="9" t="s">
        <v>21</v>
      </c>
      <c r="I3505" s="102">
        <v>2400</v>
      </c>
      <c r="J3505" s="102">
        <v>1500</v>
      </c>
      <c r="K3505" s="102"/>
      <c r="L3505" s="102">
        <f t="shared" si="1225"/>
        <v>0</v>
      </c>
      <c r="M3505" s="102">
        <v>0</v>
      </c>
      <c r="N3505" s="102"/>
      <c r="O3505" s="102"/>
      <c r="P3505" s="102">
        <f t="shared" si="1227"/>
        <v>0</v>
      </c>
      <c r="Q3505" s="102">
        <f t="shared" si="1228"/>
        <v>0</v>
      </c>
      <c r="R3505" s="35"/>
    </row>
    <row r="3506" spans="1:18" x14ac:dyDescent="0.3">
      <c r="A3506" s="40" t="s">
        <v>796</v>
      </c>
      <c r="B3506" s="40" t="s">
        <v>154</v>
      </c>
      <c r="C3506" s="40" t="s">
        <v>1402</v>
      </c>
      <c r="D3506" s="40" t="s">
        <v>1403</v>
      </c>
      <c r="E3506" s="88" t="s">
        <v>3035</v>
      </c>
      <c r="F3506" s="40"/>
      <c r="G3506" s="81" t="s">
        <v>3071</v>
      </c>
      <c r="H3506" s="9" t="s">
        <v>23</v>
      </c>
      <c r="I3506" s="102">
        <v>32000</v>
      </c>
      <c r="J3506" s="102">
        <v>10000</v>
      </c>
      <c r="K3506" s="102"/>
      <c r="L3506" s="102">
        <f t="shared" si="1225"/>
        <v>1700</v>
      </c>
      <c r="M3506" s="102">
        <v>0</v>
      </c>
      <c r="N3506" s="102">
        <v>850</v>
      </c>
      <c r="O3506" s="102">
        <v>850</v>
      </c>
      <c r="P3506" s="102">
        <f t="shared" si="1227"/>
        <v>1700</v>
      </c>
      <c r="Q3506" s="102">
        <f t="shared" si="1228"/>
        <v>17</v>
      </c>
      <c r="R3506" s="35"/>
    </row>
    <row r="3507" spans="1:18" x14ac:dyDescent="0.3">
      <c r="A3507" s="40" t="s">
        <v>796</v>
      </c>
      <c r="B3507" s="40" t="s">
        <v>154</v>
      </c>
      <c r="C3507" s="40" t="s">
        <v>1402</v>
      </c>
      <c r="D3507" s="40" t="s">
        <v>1403</v>
      </c>
      <c r="E3507" s="88" t="s">
        <v>3036</v>
      </c>
      <c r="F3507" s="40"/>
      <c r="G3507" s="81" t="s">
        <v>3071</v>
      </c>
      <c r="H3507" s="9" t="s">
        <v>24</v>
      </c>
      <c r="I3507" s="102">
        <v>0</v>
      </c>
      <c r="J3507" s="102">
        <v>0</v>
      </c>
      <c r="K3507" s="102"/>
      <c r="L3507" s="102">
        <f t="shared" si="1225"/>
        <v>0</v>
      </c>
      <c r="M3507" s="102">
        <v>0</v>
      </c>
      <c r="N3507" s="102"/>
      <c r="O3507" s="102"/>
      <c r="P3507" s="102">
        <f t="shared" si="1227"/>
        <v>0</v>
      </c>
      <c r="Q3507" s="102" t="str">
        <f t="shared" si="1228"/>
        <v>-</v>
      </c>
      <c r="R3507" s="35"/>
    </row>
    <row r="3508" spans="1:18" x14ac:dyDescent="0.3">
      <c r="A3508" s="41" t="s">
        <v>796</v>
      </c>
      <c r="B3508" s="41" t="s">
        <v>154</v>
      </c>
      <c r="C3508" s="41" t="s">
        <v>1402</v>
      </c>
      <c r="D3508" s="41" t="s">
        <v>1403</v>
      </c>
      <c r="E3508" s="41" t="s">
        <v>127</v>
      </c>
      <c r="F3508" s="40" t="s">
        <v>0</v>
      </c>
      <c r="G3508" s="81" t="s">
        <v>0</v>
      </c>
      <c r="H3508" s="6" t="s">
        <v>25</v>
      </c>
      <c r="I3508" s="104">
        <f>SUM(I3509:I3511)</f>
        <v>85100</v>
      </c>
      <c r="J3508" s="104">
        <f>SUM(J3509:J3511)</f>
        <v>46100</v>
      </c>
      <c r="K3508" s="104">
        <f>SUM(K3509:K3511)</f>
        <v>0</v>
      </c>
      <c r="L3508" s="104">
        <f t="shared" si="1225"/>
        <v>6259</v>
      </c>
      <c r="M3508" s="104">
        <f>SUM(M3509:M3511)</f>
        <v>559</v>
      </c>
      <c r="N3508" s="104">
        <f t="shared" ref="N3508:O3508" si="1240">SUM(N3509:N3511)</f>
        <v>2900</v>
      </c>
      <c r="O3508" s="104">
        <f t="shared" si="1240"/>
        <v>2800</v>
      </c>
      <c r="P3508" s="104">
        <f t="shared" si="1227"/>
        <v>6259</v>
      </c>
      <c r="Q3508" s="104">
        <f t="shared" si="1228"/>
        <v>13.57700650759219</v>
      </c>
      <c r="R3508" s="35"/>
    </row>
    <row r="3509" spans="1:18" x14ac:dyDescent="0.3">
      <c r="A3509" s="40" t="s">
        <v>796</v>
      </c>
      <c r="B3509" s="40" t="s">
        <v>154</v>
      </c>
      <c r="C3509" s="40" t="s">
        <v>1402</v>
      </c>
      <c r="D3509" s="40" t="s">
        <v>1403</v>
      </c>
      <c r="E3509" s="88" t="s">
        <v>3019</v>
      </c>
      <c r="F3509" s="40"/>
      <c r="G3509" s="81" t="s">
        <v>3071</v>
      </c>
      <c r="H3509" s="9" t="s">
        <v>25</v>
      </c>
      <c r="I3509" s="102">
        <v>66000</v>
      </c>
      <c r="J3509" s="102">
        <v>27000</v>
      </c>
      <c r="K3509" s="102"/>
      <c r="L3509" s="102">
        <f t="shared" si="1225"/>
        <v>4500</v>
      </c>
      <c r="M3509" s="102">
        <v>0</v>
      </c>
      <c r="N3509" s="102">
        <v>2250</v>
      </c>
      <c r="O3509" s="102">
        <v>2250</v>
      </c>
      <c r="P3509" s="102">
        <f t="shared" si="1227"/>
        <v>4500</v>
      </c>
      <c r="Q3509" s="102">
        <f t="shared" si="1228"/>
        <v>16.666666666666664</v>
      </c>
      <c r="R3509" s="35"/>
    </row>
    <row r="3510" spans="1:18" x14ac:dyDescent="0.3">
      <c r="A3510" s="40" t="s">
        <v>796</v>
      </c>
      <c r="B3510" s="40" t="s">
        <v>154</v>
      </c>
      <c r="C3510" s="40" t="s">
        <v>1402</v>
      </c>
      <c r="D3510" s="40" t="s">
        <v>1403</v>
      </c>
      <c r="E3510" s="88" t="s">
        <v>3019</v>
      </c>
      <c r="F3510" s="40" t="s">
        <v>1410</v>
      </c>
      <c r="G3510" s="81" t="s">
        <v>3071</v>
      </c>
      <c r="H3510" s="9" t="s">
        <v>135</v>
      </c>
      <c r="I3510" s="102">
        <v>6600</v>
      </c>
      <c r="J3510" s="102">
        <v>6600</v>
      </c>
      <c r="K3510" s="102"/>
      <c r="L3510" s="102">
        <f t="shared" si="1225"/>
        <v>1759</v>
      </c>
      <c r="M3510" s="102">
        <v>559</v>
      </c>
      <c r="N3510" s="102">
        <v>650</v>
      </c>
      <c r="O3510" s="102">
        <v>550</v>
      </c>
      <c r="P3510" s="102">
        <f t="shared" si="1227"/>
        <v>1759</v>
      </c>
      <c r="Q3510" s="102">
        <f t="shared" si="1228"/>
        <v>26.651515151515152</v>
      </c>
      <c r="R3510" s="35"/>
    </row>
    <row r="3511" spans="1:18" ht="20.399999999999999" x14ac:dyDescent="0.3">
      <c r="A3511" s="40" t="s">
        <v>796</v>
      </c>
      <c r="B3511" s="40" t="s">
        <v>154</v>
      </c>
      <c r="C3511" s="40" t="s">
        <v>1402</v>
      </c>
      <c r="D3511" s="40" t="s">
        <v>1403</v>
      </c>
      <c r="E3511" s="88" t="s">
        <v>3019</v>
      </c>
      <c r="F3511" s="40" t="s">
        <v>1411</v>
      </c>
      <c r="G3511" s="81" t="s">
        <v>3071</v>
      </c>
      <c r="H3511" s="9" t="s">
        <v>141</v>
      </c>
      <c r="I3511" s="102">
        <v>12500</v>
      </c>
      <c r="J3511" s="102">
        <v>12500</v>
      </c>
      <c r="K3511" s="102"/>
      <c r="L3511" s="102">
        <f t="shared" si="1225"/>
        <v>0</v>
      </c>
      <c r="M3511" s="102">
        <v>0</v>
      </c>
      <c r="N3511" s="102"/>
      <c r="O3511" s="102"/>
      <c r="P3511" s="102">
        <f t="shared" si="1227"/>
        <v>0</v>
      </c>
      <c r="Q3511" s="102">
        <f t="shared" si="1228"/>
        <v>0</v>
      </c>
      <c r="R3511" s="35"/>
    </row>
    <row r="3512" spans="1:18" s="34" customFormat="1" ht="20.399999999999999" x14ac:dyDescent="0.3">
      <c r="A3512" s="43" t="s">
        <v>0</v>
      </c>
      <c r="B3512" s="43" t="s">
        <v>0</v>
      </c>
      <c r="C3512" s="43" t="s">
        <v>0</v>
      </c>
      <c r="D3512" s="49" t="s">
        <v>0</v>
      </c>
      <c r="E3512" s="49" t="s">
        <v>0</v>
      </c>
      <c r="F3512" s="49" t="s">
        <v>0</v>
      </c>
      <c r="G3512" s="49" t="s">
        <v>0</v>
      </c>
      <c r="H3512" s="21" t="s">
        <v>35</v>
      </c>
      <c r="I3512" s="112">
        <f t="shared" ref="I3512:O3513" si="1241">SUM(I3513)</f>
        <v>0</v>
      </c>
      <c r="J3512" s="112">
        <f t="shared" si="1241"/>
        <v>0</v>
      </c>
      <c r="K3512" s="112">
        <f t="shared" si="1241"/>
        <v>0</v>
      </c>
      <c r="L3512" s="112">
        <f t="shared" si="1225"/>
        <v>0</v>
      </c>
      <c r="M3512" s="112">
        <f t="shared" si="1241"/>
        <v>0</v>
      </c>
      <c r="N3512" s="112">
        <f t="shared" si="1241"/>
        <v>0</v>
      </c>
      <c r="O3512" s="112">
        <f t="shared" si="1241"/>
        <v>0</v>
      </c>
      <c r="P3512" s="112">
        <f t="shared" si="1227"/>
        <v>0</v>
      </c>
      <c r="Q3512" s="112" t="str">
        <f t="shared" si="1228"/>
        <v>-</v>
      </c>
      <c r="R3512" s="35"/>
    </row>
    <row r="3513" spans="1:18" x14ac:dyDescent="0.3">
      <c r="A3513" s="40" t="s">
        <v>796</v>
      </c>
      <c r="B3513" s="40" t="s">
        <v>154</v>
      </c>
      <c r="C3513" s="40" t="s">
        <v>1402</v>
      </c>
      <c r="D3513" s="40" t="s">
        <v>1403</v>
      </c>
      <c r="E3513" s="52" t="s">
        <v>142</v>
      </c>
      <c r="F3513" s="52" t="s">
        <v>0</v>
      </c>
      <c r="G3513" s="52" t="s">
        <v>0</v>
      </c>
      <c r="H3513" s="6" t="s">
        <v>27</v>
      </c>
      <c r="I3513" s="104">
        <f t="shared" si="1241"/>
        <v>0</v>
      </c>
      <c r="J3513" s="104">
        <f t="shared" si="1241"/>
        <v>0</v>
      </c>
      <c r="K3513" s="104">
        <f t="shared" si="1241"/>
        <v>0</v>
      </c>
      <c r="L3513" s="104">
        <f t="shared" si="1225"/>
        <v>0</v>
      </c>
      <c r="M3513" s="104">
        <f t="shared" si="1241"/>
        <v>0</v>
      </c>
      <c r="N3513" s="104">
        <f t="shared" si="1241"/>
        <v>0</v>
      </c>
      <c r="O3513" s="104">
        <f t="shared" si="1241"/>
        <v>0</v>
      </c>
      <c r="P3513" s="104">
        <f t="shared" si="1227"/>
        <v>0</v>
      </c>
      <c r="Q3513" s="104" t="str">
        <f t="shared" si="1228"/>
        <v>-</v>
      </c>
      <c r="R3513" s="35"/>
    </row>
    <row r="3514" spans="1:18" x14ac:dyDescent="0.3">
      <c r="A3514" s="40" t="s">
        <v>796</v>
      </c>
      <c r="B3514" s="40" t="s">
        <v>154</v>
      </c>
      <c r="C3514" s="40" t="s">
        <v>1402</v>
      </c>
      <c r="D3514" s="40" t="s">
        <v>1403</v>
      </c>
      <c r="E3514" s="88" t="s">
        <v>3021</v>
      </c>
      <c r="F3514" s="40"/>
      <c r="G3514" s="81" t="s">
        <v>3071</v>
      </c>
      <c r="H3514" s="9" t="s">
        <v>34</v>
      </c>
      <c r="I3514" s="102">
        <v>0</v>
      </c>
      <c r="J3514" s="102">
        <v>0</v>
      </c>
      <c r="K3514" s="102"/>
      <c r="L3514" s="102">
        <f t="shared" si="1225"/>
        <v>0</v>
      </c>
      <c r="M3514" s="102">
        <v>0</v>
      </c>
      <c r="N3514" s="102"/>
      <c r="O3514" s="102"/>
      <c r="P3514" s="102">
        <f t="shared" si="1227"/>
        <v>0</v>
      </c>
      <c r="Q3514" s="102" t="str">
        <f t="shared" si="1228"/>
        <v>-</v>
      </c>
      <c r="R3514" s="35"/>
    </row>
    <row r="3515" spans="1:18" s="34" customFormat="1" ht="20.399999999999999" x14ac:dyDescent="0.3">
      <c r="A3515" s="43" t="s">
        <v>0</v>
      </c>
      <c r="B3515" s="43" t="s">
        <v>0</v>
      </c>
      <c r="C3515" s="43" t="s">
        <v>0</v>
      </c>
      <c r="D3515" s="49" t="s">
        <v>0</v>
      </c>
      <c r="E3515" s="49" t="s">
        <v>0</v>
      </c>
      <c r="F3515" s="49" t="s">
        <v>0</v>
      </c>
      <c r="G3515" s="49" t="s">
        <v>0</v>
      </c>
      <c r="H3515" s="21" t="s">
        <v>53</v>
      </c>
      <c r="I3515" s="112">
        <f>SUM(I3516)</f>
        <v>14500</v>
      </c>
      <c r="J3515" s="112">
        <f>SUM(J3516)</f>
        <v>0</v>
      </c>
      <c r="K3515" s="112">
        <f>SUM(K3516)</f>
        <v>0</v>
      </c>
      <c r="L3515" s="112">
        <f t="shared" si="1225"/>
        <v>0</v>
      </c>
      <c r="M3515" s="112">
        <f>SUM(M3516)</f>
        <v>0</v>
      </c>
      <c r="N3515" s="112">
        <f t="shared" ref="N3515:O3515" si="1242">SUM(N3516)</f>
        <v>0</v>
      </c>
      <c r="O3515" s="112">
        <f t="shared" si="1242"/>
        <v>0</v>
      </c>
      <c r="P3515" s="112">
        <f t="shared" si="1227"/>
        <v>0</v>
      </c>
      <c r="Q3515" s="112" t="str">
        <f t="shared" si="1228"/>
        <v>-</v>
      </c>
      <c r="R3515" s="35"/>
    </row>
    <row r="3516" spans="1:18" x14ac:dyDescent="0.3">
      <c r="A3516" s="40" t="s">
        <v>796</v>
      </c>
      <c r="B3516" s="40" t="s">
        <v>154</v>
      </c>
      <c r="C3516" s="40" t="s">
        <v>1402</v>
      </c>
      <c r="D3516" s="40" t="s">
        <v>1403</v>
      </c>
      <c r="E3516" s="52" t="s">
        <v>149</v>
      </c>
      <c r="F3516" s="52" t="s">
        <v>0</v>
      </c>
      <c r="G3516" s="52" t="s">
        <v>0</v>
      </c>
      <c r="H3516" s="6" t="s">
        <v>46</v>
      </c>
      <c r="I3516" s="104">
        <f>SUM(I3517:I3518)</f>
        <v>14500</v>
      </c>
      <c r="J3516" s="104">
        <f>SUM(J3517:J3518)</f>
        <v>0</v>
      </c>
      <c r="K3516" s="104">
        <f>SUM(K3517:K3518)</f>
        <v>0</v>
      </c>
      <c r="L3516" s="104">
        <f t="shared" si="1225"/>
        <v>0</v>
      </c>
      <c r="M3516" s="104">
        <f>SUM(M3517:M3518)</f>
        <v>0</v>
      </c>
      <c r="N3516" s="104">
        <f t="shared" ref="N3516:O3516" si="1243">SUM(N3517:N3518)</f>
        <v>0</v>
      </c>
      <c r="O3516" s="104">
        <f t="shared" si="1243"/>
        <v>0</v>
      </c>
      <c r="P3516" s="104">
        <f t="shared" si="1227"/>
        <v>0</v>
      </c>
      <c r="Q3516" s="104" t="str">
        <f t="shared" si="1228"/>
        <v>-</v>
      </c>
      <c r="R3516" s="35"/>
    </row>
    <row r="3517" spans="1:18" x14ac:dyDescent="0.3">
      <c r="A3517" s="40" t="s">
        <v>796</v>
      </c>
      <c r="B3517" s="40" t="s">
        <v>154</v>
      </c>
      <c r="C3517" s="40" t="s">
        <v>1402</v>
      </c>
      <c r="D3517" s="40" t="s">
        <v>1403</v>
      </c>
      <c r="E3517" s="88" t="s">
        <v>3022</v>
      </c>
      <c r="F3517" s="40"/>
      <c r="G3517" s="81" t="s">
        <v>3071</v>
      </c>
      <c r="H3517" s="9" t="s">
        <v>49</v>
      </c>
      <c r="I3517" s="102">
        <v>9500</v>
      </c>
      <c r="J3517" s="102">
        <v>0</v>
      </c>
      <c r="K3517" s="102"/>
      <c r="L3517" s="102">
        <f t="shared" si="1225"/>
        <v>0</v>
      </c>
      <c r="M3517" s="102">
        <v>0</v>
      </c>
      <c r="N3517" s="102"/>
      <c r="O3517" s="102"/>
      <c r="P3517" s="102">
        <f t="shared" si="1227"/>
        <v>0</v>
      </c>
      <c r="Q3517" s="102" t="str">
        <f t="shared" si="1228"/>
        <v>-</v>
      </c>
      <c r="R3517" s="35"/>
    </row>
    <row r="3518" spans="1:18" x14ac:dyDescent="0.3">
      <c r="A3518" s="40" t="s">
        <v>796</v>
      </c>
      <c r="B3518" s="40" t="s">
        <v>154</v>
      </c>
      <c r="C3518" s="40" t="s">
        <v>1402</v>
      </c>
      <c r="D3518" s="40" t="s">
        <v>1403</v>
      </c>
      <c r="E3518" s="88" t="s">
        <v>3037</v>
      </c>
      <c r="F3518" s="40"/>
      <c r="G3518" s="81" t="s">
        <v>3071</v>
      </c>
      <c r="H3518" s="9" t="s">
        <v>52</v>
      </c>
      <c r="I3518" s="102">
        <v>5000</v>
      </c>
      <c r="J3518" s="102">
        <v>0</v>
      </c>
      <c r="K3518" s="102"/>
      <c r="L3518" s="102">
        <f t="shared" si="1225"/>
        <v>0</v>
      </c>
      <c r="M3518" s="102">
        <v>0</v>
      </c>
      <c r="N3518" s="102"/>
      <c r="O3518" s="102"/>
      <c r="P3518" s="102">
        <f t="shared" si="1227"/>
        <v>0</v>
      </c>
      <c r="Q3518" s="102" t="str">
        <f t="shared" si="1228"/>
        <v>-</v>
      </c>
      <c r="R3518" s="35"/>
    </row>
    <row r="3519" spans="1:18" s="34" customFormat="1" x14ac:dyDescent="0.3">
      <c r="A3519" s="49" t="s">
        <v>0</v>
      </c>
      <c r="B3519" s="49" t="s">
        <v>0</v>
      </c>
      <c r="C3519" s="49" t="s">
        <v>0</v>
      </c>
      <c r="D3519" s="49" t="s">
        <v>0</v>
      </c>
      <c r="E3519" s="49" t="s">
        <v>0</v>
      </c>
      <c r="F3519" s="49" t="s">
        <v>0</v>
      </c>
      <c r="G3519" s="49" t="s">
        <v>0</v>
      </c>
      <c r="H3519" s="21" t="s">
        <v>1412</v>
      </c>
      <c r="I3519" s="112">
        <f>SUM(I3489,I3512,I3515)</f>
        <v>2957713</v>
      </c>
      <c r="J3519" s="112">
        <f>SUM(J3489,J3512,J3515)</f>
        <v>2718313</v>
      </c>
      <c r="K3519" s="112">
        <f>SUM(K3489,K3512,K3515)</f>
        <v>0</v>
      </c>
      <c r="L3519" s="112">
        <f t="shared" si="1225"/>
        <v>711389</v>
      </c>
      <c r="M3519" s="112">
        <f>SUM(M3489,M3512,M3515)</f>
        <v>212689</v>
      </c>
      <c r="N3519" s="112">
        <f t="shared" ref="N3519:O3519" si="1244">SUM(N3489,N3512,N3515)</f>
        <v>258150</v>
      </c>
      <c r="O3519" s="112">
        <f t="shared" si="1244"/>
        <v>240550</v>
      </c>
      <c r="P3519" s="112">
        <f t="shared" si="1227"/>
        <v>711389</v>
      </c>
      <c r="Q3519" s="112">
        <f t="shared" si="1228"/>
        <v>26.170238673765677</v>
      </c>
      <c r="R3519" s="35"/>
    </row>
    <row r="3520" spans="1:18" ht="15" thickBot="1" x14ac:dyDescent="0.35">
      <c r="A3520" s="81" t="s">
        <v>0</v>
      </c>
      <c r="B3520" s="81" t="s">
        <v>0</v>
      </c>
      <c r="C3520" s="81" t="s">
        <v>0</v>
      </c>
      <c r="D3520" s="81" t="s">
        <v>0</v>
      </c>
      <c r="E3520" s="81" t="s">
        <v>0</v>
      </c>
      <c r="F3520" s="81" t="s">
        <v>0</v>
      </c>
      <c r="G3520" s="81" t="s">
        <v>0</v>
      </c>
      <c r="H3520" s="6" t="s">
        <v>152</v>
      </c>
      <c r="I3520" s="104">
        <v>77</v>
      </c>
      <c r="J3520" s="104">
        <v>77</v>
      </c>
      <c r="K3520" s="104"/>
      <c r="L3520" s="104"/>
      <c r="M3520" s="104"/>
      <c r="N3520" s="104"/>
      <c r="O3520" s="104"/>
      <c r="P3520" s="104"/>
      <c r="Q3520" s="104"/>
      <c r="R3520" s="35"/>
    </row>
    <row r="3521" spans="1:18" s="34" customFormat="1" ht="31.2" thickBot="1" x14ac:dyDescent="0.35">
      <c r="A3521" s="127" t="s">
        <v>0</v>
      </c>
      <c r="B3521" s="127" t="s">
        <v>0</v>
      </c>
      <c r="C3521" s="127" t="s">
        <v>0</v>
      </c>
      <c r="D3521" s="127" t="s">
        <v>0</v>
      </c>
      <c r="E3521" s="127" t="s">
        <v>0</v>
      </c>
      <c r="F3521" s="127" t="s">
        <v>0</v>
      </c>
      <c r="G3521" s="127" t="s">
        <v>0</v>
      </c>
      <c r="H3521" s="29" t="s">
        <v>63</v>
      </c>
      <c r="I3521" s="124" t="s">
        <v>3013</v>
      </c>
      <c r="J3521" s="124" t="s">
        <v>2</v>
      </c>
      <c r="K3521" s="124" t="s">
        <v>3097</v>
      </c>
      <c r="L3521" s="124" t="s">
        <v>3097</v>
      </c>
      <c r="M3521" s="124" t="s">
        <v>3098</v>
      </c>
      <c r="N3521" s="124" t="s">
        <v>3099</v>
      </c>
      <c r="O3521" s="124" t="s">
        <v>3100</v>
      </c>
      <c r="P3521" s="124" t="s">
        <v>3097</v>
      </c>
      <c r="Q3521" s="126" t="s">
        <v>3101</v>
      </c>
      <c r="R3521" s="35"/>
    </row>
    <row r="3522" spans="1:18" x14ac:dyDescent="0.3">
      <c r="A3522" s="128"/>
      <c r="B3522" s="128"/>
      <c r="C3522" s="128"/>
      <c r="D3522" s="128"/>
      <c r="E3522" s="128"/>
      <c r="F3522" s="128"/>
      <c r="G3522" s="128"/>
      <c r="H3522" s="10" t="s">
        <v>0</v>
      </c>
      <c r="I3522" s="103">
        <v>1</v>
      </c>
      <c r="J3522" s="103">
        <v>2</v>
      </c>
      <c r="K3522" s="103">
        <v>3</v>
      </c>
      <c r="L3522" s="103" t="s">
        <v>3</v>
      </c>
      <c r="M3522" s="103">
        <v>5</v>
      </c>
      <c r="N3522" s="103">
        <v>6</v>
      </c>
      <c r="O3522" s="103">
        <v>7</v>
      </c>
      <c r="P3522" s="103" t="s">
        <v>3102</v>
      </c>
      <c r="Q3522" s="103">
        <v>9</v>
      </c>
      <c r="R3522" s="35"/>
    </row>
    <row r="3523" spans="1:18" x14ac:dyDescent="0.3">
      <c r="A3523" s="128"/>
      <c r="B3523" s="128"/>
      <c r="C3523" s="128"/>
      <c r="D3523" s="128"/>
      <c r="E3523" s="128"/>
      <c r="F3523" s="128"/>
      <c r="G3523" s="128"/>
      <c r="H3523" s="11" t="s">
        <v>99</v>
      </c>
      <c r="I3523" s="105">
        <f>SUM(I3519)</f>
        <v>2957713</v>
      </c>
      <c r="J3523" s="105">
        <f>SUM(J3519)</f>
        <v>2718313</v>
      </c>
      <c r="K3523" s="105">
        <f>SUM(K3519)</f>
        <v>0</v>
      </c>
      <c r="L3523" s="105">
        <f t="shared" si="1225"/>
        <v>711389</v>
      </c>
      <c r="M3523" s="105">
        <f>SUM(M3519)</f>
        <v>212689</v>
      </c>
      <c r="N3523" s="105">
        <f t="shared" ref="N3523:O3523" si="1245">SUM(N3519)</f>
        <v>258150</v>
      </c>
      <c r="O3523" s="105">
        <f t="shared" si="1245"/>
        <v>240550</v>
      </c>
      <c r="P3523" s="105">
        <f t="shared" si="1227"/>
        <v>711389</v>
      </c>
      <c r="Q3523" s="105">
        <f t="shared" si="1228"/>
        <v>26.170238673765677</v>
      </c>
      <c r="R3523" s="35"/>
    </row>
    <row r="3524" spans="1:18" x14ac:dyDescent="0.3">
      <c r="A3524" s="128"/>
      <c r="B3524" s="128"/>
      <c r="C3524" s="128"/>
      <c r="D3524" s="128"/>
      <c r="E3524" s="128"/>
      <c r="F3524" s="128"/>
      <c r="G3524" s="128"/>
      <c r="H3524" s="12" t="s">
        <v>62</v>
      </c>
      <c r="I3524" s="105">
        <f>SUM(I3523)</f>
        <v>2957713</v>
      </c>
      <c r="J3524" s="105">
        <f>SUM(J3523)</f>
        <v>2718313</v>
      </c>
      <c r="K3524" s="105">
        <f>SUM(K3523)</f>
        <v>0</v>
      </c>
      <c r="L3524" s="105">
        <f t="shared" si="1225"/>
        <v>711389</v>
      </c>
      <c r="M3524" s="105">
        <f>SUM(M3523)</f>
        <v>212689</v>
      </c>
      <c r="N3524" s="105">
        <f t="shared" ref="N3524:O3524" si="1246">SUM(N3523)</f>
        <v>258150</v>
      </c>
      <c r="O3524" s="105">
        <f t="shared" si="1246"/>
        <v>240550</v>
      </c>
      <c r="P3524" s="105">
        <f t="shared" si="1227"/>
        <v>711389</v>
      </c>
      <c r="Q3524" s="105">
        <f t="shared" si="1228"/>
        <v>26.170238673765677</v>
      </c>
      <c r="R3524" s="35"/>
    </row>
    <row r="3525" spans="1:18" ht="15" thickBot="1" x14ac:dyDescent="0.35">
      <c r="A3525" s="129"/>
      <c r="B3525" s="129"/>
      <c r="C3525" s="129"/>
      <c r="D3525" s="129"/>
      <c r="E3525" s="129"/>
      <c r="F3525" s="129"/>
      <c r="G3525" s="129"/>
      <c r="R3525" s="35"/>
    </row>
    <row r="3526" spans="1:18" s="34" customFormat="1" ht="31.2" thickBot="1" x14ac:dyDescent="0.35">
      <c r="A3526" s="45" t="s">
        <v>112</v>
      </c>
      <c r="B3526" s="45" t="s">
        <v>113</v>
      </c>
      <c r="C3526" s="45" t="s">
        <v>114</v>
      </c>
      <c r="D3526" s="46" t="s">
        <v>0</v>
      </c>
      <c r="E3526" s="45" t="s">
        <v>3014</v>
      </c>
      <c r="F3526" s="45" t="s">
        <v>115</v>
      </c>
      <c r="G3526" s="45" t="s">
        <v>116</v>
      </c>
      <c r="H3526" s="29" t="s">
        <v>1</v>
      </c>
      <c r="I3526" s="124" t="s">
        <v>3013</v>
      </c>
      <c r="J3526" s="124" t="s">
        <v>2</v>
      </c>
      <c r="K3526" s="124" t="s">
        <v>3097</v>
      </c>
      <c r="L3526" s="124" t="s">
        <v>3097</v>
      </c>
      <c r="M3526" s="124" t="s">
        <v>3098</v>
      </c>
      <c r="N3526" s="124" t="s">
        <v>3099</v>
      </c>
      <c r="O3526" s="124" t="s">
        <v>3100</v>
      </c>
      <c r="P3526" s="124" t="s">
        <v>3097</v>
      </c>
      <c r="Q3526" s="126" t="s">
        <v>3101</v>
      </c>
      <c r="R3526" s="35"/>
    </row>
    <row r="3527" spans="1:18" x14ac:dyDescent="0.3">
      <c r="A3527" s="50" t="s">
        <v>0</v>
      </c>
      <c r="B3527" s="50" t="s">
        <v>0</v>
      </c>
      <c r="C3527" s="50" t="s">
        <v>0</v>
      </c>
      <c r="D3527" s="51" t="s">
        <v>0</v>
      </c>
      <c r="E3527" s="51" t="s">
        <v>0</v>
      </c>
      <c r="F3527" s="86" t="s">
        <v>0</v>
      </c>
      <c r="G3527" s="87" t="s">
        <v>0</v>
      </c>
      <c r="H3527" s="8" t="s">
        <v>0</v>
      </c>
      <c r="I3527" s="103">
        <v>1</v>
      </c>
      <c r="J3527" s="103">
        <v>2</v>
      </c>
      <c r="K3527" s="103">
        <v>3</v>
      </c>
      <c r="L3527" s="103" t="s">
        <v>3</v>
      </c>
      <c r="M3527" s="103">
        <v>5</v>
      </c>
      <c r="N3527" s="103">
        <v>6</v>
      </c>
      <c r="O3527" s="103">
        <v>7</v>
      </c>
      <c r="P3527" s="103" t="s">
        <v>3102</v>
      </c>
      <c r="Q3527" s="103">
        <v>9</v>
      </c>
      <c r="R3527" s="35"/>
    </row>
    <row r="3528" spans="1:18" x14ac:dyDescent="0.3">
      <c r="A3528" s="41" t="s">
        <v>796</v>
      </c>
      <c r="B3528" s="41" t="s">
        <v>154</v>
      </c>
      <c r="C3528" s="40" t="s">
        <v>1413</v>
      </c>
      <c r="D3528" s="40" t="s">
        <v>1414</v>
      </c>
      <c r="E3528" s="52" t="s">
        <v>0</v>
      </c>
      <c r="F3528" s="52" t="s">
        <v>0</v>
      </c>
      <c r="G3528" s="52" t="s">
        <v>0</v>
      </c>
      <c r="H3528" s="6" t="s">
        <v>1415</v>
      </c>
      <c r="I3528" s="102"/>
      <c r="J3528" s="102"/>
      <c r="K3528" s="102"/>
      <c r="L3528" s="102">
        <f t="shared" si="1225"/>
        <v>0</v>
      </c>
      <c r="M3528" s="102">
        <v>0</v>
      </c>
      <c r="N3528" s="102"/>
      <c r="O3528" s="102"/>
      <c r="P3528" s="102">
        <f t="shared" si="1227"/>
        <v>0</v>
      </c>
      <c r="Q3528" s="102" t="str">
        <f t="shared" si="1228"/>
        <v>-</v>
      </c>
      <c r="R3528" s="35"/>
    </row>
    <row r="3529" spans="1:18" s="34" customFormat="1" ht="20.399999999999999" x14ac:dyDescent="0.3">
      <c r="A3529" s="43" t="s">
        <v>0</v>
      </c>
      <c r="B3529" s="43" t="s">
        <v>0</v>
      </c>
      <c r="C3529" s="43" t="s">
        <v>0</v>
      </c>
      <c r="D3529" s="49" t="s">
        <v>0</v>
      </c>
      <c r="E3529" s="49" t="s">
        <v>0</v>
      </c>
      <c r="F3529" s="49" t="s">
        <v>0</v>
      </c>
      <c r="G3529" s="49" t="s">
        <v>0</v>
      </c>
      <c r="H3529" s="21" t="s">
        <v>26</v>
      </c>
      <c r="I3529" s="112">
        <f>SUM(I3530,I3538,I3540)</f>
        <v>2233486</v>
      </c>
      <c r="J3529" s="112">
        <f>SUM(J3530,J3538,J3540)</f>
        <v>2222186</v>
      </c>
      <c r="K3529" s="112">
        <f>SUM(K3530,K3538,K3540)</f>
        <v>0</v>
      </c>
      <c r="L3529" s="112">
        <f t="shared" si="1225"/>
        <v>557792</v>
      </c>
      <c r="M3529" s="112">
        <f>SUM(M3530,M3538,M3540)</f>
        <v>164537</v>
      </c>
      <c r="N3529" s="112">
        <f t="shared" ref="N3529:O3529" si="1247">SUM(N3530,N3538,N3540)</f>
        <v>204490</v>
      </c>
      <c r="O3529" s="112">
        <f t="shared" si="1247"/>
        <v>188765</v>
      </c>
      <c r="P3529" s="112">
        <f t="shared" si="1227"/>
        <v>557792</v>
      </c>
      <c r="Q3529" s="112">
        <f t="shared" si="1228"/>
        <v>25.101049147101094</v>
      </c>
      <c r="R3529" s="35"/>
    </row>
    <row r="3530" spans="1:18" x14ac:dyDescent="0.3">
      <c r="A3530" s="40" t="s">
        <v>796</v>
      </c>
      <c r="B3530" s="40" t="s">
        <v>154</v>
      </c>
      <c r="C3530" s="40" t="s">
        <v>1413</v>
      </c>
      <c r="D3530" s="40" t="s">
        <v>1414</v>
      </c>
      <c r="E3530" s="52" t="s">
        <v>119</v>
      </c>
      <c r="F3530" s="52" t="s">
        <v>0</v>
      </c>
      <c r="G3530" s="52" t="s">
        <v>0</v>
      </c>
      <c r="H3530" s="6" t="s">
        <v>5</v>
      </c>
      <c r="I3530" s="104">
        <f>SUM(I3531,I3532)</f>
        <v>1896903</v>
      </c>
      <c r="J3530" s="104">
        <f>SUM(J3531,J3532)</f>
        <v>1896903</v>
      </c>
      <c r="K3530" s="104">
        <f>SUM(K3531,K3532)</f>
        <v>0</v>
      </c>
      <c r="L3530" s="104">
        <f t="shared" si="1225"/>
        <v>482180</v>
      </c>
      <c r="M3530" s="104">
        <f>SUM(M3531,M3532)</f>
        <v>149980</v>
      </c>
      <c r="N3530" s="104">
        <f t="shared" ref="N3530:O3530" si="1248">SUM(N3531,N3532)</f>
        <v>171100</v>
      </c>
      <c r="O3530" s="104">
        <f t="shared" si="1248"/>
        <v>161100</v>
      </c>
      <c r="P3530" s="104">
        <f t="shared" si="1227"/>
        <v>482180</v>
      </c>
      <c r="Q3530" s="104">
        <f t="shared" si="1228"/>
        <v>25.419328241876364</v>
      </c>
      <c r="R3530" s="35"/>
    </row>
    <row r="3531" spans="1:18" x14ac:dyDescent="0.3">
      <c r="A3531" s="40" t="s">
        <v>796</v>
      </c>
      <c r="B3531" s="40" t="s">
        <v>154</v>
      </c>
      <c r="C3531" s="40" t="s">
        <v>1413</v>
      </c>
      <c r="D3531" s="40" t="s">
        <v>1414</v>
      </c>
      <c r="E3531" s="88" t="s">
        <v>3015</v>
      </c>
      <c r="F3531" s="40"/>
      <c r="G3531" s="81" t="s">
        <v>3071</v>
      </c>
      <c r="H3531" s="9" t="s">
        <v>6</v>
      </c>
      <c r="I3531" s="102">
        <v>1691203</v>
      </c>
      <c r="J3531" s="102">
        <v>1691203</v>
      </c>
      <c r="K3531" s="102"/>
      <c r="L3531" s="102">
        <f t="shared" ref="L3531:L3594" si="1249">SUM(M3531:O3531)</f>
        <v>436500</v>
      </c>
      <c r="M3531" s="102">
        <v>134500</v>
      </c>
      <c r="N3531" s="102">
        <v>156000</v>
      </c>
      <c r="O3531" s="102">
        <v>146000</v>
      </c>
      <c r="P3531" s="102">
        <f t="shared" si="1227"/>
        <v>436500</v>
      </c>
      <c r="Q3531" s="102">
        <f t="shared" si="1228"/>
        <v>25.810029901791804</v>
      </c>
      <c r="R3531" s="35"/>
    </row>
    <row r="3532" spans="1:18" x14ac:dyDescent="0.3">
      <c r="A3532" s="41" t="s">
        <v>796</v>
      </c>
      <c r="B3532" s="41" t="s">
        <v>154</v>
      </c>
      <c r="C3532" s="41" t="s">
        <v>1413</v>
      </c>
      <c r="D3532" s="41" t="s">
        <v>1414</v>
      </c>
      <c r="E3532" s="41" t="s">
        <v>120</v>
      </c>
      <c r="F3532" s="40" t="s">
        <v>0</v>
      </c>
      <c r="G3532" s="81" t="s">
        <v>0</v>
      </c>
      <c r="H3532" s="6" t="s">
        <v>7</v>
      </c>
      <c r="I3532" s="104">
        <f>SUM(I3533:I3537)</f>
        <v>205700</v>
      </c>
      <c r="J3532" s="104">
        <f>SUM(J3533:J3537)</f>
        <v>205700</v>
      </c>
      <c r="K3532" s="104">
        <f>SUM(K3533:K3537)</f>
        <v>0</v>
      </c>
      <c r="L3532" s="104">
        <f t="shared" si="1249"/>
        <v>45680</v>
      </c>
      <c r="M3532" s="104">
        <f>SUM(M3533:M3537)</f>
        <v>15480</v>
      </c>
      <c r="N3532" s="104">
        <f t="shared" ref="N3532:O3532" si="1250">SUM(N3533:N3537)</f>
        <v>15100</v>
      </c>
      <c r="O3532" s="104">
        <f t="shared" si="1250"/>
        <v>15100</v>
      </c>
      <c r="P3532" s="104">
        <f t="shared" si="1227"/>
        <v>45680</v>
      </c>
      <c r="Q3532" s="104">
        <f t="shared" si="1228"/>
        <v>22.207097715119104</v>
      </c>
      <c r="R3532" s="35"/>
    </row>
    <row r="3533" spans="1:18" x14ac:dyDescent="0.3">
      <c r="A3533" s="40" t="s">
        <v>796</v>
      </c>
      <c r="B3533" s="40" t="s">
        <v>154</v>
      </c>
      <c r="C3533" s="40" t="s">
        <v>1413</v>
      </c>
      <c r="D3533" s="40" t="s">
        <v>1414</v>
      </c>
      <c r="E3533" s="88" t="s">
        <v>3016</v>
      </c>
      <c r="F3533" s="40" t="s">
        <v>1416</v>
      </c>
      <c r="G3533" s="81" t="s">
        <v>3071</v>
      </c>
      <c r="H3533" s="9" t="s">
        <v>9</v>
      </c>
      <c r="I3533" s="102">
        <v>23500</v>
      </c>
      <c r="J3533" s="102">
        <v>23500</v>
      </c>
      <c r="K3533" s="102"/>
      <c r="L3533" s="102">
        <f t="shared" si="1249"/>
        <v>6472</v>
      </c>
      <c r="M3533" s="102">
        <v>2272</v>
      </c>
      <c r="N3533" s="102">
        <v>2100</v>
      </c>
      <c r="O3533" s="102">
        <v>2100</v>
      </c>
      <c r="P3533" s="102">
        <f t="shared" si="1227"/>
        <v>6472</v>
      </c>
      <c r="Q3533" s="102">
        <f t="shared" si="1228"/>
        <v>27.540425531914892</v>
      </c>
      <c r="R3533" s="35"/>
    </row>
    <row r="3534" spans="1:18" x14ac:dyDescent="0.3">
      <c r="A3534" s="40" t="s">
        <v>796</v>
      </c>
      <c r="B3534" s="40" t="s">
        <v>154</v>
      </c>
      <c r="C3534" s="40" t="s">
        <v>1413</v>
      </c>
      <c r="D3534" s="40" t="s">
        <v>1414</v>
      </c>
      <c r="E3534" s="88" t="s">
        <v>3016</v>
      </c>
      <c r="F3534" s="40" t="s">
        <v>1417</v>
      </c>
      <c r="G3534" s="81" t="s">
        <v>3071</v>
      </c>
      <c r="H3534" s="9" t="s">
        <v>12</v>
      </c>
      <c r="I3534" s="102">
        <v>132000</v>
      </c>
      <c r="J3534" s="102">
        <v>132000</v>
      </c>
      <c r="K3534" s="102"/>
      <c r="L3534" s="102">
        <f t="shared" si="1249"/>
        <v>39208</v>
      </c>
      <c r="M3534" s="102">
        <v>13208</v>
      </c>
      <c r="N3534" s="102">
        <v>13000</v>
      </c>
      <c r="O3534" s="102">
        <v>13000</v>
      </c>
      <c r="P3534" s="102">
        <f t="shared" si="1227"/>
        <v>39208</v>
      </c>
      <c r="Q3534" s="102">
        <f t="shared" si="1228"/>
        <v>29.703030303030303</v>
      </c>
      <c r="R3534" s="35"/>
    </row>
    <row r="3535" spans="1:18" x14ac:dyDescent="0.3">
      <c r="A3535" s="40" t="s">
        <v>796</v>
      </c>
      <c r="B3535" s="40" t="s">
        <v>154</v>
      </c>
      <c r="C3535" s="40" t="s">
        <v>1413</v>
      </c>
      <c r="D3535" s="40" t="s">
        <v>1414</v>
      </c>
      <c r="E3535" s="88" t="s">
        <v>3016</v>
      </c>
      <c r="F3535" s="40" t="s">
        <v>1418</v>
      </c>
      <c r="G3535" s="81" t="s">
        <v>3071</v>
      </c>
      <c r="H3535" s="9" t="s">
        <v>10</v>
      </c>
      <c r="I3535" s="102">
        <v>31200</v>
      </c>
      <c r="J3535" s="102">
        <v>31200</v>
      </c>
      <c r="K3535" s="102"/>
      <c r="L3535" s="102">
        <f t="shared" si="1249"/>
        <v>0</v>
      </c>
      <c r="M3535" s="102">
        <v>0</v>
      </c>
      <c r="N3535" s="102"/>
      <c r="O3535" s="102"/>
      <c r="P3535" s="102">
        <f t="shared" ref="P3535:P3598" si="1251">K3535+L3535</f>
        <v>0</v>
      </c>
      <c r="Q3535" s="102">
        <f t="shared" ref="Q3535:Q3598" si="1252">IF(J3535=0,"-",P3535/J3535*100)</f>
        <v>0</v>
      </c>
      <c r="R3535" s="35"/>
    </row>
    <row r="3536" spans="1:18" x14ac:dyDescent="0.3">
      <c r="A3536" s="40" t="s">
        <v>796</v>
      </c>
      <c r="B3536" s="40" t="s">
        <v>154</v>
      </c>
      <c r="C3536" s="40" t="s">
        <v>1413</v>
      </c>
      <c r="D3536" s="40" t="s">
        <v>1414</v>
      </c>
      <c r="E3536" s="88" t="s">
        <v>3016</v>
      </c>
      <c r="F3536" s="40" t="s">
        <v>1419</v>
      </c>
      <c r="G3536" s="81" t="s">
        <v>3071</v>
      </c>
      <c r="H3536" s="9" t="s">
        <v>8</v>
      </c>
      <c r="I3536" s="102">
        <v>0</v>
      </c>
      <c r="J3536" s="102">
        <v>0</v>
      </c>
      <c r="K3536" s="102"/>
      <c r="L3536" s="102">
        <f t="shared" si="1249"/>
        <v>0</v>
      </c>
      <c r="M3536" s="102">
        <v>0</v>
      </c>
      <c r="N3536" s="102"/>
      <c r="O3536" s="102"/>
      <c r="P3536" s="102">
        <f t="shared" si="1251"/>
        <v>0</v>
      </c>
      <c r="Q3536" s="102" t="str">
        <f t="shared" si="1252"/>
        <v>-</v>
      </c>
      <c r="R3536" s="35"/>
    </row>
    <row r="3537" spans="1:18" x14ac:dyDescent="0.3">
      <c r="A3537" s="40" t="s">
        <v>796</v>
      </c>
      <c r="B3537" s="40" t="s">
        <v>154</v>
      </c>
      <c r="C3537" s="40" t="s">
        <v>1413</v>
      </c>
      <c r="D3537" s="40" t="s">
        <v>1414</v>
      </c>
      <c r="E3537" s="88" t="s">
        <v>3016</v>
      </c>
      <c r="F3537" s="40" t="s">
        <v>1420</v>
      </c>
      <c r="G3537" s="81" t="s">
        <v>3071</v>
      </c>
      <c r="H3537" s="9" t="s">
        <v>11</v>
      </c>
      <c r="I3537" s="102">
        <v>19000</v>
      </c>
      <c r="J3537" s="102">
        <v>19000</v>
      </c>
      <c r="K3537" s="102"/>
      <c r="L3537" s="102">
        <f t="shared" si="1249"/>
        <v>0</v>
      </c>
      <c r="M3537" s="102">
        <v>0</v>
      </c>
      <c r="N3537" s="102"/>
      <c r="O3537" s="102"/>
      <c r="P3537" s="102">
        <f t="shared" si="1251"/>
        <v>0</v>
      </c>
      <c r="Q3537" s="102">
        <f t="shared" si="1252"/>
        <v>0</v>
      </c>
      <c r="R3537" s="35"/>
    </row>
    <row r="3538" spans="1:18" x14ac:dyDescent="0.3">
      <c r="A3538" s="40" t="s">
        <v>796</v>
      </c>
      <c r="B3538" s="40" t="s">
        <v>154</v>
      </c>
      <c r="C3538" s="40" t="s">
        <v>1413</v>
      </c>
      <c r="D3538" s="40" t="s">
        <v>1414</v>
      </c>
      <c r="E3538" s="52" t="s">
        <v>124</v>
      </c>
      <c r="F3538" s="52" t="s">
        <v>0</v>
      </c>
      <c r="G3538" s="52" t="s">
        <v>0</v>
      </c>
      <c r="H3538" s="6" t="s">
        <v>14</v>
      </c>
      <c r="I3538" s="104">
        <f>SUM(I3539)</f>
        <v>185383</v>
      </c>
      <c r="J3538" s="104">
        <f>SUM(J3539)</f>
        <v>185383</v>
      </c>
      <c r="K3538" s="104">
        <f>SUM(K3539)</f>
        <v>0</v>
      </c>
      <c r="L3538" s="104">
        <f t="shared" si="1249"/>
        <v>47623</v>
      </c>
      <c r="M3538" s="104">
        <f>SUM(M3539)</f>
        <v>14123</v>
      </c>
      <c r="N3538" s="104">
        <f t="shared" ref="N3538:O3538" si="1253">SUM(N3539)</f>
        <v>17500</v>
      </c>
      <c r="O3538" s="104">
        <f t="shared" si="1253"/>
        <v>16000</v>
      </c>
      <c r="P3538" s="104">
        <f t="shared" si="1251"/>
        <v>47623</v>
      </c>
      <c r="Q3538" s="104">
        <f t="shared" si="1252"/>
        <v>25.688979032597381</v>
      </c>
      <c r="R3538" s="35"/>
    </row>
    <row r="3539" spans="1:18" x14ac:dyDescent="0.3">
      <c r="A3539" s="40" t="s">
        <v>796</v>
      </c>
      <c r="B3539" s="40" t="s">
        <v>154</v>
      </c>
      <c r="C3539" s="40" t="s">
        <v>1413</v>
      </c>
      <c r="D3539" s="40" t="s">
        <v>1414</v>
      </c>
      <c r="E3539" s="88" t="s">
        <v>3017</v>
      </c>
      <c r="F3539" s="40"/>
      <c r="G3539" s="81" t="s">
        <v>3071</v>
      </c>
      <c r="H3539" s="9" t="s">
        <v>15</v>
      </c>
      <c r="I3539" s="102">
        <v>185383</v>
      </c>
      <c r="J3539" s="102">
        <v>185383</v>
      </c>
      <c r="K3539" s="102"/>
      <c r="L3539" s="102">
        <f t="shared" si="1249"/>
        <v>47623</v>
      </c>
      <c r="M3539" s="102">
        <v>14123</v>
      </c>
      <c r="N3539" s="102">
        <v>17500</v>
      </c>
      <c r="O3539" s="102">
        <v>16000</v>
      </c>
      <c r="P3539" s="102">
        <f t="shared" si="1251"/>
        <v>47623</v>
      </c>
      <c r="Q3539" s="102">
        <f t="shared" si="1252"/>
        <v>25.688979032597381</v>
      </c>
      <c r="R3539" s="35"/>
    </row>
    <row r="3540" spans="1:18" x14ac:dyDescent="0.3">
      <c r="A3540" s="40" t="s">
        <v>796</v>
      </c>
      <c r="B3540" s="40" t="s">
        <v>154</v>
      </c>
      <c r="C3540" s="40" t="s">
        <v>1413</v>
      </c>
      <c r="D3540" s="40" t="s">
        <v>1414</v>
      </c>
      <c r="E3540" s="52" t="s">
        <v>125</v>
      </c>
      <c r="F3540" s="52" t="s">
        <v>0</v>
      </c>
      <c r="G3540" s="52" t="s">
        <v>0</v>
      </c>
      <c r="H3540" s="6" t="s">
        <v>16</v>
      </c>
      <c r="I3540" s="104">
        <f>SUM(I3541:I3548)</f>
        <v>151200</v>
      </c>
      <c r="J3540" s="104">
        <f>SUM(J3541:J3548)</f>
        <v>139900</v>
      </c>
      <c r="K3540" s="104">
        <f>SUM(K3541:K3548)</f>
        <v>0</v>
      </c>
      <c r="L3540" s="104">
        <f t="shared" si="1249"/>
        <v>27989</v>
      </c>
      <c r="M3540" s="104">
        <f>SUM(M3541:M3548)</f>
        <v>434</v>
      </c>
      <c r="N3540" s="104">
        <f t="shared" ref="N3540:O3540" si="1254">SUM(N3541:N3548)</f>
        <v>15890</v>
      </c>
      <c r="O3540" s="104">
        <f t="shared" si="1254"/>
        <v>11665</v>
      </c>
      <c r="P3540" s="104">
        <f t="shared" si="1251"/>
        <v>27989</v>
      </c>
      <c r="Q3540" s="104">
        <f t="shared" si="1252"/>
        <v>20.006433166547534</v>
      </c>
      <c r="R3540" s="35"/>
    </row>
    <row r="3541" spans="1:18" x14ac:dyDescent="0.3">
      <c r="A3541" s="40" t="s">
        <v>796</v>
      </c>
      <c r="B3541" s="40" t="s">
        <v>154</v>
      </c>
      <c r="C3541" s="40" t="s">
        <v>1413</v>
      </c>
      <c r="D3541" s="40" t="s">
        <v>1414</v>
      </c>
      <c r="E3541" s="88" t="s">
        <v>3018</v>
      </c>
      <c r="F3541" s="40"/>
      <c r="G3541" s="81" t="s">
        <v>3071</v>
      </c>
      <c r="H3541" s="9" t="s">
        <v>17</v>
      </c>
      <c r="I3541" s="102">
        <v>1500</v>
      </c>
      <c r="J3541" s="102">
        <v>1000</v>
      </c>
      <c r="K3541" s="102"/>
      <c r="L3541" s="102">
        <f t="shared" si="1249"/>
        <v>0</v>
      </c>
      <c r="M3541" s="102">
        <v>0</v>
      </c>
      <c r="N3541" s="102"/>
      <c r="O3541" s="102"/>
      <c r="P3541" s="102">
        <f t="shared" si="1251"/>
        <v>0</v>
      </c>
      <c r="Q3541" s="102">
        <f t="shared" si="1252"/>
        <v>0</v>
      </c>
      <c r="R3541" s="35"/>
    </row>
    <row r="3542" spans="1:18" x14ac:dyDescent="0.3">
      <c r="A3542" s="40" t="s">
        <v>796</v>
      </c>
      <c r="B3542" s="40" t="s">
        <v>154</v>
      </c>
      <c r="C3542" s="40" t="s">
        <v>1413</v>
      </c>
      <c r="D3542" s="40" t="s">
        <v>1414</v>
      </c>
      <c r="E3542" s="88" t="s">
        <v>3031</v>
      </c>
      <c r="F3542" s="40"/>
      <c r="G3542" s="81" t="s">
        <v>3071</v>
      </c>
      <c r="H3542" s="9" t="s">
        <v>18</v>
      </c>
      <c r="I3542" s="102">
        <v>60000</v>
      </c>
      <c r="J3542" s="102">
        <v>60000</v>
      </c>
      <c r="K3542" s="102"/>
      <c r="L3542" s="102">
        <f t="shared" si="1249"/>
        <v>15000</v>
      </c>
      <c r="M3542" s="102">
        <v>0</v>
      </c>
      <c r="N3542" s="102">
        <v>9000</v>
      </c>
      <c r="O3542" s="102">
        <v>6000</v>
      </c>
      <c r="P3542" s="102">
        <f t="shared" si="1251"/>
        <v>15000</v>
      </c>
      <c r="Q3542" s="102">
        <f t="shared" si="1252"/>
        <v>25</v>
      </c>
      <c r="R3542" s="35"/>
    </row>
    <row r="3543" spans="1:18" x14ac:dyDescent="0.3">
      <c r="A3543" s="40" t="s">
        <v>796</v>
      </c>
      <c r="B3543" s="40" t="s">
        <v>154</v>
      </c>
      <c r="C3543" s="40" t="s">
        <v>1413</v>
      </c>
      <c r="D3543" s="40" t="s">
        <v>1414</v>
      </c>
      <c r="E3543" s="88" t="s">
        <v>3032</v>
      </c>
      <c r="F3543" s="40"/>
      <c r="G3543" s="81" t="s">
        <v>3071</v>
      </c>
      <c r="H3543" s="9" t="s">
        <v>19</v>
      </c>
      <c r="I3543" s="102">
        <v>16500</v>
      </c>
      <c r="J3543" s="102">
        <v>16500</v>
      </c>
      <c r="K3543" s="102"/>
      <c r="L3543" s="102">
        <f t="shared" si="1249"/>
        <v>3875</v>
      </c>
      <c r="M3543" s="102">
        <v>0</v>
      </c>
      <c r="N3543" s="102">
        <v>2500</v>
      </c>
      <c r="O3543" s="102">
        <v>1375</v>
      </c>
      <c r="P3543" s="102">
        <f t="shared" si="1251"/>
        <v>3875</v>
      </c>
      <c r="Q3543" s="102">
        <f t="shared" si="1252"/>
        <v>23.484848484848484</v>
      </c>
      <c r="R3543" s="35"/>
    </row>
    <row r="3544" spans="1:18" x14ac:dyDescent="0.3">
      <c r="A3544" s="40" t="s">
        <v>796</v>
      </c>
      <c r="B3544" s="40" t="s">
        <v>154</v>
      </c>
      <c r="C3544" s="40" t="s">
        <v>1413</v>
      </c>
      <c r="D3544" s="40" t="s">
        <v>1414</v>
      </c>
      <c r="E3544" s="88" t="s">
        <v>3026</v>
      </c>
      <c r="F3544" s="40"/>
      <c r="G3544" s="81" t="s">
        <v>3071</v>
      </c>
      <c r="H3544" s="9" t="s">
        <v>20</v>
      </c>
      <c r="I3544" s="102">
        <v>14000</v>
      </c>
      <c r="J3544" s="102">
        <v>11000</v>
      </c>
      <c r="K3544" s="102"/>
      <c r="L3544" s="102">
        <f t="shared" si="1249"/>
        <v>1840</v>
      </c>
      <c r="M3544" s="102">
        <v>0</v>
      </c>
      <c r="N3544" s="102">
        <v>920</v>
      </c>
      <c r="O3544" s="102">
        <v>920</v>
      </c>
      <c r="P3544" s="102">
        <f t="shared" si="1251"/>
        <v>1840</v>
      </c>
      <c r="Q3544" s="102">
        <f t="shared" si="1252"/>
        <v>16.727272727272727</v>
      </c>
      <c r="R3544" s="35"/>
    </row>
    <row r="3545" spans="1:18" x14ac:dyDescent="0.3">
      <c r="A3545" s="40" t="s">
        <v>796</v>
      </c>
      <c r="B3545" s="40" t="s">
        <v>154</v>
      </c>
      <c r="C3545" s="40" t="s">
        <v>1413</v>
      </c>
      <c r="D3545" s="40" t="s">
        <v>1414</v>
      </c>
      <c r="E3545" s="88" t="s">
        <v>3033</v>
      </c>
      <c r="F3545" s="40"/>
      <c r="G3545" s="81" t="s">
        <v>3071</v>
      </c>
      <c r="H3545" s="9" t="s">
        <v>21</v>
      </c>
      <c r="I3545" s="102">
        <v>2900</v>
      </c>
      <c r="J3545" s="102">
        <v>1000</v>
      </c>
      <c r="K3545" s="102"/>
      <c r="L3545" s="102">
        <f t="shared" si="1249"/>
        <v>0</v>
      </c>
      <c r="M3545" s="102">
        <v>0</v>
      </c>
      <c r="N3545" s="102"/>
      <c r="O3545" s="102"/>
      <c r="P3545" s="102">
        <f t="shared" si="1251"/>
        <v>0</v>
      </c>
      <c r="Q3545" s="102">
        <f t="shared" si="1252"/>
        <v>0</v>
      </c>
      <c r="R3545" s="35"/>
    </row>
    <row r="3546" spans="1:18" x14ac:dyDescent="0.3">
      <c r="A3546" s="40" t="s">
        <v>796</v>
      </c>
      <c r="B3546" s="40" t="s">
        <v>154</v>
      </c>
      <c r="C3546" s="40" t="s">
        <v>1413</v>
      </c>
      <c r="D3546" s="40" t="s">
        <v>1414</v>
      </c>
      <c r="E3546" s="88" t="s">
        <v>3035</v>
      </c>
      <c r="F3546" s="40"/>
      <c r="G3546" s="81" t="s">
        <v>3071</v>
      </c>
      <c r="H3546" s="9" t="s">
        <v>23</v>
      </c>
      <c r="I3546" s="102">
        <v>13900</v>
      </c>
      <c r="J3546" s="102">
        <v>11000</v>
      </c>
      <c r="K3546" s="102"/>
      <c r="L3546" s="102">
        <f t="shared" si="1249"/>
        <v>1840</v>
      </c>
      <c r="M3546" s="102">
        <v>0</v>
      </c>
      <c r="N3546" s="102">
        <v>920</v>
      </c>
      <c r="O3546" s="102">
        <v>920</v>
      </c>
      <c r="P3546" s="102">
        <f t="shared" si="1251"/>
        <v>1840</v>
      </c>
      <c r="Q3546" s="102">
        <f t="shared" si="1252"/>
        <v>16.727272727272727</v>
      </c>
      <c r="R3546" s="35"/>
    </row>
    <row r="3547" spans="1:18" x14ac:dyDescent="0.3">
      <c r="A3547" s="40" t="s">
        <v>796</v>
      </c>
      <c r="B3547" s="40" t="s">
        <v>154</v>
      </c>
      <c r="C3547" s="40" t="s">
        <v>1413</v>
      </c>
      <c r="D3547" s="40" t="s">
        <v>1414</v>
      </c>
      <c r="E3547" s="88" t="s">
        <v>3036</v>
      </c>
      <c r="F3547" s="40"/>
      <c r="G3547" s="81" t="s">
        <v>3071</v>
      </c>
      <c r="H3547" s="9" t="s">
        <v>24</v>
      </c>
      <c r="I3547" s="102">
        <v>0</v>
      </c>
      <c r="J3547" s="102">
        <v>0</v>
      </c>
      <c r="K3547" s="102"/>
      <c r="L3547" s="102">
        <f t="shared" si="1249"/>
        <v>0</v>
      </c>
      <c r="M3547" s="102">
        <v>0</v>
      </c>
      <c r="N3547" s="102"/>
      <c r="O3547" s="102"/>
      <c r="P3547" s="102">
        <f t="shared" si="1251"/>
        <v>0</v>
      </c>
      <c r="Q3547" s="102" t="str">
        <f t="shared" si="1252"/>
        <v>-</v>
      </c>
      <c r="R3547" s="35"/>
    </row>
    <row r="3548" spans="1:18" x14ac:dyDescent="0.3">
      <c r="A3548" s="41" t="s">
        <v>796</v>
      </c>
      <c r="B3548" s="41" t="s">
        <v>154</v>
      </c>
      <c r="C3548" s="41" t="s">
        <v>1413</v>
      </c>
      <c r="D3548" s="41" t="s">
        <v>1414</v>
      </c>
      <c r="E3548" s="41" t="s">
        <v>127</v>
      </c>
      <c r="F3548" s="40" t="s">
        <v>0</v>
      </c>
      <c r="G3548" s="81" t="s">
        <v>0</v>
      </c>
      <c r="H3548" s="6" t="s">
        <v>25</v>
      </c>
      <c r="I3548" s="104">
        <f>SUM(I3549:I3551)</f>
        <v>42400</v>
      </c>
      <c r="J3548" s="104">
        <f>SUM(J3549:J3551)</f>
        <v>39400</v>
      </c>
      <c r="K3548" s="104">
        <f>SUM(K3549:K3551)</f>
        <v>0</v>
      </c>
      <c r="L3548" s="104">
        <f t="shared" si="1249"/>
        <v>5434</v>
      </c>
      <c r="M3548" s="104">
        <f>SUM(M3549:M3551)</f>
        <v>434</v>
      </c>
      <c r="N3548" s="104">
        <f t="shared" ref="N3548:O3548" si="1255">SUM(N3549:N3551)</f>
        <v>2550</v>
      </c>
      <c r="O3548" s="104">
        <f t="shared" si="1255"/>
        <v>2450</v>
      </c>
      <c r="P3548" s="104">
        <f t="shared" si="1251"/>
        <v>5434</v>
      </c>
      <c r="Q3548" s="104">
        <f t="shared" si="1252"/>
        <v>13.791878172588831</v>
      </c>
      <c r="R3548" s="35"/>
    </row>
    <row r="3549" spans="1:18" x14ac:dyDescent="0.3">
      <c r="A3549" s="40" t="s">
        <v>796</v>
      </c>
      <c r="B3549" s="40" t="s">
        <v>154</v>
      </c>
      <c r="C3549" s="40" t="s">
        <v>1413</v>
      </c>
      <c r="D3549" s="40" t="s">
        <v>1414</v>
      </c>
      <c r="E3549" s="88" t="s">
        <v>3019</v>
      </c>
      <c r="F3549" s="40"/>
      <c r="G3549" s="81" t="s">
        <v>3071</v>
      </c>
      <c r="H3549" s="9" t="s">
        <v>25</v>
      </c>
      <c r="I3549" s="102">
        <v>26900</v>
      </c>
      <c r="J3549" s="102">
        <v>23900</v>
      </c>
      <c r="K3549" s="102"/>
      <c r="L3549" s="102">
        <f t="shared" si="1249"/>
        <v>4000</v>
      </c>
      <c r="M3549" s="102">
        <v>0</v>
      </c>
      <c r="N3549" s="102">
        <v>2000</v>
      </c>
      <c r="O3549" s="102">
        <v>2000</v>
      </c>
      <c r="P3549" s="102">
        <f t="shared" si="1251"/>
        <v>4000</v>
      </c>
      <c r="Q3549" s="102">
        <f t="shared" si="1252"/>
        <v>16.736401673640167</v>
      </c>
      <c r="R3549" s="35"/>
    </row>
    <row r="3550" spans="1:18" x14ac:dyDescent="0.3">
      <c r="A3550" s="40" t="s">
        <v>796</v>
      </c>
      <c r="B3550" s="40" t="s">
        <v>154</v>
      </c>
      <c r="C3550" s="40" t="s">
        <v>1413</v>
      </c>
      <c r="D3550" s="40" t="s">
        <v>1414</v>
      </c>
      <c r="E3550" s="88" t="s">
        <v>3019</v>
      </c>
      <c r="F3550" s="40" t="s">
        <v>1421</v>
      </c>
      <c r="G3550" s="81" t="s">
        <v>3071</v>
      </c>
      <c r="H3550" s="9" t="s">
        <v>135</v>
      </c>
      <c r="I3550" s="102">
        <v>5400</v>
      </c>
      <c r="J3550" s="102">
        <v>5400</v>
      </c>
      <c r="K3550" s="102"/>
      <c r="L3550" s="102">
        <f t="shared" si="1249"/>
        <v>1434</v>
      </c>
      <c r="M3550" s="102">
        <v>434</v>
      </c>
      <c r="N3550" s="102">
        <v>550</v>
      </c>
      <c r="O3550" s="102">
        <v>450</v>
      </c>
      <c r="P3550" s="102">
        <f t="shared" si="1251"/>
        <v>1434</v>
      </c>
      <c r="Q3550" s="102">
        <f t="shared" si="1252"/>
        <v>26.555555555555554</v>
      </c>
      <c r="R3550" s="35"/>
    </row>
    <row r="3551" spans="1:18" ht="20.399999999999999" x14ac:dyDescent="0.3">
      <c r="A3551" s="40" t="s">
        <v>796</v>
      </c>
      <c r="B3551" s="40" t="s">
        <v>154</v>
      </c>
      <c r="C3551" s="40" t="s">
        <v>1413</v>
      </c>
      <c r="D3551" s="40" t="s">
        <v>1414</v>
      </c>
      <c r="E3551" s="88" t="s">
        <v>3019</v>
      </c>
      <c r="F3551" s="40" t="s">
        <v>1422</v>
      </c>
      <c r="G3551" s="81" t="s">
        <v>3071</v>
      </c>
      <c r="H3551" s="9" t="s">
        <v>141</v>
      </c>
      <c r="I3551" s="102">
        <v>10100</v>
      </c>
      <c r="J3551" s="102">
        <v>10100</v>
      </c>
      <c r="K3551" s="102"/>
      <c r="L3551" s="102">
        <f t="shared" si="1249"/>
        <v>0</v>
      </c>
      <c r="M3551" s="102">
        <v>0</v>
      </c>
      <c r="N3551" s="102"/>
      <c r="O3551" s="102"/>
      <c r="P3551" s="102">
        <f t="shared" si="1251"/>
        <v>0</v>
      </c>
      <c r="Q3551" s="102">
        <f t="shared" si="1252"/>
        <v>0</v>
      </c>
      <c r="R3551" s="35"/>
    </row>
    <row r="3552" spans="1:18" s="34" customFormat="1" ht="20.399999999999999" x14ac:dyDescent="0.3">
      <c r="A3552" s="43" t="s">
        <v>0</v>
      </c>
      <c r="B3552" s="43" t="s">
        <v>0</v>
      </c>
      <c r="C3552" s="43" t="s">
        <v>0</v>
      </c>
      <c r="D3552" s="49" t="s">
        <v>0</v>
      </c>
      <c r="E3552" s="49" t="s">
        <v>0</v>
      </c>
      <c r="F3552" s="49" t="s">
        <v>0</v>
      </c>
      <c r="G3552" s="49" t="s">
        <v>0</v>
      </c>
      <c r="H3552" s="21" t="s">
        <v>35</v>
      </c>
      <c r="I3552" s="112">
        <f t="shared" ref="I3552:O3553" si="1256">SUM(I3553)</f>
        <v>100</v>
      </c>
      <c r="J3552" s="112">
        <f t="shared" si="1256"/>
        <v>100</v>
      </c>
      <c r="K3552" s="112">
        <f t="shared" si="1256"/>
        <v>0</v>
      </c>
      <c r="L3552" s="112">
        <f t="shared" si="1249"/>
        <v>0</v>
      </c>
      <c r="M3552" s="112">
        <f t="shared" si="1256"/>
        <v>0</v>
      </c>
      <c r="N3552" s="112">
        <f t="shared" si="1256"/>
        <v>0</v>
      </c>
      <c r="O3552" s="112">
        <f t="shared" si="1256"/>
        <v>0</v>
      </c>
      <c r="P3552" s="112">
        <f t="shared" si="1251"/>
        <v>0</v>
      </c>
      <c r="Q3552" s="112">
        <f t="shared" si="1252"/>
        <v>0</v>
      </c>
      <c r="R3552" s="35"/>
    </row>
    <row r="3553" spans="1:18" x14ac:dyDescent="0.3">
      <c r="A3553" s="40" t="s">
        <v>796</v>
      </c>
      <c r="B3553" s="40" t="s">
        <v>154</v>
      </c>
      <c r="C3553" s="40" t="s">
        <v>1413</v>
      </c>
      <c r="D3553" s="40" t="s">
        <v>1414</v>
      </c>
      <c r="E3553" s="52" t="s">
        <v>142</v>
      </c>
      <c r="F3553" s="52" t="s">
        <v>0</v>
      </c>
      <c r="G3553" s="52" t="s">
        <v>0</v>
      </c>
      <c r="H3553" s="6" t="s">
        <v>27</v>
      </c>
      <c r="I3553" s="104">
        <f t="shared" si="1256"/>
        <v>100</v>
      </c>
      <c r="J3553" s="104">
        <f t="shared" si="1256"/>
        <v>100</v>
      </c>
      <c r="K3553" s="104">
        <f t="shared" si="1256"/>
        <v>0</v>
      </c>
      <c r="L3553" s="104">
        <f t="shared" si="1249"/>
        <v>0</v>
      </c>
      <c r="M3553" s="104">
        <f t="shared" si="1256"/>
        <v>0</v>
      </c>
      <c r="N3553" s="104">
        <f t="shared" si="1256"/>
        <v>0</v>
      </c>
      <c r="O3553" s="104">
        <f t="shared" si="1256"/>
        <v>0</v>
      </c>
      <c r="P3553" s="104">
        <f t="shared" si="1251"/>
        <v>0</v>
      </c>
      <c r="Q3553" s="104">
        <f t="shared" si="1252"/>
        <v>0</v>
      </c>
      <c r="R3553" s="35"/>
    </row>
    <row r="3554" spans="1:18" x14ac:dyDescent="0.3">
      <c r="A3554" s="40" t="s">
        <v>796</v>
      </c>
      <c r="B3554" s="40" t="s">
        <v>154</v>
      </c>
      <c r="C3554" s="40" t="s">
        <v>1413</v>
      </c>
      <c r="D3554" s="40" t="s">
        <v>1414</v>
      </c>
      <c r="E3554" s="88" t="s">
        <v>3021</v>
      </c>
      <c r="F3554" s="40"/>
      <c r="G3554" s="81" t="s">
        <v>3071</v>
      </c>
      <c r="H3554" s="9" t="s">
        <v>34</v>
      </c>
      <c r="I3554" s="102">
        <v>100</v>
      </c>
      <c r="J3554" s="102">
        <v>100</v>
      </c>
      <c r="K3554" s="102"/>
      <c r="L3554" s="102">
        <f t="shared" si="1249"/>
        <v>0</v>
      </c>
      <c r="M3554" s="102">
        <v>0</v>
      </c>
      <c r="N3554" s="102"/>
      <c r="O3554" s="102"/>
      <c r="P3554" s="102">
        <f t="shared" si="1251"/>
        <v>0</v>
      </c>
      <c r="Q3554" s="102">
        <f t="shared" si="1252"/>
        <v>0</v>
      </c>
      <c r="R3554" s="35"/>
    </row>
    <row r="3555" spans="1:18" s="34" customFormat="1" ht="20.399999999999999" x14ac:dyDescent="0.3">
      <c r="A3555" s="43" t="s">
        <v>0</v>
      </c>
      <c r="B3555" s="43" t="s">
        <v>0</v>
      </c>
      <c r="C3555" s="43" t="s">
        <v>0</v>
      </c>
      <c r="D3555" s="49" t="s">
        <v>0</v>
      </c>
      <c r="E3555" s="49" t="s">
        <v>0</v>
      </c>
      <c r="F3555" s="49" t="s">
        <v>0</v>
      </c>
      <c r="G3555" s="49" t="s">
        <v>0</v>
      </c>
      <c r="H3555" s="21" t="s">
        <v>53</v>
      </c>
      <c r="I3555" s="112">
        <f>SUM(I3556)</f>
        <v>20000</v>
      </c>
      <c r="J3555" s="112">
        <f>SUM(J3556)</f>
        <v>0</v>
      </c>
      <c r="K3555" s="112">
        <f>SUM(K3556)</f>
        <v>0</v>
      </c>
      <c r="L3555" s="112">
        <f t="shared" si="1249"/>
        <v>0</v>
      </c>
      <c r="M3555" s="112">
        <f>SUM(M3556)</f>
        <v>0</v>
      </c>
      <c r="N3555" s="112">
        <f t="shared" ref="N3555:O3555" si="1257">SUM(N3556)</f>
        <v>0</v>
      </c>
      <c r="O3555" s="112">
        <f t="shared" si="1257"/>
        <v>0</v>
      </c>
      <c r="P3555" s="112">
        <f t="shared" si="1251"/>
        <v>0</v>
      </c>
      <c r="Q3555" s="112" t="str">
        <f t="shared" si="1252"/>
        <v>-</v>
      </c>
      <c r="R3555" s="35"/>
    </row>
    <row r="3556" spans="1:18" x14ac:dyDescent="0.3">
      <c r="A3556" s="40" t="s">
        <v>796</v>
      </c>
      <c r="B3556" s="40" t="s">
        <v>154</v>
      </c>
      <c r="C3556" s="40" t="s">
        <v>1413</v>
      </c>
      <c r="D3556" s="40" t="s">
        <v>1414</v>
      </c>
      <c r="E3556" s="52" t="s">
        <v>149</v>
      </c>
      <c r="F3556" s="52" t="s">
        <v>0</v>
      </c>
      <c r="G3556" s="52" t="s">
        <v>0</v>
      </c>
      <c r="H3556" s="6" t="s">
        <v>46</v>
      </c>
      <c r="I3556" s="104">
        <f>SUM(I3557:I3558)</f>
        <v>20000</v>
      </c>
      <c r="J3556" s="104">
        <f>SUM(J3557:J3558)</f>
        <v>0</v>
      </c>
      <c r="K3556" s="104">
        <f>SUM(K3557:K3558)</f>
        <v>0</v>
      </c>
      <c r="L3556" s="104">
        <f t="shared" si="1249"/>
        <v>0</v>
      </c>
      <c r="M3556" s="104">
        <f>SUM(M3557:M3558)</f>
        <v>0</v>
      </c>
      <c r="N3556" s="104">
        <f t="shared" ref="N3556:O3556" si="1258">SUM(N3557:N3558)</f>
        <v>0</v>
      </c>
      <c r="O3556" s="104">
        <f t="shared" si="1258"/>
        <v>0</v>
      </c>
      <c r="P3556" s="104">
        <f t="shared" si="1251"/>
        <v>0</v>
      </c>
      <c r="Q3556" s="104" t="str">
        <f t="shared" si="1252"/>
        <v>-</v>
      </c>
      <c r="R3556" s="35"/>
    </row>
    <row r="3557" spans="1:18" x14ac:dyDescent="0.3">
      <c r="A3557" s="40" t="s">
        <v>796</v>
      </c>
      <c r="B3557" s="40" t="s">
        <v>154</v>
      </c>
      <c r="C3557" s="40" t="s">
        <v>1413</v>
      </c>
      <c r="D3557" s="40" t="s">
        <v>1414</v>
      </c>
      <c r="E3557" s="88" t="s">
        <v>3022</v>
      </c>
      <c r="F3557" s="40"/>
      <c r="G3557" s="81" t="s">
        <v>3071</v>
      </c>
      <c r="H3557" s="9" t="s">
        <v>49</v>
      </c>
      <c r="I3557" s="102">
        <v>15000</v>
      </c>
      <c r="J3557" s="102">
        <v>0</v>
      </c>
      <c r="K3557" s="102"/>
      <c r="L3557" s="102">
        <f t="shared" si="1249"/>
        <v>0</v>
      </c>
      <c r="M3557" s="102">
        <v>0</v>
      </c>
      <c r="N3557" s="102"/>
      <c r="O3557" s="102"/>
      <c r="P3557" s="102">
        <f t="shared" si="1251"/>
        <v>0</v>
      </c>
      <c r="Q3557" s="102" t="str">
        <f t="shared" si="1252"/>
        <v>-</v>
      </c>
      <c r="R3557" s="35"/>
    </row>
    <row r="3558" spans="1:18" x14ac:dyDescent="0.3">
      <c r="A3558" s="40" t="s">
        <v>796</v>
      </c>
      <c r="B3558" s="40" t="s">
        <v>154</v>
      </c>
      <c r="C3558" s="40" t="s">
        <v>1413</v>
      </c>
      <c r="D3558" s="40" t="s">
        <v>1414</v>
      </c>
      <c r="E3558" s="88" t="s">
        <v>3037</v>
      </c>
      <c r="F3558" s="40"/>
      <c r="G3558" s="81" t="s">
        <v>3071</v>
      </c>
      <c r="H3558" s="9" t="s">
        <v>52</v>
      </c>
      <c r="I3558" s="102">
        <v>5000</v>
      </c>
      <c r="J3558" s="102">
        <v>0</v>
      </c>
      <c r="K3558" s="102"/>
      <c r="L3558" s="102">
        <f t="shared" si="1249"/>
        <v>0</v>
      </c>
      <c r="M3558" s="102">
        <v>0</v>
      </c>
      <c r="N3558" s="102"/>
      <c r="O3558" s="102"/>
      <c r="P3558" s="102">
        <f t="shared" si="1251"/>
        <v>0</v>
      </c>
      <c r="Q3558" s="102" t="str">
        <f t="shared" si="1252"/>
        <v>-</v>
      </c>
      <c r="R3558" s="35"/>
    </row>
    <row r="3559" spans="1:18" s="34" customFormat="1" x14ac:dyDescent="0.3">
      <c r="A3559" s="49" t="s">
        <v>0</v>
      </c>
      <c r="B3559" s="49" t="s">
        <v>0</v>
      </c>
      <c r="C3559" s="49" t="s">
        <v>0</v>
      </c>
      <c r="D3559" s="49" t="s">
        <v>0</v>
      </c>
      <c r="E3559" s="49" t="s">
        <v>0</v>
      </c>
      <c r="F3559" s="49" t="s">
        <v>0</v>
      </c>
      <c r="G3559" s="49" t="s">
        <v>0</v>
      </c>
      <c r="H3559" s="21" t="s">
        <v>1423</v>
      </c>
      <c r="I3559" s="112">
        <f>SUM(I3529,I3552,I3555)</f>
        <v>2253586</v>
      </c>
      <c r="J3559" s="112">
        <f>SUM(J3529,J3552,J3555)</f>
        <v>2222286</v>
      </c>
      <c r="K3559" s="112">
        <f>SUM(K3529,K3552,K3555)</f>
        <v>0</v>
      </c>
      <c r="L3559" s="112">
        <f t="shared" si="1249"/>
        <v>557792</v>
      </c>
      <c r="M3559" s="112">
        <f>SUM(M3529,M3552,M3555)</f>
        <v>164537</v>
      </c>
      <c r="N3559" s="112">
        <f t="shared" ref="N3559:O3559" si="1259">SUM(N3529,N3552,N3555)</f>
        <v>204490</v>
      </c>
      <c r="O3559" s="112">
        <f t="shared" si="1259"/>
        <v>188765</v>
      </c>
      <c r="P3559" s="112">
        <f t="shared" si="1251"/>
        <v>557792</v>
      </c>
      <c r="Q3559" s="112">
        <f t="shared" si="1252"/>
        <v>25.099919632306555</v>
      </c>
      <c r="R3559" s="35"/>
    </row>
    <row r="3560" spans="1:18" ht="15" thickBot="1" x14ac:dyDescent="0.35">
      <c r="A3560" s="81" t="s">
        <v>0</v>
      </c>
      <c r="B3560" s="81" t="s">
        <v>0</v>
      </c>
      <c r="C3560" s="81" t="s">
        <v>0</v>
      </c>
      <c r="D3560" s="81" t="s">
        <v>0</v>
      </c>
      <c r="E3560" s="81" t="s">
        <v>0</v>
      </c>
      <c r="F3560" s="81" t="s">
        <v>0</v>
      </c>
      <c r="G3560" s="81" t="s">
        <v>0</v>
      </c>
      <c r="H3560" s="6" t="s">
        <v>152</v>
      </c>
      <c r="I3560" s="104">
        <v>66</v>
      </c>
      <c r="J3560" s="104">
        <v>66</v>
      </c>
      <c r="K3560" s="104"/>
      <c r="L3560" s="104"/>
      <c r="M3560" s="104"/>
      <c r="N3560" s="104"/>
      <c r="O3560" s="104"/>
      <c r="P3560" s="104"/>
      <c r="Q3560" s="104"/>
      <c r="R3560" s="35"/>
    </row>
    <row r="3561" spans="1:18" s="34" customFormat="1" ht="31.2" thickBot="1" x14ac:dyDescent="0.35">
      <c r="A3561" s="127" t="s">
        <v>0</v>
      </c>
      <c r="B3561" s="127" t="s">
        <v>0</v>
      </c>
      <c r="C3561" s="127" t="s">
        <v>0</v>
      </c>
      <c r="D3561" s="127" t="s">
        <v>0</v>
      </c>
      <c r="E3561" s="127" t="s">
        <v>0</v>
      </c>
      <c r="F3561" s="127" t="s">
        <v>0</v>
      </c>
      <c r="G3561" s="127" t="s">
        <v>0</v>
      </c>
      <c r="H3561" s="29" t="s">
        <v>63</v>
      </c>
      <c r="I3561" s="124" t="s">
        <v>3013</v>
      </c>
      <c r="J3561" s="124" t="s">
        <v>2</v>
      </c>
      <c r="K3561" s="124" t="s">
        <v>3097</v>
      </c>
      <c r="L3561" s="124" t="s">
        <v>3097</v>
      </c>
      <c r="M3561" s="124" t="s">
        <v>3098</v>
      </c>
      <c r="N3561" s="124" t="s">
        <v>3099</v>
      </c>
      <c r="O3561" s="124" t="s">
        <v>3100</v>
      </c>
      <c r="P3561" s="124" t="s">
        <v>3097</v>
      </c>
      <c r="Q3561" s="126" t="s">
        <v>3101</v>
      </c>
      <c r="R3561" s="35"/>
    </row>
    <row r="3562" spans="1:18" x14ac:dyDescent="0.3">
      <c r="A3562" s="128"/>
      <c r="B3562" s="128"/>
      <c r="C3562" s="128"/>
      <c r="D3562" s="128"/>
      <c r="E3562" s="128"/>
      <c r="F3562" s="128"/>
      <c r="G3562" s="128"/>
      <c r="H3562" s="10" t="s">
        <v>0</v>
      </c>
      <c r="I3562" s="103">
        <v>1</v>
      </c>
      <c r="J3562" s="103">
        <v>2</v>
      </c>
      <c r="K3562" s="103">
        <v>3</v>
      </c>
      <c r="L3562" s="103" t="s">
        <v>3</v>
      </c>
      <c r="M3562" s="103">
        <v>5</v>
      </c>
      <c r="N3562" s="103">
        <v>6</v>
      </c>
      <c r="O3562" s="103">
        <v>7</v>
      </c>
      <c r="P3562" s="103" t="s">
        <v>3102</v>
      </c>
      <c r="Q3562" s="103">
        <v>9</v>
      </c>
      <c r="R3562" s="35"/>
    </row>
    <row r="3563" spans="1:18" x14ac:dyDescent="0.3">
      <c r="A3563" s="128"/>
      <c r="B3563" s="128"/>
      <c r="C3563" s="128"/>
      <c r="D3563" s="128"/>
      <c r="E3563" s="128"/>
      <c r="F3563" s="128"/>
      <c r="G3563" s="128"/>
      <c r="H3563" s="11" t="s">
        <v>99</v>
      </c>
      <c r="I3563" s="105">
        <f>SUM(I3559)</f>
        <v>2253586</v>
      </c>
      <c r="J3563" s="105">
        <f>SUM(J3559)</f>
        <v>2222286</v>
      </c>
      <c r="K3563" s="105">
        <f>SUM(K3559)</f>
        <v>0</v>
      </c>
      <c r="L3563" s="105">
        <f t="shared" si="1249"/>
        <v>557792</v>
      </c>
      <c r="M3563" s="105">
        <f>SUM(M3559)</f>
        <v>164537</v>
      </c>
      <c r="N3563" s="105">
        <f t="shared" ref="N3563:O3563" si="1260">SUM(N3559)</f>
        <v>204490</v>
      </c>
      <c r="O3563" s="105">
        <f t="shared" si="1260"/>
        <v>188765</v>
      </c>
      <c r="P3563" s="105">
        <f t="shared" si="1251"/>
        <v>557792</v>
      </c>
      <c r="Q3563" s="105">
        <f t="shared" si="1252"/>
        <v>25.099919632306555</v>
      </c>
      <c r="R3563" s="35"/>
    </row>
    <row r="3564" spans="1:18" x14ac:dyDescent="0.3">
      <c r="A3564" s="128"/>
      <c r="B3564" s="128"/>
      <c r="C3564" s="128"/>
      <c r="D3564" s="128"/>
      <c r="E3564" s="128"/>
      <c r="F3564" s="128"/>
      <c r="G3564" s="128"/>
      <c r="H3564" s="12" t="s">
        <v>62</v>
      </c>
      <c r="I3564" s="105">
        <f>SUM(I3563)</f>
        <v>2253586</v>
      </c>
      <c r="J3564" s="105">
        <f>SUM(J3563)</f>
        <v>2222286</v>
      </c>
      <c r="K3564" s="105">
        <f>SUM(K3563)</f>
        <v>0</v>
      </c>
      <c r="L3564" s="105">
        <f t="shared" si="1249"/>
        <v>557792</v>
      </c>
      <c r="M3564" s="105">
        <f>SUM(M3563)</f>
        <v>164537</v>
      </c>
      <c r="N3564" s="105">
        <f t="shared" ref="N3564:O3564" si="1261">SUM(N3563)</f>
        <v>204490</v>
      </c>
      <c r="O3564" s="105">
        <f t="shared" si="1261"/>
        <v>188765</v>
      </c>
      <c r="P3564" s="105">
        <f t="shared" si="1251"/>
        <v>557792</v>
      </c>
      <c r="Q3564" s="105">
        <f t="shared" si="1252"/>
        <v>25.099919632306555</v>
      </c>
      <c r="R3564" s="35"/>
    </row>
    <row r="3565" spans="1:18" ht="15" thickBot="1" x14ac:dyDescent="0.35">
      <c r="A3565" s="129"/>
      <c r="B3565" s="129"/>
      <c r="C3565" s="129"/>
      <c r="D3565" s="129"/>
      <c r="E3565" s="129"/>
      <c r="F3565" s="129"/>
      <c r="G3565" s="129"/>
      <c r="R3565" s="35"/>
    </row>
    <row r="3566" spans="1:18" s="34" customFormat="1" ht="31.2" thickBot="1" x14ac:dyDescent="0.35">
      <c r="A3566" s="45" t="s">
        <v>112</v>
      </c>
      <c r="B3566" s="45" t="s">
        <v>113</v>
      </c>
      <c r="C3566" s="45" t="s">
        <v>114</v>
      </c>
      <c r="D3566" s="46" t="s">
        <v>0</v>
      </c>
      <c r="E3566" s="45" t="s">
        <v>3014</v>
      </c>
      <c r="F3566" s="45" t="s">
        <v>115</v>
      </c>
      <c r="G3566" s="45" t="s">
        <v>116</v>
      </c>
      <c r="H3566" s="29" t="s">
        <v>1</v>
      </c>
      <c r="I3566" s="124" t="s">
        <v>3013</v>
      </c>
      <c r="J3566" s="124" t="s">
        <v>2</v>
      </c>
      <c r="K3566" s="124" t="s">
        <v>3097</v>
      </c>
      <c r="L3566" s="124" t="s">
        <v>3097</v>
      </c>
      <c r="M3566" s="124" t="s">
        <v>3098</v>
      </c>
      <c r="N3566" s="124" t="s">
        <v>3099</v>
      </c>
      <c r="O3566" s="124" t="s">
        <v>3100</v>
      </c>
      <c r="P3566" s="124" t="s">
        <v>3097</v>
      </c>
      <c r="Q3566" s="126" t="s">
        <v>3101</v>
      </c>
      <c r="R3566" s="35"/>
    </row>
    <row r="3567" spans="1:18" x14ac:dyDescent="0.3">
      <c r="A3567" s="50" t="s">
        <v>0</v>
      </c>
      <c r="B3567" s="50" t="s">
        <v>0</v>
      </c>
      <c r="C3567" s="50" t="s">
        <v>0</v>
      </c>
      <c r="D3567" s="51" t="s">
        <v>0</v>
      </c>
      <c r="E3567" s="51" t="s">
        <v>0</v>
      </c>
      <c r="F3567" s="86" t="s">
        <v>0</v>
      </c>
      <c r="G3567" s="87" t="s">
        <v>0</v>
      </c>
      <c r="H3567" s="8" t="s">
        <v>0</v>
      </c>
      <c r="I3567" s="103">
        <v>1</v>
      </c>
      <c r="J3567" s="103">
        <v>2</v>
      </c>
      <c r="K3567" s="103">
        <v>3</v>
      </c>
      <c r="L3567" s="103" t="s">
        <v>3</v>
      </c>
      <c r="M3567" s="103">
        <v>5</v>
      </c>
      <c r="N3567" s="103">
        <v>6</v>
      </c>
      <c r="O3567" s="103">
        <v>7</v>
      </c>
      <c r="P3567" s="103" t="s">
        <v>3102</v>
      </c>
      <c r="Q3567" s="103">
        <v>9</v>
      </c>
      <c r="R3567" s="35"/>
    </row>
    <row r="3568" spans="1:18" x14ac:dyDescent="0.3">
      <c r="A3568" s="41" t="s">
        <v>796</v>
      </c>
      <c r="B3568" s="41" t="s">
        <v>154</v>
      </c>
      <c r="C3568" s="40" t="s">
        <v>1424</v>
      </c>
      <c r="D3568" s="40" t="s">
        <v>1425</v>
      </c>
      <c r="E3568" s="52" t="s">
        <v>0</v>
      </c>
      <c r="F3568" s="52" t="s">
        <v>0</v>
      </c>
      <c r="G3568" s="52" t="s">
        <v>0</v>
      </c>
      <c r="H3568" s="6" t="s">
        <v>1426</v>
      </c>
      <c r="I3568" s="102"/>
      <c r="J3568" s="102"/>
      <c r="K3568" s="102"/>
      <c r="L3568" s="102">
        <f t="shared" si="1249"/>
        <v>0</v>
      </c>
      <c r="M3568" s="102">
        <v>0</v>
      </c>
      <c r="N3568" s="102"/>
      <c r="O3568" s="102"/>
      <c r="P3568" s="102">
        <f t="shared" si="1251"/>
        <v>0</v>
      </c>
      <c r="Q3568" s="102" t="str">
        <f t="shared" si="1252"/>
        <v>-</v>
      </c>
      <c r="R3568" s="35"/>
    </row>
    <row r="3569" spans="1:18" s="34" customFormat="1" ht="20.399999999999999" x14ac:dyDescent="0.3">
      <c r="A3569" s="43" t="s">
        <v>0</v>
      </c>
      <c r="B3569" s="43" t="s">
        <v>0</v>
      </c>
      <c r="C3569" s="43" t="s">
        <v>0</v>
      </c>
      <c r="D3569" s="49" t="s">
        <v>0</v>
      </c>
      <c r="E3569" s="49" t="s">
        <v>0</v>
      </c>
      <c r="F3569" s="49" t="s">
        <v>0</v>
      </c>
      <c r="G3569" s="49" t="s">
        <v>0</v>
      </c>
      <c r="H3569" s="21" t="s">
        <v>26</v>
      </c>
      <c r="I3569" s="112">
        <f>SUM(I3570,I3578,I3580)</f>
        <v>2147418</v>
      </c>
      <c r="J3569" s="112">
        <f>SUM(J3570,J3578,J3580)</f>
        <v>1986318</v>
      </c>
      <c r="K3569" s="112">
        <f>SUM(K3570,K3578,K3580)</f>
        <v>0</v>
      </c>
      <c r="L3569" s="112">
        <f t="shared" si="1249"/>
        <v>497138</v>
      </c>
      <c r="M3569" s="112">
        <f>SUM(M3570,M3578,M3580)</f>
        <v>148698</v>
      </c>
      <c r="N3569" s="112">
        <f t="shared" ref="N3569:O3569" si="1262">SUM(N3570,N3578,N3580)</f>
        <v>181170</v>
      </c>
      <c r="O3569" s="112">
        <f t="shared" si="1262"/>
        <v>167270</v>
      </c>
      <c r="P3569" s="112">
        <f t="shared" si="1251"/>
        <v>497138</v>
      </c>
      <c r="Q3569" s="112">
        <f t="shared" si="1252"/>
        <v>25.028117350796801</v>
      </c>
      <c r="R3569" s="35"/>
    </row>
    <row r="3570" spans="1:18" x14ac:dyDescent="0.3">
      <c r="A3570" s="40" t="s">
        <v>796</v>
      </c>
      <c r="B3570" s="40" t="s">
        <v>154</v>
      </c>
      <c r="C3570" s="40" t="s">
        <v>1424</v>
      </c>
      <c r="D3570" s="40" t="s">
        <v>1425</v>
      </c>
      <c r="E3570" s="52" t="s">
        <v>119</v>
      </c>
      <c r="F3570" s="52" t="s">
        <v>0</v>
      </c>
      <c r="G3570" s="52" t="s">
        <v>0</v>
      </c>
      <c r="H3570" s="6" t="s">
        <v>5</v>
      </c>
      <c r="I3570" s="104">
        <f>SUM(I3571,I3572)</f>
        <v>1752518</v>
      </c>
      <c r="J3570" s="104">
        <f>SUM(J3571,J3572)</f>
        <v>1699018</v>
      </c>
      <c r="K3570" s="104">
        <f>SUM(K3571,K3572)</f>
        <v>0</v>
      </c>
      <c r="L3570" s="104">
        <f t="shared" si="1249"/>
        <v>431523</v>
      </c>
      <c r="M3570" s="104">
        <f>SUM(M3571,M3572)</f>
        <v>135523</v>
      </c>
      <c r="N3570" s="104">
        <f t="shared" ref="N3570:O3570" si="1263">SUM(N3571,N3572)</f>
        <v>153000</v>
      </c>
      <c r="O3570" s="104">
        <f t="shared" si="1263"/>
        <v>143000</v>
      </c>
      <c r="P3570" s="104">
        <f t="shared" si="1251"/>
        <v>431523</v>
      </c>
      <c r="Q3570" s="104">
        <f t="shared" si="1252"/>
        <v>25.398377180229993</v>
      </c>
      <c r="R3570" s="35"/>
    </row>
    <row r="3571" spans="1:18" x14ac:dyDescent="0.3">
      <c r="A3571" s="40" t="s">
        <v>796</v>
      </c>
      <c r="B3571" s="40" t="s">
        <v>154</v>
      </c>
      <c r="C3571" s="40" t="s">
        <v>1424</v>
      </c>
      <c r="D3571" s="40" t="s">
        <v>1425</v>
      </c>
      <c r="E3571" s="88" t="s">
        <v>3015</v>
      </c>
      <c r="F3571" s="40"/>
      <c r="G3571" s="81" t="s">
        <v>3071</v>
      </c>
      <c r="H3571" s="9" t="s">
        <v>6</v>
      </c>
      <c r="I3571" s="102">
        <v>1528818</v>
      </c>
      <c r="J3571" s="102">
        <v>1483818</v>
      </c>
      <c r="K3571" s="102"/>
      <c r="L3571" s="102">
        <f t="shared" si="1249"/>
        <v>387732</v>
      </c>
      <c r="M3571" s="102">
        <v>121732</v>
      </c>
      <c r="N3571" s="102">
        <v>138000</v>
      </c>
      <c r="O3571" s="102">
        <v>128000</v>
      </c>
      <c r="P3571" s="102">
        <f t="shared" si="1251"/>
        <v>387732</v>
      </c>
      <c r="Q3571" s="102">
        <f t="shared" si="1252"/>
        <v>26.130697969697092</v>
      </c>
      <c r="R3571" s="35"/>
    </row>
    <row r="3572" spans="1:18" x14ac:dyDescent="0.3">
      <c r="A3572" s="41" t="s">
        <v>796</v>
      </c>
      <c r="B3572" s="41" t="s">
        <v>154</v>
      </c>
      <c r="C3572" s="41" t="s">
        <v>1424</v>
      </c>
      <c r="D3572" s="41" t="s">
        <v>1425</v>
      </c>
      <c r="E3572" s="41" t="s">
        <v>120</v>
      </c>
      <c r="F3572" s="40" t="s">
        <v>0</v>
      </c>
      <c r="G3572" s="81" t="s">
        <v>0</v>
      </c>
      <c r="H3572" s="6" t="s">
        <v>7</v>
      </c>
      <c r="I3572" s="104">
        <f>SUM(I3573:I3577)</f>
        <v>223700</v>
      </c>
      <c r="J3572" s="104">
        <f>SUM(J3573:J3577)</f>
        <v>215200</v>
      </c>
      <c r="K3572" s="104">
        <f>SUM(K3573:K3577)</f>
        <v>0</v>
      </c>
      <c r="L3572" s="104">
        <f t="shared" si="1249"/>
        <v>43791</v>
      </c>
      <c r="M3572" s="104">
        <f>SUM(M3573:M3577)</f>
        <v>13791</v>
      </c>
      <c r="N3572" s="104">
        <f t="shared" ref="N3572:O3572" si="1264">SUM(N3573:N3577)</f>
        <v>15000</v>
      </c>
      <c r="O3572" s="104">
        <f t="shared" si="1264"/>
        <v>15000</v>
      </c>
      <c r="P3572" s="104">
        <f t="shared" si="1251"/>
        <v>43791</v>
      </c>
      <c r="Q3572" s="104">
        <f t="shared" si="1252"/>
        <v>20.348977695167285</v>
      </c>
      <c r="R3572" s="35"/>
    </row>
    <row r="3573" spans="1:18" x14ac:dyDescent="0.3">
      <c r="A3573" s="40" t="s">
        <v>796</v>
      </c>
      <c r="B3573" s="40" t="s">
        <v>154</v>
      </c>
      <c r="C3573" s="40" t="s">
        <v>1424</v>
      </c>
      <c r="D3573" s="40" t="s">
        <v>1425</v>
      </c>
      <c r="E3573" s="88" t="s">
        <v>3016</v>
      </c>
      <c r="F3573" s="40" t="s">
        <v>1427</v>
      </c>
      <c r="G3573" s="81" t="s">
        <v>3071</v>
      </c>
      <c r="H3573" s="9" t="s">
        <v>9</v>
      </c>
      <c r="I3573" s="102">
        <v>30000</v>
      </c>
      <c r="J3573" s="102">
        <v>30000</v>
      </c>
      <c r="K3573" s="102"/>
      <c r="L3573" s="102">
        <f t="shared" si="1249"/>
        <v>8866</v>
      </c>
      <c r="M3573" s="102">
        <v>2866</v>
      </c>
      <c r="N3573" s="102">
        <v>3000</v>
      </c>
      <c r="O3573" s="102">
        <v>3000</v>
      </c>
      <c r="P3573" s="102">
        <f t="shared" si="1251"/>
        <v>8866</v>
      </c>
      <c r="Q3573" s="102">
        <f t="shared" si="1252"/>
        <v>29.553333333333331</v>
      </c>
      <c r="R3573" s="35"/>
    </row>
    <row r="3574" spans="1:18" x14ac:dyDescent="0.3">
      <c r="A3574" s="40" t="s">
        <v>796</v>
      </c>
      <c r="B3574" s="40" t="s">
        <v>154</v>
      </c>
      <c r="C3574" s="40" t="s">
        <v>1424</v>
      </c>
      <c r="D3574" s="40" t="s">
        <v>1425</v>
      </c>
      <c r="E3574" s="88" t="s">
        <v>3016</v>
      </c>
      <c r="F3574" s="40" t="s">
        <v>1428</v>
      </c>
      <c r="G3574" s="81" t="s">
        <v>3071</v>
      </c>
      <c r="H3574" s="9" t="s">
        <v>12</v>
      </c>
      <c r="I3574" s="102">
        <v>130000</v>
      </c>
      <c r="J3574" s="102">
        <v>123000</v>
      </c>
      <c r="K3574" s="102"/>
      <c r="L3574" s="102">
        <f t="shared" si="1249"/>
        <v>34925</v>
      </c>
      <c r="M3574" s="102">
        <v>10925</v>
      </c>
      <c r="N3574" s="102">
        <v>12000</v>
      </c>
      <c r="O3574" s="102">
        <v>12000</v>
      </c>
      <c r="P3574" s="102">
        <f t="shared" si="1251"/>
        <v>34925</v>
      </c>
      <c r="Q3574" s="102">
        <f t="shared" si="1252"/>
        <v>28.394308943089431</v>
      </c>
      <c r="R3574" s="35"/>
    </row>
    <row r="3575" spans="1:18" x14ac:dyDescent="0.3">
      <c r="A3575" s="40" t="s">
        <v>796</v>
      </c>
      <c r="B3575" s="40" t="s">
        <v>154</v>
      </c>
      <c r="C3575" s="40" t="s">
        <v>1424</v>
      </c>
      <c r="D3575" s="40" t="s">
        <v>1425</v>
      </c>
      <c r="E3575" s="88" t="s">
        <v>3016</v>
      </c>
      <c r="F3575" s="40" t="s">
        <v>1429</v>
      </c>
      <c r="G3575" s="81" t="s">
        <v>3071</v>
      </c>
      <c r="H3575" s="9" t="s">
        <v>10</v>
      </c>
      <c r="I3575" s="102">
        <v>32500</v>
      </c>
      <c r="J3575" s="102">
        <v>31000</v>
      </c>
      <c r="K3575" s="102"/>
      <c r="L3575" s="102">
        <f t="shared" si="1249"/>
        <v>0</v>
      </c>
      <c r="M3575" s="102">
        <v>0</v>
      </c>
      <c r="N3575" s="102"/>
      <c r="O3575" s="102"/>
      <c r="P3575" s="102">
        <f t="shared" si="1251"/>
        <v>0</v>
      </c>
      <c r="Q3575" s="102">
        <f t="shared" si="1252"/>
        <v>0</v>
      </c>
      <c r="R3575" s="35"/>
    </row>
    <row r="3576" spans="1:18" x14ac:dyDescent="0.3">
      <c r="A3576" s="40" t="s">
        <v>796</v>
      </c>
      <c r="B3576" s="40" t="s">
        <v>154</v>
      </c>
      <c r="C3576" s="40" t="s">
        <v>1424</v>
      </c>
      <c r="D3576" s="40" t="s">
        <v>1425</v>
      </c>
      <c r="E3576" s="88" t="s">
        <v>3016</v>
      </c>
      <c r="F3576" s="40" t="s">
        <v>1430</v>
      </c>
      <c r="G3576" s="81" t="s">
        <v>3071</v>
      </c>
      <c r="H3576" s="9" t="s">
        <v>8</v>
      </c>
      <c r="I3576" s="102">
        <v>15500</v>
      </c>
      <c r="J3576" s="102">
        <v>15500</v>
      </c>
      <c r="K3576" s="102"/>
      <c r="L3576" s="102">
        <f t="shared" si="1249"/>
        <v>0</v>
      </c>
      <c r="M3576" s="102">
        <v>0</v>
      </c>
      <c r="N3576" s="102"/>
      <c r="O3576" s="102"/>
      <c r="P3576" s="102">
        <f t="shared" si="1251"/>
        <v>0</v>
      </c>
      <c r="Q3576" s="102">
        <f t="shared" si="1252"/>
        <v>0</v>
      </c>
      <c r="R3576" s="35"/>
    </row>
    <row r="3577" spans="1:18" x14ac:dyDescent="0.3">
      <c r="A3577" s="40" t="s">
        <v>796</v>
      </c>
      <c r="B3577" s="40" t="s">
        <v>154</v>
      </c>
      <c r="C3577" s="40" t="s">
        <v>1424</v>
      </c>
      <c r="D3577" s="40" t="s">
        <v>1425</v>
      </c>
      <c r="E3577" s="88" t="s">
        <v>3016</v>
      </c>
      <c r="F3577" s="40" t="s">
        <v>1431</v>
      </c>
      <c r="G3577" s="81" t="s">
        <v>3071</v>
      </c>
      <c r="H3577" s="9" t="s">
        <v>11</v>
      </c>
      <c r="I3577" s="102">
        <v>15700</v>
      </c>
      <c r="J3577" s="102">
        <v>15700</v>
      </c>
      <c r="K3577" s="102"/>
      <c r="L3577" s="102">
        <f t="shared" si="1249"/>
        <v>0</v>
      </c>
      <c r="M3577" s="102">
        <v>0</v>
      </c>
      <c r="N3577" s="102"/>
      <c r="O3577" s="102"/>
      <c r="P3577" s="102">
        <f t="shared" si="1251"/>
        <v>0</v>
      </c>
      <c r="Q3577" s="102">
        <f t="shared" si="1252"/>
        <v>0</v>
      </c>
      <c r="R3577" s="35"/>
    </row>
    <row r="3578" spans="1:18" x14ac:dyDescent="0.3">
      <c r="A3578" s="40" t="s">
        <v>796</v>
      </c>
      <c r="B3578" s="40" t="s">
        <v>154</v>
      </c>
      <c r="C3578" s="40" t="s">
        <v>1424</v>
      </c>
      <c r="D3578" s="40" t="s">
        <v>1425</v>
      </c>
      <c r="E3578" s="52" t="s">
        <v>124</v>
      </c>
      <c r="F3578" s="52" t="s">
        <v>0</v>
      </c>
      <c r="G3578" s="52" t="s">
        <v>0</v>
      </c>
      <c r="H3578" s="6" t="s">
        <v>14</v>
      </c>
      <c r="I3578" s="104">
        <f>SUM(I3579)</f>
        <v>164700</v>
      </c>
      <c r="J3578" s="104">
        <f>SUM(J3579)</f>
        <v>159700</v>
      </c>
      <c r="K3578" s="104">
        <f>SUM(K3579)</f>
        <v>0</v>
      </c>
      <c r="L3578" s="104">
        <f t="shared" si="1249"/>
        <v>41483</v>
      </c>
      <c r="M3578" s="104">
        <f>SUM(M3579)</f>
        <v>12783</v>
      </c>
      <c r="N3578" s="104">
        <f t="shared" ref="N3578:O3578" si="1265">SUM(N3579)</f>
        <v>15000</v>
      </c>
      <c r="O3578" s="104">
        <f t="shared" si="1265"/>
        <v>13700</v>
      </c>
      <c r="P3578" s="104">
        <f t="shared" si="1251"/>
        <v>41483</v>
      </c>
      <c r="Q3578" s="104">
        <f t="shared" si="1252"/>
        <v>25.975579211020666</v>
      </c>
      <c r="R3578" s="35"/>
    </row>
    <row r="3579" spans="1:18" x14ac:dyDescent="0.3">
      <c r="A3579" s="40" t="s">
        <v>796</v>
      </c>
      <c r="B3579" s="40" t="s">
        <v>154</v>
      </c>
      <c r="C3579" s="40" t="s">
        <v>1424</v>
      </c>
      <c r="D3579" s="40" t="s">
        <v>1425</v>
      </c>
      <c r="E3579" s="88" t="s">
        <v>3017</v>
      </c>
      <c r="F3579" s="40"/>
      <c r="G3579" s="81" t="s">
        <v>3071</v>
      </c>
      <c r="H3579" s="9" t="s">
        <v>15</v>
      </c>
      <c r="I3579" s="102">
        <v>164700</v>
      </c>
      <c r="J3579" s="102">
        <v>159700</v>
      </c>
      <c r="K3579" s="102"/>
      <c r="L3579" s="102">
        <f t="shared" si="1249"/>
        <v>41483</v>
      </c>
      <c r="M3579" s="102">
        <v>12783</v>
      </c>
      <c r="N3579" s="102">
        <v>15000</v>
      </c>
      <c r="O3579" s="102">
        <v>13700</v>
      </c>
      <c r="P3579" s="102">
        <f t="shared" si="1251"/>
        <v>41483</v>
      </c>
      <c r="Q3579" s="102">
        <f t="shared" si="1252"/>
        <v>25.975579211020666</v>
      </c>
      <c r="R3579" s="35"/>
    </row>
    <row r="3580" spans="1:18" x14ac:dyDescent="0.3">
      <c r="A3580" s="40" t="s">
        <v>796</v>
      </c>
      <c r="B3580" s="40" t="s">
        <v>154</v>
      </c>
      <c r="C3580" s="40" t="s">
        <v>1424</v>
      </c>
      <c r="D3580" s="40" t="s">
        <v>1425</v>
      </c>
      <c r="E3580" s="52" t="s">
        <v>125</v>
      </c>
      <c r="F3580" s="52" t="s">
        <v>0</v>
      </c>
      <c r="G3580" s="52" t="s">
        <v>0</v>
      </c>
      <c r="H3580" s="6" t="s">
        <v>16</v>
      </c>
      <c r="I3580" s="104">
        <f>SUM(I3581:I3588)</f>
        <v>230200</v>
      </c>
      <c r="J3580" s="104">
        <f>SUM(J3581:J3588)</f>
        <v>127600</v>
      </c>
      <c r="K3580" s="104">
        <f>SUM(K3581:K3588)</f>
        <v>0</v>
      </c>
      <c r="L3580" s="104">
        <f t="shared" si="1249"/>
        <v>24132</v>
      </c>
      <c r="M3580" s="104">
        <f>SUM(M3581:M3588)</f>
        <v>392</v>
      </c>
      <c r="N3580" s="104">
        <f t="shared" ref="N3580:O3580" si="1266">SUM(N3581:N3588)</f>
        <v>13170</v>
      </c>
      <c r="O3580" s="104">
        <f t="shared" si="1266"/>
        <v>10570</v>
      </c>
      <c r="P3580" s="104">
        <f t="shared" si="1251"/>
        <v>24132</v>
      </c>
      <c r="Q3580" s="104">
        <f t="shared" si="1252"/>
        <v>18.912225705329153</v>
      </c>
      <c r="R3580" s="35"/>
    </row>
    <row r="3581" spans="1:18" x14ac:dyDescent="0.3">
      <c r="A3581" s="40" t="s">
        <v>796</v>
      </c>
      <c r="B3581" s="40" t="s">
        <v>154</v>
      </c>
      <c r="C3581" s="40" t="s">
        <v>1424</v>
      </c>
      <c r="D3581" s="40" t="s">
        <v>1425</v>
      </c>
      <c r="E3581" s="88" t="s">
        <v>3018</v>
      </c>
      <c r="F3581" s="40"/>
      <c r="G3581" s="81" t="s">
        <v>3071</v>
      </c>
      <c r="H3581" s="9" t="s">
        <v>17</v>
      </c>
      <c r="I3581" s="102">
        <v>1000</v>
      </c>
      <c r="J3581" s="102">
        <v>400</v>
      </c>
      <c r="K3581" s="102"/>
      <c r="L3581" s="102">
        <f t="shared" si="1249"/>
        <v>0</v>
      </c>
      <c r="M3581" s="102">
        <v>0</v>
      </c>
      <c r="N3581" s="102"/>
      <c r="O3581" s="102"/>
      <c r="P3581" s="102">
        <f t="shared" si="1251"/>
        <v>0</v>
      </c>
      <c r="Q3581" s="102">
        <f t="shared" si="1252"/>
        <v>0</v>
      </c>
      <c r="R3581" s="35"/>
    </row>
    <row r="3582" spans="1:18" x14ac:dyDescent="0.3">
      <c r="A3582" s="40" t="s">
        <v>796</v>
      </c>
      <c r="B3582" s="40" t="s">
        <v>154</v>
      </c>
      <c r="C3582" s="40" t="s">
        <v>1424</v>
      </c>
      <c r="D3582" s="40" t="s">
        <v>1425</v>
      </c>
      <c r="E3582" s="88" t="s">
        <v>3031</v>
      </c>
      <c r="F3582" s="40"/>
      <c r="G3582" s="81" t="s">
        <v>3071</v>
      </c>
      <c r="H3582" s="9" t="s">
        <v>18</v>
      </c>
      <c r="I3582" s="102">
        <v>51000</v>
      </c>
      <c r="J3582" s="102">
        <v>51000</v>
      </c>
      <c r="K3582" s="102"/>
      <c r="L3582" s="102">
        <f t="shared" si="1249"/>
        <v>12500</v>
      </c>
      <c r="M3582" s="102">
        <v>0</v>
      </c>
      <c r="N3582" s="102">
        <v>7000</v>
      </c>
      <c r="O3582" s="102">
        <v>5500</v>
      </c>
      <c r="P3582" s="102">
        <f t="shared" si="1251"/>
        <v>12500</v>
      </c>
      <c r="Q3582" s="102">
        <f t="shared" si="1252"/>
        <v>24.509803921568626</v>
      </c>
      <c r="R3582" s="35"/>
    </row>
    <row r="3583" spans="1:18" x14ac:dyDescent="0.3">
      <c r="A3583" s="40" t="s">
        <v>796</v>
      </c>
      <c r="B3583" s="40" t="s">
        <v>154</v>
      </c>
      <c r="C3583" s="40" t="s">
        <v>1424</v>
      </c>
      <c r="D3583" s="40" t="s">
        <v>1425</v>
      </c>
      <c r="E3583" s="88" t="s">
        <v>3032</v>
      </c>
      <c r="F3583" s="40"/>
      <c r="G3583" s="81" t="s">
        <v>3071</v>
      </c>
      <c r="H3583" s="9" t="s">
        <v>19</v>
      </c>
      <c r="I3583" s="102">
        <v>12000</v>
      </c>
      <c r="J3583" s="102">
        <v>12000</v>
      </c>
      <c r="K3583" s="102"/>
      <c r="L3583" s="102">
        <f t="shared" si="1249"/>
        <v>3000</v>
      </c>
      <c r="M3583" s="102">
        <v>0</v>
      </c>
      <c r="N3583" s="102">
        <v>2000</v>
      </c>
      <c r="O3583" s="102">
        <v>1000</v>
      </c>
      <c r="P3583" s="102">
        <f t="shared" si="1251"/>
        <v>3000</v>
      </c>
      <c r="Q3583" s="102">
        <f t="shared" si="1252"/>
        <v>25</v>
      </c>
      <c r="R3583" s="35"/>
    </row>
    <row r="3584" spans="1:18" x14ac:dyDescent="0.3">
      <c r="A3584" s="40" t="s">
        <v>796</v>
      </c>
      <c r="B3584" s="40" t="s">
        <v>154</v>
      </c>
      <c r="C3584" s="40" t="s">
        <v>1424</v>
      </c>
      <c r="D3584" s="40" t="s">
        <v>1425</v>
      </c>
      <c r="E3584" s="88" t="s">
        <v>3026</v>
      </c>
      <c r="F3584" s="40"/>
      <c r="G3584" s="81" t="s">
        <v>3071</v>
      </c>
      <c r="H3584" s="9" t="s">
        <v>20</v>
      </c>
      <c r="I3584" s="102">
        <v>103000</v>
      </c>
      <c r="J3584" s="102">
        <v>8000</v>
      </c>
      <c r="K3584" s="102"/>
      <c r="L3584" s="102">
        <f t="shared" si="1249"/>
        <v>1340</v>
      </c>
      <c r="M3584" s="102">
        <v>0</v>
      </c>
      <c r="N3584" s="102">
        <v>670</v>
      </c>
      <c r="O3584" s="102">
        <v>670</v>
      </c>
      <c r="P3584" s="102">
        <f t="shared" si="1251"/>
        <v>1340</v>
      </c>
      <c r="Q3584" s="102">
        <f t="shared" si="1252"/>
        <v>16.75</v>
      </c>
      <c r="R3584" s="35"/>
    </row>
    <row r="3585" spans="1:18" x14ac:dyDescent="0.3">
      <c r="A3585" s="40" t="s">
        <v>796</v>
      </c>
      <c r="B3585" s="40" t="s">
        <v>154</v>
      </c>
      <c r="C3585" s="40" t="s">
        <v>1424</v>
      </c>
      <c r="D3585" s="40" t="s">
        <v>1425</v>
      </c>
      <c r="E3585" s="88" t="s">
        <v>3033</v>
      </c>
      <c r="F3585" s="40"/>
      <c r="G3585" s="81" t="s">
        <v>3071</v>
      </c>
      <c r="H3585" s="9" t="s">
        <v>21</v>
      </c>
      <c r="I3585" s="102">
        <v>2000</v>
      </c>
      <c r="J3585" s="102">
        <v>1000</v>
      </c>
      <c r="K3585" s="102"/>
      <c r="L3585" s="102">
        <f t="shared" si="1249"/>
        <v>0</v>
      </c>
      <c r="M3585" s="102">
        <v>0</v>
      </c>
      <c r="N3585" s="102"/>
      <c r="O3585" s="102"/>
      <c r="P3585" s="102">
        <f t="shared" si="1251"/>
        <v>0</v>
      </c>
      <c r="Q3585" s="102">
        <f t="shared" si="1252"/>
        <v>0</v>
      </c>
      <c r="R3585" s="35"/>
    </row>
    <row r="3586" spans="1:18" x14ac:dyDescent="0.3">
      <c r="A3586" s="40" t="s">
        <v>796</v>
      </c>
      <c r="B3586" s="40" t="s">
        <v>154</v>
      </c>
      <c r="C3586" s="40" t="s">
        <v>1424</v>
      </c>
      <c r="D3586" s="40" t="s">
        <v>1425</v>
      </c>
      <c r="E3586" s="88" t="s">
        <v>3035</v>
      </c>
      <c r="F3586" s="40"/>
      <c r="G3586" s="81" t="s">
        <v>3071</v>
      </c>
      <c r="H3586" s="9" t="s">
        <v>23</v>
      </c>
      <c r="I3586" s="102">
        <v>14000</v>
      </c>
      <c r="J3586" s="102">
        <v>11000</v>
      </c>
      <c r="K3586" s="102"/>
      <c r="L3586" s="102">
        <f t="shared" si="1249"/>
        <v>2000</v>
      </c>
      <c r="M3586" s="102">
        <v>0</v>
      </c>
      <c r="N3586" s="102">
        <v>1000</v>
      </c>
      <c r="O3586" s="102">
        <v>1000</v>
      </c>
      <c r="P3586" s="102">
        <f t="shared" si="1251"/>
        <v>2000</v>
      </c>
      <c r="Q3586" s="102">
        <f t="shared" si="1252"/>
        <v>18.181818181818183</v>
      </c>
      <c r="R3586" s="35"/>
    </row>
    <row r="3587" spans="1:18" x14ac:dyDescent="0.3">
      <c r="A3587" s="40" t="s">
        <v>796</v>
      </c>
      <c r="B3587" s="40" t="s">
        <v>154</v>
      </c>
      <c r="C3587" s="40" t="s">
        <v>1424</v>
      </c>
      <c r="D3587" s="40" t="s">
        <v>1425</v>
      </c>
      <c r="E3587" s="88" t="s">
        <v>3036</v>
      </c>
      <c r="F3587" s="40"/>
      <c r="G3587" s="81" t="s">
        <v>3071</v>
      </c>
      <c r="H3587" s="9" t="s">
        <v>24</v>
      </c>
      <c r="I3587" s="102">
        <v>0</v>
      </c>
      <c r="J3587" s="102">
        <v>0</v>
      </c>
      <c r="K3587" s="102"/>
      <c r="L3587" s="102">
        <f t="shared" si="1249"/>
        <v>0</v>
      </c>
      <c r="M3587" s="102">
        <v>0</v>
      </c>
      <c r="N3587" s="102"/>
      <c r="O3587" s="102"/>
      <c r="P3587" s="102">
        <f t="shared" si="1251"/>
        <v>0</v>
      </c>
      <c r="Q3587" s="102" t="str">
        <f t="shared" si="1252"/>
        <v>-</v>
      </c>
      <c r="R3587" s="35"/>
    </row>
    <row r="3588" spans="1:18" x14ac:dyDescent="0.3">
      <c r="A3588" s="41" t="s">
        <v>796</v>
      </c>
      <c r="B3588" s="41" t="s">
        <v>154</v>
      </c>
      <c r="C3588" s="41" t="s">
        <v>1424</v>
      </c>
      <c r="D3588" s="41" t="s">
        <v>1425</v>
      </c>
      <c r="E3588" s="41" t="s">
        <v>127</v>
      </c>
      <c r="F3588" s="40" t="s">
        <v>0</v>
      </c>
      <c r="G3588" s="81" t="s">
        <v>0</v>
      </c>
      <c r="H3588" s="6" t="s">
        <v>25</v>
      </c>
      <c r="I3588" s="104">
        <f>SUM(I3589:I3591)</f>
        <v>47200</v>
      </c>
      <c r="J3588" s="104">
        <f>SUM(J3589:J3591)</f>
        <v>44200</v>
      </c>
      <c r="K3588" s="104">
        <f>SUM(K3589:K3591)</f>
        <v>0</v>
      </c>
      <c r="L3588" s="104">
        <f t="shared" si="1249"/>
        <v>5292</v>
      </c>
      <c r="M3588" s="104">
        <f>SUM(M3589:M3591)</f>
        <v>392</v>
      </c>
      <c r="N3588" s="104">
        <f t="shared" ref="N3588:O3588" si="1267">SUM(N3589:N3591)</f>
        <v>2500</v>
      </c>
      <c r="O3588" s="104">
        <f t="shared" si="1267"/>
        <v>2400</v>
      </c>
      <c r="P3588" s="104">
        <f t="shared" si="1251"/>
        <v>5292</v>
      </c>
      <c r="Q3588" s="104">
        <f t="shared" si="1252"/>
        <v>11.972850678733032</v>
      </c>
      <c r="R3588" s="35"/>
    </row>
    <row r="3589" spans="1:18" x14ac:dyDescent="0.3">
      <c r="A3589" s="40" t="s">
        <v>796</v>
      </c>
      <c r="B3589" s="40" t="s">
        <v>154</v>
      </c>
      <c r="C3589" s="40" t="s">
        <v>1424</v>
      </c>
      <c r="D3589" s="40" t="s">
        <v>1425</v>
      </c>
      <c r="E3589" s="88" t="s">
        <v>3019</v>
      </c>
      <c r="F3589" s="40"/>
      <c r="G3589" s="81" t="s">
        <v>3071</v>
      </c>
      <c r="H3589" s="9" t="s">
        <v>25</v>
      </c>
      <c r="I3589" s="102">
        <v>27000</v>
      </c>
      <c r="J3589" s="102">
        <v>24000</v>
      </c>
      <c r="K3589" s="102"/>
      <c r="L3589" s="102">
        <f t="shared" si="1249"/>
        <v>4000</v>
      </c>
      <c r="M3589" s="102">
        <v>0</v>
      </c>
      <c r="N3589" s="102">
        <v>2000</v>
      </c>
      <c r="O3589" s="102">
        <v>2000</v>
      </c>
      <c r="P3589" s="102">
        <f t="shared" si="1251"/>
        <v>4000</v>
      </c>
      <c r="Q3589" s="102">
        <f t="shared" si="1252"/>
        <v>16.666666666666664</v>
      </c>
      <c r="R3589" s="35"/>
    </row>
    <row r="3590" spans="1:18" x14ac:dyDescent="0.3">
      <c r="A3590" s="40" t="s">
        <v>796</v>
      </c>
      <c r="B3590" s="40" t="s">
        <v>154</v>
      </c>
      <c r="C3590" s="40" t="s">
        <v>1424</v>
      </c>
      <c r="D3590" s="40" t="s">
        <v>1425</v>
      </c>
      <c r="E3590" s="88" t="s">
        <v>3019</v>
      </c>
      <c r="F3590" s="40" t="s">
        <v>1432</v>
      </c>
      <c r="G3590" s="81" t="s">
        <v>3071</v>
      </c>
      <c r="H3590" s="9" t="s">
        <v>135</v>
      </c>
      <c r="I3590" s="102">
        <v>4900</v>
      </c>
      <c r="J3590" s="102">
        <v>4900</v>
      </c>
      <c r="K3590" s="102"/>
      <c r="L3590" s="102">
        <f t="shared" si="1249"/>
        <v>1292</v>
      </c>
      <c r="M3590" s="102">
        <v>392</v>
      </c>
      <c r="N3590" s="102">
        <v>500</v>
      </c>
      <c r="O3590" s="102">
        <v>400</v>
      </c>
      <c r="P3590" s="102">
        <f t="shared" si="1251"/>
        <v>1292</v>
      </c>
      <c r="Q3590" s="102">
        <f t="shared" si="1252"/>
        <v>26.367346938775508</v>
      </c>
      <c r="R3590" s="35"/>
    </row>
    <row r="3591" spans="1:18" ht="20.399999999999999" x14ac:dyDescent="0.3">
      <c r="A3591" s="40" t="s">
        <v>796</v>
      </c>
      <c r="B3591" s="40" t="s">
        <v>154</v>
      </c>
      <c r="C3591" s="40" t="s">
        <v>1424</v>
      </c>
      <c r="D3591" s="40" t="s">
        <v>1425</v>
      </c>
      <c r="E3591" s="88" t="s">
        <v>3019</v>
      </c>
      <c r="F3591" s="40" t="s">
        <v>1433</v>
      </c>
      <c r="G3591" s="81" t="s">
        <v>3071</v>
      </c>
      <c r="H3591" s="9" t="s">
        <v>141</v>
      </c>
      <c r="I3591" s="102">
        <v>15300</v>
      </c>
      <c r="J3591" s="102">
        <v>15300</v>
      </c>
      <c r="K3591" s="102"/>
      <c r="L3591" s="102">
        <f t="shared" si="1249"/>
        <v>0</v>
      </c>
      <c r="M3591" s="102">
        <v>0</v>
      </c>
      <c r="N3591" s="102"/>
      <c r="O3591" s="102"/>
      <c r="P3591" s="102">
        <f t="shared" si="1251"/>
        <v>0</v>
      </c>
      <c r="Q3591" s="102">
        <f t="shared" si="1252"/>
        <v>0</v>
      </c>
      <c r="R3591" s="35"/>
    </row>
    <row r="3592" spans="1:18" s="34" customFormat="1" ht="20.399999999999999" x14ac:dyDescent="0.3">
      <c r="A3592" s="43" t="s">
        <v>0</v>
      </c>
      <c r="B3592" s="43" t="s">
        <v>0</v>
      </c>
      <c r="C3592" s="43" t="s">
        <v>0</v>
      </c>
      <c r="D3592" s="49" t="s">
        <v>0</v>
      </c>
      <c r="E3592" s="49" t="s">
        <v>0</v>
      </c>
      <c r="F3592" s="49" t="s">
        <v>0</v>
      </c>
      <c r="G3592" s="49" t="s">
        <v>0</v>
      </c>
      <c r="H3592" s="21" t="s">
        <v>35</v>
      </c>
      <c r="I3592" s="112">
        <f t="shared" ref="I3592:O3593" si="1268">SUM(I3593)</f>
        <v>100</v>
      </c>
      <c r="J3592" s="112">
        <f t="shared" si="1268"/>
        <v>100</v>
      </c>
      <c r="K3592" s="112">
        <f t="shared" si="1268"/>
        <v>0</v>
      </c>
      <c r="L3592" s="112">
        <f t="shared" si="1249"/>
        <v>0</v>
      </c>
      <c r="M3592" s="112">
        <f t="shared" si="1268"/>
        <v>0</v>
      </c>
      <c r="N3592" s="112">
        <f t="shared" si="1268"/>
        <v>0</v>
      </c>
      <c r="O3592" s="112">
        <f t="shared" si="1268"/>
        <v>0</v>
      </c>
      <c r="P3592" s="112">
        <f t="shared" si="1251"/>
        <v>0</v>
      </c>
      <c r="Q3592" s="112">
        <f t="shared" si="1252"/>
        <v>0</v>
      </c>
      <c r="R3592" s="35"/>
    </row>
    <row r="3593" spans="1:18" x14ac:dyDescent="0.3">
      <c r="A3593" s="40" t="s">
        <v>796</v>
      </c>
      <c r="B3593" s="40" t="s">
        <v>154</v>
      </c>
      <c r="C3593" s="40" t="s">
        <v>1424</v>
      </c>
      <c r="D3593" s="40" t="s">
        <v>1425</v>
      </c>
      <c r="E3593" s="52" t="s">
        <v>142</v>
      </c>
      <c r="F3593" s="52" t="s">
        <v>0</v>
      </c>
      <c r="G3593" s="52" t="s">
        <v>0</v>
      </c>
      <c r="H3593" s="6" t="s">
        <v>27</v>
      </c>
      <c r="I3593" s="104">
        <f t="shared" si="1268"/>
        <v>100</v>
      </c>
      <c r="J3593" s="104">
        <f t="shared" si="1268"/>
        <v>100</v>
      </c>
      <c r="K3593" s="104">
        <f t="shared" si="1268"/>
        <v>0</v>
      </c>
      <c r="L3593" s="104">
        <f t="shared" si="1249"/>
        <v>0</v>
      </c>
      <c r="M3593" s="104">
        <f t="shared" si="1268"/>
        <v>0</v>
      </c>
      <c r="N3593" s="104">
        <f t="shared" si="1268"/>
        <v>0</v>
      </c>
      <c r="O3593" s="104">
        <f t="shared" si="1268"/>
        <v>0</v>
      </c>
      <c r="P3593" s="104">
        <f t="shared" si="1251"/>
        <v>0</v>
      </c>
      <c r="Q3593" s="104">
        <f t="shared" si="1252"/>
        <v>0</v>
      </c>
      <c r="R3593" s="35"/>
    </row>
    <row r="3594" spans="1:18" x14ac:dyDescent="0.3">
      <c r="A3594" s="40" t="s">
        <v>796</v>
      </c>
      <c r="B3594" s="40" t="s">
        <v>154</v>
      </c>
      <c r="C3594" s="40" t="s">
        <v>1424</v>
      </c>
      <c r="D3594" s="40" t="s">
        <v>1425</v>
      </c>
      <c r="E3594" s="88" t="s">
        <v>3021</v>
      </c>
      <c r="F3594" s="40"/>
      <c r="G3594" s="81" t="s">
        <v>3071</v>
      </c>
      <c r="H3594" s="9" t="s">
        <v>34</v>
      </c>
      <c r="I3594" s="102">
        <v>100</v>
      </c>
      <c r="J3594" s="102">
        <v>100</v>
      </c>
      <c r="K3594" s="102"/>
      <c r="L3594" s="102">
        <f t="shared" si="1249"/>
        <v>0</v>
      </c>
      <c r="M3594" s="102">
        <v>0</v>
      </c>
      <c r="N3594" s="102"/>
      <c r="O3594" s="102"/>
      <c r="P3594" s="102">
        <f t="shared" si="1251"/>
        <v>0</v>
      </c>
      <c r="Q3594" s="102">
        <f t="shared" si="1252"/>
        <v>0</v>
      </c>
      <c r="R3594" s="35"/>
    </row>
    <row r="3595" spans="1:18" s="34" customFormat="1" ht="20.399999999999999" x14ac:dyDescent="0.3">
      <c r="A3595" s="43" t="s">
        <v>0</v>
      </c>
      <c r="B3595" s="43" t="s">
        <v>0</v>
      </c>
      <c r="C3595" s="43" t="s">
        <v>0</v>
      </c>
      <c r="D3595" s="49" t="s">
        <v>0</v>
      </c>
      <c r="E3595" s="49" t="s">
        <v>0</v>
      </c>
      <c r="F3595" s="49" t="s">
        <v>0</v>
      </c>
      <c r="G3595" s="49" t="s">
        <v>0</v>
      </c>
      <c r="H3595" s="21" t="s">
        <v>53</v>
      </c>
      <c r="I3595" s="112">
        <f>SUM(I3596)</f>
        <v>20000</v>
      </c>
      <c r="J3595" s="112">
        <f>SUM(J3596)</f>
        <v>0</v>
      </c>
      <c r="K3595" s="112">
        <f>SUM(K3596)</f>
        <v>0</v>
      </c>
      <c r="L3595" s="112">
        <f t="shared" ref="L3595:L3658" si="1269">SUM(M3595:O3595)</f>
        <v>0</v>
      </c>
      <c r="M3595" s="112">
        <f>SUM(M3596)</f>
        <v>0</v>
      </c>
      <c r="N3595" s="112">
        <f t="shared" ref="N3595:O3595" si="1270">SUM(N3596)</f>
        <v>0</v>
      </c>
      <c r="O3595" s="112">
        <f t="shared" si="1270"/>
        <v>0</v>
      </c>
      <c r="P3595" s="112">
        <f t="shared" si="1251"/>
        <v>0</v>
      </c>
      <c r="Q3595" s="112" t="str">
        <f t="shared" si="1252"/>
        <v>-</v>
      </c>
      <c r="R3595" s="35"/>
    </row>
    <row r="3596" spans="1:18" x14ac:dyDescent="0.3">
      <c r="A3596" s="40" t="s">
        <v>796</v>
      </c>
      <c r="B3596" s="40" t="s">
        <v>154</v>
      </c>
      <c r="C3596" s="40" t="s">
        <v>1424</v>
      </c>
      <c r="D3596" s="40" t="s">
        <v>1425</v>
      </c>
      <c r="E3596" s="52" t="s">
        <v>149</v>
      </c>
      <c r="F3596" s="52" t="s">
        <v>0</v>
      </c>
      <c r="G3596" s="52" t="s">
        <v>0</v>
      </c>
      <c r="H3596" s="6" t="s">
        <v>46</v>
      </c>
      <c r="I3596" s="104">
        <f>SUM(I3597:I3598)</f>
        <v>20000</v>
      </c>
      <c r="J3596" s="104">
        <f>SUM(J3597:J3598)</f>
        <v>0</v>
      </c>
      <c r="K3596" s="104">
        <f>SUM(K3597:K3598)</f>
        <v>0</v>
      </c>
      <c r="L3596" s="104">
        <f t="shared" si="1269"/>
        <v>0</v>
      </c>
      <c r="M3596" s="104">
        <f>SUM(M3597:M3598)</f>
        <v>0</v>
      </c>
      <c r="N3596" s="104">
        <f t="shared" ref="N3596:O3596" si="1271">SUM(N3597:N3598)</f>
        <v>0</v>
      </c>
      <c r="O3596" s="104">
        <f t="shared" si="1271"/>
        <v>0</v>
      </c>
      <c r="P3596" s="104">
        <f t="shared" si="1251"/>
        <v>0</v>
      </c>
      <c r="Q3596" s="104" t="str">
        <f t="shared" si="1252"/>
        <v>-</v>
      </c>
      <c r="R3596" s="35"/>
    </row>
    <row r="3597" spans="1:18" x14ac:dyDescent="0.3">
      <c r="A3597" s="40" t="s">
        <v>796</v>
      </c>
      <c r="B3597" s="40" t="s">
        <v>154</v>
      </c>
      <c r="C3597" s="40" t="s">
        <v>1424</v>
      </c>
      <c r="D3597" s="40" t="s">
        <v>1425</v>
      </c>
      <c r="E3597" s="88" t="s">
        <v>3022</v>
      </c>
      <c r="F3597" s="40"/>
      <c r="G3597" s="81" t="s">
        <v>3071</v>
      </c>
      <c r="H3597" s="9" t="s">
        <v>49</v>
      </c>
      <c r="I3597" s="102">
        <v>10000</v>
      </c>
      <c r="J3597" s="102">
        <v>0</v>
      </c>
      <c r="K3597" s="102"/>
      <c r="L3597" s="102">
        <f t="shared" si="1269"/>
        <v>0</v>
      </c>
      <c r="M3597" s="102">
        <v>0</v>
      </c>
      <c r="N3597" s="102"/>
      <c r="O3597" s="102"/>
      <c r="P3597" s="102">
        <f t="shared" si="1251"/>
        <v>0</v>
      </c>
      <c r="Q3597" s="102" t="str">
        <f t="shared" si="1252"/>
        <v>-</v>
      </c>
      <c r="R3597" s="35"/>
    </row>
    <row r="3598" spans="1:18" x14ac:dyDescent="0.3">
      <c r="A3598" s="40" t="s">
        <v>796</v>
      </c>
      <c r="B3598" s="40" t="s">
        <v>154</v>
      </c>
      <c r="C3598" s="40" t="s">
        <v>1424</v>
      </c>
      <c r="D3598" s="40" t="s">
        <v>1425</v>
      </c>
      <c r="E3598" s="88" t="s">
        <v>3037</v>
      </c>
      <c r="F3598" s="40"/>
      <c r="G3598" s="81" t="s">
        <v>3071</v>
      </c>
      <c r="H3598" s="9" t="s">
        <v>52</v>
      </c>
      <c r="I3598" s="102">
        <v>10000</v>
      </c>
      <c r="J3598" s="102">
        <v>0</v>
      </c>
      <c r="K3598" s="102"/>
      <c r="L3598" s="102">
        <f t="shared" si="1269"/>
        <v>0</v>
      </c>
      <c r="M3598" s="102">
        <v>0</v>
      </c>
      <c r="N3598" s="102"/>
      <c r="O3598" s="102"/>
      <c r="P3598" s="102">
        <f t="shared" si="1251"/>
        <v>0</v>
      </c>
      <c r="Q3598" s="102" t="str">
        <f t="shared" si="1252"/>
        <v>-</v>
      </c>
      <c r="R3598" s="35"/>
    </row>
    <row r="3599" spans="1:18" s="34" customFormat="1" x14ac:dyDescent="0.3">
      <c r="A3599" s="49" t="s">
        <v>0</v>
      </c>
      <c r="B3599" s="49" t="s">
        <v>0</v>
      </c>
      <c r="C3599" s="49" t="s">
        <v>0</v>
      </c>
      <c r="D3599" s="49" t="s">
        <v>0</v>
      </c>
      <c r="E3599" s="49" t="s">
        <v>0</v>
      </c>
      <c r="F3599" s="49" t="s">
        <v>0</v>
      </c>
      <c r="G3599" s="49" t="s">
        <v>0</v>
      </c>
      <c r="H3599" s="21" t="s">
        <v>1434</v>
      </c>
      <c r="I3599" s="112">
        <f>SUM(I3569,I3592,I3595)</f>
        <v>2167518</v>
      </c>
      <c r="J3599" s="112">
        <f>SUM(J3569,J3592,J3595)</f>
        <v>1986418</v>
      </c>
      <c r="K3599" s="112">
        <f>SUM(K3569,K3592,K3595)</f>
        <v>0</v>
      </c>
      <c r="L3599" s="112">
        <f t="shared" si="1269"/>
        <v>497138</v>
      </c>
      <c r="M3599" s="112">
        <f>SUM(M3569,M3592,M3595)</f>
        <v>148698</v>
      </c>
      <c r="N3599" s="112">
        <f t="shared" ref="N3599:O3599" si="1272">SUM(N3569,N3592,N3595)</f>
        <v>181170</v>
      </c>
      <c r="O3599" s="112">
        <f t="shared" si="1272"/>
        <v>167270</v>
      </c>
      <c r="P3599" s="112">
        <f t="shared" ref="P3599:P3662" si="1273">K3599+L3599</f>
        <v>497138</v>
      </c>
      <c r="Q3599" s="112">
        <f t="shared" ref="Q3599:Q3662" si="1274">IF(J3599=0,"-",P3599/J3599*100)</f>
        <v>25.026857388525475</v>
      </c>
      <c r="R3599" s="35"/>
    </row>
    <row r="3600" spans="1:18" ht="15" thickBot="1" x14ac:dyDescent="0.35">
      <c r="A3600" s="81" t="s">
        <v>0</v>
      </c>
      <c r="B3600" s="81" t="s">
        <v>0</v>
      </c>
      <c r="C3600" s="81" t="s">
        <v>0</v>
      </c>
      <c r="D3600" s="81" t="s">
        <v>0</v>
      </c>
      <c r="E3600" s="81" t="s">
        <v>0</v>
      </c>
      <c r="F3600" s="81" t="s">
        <v>0</v>
      </c>
      <c r="G3600" s="81" t="s">
        <v>0</v>
      </c>
      <c r="H3600" s="6" t="s">
        <v>152</v>
      </c>
      <c r="I3600" s="104">
        <v>62</v>
      </c>
      <c r="J3600" s="104">
        <v>62</v>
      </c>
      <c r="K3600" s="104"/>
      <c r="L3600" s="104"/>
      <c r="M3600" s="104"/>
      <c r="N3600" s="104"/>
      <c r="O3600" s="104"/>
      <c r="P3600" s="104"/>
      <c r="Q3600" s="104"/>
      <c r="R3600" s="35"/>
    </row>
    <row r="3601" spans="1:18" s="34" customFormat="1" ht="31.2" thickBot="1" x14ac:dyDescent="0.35">
      <c r="A3601" s="127" t="s">
        <v>0</v>
      </c>
      <c r="B3601" s="127" t="s">
        <v>0</v>
      </c>
      <c r="C3601" s="127" t="s">
        <v>0</v>
      </c>
      <c r="D3601" s="127" t="s">
        <v>0</v>
      </c>
      <c r="E3601" s="127" t="s">
        <v>0</v>
      </c>
      <c r="F3601" s="127" t="s">
        <v>0</v>
      </c>
      <c r="G3601" s="127" t="s">
        <v>0</v>
      </c>
      <c r="H3601" s="29" t="s">
        <v>63</v>
      </c>
      <c r="I3601" s="124" t="s">
        <v>3013</v>
      </c>
      <c r="J3601" s="124" t="s">
        <v>2</v>
      </c>
      <c r="K3601" s="124" t="s">
        <v>3097</v>
      </c>
      <c r="L3601" s="124" t="s">
        <v>3097</v>
      </c>
      <c r="M3601" s="124" t="s">
        <v>3098</v>
      </c>
      <c r="N3601" s="124" t="s">
        <v>3099</v>
      </c>
      <c r="O3601" s="124" t="s">
        <v>3100</v>
      </c>
      <c r="P3601" s="124" t="s">
        <v>3097</v>
      </c>
      <c r="Q3601" s="126" t="s">
        <v>3101</v>
      </c>
      <c r="R3601" s="35"/>
    </row>
    <row r="3602" spans="1:18" x14ac:dyDescent="0.3">
      <c r="A3602" s="128"/>
      <c r="B3602" s="128"/>
      <c r="C3602" s="128"/>
      <c r="D3602" s="128"/>
      <c r="E3602" s="128"/>
      <c r="F3602" s="128"/>
      <c r="G3602" s="128"/>
      <c r="H3602" s="10" t="s">
        <v>0</v>
      </c>
      <c r="I3602" s="103">
        <v>1</v>
      </c>
      <c r="J3602" s="103">
        <v>2</v>
      </c>
      <c r="K3602" s="103">
        <v>3</v>
      </c>
      <c r="L3602" s="103" t="s">
        <v>3</v>
      </c>
      <c r="M3602" s="103">
        <v>5</v>
      </c>
      <c r="N3602" s="103">
        <v>6</v>
      </c>
      <c r="O3602" s="103">
        <v>7</v>
      </c>
      <c r="P3602" s="103" t="s">
        <v>3102</v>
      </c>
      <c r="Q3602" s="103">
        <v>9</v>
      </c>
      <c r="R3602" s="35"/>
    </row>
    <row r="3603" spans="1:18" x14ac:dyDescent="0.3">
      <c r="A3603" s="128"/>
      <c r="B3603" s="128"/>
      <c r="C3603" s="128"/>
      <c r="D3603" s="128"/>
      <c r="E3603" s="128"/>
      <c r="F3603" s="128"/>
      <c r="G3603" s="128"/>
      <c r="H3603" s="11" t="s">
        <v>99</v>
      </c>
      <c r="I3603" s="105">
        <f>SUM(I3599)</f>
        <v>2167518</v>
      </c>
      <c r="J3603" s="105">
        <f>SUM(J3599)</f>
        <v>1986418</v>
      </c>
      <c r="K3603" s="105">
        <f>SUM(K3599)</f>
        <v>0</v>
      </c>
      <c r="L3603" s="105">
        <f t="shared" si="1269"/>
        <v>497138</v>
      </c>
      <c r="M3603" s="105">
        <f>SUM(M3599)</f>
        <v>148698</v>
      </c>
      <c r="N3603" s="105">
        <f t="shared" ref="N3603:O3603" si="1275">SUM(N3599)</f>
        <v>181170</v>
      </c>
      <c r="O3603" s="105">
        <f t="shared" si="1275"/>
        <v>167270</v>
      </c>
      <c r="P3603" s="105">
        <f t="shared" si="1273"/>
        <v>497138</v>
      </c>
      <c r="Q3603" s="105">
        <f t="shared" si="1274"/>
        <v>25.026857388525475</v>
      </c>
      <c r="R3603" s="35"/>
    </row>
    <row r="3604" spans="1:18" x14ac:dyDescent="0.3">
      <c r="A3604" s="128"/>
      <c r="B3604" s="128"/>
      <c r="C3604" s="128"/>
      <c r="D3604" s="128"/>
      <c r="E3604" s="128"/>
      <c r="F3604" s="128"/>
      <c r="G3604" s="128"/>
      <c r="H3604" s="12" t="s">
        <v>62</v>
      </c>
      <c r="I3604" s="105">
        <f>SUM(I3603)</f>
        <v>2167518</v>
      </c>
      <c r="J3604" s="105">
        <f>SUM(J3603)</f>
        <v>1986418</v>
      </c>
      <c r="K3604" s="105">
        <f>SUM(K3603)</f>
        <v>0</v>
      </c>
      <c r="L3604" s="105">
        <f t="shared" si="1269"/>
        <v>497138</v>
      </c>
      <c r="M3604" s="105">
        <f>SUM(M3603)</f>
        <v>148698</v>
      </c>
      <c r="N3604" s="105">
        <f t="shared" ref="N3604:O3604" si="1276">SUM(N3603)</f>
        <v>181170</v>
      </c>
      <c r="O3604" s="105">
        <f t="shared" si="1276"/>
        <v>167270</v>
      </c>
      <c r="P3604" s="105">
        <f t="shared" si="1273"/>
        <v>497138</v>
      </c>
      <c r="Q3604" s="105">
        <f t="shared" si="1274"/>
        <v>25.026857388525475</v>
      </c>
      <c r="R3604" s="35"/>
    </row>
    <row r="3605" spans="1:18" ht="15" thickBot="1" x14ac:dyDescent="0.35">
      <c r="A3605" s="129"/>
      <c r="B3605" s="129"/>
      <c r="C3605" s="129"/>
      <c r="D3605" s="129"/>
      <c r="E3605" s="129"/>
      <c r="F3605" s="129"/>
      <c r="G3605" s="129"/>
      <c r="R3605" s="35"/>
    </row>
    <row r="3606" spans="1:18" s="34" customFormat="1" ht="31.2" thickBot="1" x14ac:dyDescent="0.35">
      <c r="A3606" s="45" t="s">
        <v>112</v>
      </c>
      <c r="B3606" s="45" t="s">
        <v>113</v>
      </c>
      <c r="C3606" s="45" t="s">
        <v>114</v>
      </c>
      <c r="D3606" s="46" t="s">
        <v>0</v>
      </c>
      <c r="E3606" s="45" t="s">
        <v>3014</v>
      </c>
      <c r="F3606" s="45" t="s">
        <v>115</v>
      </c>
      <c r="G3606" s="45" t="s">
        <v>116</v>
      </c>
      <c r="H3606" s="29" t="s">
        <v>1</v>
      </c>
      <c r="I3606" s="124" t="s">
        <v>3013</v>
      </c>
      <c r="J3606" s="124" t="s">
        <v>2</v>
      </c>
      <c r="K3606" s="124" t="s">
        <v>3097</v>
      </c>
      <c r="L3606" s="124" t="s">
        <v>3097</v>
      </c>
      <c r="M3606" s="124" t="s">
        <v>3098</v>
      </c>
      <c r="N3606" s="124" t="s">
        <v>3099</v>
      </c>
      <c r="O3606" s="124" t="s">
        <v>3100</v>
      </c>
      <c r="P3606" s="124" t="s">
        <v>3097</v>
      </c>
      <c r="Q3606" s="126" t="s">
        <v>3101</v>
      </c>
      <c r="R3606" s="35"/>
    </row>
    <row r="3607" spans="1:18" x14ac:dyDescent="0.3">
      <c r="A3607" s="50" t="s">
        <v>0</v>
      </c>
      <c r="B3607" s="50" t="s">
        <v>0</v>
      </c>
      <c r="C3607" s="50" t="s">
        <v>0</v>
      </c>
      <c r="D3607" s="51" t="s">
        <v>0</v>
      </c>
      <c r="E3607" s="51" t="s">
        <v>0</v>
      </c>
      <c r="F3607" s="86" t="s">
        <v>0</v>
      </c>
      <c r="G3607" s="87" t="s">
        <v>0</v>
      </c>
      <c r="H3607" s="8" t="s">
        <v>0</v>
      </c>
      <c r="I3607" s="103">
        <v>1</v>
      </c>
      <c r="J3607" s="103">
        <v>2</v>
      </c>
      <c r="K3607" s="103">
        <v>3</v>
      </c>
      <c r="L3607" s="103" t="s">
        <v>3</v>
      </c>
      <c r="M3607" s="103">
        <v>5</v>
      </c>
      <c r="N3607" s="103">
        <v>6</v>
      </c>
      <c r="O3607" s="103">
        <v>7</v>
      </c>
      <c r="P3607" s="103" t="s">
        <v>3102</v>
      </c>
      <c r="Q3607" s="103">
        <v>9</v>
      </c>
      <c r="R3607" s="35"/>
    </row>
    <row r="3608" spans="1:18" x14ac:dyDescent="0.3">
      <c r="A3608" s="41" t="s">
        <v>796</v>
      </c>
      <c r="B3608" s="41" t="s">
        <v>154</v>
      </c>
      <c r="C3608" s="40" t="s">
        <v>1435</v>
      </c>
      <c r="D3608" s="40" t="s">
        <v>1436</v>
      </c>
      <c r="E3608" s="52" t="s">
        <v>0</v>
      </c>
      <c r="F3608" s="52" t="s">
        <v>0</v>
      </c>
      <c r="G3608" s="52" t="s">
        <v>0</v>
      </c>
      <c r="H3608" s="6" t="s">
        <v>1437</v>
      </c>
      <c r="I3608" s="102"/>
      <c r="J3608" s="102"/>
      <c r="K3608" s="102"/>
      <c r="L3608" s="102">
        <f t="shared" si="1269"/>
        <v>0</v>
      </c>
      <c r="M3608" s="102">
        <v>0</v>
      </c>
      <c r="N3608" s="102"/>
      <c r="O3608" s="102"/>
      <c r="P3608" s="102">
        <f t="shared" si="1273"/>
        <v>0</v>
      </c>
      <c r="Q3608" s="102" t="str">
        <f t="shared" si="1274"/>
        <v>-</v>
      </c>
      <c r="R3608" s="35"/>
    </row>
    <row r="3609" spans="1:18" s="34" customFormat="1" ht="20.399999999999999" x14ac:dyDescent="0.3">
      <c r="A3609" s="43" t="s">
        <v>0</v>
      </c>
      <c r="B3609" s="43" t="s">
        <v>0</v>
      </c>
      <c r="C3609" s="43" t="s">
        <v>0</v>
      </c>
      <c r="D3609" s="49" t="s">
        <v>0</v>
      </c>
      <c r="E3609" s="49" t="s">
        <v>0</v>
      </c>
      <c r="F3609" s="49" t="s">
        <v>0</v>
      </c>
      <c r="G3609" s="49" t="s">
        <v>0</v>
      </c>
      <c r="H3609" s="21" t="s">
        <v>26</v>
      </c>
      <c r="I3609" s="112">
        <f>SUM(I3610,I3618,I3620)</f>
        <v>2192226</v>
      </c>
      <c r="J3609" s="112">
        <f>SUM(J3610,J3618,J3620)</f>
        <v>2076226</v>
      </c>
      <c r="K3609" s="112">
        <f>SUM(K3610,K3618,K3620)</f>
        <v>0</v>
      </c>
      <c r="L3609" s="112">
        <f t="shared" si="1269"/>
        <v>530670</v>
      </c>
      <c r="M3609" s="112">
        <f>SUM(M3610,M3618,M3620)</f>
        <v>148050</v>
      </c>
      <c r="N3609" s="112">
        <f t="shared" ref="N3609:O3609" si="1277">SUM(N3610,N3618,N3620)</f>
        <v>199750</v>
      </c>
      <c r="O3609" s="112">
        <f t="shared" si="1277"/>
        <v>182870</v>
      </c>
      <c r="P3609" s="112">
        <f t="shared" si="1273"/>
        <v>530670</v>
      </c>
      <c r="Q3609" s="112">
        <f t="shared" si="1274"/>
        <v>25.559356255051231</v>
      </c>
      <c r="R3609" s="35"/>
    </row>
    <row r="3610" spans="1:18" x14ac:dyDescent="0.3">
      <c r="A3610" s="40" t="s">
        <v>796</v>
      </c>
      <c r="B3610" s="40" t="s">
        <v>154</v>
      </c>
      <c r="C3610" s="40" t="s">
        <v>1435</v>
      </c>
      <c r="D3610" s="40" t="s">
        <v>1436</v>
      </c>
      <c r="E3610" s="52" t="s">
        <v>119</v>
      </c>
      <c r="F3610" s="52" t="s">
        <v>0</v>
      </c>
      <c r="G3610" s="52" t="s">
        <v>0</v>
      </c>
      <c r="H3610" s="6" t="s">
        <v>5</v>
      </c>
      <c r="I3610" s="104">
        <f>SUM(I3611,I3612)</f>
        <v>1758878</v>
      </c>
      <c r="J3610" s="104">
        <f>SUM(J3611,J3612)</f>
        <v>1732878</v>
      </c>
      <c r="K3610" s="104">
        <f>SUM(K3611,K3612)</f>
        <v>0</v>
      </c>
      <c r="L3610" s="104">
        <f t="shared" si="1269"/>
        <v>450037</v>
      </c>
      <c r="M3610" s="104">
        <f>SUM(M3611,M3612)</f>
        <v>135037</v>
      </c>
      <c r="N3610" s="104">
        <f t="shared" ref="N3610:O3610" si="1278">SUM(N3611,N3612)</f>
        <v>162500</v>
      </c>
      <c r="O3610" s="104">
        <f t="shared" si="1278"/>
        <v>152500</v>
      </c>
      <c r="P3610" s="104">
        <f t="shared" si="1273"/>
        <v>450037</v>
      </c>
      <c r="Q3610" s="104">
        <f t="shared" si="1274"/>
        <v>25.970495326272246</v>
      </c>
      <c r="R3610" s="35"/>
    </row>
    <row r="3611" spans="1:18" x14ac:dyDescent="0.3">
      <c r="A3611" s="40" t="s">
        <v>796</v>
      </c>
      <c r="B3611" s="40" t="s">
        <v>154</v>
      </c>
      <c r="C3611" s="40" t="s">
        <v>1435</v>
      </c>
      <c r="D3611" s="40" t="s">
        <v>1436</v>
      </c>
      <c r="E3611" s="88" t="s">
        <v>3015</v>
      </c>
      <c r="F3611" s="40"/>
      <c r="G3611" s="81" t="s">
        <v>3071</v>
      </c>
      <c r="H3611" s="9" t="s">
        <v>6</v>
      </c>
      <c r="I3611" s="102">
        <v>1539578</v>
      </c>
      <c r="J3611" s="102">
        <v>1519578</v>
      </c>
      <c r="K3611" s="102"/>
      <c r="L3611" s="102">
        <f t="shared" si="1269"/>
        <v>404239</v>
      </c>
      <c r="M3611" s="102">
        <v>120239</v>
      </c>
      <c r="N3611" s="102">
        <v>147000</v>
      </c>
      <c r="O3611" s="102">
        <v>137000</v>
      </c>
      <c r="P3611" s="102">
        <f t="shared" si="1273"/>
        <v>404239</v>
      </c>
      <c r="Q3611" s="102">
        <f t="shared" si="1274"/>
        <v>26.60205662361524</v>
      </c>
      <c r="R3611" s="35"/>
    </row>
    <row r="3612" spans="1:18" x14ac:dyDescent="0.3">
      <c r="A3612" s="41" t="s">
        <v>796</v>
      </c>
      <c r="B3612" s="41" t="s">
        <v>154</v>
      </c>
      <c r="C3612" s="41" t="s">
        <v>1435</v>
      </c>
      <c r="D3612" s="41" t="s">
        <v>1436</v>
      </c>
      <c r="E3612" s="41" t="s">
        <v>120</v>
      </c>
      <c r="F3612" s="40" t="s">
        <v>0</v>
      </c>
      <c r="G3612" s="81" t="s">
        <v>0</v>
      </c>
      <c r="H3612" s="6" t="s">
        <v>7</v>
      </c>
      <c r="I3612" s="104">
        <f>SUM(I3613:I3617)</f>
        <v>219300</v>
      </c>
      <c r="J3612" s="104">
        <f>SUM(J3613:J3617)</f>
        <v>213300</v>
      </c>
      <c r="K3612" s="104">
        <f>SUM(K3613:K3617)</f>
        <v>0</v>
      </c>
      <c r="L3612" s="104">
        <f t="shared" si="1269"/>
        <v>45798</v>
      </c>
      <c r="M3612" s="104">
        <f>SUM(M3613:M3617)</f>
        <v>14798</v>
      </c>
      <c r="N3612" s="104">
        <f t="shared" ref="N3612:O3612" si="1279">SUM(N3613:N3617)</f>
        <v>15500</v>
      </c>
      <c r="O3612" s="104">
        <f t="shared" si="1279"/>
        <v>15500</v>
      </c>
      <c r="P3612" s="104">
        <f t="shared" si="1273"/>
        <v>45798</v>
      </c>
      <c r="Q3612" s="104">
        <f t="shared" si="1274"/>
        <v>21.471167369901547</v>
      </c>
      <c r="R3612" s="35"/>
    </row>
    <row r="3613" spans="1:18" x14ac:dyDescent="0.3">
      <c r="A3613" s="40" t="s">
        <v>796</v>
      </c>
      <c r="B3613" s="40" t="s">
        <v>154</v>
      </c>
      <c r="C3613" s="40" t="s">
        <v>1435</v>
      </c>
      <c r="D3613" s="40" t="s">
        <v>1436</v>
      </c>
      <c r="E3613" s="88" t="s">
        <v>3016</v>
      </c>
      <c r="F3613" s="40" t="s">
        <v>1438</v>
      </c>
      <c r="G3613" s="81" t="s">
        <v>3071</v>
      </c>
      <c r="H3613" s="9" t="s">
        <v>9</v>
      </c>
      <c r="I3613" s="102">
        <v>33000</v>
      </c>
      <c r="J3613" s="102">
        <v>32000</v>
      </c>
      <c r="K3613" s="102"/>
      <c r="L3613" s="102">
        <f t="shared" si="1269"/>
        <v>8757</v>
      </c>
      <c r="M3613" s="102">
        <v>2757</v>
      </c>
      <c r="N3613" s="102">
        <v>3000</v>
      </c>
      <c r="O3613" s="102">
        <v>3000</v>
      </c>
      <c r="P3613" s="102">
        <f t="shared" si="1273"/>
        <v>8757</v>
      </c>
      <c r="Q3613" s="102">
        <f t="shared" si="1274"/>
        <v>27.365624999999998</v>
      </c>
      <c r="R3613" s="35"/>
    </row>
    <row r="3614" spans="1:18" x14ac:dyDescent="0.3">
      <c r="A3614" s="40" t="s">
        <v>796</v>
      </c>
      <c r="B3614" s="40" t="s">
        <v>154</v>
      </c>
      <c r="C3614" s="40" t="s">
        <v>1435</v>
      </c>
      <c r="D3614" s="40" t="s">
        <v>1436</v>
      </c>
      <c r="E3614" s="88" t="s">
        <v>3016</v>
      </c>
      <c r="F3614" s="40" t="s">
        <v>1439</v>
      </c>
      <c r="G3614" s="81" t="s">
        <v>3071</v>
      </c>
      <c r="H3614" s="9" t="s">
        <v>12</v>
      </c>
      <c r="I3614" s="102">
        <v>131000</v>
      </c>
      <c r="J3614" s="102">
        <v>128000</v>
      </c>
      <c r="K3614" s="102"/>
      <c r="L3614" s="102">
        <f t="shared" si="1269"/>
        <v>37041</v>
      </c>
      <c r="M3614" s="102">
        <v>12041</v>
      </c>
      <c r="N3614" s="102">
        <v>12500</v>
      </c>
      <c r="O3614" s="102">
        <v>12500</v>
      </c>
      <c r="P3614" s="102">
        <f t="shared" si="1273"/>
        <v>37041</v>
      </c>
      <c r="Q3614" s="102">
        <f t="shared" si="1274"/>
        <v>28.938281249999996</v>
      </c>
      <c r="R3614" s="35"/>
    </row>
    <row r="3615" spans="1:18" x14ac:dyDescent="0.3">
      <c r="A3615" s="40" t="s">
        <v>796</v>
      </c>
      <c r="B3615" s="40" t="s">
        <v>154</v>
      </c>
      <c r="C3615" s="40" t="s">
        <v>1435</v>
      </c>
      <c r="D3615" s="40" t="s">
        <v>1436</v>
      </c>
      <c r="E3615" s="88" t="s">
        <v>3016</v>
      </c>
      <c r="F3615" s="40" t="s">
        <v>1440</v>
      </c>
      <c r="G3615" s="81" t="s">
        <v>3071</v>
      </c>
      <c r="H3615" s="9" t="s">
        <v>10</v>
      </c>
      <c r="I3615" s="102">
        <v>30200</v>
      </c>
      <c r="J3615" s="102">
        <v>28200</v>
      </c>
      <c r="K3615" s="102"/>
      <c r="L3615" s="102">
        <f t="shared" si="1269"/>
        <v>0</v>
      </c>
      <c r="M3615" s="102">
        <v>0</v>
      </c>
      <c r="N3615" s="102"/>
      <c r="O3615" s="102"/>
      <c r="P3615" s="102">
        <f t="shared" si="1273"/>
        <v>0</v>
      </c>
      <c r="Q3615" s="102">
        <f t="shared" si="1274"/>
        <v>0</v>
      </c>
      <c r="R3615" s="35"/>
    </row>
    <row r="3616" spans="1:18" x14ac:dyDescent="0.3">
      <c r="A3616" s="40" t="s">
        <v>796</v>
      </c>
      <c r="B3616" s="40" t="s">
        <v>154</v>
      </c>
      <c r="C3616" s="40" t="s">
        <v>1435</v>
      </c>
      <c r="D3616" s="40" t="s">
        <v>1436</v>
      </c>
      <c r="E3616" s="88" t="s">
        <v>3016</v>
      </c>
      <c r="F3616" s="40" t="s">
        <v>1441</v>
      </c>
      <c r="G3616" s="81" t="s">
        <v>3071</v>
      </c>
      <c r="H3616" s="9" t="s">
        <v>8</v>
      </c>
      <c r="I3616" s="102">
        <v>10000</v>
      </c>
      <c r="J3616" s="102">
        <v>10000</v>
      </c>
      <c r="K3616" s="102"/>
      <c r="L3616" s="102">
        <f t="shared" si="1269"/>
        <v>0</v>
      </c>
      <c r="M3616" s="102">
        <v>0</v>
      </c>
      <c r="N3616" s="102"/>
      <c r="O3616" s="102"/>
      <c r="P3616" s="102">
        <f t="shared" si="1273"/>
        <v>0</v>
      </c>
      <c r="Q3616" s="102">
        <f t="shared" si="1274"/>
        <v>0</v>
      </c>
      <c r="R3616" s="35"/>
    </row>
    <row r="3617" spans="1:18" x14ac:dyDescent="0.3">
      <c r="A3617" s="40" t="s">
        <v>796</v>
      </c>
      <c r="B3617" s="40" t="s">
        <v>154</v>
      </c>
      <c r="C3617" s="40" t="s">
        <v>1435</v>
      </c>
      <c r="D3617" s="40" t="s">
        <v>1436</v>
      </c>
      <c r="E3617" s="88" t="s">
        <v>3016</v>
      </c>
      <c r="F3617" s="40" t="s">
        <v>1442</v>
      </c>
      <c r="G3617" s="81" t="s">
        <v>3071</v>
      </c>
      <c r="H3617" s="9" t="s">
        <v>11</v>
      </c>
      <c r="I3617" s="102">
        <v>15100</v>
      </c>
      <c r="J3617" s="102">
        <v>15100</v>
      </c>
      <c r="K3617" s="102"/>
      <c r="L3617" s="102">
        <f t="shared" si="1269"/>
        <v>0</v>
      </c>
      <c r="M3617" s="102">
        <v>0</v>
      </c>
      <c r="N3617" s="102"/>
      <c r="O3617" s="102"/>
      <c r="P3617" s="102">
        <f t="shared" si="1273"/>
        <v>0</v>
      </c>
      <c r="Q3617" s="102">
        <f t="shared" si="1274"/>
        <v>0</v>
      </c>
      <c r="R3617" s="35"/>
    </row>
    <row r="3618" spans="1:18" x14ac:dyDescent="0.3">
      <c r="A3618" s="40" t="s">
        <v>796</v>
      </c>
      <c r="B3618" s="40" t="s">
        <v>154</v>
      </c>
      <c r="C3618" s="40" t="s">
        <v>1435</v>
      </c>
      <c r="D3618" s="40" t="s">
        <v>1436</v>
      </c>
      <c r="E3618" s="52" t="s">
        <v>124</v>
      </c>
      <c r="F3618" s="52" t="s">
        <v>0</v>
      </c>
      <c r="G3618" s="52" t="s">
        <v>0</v>
      </c>
      <c r="H3618" s="6" t="s">
        <v>14</v>
      </c>
      <c r="I3618" s="104">
        <f>SUM(I3619)</f>
        <v>170848</v>
      </c>
      <c r="J3618" s="104">
        <f>SUM(J3619)</f>
        <v>170348</v>
      </c>
      <c r="K3618" s="104">
        <f>SUM(K3619)</f>
        <v>0</v>
      </c>
      <c r="L3618" s="104">
        <f t="shared" si="1269"/>
        <v>44126</v>
      </c>
      <c r="M3618" s="104">
        <f>SUM(M3619)</f>
        <v>12626</v>
      </c>
      <c r="N3618" s="104">
        <f t="shared" ref="N3618:O3618" si="1280">SUM(N3619)</f>
        <v>16500</v>
      </c>
      <c r="O3618" s="104">
        <f t="shared" si="1280"/>
        <v>15000</v>
      </c>
      <c r="P3618" s="104">
        <f t="shared" si="1273"/>
        <v>44126</v>
      </c>
      <c r="Q3618" s="104">
        <f t="shared" si="1274"/>
        <v>25.903444713175382</v>
      </c>
      <c r="R3618" s="35"/>
    </row>
    <row r="3619" spans="1:18" x14ac:dyDescent="0.3">
      <c r="A3619" s="40" t="s">
        <v>796</v>
      </c>
      <c r="B3619" s="40" t="s">
        <v>154</v>
      </c>
      <c r="C3619" s="40" t="s">
        <v>1435</v>
      </c>
      <c r="D3619" s="40" t="s">
        <v>1436</v>
      </c>
      <c r="E3619" s="88" t="s">
        <v>3017</v>
      </c>
      <c r="F3619" s="40"/>
      <c r="G3619" s="81" t="s">
        <v>3071</v>
      </c>
      <c r="H3619" s="9" t="s">
        <v>15</v>
      </c>
      <c r="I3619" s="102">
        <v>170848</v>
      </c>
      <c r="J3619" s="102">
        <v>170348</v>
      </c>
      <c r="K3619" s="102"/>
      <c r="L3619" s="102">
        <f t="shared" si="1269"/>
        <v>44126</v>
      </c>
      <c r="M3619" s="102">
        <v>12626</v>
      </c>
      <c r="N3619" s="102">
        <v>16500</v>
      </c>
      <c r="O3619" s="102">
        <v>15000</v>
      </c>
      <c r="P3619" s="102">
        <f t="shared" si="1273"/>
        <v>44126</v>
      </c>
      <c r="Q3619" s="102">
        <f t="shared" si="1274"/>
        <v>25.903444713175382</v>
      </c>
      <c r="R3619" s="35"/>
    </row>
    <row r="3620" spans="1:18" x14ac:dyDescent="0.3">
      <c r="A3620" s="40" t="s">
        <v>796</v>
      </c>
      <c r="B3620" s="40" t="s">
        <v>154</v>
      </c>
      <c r="C3620" s="40" t="s">
        <v>1435</v>
      </c>
      <c r="D3620" s="40" t="s">
        <v>1436</v>
      </c>
      <c r="E3620" s="52" t="s">
        <v>125</v>
      </c>
      <c r="F3620" s="52" t="s">
        <v>0</v>
      </c>
      <c r="G3620" s="52" t="s">
        <v>0</v>
      </c>
      <c r="H3620" s="6" t="s">
        <v>16</v>
      </c>
      <c r="I3620" s="104">
        <f>SUM(I3621:I3628)</f>
        <v>262500</v>
      </c>
      <c r="J3620" s="104">
        <f>SUM(J3621:J3628)</f>
        <v>173000</v>
      </c>
      <c r="K3620" s="104">
        <f>SUM(K3621:K3628)</f>
        <v>0</v>
      </c>
      <c r="L3620" s="104">
        <f t="shared" si="1269"/>
        <v>36507</v>
      </c>
      <c r="M3620" s="104">
        <f>SUM(M3621:M3628)</f>
        <v>387</v>
      </c>
      <c r="N3620" s="104">
        <f t="shared" ref="N3620:O3620" si="1281">SUM(N3621:N3628)</f>
        <v>20750</v>
      </c>
      <c r="O3620" s="104">
        <f t="shared" si="1281"/>
        <v>15370</v>
      </c>
      <c r="P3620" s="104">
        <f t="shared" si="1273"/>
        <v>36507</v>
      </c>
      <c r="Q3620" s="104">
        <f t="shared" si="1274"/>
        <v>21.102312138728323</v>
      </c>
      <c r="R3620" s="35"/>
    </row>
    <row r="3621" spans="1:18" x14ac:dyDescent="0.3">
      <c r="A3621" s="40" t="s">
        <v>796</v>
      </c>
      <c r="B3621" s="40" t="s">
        <v>154</v>
      </c>
      <c r="C3621" s="40" t="s">
        <v>1435</v>
      </c>
      <c r="D3621" s="40" t="s">
        <v>1436</v>
      </c>
      <c r="E3621" s="88" t="s">
        <v>3018</v>
      </c>
      <c r="F3621" s="40"/>
      <c r="G3621" s="81" t="s">
        <v>3071</v>
      </c>
      <c r="H3621" s="9" t="s">
        <v>17</v>
      </c>
      <c r="I3621" s="102">
        <v>2000</v>
      </c>
      <c r="J3621" s="102">
        <v>1000</v>
      </c>
      <c r="K3621" s="102"/>
      <c r="L3621" s="102">
        <f t="shared" si="1269"/>
        <v>0</v>
      </c>
      <c r="M3621" s="102">
        <v>0</v>
      </c>
      <c r="N3621" s="102"/>
      <c r="O3621" s="102"/>
      <c r="P3621" s="102">
        <f t="shared" si="1273"/>
        <v>0</v>
      </c>
      <c r="Q3621" s="102">
        <f t="shared" si="1274"/>
        <v>0</v>
      </c>
      <c r="R3621" s="35"/>
    </row>
    <row r="3622" spans="1:18" x14ac:dyDescent="0.3">
      <c r="A3622" s="40" t="s">
        <v>796</v>
      </c>
      <c r="B3622" s="40" t="s">
        <v>154</v>
      </c>
      <c r="C3622" s="40" t="s">
        <v>1435</v>
      </c>
      <c r="D3622" s="40" t="s">
        <v>1436</v>
      </c>
      <c r="E3622" s="88" t="s">
        <v>3031</v>
      </c>
      <c r="F3622" s="40"/>
      <c r="G3622" s="81" t="s">
        <v>3071</v>
      </c>
      <c r="H3622" s="9" t="s">
        <v>18</v>
      </c>
      <c r="I3622" s="102">
        <v>101000</v>
      </c>
      <c r="J3622" s="102">
        <v>101000</v>
      </c>
      <c r="K3622" s="102"/>
      <c r="L3622" s="102">
        <f t="shared" si="1269"/>
        <v>24000</v>
      </c>
      <c r="M3622" s="102">
        <v>0</v>
      </c>
      <c r="N3622" s="102">
        <v>14000</v>
      </c>
      <c r="O3622" s="102">
        <v>10000</v>
      </c>
      <c r="P3622" s="102">
        <f t="shared" si="1273"/>
        <v>24000</v>
      </c>
      <c r="Q3622" s="102">
        <f t="shared" si="1274"/>
        <v>23.762376237623762</v>
      </c>
      <c r="R3622" s="35"/>
    </row>
    <row r="3623" spans="1:18" x14ac:dyDescent="0.3">
      <c r="A3623" s="40" t="s">
        <v>796</v>
      </c>
      <c r="B3623" s="40" t="s">
        <v>154</v>
      </c>
      <c r="C3623" s="40" t="s">
        <v>1435</v>
      </c>
      <c r="D3623" s="40" t="s">
        <v>1436</v>
      </c>
      <c r="E3623" s="88" t="s">
        <v>3032</v>
      </c>
      <c r="F3623" s="40"/>
      <c r="G3623" s="81" t="s">
        <v>3071</v>
      </c>
      <c r="H3623" s="9" t="s">
        <v>19</v>
      </c>
      <c r="I3623" s="102">
        <v>15500</v>
      </c>
      <c r="J3623" s="102">
        <v>15500</v>
      </c>
      <c r="K3623" s="102"/>
      <c r="L3623" s="102">
        <f t="shared" si="1269"/>
        <v>3700</v>
      </c>
      <c r="M3623" s="102">
        <v>0</v>
      </c>
      <c r="N3623" s="102">
        <v>2500</v>
      </c>
      <c r="O3623" s="102">
        <v>1200</v>
      </c>
      <c r="P3623" s="102">
        <f t="shared" si="1273"/>
        <v>3700</v>
      </c>
      <c r="Q3623" s="102">
        <f t="shared" si="1274"/>
        <v>23.870967741935484</v>
      </c>
      <c r="R3623" s="35"/>
    </row>
    <row r="3624" spans="1:18" x14ac:dyDescent="0.3">
      <c r="A3624" s="40" t="s">
        <v>796</v>
      </c>
      <c r="B3624" s="40" t="s">
        <v>154</v>
      </c>
      <c r="C3624" s="40" t="s">
        <v>1435</v>
      </c>
      <c r="D3624" s="40" t="s">
        <v>1436</v>
      </c>
      <c r="E3624" s="88" t="s">
        <v>3026</v>
      </c>
      <c r="F3624" s="40"/>
      <c r="G3624" s="81" t="s">
        <v>3071</v>
      </c>
      <c r="H3624" s="9" t="s">
        <v>20</v>
      </c>
      <c r="I3624" s="102">
        <v>84000</v>
      </c>
      <c r="J3624" s="102">
        <v>9000</v>
      </c>
      <c r="K3624" s="102"/>
      <c r="L3624" s="102">
        <f t="shared" si="1269"/>
        <v>1500</v>
      </c>
      <c r="M3624" s="102">
        <v>0</v>
      </c>
      <c r="N3624" s="102">
        <v>750</v>
      </c>
      <c r="O3624" s="102">
        <v>750</v>
      </c>
      <c r="P3624" s="102">
        <f t="shared" si="1273"/>
        <v>1500</v>
      </c>
      <c r="Q3624" s="102">
        <f t="shared" si="1274"/>
        <v>16.666666666666664</v>
      </c>
      <c r="R3624" s="35"/>
    </row>
    <row r="3625" spans="1:18" x14ac:dyDescent="0.3">
      <c r="A3625" s="40" t="s">
        <v>796</v>
      </c>
      <c r="B3625" s="40" t="s">
        <v>154</v>
      </c>
      <c r="C3625" s="40" t="s">
        <v>1435</v>
      </c>
      <c r="D3625" s="40" t="s">
        <v>1436</v>
      </c>
      <c r="E3625" s="88" t="s">
        <v>3033</v>
      </c>
      <c r="F3625" s="40"/>
      <c r="G3625" s="81" t="s">
        <v>3071</v>
      </c>
      <c r="H3625" s="9" t="s">
        <v>21</v>
      </c>
      <c r="I3625" s="102">
        <v>3000</v>
      </c>
      <c r="J3625" s="102">
        <v>1000</v>
      </c>
      <c r="K3625" s="102"/>
      <c r="L3625" s="102">
        <f t="shared" si="1269"/>
        <v>0</v>
      </c>
      <c r="M3625" s="102">
        <v>0</v>
      </c>
      <c r="N3625" s="102"/>
      <c r="O3625" s="102"/>
      <c r="P3625" s="102">
        <f t="shared" si="1273"/>
        <v>0</v>
      </c>
      <c r="Q3625" s="102">
        <f t="shared" si="1274"/>
        <v>0</v>
      </c>
      <c r="R3625" s="35"/>
    </row>
    <row r="3626" spans="1:18" x14ac:dyDescent="0.3">
      <c r="A3626" s="40" t="s">
        <v>796</v>
      </c>
      <c r="B3626" s="40" t="s">
        <v>154</v>
      </c>
      <c r="C3626" s="40" t="s">
        <v>1435</v>
      </c>
      <c r="D3626" s="40" t="s">
        <v>1436</v>
      </c>
      <c r="E3626" s="88" t="s">
        <v>3035</v>
      </c>
      <c r="F3626" s="40"/>
      <c r="G3626" s="81" t="s">
        <v>3071</v>
      </c>
      <c r="H3626" s="9" t="s">
        <v>23</v>
      </c>
      <c r="I3626" s="102">
        <v>21000</v>
      </c>
      <c r="J3626" s="102">
        <v>12000</v>
      </c>
      <c r="K3626" s="102"/>
      <c r="L3626" s="102">
        <f t="shared" si="1269"/>
        <v>2000</v>
      </c>
      <c r="M3626" s="102">
        <v>0</v>
      </c>
      <c r="N3626" s="102">
        <v>1000</v>
      </c>
      <c r="O3626" s="102">
        <v>1000</v>
      </c>
      <c r="P3626" s="102">
        <f t="shared" si="1273"/>
        <v>2000</v>
      </c>
      <c r="Q3626" s="102">
        <f t="shared" si="1274"/>
        <v>16.666666666666664</v>
      </c>
      <c r="R3626" s="35"/>
    </row>
    <row r="3627" spans="1:18" x14ac:dyDescent="0.3">
      <c r="A3627" s="40" t="s">
        <v>796</v>
      </c>
      <c r="B3627" s="40" t="s">
        <v>154</v>
      </c>
      <c r="C3627" s="40" t="s">
        <v>1435</v>
      </c>
      <c r="D3627" s="40" t="s">
        <v>1436</v>
      </c>
      <c r="E3627" s="88" t="s">
        <v>3036</v>
      </c>
      <c r="F3627" s="40"/>
      <c r="G3627" s="81" t="s">
        <v>3071</v>
      </c>
      <c r="H3627" s="9" t="s">
        <v>24</v>
      </c>
      <c r="I3627" s="102">
        <v>0</v>
      </c>
      <c r="J3627" s="102">
        <v>0</v>
      </c>
      <c r="K3627" s="102"/>
      <c r="L3627" s="102">
        <f t="shared" si="1269"/>
        <v>0</v>
      </c>
      <c r="M3627" s="102">
        <v>0</v>
      </c>
      <c r="N3627" s="102"/>
      <c r="O3627" s="102"/>
      <c r="P3627" s="102">
        <f t="shared" si="1273"/>
        <v>0</v>
      </c>
      <c r="Q3627" s="102" t="str">
        <f t="shared" si="1274"/>
        <v>-</v>
      </c>
      <c r="R3627" s="35"/>
    </row>
    <row r="3628" spans="1:18" x14ac:dyDescent="0.3">
      <c r="A3628" s="41" t="s">
        <v>796</v>
      </c>
      <c r="B3628" s="41" t="s">
        <v>154</v>
      </c>
      <c r="C3628" s="41" t="s">
        <v>1435</v>
      </c>
      <c r="D3628" s="41" t="s">
        <v>1436</v>
      </c>
      <c r="E3628" s="41" t="s">
        <v>127</v>
      </c>
      <c r="F3628" s="40" t="s">
        <v>0</v>
      </c>
      <c r="G3628" s="81" t="s">
        <v>0</v>
      </c>
      <c r="H3628" s="6" t="s">
        <v>25</v>
      </c>
      <c r="I3628" s="104">
        <f>SUM(I3629:I3631)</f>
        <v>36000</v>
      </c>
      <c r="J3628" s="104">
        <f>SUM(J3629:J3631)</f>
        <v>33500</v>
      </c>
      <c r="K3628" s="104">
        <f>SUM(K3629:K3631)</f>
        <v>0</v>
      </c>
      <c r="L3628" s="104">
        <f t="shared" si="1269"/>
        <v>5307</v>
      </c>
      <c r="M3628" s="104">
        <f>SUM(M3629:M3631)</f>
        <v>387</v>
      </c>
      <c r="N3628" s="104">
        <f t="shared" ref="N3628:O3628" si="1282">SUM(N3629:N3631)</f>
        <v>2500</v>
      </c>
      <c r="O3628" s="104">
        <f t="shared" si="1282"/>
        <v>2420</v>
      </c>
      <c r="P3628" s="104">
        <f t="shared" si="1273"/>
        <v>5307</v>
      </c>
      <c r="Q3628" s="104">
        <f t="shared" si="1274"/>
        <v>15.841791044776118</v>
      </c>
      <c r="R3628" s="35"/>
    </row>
    <row r="3629" spans="1:18" x14ac:dyDescent="0.3">
      <c r="A3629" s="40" t="s">
        <v>796</v>
      </c>
      <c r="B3629" s="40" t="s">
        <v>154</v>
      </c>
      <c r="C3629" s="40" t="s">
        <v>1435</v>
      </c>
      <c r="D3629" s="40" t="s">
        <v>1436</v>
      </c>
      <c r="E3629" s="88" t="s">
        <v>3019</v>
      </c>
      <c r="F3629" s="40"/>
      <c r="G3629" s="81" t="s">
        <v>3071</v>
      </c>
      <c r="H3629" s="9" t="s">
        <v>25</v>
      </c>
      <c r="I3629" s="102">
        <v>26000</v>
      </c>
      <c r="J3629" s="102">
        <v>23500</v>
      </c>
      <c r="K3629" s="102"/>
      <c r="L3629" s="102">
        <f t="shared" si="1269"/>
        <v>4000</v>
      </c>
      <c r="M3629" s="102">
        <v>0</v>
      </c>
      <c r="N3629" s="102">
        <v>2000</v>
      </c>
      <c r="O3629" s="102">
        <v>2000</v>
      </c>
      <c r="P3629" s="102">
        <f t="shared" si="1273"/>
        <v>4000</v>
      </c>
      <c r="Q3629" s="102">
        <f t="shared" si="1274"/>
        <v>17.021276595744681</v>
      </c>
      <c r="R3629" s="35"/>
    </row>
    <row r="3630" spans="1:18" x14ac:dyDescent="0.3">
      <c r="A3630" s="40" t="s">
        <v>796</v>
      </c>
      <c r="B3630" s="40" t="s">
        <v>154</v>
      </c>
      <c r="C3630" s="40" t="s">
        <v>1435</v>
      </c>
      <c r="D3630" s="40" t="s">
        <v>1436</v>
      </c>
      <c r="E3630" s="88" t="s">
        <v>3019</v>
      </c>
      <c r="F3630" s="40" t="s">
        <v>1443</v>
      </c>
      <c r="G3630" s="81" t="s">
        <v>3071</v>
      </c>
      <c r="H3630" s="9" t="s">
        <v>135</v>
      </c>
      <c r="I3630" s="102">
        <v>5000</v>
      </c>
      <c r="J3630" s="102">
        <v>5000</v>
      </c>
      <c r="K3630" s="102"/>
      <c r="L3630" s="102">
        <f t="shared" si="1269"/>
        <v>1307</v>
      </c>
      <c r="M3630" s="102">
        <v>387</v>
      </c>
      <c r="N3630" s="102">
        <v>500</v>
      </c>
      <c r="O3630" s="102">
        <v>420</v>
      </c>
      <c r="P3630" s="102">
        <f t="shared" si="1273"/>
        <v>1307</v>
      </c>
      <c r="Q3630" s="102">
        <f t="shared" si="1274"/>
        <v>26.14</v>
      </c>
      <c r="R3630" s="35"/>
    </row>
    <row r="3631" spans="1:18" ht="20.399999999999999" x14ac:dyDescent="0.3">
      <c r="A3631" s="40" t="s">
        <v>796</v>
      </c>
      <c r="B3631" s="40" t="s">
        <v>154</v>
      </c>
      <c r="C3631" s="40" t="s">
        <v>1435</v>
      </c>
      <c r="D3631" s="40" t="s">
        <v>1436</v>
      </c>
      <c r="E3631" s="88" t="s">
        <v>3019</v>
      </c>
      <c r="F3631" s="40" t="s">
        <v>1444</v>
      </c>
      <c r="G3631" s="81" t="s">
        <v>3071</v>
      </c>
      <c r="H3631" s="9" t="s">
        <v>141</v>
      </c>
      <c r="I3631" s="102">
        <v>5000</v>
      </c>
      <c r="J3631" s="102">
        <v>5000</v>
      </c>
      <c r="K3631" s="102"/>
      <c r="L3631" s="102">
        <f t="shared" si="1269"/>
        <v>0</v>
      </c>
      <c r="M3631" s="102">
        <v>0</v>
      </c>
      <c r="N3631" s="102"/>
      <c r="O3631" s="102"/>
      <c r="P3631" s="102">
        <f t="shared" si="1273"/>
        <v>0</v>
      </c>
      <c r="Q3631" s="102">
        <f t="shared" si="1274"/>
        <v>0</v>
      </c>
      <c r="R3631" s="35"/>
    </row>
    <row r="3632" spans="1:18" s="34" customFormat="1" ht="20.399999999999999" x14ac:dyDescent="0.3">
      <c r="A3632" s="43" t="s">
        <v>0</v>
      </c>
      <c r="B3632" s="43" t="s">
        <v>0</v>
      </c>
      <c r="C3632" s="43" t="s">
        <v>0</v>
      </c>
      <c r="D3632" s="49" t="s">
        <v>0</v>
      </c>
      <c r="E3632" s="49" t="s">
        <v>0</v>
      </c>
      <c r="F3632" s="49" t="s">
        <v>0</v>
      </c>
      <c r="G3632" s="49" t="s">
        <v>0</v>
      </c>
      <c r="H3632" s="21" t="s">
        <v>35</v>
      </c>
      <c r="I3632" s="112">
        <f t="shared" ref="I3632:O3633" si="1283">SUM(I3633)</f>
        <v>100</v>
      </c>
      <c r="J3632" s="112">
        <f t="shared" si="1283"/>
        <v>100</v>
      </c>
      <c r="K3632" s="112">
        <f t="shared" si="1283"/>
        <v>0</v>
      </c>
      <c r="L3632" s="112">
        <f t="shared" si="1269"/>
        <v>0</v>
      </c>
      <c r="M3632" s="112">
        <f t="shared" si="1283"/>
        <v>0</v>
      </c>
      <c r="N3632" s="112">
        <f t="shared" si="1283"/>
        <v>0</v>
      </c>
      <c r="O3632" s="112">
        <f t="shared" si="1283"/>
        <v>0</v>
      </c>
      <c r="P3632" s="112">
        <f t="shared" si="1273"/>
        <v>0</v>
      </c>
      <c r="Q3632" s="112">
        <f t="shared" si="1274"/>
        <v>0</v>
      </c>
      <c r="R3632" s="35"/>
    </row>
    <row r="3633" spans="1:18" x14ac:dyDescent="0.3">
      <c r="A3633" s="40" t="s">
        <v>796</v>
      </c>
      <c r="B3633" s="40" t="s">
        <v>154</v>
      </c>
      <c r="C3633" s="40" t="s">
        <v>1435</v>
      </c>
      <c r="D3633" s="40" t="s">
        <v>1436</v>
      </c>
      <c r="E3633" s="52" t="s">
        <v>142</v>
      </c>
      <c r="F3633" s="52" t="s">
        <v>0</v>
      </c>
      <c r="G3633" s="52" t="s">
        <v>0</v>
      </c>
      <c r="H3633" s="6" t="s">
        <v>27</v>
      </c>
      <c r="I3633" s="104">
        <f t="shared" si="1283"/>
        <v>100</v>
      </c>
      <c r="J3633" s="104">
        <f t="shared" si="1283"/>
        <v>100</v>
      </c>
      <c r="K3633" s="104">
        <f t="shared" si="1283"/>
        <v>0</v>
      </c>
      <c r="L3633" s="104">
        <f t="shared" si="1269"/>
        <v>0</v>
      </c>
      <c r="M3633" s="104">
        <f t="shared" si="1283"/>
        <v>0</v>
      </c>
      <c r="N3633" s="104">
        <f t="shared" si="1283"/>
        <v>0</v>
      </c>
      <c r="O3633" s="104">
        <f t="shared" si="1283"/>
        <v>0</v>
      </c>
      <c r="P3633" s="104">
        <f t="shared" si="1273"/>
        <v>0</v>
      </c>
      <c r="Q3633" s="104">
        <f t="shared" si="1274"/>
        <v>0</v>
      </c>
      <c r="R3633" s="35"/>
    </row>
    <row r="3634" spans="1:18" x14ac:dyDescent="0.3">
      <c r="A3634" s="40" t="s">
        <v>796</v>
      </c>
      <c r="B3634" s="40" t="s">
        <v>154</v>
      </c>
      <c r="C3634" s="40" t="s">
        <v>1435</v>
      </c>
      <c r="D3634" s="40" t="s">
        <v>1436</v>
      </c>
      <c r="E3634" s="88" t="s">
        <v>3021</v>
      </c>
      <c r="F3634" s="40"/>
      <c r="G3634" s="81" t="s">
        <v>3071</v>
      </c>
      <c r="H3634" s="9" t="s">
        <v>34</v>
      </c>
      <c r="I3634" s="102">
        <v>100</v>
      </c>
      <c r="J3634" s="102">
        <v>100</v>
      </c>
      <c r="K3634" s="102"/>
      <c r="L3634" s="102">
        <f t="shared" si="1269"/>
        <v>0</v>
      </c>
      <c r="M3634" s="102">
        <v>0</v>
      </c>
      <c r="N3634" s="102"/>
      <c r="O3634" s="102"/>
      <c r="P3634" s="102">
        <f t="shared" si="1273"/>
        <v>0</v>
      </c>
      <c r="Q3634" s="102">
        <f t="shared" si="1274"/>
        <v>0</v>
      </c>
      <c r="R3634" s="35"/>
    </row>
    <row r="3635" spans="1:18" s="34" customFormat="1" ht="20.399999999999999" x14ac:dyDescent="0.3">
      <c r="A3635" s="43" t="s">
        <v>0</v>
      </c>
      <c r="B3635" s="43" t="s">
        <v>0</v>
      </c>
      <c r="C3635" s="43" t="s">
        <v>0</v>
      </c>
      <c r="D3635" s="49" t="s">
        <v>0</v>
      </c>
      <c r="E3635" s="49" t="s">
        <v>0</v>
      </c>
      <c r="F3635" s="49" t="s">
        <v>0</v>
      </c>
      <c r="G3635" s="49" t="s">
        <v>0</v>
      </c>
      <c r="H3635" s="21" t="s">
        <v>53</v>
      </c>
      <c r="I3635" s="112">
        <f>SUM(I3636)</f>
        <v>25000</v>
      </c>
      <c r="J3635" s="112">
        <f>SUM(J3636)</f>
        <v>0</v>
      </c>
      <c r="K3635" s="112">
        <f>SUM(K3636)</f>
        <v>0</v>
      </c>
      <c r="L3635" s="112">
        <f t="shared" si="1269"/>
        <v>0</v>
      </c>
      <c r="M3635" s="112">
        <f>SUM(M3636)</f>
        <v>0</v>
      </c>
      <c r="N3635" s="112">
        <f t="shared" ref="N3635:O3635" si="1284">SUM(N3636)</f>
        <v>0</v>
      </c>
      <c r="O3635" s="112">
        <f t="shared" si="1284"/>
        <v>0</v>
      </c>
      <c r="P3635" s="112">
        <f t="shared" si="1273"/>
        <v>0</v>
      </c>
      <c r="Q3635" s="112" t="str">
        <f t="shared" si="1274"/>
        <v>-</v>
      </c>
      <c r="R3635" s="35"/>
    </row>
    <row r="3636" spans="1:18" x14ac:dyDescent="0.3">
      <c r="A3636" s="40" t="s">
        <v>796</v>
      </c>
      <c r="B3636" s="40" t="s">
        <v>154</v>
      </c>
      <c r="C3636" s="40" t="s">
        <v>1435</v>
      </c>
      <c r="D3636" s="40" t="s">
        <v>1436</v>
      </c>
      <c r="E3636" s="52" t="s">
        <v>149</v>
      </c>
      <c r="F3636" s="52" t="s">
        <v>0</v>
      </c>
      <c r="G3636" s="52" t="s">
        <v>0</v>
      </c>
      <c r="H3636" s="6" t="s">
        <v>46</v>
      </c>
      <c r="I3636" s="104">
        <f>SUM(I3637:I3638)</f>
        <v>25000</v>
      </c>
      <c r="J3636" s="104">
        <f>SUM(J3637:J3638)</f>
        <v>0</v>
      </c>
      <c r="K3636" s="104">
        <f>SUM(K3637:K3638)</f>
        <v>0</v>
      </c>
      <c r="L3636" s="104">
        <f t="shared" si="1269"/>
        <v>0</v>
      </c>
      <c r="M3636" s="104">
        <f>SUM(M3637:M3638)</f>
        <v>0</v>
      </c>
      <c r="N3636" s="104">
        <f t="shared" ref="N3636:O3636" si="1285">SUM(N3637:N3638)</f>
        <v>0</v>
      </c>
      <c r="O3636" s="104">
        <f t="shared" si="1285"/>
        <v>0</v>
      </c>
      <c r="P3636" s="104">
        <f t="shared" si="1273"/>
        <v>0</v>
      </c>
      <c r="Q3636" s="104" t="str">
        <f t="shared" si="1274"/>
        <v>-</v>
      </c>
      <c r="R3636" s="35"/>
    </row>
    <row r="3637" spans="1:18" x14ac:dyDescent="0.3">
      <c r="A3637" s="40" t="s">
        <v>796</v>
      </c>
      <c r="B3637" s="40" t="s">
        <v>154</v>
      </c>
      <c r="C3637" s="40" t="s">
        <v>1435</v>
      </c>
      <c r="D3637" s="40" t="s">
        <v>1436</v>
      </c>
      <c r="E3637" s="88" t="s">
        <v>3022</v>
      </c>
      <c r="F3637" s="40"/>
      <c r="G3637" s="81" t="s">
        <v>3071</v>
      </c>
      <c r="H3637" s="9" t="s">
        <v>49</v>
      </c>
      <c r="I3637" s="102">
        <v>15000</v>
      </c>
      <c r="J3637" s="102">
        <v>0</v>
      </c>
      <c r="K3637" s="102"/>
      <c r="L3637" s="102">
        <f t="shared" si="1269"/>
        <v>0</v>
      </c>
      <c r="M3637" s="102">
        <v>0</v>
      </c>
      <c r="N3637" s="102"/>
      <c r="O3637" s="102"/>
      <c r="P3637" s="102">
        <f t="shared" si="1273"/>
        <v>0</v>
      </c>
      <c r="Q3637" s="102" t="str">
        <f t="shared" si="1274"/>
        <v>-</v>
      </c>
      <c r="R3637" s="35"/>
    </row>
    <row r="3638" spans="1:18" x14ac:dyDescent="0.3">
      <c r="A3638" s="40" t="s">
        <v>796</v>
      </c>
      <c r="B3638" s="40" t="s">
        <v>154</v>
      </c>
      <c r="C3638" s="40" t="s">
        <v>1435</v>
      </c>
      <c r="D3638" s="40" t="s">
        <v>1436</v>
      </c>
      <c r="E3638" s="88" t="s">
        <v>3037</v>
      </c>
      <c r="F3638" s="40"/>
      <c r="G3638" s="81" t="s">
        <v>3071</v>
      </c>
      <c r="H3638" s="9" t="s">
        <v>52</v>
      </c>
      <c r="I3638" s="102">
        <v>10000</v>
      </c>
      <c r="J3638" s="102">
        <v>0</v>
      </c>
      <c r="K3638" s="102"/>
      <c r="L3638" s="102">
        <f t="shared" si="1269"/>
        <v>0</v>
      </c>
      <c r="M3638" s="102">
        <v>0</v>
      </c>
      <c r="N3638" s="102"/>
      <c r="O3638" s="102"/>
      <c r="P3638" s="102">
        <f t="shared" si="1273"/>
        <v>0</v>
      </c>
      <c r="Q3638" s="102" t="str">
        <f t="shared" si="1274"/>
        <v>-</v>
      </c>
      <c r="R3638" s="35"/>
    </row>
    <row r="3639" spans="1:18" s="34" customFormat="1" x14ac:dyDescent="0.3">
      <c r="A3639" s="49" t="s">
        <v>0</v>
      </c>
      <c r="B3639" s="49" t="s">
        <v>0</v>
      </c>
      <c r="C3639" s="49" t="s">
        <v>0</v>
      </c>
      <c r="D3639" s="49" t="s">
        <v>0</v>
      </c>
      <c r="E3639" s="49" t="s">
        <v>0</v>
      </c>
      <c r="F3639" s="49" t="s">
        <v>0</v>
      </c>
      <c r="G3639" s="49" t="s">
        <v>0</v>
      </c>
      <c r="H3639" s="21" t="s">
        <v>1445</v>
      </c>
      <c r="I3639" s="112">
        <f>SUM(I3609,I3632,I3635)</f>
        <v>2217326</v>
      </c>
      <c r="J3639" s="112">
        <f>SUM(J3609,J3632,J3635)</f>
        <v>2076326</v>
      </c>
      <c r="K3639" s="112">
        <f>SUM(K3609,K3632,K3635)</f>
        <v>0</v>
      </c>
      <c r="L3639" s="112">
        <f t="shared" si="1269"/>
        <v>530670</v>
      </c>
      <c r="M3639" s="112">
        <f>SUM(M3609,M3632,M3635)</f>
        <v>148050</v>
      </c>
      <c r="N3639" s="112">
        <f t="shared" ref="N3639:O3639" si="1286">SUM(N3609,N3632,N3635)</f>
        <v>199750</v>
      </c>
      <c r="O3639" s="112">
        <f t="shared" si="1286"/>
        <v>182870</v>
      </c>
      <c r="P3639" s="112">
        <f t="shared" si="1273"/>
        <v>530670</v>
      </c>
      <c r="Q3639" s="112">
        <f t="shared" si="1274"/>
        <v>25.558125265492993</v>
      </c>
      <c r="R3639" s="35"/>
    </row>
    <row r="3640" spans="1:18" ht="15" thickBot="1" x14ac:dyDescent="0.35">
      <c r="A3640" s="81" t="s">
        <v>0</v>
      </c>
      <c r="B3640" s="81" t="s">
        <v>0</v>
      </c>
      <c r="C3640" s="81" t="s">
        <v>0</v>
      </c>
      <c r="D3640" s="81" t="s">
        <v>0</v>
      </c>
      <c r="E3640" s="81" t="s">
        <v>0</v>
      </c>
      <c r="F3640" s="81" t="s">
        <v>0</v>
      </c>
      <c r="G3640" s="81" t="s">
        <v>0</v>
      </c>
      <c r="H3640" s="6" t="s">
        <v>152</v>
      </c>
      <c r="I3640" s="104">
        <v>59</v>
      </c>
      <c r="J3640" s="104">
        <v>59</v>
      </c>
      <c r="K3640" s="104"/>
      <c r="L3640" s="104"/>
      <c r="M3640" s="104"/>
      <c r="N3640" s="104"/>
      <c r="O3640" s="104"/>
      <c r="P3640" s="104"/>
      <c r="Q3640" s="104"/>
      <c r="R3640" s="35"/>
    </row>
    <row r="3641" spans="1:18" s="34" customFormat="1" ht="31.2" thickBot="1" x14ac:dyDescent="0.35">
      <c r="A3641" s="127" t="s">
        <v>0</v>
      </c>
      <c r="B3641" s="127" t="s">
        <v>0</v>
      </c>
      <c r="C3641" s="127" t="s">
        <v>0</v>
      </c>
      <c r="D3641" s="127" t="s">
        <v>0</v>
      </c>
      <c r="E3641" s="127" t="s">
        <v>0</v>
      </c>
      <c r="F3641" s="127" t="s">
        <v>0</v>
      </c>
      <c r="G3641" s="127" t="s">
        <v>0</v>
      </c>
      <c r="H3641" s="29" t="s">
        <v>63</v>
      </c>
      <c r="I3641" s="124" t="s">
        <v>3013</v>
      </c>
      <c r="J3641" s="124" t="s">
        <v>2</v>
      </c>
      <c r="K3641" s="124" t="s">
        <v>3097</v>
      </c>
      <c r="L3641" s="124" t="s">
        <v>3097</v>
      </c>
      <c r="M3641" s="124" t="s">
        <v>3098</v>
      </c>
      <c r="N3641" s="124" t="s">
        <v>3099</v>
      </c>
      <c r="O3641" s="124" t="s">
        <v>3100</v>
      </c>
      <c r="P3641" s="124" t="s">
        <v>3097</v>
      </c>
      <c r="Q3641" s="126" t="s">
        <v>3101</v>
      </c>
      <c r="R3641" s="35"/>
    </row>
    <row r="3642" spans="1:18" x14ac:dyDescent="0.3">
      <c r="A3642" s="128"/>
      <c r="B3642" s="128"/>
      <c r="C3642" s="128"/>
      <c r="D3642" s="128"/>
      <c r="E3642" s="128"/>
      <c r="F3642" s="128"/>
      <c r="G3642" s="128"/>
      <c r="H3642" s="10" t="s">
        <v>0</v>
      </c>
      <c r="I3642" s="103">
        <v>1</v>
      </c>
      <c r="J3642" s="103">
        <v>2</v>
      </c>
      <c r="K3642" s="103">
        <v>3</v>
      </c>
      <c r="L3642" s="103" t="s">
        <v>3</v>
      </c>
      <c r="M3642" s="103">
        <v>5</v>
      </c>
      <c r="N3642" s="103">
        <v>6</v>
      </c>
      <c r="O3642" s="103">
        <v>7</v>
      </c>
      <c r="P3642" s="103" t="s">
        <v>3102</v>
      </c>
      <c r="Q3642" s="103">
        <v>9</v>
      </c>
      <c r="R3642" s="35"/>
    </row>
    <row r="3643" spans="1:18" x14ac:dyDescent="0.3">
      <c r="A3643" s="128"/>
      <c r="B3643" s="128"/>
      <c r="C3643" s="128"/>
      <c r="D3643" s="128"/>
      <c r="E3643" s="128"/>
      <c r="F3643" s="128"/>
      <c r="G3643" s="128"/>
      <c r="H3643" s="11" t="s">
        <v>99</v>
      </c>
      <c r="I3643" s="105">
        <f>SUM(I3639)</f>
        <v>2217326</v>
      </c>
      <c r="J3643" s="105">
        <f>SUM(J3639)</f>
        <v>2076326</v>
      </c>
      <c r="K3643" s="105">
        <f>SUM(K3639)</f>
        <v>0</v>
      </c>
      <c r="L3643" s="105">
        <f t="shared" si="1269"/>
        <v>530670</v>
      </c>
      <c r="M3643" s="105">
        <f>SUM(M3639)</f>
        <v>148050</v>
      </c>
      <c r="N3643" s="105">
        <f t="shared" ref="N3643:O3643" si="1287">SUM(N3639)</f>
        <v>199750</v>
      </c>
      <c r="O3643" s="105">
        <f t="shared" si="1287"/>
        <v>182870</v>
      </c>
      <c r="P3643" s="105">
        <f t="shared" si="1273"/>
        <v>530670</v>
      </c>
      <c r="Q3643" s="105">
        <f t="shared" si="1274"/>
        <v>25.558125265492993</v>
      </c>
      <c r="R3643" s="35"/>
    </row>
    <row r="3644" spans="1:18" x14ac:dyDescent="0.3">
      <c r="A3644" s="128"/>
      <c r="B3644" s="128"/>
      <c r="C3644" s="128"/>
      <c r="D3644" s="128"/>
      <c r="E3644" s="128"/>
      <c r="F3644" s="128"/>
      <c r="G3644" s="128"/>
      <c r="H3644" s="12" t="s">
        <v>62</v>
      </c>
      <c r="I3644" s="105">
        <f>SUM(I3643)</f>
        <v>2217326</v>
      </c>
      <c r="J3644" s="105">
        <f>SUM(J3643)</f>
        <v>2076326</v>
      </c>
      <c r="K3644" s="105">
        <f>SUM(K3643)</f>
        <v>0</v>
      </c>
      <c r="L3644" s="105">
        <f t="shared" si="1269"/>
        <v>530670</v>
      </c>
      <c r="M3644" s="105">
        <f>SUM(M3643)</f>
        <v>148050</v>
      </c>
      <c r="N3644" s="105">
        <f t="shared" ref="N3644:O3644" si="1288">SUM(N3643)</f>
        <v>199750</v>
      </c>
      <c r="O3644" s="105">
        <f t="shared" si="1288"/>
        <v>182870</v>
      </c>
      <c r="P3644" s="105">
        <f t="shared" si="1273"/>
        <v>530670</v>
      </c>
      <c r="Q3644" s="105">
        <f t="shared" si="1274"/>
        <v>25.558125265492993</v>
      </c>
      <c r="R3644" s="35"/>
    </row>
    <row r="3645" spans="1:18" ht="15" thickBot="1" x14ac:dyDescent="0.35">
      <c r="A3645" s="129"/>
      <c r="B3645" s="129"/>
      <c r="C3645" s="129"/>
      <c r="D3645" s="129"/>
      <c r="E3645" s="129"/>
      <c r="F3645" s="129"/>
      <c r="G3645" s="129"/>
      <c r="R3645" s="35"/>
    </row>
    <row r="3646" spans="1:18" s="34" customFormat="1" ht="31.2" thickBot="1" x14ac:dyDescent="0.35">
      <c r="A3646" s="45" t="s">
        <v>112</v>
      </c>
      <c r="B3646" s="45" t="s">
        <v>113</v>
      </c>
      <c r="C3646" s="45" t="s">
        <v>114</v>
      </c>
      <c r="D3646" s="46" t="s">
        <v>0</v>
      </c>
      <c r="E3646" s="45" t="s">
        <v>3014</v>
      </c>
      <c r="F3646" s="45" t="s">
        <v>115</v>
      </c>
      <c r="G3646" s="45" t="s">
        <v>116</v>
      </c>
      <c r="H3646" s="29" t="s">
        <v>1</v>
      </c>
      <c r="I3646" s="124" t="s">
        <v>3013</v>
      </c>
      <c r="J3646" s="124" t="s">
        <v>2</v>
      </c>
      <c r="K3646" s="124" t="s">
        <v>3097</v>
      </c>
      <c r="L3646" s="124" t="s">
        <v>3097</v>
      </c>
      <c r="M3646" s="124" t="s">
        <v>3098</v>
      </c>
      <c r="N3646" s="124" t="s">
        <v>3099</v>
      </c>
      <c r="O3646" s="124" t="s">
        <v>3100</v>
      </c>
      <c r="P3646" s="124" t="s">
        <v>3097</v>
      </c>
      <c r="Q3646" s="126" t="s">
        <v>3101</v>
      </c>
      <c r="R3646" s="35"/>
    </row>
    <row r="3647" spans="1:18" x14ac:dyDescent="0.3">
      <c r="A3647" s="50" t="s">
        <v>0</v>
      </c>
      <c r="B3647" s="50" t="s">
        <v>0</v>
      </c>
      <c r="C3647" s="50" t="s">
        <v>0</v>
      </c>
      <c r="D3647" s="51" t="s">
        <v>0</v>
      </c>
      <c r="E3647" s="51" t="s">
        <v>0</v>
      </c>
      <c r="F3647" s="86" t="s">
        <v>0</v>
      </c>
      <c r="G3647" s="87" t="s">
        <v>0</v>
      </c>
      <c r="H3647" s="8" t="s">
        <v>0</v>
      </c>
      <c r="I3647" s="103">
        <v>1</v>
      </c>
      <c r="J3647" s="103">
        <v>2</v>
      </c>
      <c r="K3647" s="103">
        <v>3</v>
      </c>
      <c r="L3647" s="103" t="s">
        <v>3</v>
      </c>
      <c r="M3647" s="103">
        <v>5</v>
      </c>
      <c r="N3647" s="103">
        <v>6</v>
      </c>
      <c r="O3647" s="103">
        <v>7</v>
      </c>
      <c r="P3647" s="103" t="s">
        <v>3102</v>
      </c>
      <c r="Q3647" s="103">
        <v>9</v>
      </c>
      <c r="R3647" s="35"/>
    </row>
    <row r="3648" spans="1:18" x14ac:dyDescent="0.3">
      <c r="A3648" s="41" t="s">
        <v>796</v>
      </c>
      <c r="B3648" s="41" t="s">
        <v>154</v>
      </c>
      <c r="C3648" s="40" t="s">
        <v>1446</v>
      </c>
      <c r="D3648" s="40" t="s">
        <v>1447</v>
      </c>
      <c r="E3648" s="52" t="s">
        <v>0</v>
      </c>
      <c r="F3648" s="52" t="s">
        <v>0</v>
      </c>
      <c r="G3648" s="52" t="s">
        <v>0</v>
      </c>
      <c r="H3648" s="6" t="s">
        <v>1448</v>
      </c>
      <c r="I3648" s="102"/>
      <c r="J3648" s="102"/>
      <c r="K3648" s="102"/>
      <c r="L3648" s="102">
        <f t="shared" si="1269"/>
        <v>0</v>
      </c>
      <c r="M3648" s="102">
        <v>0</v>
      </c>
      <c r="N3648" s="102"/>
      <c r="O3648" s="102"/>
      <c r="P3648" s="102">
        <f t="shared" si="1273"/>
        <v>0</v>
      </c>
      <c r="Q3648" s="102" t="str">
        <f t="shared" si="1274"/>
        <v>-</v>
      </c>
      <c r="R3648" s="35"/>
    </row>
    <row r="3649" spans="1:18" s="34" customFormat="1" ht="20.399999999999999" x14ac:dyDescent="0.3">
      <c r="A3649" s="43" t="s">
        <v>0</v>
      </c>
      <c r="B3649" s="43" t="s">
        <v>0</v>
      </c>
      <c r="C3649" s="43" t="s">
        <v>0</v>
      </c>
      <c r="D3649" s="49" t="s">
        <v>0</v>
      </c>
      <c r="E3649" s="49" t="s">
        <v>0</v>
      </c>
      <c r="F3649" s="49" t="s">
        <v>0</v>
      </c>
      <c r="G3649" s="49" t="s">
        <v>0</v>
      </c>
      <c r="H3649" s="21" t="s">
        <v>26</v>
      </c>
      <c r="I3649" s="112">
        <f>SUM(I3650,I3658,I3660)</f>
        <v>2195774</v>
      </c>
      <c r="J3649" s="112">
        <f>SUM(J3650,J3658,J3660)</f>
        <v>2182774</v>
      </c>
      <c r="K3649" s="112">
        <f>SUM(K3650,K3658,K3660)</f>
        <v>0</v>
      </c>
      <c r="L3649" s="112">
        <f t="shared" si="1269"/>
        <v>539872</v>
      </c>
      <c r="M3649" s="112">
        <f>SUM(M3650,M3658,M3660)</f>
        <v>167022</v>
      </c>
      <c r="N3649" s="112">
        <f t="shared" ref="N3649:O3649" si="1289">SUM(N3650,N3658,N3660)</f>
        <v>192725</v>
      </c>
      <c r="O3649" s="112">
        <f t="shared" si="1289"/>
        <v>180125</v>
      </c>
      <c r="P3649" s="112">
        <f t="shared" si="1273"/>
        <v>539872</v>
      </c>
      <c r="Q3649" s="112">
        <f t="shared" si="1274"/>
        <v>24.733298087662764</v>
      </c>
      <c r="R3649" s="35"/>
    </row>
    <row r="3650" spans="1:18" x14ac:dyDescent="0.3">
      <c r="A3650" s="40" t="s">
        <v>796</v>
      </c>
      <c r="B3650" s="40" t="s">
        <v>154</v>
      </c>
      <c r="C3650" s="40" t="s">
        <v>1446</v>
      </c>
      <c r="D3650" s="40" t="s">
        <v>1447</v>
      </c>
      <c r="E3650" s="52" t="s">
        <v>119</v>
      </c>
      <c r="F3650" s="52" t="s">
        <v>0</v>
      </c>
      <c r="G3650" s="52" t="s">
        <v>0</v>
      </c>
      <c r="H3650" s="6" t="s">
        <v>5</v>
      </c>
      <c r="I3650" s="104">
        <f>SUM(I3651,I3652)</f>
        <v>1898082</v>
      </c>
      <c r="J3650" s="104">
        <f>SUM(J3651,J3652)</f>
        <v>1898082</v>
      </c>
      <c r="K3650" s="104">
        <f>SUM(K3651,K3652)</f>
        <v>0</v>
      </c>
      <c r="L3650" s="104">
        <f t="shared" si="1269"/>
        <v>474656</v>
      </c>
      <c r="M3650" s="104">
        <f>SUM(M3651,M3652)</f>
        <v>152256</v>
      </c>
      <c r="N3650" s="104">
        <f t="shared" ref="N3650:O3650" si="1290">SUM(N3651,N3652)</f>
        <v>165200</v>
      </c>
      <c r="O3650" s="104">
        <f t="shared" si="1290"/>
        <v>157200</v>
      </c>
      <c r="P3650" s="104">
        <f t="shared" si="1273"/>
        <v>474656</v>
      </c>
      <c r="Q3650" s="104">
        <f t="shared" si="1274"/>
        <v>25.007138785363331</v>
      </c>
      <c r="R3650" s="35"/>
    </row>
    <row r="3651" spans="1:18" x14ac:dyDescent="0.3">
      <c r="A3651" s="40" t="s">
        <v>796</v>
      </c>
      <c r="B3651" s="40" t="s">
        <v>154</v>
      </c>
      <c r="C3651" s="40" t="s">
        <v>1446</v>
      </c>
      <c r="D3651" s="40" t="s">
        <v>1447</v>
      </c>
      <c r="E3651" s="88" t="s">
        <v>3015</v>
      </c>
      <c r="F3651" s="40"/>
      <c r="G3651" s="81" t="s">
        <v>3071</v>
      </c>
      <c r="H3651" s="9" t="s">
        <v>6</v>
      </c>
      <c r="I3651" s="102">
        <v>1662782</v>
      </c>
      <c r="J3651" s="102">
        <v>1662782</v>
      </c>
      <c r="K3651" s="102"/>
      <c r="L3651" s="102">
        <f t="shared" si="1269"/>
        <v>428432</v>
      </c>
      <c r="M3651" s="102">
        <v>136432</v>
      </c>
      <c r="N3651" s="102">
        <v>150000</v>
      </c>
      <c r="O3651" s="102">
        <v>142000</v>
      </c>
      <c r="P3651" s="102">
        <f t="shared" si="1273"/>
        <v>428432</v>
      </c>
      <c r="Q3651" s="102">
        <f t="shared" si="1274"/>
        <v>25.765975335311541</v>
      </c>
      <c r="R3651" s="35"/>
    </row>
    <row r="3652" spans="1:18" x14ac:dyDescent="0.3">
      <c r="A3652" s="41" t="s">
        <v>796</v>
      </c>
      <c r="B3652" s="41" t="s">
        <v>154</v>
      </c>
      <c r="C3652" s="41" t="s">
        <v>1446</v>
      </c>
      <c r="D3652" s="41" t="s">
        <v>1447</v>
      </c>
      <c r="E3652" s="41" t="s">
        <v>120</v>
      </c>
      <c r="F3652" s="40" t="s">
        <v>0</v>
      </c>
      <c r="G3652" s="81" t="s">
        <v>0</v>
      </c>
      <c r="H3652" s="6" t="s">
        <v>7</v>
      </c>
      <c r="I3652" s="104">
        <f>SUM(I3653:I3657)</f>
        <v>235300</v>
      </c>
      <c r="J3652" s="104">
        <f>SUM(J3653:J3657)</f>
        <v>235300</v>
      </c>
      <c r="K3652" s="104">
        <f>SUM(K3653:K3657)</f>
        <v>0</v>
      </c>
      <c r="L3652" s="104">
        <f t="shared" si="1269"/>
        <v>46224</v>
      </c>
      <c r="M3652" s="104">
        <f>SUM(M3653:M3657)</f>
        <v>15824</v>
      </c>
      <c r="N3652" s="104">
        <f t="shared" ref="N3652:O3652" si="1291">SUM(N3653:N3657)</f>
        <v>15200</v>
      </c>
      <c r="O3652" s="104">
        <f t="shared" si="1291"/>
        <v>15200</v>
      </c>
      <c r="P3652" s="104">
        <f t="shared" si="1273"/>
        <v>46224</v>
      </c>
      <c r="Q3652" s="104">
        <f t="shared" si="1274"/>
        <v>19.644708882277943</v>
      </c>
      <c r="R3652" s="35"/>
    </row>
    <row r="3653" spans="1:18" x14ac:dyDescent="0.3">
      <c r="A3653" s="40" t="s">
        <v>796</v>
      </c>
      <c r="B3653" s="40" t="s">
        <v>154</v>
      </c>
      <c r="C3653" s="40" t="s">
        <v>1446</v>
      </c>
      <c r="D3653" s="40" t="s">
        <v>1447</v>
      </c>
      <c r="E3653" s="88" t="s">
        <v>3016</v>
      </c>
      <c r="F3653" s="40" t="s">
        <v>1449</v>
      </c>
      <c r="G3653" s="81" t="s">
        <v>3071</v>
      </c>
      <c r="H3653" s="9" t="s">
        <v>9</v>
      </c>
      <c r="I3653" s="102">
        <v>38400</v>
      </c>
      <c r="J3653" s="102">
        <v>38400</v>
      </c>
      <c r="K3653" s="102"/>
      <c r="L3653" s="102">
        <f t="shared" si="1269"/>
        <v>9868</v>
      </c>
      <c r="M3653" s="102">
        <v>3468</v>
      </c>
      <c r="N3653" s="102">
        <v>3200</v>
      </c>
      <c r="O3653" s="102">
        <v>3200</v>
      </c>
      <c r="P3653" s="102">
        <f t="shared" si="1273"/>
        <v>9868</v>
      </c>
      <c r="Q3653" s="102">
        <f t="shared" si="1274"/>
        <v>25.697916666666664</v>
      </c>
      <c r="R3653" s="35"/>
    </row>
    <row r="3654" spans="1:18" x14ac:dyDescent="0.3">
      <c r="A3654" s="40" t="s">
        <v>796</v>
      </c>
      <c r="B3654" s="40" t="s">
        <v>154</v>
      </c>
      <c r="C3654" s="40" t="s">
        <v>1446</v>
      </c>
      <c r="D3654" s="40" t="s">
        <v>1447</v>
      </c>
      <c r="E3654" s="88" t="s">
        <v>3016</v>
      </c>
      <c r="F3654" s="40" t="s">
        <v>1450</v>
      </c>
      <c r="G3654" s="81" t="s">
        <v>3071</v>
      </c>
      <c r="H3654" s="9" t="s">
        <v>12</v>
      </c>
      <c r="I3654" s="102">
        <v>135000</v>
      </c>
      <c r="J3654" s="102">
        <v>135000</v>
      </c>
      <c r="K3654" s="102"/>
      <c r="L3654" s="102">
        <f t="shared" si="1269"/>
        <v>36356</v>
      </c>
      <c r="M3654" s="102">
        <v>12356</v>
      </c>
      <c r="N3654" s="102">
        <v>12000</v>
      </c>
      <c r="O3654" s="102">
        <v>12000</v>
      </c>
      <c r="P3654" s="102">
        <f t="shared" si="1273"/>
        <v>36356</v>
      </c>
      <c r="Q3654" s="102">
        <f t="shared" si="1274"/>
        <v>26.930370370370373</v>
      </c>
      <c r="R3654" s="35"/>
    </row>
    <row r="3655" spans="1:18" x14ac:dyDescent="0.3">
      <c r="A3655" s="40" t="s">
        <v>796</v>
      </c>
      <c r="B3655" s="40" t="s">
        <v>154</v>
      </c>
      <c r="C3655" s="40" t="s">
        <v>1446</v>
      </c>
      <c r="D3655" s="40" t="s">
        <v>1447</v>
      </c>
      <c r="E3655" s="88" t="s">
        <v>3016</v>
      </c>
      <c r="F3655" s="40" t="s">
        <v>1451</v>
      </c>
      <c r="G3655" s="81" t="s">
        <v>3071</v>
      </c>
      <c r="H3655" s="9" t="s">
        <v>10</v>
      </c>
      <c r="I3655" s="102">
        <v>33000</v>
      </c>
      <c r="J3655" s="102">
        <v>33000</v>
      </c>
      <c r="K3655" s="102"/>
      <c r="L3655" s="102">
        <f t="shared" si="1269"/>
        <v>0</v>
      </c>
      <c r="M3655" s="102">
        <v>0</v>
      </c>
      <c r="N3655" s="102"/>
      <c r="O3655" s="102"/>
      <c r="P3655" s="102">
        <f t="shared" si="1273"/>
        <v>0</v>
      </c>
      <c r="Q3655" s="102">
        <f t="shared" si="1274"/>
        <v>0</v>
      </c>
      <c r="R3655" s="35"/>
    </row>
    <row r="3656" spans="1:18" x14ac:dyDescent="0.3">
      <c r="A3656" s="40" t="s">
        <v>796</v>
      </c>
      <c r="B3656" s="40" t="s">
        <v>154</v>
      </c>
      <c r="C3656" s="40" t="s">
        <v>1446</v>
      </c>
      <c r="D3656" s="40" t="s">
        <v>1447</v>
      </c>
      <c r="E3656" s="88" t="s">
        <v>3016</v>
      </c>
      <c r="F3656" s="40" t="s">
        <v>1452</v>
      </c>
      <c r="G3656" s="81" t="s">
        <v>3071</v>
      </c>
      <c r="H3656" s="9" t="s">
        <v>8</v>
      </c>
      <c r="I3656" s="102">
        <v>13000</v>
      </c>
      <c r="J3656" s="102">
        <v>13000</v>
      </c>
      <c r="K3656" s="102"/>
      <c r="L3656" s="102">
        <f t="shared" si="1269"/>
        <v>0</v>
      </c>
      <c r="M3656" s="102">
        <v>0</v>
      </c>
      <c r="N3656" s="102"/>
      <c r="O3656" s="102"/>
      <c r="P3656" s="102">
        <f t="shared" si="1273"/>
        <v>0</v>
      </c>
      <c r="Q3656" s="102">
        <f t="shared" si="1274"/>
        <v>0</v>
      </c>
      <c r="R3656" s="35"/>
    </row>
    <row r="3657" spans="1:18" x14ac:dyDescent="0.3">
      <c r="A3657" s="40" t="s">
        <v>796</v>
      </c>
      <c r="B3657" s="40" t="s">
        <v>154</v>
      </c>
      <c r="C3657" s="40" t="s">
        <v>1446</v>
      </c>
      <c r="D3657" s="40" t="s">
        <v>1447</v>
      </c>
      <c r="E3657" s="88" t="s">
        <v>3016</v>
      </c>
      <c r="F3657" s="40" t="s">
        <v>1453</v>
      </c>
      <c r="G3657" s="81" t="s">
        <v>3071</v>
      </c>
      <c r="H3657" s="9" t="s">
        <v>11</v>
      </c>
      <c r="I3657" s="102">
        <v>15900</v>
      </c>
      <c r="J3657" s="102">
        <v>15900</v>
      </c>
      <c r="K3657" s="102"/>
      <c r="L3657" s="102">
        <f t="shared" si="1269"/>
        <v>0</v>
      </c>
      <c r="M3657" s="102">
        <v>0</v>
      </c>
      <c r="N3657" s="102"/>
      <c r="O3657" s="102"/>
      <c r="P3657" s="102">
        <f t="shared" si="1273"/>
        <v>0</v>
      </c>
      <c r="Q3657" s="102">
        <f t="shared" si="1274"/>
        <v>0</v>
      </c>
      <c r="R3657" s="35"/>
    </row>
    <row r="3658" spans="1:18" x14ac:dyDescent="0.3">
      <c r="A3658" s="40" t="s">
        <v>796</v>
      </c>
      <c r="B3658" s="40" t="s">
        <v>154</v>
      </c>
      <c r="C3658" s="40" t="s">
        <v>1446</v>
      </c>
      <c r="D3658" s="40" t="s">
        <v>1447</v>
      </c>
      <c r="E3658" s="52" t="s">
        <v>124</v>
      </c>
      <c r="F3658" s="52" t="s">
        <v>0</v>
      </c>
      <c r="G3658" s="52" t="s">
        <v>0</v>
      </c>
      <c r="H3658" s="6" t="s">
        <v>14</v>
      </c>
      <c r="I3658" s="104">
        <f>SUM(I3659)</f>
        <v>178892</v>
      </c>
      <c r="J3658" s="104">
        <f>SUM(J3659)</f>
        <v>178892</v>
      </c>
      <c r="K3658" s="104">
        <f>SUM(K3659)</f>
        <v>0</v>
      </c>
      <c r="L3658" s="104">
        <f t="shared" si="1269"/>
        <v>45826</v>
      </c>
      <c r="M3658" s="104">
        <f>SUM(M3659)</f>
        <v>14326</v>
      </c>
      <c r="N3658" s="104">
        <f t="shared" ref="N3658:O3658" si="1292">SUM(N3659)</f>
        <v>16500</v>
      </c>
      <c r="O3658" s="104">
        <f t="shared" si="1292"/>
        <v>15000</v>
      </c>
      <c r="P3658" s="104">
        <f t="shared" si="1273"/>
        <v>45826</v>
      </c>
      <c r="Q3658" s="104">
        <f t="shared" si="1274"/>
        <v>25.616573127920756</v>
      </c>
      <c r="R3658" s="35"/>
    </row>
    <row r="3659" spans="1:18" x14ac:dyDescent="0.3">
      <c r="A3659" s="40" t="s">
        <v>796</v>
      </c>
      <c r="B3659" s="40" t="s">
        <v>154</v>
      </c>
      <c r="C3659" s="40" t="s">
        <v>1446</v>
      </c>
      <c r="D3659" s="40" t="s">
        <v>1447</v>
      </c>
      <c r="E3659" s="88" t="s">
        <v>3017</v>
      </c>
      <c r="F3659" s="40"/>
      <c r="G3659" s="81" t="s">
        <v>3071</v>
      </c>
      <c r="H3659" s="9" t="s">
        <v>15</v>
      </c>
      <c r="I3659" s="102">
        <v>178892</v>
      </c>
      <c r="J3659" s="102">
        <v>178892</v>
      </c>
      <c r="K3659" s="102"/>
      <c r="L3659" s="102">
        <f t="shared" ref="L3659:L3719" si="1293">SUM(M3659:O3659)</f>
        <v>45826</v>
      </c>
      <c r="M3659" s="102">
        <v>14326</v>
      </c>
      <c r="N3659" s="102">
        <v>16500</v>
      </c>
      <c r="O3659" s="102">
        <v>15000</v>
      </c>
      <c r="P3659" s="102">
        <f t="shared" si="1273"/>
        <v>45826</v>
      </c>
      <c r="Q3659" s="102">
        <f t="shared" si="1274"/>
        <v>25.616573127920756</v>
      </c>
      <c r="R3659" s="35"/>
    </row>
    <row r="3660" spans="1:18" x14ac:dyDescent="0.3">
      <c r="A3660" s="40" t="s">
        <v>796</v>
      </c>
      <c r="B3660" s="40" t="s">
        <v>154</v>
      </c>
      <c r="C3660" s="40" t="s">
        <v>1446</v>
      </c>
      <c r="D3660" s="40" t="s">
        <v>1447</v>
      </c>
      <c r="E3660" s="52" t="s">
        <v>125</v>
      </c>
      <c r="F3660" s="52" t="s">
        <v>0</v>
      </c>
      <c r="G3660" s="52" t="s">
        <v>0</v>
      </c>
      <c r="H3660" s="6" t="s">
        <v>16</v>
      </c>
      <c r="I3660" s="104">
        <f>SUM(I3661:I3668)</f>
        <v>118800</v>
      </c>
      <c r="J3660" s="104">
        <f>SUM(J3661:J3668)</f>
        <v>105800</v>
      </c>
      <c r="K3660" s="104">
        <f>SUM(K3661:K3668)</f>
        <v>0</v>
      </c>
      <c r="L3660" s="104">
        <f t="shared" si="1293"/>
        <v>19390</v>
      </c>
      <c r="M3660" s="104">
        <f>SUM(M3661:M3668)</f>
        <v>440</v>
      </c>
      <c r="N3660" s="104">
        <f t="shared" ref="N3660:O3660" si="1294">SUM(N3661:N3668)</f>
        <v>11025</v>
      </c>
      <c r="O3660" s="104">
        <f t="shared" si="1294"/>
        <v>7925</v>
      </c>
      <c r="P3660" s="104">
        <f t="shared" si="1273"/>
        <v>19390</v>
      </c>
      <c r="Q3660" s="104">
        <f t="shared" si="1274"/>
        <v>18.32703213610586</v>
      </c>
      <c r="R3660" s="35"/>
    </row>
    <row r="3661" spans="1:18" x14ac:dyDescent="0.3">
      <c r="A3661" s="40" t="s">
        <v>796</v>
      </c>
      <c r="B3661" s="40" t="s">
        <v>154</v>
      </c>
      <c r="C3661" s="40" t="s">
        <v>1446</v>
      </c>
      <c r="D3661" s="40" t="s">
        <v>1447</v>
      </c>
      <c r="E3661" s="88" t="s">
        <v>3018</v>
      </c>
      <c r="F3661" s="40"/>
      <c r="G3661" s="81" t="s">
        <v>3071</v>
      </c>
      <c r="H3661" s="9" t="s">
        <v>17</v>
      </c>
      <c r="I3661" s="102">
        <v>1200</v>
      </c>
      <c r="J3661" s="102">
        <v>200</v>
      </c>
      <c r="K3661" s="102"/>
      <c r="L3661" s="102">
        <f t="shared" si="1293"/>
        <v>0</v>
      </c>
      <c r="M3661" s="102">
        <v>0</v>
      </c>
      <c r="N3661" s="102"/>
      <c r="O3661" s="102"/>
      <c r="P3661" s="102">
        <f t="shared" si="1273"/>
        <v>0</v>
      </c>
      <c r="Q3661" s="102">
        <f t="shared" si="1274"/>
        <v>0</v>
      </c>
      <c r="R3661" s="35"/>
    </row>
    <row r="3662" spans="1:18" x14ac:dyDescent="0.3">
      <c r="A3662" s="40" t="s">
        <v>796</v>
      </c>
      <c r="B3662" s="40" t="s">
        <v>154</v>
      </c>
      <c r="C3662" s="40" t="s">
        <v>1446</v>
      </c>
      <c r="D3662" s="40" t="s">
        <v>1447</v>
      </c>
      <c r="E3662" s="88" t="s">
        <v>3031</v>
      </c>
      <c r="F3662" s="40"/>
      <c r="G3662" s="81" t="s">
        <v>3071</v>
      </c>
      <c r="H3662" s="9" t="s">
        <v>18</v>
      </c>
      <c r="I3662" s="102">
        <v>37000</v>
      </c>
      <c r="J3662" s="102">
        <v>37000</v>
      </c>
      <c r="K3662" s="102"/>
      <c r="L3662" s="102">
        <f t="shared" si="1293"/>
        <v>8000</v>
      </c>
      <c r="M3662" s="102">
        <v>0</v>
      </c>
      <c r="N3662" s="102">
        <v>5000</v>
      </c>
      <c r="O3662" s="102">
        <v>3000</v>
      </c>
      <c r="P3662" s="102">
        <f t="shared" si="1273"/>
        <v>8000</v>
      </c>
      <c r="Q3662" s="102">
        <f t="shared" si="1274"/>
        <v>21.621621621621621</v>
      </c>
      <c r="R3662" s="35"/>
    </row>
    <row r="3663" spans="1:18" x14ac:dyDescent="0.3">
      <c r="A3663" s="40" t="s">
        <v>796</v>
      </c>
      <c r="B3663" s="40" t="s">
        <v>154</v>
      </c>
      <c r="C3663" s="40" t="s">
        <v>1446</v>
      </c>
      <c r="D3663" s="40" t="s">
        <v>1447</v>
      </c>
      <c r="E3663" s="88" t="s">
        <v>3032</v>
      </c>
      <c r="F3663" s="40"/>
      <c r="G3663" s="81" t="s">
        <v>3071</v>
      </c>
      <c r="H3663" s="9" t="s">
        <v>19</v>
      </c>
      <c r="I3663" s="102">
        <v>11900</v>
      </c>
      <c r="J3663" s="102">
        <v>11900</v>
      </c>
      <c r="K3663" s="102"/>
      <c r="L3663" s="102">
        <f t="shared" si="1293"/>
        <v>3000</v>
      </c>
      <c r="M3663" s="102">
        <v>0</v>
      </c>
      <c r="N3663" s="102">
        <v>2000</v>
      </c>
      <c r="O3663" s="102">
        <v>1000</v>
      </c>
      <c r="P3663" s="102">
        <f t="shared" ref="P3663:P3719" si="1295">K3663+L3663</f>
        <v>3000</v>
      </c>
      <c r="Q3663" s="102">
        <f t="shared" ref="Q3663:Q3724" si="1296">IF(J3663=0,"-",P3663/J3663*100)</f>
        <v>25.210084033613445</v>
      </c>
      <c r="R3663" s="35"/>
    </row>
    <row r="3664" spans="1:18" x14ac:dyDescent="0.3">
      <c r="A3664" s="40" t="s">
        <v>796</v>
      </c>
      <c r="B3664" s="40" t="s">
        <v>154</v>
      </c>
      <c r="C3664" s="40" t="s">
        <v>1446</v>
      </c>
      <c r="D3664" s="40" t="s">
        <v>1447</v>
      </c>
      <c r="E3664" s="88" t="s">
        <v>3026</v>
      </c>
      <c r="F3664" s="40"/>
      <c r="G3664" s="81" t="s">
        <v>3071</v>
      </c>
      <c r="H3664" s="9" t="s">
        <v>20</v>
      </c>
      <c r="I3664" s="102">
        <v>14000</v>
      </c>
      <c r="J3664" s="102">
        <v>4000</v>
      </c>
      <c r="K3664" s="102"/>
      <c r="L3664" s="102">
        <f t="shared" si="1293"/>
        <v>800</v>
      </c>
      <c r="M3664" s="102">
        <v>0</v>
      </c>
      <c r="N3664" s="102">
        <v>400</v>
      </c>
      <c r="O3664" s="102">
        <v>400</v>
      </c>
      <c r="P3664" s="102">
        <f t="shared" si="1295"/>
        <v>800</v>
      </c>
      <c r="Q3664" s="102">
        <f t="shared" si="1296"/>
        <v>20</v>
      </c>
      <c r="R3664" s="35"/>
    </row>
    <row r="3665" spans="1:18" x14ac:dyDescent="0.3">
      <c r="A3665" s="40" t="s">
        <v>796</v>
      </c>
      <c r="B3665" s="40" t="s">
        <v>154</v>
      </c>
      <c r="C3665" s="40" t="s">
        <v>1446</v>
      </c>
      <c r="D3665" s="40" t="s">
        <v>1447</v>
      </c>
      <c r="E3665" s="88" t="s">
        <v>3033</v>
      </c>
      <c r="F3665" s="40"/>
      <c r="G3665" s="81" t="s">
        <v>3071</v>
      </c>
      <c r="H3665" s="9" t="s">
        <v>21</v>
      </c>
      <c r="I3665" s="102">
        <v>2000</v>
      </c>
      <c r="J3665" s="102">
        <v>1000</v>
      </c>
      <c r="K3665" s="102"/>
      <c r="L3665" s="102">
        <f t="shared" si="1293"/>
        <v>0</v>
      </c>
      <c r="M3665" s="102">
        <v>0</v>
      </c>
      <c r="N3665" s="102"/>
      <c r="O3665" s="102"/>
      <c r="P3665" s="102">
        <f t="shared" si="1295"/>
        <v>0</v>
      </c>
      <c r="Q3665" s="102">
        <f t="shared" si="1296"/>
        <v>0</v>
      </c>
      <c r="R3665" s="35"/>
    </row>
    <row r="3666" spans="1:18" x14ac:dyDescent="0.3">
      <c r="A3666" s="40" t="s">
        <v>796</v>
      </c>
      <c r="B3666" s="40" t="s">
        <v>154</v>
      </c>
      <c r="C3666" s="40" t="s">
        <v>1446</v>
      </c>
      <c r="D3666" s="40" t="s">
        <v>1447</v>
      </c>
      <c r="E3666" s="88" t="s">
        <v>3035</v>
      </c>
      <c r="F3666" s="40"/>
      <c r="G3666" s="81" t="s">
        <v>3071</v>
      </c>
      <c r="H3666" s="9" t="s">
        <v>23</v>
      </c>
      <c r="I3666" s="102">
        <v>12900</v>
      </c>
      <c r="J3666" s="102">
        <v>12900</v>
      </c>
      <c r="K3666" s="102"/>
      <c r="L3666" s="102">
        <f t="shared" si="1293"/>
        <v>2150</v>
      </c>
      <c r="M3666" s="102">
        <v>0</v>
      </c>
      <c r="N3666" s="102">
        <v>1075</v>
      </c>
      <c r="O3666" s="102">
        <v>1075</v>
      </c>
      <c r="P3666" s="102">
        <f t="shared" si="1295"/>
        <v>2150</v>
      </c>
      <c r="Q3666" s="102">
        <f t="shared" si="1296"/>
        <v>16.666666666666664</v>
      </c>
      <c r="R3666" s="35"/>
    </row>
    <row r="3667" spans="1:18" x14ac:dyDescent="0.3">
      <c r="A3667" s="40" t="s">
        <v>796</v>
      </c>
      <c r="B3667" s="40" t="s">
        <v>154</v>
      </c>
      <c r="C3667" s="40" t="s">
        <v>1446</v>
      </c>
      <c r="D3667" s="40" t="s">
        <v>1447</v>
      </c>
      <c r="E3667" s="88" t="s">
        <v>3036</v>
      </c>
      <c r="F3667" s="40"/>
      <c r="G3667" s="81" t="s">
        <v>3071</v>
      </c>
      <c r="H3667" s="9" t="s">
        <v>24</v>
      </c>
      <c r="I3667" s="102">
        <v>0</v>
      </c>
      <c r="J3667" s="102">
        <v>0</v>
      </c>
      <c r="K3667" s="102"/>
      <c r="L3667" s="102">
        <f t="shared" si="1293"/>
        <v>0</v>
      </c>
      <c r="M3667" s="102">
        <v>0</v>
      </c>
      <c r="N3667" s="102"/>
      <c r="O3667" s="102"/>
      <c r="P3667" s="102">
        <f t="shared" si="1295"/>
        <v>0</v>
      </c>
      <c r="Q3667" s="102" t="str">
        <f t="shared" si="1296"/>
        <v>-</v>
      </c>
      <c r="R3667" s="35"/>
    </row>
    <row r="3668" spans="1:18" x14ac:dyDescent="0.3">
      <c r="A3668" s="41" t="s">
        <v>796</v>
      </c>
      <c r="B3668" s="41" t="s">
        <v>154</v>
      </c>
      <c r="C3668" s="41" t="s">
        <v>1446</v>
      </c>
      <c r="D3668" s="41" t="s">
        <v>1447</v>
      </c>
      <c r="E3668" s="41" t="s">
        <v>127</v>
      </c>
      <c r="F3668" s="40" t="s">
        <v>0</v>
      </c>
      <c r="G3668" s="81" t="s">
        <v>0</v>
      </c>
      <c r="H3668" s="6" t="s">
        <v>25</v>
      </c>
      <c r="I3668" s="104">
        <f>SUM(I3669:I3671)</f>
        <v>39800</v>
      </c>
      <c r="J3668" s="104">
        <f>SUM(J3669:J3671)</f>
        <v>38800</v>
      </c>
      <c r="K3668" s="104">
        <f>SUM(K3669:K3671)</f>
        <v>0</v>
      </c>
      <c r="L3668" s="104">
        <f t="shared" si="1293"/>
        <v>5440</v>
      </c>
      <c r="M3668" s="104">
        <f>SUM(M3669:M3671)</f>
        <v>440</v>
      </c>
      <c r="N3668" s="104">
        <f t="shared" ref="N3668:O3668" si="1297">SUM(N3669:N3671)</f>
        <v>2550</v>
      </c>
      <c r="O3668" s="104">
        <f t="shared" si="1297"/>
        <v>2450</v>
      </c>
      <c r="P3668" s="104">
        <f t="shared" si="1295"/>
        <v>5440</v>
      </c>
      <c r="Q3668" s="104">
        <f t="shared" si="1296"/>
        <v>14.020618556701031</v>
      </c>
      <c r="R3668" s="35"/>
    </row>
    <row r="3669" spans="1:18" x14ac:dyDescent="0.3">
      <c r="A3669" s="40" t="s">
        <v>796</v>
      </c>
      <c r="B3669" s="40" t="s">
        <v>154</v>
      </c>
      <c r="C3669" s="40" t="s">
        <v>1446</v>
      </c>
      <c r="D3669" s="40" t="s">
        <v>1447</v>
      </c>
      <c r="E3669" s="88" t="s">
        <v>3019</v>
      </c>
      <c r="F3669" s="40"/>
      <c r="G3669" s="81" t="s">
        <v>3071</v>
      </c>
      <c r="H3669" s="9" t="s">
        <v>25</v>
      </c>
      <c r="I3669" s="102">
        <v>25000</v>
      </c>
      <c r="J3669" s="102">
        <v>24000</v>
      </c>
      <c r="K3669" s="102"/>
      <c r="L3669" s="102">
        <f t="shared" si="1293"/>
        <v>4000</v>
      </c>
      <c r="M3669" s="102">
        <v>0</v>
      </c>
      <c r="N3669" s="102">
        <v>2000</v>
      </c>
      <c r="O3669" s="102">
        <v>2000</v>
      </c>
      <c r="P3669" s="102">
        <f t="shared" si="1295"/>
        <v>4000</v>
      </c>
      <c r="Q3669" s="102">
        <f t="shared" si="1296"/>
        <v>16.666666666666664</v>
      </c>
      <c r="R3669" s="35"/>
    </row>
    <row r="3670" spans="1:18" x14ac:dyDescent="0.3">
      <c r="A3670" s="40" t="s">
        <v>796</v>
      </c>
      <c r="B3670" s="40" t="s">
        <v>154</v>
      </c>
      <c r="C3670" s="40" t="s">
        <v>1446</v>
      </c>
      <c r="D3670" s="40" t="s">
        <v>1447</v>
      </c>
      <c r="E3670" s="88" t="s">
        <v>3019</v>
      </c>
      <c r="F3670" s="40" t="s">
        <v>1454</v>
      </c>
      <c r="G3670" s="81" t="s">
        <v>3071</v>
      </c>
      <c r="H3670" s="9" t="s">
        <v>135</v>
      </c>
      <c r="I3670" s="102">
        <v>5350</v>
      </c>
      <c r="J3670" s="102">
        <v>5350</v>
      </c>
      <c r="K3670" s="102"/>
      <c r="L3670" s="102">
        <f t="shared" si="1293"/>
        <v>1440</v>
      </c>
      <c r="M3670" s="102">
        <v>440</v>
      </c>
      <c r="N3670" s="102">
        <v>550</v>
      </c>
      <c r="O3670" s="102">
        <v>450</v>
      </c>
      <c r="P3670" s="102">
        <f t="shared" si="1295"/>
        <v>1440</v>
      </c>
      <c r="Q3670" s="102">
        <f t="shared" si="1296"/>
        <v>26.915887850467289</v>
      </c>
      <c r="R3670" s="35"/>
    </row>
    <row r="3671" spans="1:18" ht="20.399999999999999" x14ac:dyDescent="0.3">
      <c r="A3671" s="40" t="s">
        <v>796</v>
      </c>
      <c r="B3671" s="40" t="s">
        <v>154</v>
      </c>
      <c r="C3671" s="40" t="s">
        <v>1446</v>
      </c>
      <c r="D3671" s="40" t="s">
        <v>1447</v>
      </c>
      <c r="E3671" s="88" t="s">
        <v>3019</v>
      </c>
      <c r="F3671" s="40" t="s">
        <v>1455</v>
      </c>
      <c r="G3671" s="81" t="s">
        <v>3071</v>
      </c>
      <c r="H3671" s="9" t="s">
        <v>141</v>
      </c>
      <c r="I3671" s="102">
        <v>9450</v>
      </c>
      <c r="J3671" s="102">
        <v>9450</v>
      </c>
      <c r="K3671" s="102"/>
      <c r="L3671" s="102">
        <f t="shared" si="1293"/>
        <v>0</v>
      </c>
      <c r="M3671" s="102">
        <v>0</v>
      </c>
      <c r="N3671" s="102"/>
      <c r="O3671" s="102"/>
      <c r="P3671" s="102">
        <f t="shared" si="1295"/>
        <v>0</v>
      </c>
      <c r="Q3671" s="102">
        <f t="shared" si="1296"/>
        <v>0</v>
      </c>
      <c r="R3671" s="35"/>
    </row>
    <row r="3672" spans="1:18" s="34" customFormat="1" ht="20.399999999999999" x14ac:dyDescent="0.3">
      <c r="A3672" s="43" t="s">
        <v>0</v>
      </c>
      <c r="B3672" s="43" t="s">
        <v>0</v>
      </c>
      <c r="C3672" s="43" t="s">
        <v>0</v>
      </c>
      <c r="D3672" s="49" t="s">
        <v>0</v>
      </c>
      <c r="E3672" s="49" t="s">
        <v>0</v>
      </c>
      <c r="F3672" s="49" t="s">
        <v>0</v>
      </c>
      <c r="G3672" s="49" t="s">
        <v>0</v>
      </c>
      <c r="H3672" s="21" t="s">
        <v>35</v>
      </c>
      <c r="I3672" s="112">
        <f t="shared" ref="I3672:O3673" si="1298">SUM(I3673)</f>
        <v>100</v>
      </c>
      <c r="J3672" s="112">
        <f t="shared" si="1298"/>
        <v>100</v>
      </c>
      <c r="K3672" s="112">
        <f t="shared" si="1298"/>
        <v>0</v>
      </c>
      <c r="L3672" s="112">
        <f t="shared" si="1293"/>
        <v>0</v>
      </c>
      <c r="M3672" s="112">
        <f t="shared" si="1298"/>
        <v>0</v>
      </c>
      <c r="N3672" s="112">
        <f t="shared" si="1298"/>
        <v>0</v>
      </c>
      <c r="O3672" s="112">
        <f t="shared" si="1298"/>
        <v>0</v>
      </c>
      <c r="P3672" s="112">
        <f t="shared" si="1295"/>
        <v>0</v>
      </c>
      <c r="Q3672" s="112">
        <f t="shared" si="1296"/>
        <v>0</v>
      </c>
      <c r="R3672" s="35"/>
    </row>
    <row r="3673" spans="1:18" x14ac:dyDescent="0.3">
      <c r="A3673" s="40" t="s">
        <v>796</v>
      </c>
      <c r="B3673" s="40" t="s">
        <v>154</v>
      </c>
      <c r="C3673" s="40" t="s">
        <v>1446</v>
      </c>
      <c r="D3673" s="40" t="s">
        <v>1447</v>
      </c>
      <c r="E3673" s="52" t="s">
        <v>142</v>
      </c>
      <c r="F3673" s="52" t="s">
        <v>0</v>
      </c>
      <c r="G3673" s="52" t="s">
        <v>0</v>
      </c>
      <c r="H3673" s="6" t="s">
        <v>27</v>
      </c>
      <c r="I3673" s="104">
        <f t="shared" si="1298"/>
        <v>100</v>
      </c>
      <c r="J3673" s="104">
        <f t="shared" si="1298"/>
        <v>100</v>
      </c>
      <c r="K3673" s="104">
        <f t="shared" si="1298"/>
        <v>0</v>
      </c>
      <c r="L3673" s="104">
        <f t="shared" si="1293"/>
        <v>0</v>
      </c>
      <c r="M3673" s="104">
        <f t="shared" si="1298"/>
        <v>0</v>
      </c>
      <c r="N3673" s="104">
        <f t="shared" si="1298"/>
        <v>0</v>
      </c>
      <c r="O3673" s="104">
        <f t="shared" si="1298"/>
        <v>0</v>
      </c>
      <c r="P3673" s="104">
        <f t="shared" si="1295"/>
        <v>0</v>
      </c>
      <c r="Q3673" s="104">
        <f t="shared" si="1296"/>
        <v>0</v>
      </c>
      <c r="R3673" s="35"/>
    </row>
    <row r="3674" spans="1:18" x14ac:dyDescent="0.3">
      <c r="A3674" s="40" t="s">
        <v>796</v>
      </c>
      <c r="B3674" s="40" t="s">
        <v>154</v>
      </c>
      <c r="C3674" s="40" t="s">
        <v>1446</v>
      </c>
      <c r="D3674" s="40" t="s">
        <v>1447</v>
      </c>
      <c r="E3674" s="88" t="s">
        <v>3021</v>
      </c>
      <c r="F3674" s="40"/>
      <c r="G3674" s="81" t="s">
        <v>3071</v>
      </c>
      <c r="H3674" s="9" t="s">
        <v>34</v>
      </c>
      <c r="I3674" s="102">
        <v>100</v>
      </c>
      <c r="J3674" s="102">
        <v>100</v>
      </c>
      <c r="K3674" s="102"/>
      <c r="L3674" s="102">
        <f t="shared" si="1293"/>
        <v>0</v>
      </c>
      <c r="M3674" s="102">
        <v>0</v>
      </c>
      <c r="N3674" s="102"/>
      <c r="O3674" s="102"/>
      <c r="P3674" s="102">
        <f t="shared" si="1295"/>
        <v>0</v>
      </c>
      <c r="Q3674" s="102">
        <f t="shared" si="1296"/>
        <v>0</v>
      </c>
      <c r="R3674" s="35"/>
    </row>
    <row r="3675" spans="1:18" s="34" customFormat="1" ht="20.399999999999999" x14ac:dyDescent="0.3">
      <c r="A3675" s="43" t="s">
        <v>0</v>
      </c>
      <c r="B3675" s="43" t="s">
        <v>0</v>
      </c>
      <c r="C3675" s="43" t="s">
        <v>0</v>
      </c>
      <c r="D3675" s="49" t="s">
        <v>0</v>
      </c>
      <c r="E3675" s="49" t="s">
        <v>0</v>
      </c>
      <c r="F3675" s="49" t="s">
        <v>0</v>
      </c>
      <c r="G3675" s="49" t="s">
        <v>0</v>
      </c>
      <c r="H3675" s="21" t="s">
        <v>53</v>
      </c>
      <c r="I3675" s="112">
        <f t="shared" ref="I3675:O3676" si="1299">SUM(I3676)</f>
        <v>6000</v>
      </c>
      <c r="J3675" s="112">
        <f t="shared" si="1299"/>
        <v>0</v>
      </c>
      <c r="K3675" s="112">
        <f t="shared" si="1299"/>
        <v>0</v>
      </c>
      <c r="L3675" s="112">
        <f t="shared" si="1293"/>
        <v>0</v>
      </c>
      <c r="M3675" s="112">
        <f t="shared" si="1299"/>
        <v>0</v>
      </c>
      <c r="N3675" s="112">
        <f t="shared" si="1299"/>
        <v>0</v>
      </c>
      <c r="O3675" s="112">
        <f t="shared" si="1299"/>
        <v>0</v>
      </c>
      <c r="P3675" s="112">
        <f t="shared" si="1295"/>
        <v>0</v>
      </c>
      <c r="Q3675" s="112" t="str">
        <f t="shared" si="1296"/>
        <v>-</v>
      </c>
      <c r="R3675" s="35"/>
    </row>
    <row r="3676" spans="1:18" x14ac:dyDescent="0.3">
      <c r="A3676" s="40" t="s">
        <v>796</v>
      </c>
      <c r="B3676" s="40" t="s">
        <v>154</v>
      </c>
      <c r="C3676" s="40" t="s">
        <v>1446</v>
      </c>
      <c r="D3676" s="40" t="s">
        <v>1447</v>
      </c>
      <c r="E3676" s="52" t="s">
        <v>149</v>
      </c>
      <c r="F3676" s="52" t="s">
        <v>0</v>
      </c>
      <c r="G3676" s="52" t="s">
        <v>0</v>
      </c>
      <c r="H3676" s="6" t="s">
        <v>46</v>
      </c>
      <c r="I3676" s="104">
        <f t="shared" si="1299"/>
        <v>6000</v>
      </c>
      <c r="J3676" s="104">
        <f t="shared" si="1299"/>
        <v>0</v>
      </c>
      <c r="K3676" s="104">
        <f t="shared" si="1299"/>
        <v>0</v>
      </c>
      <c r="L3676" s="104">
        <f t="shared" si="1293"/>
        <v>0</v>
      </c>
      <c r="M3676" s="104">
        <f t="shared" si="1299"/>
        <v>0</v>
      </c>
      <c r="N3676" s="104">
        <f t="shared" si="1299"/>
        <v>0</v>
      </c>
      <c r="O3676" s="104">
        <f t="shared" si="1299"/>
        <v>0</v>
      </c>
      <c r="P3676" s="104">
        <f t="shared" si="1295"/>
        <v>0</v>
      </c>
      <c r="Q3676" s="104" t="str">
        <f t="shared" si="1296"/>
        <v>-</v>
      </c>
      <c r="R3676" s="35"/>
    </row>
    <row r="3677" spans="1:18" x14ac:dyDescent="0.3">
      <c r="A3677" s="40" t="s">
        <v>796</v>
      </c>
      <c r="B3677" s="40" t="s">
        <v>154</v>
      </c>
      <c r="C3677" s="40" t="s">
        <v>1446</v>
      </c>
      <c r="D3677" s="40" t="s">
        <v>1447</v>
      </c>
      <c r="E3677" s="88" t="s">
        <v>3022</v>
      </c>
      <c r="F3677" s="40"/>
      <c r="G3677" s="81" t="s">
        <v>3071</v>
      </c>
      <c r="H3677" s="9" t="s">
        <v>49</v>
      </c>
      <c r="I3677" s="102">
        <v>6000</v>
      </c>
      <c r="J3677" s="102">
        <v>0</v>
      </c>
      <c r="K3677" s="102"/>
      <c r="L3677" s="102">
        <f t="shared" si="1293"/>
        <v>0</v>
      </c>
      <c r="M3677" s="102">
        <v>0</v>
      </c>
      <c r="N3677" s="102"/>
      <c r="O3677" s="102"/>
      <c r="P3677" s="102">
        <f t="shared" si="1295"/>
        <v>0</v>
      </c>
      <c r="Q3677" s="102" t="str">
        <f t="shared" si="1296"/>
        <v>-</v>
      </c>
      <c r="R3677" s="35"/>
    </row>
    <row r="3678" spans="1:18" s="34" customFormat="1" x14ac:dyDescent="0.3">
      <c r="A3678" s="49" t="s">
        <v>0</v>
      </c>
      <c r="B3678" s="49" t="s">
        <v>0</v>
      </c>
      <c r="C3678" s="49" t="s">
        <v>0</v>
      </c>
      <c r="D3678" s="49" t="s">
        <v>0</v>
      </c>
      <c r="E3678" s="49" t="s">
        <v>0</v>
      </c>
      <c r="F3678" s="49" t="s">
        <v>0</v>
      </c>
      <c r="G3678" s="49" t="s">
        <v>0</v>
      </c>
      <c r="H3678" s="21" t="s">
        <v>1456</v>
      </c>
      <c r="I3678" s="112">
        <f>SUM(I3649,I3672,I3675)</f>
        <v>2201874</v>
      </c>
      <c r="J3678" s="112">
        <f>SUM(J3649,J3672,J3675)</f>
        <v>2182874</v>
      </c>
      <c r="K3678" s="112">
        <f>SUM(K3649,K3672,K3675)</f>
        <v>0</v>
      </c>
      <c r="L3678" s="112">
        <f t="shared" si="1293"/>
        <v>539872</v>
      </c>
      <c r="M3678" s="112">
        <f>SUM(M3649,M3672,M3675)</f>
        <v>167022</v>
      </c>
      <c r="N3678" s="112">
        <f t="shared" ref="N3678:O3678" si="1300">SUM(N3649,N3672,N3675)</f>
        <v>192725</v>
      </c>
      <c r="O3678" s="112">
        <f t="shared" si="1300"/>
        <v>180125</v>
      </c>
      <c r="P3678" s="112">
        <f t="shared" si="1295"/>
        <v>539872</v>
      </c>
      <c r="Q3678" s="112">
        <f t="shared" si="1296"/>
        <v>24.732165026474274</v>
      </c>
      <c r="R3678" s="35"/>
    </row>
    <row r="3679" spans="1:18" ht="15" thickBot="1" x14ac:dyDescent="0.35">
      <c r="A3679" s="81" t="s">
        <v>0</v>
      </c>
      <c r="B3679" s="81" t="s">
        <v>0</v>
      </c>
      <c r="C3679" s="81" t="s">
        <v>0</v>
      </c>
      <c r="D3679" s="81" t="s">
        <v>0</v>
      </c>
      <c r="E3679" s="81" t="s">
        <v>0</v>
      </c>
      <c r="F3679" s="81" t="s">
        <v>0</v>
      </c>
      <c r="G3679" s="81" t="s">
        <v>0</v>
      </c>
      <c r="H3679" s="6" t="s">
        <v>152</v>
      </c>
      <c r="I3679" s="104">
        <v>72</v>
      </c>
      <c r="J3679" s="104">
        <v>72</v>
      </c>
      <c r="K3679" s="104"/>
      <c r="L3679" s="104"/>
      <c r="M3679" s="104"/>
      <c r="N3679" s="104"/>
      <c r="O3679" s="104"/>
      <c r="P3679" s="104"/>
      <c r="Q3679" s="104"/>
      <c r="R3679" s="35"/>
    </row>
    <row r="3680" spans="1:18" s="34" customFormat="1" ht="31.2" thickBot="1" x14ac:dyDescent="0.35">
      <c r="A3680" s="127" t="s">
        <v>0</v>
      </c>
      <c r="B3680" s="127" t="s">
        <v>0</v>
      </c>
      <c r="C3680" s="127" t="s">
        <v>0</v>
      </c>
      <c r="D3680" s="127" t="s">
        <v>0</v>
      </c>
      <c r="E3680" s="127" t="s">
        <v>0</v>
      </c>
      <c r="F3680" s="127" t="s">
        <v>0</v>
      </c>
      <c r="G3680" s="127" t="s">
        <v>0</v>
      </c>
      <c r="H3680" s="29" t="s">
        <v>63</v>
      </c>
      <c r="I3680" s="124" t="s">
        <v>3013</v>
      </c>
      <c r="J3680" s="124" t="s">
        <v>2</v>
      </c>
      <c r="K3680" s="124" t="s">
        <v>3097</v>
      </c>
      <c r="L3680" s="124" t="s">
        <v>3097</v>
      </c>
      <c r="M3680" s="124" t="s">
        <v>3098</v>
      </c>
      <c r="N3680" s="124" t="s">
        <v>3099</v>
      </c>
      <c r="O3680" s="124" t="s">
        <v>3100</v>
      </c>
      <c r="P3680" s="124" t="s">
        <v>3097</v>
      </c>
      <c r="Q3680" s="126" t="s">
        <v>3101</v>
      </c>
      <c r="R3680" s="35"/>
    </row>
    <row r="3681" spans="1:18" x14ac:dyDescent="0.3">
      <c r="A3681" s="128"/>
      <c r="B3681" s="128"/>
      <c r="C3681" s="128"/>
      <c r="D3681" s="128"/>
      <c r="E3681" s="128"/>
      <c r="F3681" s="128"/>
      <c r="G3681" s="128"/>
      <c r="H3681" s="10" t="s">
        <v>0</v>
      </c>
      <c r="I3681" s="103">
        <v>1</v>
      </c>
      <c r="J3681" s="103">
        <v>2</v>
      </c>
      <c r="K3681" s="103">
        <v>3</v>
      </c>
      <c r="L3681" s="103" t="s">
        <v>3</v>
      </c>
      <c r="M3681" s="103">
        <v>5</v>
      </c>
      <c r="N3681" s="103">
        <v>6</v>
      </c>
      <c r="O3681" s="103">
        <v>7</v>
      </c>
      <c r="P3681" s="103" t="s">
        <v>3102</v>
      </c>
      <c r="Q3681" s="103">
        <v>9</v>
      </c>
      <c r="R3681" s="35"/>
    </row>
    <row r="3682" spans="1:18" x14ac:dyDescent="0.3">
      <c r="A3682" s="128"/>
      <c r="B3682" s="128"/>
      <c r="C3682" s="128"/>
      <c r="D3682" s="128"/>
      <c r="E3682" s="128"/>
      <c r="F3682" s="128"/>
      <c r="G3682" s="128"/>
      <c r="H3682" s="11" t="s">
        <v>99</v>
      </c>
      <c r="I3682" s="105">
        <f>SUM(I3678)</f>
        <v>2201874</v>
      </c>
      <c r="J3682" s="105">
        <f>SUM(J3678)</f>
        <v>2182874</v>
      </c>
      <c r="K3682" s="105">
        <f>SUM(K3678)</f>
        <v>0</v>
      </c>
      <c r="L3682" s="105">
        <f t="shared" si="1293"/>
        <v>539872</v>
      </c>
      <c r="M3682" s="105">
        <f>SUM(M3678)</f>
        <v>167022</v>
      </c>
      <c r="N3682" s="105">
        <f t="shared" ref="N3682:O3682" si="1301">SUM(N3678)</f>
        <v>192725</v>
      </c>
      <c r="O3682" s="105">
        <f t="shared" si="1301"/>
        <v>180125</v>
      </c>
      <c r="P3682" s="105">
        <f t="shared" si="1295"/>
        <v>539872</v>
      </c>
      <c r="Q3682" s="105">
        <f t="shared" si="1296"/>
        <v>24.732165026474274</v>
      </c>
      <c r="R3682" s="35"/>
    </row>
    <row r="3683" spans="1:18" x14ac:dyDescent="0.3">
      <c r="A3683" s="128"/>
      <c r="B3683" s="128"/>
      <c r="C3683" s="128"/>
      <c r="D3683" s="128"/>
      <c r="E3683" s="128"/>
      <c r="F3683" s="128"/>
      <c r="G3683" s="128"/>
      <c r="H3683" s="12" t="s">
        <v>62</v>
      </c>
      <c r="I3683" s="105">
        <f>SUM(I3682)</f>
        <v>2201874</v>
      </c>
      <c r="J3683" s="105">
        <f>SUM(J3682)</f>
        <v>2182874</v>
      </c>
      <c r="K3683" s="105">
        <f>SUM(K3682)</f>
        <v>0</v>
      </c>
      <c r="L3683" s="105">
        <f t="shared" si="1293"/>
        <v>539872</v>
      </c>
      <c r="M3683" s="105">
        <f>SUM(M3682)</f>
        <v>167022</v>
      </c>
      <c r="N3683" s="105">
        <f t="shared" ref="N3683:O3683" si="1302">SUM(N3682)</f>
        <v>192725</v>
      </c>
      <c r="O3683" s="105">
        <f t="shared" si="1302"/>
        <v>180125</v>
      </c>
      <c r="P3683" s="105">
        <f t="shared" si="1295"/>
        <v>539872</v>
      </c>
      <c r="Q3683" s="105">
        <f t="shared" si="1296"/>
        <v>24.732165026474274</v>
      </c>
      <c r="R3683" s="35"/>
    </row>
    <row r="3684" spans="1:18" x14ac:dyDescent="0.3">
      <c r="A3684" s="129"/>
      <c r="B3684" s="129"/>
      <c r="C3684" s="129"/>
      <c r="D3684" s="129"/>
      <c r="E3684" s="129"/>
      <c r="F3684" s="129"/>
      <c r="G3684" s="129"/>
      <c r="R3684" s="35"/>
    </row>
    <row r="3685" spans="1:18" ht="15" thickBot="1" x14ac:dyDescent="0.35">
      <c r="A3685" s="81" t="s">
        <v>0</v>
      </c>
      <c r="B3685" s="81" t="s">
        <v>0</v>
      </c>
      <c r="C3685" s="81" t="s">
        <v>0</v>
      </c>
      <c r="D3685" s="81" t="s">
        <v>0</v>
      </c>
      <c r="E3685" s="81" t="s">
        <v>0</v>
      </c>
      <c r="F3685" s="81" t="s">
        <v>0</v>
      </c>
      <c r="G3685" s="81" t="s">
        <v>0</v>
      </c>
      <c r="H3685" s="13" t="s">
        <v>0</v>
      </c>
      <c r="I3685" s="106"/>
      <c r="J3685" s="106"/>
      <c r="K3685" s="106"/>
      <c r="L3685" s="106"/>
      <c r="M3685" s="106"/>
      <c r="N3685" s="106"/>
      <c r="O3685" s="106"/>
      <c r="P3685" s="106"/>
      <c r="Q3685" s="106"/>
      <c r="R3685" s="35"/>
    </row>
    <row r="3686" spans="1:18" s="34" customFormat="1" ht="31.2" thickBot="1" x14ac:dyDescent="0.35">
      <c r="A3686" s="45" t="s">
        <v>112</v>
      </c>
      <c r="B3686" s="45" t="s">
        <v>113</v>
      </c>
      <c r="C3686" s="45" t="s">
        <v>114</v>
      </c>
      <c r="D3686" s="46" t="s">
        <v>0</v>
      </c>
      <c r="E3686" s="45" t="s">
        <v>3014</v>
      </c>
      <c r="F3686" s="45" t="s">
        <v>115</v>
      </c>
      <c r="G3686" s="45" t="s">
        <v>116</v>
      </c>
      <c r="H3686" s="29" t="s">
        <v>1</v>
      </c>
      <c r="I3686" s="124" t="s">
        <v>3013</v>
      </c>
      <c r="J3686" s="124" t="s">
        <v>2</v>
      </c>
      <c r="K3686" s="124" t="s">
        <v>3097</v>
      </c>
      <c r="L3686" s="124" t="s">
        <v>3097</v>
      </c>
      <c r="M3686" s="124" t="s">
        <v>3098</v>
      </c>
      <c r="N3686" s="124" t="s">
        <v>3099</v>
      </c>
      <c r="O3686" s="124" t="s">
        <v>3100</v>
      </c>
      <c r="P3686" s="124" t="s">
        <v>3097</v>
      </c>
      <c r="Q3686" s="126" t="s">
        <v>3101</v>
      </c>
      <c r="R3686" s="35"/>
    </row>
    <row r="3687" spans="1:18" x14ac:dyDescent="0.3">
      <c r="A3687" s="50" t="s">
        <v>0</v>
      </c>
      <c r="B3687" s="50" t="s">
        <v>0</v>
      </c>
      <c r="C3687" s="50" t="s">
        <v>0</v>
      </c>
      <c r="D3687" s="51" t="s">
        <v>0</v>
      </c>
      <c r="E3687" s="51" t="s">
        <v>0</v>
      </c>
      <c r="F3687" s="86" t="s">
        <v>0</v>
      </c>
      <c r="G3687" s="87" t="s">
        <v>0</v>
      </c>
      <c r="H3687" s="8" t="s">
        <v>0</v>
      </c>
      <c r="I3687" s="103">
        <v>1</v>
      </c>
      <c r="J3687" s="103">
        <v>2</v>
      </c>
      <c r="K3687" s="103">
        <v>3</v>
      </c>
      <c r="L3687" s="103" t="s">
        <v>3</v>
      </c>
      <c r="M3687" s="103">
        <v>5</v>
      </c>
      <c r="N3687" s="103">
        <v>6</v>
      </c>
      <c r="O3687" s="103">
        <v>7</v>
      </c>
      <c r="P3687" s="103" t="s">
        <v>3102</v>
      </c>
      <c r="Q3687" s="103">
        <v>9</v>
      </c>
      <c r="R3687" s="35"/>
    </row>
    <row r="3688" spans="1:18" x14ac:dyDescent="0.3">
      <c r="A3688" s="41" t="s">
        <v>796</v>
      </c>
      <c r="B3688" s="41" t="s">
        <v>154</v>
      </c>
      <c r="C3688" s="40" t="s">
        <v>1457</v>
      </c>
      <c r="D3688" s="40" t="s">
        <v>1458</v>
      </c>
      <c r="E3688" s="52" t="s">
        <v>0</v>
      </c>
      <c r="F3688" s="52" t="s">
        <v>0</v>
      </c>
      <c r="G3688" s="52" t="s">
        <v>0</v>
      </c>
      <c r="H3688" s="6" t="s">
        <v>1459</v>
      </c>
      <c r="I3688" s="102"/>
      <c r="J3688" s="102"/>
      <c r="K3688" s="102"/>
      <c r="L3688" s="102">
        <f t="shared" si="1293"/>
        <v>0</v>
      </c>
      <c r="M3688" s="102">
        <v>0</v>
      </c>
      <c r="N3688" s="102"/>
      <c r="O3688" s="102"/>
      <c r="P3688" s="102">
        <f t="shared" si="1295"/>
        <v>0</v>
      </c>
      <c r="Q3688" s="102" t="str">
        <f t="shared" si="1296"/>
        <v>-</v>
      </c>
      <c r="R3688" s="35"/>
    </row>
    <row r="3689" spans="1:18" s="34" customFormat="1" ht="20.399999999999999" x14ac:dyDescent="0.3">
      <c r="A3689" s="43" t="s">
        <v>0</v>
      </c>
      <c r="B3689" s="43" t="s">
        <v>0</v>
      </c>
      <c r="C3689" s="43" t="s">
        <v>0</v>
      </c>
      <c r="D3689" s="49" t="s">
        <v>0</v>
      </c>
      <c r="E3689" s="49" t="s">
        <v>0</v>
      </c>
      <c r="F3689" s="49" t="s">
        <v>0</v>
      </c>
      <c r="G3689" s="49" t="s">
        <v>0</v>
      </c>
      <c r="H3689" s="21" t="s">
        <v>26</v>
      </c>
      <c r="I3689" s="112">
        <f>SUM(I3690,I3698,I3700)</f>
        <v>2437176</v>
      </c>
      <c r="J3689" s="112">
        <f>SUM(J3690,J3698,J3700)</f>
        <v>2426276</v>
      </c>
      <c r="K3689" s="112">
        <f>SUM(K3690,K3698,K3700)</f>
        <v>0</v>
      </c>
      <c r="L3689" s="112">
        <f t="shared" si="1293"/>
        <v>617115</v>
      </c>
      <c r="M3689" s="112">
        <f>SUM(M3690,M3698,M3700)</f>
        <v>195140</v>
      </c>
      <c r="N3689" s="112">
        <f t="shared" ref="N3689:O3689" si="1303">SUM(N3690,N3698,N3700)</f>
        <v>218150</v>
      </c>
      <c r="O3689" s="112">
        <f t="shared" si="1303"/>
        <v>203825</v>
      </c>
      <c r="P3689" s="112">
        <f t="shared" si="1295"/>
        <v>617115</v>
      </c>
      <c r="Q3689" s="112">
        <f t="shared" si="1296"/>
        <v>25.434657887231293</v>
      </c>
      <c r="R3689" s="35"/>
    </row>
    <row r="3690" spans="1:18" x14ac:dyDescent="0.3">
      <c r="A3690" s="40" t="s">
        <v>796</v>
      </c>
      <c r="B3690" s="40" t="s">
        <v>154</v>
      </c>
      <c r="C3690" s="40" t="s">
        <v>1457</v>
      </c>
      <c r="D3690" s="40" t="s">
        <v>1458</v>
      </c>
      <c r="E3690" s="52" t="s">
        <v>119</v>
      </c>
      <c r="F3690" s="52" t="s">
        <v>0</v>
      </c>
      <c r="G3690" s="52" t="s">
        <v>0</v>
      </c>
      <c r="H3690" s="6" t="s">
        <v>5</v>
      </c>
      <c r="I3690" s="104">
        <f>SUM(I3691,I3692)</f>
        <v>2101346</v>
      </c>
      <c r="J3690" s="104">
        <f>SUM(J3691,J3692)</f>
        <v>2101346</v>
      </c>
      <c r="K3690" s="104">
        <f>SUM(K3691,K3692)</f>
        <v>0</v>
      </c>
      <c r="L3690" s="104">
        <f t="shared" si="1293"/>
        <v>540356</v>
      </c>
      <c r="M3690" s="104">
        <f>SUM(M3691,M3692)</f>
        <v>177756</v>
      </c>
      <c r="N3690" s="104">
        <f t="shared" ref="N3690:O3690" si="1304">SUM(N3691,N3692)</f>
        <v>186300</v>
      </c>
      <c r="O3690" s="104">
        <f t="shared" si="1304"/>
        <v>176300</v>
      </c>
      <c r="P3690" s="104">
        <f t="shared" si="1295"/>
        <v>540356</v>
      </c>
      <c r="Q3690" s="104">
        <f t="shared" si="1296"/>
        <v>25.71475616105106</v>
      </c>
      <c r="R3690" s="35"/>
    </row>
    <row r="3691" spans="1:18" x14ac:dyDescent="0.3">
      <c r="A3691" s="40" t="s">
        <v>796</v>
      </c>
      <c r="B3691" s="40" t="s">
        <v>154</v>
      </c>
      <c r="C3691" s="40" t="s">
        <v>1457</v>
      </c>
      <c r="D3691" s="40" t="s">
        <v>1458</v>
      </c>
      <c r="E3691" s="88" t="s">
        <v>3015</v>
      </c>
      <c r="F3691" s="40"/>
      <c r="G3691" s="81" t="s">
        <v>3071</v>
      </c>
      <c r="H3691" s="9" t="s">
        <v>6</v>
      </c>
      <c r="I3691" s="102">
        <v>1854346</v>
      </c>
      <c r="J3691" s="102">
        <v>1854346</v>
      </c>
      <c r="K3691" s="102"/>
      <c r="L3691" s="102">
        <f t="shared" si="1293"/>
        <v>490652</v>
      </c>
      <c r="M3691" s="102">
        <v>160652</v>
      </c>
      <c r="N3691" s="102">
        <v>170000</v>
      </c>
      <c r="O3691" s="102">
        <v>160000</v>
      </c>
      <c r="P3691" s="102">
        <f t="shared" si="1295"/>
        <v>490652</v>
      </c>
      <c r="Q3691" s="102">
        <f t="shared" si="1296"/>
        <v>26.459571191136927</v>
      </c>
      <c r="R3691" s="35"/>
    </row>
    <row r="3692" spans="1:18" x14ac:dyDescent="0.3">
      <c r="A3692" s="41" t="s">
        <v>796</v>
      </c>
      <c r="B3692" s="41" t="s">
        <v>154</v>
      </c>
      <c r="C3692" s="41" t="s">
        <v>1457</v>
      </c>
      <c r="D3692" s="41" t="s">
        <v>1458</v>
      </c>
      <c r="E3692" s="41" t="s">
        <v>120</v>
      </c>
      <c r="F3692" s="40" t="s">
        <v>0</v>
      </c>
      <c r="G3692" s="81" t="s">
        <v>0</v>
      </c>
      <c r="H3692" s="6" t="s">
        <v>7</v>
      </c>
      <c r="I3692" s="104">
        <f>SUM(I3693:I3697)</f>
        <v>247000</v>
      </c>
      <c r="J3692" s="104">
        <f>SUM(J3693:J3697)</f>
        <v>247000</v>
      </c>
      <c r="K3692" s="104">
        <f>SUM(K3693:K3697)</f>
        <v>0</v>
      </c>
      <c r="L3692" s="104">
        <f t="shared" si="1293"/>
        <v>49704</v>
      </c>
      <c r="M3692" s="104">
        <f>SUM(M3693:M3697)</f>
        <v>17104</v>
      </c>
      <c r="N3692" s="104">
        <f t="shared" ref="N3692:O3692" si="1305">SUM(N3693:N3697)</f>
        <v>16300</v>
      </c>
      <c r="O3692" s="104">
        <f t="shared" si="1305"/>
        <v>16300</v>
      </c>
      <c r="P3692" s="104">
        <f t="shared" si="1295"/>
        <v>49704</v>
      </c>
      <c r="Q3692" s="104">
        <f t="shared" si="1296"/>
        <v>20.123076923076923</v>
      </c>
      <c r="R3692" s="35"/>
    </row>
    <row r="3693" spans="1:18" x14ac:dyDescent="0.3">
      <c r="A3693" s="40" t="s">
        <v>796</v>
      </c>
      <c r="B3693" s="40" t="s">
        <v>154</v>
      </c>
      <c r="C3693" s="40" t="s">
        <v>1457</v>
      </c>
      <c r="D3693" s="40" t="s">
        <v>1458</v>
      </c>
      <c r="E3693" s="88" t="s">
        <v>3016</v>
      </c>
      <c r="F3693" s="40" t="s">
        <v>1460</v>
      </c>
      <c r="G3693" s="81" t="s">
        <v>3071</v>
      </c>
      <c r="H3693" s="9" t="s">
        <v>9</v>
      </c>
      <c r="I3693" s="102">
        <v>33600</v>
      </c>
      <c r="J3693" s="102">
        <v>33600</v>
      </c>
      <c r="K3693" s="102"/>
      <c r="L3693" s="102">
        <f t="shared" si="1293"/>
        <v>8946</v>
      </c>
      <c r="M3693" s="102">
        <v>2946</v>
      </c>
      <c r="N3693" s="102">
        <v>3000</v>
      </c>
      <c r="O3693" s="102">
        <v>3000</v>
      </c>
      <c r="P3693" s="102">
        <f t="shared" si="1295"/>
        <v>8946</v>
      </c>
      <c r="Q3693" s="102">
        <f t="shared" si="1296"/>
        <v>26.625</v>
      </c>
      <c r="R3693" s="35"/>
    </row>
    <row r="3694" spans="1:18" x14ac:dyDescent="0.3">
      <c r="A3694" s="40" t="s">
        <v>796</v>
      </c>
      <c r="B3694" s="40" t="s">
        <v>154</v>
      </c>
      <c r="C3694" s="40" t="s">
        <v>1457</v>
      </c>
      <c r="D3694" s="40" t="s">
        <v>1458</v>
      </c>
      <c r="E3694" s="88" t="s">
        <v>3016</v>
      </c>
      <c r="F3694" s="40" t="s">
        <v>1461</v>
      </c>
      <c r="G3694" s="81" t="s">
        <v>3071</v>
      </c>
      <c r="H3694" s="9" t="s">
        <v>12</v>
      </c>
      <c r="I3694" s="102">
        <v>152000</v>
      </c>
      <c r="J3694" s="102">
        <v>152000</v>
      </c>
      <c r="K3694" s="102"/>
      <c r="L3694" s="102">
        <f t="shared" si="1293"/>
        <v>40758</v>
      </c>
      <c r="M3694" s="102">
        <v>14158</v>
      </c>
      <c r="N3694" s="102">
        <v>13300</v>
      </c>
      <c r="O3694" s="102">
        <v>13300</v>
      </c>
      <c r="P3694" s="102">
        <f t="shared" si="1295"/>
        <v>40758</v>
      </c>
      <c r="Q3694" s="102">
        <f t="shared" si="1296"/>
        <v>26.814473684210526</v>
      </c>
      <c r="R3694" s="35"/>
    </row>
    <row r="3695" spans="1:18" x14ac:dyDescent="0.3">
      <c r="A3695" s="40" t="s">
        <v>796</v>
      </c>
      <c r="B3695" s="40" t="s">
        <v>154</v>
      </c>
      <c r="C3695" s="40" t="s">
        <v>1457</v>
      </c>
      <c r="D3695" s="40" t="s">
        <v>1458</v>
      </c>
      <c r="E3695" s="88" t="s">
        <v>3016</v>
      </c>
      <c r="F3695" s="40" t="s">
        <v>1462</v>
      </c>
      <c r="G3695" s="81" t="s">
        <v>3071</v>
      </c>
      <c r="H3695" s="9" t="s">
        <v>10</v>
      </c>
      <c r="I3695" s="102">
        <v>35500</v>
      </c>
      <c r="J3695" s="102">
        <v>35500</v>
      </c>
      <c r="K3695" s="102"/>
      <c r="L3695" s="102">
        <f t="shared" si="1293"/>
        <v>0</v>
      </c>
      <c r="M3695" s="102">
        <v>0</v>
      </c>
      <c r="N3695" s="102"/>
      <c r="O3695" s="102"/>
      <c r="P3695" s="102">
        <f t="shared" si="1295"/>
        <v>0</v>
      </c>
      <c r="Q3695" s="102">
        <f t="shared" si="1296"/>
        <v>0</v>
      </c>
      <c r="R3695" s="35"/>
    </row>
    <row r="3696" spans="1:18" x14ac:dyDescent="0.3">
      <c r="A3696" s="40" t="s">
        <v>796</v>
      </c>
      <c r="B3696" s="40" t="s">
        <v>154</v>
      </c>
      <c r="C3696" s="40" t="s">
        <v>1457</v>
      </c>
      <c r="D3696" s="40" t="s">
        <v>1458</v>
      </c>
      <c r="E3696" s="88" t="s">
        <v>3016</v>
      </c>
      <c r="F3696" s="40" t="s">
        <v>1463</v>
      </c>
      <c r="G3696" s="81" t="s">
        <v>3071</v>
      </c>
      <c r="H3696" s="9" t="s">
        <v>8</v>
      </c>
      <c r="I3696" s="102">
        <v>10000</v>
      </c>
      <c r="J3696" s="102">
        <v>10000</v>
      </c>
      <c r="K3696" s="102"/>
      <c r="L3696" s="102">
        <f t="shared" si="1293"/>
        <v>0</v>
      </c>
      <c r="M3696" s="102">
        <v>0</v>
      </c>
      <c r="N3696" s="102"/>
      <c r="O3696" s="102"/>
      <c r="P3696" s="102">
        <f t="shared" si="1295"/>
        <v>0</v>
      </c>
      <c r="Q3696" s="102">
        <f t="shared" si="1296"/>
        <v>0</v>
      </c>
      <c r="R3696" s="35"/>
    </row>
    <row r="3697" spans="1:18" x14ac:dyDescent="0.3">
      <c r="A3697" s="40" t="s">
        <v>796</v>
      </c>
      <c r="B3697" s="40" t="s">
        <v>154</v>
      </c>
      <c r="C3697" s="40" t="s">
        <v>1457</v>
      </c>
      <c r="D3697" s="40" t="s">
        <v>1458</v>
      </c>
      <c r="E3697" s="88" t="s">
        <v>3016</v>
      </c>
      <c r="F3697" s="40" t="s">
        <v>1464</v>
      </c>
      <c r="G3697" s="81" t="s">
        <v>3071</v>
      </c>
      <c r="H3697" s="9" t="s">
        <v>11</v>
      </c>
      <c r="I3697" s="102">
        <v>15900</v>
      </c>
      <c r="J3697" s="102">
        <v>15900</v>
      </c>
      <c r="K3697" s="102"/>
      <c r="L3697" s="102">
        <f t="shared" si="1293"/>
        <v>0</v>
      </c>
      <c r="M3697" s="102">
        <v>0</v>
      </c>
      <c r="N3697" s="102"/>
      <c r="O3697" s="102"/>
      <c r="P3697" s="102">
        <f t="shared" si="1295"/>
        <v>0</v>
      </c>
      <c r="Q3697" s="102">
        <f t="shared" si="1296"/>
        <v>0</v>
      </c>
      <c r="R3697" s="35"/>
    </row>
    <row r="3698" spans="1:18" x14ac:dyDescent="0.3">
      <c r="A3698" s="40" t="s">
        <v>796</v>
      </c>
      <c r="B3698" s="40" t="s">
        <v>154</v>
      </c>
      <c r="C3698" s="40" t="s">
        <v>1457</v>
      </c>
      <c r="D3698" s="40" t="s">
        <v>1458</v>
      </c>
      <c r="E3698" s="52" t="s">
        <v>124</v>
      </c>
      <c r="F3698" s="52" t="s">
        <v>0</v>
      </c>
      <c r="G3698" s="52" t="s">
        <v>0</v>
      </c>
      <c r="H3698" s="6" t="s">
        <v>14</v>
      </c>
      <c r="I3698" s="104">
        <f>SUM(I3699)</f>
        <v>203430</v>
      </c>
      <c r="J3698" s="104">
        <f>SUM(J3699)</f>
        <v>203430</v>
      </c>
      <c r="K3698" s="104">
        <f>SUM(K3699)</f>
        <v>0</v>
      </c>
      <c r="L3698" s="104">
        <f t="shared" si="1293"/>
        <v>52969</v>
      </c>
      <c r="M3698" s="104">
        <f>SUM(M3699)</f>
        <v>16869</v>
      </c>
      <c r="N3698" s="104">
        <f t="shared" ref="N3698:O3698" si="1306">SUM(N3699)</f>
        <v>19000</v>
      </c>
      <c r="O3698" s="104">
        <f t="shared" si="1306"/>
        <v>17100</v>
      </c>
      <c r="P3698" s="104">
        <f t="shared" si="1295"/>
        <v>52969</v>
      </c>
      <c r="Q3698" s="104">
        <f t="shared" si="1296"/>
        <v>26.037949171705254</v>
      </c>
      <c r="R3698" s="35"/>
    </row>
    <row r="3699" spans="1:18" x14ac:dyDescent="0.3">
      <c r="A3699" s="40" t="s">
        <v>796</v>
      </c>
      <c r="B3699" s="40" t="s">
        <v>154</v>
      </c>
      <c r="C3699" s="40" t="s">
        <v>1457</v>
      </c>
      <c r="D3699" s="40" t="s">
        <v>1458</v>
      </c>
      <c r="E3699" s="88" t="s">
        <v>3017</v>
      </c>
      <c r="F3699" s="40"/>
      <c r="G3699" s="81" t="s">
        <v>3071</v>
      </c>
      <c r="H3699" s="9" t="s">
        <v>15</v>
      </c>
      <c r="I3699" s="102">
        <v>203430</v>
      </c>
      <c r="J3699" s="102">
        <v>203430</v>
      </c>
      <c r="K3699" s="102"/>
      <c r="L3699" s="102">
        <f t="shared" si="1293"/>
        <v>52969</v>
      </c>
      <c r="M3699" s="102">
        <v>16869</v>
      </c>
      <c r="N3699" s="102">
        <v>19000</v>
      </c>
      <c r="O3699" s="102">
        <v>17100</v>
      </c>
      <c r="P3699" s="102">
        <f t="shared" si="1295"/>
        <v>52969</v>
      </c>
      <c r="Q3699" s="102">
        <f t="shared" si="1296"/>
        <v>26.037949171705254</v>
      </c>
      <c r="R3699" s="35"/>
    </row>
    <row r="3700" spans="1:18" x14ac:dyDescent="0.3">
      <c r="A3700" s="40" t="s">
        <v>796</v>
      </c>
      <c r="B3700" s="40" t="s">
        <v>154</v>
      </c>
      <c r="C3700" s="40" t="s">
        <v>1457</v>
      </c>
      <c r="D3700" s="40" t="s">
        <v>1458</v>
      </c>
      <c r="E3700" s="52" t="s">
        <v>125</v>
      </c>
      <c r="F3700" s="52" t="s">
        <v>0</v>
      </c>
      <c r="G3700" s="52" t="s">
        <v>0</v>
      </c>
      <c r="H3700" s="6" t="s">
        <v>16</v>
      </c>
      <c r="I3700" s="104">
        <f>SUM(I3701:I3708)</f>
        <v>132400</v>
      </c>
      <c r="J3700" s="104">
        <f>SUM(J3701:J3708)</f>
        <v>121500</v>
      </c>
      <c r="K3700" s="104">
        <f>SUM(K3701:K3708)</f>
        <v>0</v>
      </c>
      <c r="L3700" s="104">
        <f t="shared" si="1293"/>
        <v>23790</v>
      </c>
      <c r="M3700" s="104">
        <f>SUM(M3701:M3708)</f>
        <v>515</v>
      </c>
      <c r="N3700" s="104">
        <f t="shared" ref="N3700:O3700" si="1307">SUM(N3701:N3708)</f>
        <v>12850</v>
      </c>
      <c r="O3700" s="104">
        <f t="shared" si="1307"/>
        <v>10425</v>
      </c>
      <c r="P3700" s="104">
        <f t="shared" si="1295"/>
        <v>23790</v>
      </c>
      <c r="Q3700" s="104">
        <f t="shared" si="1296"/>
        <v>19.580246913580247</v>
      </c>
      <c r="R3700" s="35"/>
    </row>
    <row r="3701" spans="1:18" x14ac:dyDescent="0.3">
      <c r="A3701" s="40" t="s">
        <v>796</v>
      </c>
      <c r="B3701" s="40" t="s">
        <v>154</v>
      </c>
      <c r="C3701" s="40" t="s">
        <v>1457</v>
      </c>
      <c r="D3701" s="40" t="s">
        <v>1458</v>
      </c>
      <c r="E3701" s="88" t="s">
        <v>3018</v>
      </c>
      <c r="F3701" s="40"/>
      <c r="G3701" s="81" t="s">
        <v>3071</v>
      </c>
      <c r="H3701" s="9" t="s">
        <v>17</v>
      </c>
      <c r="I3701" s="102">
        <v>1100</v>
      </c>
      <c r="J3701" s="102">
        <v>200</v>
      </c>
      <c r="K3701" s="102"/>
      <c r="L3701" s="102">
        <f t="shared" si="1293"/>
        <v>0</v>
      </c>
      <c r="M3701" s="102">
        <v>0</v>
      </c>
      <c r="N3701" s="102"/>
      <c r="O3701" s="102"/>
      <c r="P3701" s="102">
        <f t="shared" si="1295"/>
        <v>0</v>
      </c>
      <c r="Q3701" s="102">
        <f t="shared" si="1296"/>
        <v>0</v>
      </c>
      <c r="R3701" s="35"/>
    </row>
    <row r="3702" spans="1:18" x14ac:dyDescent="0.3">
      <c r="A3702" s="40" t="s">
        <v>796</v>
      </c>
      <c r="B3702" s="40" t="s">
        <v>154</v>
      </c>
      <c r="C3702" s="40" t="s">
        <v>1457</v>
      </c>
      <c r="D3702" s="40" t="s">
        <v>1458</v>
      </c>
      <c r="E3702" s="88" t="s">
        <v>3031</v>
      </c>
      <c r="F3702" s="40"/>
      <c r="G3702" s="81" t="s">
        <v>3071</v>
      </c>
      <c r="H3702" s="9" t="s">
        <v>18</v>
      </c>
      <c r="I3702" s="102">
        <v>46000</v>
      </c>
      <c r="J3702" s="102">
        <v>46000</v>
      </c>
      <c r="K3702" s="102"/>
      <c r="L3702" s="102">
        <f t="shared" si="1293"/>
        <v>11000</v>
      </c>
      <c r="M3702" s="102">
        <v>0</v>
      </c>
      <c r="N3702" s="102">
        <v>6000</v>
      </c>
      <c r="O3702" s="102">
        <v>5000</v>
      </c>
      <c r="P3702" s="102">
        <f t="shared" si="1295"/>
        <v>11000</v>
      </c>
      <c r="Q3702" s="102">
        <f t="shared" si="1296"/>
        <v>23.913043478260871</v>
      </c>
      <c r="R3702" s="35"/>
    </row>
    <row r="3703" spans="1:18" x14ac:dyDescent="0.3">
      <c r="A3703" s="40" t="s">
        <v>796</v>
      </c>
      <c r="B3703" s="40" t="s">
        <v>154</v>
      </c>
      <c r="C3703" s="40" t="s">
        <v>1457</v>
      </c>
      <c r="D3703" s="40" t="s">
        <v>1458</v>
      </c>
      <c r="E3703" s="88" t="s">
        <v>3032</v>
      </c>
      <c r="F3703" s="40"/>
      <c r="G3703" s="81" t="s">
        <v>3071</v>
      </c>
      <c r="H3703" s="9" t="s">
        <v>19</v>
      </c>
      <c r="I3703" s="102">
        <v>13500</v>
      </c>
      <c r="J3703" s="102">
        <v>13500</v>
      </c>
      <c r="K3703" s="102"/>
      <c r="L3703" s="102">
        <f t="shared" si="1293"/>
        <v>3625</v>
      </c>
      <c r="M3703" s="102">
        <v>0</v>
      </c>
      <c r="N3703" s="102">
        <v>2500</v>
      </c>
      <c r="O3703" s="102">
        <v>1125</v>
      </c>
      <c r="P3703" s="102">
        <f t="shared" si="1295"/>
        <v>3625</v>
      </c>
      <c r="Q3703" s="102">
        <f t="shared" si="1296"/>
        <v>26.851851851851855</v>
      </c>
      <c r="R3703" s="35"/>
    </row>
    <row r="3704" spans="1:18" x14ac:dyDescent="0.3">
      <c r="A3704" s="40" t="s">
        <v>796</v>
      </c>
      <c r="B3704" s="40" t="s">
        <v>154</v>
      </c>
      <c r="C3704" s="40" t="s">
        <v>1457</v>
      </c>
      <c r="D3704" s="40" t="s">
        <v>1458</v>
      </c>
      <c r="E3704" s="88" t="s">
        <v>3026</v>
      </c>
      <c r="F3704" s="40"/>
      <c r="G3704" s="81" t="s">
        <v>3071</v>
      </c>
      <c r="H3704" s="9" t="s">
        <v>20</v>
      </c>
      <c r="I3704" s="102">
        <v>14000</v>
      </c>
      <c r="J3704" s="102">
        <v>12000</v>
      </c>
      <c r="K3704" s="102"/>
      <c r="L3704" s="102">
        <f t="shared" si="1293"/>
        <v>2000</v>
      </c>
      <c r="M3704" s="102">
        <v>0</v>
      </c>
      <c r="N3704" s="102">
        <v>1000</v>
      </c>
      <c r="O3704" s="102">
        <v>1000</v>
      </c>
      <c r="P3704" s="102">
        <f t="shared" si="1295"/>
        <v>2000</v>
      </c>
      <c r="Q3704" s="102">
        <f t="shared" si="1296"/>
        <v>16.666666666666664</v>
      </c>
      <c r="R3704" s="35"/>
    </row>
    <row r="3705" spans="1:18" x14ac:dyDescent="0.3">
      <c r="A3705" s="40" t="s">
        <v>796</v>
      </c>
      <c r="B3705" s="40" t="s">
        <v>154</v>
      </c>
      <c r="C3705" s="40" t="s">
        <v>1457</v>
      </c>
      <c r="D3705" s="40" t="s">
        <v>1458</v>
      </c>
      <c r="E3705" s="88" t="s">
        <v>3033</v>
      </c>
      <c r="F3705" s="40"/>
      <c r="G3705" s="81" t="s">
        <v>3071</v>
      </c>
      <c r="H3705" s="9" t="s">
        <v>21</v>
      </c>
      <c r="I3705" s="102">
        <v>4000</v>
      </c>
      <c r="J3705" s="102">
        <v>500</v>
      </c>
      <c r="K3705" s="102"/>
      <c r="L3705" s="102">
        <f t="shared" si="1293"/>
        <v>0</v>
      </c>
      <c r="M3705" s="102">
        <v>0</v>
      </c>
      <c r="N3705" s="102"/>
      <c r="O3705" s="102"/>
      <c r="P3705" s="102">
        <f t="shared" si="1295"/>
        <v>0</v>
      </c>
      <c r="Q3705" s="102">
        <f t="shared" si="1296"/>
        <v>0</v>
      </c>
      <c r="R3705" s="35"/>
    </row>
    <row r="3706" spans="1:18" x14ac:dyDescent="0.3">
      <c r="A3706" s="40" t="s">
        <v>796</v>
      </c>
      <c r="B3706" s="40" t="s">
        <v>154</v>
      </c>
      <c r="C3706" s="40" t="s">
        <v>1457</v>
      </c>
      <c r="D3706" s="40" t="s">
        <v>1458</v>
      </c>
      <c r="E3706" s="88" t="s">
        <v>3035</v>
      </c>
      <c r="F3706" s="40"/>
      <c r="G3706" s="81" t="s">
        <v>3071</v>
      </c>
      <c r="H3706" s="9" t="s">
        <v>23</v>
      </c>
      <c r="I3706" s="102">
        <v>11500</v>
      </c>
      <c r="J3706" s="102">
        <v>9000</v>
      </c>
      <c r="K3706" s="102"/>
      <c r="L3706" s="102">
        <f t="shared" si="1293"/>
        <v>1500</v>
      </c>
      <c r="M3706" s="102">
        <v>0</v>
      </c>
      <c r="N3706" s="102">
        <v>750</v>
      </c>
      <c r="O3706" s="102">
        <v>750</v>
      </c>
      <c r="P3706" s="102">
        <f t="shared" si="1295"/>
        <v>1500</v>
      </c>
      <c r="Q3706" s="102">
        <f t="shared" si="1296"/>
        <v>16.666666666666664</v>
      </c>
      <c r="R3706" s="35"/>
    </row>
    <row r="3707" spans="1:18" x14ac:dyDescent="0.3">
      <c r="A3707" s="40" t="s">
        <v>796</v>
      </c>
      <c r="B3707" s="40" t="s">
        <v>154</v>
      </c>
      <c r="C3707" s="40" t="s">
        <v>1457</v>
      </c>
      <c r="D3707" s="40" t="s">
        <v>1458</v>
      </c>
      <c r="E3707" s="88" t="s">
        <v>3036</v>
      </c>
      <c r="F3707" s="40"/>
      <c r="G3707" s="81" t="s">
        <v>3071</v>
      </c>
      <c r="H3707" s="9" t="s">
        <v>24</v>
      </c>
      <c r="I3707" s="102">
        <v>0</v>
      </c>
      <c r="J3707" s="102">
        <v>0</v>
      </c>
      <c r="K3707" s="102"/>
      <c r="L3707" s="102">
        <f t="shared" si="1293"/>
        <v>0</v>
      </c>
      <c r="M3707" s="102">
        <v>0</v>
      </c>
      <c r="N3707" s="102"/>
      <c r="O3707" s="102"/>
      <c r="P3707" s="102">
        <f t="shared" si="1295"/>
        <v>0</v>
      </c>
      <c r="Q3707" s="102" t="str">
        <f t="shared" si="1296"/>
        <v>-</v>
      </c>
      <c r="R3707" s="35"/>
    </row>
    <row r="3708" spans="1:18" x14ac:dyDescent="0.3">
      <c r="A3708" s="41" t="s">
        <v>796</v>
      </c>
      <c r="B3708" s="41" t="s">
        <v>154</v>
      </c>
      <c r="C3708" s="41" t="s">
        <v>1457</v>
      </c>
      <c r="D3708" s="41" t="s">
        <v>1458</v>
      </c>
      <c r="E3708" s="41" t="s">
        <v>127</v>
      </c>
      <c r="F3708" s="40" t="s">
        <v>0</v>
      </c>
      <c r="G3708" s="81" t="s">
        <v>0</v>
      </c>
      <c r="H3708" s="6" t="s">
        <v>25</v>
      </c>
      <c r="I3708" s="104">
        <f>SUM(I3709:I3711)</f>
        <v>42300</v>
      </c>
      <c r="J3708" s="104">
        <f>SUM(J3709:J3711)</f>
        <v>40300</v>
      </c>
      <c r="K3708" s="104">
        <f>SUM(K3709:K3711)</f>
        <v>0</v>
      </c>
      <c r="L3708" s="104">
        <f t="shared" si="1293"/>
        <v>5665</v>
      </c>
      <c r="M3708" s="104">
        <f>SUM(M3709:M3711)</f>
        <v>515</v>
      </c>
      <c r="N3708" s="104">
        <f t="shared" ref="N3708:O3708" si="1308">SUM(N3709:N3711)</f>
        <v>2600</v>
      </c>
      <c r="O3708" s="104">
        <f t="shared" si="1308"/>
        <v>2550</v>
      </c>
      <c r="P3708" s="104">
        <f t="shared" si="1295"/>
        <v>5665</v>
      </c>
      <c r="Q3708" s="104">
        <f t="shared" si="1296"/>
        <v>14.057071960297767</v>
      </c>
      <c r="R3708" s="35"/>
    </row>
    <row r="3709" spans="1:18" x14ac:dyDescent="0.3">
      <c r="A3709" s="40" t="s">
        <v>796</v>
      </c>
      <c r="B3709" s="40" t="s">
        <v>154</v>
      </c>
      <c r="C3709" s="40" t="s">
        <v>1457</v>
      </c>
      <c r="D3709" s="40" t="s">
        <v>1458</v>
      </c>
      <c r="E3709" s="88" t="s">
        <v>3019</v>
      </c>
      <c r="F3709" s="40"/>
      <c r="G3709" s="81" t="s">
        <v>3071</v>
      </c>
      <c r="H3709" s="9" t="s">
        <v>25</v>
      </c>
      <c r="I3709" s="102">
        <v>25000</v>
      </c>
      <c r="J3709" s="102">
        <v>23000</v>
      </c>
      <c r="K3709" s="102"/>
      <c r="L3709" s="102">
        <f t="shared" si="1293"/>
        <v>4000</v>
      </c>
      <c r="M3709" s="102">
        <v>0</v>
      </c>
      <c r="N3709" s="102">
        <v>2000</v>
      </c>
      <c r="O3709" s="102">
        <v>2000</v>
      </c>
      <c r="P3709" s="102">
        <f t="shared" si="1295"/>
        <v>4000</v>
      </c>
      <c r="Q3709" s="102">
        <f t="shared" si="1296"/>
        <v>17.391304347826086</v>
      </c>
      <c r="R3709" s="35"/>
    </row>
    <row r="3710" spans="1:18" x14ac:dyDescent="0.3">
      <c r="A3710" s="40" t="s">
        <v>796</v>
      </c>
      <c r="B3710" s="40" t="s">
        <v>154</v>
      </c>
      <c r="C3710" s="40" t="s">
        <v>1457</v>
      </c>
      <c r="D3710" s="40" t="s">
        <v>1458</v>
      </c>
      <c r="E3710" s="88" t="s">
        <v>3019</v>
      </c>
      <c r="F3710" s="40" t="s">
        <v>1465</v>
      </c>
      <c r="G3710" s="81" t="s">
        <v>3071</v>
      </c>
      <c r="H3710" s="9" t="s">
        <v>135</v>
      </c>
      <c r="I3710" s="102">
        <v>6100</v>
      </c>
      <c r="J3710" s="102">
        <v>6100</v>
      </c>
      <c r="K3710" s="102"/>
      <c r="L3710" s="102">
        <f t="shared" si="1293"/>
        <v>1665</v>
      </c>
      <c r="M3710" s="102">
        <v>515</v>
      </c>
      <c r="N3710" s="102">
        <v>600</v>
      </c>
      <c r="O3710" s="102">
        <v>550</v>
      </c>
      <c r="P3710" s="102">
        <f t="shared" si="1295"/>
        <v>1665</v>
      </c>
      <c r="Q3710" s="102">
        <f t="shared" si="1296"/>
        <v>27.295081967213115</v>
      </c>
      <c r="R3710" s="35"/>
    </row>
    <row r="3711" spans="1:18" ht="20.399999999999999" x14ac:dyDescent="0.3">
      <c r="A3711" s="40" t="s">
        <v>796</v>
      </c>
      <c r="B3711" s="40" t="s">
        <v>154</v>
      </c>
      <c r="C3711" s="40" t="s">
        <v>1457</v>
      </c>
      <c r="D3711" s="40" t="s">
        <v>1458</v>
      </c>
      <c r="E3711" s="88" t="s">
        <v>3019</v>
      </c>
      <c r="F3711" s="40" t="s">
        <v>1466</v>
      </c>
      <c r="G3711" s="81" t="s">
        <v>3071</v>
      </c>
      <c r="H3711" s="9" t="s">
        <v>141</v>
      </c>
      <c r="I3711" s="102">
        <v>11200</v>
      </c>
      <c r="J3711" s="102">
        <v>11200</v>
      </c>
      <c r="K3711" s="102"/>
      <c r="L3711" s="102">
        <f t="shared" si="1293"/>
        <v>0</v>
      </c>
      <c r="M3711" s="102">
        <v>0</v>
      </c>
      <c r="N3711" s="102"/>
      <c r="O3711" s="102"/>
      <c r="P3711" s="102">
        <f t="shared" si="1295"/>
        <v>0</v>
      </c>
      <c r="Q3711" s="102">
        <f t="shared" si="1296"/>
        <v>0</v>
      </c>
      <c r="R3711" s="35"/>
    </row>
    <row r="3712" spans="1:18" s="34" customFormat="1" ht="20.399999999999999" x14ac:dyDescent="0.3">
      <c r="A3712" s="43" t="s">
        <v>0</v>
      </c>
      <c r="B3712" s="43" t="s">
        <v>0</v>
      </c>
      <c r="C3712" s="43" t="s">
        <v>0</v>
      </c>
      <c r="D3712" s="49" t="s">
        <v>0</v>
      </c>
      <c r="E3712" s="49" t="s">
        <v>0</v>
      </c>
      <c r="F3712" s="49" t="s">
        <v>0</v>
      </c>
      <c r="G3712" s="49" t="s">
        <v>0</v>
      </c>
      <c r="H3712" s="21" t="s">
        <v>35</v>
      </c>
      <c r="I3712" s="112">
        <f t="shared" ref="I3712:O3713" si="1309">SUM(I3713)</f>
        <v>100</v>
      </c>
      <c r="J3712" s="112">
        <f t="shared" si="1309"/>
        <v>100</v>
      </c>
      <c r="K3712" s="112">
        <f t="shared" si="1309"/>
        <v>0</v>
      </c>
      <c r="L3712" s="112">
        <f t="shared" si="1293"/>
        <v>0</v>
      </c>
      <c r="M3712" s="112">
        <f t="shared" si="1309"/>
        <v>0</v>
      </c>
      <c r="N3712" s="112">
        <f t="shared" si="1309"/>
        <v>0</v>
      </c>
      <c r="O3712" s="112">
        <f t="shared" si="1309"/>
        <v>0</v>
      </c>
      <c r="P3712" s="112">
        <f t="shared" si="1295"/>
        <v>0</v>
      </c>
      <c r="Q3712" s="112">
        <f t="shared" si="1296"/>
        <v>0</v>
      </c>
      <c r="R3712" s="35"/>
    </row>
    <row r="3713" spans="1:18" x14ac:dyDescent="0.3">
      <c r="A3713" s="40" t="s">
        <v>796</v>
      </c>
      <c r="B3713" s="40" t="s">
        <v>154</v>
      </c>
      <c r="C3713" s="40" t="s">
        <v>1457</v>
      </c>
      <c r="D3713" s="40" t="s">
        <v>1458</v>
      </c>
      <c r="E3713" s="52" t="s">
        <v>142</v>
      </c>
      <c r="F3713" s="52" t="s">
        <v>0</v>
      </c>
      <c r="G3713" s="52" t="s">
        <v>0</v>
      </c>
      <c r="H3713" s="6" t="s">
        <v>27</v>
      </c>
      <c r="I3713" s="104">
        <f t="shared" si="1309"/>
        <v>100</v>
      </c>
      <c r="J3713" s="104">
        <f t="shared" si="1309"/>
        <v>100</v>
      </c>
      <c r="K3713" s="104">
        <f t="shared" si="1309"/>
        <v>0</v>
      </c>
      <c r="L3713" s="104">
        <f t="shared" si="1293"/>
        <v>0</v>
      </c>
      <c r="M3713" s="104">
        <f t="shared" si="1309"/>
        <v>0</v>
      </c>
      <c r="N3713" s="104">
        <f t="shared" si="1309"/>
        <v>0</v>
      </c>
      <c r="O3713" s="104">
        <f t="shared" si="1309"/>
        <v>0</v>
      </c>
      <c r="P3713" s="104">
        <f t="shared" si="1295"/>
        <v>0</v>
      </c>
      <c r="Q3713" s="104">
        <f t="shared" si="1296"/>
        <v>0</v>
      </c>
      <c r="R3713" s="35"/>
    </row>
    <row r="3714" spans="1:18" x14ac:dyDescent="0.3">
      <c r="A3714" s="40" t="s">
        <v>796</v>
      </c>
      <c r="B3714" s="40" t="s">
        <v>154</v>
      </c>
      <c r="C3714" s="40" t="s">
        <v>1457</v>
      </c>
      <c r="D3714" s="40" t="s">
        <v>1458</v>
      </c>
      <c r="E3714" s="88" t="s">
        <v>3021</v>
      </c>
      <c r="F3714" s="40"/>
      <c r="G3714" s="81" t="s">
        <v>3071</v>
      </c>
      <c r="H3714" s="9" t="s">
        <v>34</v>
      </c>
      <c r="I3714" s="102">
        <v>100</v>
      </c>
      <c r="J3714" s="102">
        <v>100</v>
      </c>
      <c r="K3714" s="102"/>
      <c r="L3714" s="102">
        <f t="shared" si="1293"/>
        <v>0</v>
      </c>
      <c r="M3714" s="102">
        <v>0</v>
      </c>
      <c r="N3714" s="102"/>
      <c r="O3714" s="102"/>
      <c r="P3714" s="102">
        <f t="shared" si="1295"/>
        <v>0</v>
      </c>
      <c r="Q3714" s="102">
        <f t="shared" si="1296"/>
        <v>0</v>
      </c>
      <c r="R3714" s="35"/>
    </row>
    <row r="3715" spans="1:18" s="34" customFormat="1" ht="20.399999999999999" x14ac:dyDescent="0.3">
      <c r="A3715" s="43" t="s">
        <v>0</v>
      </c>
      <c r="B3715" s="43" t="s">
        <v>0</v>
      </c>
      <c r="C3715" s="43" t="s">
        <v>0</v>
      </c>
      <c r="D3715" s="49" t="s">
        <v>0</v>
      </c>
      <c r="E3715" s="49" t="s">
        <v>0</v>
      </c>
      <c r="F3715" s="49" t="s">
        <v>0</v>
      </c>
      <c r="G3715" s="49" t="s">
        <v>0</v>
      </c>
      <c r="H3715" s="21" t="s">
        <v>53</v>
      </c>
      <c r="I3715" s="112">
        <f>SUM(I3716)</f>
        <v>12000</v>
      </c>
      <c r="J3715" s="112">
        <f>SUM(J3716)</f>
        <v>0</v>
      </c>
      <c r="K3715" s="112">
        <f>SUM(K3716)</f>
        <v>0</v>
      </c>
      <c r="L3715" s="112">
        <f t="shared" si="1293"/>
        <v>0</v>
      </c>
      <c r="M3715" s="112">
        <f>SUM(M3716)</f>
        <v>0</v>
      </c>
      <c r="N3715" s="112">
        <f t="shared" ref="N3715:O3715" si="1310">SUM(N3716)</f>
        <v>0</v>
      </c>
      <c r="O3715" s="112">
        <f t="shared" si="1310"/>
        <v>0</v>
      </c>
      <c r="P3715" s="112">
        <f t="shared" si="1295"/>
        <v>0</v>
      </c>
      <c r="Q3715" s="112" t="str">
        <f t="shared" si="1296"/>
        <v>-</v>
      </c>
      <c r="R3715" s="35"/>
    </row>
    <row r="3716" spans="1:18" x14ac:dyDescent="0.3">
      <c r="A3716" s="40" t="s">
        <v>796</v>
      </c>
      <c r="B3716" s="40" t="s">
        <v>154</v>
      </c>
      <c r="C3716" s="40" t="s">
        <v>1457</v>
      </c>
      <c r="D3716" s="40" t="s">
        <v>1458</v>
      </c>
      <c r="E3716" s="52" t="s">
        <v>149</v>
      </c>
      <c r="F3716" s="52" t="s">
        <v>0</v>
      </c>
      <c r="G3716" s="52" t="s">
        <v>0</v>
      </c>
      <c r="H3716" s="6" t="s">
        <v>46</v>
      </c>
      <c r="I3716" s="104">
        <f>SUM(I3717:I3718)</f>
        <v>12000</v>
      </c>
      <c r="J3716" s="104">
        <f>SUM(J3717:J3718)</f>
        <v>0</v>
      </c>
      <c r="K3716" s="104">
        <f>SUM(K3717:K3718)</f>
        <v>0</v>
      </c>
      <c r="L3716" s="104">
        <f t="shared" si="1293"/>
        <v>0</v>
      </c>
      <c r="M3716" s="104">
        <f>SUM(M3717:M3718)</f>
        <v>0</v>
      </c>
      <c r="N3716" s="104">
        <f t="shared" ref="N3716:O3716" si="1311">SUM(N3717:N3718)</f>
        <v>0</v>
      </c>
      <c r="O3716" s="104">
        <f t="shared" si="1311"/>
        <v>0</v>
      </c>
      <c r="P3716" s="104">
        <f t="shared" si="1295"/>
        <v>0</v>
      </c>
      <c r="Q3716" s="104" t="str">
        <f t="shared" si="1296"/>
        <v>-</v>
      </c>
      <c r="R3716" s="35"/>
    </row>
    <row r="3717" spans="1:18" x14ac:dyDescent="0.3">
      <c r="A3717" s="40" t="s">
        <v>796</v>
      </c>
      <c r="B3717" s="40" t="s">
        <v>154</v>
      </c>
      <c r="C3717" s="40" t="s">
        <v>1457</v>
      </c>
      <c r="D3717" s="40" t="s">
        <v>1458</v>
      </c>
      <c r="E3717" s="88" t="s">
        <v>3022</v>
      </c>
      <c r="F3717" s="40"/>
      <c r="G3717" s="81" t="s">
        <v>3071</v>
      </c>
      <c r="H3717" s="9" t="s">
        <v>49</v>
      </c>
      <c r="I3717" s="102">
        <v>10000</v>
      </c>
      <c r="J3717" s="102">
        <v>0</v>
      </c>
      <c r="K3717" s="102"/>
      <c r="L3717" s="102">
        <f t="shared" si="1293"/>
        <v>0</v>
      </c>
      <c r="M3717" s="102">
        <v>0</v>
      </c>
      <c r="N3717" s="102"/>
      <c r="O3717" s="102"/>
      <c r="P3717" s="102">
        <f t="shared" si="1295"/>
        <v>0</v>
      </c>
      <c r="Q3717" s="102" t="str">
        <f t="shared" si="1296"/>
        <v>-</v>
      </c>
      <c r="R3717" s="35"/>
    </row>
    <row r="3718" spans="1:18" x14ac:dyDescent="0.3">
      <c r="A3718" s="40" t="s">
        <v>796</v>
      </c>
      <c r="B3718" s="40" t="s">
        <v>154</v>
      </c>
      <c r="C3718" s="40" t="s">
        <v>1457</v>
      </c>
      <c r="D3718" s="40" t="s">
        <v>1458</v>
      </c>
      <c r="E3718" s="88" t="s">
        <v>3037</v>
      </c>
      <c r="F3718" s="40"/>
      <c r="G3718" s="81" t="s">
        <v>3071</v>
      </c>
      <c r="H3718" s="9" t="s">
        <v>52</v>
      </c>
      <c r="I3718" s="102">
        <v>2000</v>
      </c>
      <c r="J3718" s="102">
        <v>0</v>
      </c>
      <c r="K3718" s="102"/>
      <c r="L3718" s="102">
        <f t="shared" si="1293"/>
        <v>0</v>
      </c>
      <c r="M3718" s="102">
        <v>0</v>
      </c>
      <c r="N3718" s="102"/>
      <c r="O3718" s="102"/>
      <c r="P3718" s="102">
        <f t="shared" si="1295"/>
        <v>0</v>
      </c>
      <c r="Q3718" s="102" t="str">
        <f t="shared" si="1296"/>
        <v>-</v>
      </c>
      <c r="R3718" s="35"/>
    </row>
    <row r="3719" spans="1:18" s="34" customFormat="1" x14ac:dyDescent="0.3">
      <c r="A3719" s="49" t="s">
        <v>0</v>
      </c>
      <c r="B3719" s="49" t="s">
        <v>0</v>
      </c>
      <c r="C3719" s="49" t="s">
        <v>0</v>
      </c>
      <c r="D3719" s="49" t="s">
        <v>0</v>
      </c>
      <c r="E3719" s="49" t="s">
        <v>0</v>
      </c>
      <c r="F3719" s="49" t="s">
        <v>0</v>
      </c>
      <c r="G3719" s="49" t="s">
        <v>0</v>
      </c>
      <c r="H3719" s="21" t="s">
        <v>1467</v>
      </c>
      <c r="I3719" s="112">
        <f>SUM(I3689,I3712,I3715)</f>
        <v>2449276</v>
      </c>
      <c r="J3719" s="112">
        <f>SUM(J3689,J3712,J3715)</f>
        <v>2426376</v>
      </c>
      <c r="K3719" s="112">
        <f>SUM(K3689,K3712,K3715)</f>
        <v>0</v>
      </c>
      <c r="L3719" s="112">
        <f t="shared" si="1293"/>
        <v>617115</v>
      </c>
      <c r="M3719" s="112">
        <f>SUM(M3689,M3712,M3715)</f>
        <v>195140</v>
      </c>
      <c r="N3719" s="112">
        <f t="shared" ref="N3719:O3719" si="1312">SUM(N3689,N3712,N3715)</f>
        <v>218150</v>
      </c>
      <c r="O3719" s="112">
        <f t="shared" si="1312"/>
        <v>203825</v>
      </c>
      <c r="P3719" s="112">
        <f t="shared" si="1295"/>
        <v>617115</v>
      </c>
      <c r="Q3719" s="112">
        <f t="shared" si="1296"/>
        <v>25.433609630164494</v>
      </c>
      <c r="R3719" s="35"/>
    </row>
    <row r="3720" spans="1:18" ht="15" thickBot="1" x14ac:dyDescent="0.35">
      <c r="A3720" s="81" t="s">
        <v>0</v>
      </c>
      <c r="B3720" s="81" t="s">
        <v>0</v>
      </c>
      <c r="C3720" s="81" t="s">
        <v>0</v>
      </c>
      <c r="D3720" s="81" t="s">
        <v>0</v>
      </c>
      <c r="E3720" s="81" t="s">
        <v>0</v>
      </c>
      <c r="F3720" s="81" t="s">
        <v>0</v>
      </c>
      <c r="G3720" s="81" t="s">
        <v>0</v>
      </c>
      <c r="H3720" s="6" t="s">
        <v>152</v>
      </c>
      <c r="I3720" s="104">
        <v>74</v>
      </c>
      <c r="J3720" s="104">
        <v>74</v>
      </c>
      <c r="K3720" s="104"/>
      <c r="L3720" s="104"/>
      <c r="M3720" s="104"/>
      <c r="N3720" s="104"/>
      <c r="O3720" s="104"/>
      <c r="P3720" s="104"/>
      <c r="Q3720" s="104"/>
      <c r="R3720" s="35"/>
    </row>
    <row r="3721" spans="1:18" s="34" customFormat="1" ht="31.2" thickBot="1" x14ac:dyDescent="0.35">
      <c r="A3721" s="127" t="s">
        <v>0</v>
      </c>
      <c r="B3721" s="127" t="s">
        <v>0</v>
      </c>
      <c r="C3721" s="127" t="s">
        <v>0</v>
      </c>
      <c r="D3721" s="127" t="s">
        <v>0</v>
      </c>
      <c r="E3721" s="127" t="s">
        <v>0</v>
      </c>
      <c r="F3721" s="127" t="s">
        <v>0</v>
      </c>
      <c r="G3721" s="127" t="s">
        <v>0</v>
      </c>
      <c r="H3721" s="29" t="s">
        <v>63</v>
      </c>
      <c r="I3721" s="124" t="s">
        <v>3013</v>
      </c>
      <c r="J3721" s="124" t="s">
        <v>2</v>
      </c>
      <c r="K3721" s="124" t="s">
        <v>3097</v>
      </c>
      <c r="L3721" s="124" t="s">
        <v>3097</v>
      </c>
      <c r="M3721" s="124" t="s">
        <v>3098</v>
      </c>
      <c r="N3721" s="124" t="s">
        <v>3099</v>
      </c>
      <c r="O3721" s="124" t="s">
        <v>3100</v>
      </c>
      <c r="P3721" s="124" t="s">
        <v>3097</v>
      </c>
      <c r="Q3721" s="126" t="s">
        <v>3101</v>
      </c>
      <c r="R3721" s="35"/>
    </row>
    <row r="3722" spans="1:18" x14ac:dyDescent="0.3">
      <c r="A3722" s="128"/>
      <c r="B3722" s="128"/>
      <c r="C3722" s="128"/>
      <c r="D3722" s="128"/>
      <c r="E3722" s="128"/>
      <c r="F3722" s="128"/>
      <c r="G3722" s="128"/>
      <c r="H3722" s="10" t="s">
        <v>0</v>
      </c>
      <c r="I3722" s="103">
        <v>1</v>
      </c>
      <c r="J3722" s="103">
        <v>2</v>
      </c>
      <c r="K3722" s="103">
        <v>3</v>
      </c>
      <c r="L3722" s="103" t="s">
        <v>3</v>
      </c>
      <c r="M3722" s="103">
        <v>5</v>
      </c>
      <c r="N3722" s="103">
        <v>6</v>
      </c>
      <c r="O3722" s="103">
        <v>7</v>
      </c>
      <c r="P3722" s="103" t="s">
        <v>3102</v>
      </c>
      <c r="Q3722" s="103">
        <v>9</v>
      </c>
      <c r="R3722" s="35"/>
    </row>
    <row r="3723" spans="1:18" x14ac:dyDescent="0.3">
      <c r="A3723" s="128"/>
      <c r="B3723" s="128"/>
      <c r="C3723" s="128"/>
      <c r="D3723" s="128"/>
      <c r="E3723" s="128"/>
      <c r="F3723" s="128"/>
      <c r="G3723" s="128"/>
      <c r="H3723" s="11" t="s">
        <v>99</v>
      </c>
      <c r="I3723" s="105">
        <f>SUM(I3719)</f>
        <v>2449276</v>
      </c>
      <c r="J3723" s="105">
        <f>SUM(J3719)</f>
        <v>2426376</v>
      </c>
      <c r="K3723" s="105">
        <f>SUM(K3719)</f>
        <v>0</v>
      </c>
      <c r="L3723" s="105">
        <f t="shared" ref="L3723:L3786" si="1313">SUM(M3723:O3723)</f>
        <v>617115</v>
      </c>
      <c r="M3723" s="105">
        <f>SUM(M3719)</f>
        <v>195140</v>
      </c>
      <c r="N3723" s="105">
        <f t="shared" ref="N3723:O3723" si="1314">SUM(N3719)</f>
        <v>218150</v>
      </c>
      <c r="O3723" s="105">
        <f t="shared" si="1314"/>
        <v>203825</v>
      </c>
      <c r="P3723" s="105">
        <f t="shared" ref="P3723:P3786" si="1315">K3723+L3723</f>
        <v>617115</v>
      </c>
      <c r="Q3723" s="105">
        <f t="shared" si="1296"/>
        <v>25.433609630164494</v>
      </c>
      <c r="R3723" s="35"/>
    </row>
    <row r="3724" spans="1:18" x14ac:dyDescent="0.3">
      <c r="A3724" s="128"/>
      <c r="B3724" s="128"/>
      <c r="C3724" s="128"/>
      <c r="D3724" s="128"/>
      <c r="E3724" s="128"/>
      <c r="F3724" s="128"/>
      <c r="G3724" s="128"/>
      <c r="H3724" s="12" t="s">
        <v>62</v>
      </c>
      <c r="I3724" s="105">
        <f>SUM(I3723)</f>
        <v>2449276</v>
      </c>
      <c r="J3724" s="105">
        <f>SUM(J3723)</f>
        <v>2426376</v>
      </c>
      <c r="K3724" s="105">
        <f>SUM(K3723)</f>
        <v>0</v>
      </c>
      <c r="L3724" s="105">
        <f t="shared" si="1313"/>
        <v>617115</v>
      </c>
      <c r="M3724" s="105">
        <f>SUM(M3723)</f>
        <v>195140</v>
      </c>
      <c r="N3724" s="105">
        <f t="shared" ref="N3724:O3724" si="1316">SUM(N3723)</f>
        <v>218150</v>
      </c>
      <c r="O3724" s="105">
        <f t="shared" si="1316"/>
        <v>203825</v>
      </c>
      <c r="P3724" s="105">
        <f t="shared" si="1315"/>
        <v>617115</v>
      </c>
      <c r="Q3724" s="105">
        <f t="shared" si="1296"/>
        <v>25.433609630164494</v>
      </c>
      <c r="R3724" s="35"/>
    </row>
    <row r="3725" spans="1:18" x14ac:dyDescent="0.3">
      <c r="A3725" s="129"/>
      <c r="B3725" s="129"/>
      <c r="C3725" s="129"/>
      <c r="D3725" s="129"/>
      <c r="E3725" s="129"/>
      <c r="F3725" s="129"/>
      <c r="G3725" s="129"/>
      <c r="R3725" s="35"/>
    </row>
    <row r="3726" spans="1:18" ht="15" thickBot="1" x14ac:dyDescent="0.35">
      <c r="A3726" s="81" t="s">
        <v>0</v>
      </c>
      <c r="B3726" s="81" t="s">
        <v>0</v>
      </c>
      <c r="C3726" s="81" t="s">
        <v>0</v>
      </c>
      <c r="D3726" s="81" t="s">
        <v>0</v>
      </c>
      <c r="E3726" s="81" t="s">
        <v>0</v>
      </c>
      <c r="F3726" s="81" t="s">
        <v>0</v>
      </c>
      <c r="G3726" s="81" t="s">
        <v>0</v>
      </c>
      <c r="H3726" s="13" t="s">
        <v>0</v>
      </c>
      <c r="I3726" s="106"/>
      <c r="J3726" s="106"/>
      <c r="K3726" s="106"/>
      <c r="L3726" s="106"/>
      <c r="M3726" s="106"/>
      <c r="N3726" s="106"/>
      <c r="O3726" s="106"/>
      <c r="P3726" s="106"/>
      <c r="Q3726" s="106"/>
      <c r="R3726" s="35"/>
    </row>
    <row r="3727" spans="1:18" s="34" customFormat="1" ht="31.2" thickBot="1" x14ac:dyDescent="0.35">
      <c r="A3727" s="45" t="s">
        <v>112</v>
      </c>
      <c r="B3727" s="45" t="s">
        <v>113</v>
      </c>
      <c r="C3727" s="45" t="s">
        <v>114</v>
      </c>
      <c r="D3727" s="46" t="s">
        <v>0</v>
      </c>
      <c r="E3727" s="45" t="s">
        <v>3014</v>
      </c>
      <c r="F3727" s="45" t="s">
        <v>115</v>
      </c>
      <c r="G3727" s="45" t="s">
        <v>116</v>
      </c>
      <c r="H3727" s="29" t="s">
        <v>1</v>
      </c>
      <c r="I3727" s="124" t="s">
        <v>3013</v>
      </c>
      <c r="J3727" s="124" t="s">
        <v>2</v>
      </c>
      <c r="K3727" s="124" t="s">
        <v>3097</v>
      </c>
      <c r="L3727" s="124" t="s">
        <v>3097</v>
      </c>
      <c r="M3727" s="124" t="s">
        <v>3098</v>
      </c>
      <c r="N3727" s="124" t="s">
        <v>3099</v>
      </c>
      <c r="O3727" s="124" t="s">
        <v>3100</v>
      </c>
      <c r="P3727" s="124" t="s">
        <v>3097</v>
      </c>
      <c r="Q3727" s="126" t="s">
        <v>3101</v>
      </c>
      <c r="R3727" s="35"/>
    </row>
    <row r="3728" spans="1:18" x14ac:dyDescent="0.3">
      <c r="A3728" s="50" t="s">
        <v>0</v>
      </c>
      <c r="B3728" s="50" t="s">
        <v>0</v>
      </c>
      <c r="C3728" s="50" t="s">
        <v>0</v>
      </c>
      <c r="D3728" s="51" t="s">
        <v>0</v>
      </c>
      <c r="E3728" s="51" t="s">
        <v>0</v>
      </c>
      <c r="F3728" s="86" t="s">
        <v>0</v>
      </c>
      <c r="G3728" s="87" t="s">
        <v>0</v>
      </c>
      <c r="H3728" s="8" t="s">
        <v>0</v>
      </c>
      <c r="I3728" s="103">
        <v>1</v>
      </c>
      <c r="J3728" s="103">
        <v>2</v>
      </c>
      <c r="K3728" s="103">
        <v>3</v>
      </c>
      <c r="L3728" s="103" t="s">
        <v>3</v>
      </c>
      <c r="M3728" s="103">
        <v>5</v>
      </c>
      <c r="N3728" s="103">
        <v>6</v>
      </c>
      <c r="O3728" s="103">
        <v>7</v>
      </c>
      <c r="P3728" s="103" t="s">
        <v>3102</v>
      </c>
      <c r="Q3728" s="103">
        <v>9</v>
      </c>
      <c r="R3728" s="35"/>
    </row>
    <row r="3729" spans="1:18" x14ac:dyDescent="0.3">
      <c r="A3729" s="41" t="s">
        <v>796</v>
      </c>
      <c r="B3729" s="41" t="s">
        <v>154</v>
      </c>
      <c r="C3729" s="40" t="s">
        <v>1468</v>
      </c>
      <c r="D3729" s="40" t="s">
        <v>1469</v>
      </c>
      <c r="E3729" s="52" t="s">
        <v>0</v>
      </c>
      <c r="F3729" s="52" t="s">
        <v>0</v>
      </c>
      <c r="G3729" s="52" t="s">
        <v>0</v>
      </c>
      <c r="H3729" s="6" t="s">
        <v>1470</v>
      </c>
      <c r="I3729" s="102"/>
      <c r="J3729" s="102"/>
      <c r="K3729" s="102"/>
      <c r="L3729" s="102">
        <f t="shared" si="1313"/>
        <v>0</v>
      </c>
      <c r="M3729" s="102">
        <v>0</v>
      </c>
      <c r="N3729" s="102"/>
      <c r="O3729" s="102"/>
      <c r="P3729" s="102">
        <f t="shared" si="1315"/>
        <v>0</v>
      </c>
      <c r="Q3729" s="102" t="str">
        <f t="shared" ref="Q3729:Q3792" si="1317">IF(J3729=0,"-",P3729/J3729*100)</f>
        <v>-</v>
      </c>
      <c r="R3729" s="35"/>
    </row>
    <row r="3730" spans="1:18" s="34" customFormat="1" ht="20.399999999999999" x14ac:dyDescent="0.3">
      <c r="A3730" s="43" t="s">
        <v>0</v>
      </c>
      <c r="B3730" s="43" t="s">
        <v>0</v>
      </c>
      <c r="C3730" s="43" t="s">
        <v>0</v>
      </c>
      <c r="D3730" s="49" t="s">
        <v>0</v>
      </c>
      <c r="E3730" s="49" t="s">
        <v>0</v>
      </c>
      <c r="F3730" s="49" t="s">
        <v>0</v>
      </c>
      <c r="G3730" s="49" t="s">
        <v>0</v>
      </c>
      <c r="H3730" s="21" t="s">
        <v>26</v>
      </c>
      <c r="I3730" s="112">
        <f>SUM(I3731,I3739,I3741)</f>
        <v>2034054</v>
      </c>
      <c r="J3730" s="112">
        <f>SUM(J3731,J3739,J3741)</f>
        <v>1996054</v>
      </c>
      <c r="K3730" s="112">
        <f>SUM(K3731,K3739,K3741)</f>
        <v>0</v>
      </c>
      <c r="L3730" s="112">
        <f t="shared" si="1313"/>
        <v>492585</v>
      </c>
      <c r="M3730" s="112">
        <f>SUM(M3731,M3739,M3741)</f>
        <v>147281</v>
      </c>
      <c r="N3730" s="112">
        <f t="shared" ref="N3730:O3730" si="1318">SUM(N3731,N3739,N3741)</f>
        <v>175602</v>
      </c>
      <c r="O3730" s="112">
        <f t="shared" si="1318"/>
        <v>169702</v>
      </c>
      <c r="P3730" s="112">
        <f t="shared" si="1315"/>
        <v>492585</v>
      </c>
      <c r="Q3730" s="112">
        <f t="shared" si="1317"/>
        <v>24.677939574781043</v>
      </c>
      <c r="R3730" s="35"/>
    </row>
    <row r="3731" spans="1:18" x14ac:dyDescent="0.3">
      <c r="A3731" s="40" t="s">
        <v>796</v>
      </c>
      <c r="B3731" s="40" t="s">
        <v>154</v>
      </c>
      <c r="C3731" s="40" t="s">
        <v>1468</v>
      </c>
      <c r="D3731" s="40" t="s">
        <v>1469</v>
      </c>
      <c r="E3731" s="52" t="s">
        <v>119</v>
      </c>
      <c r="F3731" s="52" t="s">
        <v>0</v>
      </c>
      <c r="G3731" s="52" t="s">
        <v>0</v>
      </c>
      <c r="H3731" s="6" t="s">
        <v>5</v>
      </c>
      <c r="I3731" s="104">
        <f>SUM(I3732,I3733)</f>
        <v>1718204</v>
      </c>
      <c r="J3731" s="104">
        <f>SUM(J3732,J3733)</f>
        <v>1699004</v>
      </c>
      <c r="K3731" s="104">
        <f>SUM(K3732,K3733)</f>
        <v>0</v>
      </c>
      <c r="L3731" s="104">
        <f t="shared" si="1313"/>
        <v>421261</v>
      </c>
      <c r="M3731" s="104">
        <f>SUM(M3732,M3733)</f>
        <v>134345</v>
      </c>
      <c r="N3731" s="104">
        <f t="shared" ref="N3731:O3731" si="1319">SUM(N3732,N3733)</f>
        <v>145408</v>
      </c>
      <c r="O3731" s="104">
        <f t="shared" si="1319"/>
        <v>141508</v>
      </c>
      <c r="P3731" s="104">
        <f t="shared" si="1315"/>
        <v>421261</v>
      </c>
      <c r="Q3731" s="104">
        <f t="shared" si="1317"/>
        <v>24.794585533642064</v>
      </c>
      <c r="R3731" s="35"/>
    </row>
    <row r="3732" spans="1:18" x14ac:dyDescent="0.3">
      <c r="A3732" s="40" t="s">
        <v>796</v>
      </c>
      <c r="B3732" s="40" t="s">
        <v>154</v>
      </c>
      <c r="C3732" s="40" t="s">
        <v>1468</v>
      </c>
      <c r="D3732" s="40" t="s">
        <v>1469</v>
      </c>
      <c r="E3732" s="88" t="s">
        <v>3015</v>
      </c>
      <c r="F3732" s="40"/>
      <c r="G3732" s="81" t="s">
        <v>3071</v>
      </c>
      <c r="H3732" s="9" t="s">
        <v>6</v>
      </c>
      <c r="I3732" s="102">
        <v>1449754</v>
      </c>
      <c r="J3732" s="102">
        <v>1433154</v>
      </c>
      <c r="K3732" s="102"/>
      <c r="L3732" s="102">
        <f t="shared" si="1313"/>
        <v>369526</v>
      </c>
      <c r="M3732" s="102">
        <v>119526</v>
      </c>
      <c r="N3732" s="102">
        <v>125000</v>
      </c>
      <c r="O3732" s="102">
        <v>125000</v>
      </c>
      <c r="P3732" s="102">
        <f t="shared" si="1315"/>
        <v>369526</v>
      </c>
      <c r="Q3732" s="102">
        <f t="shared" si="1317"/>
        <v>25.784109732799127</v>
      </c>
      <c r="R3732" s="35"/>
    </row>
    <row r="3733" spans="1:18" x14ac:dyDescent="0.3">
      <c r="A3733" s="41" t="s">
        <v>796</v>
      </c>
      <c r="B3733" s="41" t="s">
        <v>154</v>
      </c>
      <c r="C3733" s="41" t="s">
        <v>1468</v>
      </c>
      <c r="D3733" s="41" t="s">
        <v>1469</v>
      </c>
      <c r="E3733" s="41" t="s">
        <v>120</v>
      </c>
      <c r="F3733" s="40" t="s">
        <v>0</v>
      </c>
      <c r="G3733" s="81" t="s">
        <v>0</v>
      </c>
      <c r="H3733" s="6" t="s">
        <v>7</v>
      </c>
      <c r="I3733" s="104">
        <f>SUM(I3734:I3738)</f>
        <v>268450</v>
      </c>
      <c r="J3733" s="104">
        <f>SUM(J3734:J3738)</f>
        <v>265850</v>
      </c>
      <c r="K3733" s="104">
        <f>SUM(K3734:K3738)</f>
        <v>0</v>
      </c>
      <c r="L3733" s="104">
        <f t="shared" si="1313"/>
        <v>51735</v>
      </c>
      <c r="M3733" s="104">
        <f>SUM(M3734:M3738)</f>
        <v>14819</v>
      </c>
      <c r="N3733" s="104">
        <f t="shared" ref="N3733:O3733" si="1320">SUM(N3734:N3738)</f>
        <v>20408</v>
      </c>
      <c r="O3733" s="104">
        <f t="shared" si="1320"/>
        <v>16508</v>
      </c>
      <c r="P3733" s="104">
        <f t="shared" si="1315"/>
        <v>51735</v>
      </c>
      <c r="Q3733" s="104">
        <f t="shared" si="1317"/>
        <v>19.460221929659582</v>
      </c>
      <c r="R3733" s="35"/>
    </row>
    <row r="3734" spans="1:18" x14ac:dyDescent="0.3">
      <c r="A3734" s="40" t="s">
        <v>796</v>
      </c>
      <c r="B3734" s="40" t="s">
        <v>154</v>
      </c>
      <c r="C3734" s="40" t="s">
        <v>1468</v>
      </c>
      <c r="D3734" s="40" t="s">
        <v>1469</v>
      </c>
      <c r="E3734" s="88" t="s">
        <v>3016</v>
      </c>
      <c r="F3734" s="40" t="s">
        <v>1471</v>
      </c>
      <c r="G3734" s="81" t="s">
        <v>3071</v>
      </c>
      <c r="H3734" s="9" t="s">
        <v>9</v>
      </c>
      <c r="I3734" s="102">
        <v>40200</v>
      </c>
      <c r="J3734" s="102">
        <v>39700</v>
      </c>
      <c r="K3734" s="102"/>
      <c r="L3734" s="102">
        <f t="shared" si="1313"/>
        <v>9864</v>
      </c>
      <c r="M3734" s="102">
        <v>3248</v>
      </c>
      <c r="N3734" s="102">
        <v>3308</v>
      </c>
      <c r="O3734" s="102">
        <v>3308</v>
      </c>
      <c r="P3734" s="102">
        <f t="shared" si="1315"/>
        <v>9864</v>
      </c>
      <c r="Q3734" s="102">
        <f t="shared" si="1317"/>
        <v>24.846347607052895</v>
      </c>
      <c r="R3734" s="35"/>
    </row>
    <row r="3735" spans="1:18" x14ac:dyDescent="0.3">
      <c r="A3735" s="40" t="s">
        <v>796</v>
      </c>
      <c r="B3735" s="40" t="s">
        <v>154</v>
      </c>
      <c r="C3735" s="40" t="s">
        <v>1468</v>
      </c>
      <c r="D3735" s="40" t="s">
        <v>1469</v>
      </c>
      <c r="E3735" s="88" t="s">
        <v>3016</v>
      </c>
      <c r="F3735" s="40" t="s">
        <v>1472</v>
      </c>
      <c r="G3735" s="81" t="s">
        <v>3071</v>
      </c>
      <c r="H3735" s="9" t="s">
        <v>12</v>
      </c>
      <c r="I3735" s="102">
        <v>160050</v>
      </c>
      <c r="J3735" s="102">
        <v>158450</v>
      </c>
      <c r="K3735" s="102"/>
      <c r="L3735" s="102">
        <f t="shared" si="1313"/>
        <v>37971</v>
      </c>
      <c r="M3735" s="102">
        <v>11571</v>
      </c>
      <c r="N3735" s="102">
        <v>13200</v>
      </c>
      <c r="O3735" s="102">
        <v>13200</v>
      </c>
      <c r="P3735" s="102">
        <f t="shared" si="1315"/>
        <v>37971</v>
      </c>
      <c r="Q3735" s="102">
        <f t="shared" si="1317"/>
        <v>23.964026506784474</v>
      </c>
      <c r="R3735" s="35"/>
    </row>
    <row r="3736" spans="1:18" x14ac:dyDescent="0.3">
      <c r="A3736" s="40" t="s">
        <v>796</v>
      </c>
      <c r="B3736" s="40" t="s">
        <v>154</v>
      </c>
      <c r="C3736" s="40" t="s">
        <v>1468</v>
      </c>
      <c r="D3736" s="40" t="s">
        <v>1469</v>
      </c>
      <c r="E3736" s="88" t="s">
        <v>3016</v>
      </c>
      <c r="F3736" s="40" t="s">
        <v>1473</v>
      </c>
      <c r="G3736" s="81" t="s">
        <v>3071</v>
      </c>
      <c r="H3736" s="9" t="s">
        <v>10</v>
      </c>
      <c r="I3736" s="102">
        <v>31700</v>
      </c>
      <c r="J3736" s="102">
        <v>31200</v>
      </c>
      <c r="K3736" s="102"/>
      <c r="L3736" s="102">
        <f t="shared" si="1313"/>
        <v>0</v>
      </c>
      <c r="M3736" s="102">
        <v>0</v>
      </c>
      <c r="N3736" s="102"/>
      <c r="O3736" s="102"/>
      <c r="P3736" s="102">
        <f t="shared" si="1315"/>
        <v>0</v>
      </c>
      <c r="Q3736" s="102">
        <f t="shared" si="1317"/>
        <v>0</v>
      </c>
      <c r="R3736" s="35"/>
    </row>
    <row r="3737" spans="1:18" x14ac:dyDescent="0.3">
      <c r="A3737" s="40" t="s">
        <v>796</v>
      </c>
      <c r="B3737" s="40" t="s">
        <v>154</v>
      </c>
      <c r="C3737" s="40" t="s">
        <v>1468</v>
      </c>
      <c r="D3737" s="40" t="s">
        <v>1469</v>
      </c>
      <c r="E3737" s="88" t="s">
        <v>3016</v>
      </c>
      <c r="F3737" s="40" t="s">
        <v>1474</v>
      </c>
      <c r="G3737" s="81" t="s">
        <v>3071</v>
      </c>
      <c r="H3737" s="9" t="s">
        <v>8</v>
      </c>
      <c r="I3737" s="102">
        <v>20300</v>
      </c>
      <c r="J3737" s="102">
        <v>20300</v>
      </c>
      <c r="K3737" s="102"/>
      <c r="L3737" s="102">
        <f t="shared" si="1313"/>
        <v>0</v>
      </c>
      <c r="M3737" s="102">
        <v>0</v>
      </c>
      <c r="N3737" s="102">
        <v>0</v>
      </c>
      <c r="O3737" s="102">
        <v>0</v>
      </c>
      <c r="P3737" s="102">
        <f t="shared" si="1315"/>
        <v>0</v>
      </c>
      <c r="Q3737" s="102">
        <f t="shared" si="1317"/>
        <v>0</v>
      </c>
      <c r="R3737" s="35"/>
    </row>
    <row r="3738" spans="1:18" x14ac:dyDescent="0.3">
      <c r="A3738" s="40" t="s">
        <v>796</v>
      </c>
      <c r="B3738" s="40" t="s">
        <v>154</v>
      </c>
      <c r="C3738" s="40" t="s">
        <v>1468</v>
      </c>
      <c r="D3738" s="40" t="s">
        <v>1469</v>
      </c>
      <c r="E3738" s="88" t="s">
        <v>3016</v>
      </c>
      <c r="F3738" s="40" t="s">
        <v>1475</v>
      </c>
      <c r="G3738" s="81" t="s">
        <v>3071</v>
      </c>
      <c r="H3738" s="9" t="s">
        <v>11</v>
      </c>
      <c r="I3738" s="102">
        <v>16200</v>
      </c>
      <c r="J3738" s="102">
        <v>16200</v>
      </c>
      <c r="K3738" s="102"/>
      <c r="L3738" s="102">
        <f t="shared" si="1313"/>
        <v>3900</v>
      </c>
      <c r="M3738" s="102">
        <v>0</v>
      </c>
      <c r="N3738" s="102">
        <v>3900</v>
      </c>
      <c r="O3738" s="102"/>
      <c r="P3738" s="102">
        <f t="shared" si="1315"/>
        <v>3900</v>
      </c>
      <c r="Q3738" s="102">
        <f t="shared" si="1317"/>
        <v>24.074074074074073</v>
      </c>
      <c r="R3738" s="35"/>
    </row>
    <row r="3739" spans="1:18" x14ac:dyDescent="0.3">
      <c r="A3739" s="40" t="s">
        <v>796</v>
      </c>
      <c r="B3739" s="40" t="s">
        <v>154</v>
      </c>
      <c r="C3739" s="40" t="s">
        <v>1468</v>
      </c>
      <c r="D3739" s="40" t="s">
        <v>1469</v>
      </c>
      <c r="E3739" s="52" t="s">
        <v>124</v>
      </c>
      <c r="F3739" s="52" t="s">
        <v>0</v>
      </c>
      <c r="G3739" s="52" t="s">
        <v>0</v>
      </c>
      <c r="H3739" s="6" t="s">
        <v>14</v>
      </c>
      <c r="I3739" s="104">
        <f>SUM(I3740)</f>
        <v>156350</v>
      </c>
      <c r="J3739" s="104">
        <f>SUM(J3740)</f>
        <v>154550</v>
      </c>
      <c r="K3739" s="104">
        <f>SUM(K3740)</f>
        <v>0</v>
      </c>
      <c r="L3739" s="104">
        <f t="shared" si="1313"/>
        <v>39551</v>
      </c>
      <c r="M3739" s="104">
        <f>SUM(M3740)</f>
        <v>12551</v>
      </c>
      <c r="N3739" s="104">
        <f t="shared" ref="N3739:O3739" si="1321">SUM(N3740)</f>
        <v>14000</v>
      </c>
      <c r="O3739" s="104">
        <f t="shared" si="1321"/>
        <v>13000</v>
      </c>
      <c r="P3739" s="104">
        <f t="shared" si="1315"/>
        <v>39551</v>
      </c>
      <c r="Q3739" s="104">
        <f t="shared" si="1317"/>
        <v>25.591070850857328</v>
      </c>
      <c r="R3739" s="35"/>
    </row>
    <row r="3740" spans="1:18" x14ac:dyDescent="0.3">
      <c r="A3740" s="40" t="s">
        <v>796</v>
      </c>
      <c r="B3740" s="40" t="s">
        <v>154</v>
      </c>
      <c r="C3740" s="40" t="s">
        <v>1468</v>
      </c>
      <c r="D3740" s="40" t="s">
        <v>1469</v>
      </c>
      <c r="E3740" s="88" t="s">
        <v>3017</v>
      </c>
      <c r="F3740" s="40"/>
      <c r="G3740" s="81" t="s">
        <v>3071</v>
      </c>
      <c r="H3740" s="9" t="s">
        <v>15</v>
      </c>
      <c r="I3740" s="102">
        <v>156350</v>
      </c>
      <c r="J3740" s="102">
        <v>154550</v>
      </c>
      <c r="K3740" s="102"/>
      <c r="L3740" s="102">
        <f t="shared" si="1313"/>
        <v>39551</v>
      </c>
      <c r="M3740" s="102">
        <v>12551</v>
      </c>
      <c r="N3740" s="102">
        <v>14000</v>
      </c>
      <c r="O3740" s="102">
        <v>13000</v>
      </c>
      <c r="P3740" s="102">
        <f t="shared" si="1315"/>
        <v>39551</v>
      </c>
      <c r="Q3740" s="102">
        <f t="shared" si="1317"/>
        <v>25.591070850857328</v>
      </c>
      <c r="R3740" s="35"/>
    </row>
    <row r="3741" spans="1:18" x14ac:dyDescent="0.3">
      <c r="A3741" s="40" t="s">
        <v>796</v>
      </c>
      <c r="B3741" s="40" t="s">
        <v>154</v>
      </c>
      <c r="C3741" s="40" t="s">
        <v>1468</v>
      </c>
      <c r="D3741" s="40" t="s">
        <v>1469</v>
      </c>
      <c r="E3741" s="52" t="s">
        <v>125</v>
      </c>
      <c r="F3741" s="52" t="s">
        <v>0</v>
      </c>
      <c r="G3741" s="52" t="s">
        <v>0</v>
      </c>
      <c r="H3741" s="6" t="s">
        <v>16</v>
      </c>
      <c r="I3741" s="104">
        <f>SUM(I3742:I3748)</f>
        <v>159500</v>
      </c>
      <c r="J3741" s="104">
        <f>SUM(J3742:J3748)</f>
        <v>142500</v>
      </c>
      <c r="K3741" s="104">
        <f>SUM(K3742:K3748)</f>
        <v>0</v>
      </c>
      <c r="L3741" s="104">
        <f t="shared" si="1313"/>
        <v>31773</v>
      </c>
      <c r="M3741" s="104">
        <f>SUM(M3742:M3748)</f>
        <v>385</v>
      </c>
      <c r="N3741" s="104">
        <f t="shared" ref="N3741:O3741" si="1322">SUM(N3742:N3748)</f>
        <v>16194</v>
      </c>
      <c r="O3741" s="104">
        <f t="shared" si="1322"/>
        <v>15194</v>
      </c>
      <c r="P3741" s="104">
        <f t="shared" si="1315"/>
        <v>31773</v>
      </c>
      <c r="Q3741" s="104">
        <f t="shared" si="1317"/>
        <v>22.296842105263156</v>
      </c>
      <c r="R3741" s="35"/>
    </row>
    <row r="3742" spans="1:18" x14ac:dyDescent="0.3">
      <c r="A3742" s="40" t="s">
        <v>796</v>
      </c>
      <c r="B3742" s="40" t="s">
        <v>154</v>
      </c>
      <c r="C3742" s="40" t="s">
        <v>1468</v>
      </c>
      <c r="D3742" s="40" t="s">
        <v>1469</v>
      </c>
      <c r="E3742" s="88" t="s">
        <v>3018</v>
      </c>
      <c r="F3742" s="40"/>
      <c r="G3742" s="81" t="s">
        <v>3071</v>
      </c>
      <c r="H3742" s="9" t="s">
        <v>17</v>
      </c>
      <c r="I3742" s="102">
        <v>3400</v>
      </c>
      <c r="J3742" s="102">
        <v>2900</v>
      </c>
      <c r="K3742" s="102"/>
      <c r="L3742" s="102">
        <f t="shared" si="1313"/>
        <v>0</v>
      </c>
      <c r="M3742" s="102">
        <v>0</v>
      </c>
      <c r="N3742" s="102"/>
      <c r="O3742" s="102"/>
      <c r="P3742" s="102">
        <f t="shared" si="1315"/>
        <v>0</v>
      </c>
      <c r="Q3742" s="102">
        <f t="shared" si="1317"/>
        <v>0</v>
      </c>
      <c r="R3742" s="35"/>
    </row>
    <row r="3743" spans="1:18" x14ac:dyDescent="0.3">
      <c r="A3743" s="40" t="s">
        <v>796</v>
      </c>
      <c r="B3743" s="40" t="s">
        <v>154</v>
      </c>
      <c r="C3743" s="40" t="s">
        <v>1468</v>
      </c>
      <c r="D3743" s="40" t="s">
        <v>1469</v>
      </c>
      <c r="E3743" s="88" t="s">
        <v>3031</v>
      </c>
      <c r="F3743" s="40"/>
      <c r="G3743" s="81" t="s">
        <v>3071</v>
      </c>
      <c r="H3743" s="9" t="s">
        <v>18</v>
      </c>
      <c r="I3743" s="102">
        <v>73200</v>
      </c>
      <c r="J3743" s="102">
        <v>73200</v>
      </c>
      <c r="K3743" s="102"/>
      <c r="L3743" s="102">
        <f t="shared" si="1313"/>
        <v>19000</v>
      </c>
      <c r="M3743" s="102">
        <v>0</v>
      </c>
      <c r="N3743" s="102">
        <v>9500</v>
      </c>
      <c r="O3743" s="102">
        <v>9500</v>
      </c>
      <c r="P3743" s="102">
        <f t="shared" si="1315"/>
        <v>19000</v>
      </c>
      <c r="Q3743" s="102">
        <f t="shared" si="1317"/>
        <v>25.956284153005466</v>
      </c>
      <c r="R3743" s="35"/>
    </row>
    <row r="3744" spans="1:18" x14ac:dyDescent="0.3">
      <c r="A3744" s="40" t="s">
        <v>796</v>
      </c>
      <c r="B3744" s="40" t="s">
        <v>154</v>
      </c>
      <c r="C3744" s="40" t="s">
        <v>1468</v>
      </c>
      <c r="D3744" s="40" t="s">
        <v>1469</v>
      </c>
      <c r="E3744" s="88" t="s">
        <v>3032</v>
      </c>
      <c r="F3744" s="40"/>
      <c r="G3744" s="81" t="s">
        <v>3071</v>
      </c>
      <c r="H3744" s="9" t="s">
        <v>19</v>
      </c>
      <c r="I3744" s="102">
        <v>16500</v>
      </c>
      <c r="J3744" s="102">
        <v>16500</v>
      </c>
      <c r="K3744" s="102"/>
      <c r="L3744" s="102">
        <f t="shared" si="1313"/>
        <v>4000</v>
      </c>
      <c r="M3744" s="102">
        <v>0</v>
      </c>
      <c r="N3744" s="102">
        <v>2500</v>
      </c>
      <c r="O3744" s="102">
        <v>1500</v>
      </c>
      <c r="P3744" s="102">
        <f t="shared" si="1315"/>
        <v>4000</v>
      </c>
      <c r="Q3744" s="102">
        <f t="shared" si="1317"/>
        <v>24.242424242424242</v>
      </c>
      <c r="R3744" s="35"/>
    </row>
    <row r="3745" spans="1:18" x14ac:dyDescent="0.3">
      <c r="A3745" s="40" t="s">
        <v>796</v>
      </c>
      <c r="B3745" s="40" t="s">
        <v>154</v>
      </c>
      <c r="C3745" s="40" t="s">
        <v>1468</v>
      </c>
      <c r="D3745" s="40" t="s">
        <v>1469</v>
      </c>
      <c r="E3745" s="88" t="s">
        <v>3026</v>
      </c>
      <c r="F3745" s="40"/>
      <c r="G3745" s="81" t="s">
        <v>3071</v>
      </c>
      <c r="H3745" s="9" t="s">
        <v>20</v>
      </c>
      <c r="I3745" s="102">
        <v>26700</v>
      </c>
      <c r="J3745" s="102">
        <v>10200</v>
      </c>
      <c r="K3745" s="102"/>
      <c r="L3745" s="102">
        <f t="shared" si="1313"/>
        <v>1700</v>
      </c>
      <c r="M3745" s="102">
        <v>0</v>
      </c>
      <c r="N3745" s="102">
        <v>850</v>
      </c>
      <c r="O3745" s="102">
        <v>850</v>
      </c>
      <c r="P3745" s="102">
        <f t="shared" si="1315"/>
        <v>1700</v>
      </c>
      <c r="Q3745" s="102">
        <f t="shared" si="1317"/>
        <v>16.666666666666664</v>
      </c>
      <c r="R3745" s="35"/>
    </row>
    <row r="3746" spans="1:18" x14ac:dyDescent="0.3">
      <c r="A3746" s="40" t="s">
        <v>796</v>
      </c>
      <c r="B3746" s="40" t="s">
        <v>154</v>
      </c>
      <c r="C3746" s="40" t="s">
        <v>1468</v>
      </c>
      <c r="D3746" s="40" t="s">
        <v>1469</v>
      </c>
      <c r="E3746" s="88" t="s">
        <v>3033</v>
      </c>
      <c r="F3746" s="40"/>
      <c r="G3746" s="81" t="s">
        <v>3071</v>
      </c>
      <c r="H3746" s="9" t="s">
        <v>21</v>
      </c>
      <c r="I3746" s="102">
        <v>800</v>
      </c>
      <c r="J3746" s="102">
        <v>800</v>
      </c>
      <c r="K3746" s="102"/>
      <c r="L3746" s="102">
        <f t="shared" si="1313"/>
        <v>130</v>
      </c>
      <c r="M3746" s="102">
        <v>0</v>
      </c>
      <c r="N3746" s="102">
        <v>65</v>
      </c>
      <c r="O3746" s="102">
        <v>65</v>
      </c>
      <c r="P3746" s="102">
        <f t="shared" si="1315"/>
        <v>130</v>
      </c>
      <c r="Q3746" s="102">
        <f t="shared" si="1317"/>
        <v>16.25</v>
      </c>
      <c r="R3746" s="35"/>
    </row>
    <row r="3747" spans="1:18" x14ac:dyDescent="0.3">
      <c r="A3747" s="40" t="s">
        <v>796</v>
      </c>
      <c r="B3747" s="40" t="s">
        <v>154</v>
      </c>
      <c r="C3747" s="40" t="s">
        <v>1468</v>
      </c>
      <c r="D3747" s="40" t="s">
        <v>1469</v>
      </c>
      <c r="E3747" s="88" t="s">
        <v>3035</v>
      </c>
      <c r="F3747" s="40"/>
      <c r="G3747" s="81" t="s">
        <v>3071</v>
      </c>
      <c r="H3747" s="9" t="s">
        <v>23</v>
      </c>
      <c r="I3747" s="102">
        <v>12000</v>
      </c>
      <c r="J3747" s="102">
        <v>12000</v>
      </c>
      <c r="K3747" s="102"/>
      <c r="L3747" s="102">
        <f t="shared" si="1313"/>
        <v>2000</v>
      </c>
      <c r="M3747" s="102">
        <v>0</v>
      </c>
      <c r="N3747" s="102">
        <v>1000</v>
      </c>
      <c r="O3747" s="102">
        <v>1000</v>
      </c>
      <c r="P3747" s="102">
        <f t="shared" si="1315"/>
        <v>2000</v>
      </c>
      <c r="Q3747" s="102">
        <f t="shared" si="1317"/>
        <v>16.666666666666664</v>
      </c>
      <c r="R3747" s="35"/>
    </row>
    <row r="3748" spans="1:18" x14ac:dyDescent="0.3">
      <c r="A3748" s="41" t="s">
        <v>796</v>
      </c>
      <c r="B3748" s="41" t="s">
        <v>154</v>
      </c>
      <c r="C3748" s="41" t="s">
        <v>1468</v>
      </c>
      <c r="D3748" s="41" t="s">
        <v>1469</v>
      </c>
      <c r="E3748" s="41" t="s">
        <v>127</v>
      </c>
      <c r="F3748" s="40" t="s">
        <v>0</v>
      </c>
      <c r="G3748" s="81" t="s">
        <v>0</v>
      </c>
      <c r="H3748" s="6" t="s">
        <v>25</v>
      </c>
      <c r="I3748" s="104">
        <f>SUM(I3749:I3751)</f>
        <v>26900</v>
      </c>
      <c r="J3748" s="104">
        <f>SUM(J3749:J3751)</f>
        <v>26900</v>
      </c>
      <c r="K3748" s="104">
        <f>SUM(K3749:K3751)</f>
        <v>0</v>
      </c>
      <c r="L3748" s="104">
        <f t="shared" si="1313"/>
        <v>4943</v>
      </c>
      <c r="M3748" s="104">
        <f>SUM(M3749:M3751)</f>
        <v>385</v>
      </c>
      <c r="N3748" s="104">
        <f t="shared" ref="N3748:O3748" si="1323">SUM(N3749:N3751)</f>
        <v>2279</v>
      </c>
      <c r="O3748" s="104">
        <f t="shared" si="1323"/>
        <v>2279</v>
      </c>
      <c r="P3748" s="104">
        <f t="shared" si="1315"/>
        <v>4943</v>
      </c>
      <c r="Q3748" s="104">
        <f t="shared" si="1317"/>
        <v>18.375464684014869</v>
      </c>
      <c r="R3748" s="35"/>
    </row>
    <row r="3749" spans="1:18" x14ac:dyDescent="0.3">
      <c r="A3749" s="40" t="s">
        <v>796</v>
      </c>
      <c r="B3749" s="40" t="s">
        <v>154</v>
      </c>
      <c r="C3749" s="40" t="s">
        <v>1468</v>
      </c>
      <c r="D3749" s="40" t="s">
        <v>1469</v>
      </c>
      <c r="E3749" s="88" t="s">
        <v>3019</v>
      </c>
      <c r="F3749" s="40"/>
      <c r="G3749" s="81" t="s">
        <v>3071</v>
      </c>
      <c r="H3749" s="9" t="s">
        <v>25</v>
      </c>
      <c r="I3749" s="102">
        <v>16400</v>
      </c>
      <c r="J3749" s="102">
        <v>16400</v>
      </c>
      <c r="K3749" s="102"/>
      <c r="L3749" s="102">
        <f t="shared" si="1313"/>
        <v>2700</v>
      </c>
      <c r="M3749" s="102">
        <v>0</v>
      </c>
      <c r="N3749" s="102">
        <v>1350</v>
      </c>
      <c r="O3749" s="102">
        <v>1350</v>
      </c>
      <c r="P3749" s="102">
        <f t="shared" si="1315"/>
        <v>2700</v>
      </c>
      <c r="Q3749" s="102">
        <f t="shared" si="1317"/>
        <v>16.463414634146343</v>
      </c>
      <c r="R3749" s="35"/>
    </row>
    <row r="3750" spans="1:18" x14ac:dyDescent="0.3">
      <c r="A3750" s="40" t="s">
        <v>796</v>
      </c>
      <c r="B3750" s="40" t="s">
        <v>154</v>
      </c>
      <c r="C3750" s="40" t="s">
        <v>1468</v>
      </c>
      <c r="D3750" s="40" t="s">
        <v>1469</v>
      </c>
      <c r="E3750" s="88" t="s">
        <v>3019</v>
      </c>
      <c r="F3750" s="40" t="s">
        <v>1476</v>
      </c>
      <c r="G3750" s="81" t="s">
        <v>3071</v>
      </c>
      <c r="H3750" s="9" t="s">
        <v>135</v>
      </c>
      <c r="I3750" s="102">
        <v>5350</v>
      </c>
      <c r="J3750" s="102">
        <v>5350</v>
      </c>
      <c r="K3750" s="102"/>
      <c r="L3750" s="102">
        <f t="shared" si="1313"/>
        <v>1385</v>
      </c>
      <c r="M3750" s="102">
        <v>385</v>
      </c>
      <c r="N3750" s="102">
        <v>500</v>
      </c>
      <c r="O3750" s="102">
        <v>500</v>
      </c>
      <c r="P3750" s="102">
        <f t="shared" si="1315"/>
        <v>1385</v>
      </c>
      <c r="Q3750" s="102">
        <f t="shared" si="1317"/>
        <v>25.88785046728972</v>
      </c>
      <c r="R3750" s="35"/>
    </row>
    <row r="3751" spans="1:18" ht="20.399999999999999" x14ac:dyDescent="0.3">
      <c r="A3751" s="40" t="s">
        <v>796</v>
      </c>
      <c r="B3751" s="40" t="s">
        <v>154</v>
      </c>
      <c r="C3751" s="40" t="s">
        <v>1468</v>
      </c>
      <c r="D3751" s="40" t="s">
        <v>1469</v>
      </c>
      <c r="E3751" s="88" t="s">
        <v>3019</v>
      </c>
      <c r="F3751" s="40" t="s">
        <v>1477</v>
      </c>
      <c r="G3751" s="81" t="s">
        <v>3071</v>
      </c>
      <c r="H3751" s="9" t="s">
        <v>141</v>
      </c>
      <c r="I3751" s="102">
        <v>5150</v>
      </c>
      <c r="J3751" s="102">
        <v>5150</v>
      </c>
      <c r="K3751" s="102"/>
      <c r="L3751" s="102">
        <f t="shared" si="1313"/>
        <v>858</v>
      </c>
      <c r="M3751" s="102">
        <v>0</v>
      </c>
      <c r="N3751" s="102">
        <v>429</v>
      </c>
      <c r="O3751" s="102">
        <v>429</v>
      </c>
      <c r="P3751" s="102">
        <f t="shared" si="1315"/>
        <v>858</v>
      </c>
      <c r="Q3751" s="102">
        <f t="shared" si="1317"/>
        <v>16.660194174757279</v>
      </c>
      <c r="R3751" s="35"/>
    </row>
    <row r="3752" spans="1:18" s="34" customFormat="1" ht="20.399999999999999" x14ac:dyDescent="0.3">
      <c r="A3752" s="43" t="s">
        <v>0</v>
      </c>
      <c r="B3752" s="43" t="s">
        <v>0</v>
      </c>
      <c r="C3752" s="43" t="s">
        <v>0</v>
      </c>
      <c r="D3752" s="49" t="s">
        <v>0</v>
      </c>
      <c r="E3752" s="49" t="s">
        <v>0</v>
      </c>
      <c r="F3752" s="49" t="s">
        <v>0</v>
      </c>
      <c r="G3752" s="49" t="s">
        <v>0</v>
      </c>
      <c r="H3752" s="21" t="s">
        <v>35</v>
      </c>
      <c r="I3752" s="112">
        <f t="shared" ref="I3752:O3753" si="1324">SUM(I3753)</f>
        <v>100</v>
      </c>
      <c r="J3752" s="112">
        <f t="shared" si="1324"/>
        <v>100</v>
      </c>
      <c r="K3752" s="112">
        <f t="shared" si="1324"/>
        <v>0</v>
      </c>
      <c r="L3752" s="112">
        <f t="shared" si="1313"/>
        <v>0</v>
      </c>
      <c r="M3752" s="112">
        <f t="shared" si="1324"/>
        <v>0</v>
      </c>
      <c r="N3752" s="112">
        <f t="shared" si="1324"/>
        <v>0</v>
      </c>
      <c r="O3752" s="112">
        <f t="shared" si="1324"/>
        <v>0</v>
      </c>
      <c r="P3752" s="112">
        <f t="shared" si="1315"/>
        <v>0</v>
      </c>
      <c r="Q3752" s="112">
        <f t="shared" si="1317"/>
        <v>0</v>
      </c>
      <c r="R3752" s="35"/>
    </row>
    <row r="3753" spans="1:18" x14ac:dyDescent="0.3">
      <c r="A3753" s="40" t="s">
        <v>796</v>
      </c>
      <c r="B3753" s="40" t="s">
        <v>154</v>
      </c>
      <c r="C3753" s="40" t="s">
        <v>1468</v>
      </c>
      <c r="D3753" s="40" t="s">
        <v>1469</v>
      </c>
      <c r="E3753" s="52" t="s">
        <v>142</v>
      </c>
      <c r="F3753" s="52" t="s">
        <v>0</v>
      </c>
      <c r="G3753" s="52" t="s">
        <v>0</v>
      </c>
      <c r="H3753" s="6" t="s">
        <v>27</v>
      </c>
      <c r="I3753" s="104">
        <f t="shared" si="1324"/>
        <v>100</v>
      </c>
      <c r="J3753" s="104">
        <f t="shared" si="1324"/>
        <v>100</v>
      </c>
      <c r="K3753" s="104">
        <f t="shared" si="1324"/>
        <v>0</v>
      </c>
      <c r="L3753" s="104">
        <f t="shared" si="1313"/>
        <v>0</v>
      </c>
      <c r="M3753" s="104">
        <f t="shared" si="1324"/>
        <v>0</v>
      </c>
      <c r="N3753" s="104">
        <f t="shared" si="1324"/>
        <v>0</v>
      </c>
      <c r="O3753" s="104">
        <f t="shared" si="1324"/>
        <v>0</v>
      </c>
      <c r="P3753" s="104">
        <f t="shared" si="1315"/>
        <v>0</v>
      </c>
      <c r="Q3753" s="104">
        <f t="shared" si="1317"/>
        <v>0</v>
      </c>
      <c r="R3753" s="35"/>
    </row>
    <row r="3754" spans="1:18" x14ac:dyDescent="0.3">
      <c r="A3754" s="40" t="s">
        <v>796</v>
      </c>
      <c r="B3754" s="40" t="s">
        <v>154</v>
      </c>
      <c r="C3754" s="40" t="s">
        <v>1468</v>
      </c>
      <c r="D3754" s="40" t="s">
        <v>1469</v>
      </c>
      <c r="E3754" s="88" t="s">
        <v>3021</v>
      </c>
      <c r="F3754" s="40"/>
      <c r="G3754" s="81" t="s">
        <v>3071</v>
      </c>
      <c r="H3754" s="9" t="s">
        <v>34</v>
      </c>
      <c r="I3754" s="102">
        <v>100</v>
      </c>
      <c r="J3754" s="102">
        <v>100</v>
      </c>
      <c r="K3754" s="102"/>
      <c r="L3754" s="102">
        <f t="shared" si="1313"/>
        <v>0</v>
      </c>
      <c r="M3754" s="102">
        <v>0</v>
      </c>
      <c r="N3754" s="102"/>
      <c r="O3754" s="102"/>
      <c r="P3754" s="102">
        <f t="shared" si="1315"/>
        <v>0</v>
      </c>
      <c r="Q3754" s="102">
        <f t="shared" si="1317"/>
        <v>0</v>
      </c>
      <c r="R3754" s="35"/>
    </row>
    <row r="3755" spans="1:18" s="34" customFormat="1" ht="20.399999999999999" x14ac:dyDescent="0.3">
      <c r="A3755" s="43" t="s">
        <v>0</v>
      </c>
      <c r="B3755" s="43" t="s">
        <v>0</v>
      </c>
      <c r="C3755" s="43" t="s">
        <v>0</v>
      </c>
      <c r="D3755" s="49" t="s">
        <v>0</v>
      </c>
      <c r="E3755" s="49" t="s">
        <v>0</v>
      </c>
      <c r="F3755" s="49" t="s">
        <v>0</v>
      </c>
      <c r="G3755" s="49" t="s">
        <v>0</v>
      </c>
      <c r="H3755" s="21" t="s">
        <v>53</v>
      </c>
      <c r="I3755" s="112">
        <f t="shared" ref="I3755:O3756" si="1325">SUM(I3756)</f>
        <v>4000</v>
      </c>
      <c r="J3755" s="112">
        <f t="shared" si="1325"/>
        <v>0</v>
      </c>
      <c r="K3755" s="112">
        <f t="shared" si="1325"/>
        <v>0</v>
      </c>
      <c r="L3755" s="112">
        <f t="shared" si="1313"/>
        <v>0</v>
      </c>
      <c r="M3755" s="112">
        <f t="shared" si="1325"/>
        <v>0</v>
      </c>
      <c r="N3755" s="112">
        <f t="shared" si="1325"/>
        <v>0</v>
      </c>
      <c r="O3755" s="112">
        <f t="shared" si="1325"/>
        <v>0</v>
      </c>
      <c r="P3755" s="112">
        <f t="shared" si="1315"/>
        <v>0</v>
      </c>
      <c r="Q3755" s="112" t="str">
        <f t="shared" si="1317"/>
        <v>-</v>
      </c>
      <c r="R3755" s="35"/>
    </row>
    <row r="3756" spans="1:18" x14ac:dyDescent="0.3">
      <c r="A3756" s="40" t="s">
        <v>796</v>
      </c>
      <c r="B3756" s="40" t="s">
        <v>154</v>
      </c>
      <c r="C3756" s="40" t="s">
        <v>1468</v>
      </c>
      <c r="D3756" s="40" t="s">
        <v>1469</v>
      </c>
      <c r="E3756" s="52" t="s">
        <v>149</v>
      </c>
      <c r="F3756" s="52" t="s">
        <v>0</v>
      </c>
      <c r="G3756" s="52" t="s">
        <v>0</v>
      </c>
      <c r="H3756" s="6" t="s">
        <v>46</v>
      </c>
      <c r="I3756" s="104">
        <f t="shared" si="1325"/>
        <v>4000</v>
      </c>
      <c r="J3756" s="104">
        <f t="shared" si="1325"/>
        <v>0</v>
      </c>
      <c r="K3756" s="104">
        <f t="shared" si="1325"/>
        <v>0</v>
      </c>
      <c r="L3756" s="104">
        <f t="shared" si="1313"/>
        <v>0</v>
      </c>
      <c r="M3756" s="104">
        <f t="shared" si="1325"/>
        <v>0</v>
      </c>
      <c r="N3756" s="104">
        <f t="shared" si="1325"/>
        <v>0</v>
      </c>
      <c r="O3756" s="104">
        <f t="shared" si="1325"/>
        <v>0</v>
      </c>
      <c r="P3756" s="104">
        <f t="shared" si="1315"/>
        <v>0</v>
      </c>
      <c r="Q3756" s="104" t="str">
        <f t="shared" si="1317"/>
        <v>-</v>
      </c>
      <c r="R3756" s="35"/>
    </row>
    <row r="3757" spans="1:18" x14ac:dyDescent="0.3">
      <c r="A3757" s="40" t="s">
        <v>796</v>
      </c>
      <c r="B3757" s="40" t="s">
        <v>154</v>
      </c>
      <c r="C3757" s="40" t="s">
        <v>1468</v>
      </c>
      <c r="D3757" s="40" t="s">
        <v>1469</v>
      </c>
      <c r="E3757" s="88" t="s">
        <v>3022</v>
      </c>
      <c r="F3757" s="40"/>
      <c r="G3757" s="81" t="s">
        <v>3071</v>
      </c>
      <c r="H3757" s="9" t="s">
        <v>49</v>
      </c>
      <c r="I3757" s="102">
        <v>4000</v>
      </c>
      <c r="J3757" s="102">
        <v>0</v>
      </c>
      <c r="K3757" s="102"/>
      <c r="L3757" s="102">
        <f t="shared" si="1313"/>
        <v>0</v>
      </c>
      <c r="M3757" s="102">
        <v>0</v>
      </c>
      <c r="N3757" s="102"/>
      <c r="O3757" s="102"/>
      <c r="P3757" s="102">
        <f t="shared" si="1315"/>
        <v>0</v>
      </c>
      <c r="Q3757" s="102" t="str">
        <f t="shared" si="1317"/>
        <v>-</v>
      </c>
      <c r="R3757" s="35"/>
    </row>
    <row r="3758" spans="1:18" s="34" customFormat="1" x14ac:dyDescent="0.3">
      <c r="A3758" s="49" t="s">
        <v>0</v>
      </c>
      <c r="B3758" s="49" t="s">
        <v>0</v>
      </c>
      <c r="C3758" s="49" t="s">
        <v>0</v>
      </c>
      <c r="D3758" s="49" t="s">
        <v>0</v>
      </c>
      <c r="E3758" s="49" t="s">
        <v>0</v>
      </c>
      <c r="F3758" s="49" t="s">
        <v>0</v>
      </c>
      <c r="G3758" s="49" t="s">
        <v>0</v>
      </c>
      <c r="H3758" s="21" t="s">
        <v>1478</v>
      </c>
      <c r="I3758" s="112">
        <f>SUM(I3730,I3752,I3755)</f>
        <v>2038154</v>
      </c>
      <c r="J3758" s="112">
        <f>SUM(J3730,J3752,J3755)</f>
        <v>1996154</v>
      </c>
      <c r="K3758" s="112">
        <f>SUM(K3730,K3752,K3755)</f>
        <v>0</v>
      </c>
      <c r="L3758" s="112">
        <f t="shared" si="1313"/>
        <v>492585</v>
      </c>
      <c r="M3758" s="112">
        <f>SUM(M3730,M3752,M3755)</f>
        <v>147281</v>
      </c>
      <c r="N3758" s="112">
        <f t="shared" ref="N3758:O3758" si="1326">SUM(N3730,N3752,N3755)</f>
        <v>175602</v>
      </c>
      <c r="O3758" s="112">
        <f t="shared" si="1326"/>
        <v>169702</v>
      </c>
      <c r="P3758" s="112">
        <f t="shared" si="1315"/>
        <v>492585</v>
      </c>
      <c r="Q3758" s="112">
        <f t="shared" si="1317"/>
        <v>24.676703300446761</v>
      </c>
      <c r="R3758" s="35"/>
    </row>
    <row r="3759" spans="1:18" ht="15" thickBot="1" x14ac:dyDescent="0.35">
      <c r="A3759" s="81" t="s">
        <v>0</v>
      </c>
      <c r="B3759" s="81" t="s">
        <v>0</v>
      </c>
      <c r="C3759" s="81" t="s">
        <v>0</v>
      </c>
      <c r="D3759" s="81" t="s">
        <v>0</v>
      </c>
      <c r="E3759" s="81" t="s">
        <v>0</v>
      </c>
      <c r="F3759" s="81" t="s">
        <v>0</v>
      </c>
      <c r="G3759" s="81" t="s">
        <v>0</v>
      </c>
      <c r="H3759" s="6" t="s">
        <v>152</v>
      </c>
      <c r="I3759" s="104">
        <v>61</v>
      </c>
      <c r="J3759" s="104">
        <v>61</v>
      </c>
      <c r="K3759" s="104"/>
      <c r="L3759" s="104"/>
      <c r="M3759" s="104"/>
      <c r="N3759" s="104"/>
      <c r="O3759" s="104"/>
      <c r="P3759" s="104"/>
      <c r="Q3759" s="104"/>
      <c r="R3759" s="35"/>
    </row>
    <row r="3760" spans="1:18" s="34" customFormat="1" ht="31.2" thickBot="1" x14ac:dyDescent="0.35">
      <c r="A3760" s="127" t="s">
        <v>0</v>
      </c>
      <c r="B3760" s="127" t="s">
        <v>0</v>
      </c>
      <c r="C3760" s="127" t="s">
        <v>0</v>
      </c>
      <c r="D3760" s="127" t="s">
        <v>0</v>
      </c>
      <c r="E3760" s="127" t="s">
        <v>0</v>
      </c>
      <c r="F3760" s="127" t="s">
        <v>0</v>
      </c>
      <c r="G3760" s="127" t="s">
        <v>0</v>
      </c>
      <c r="H3760" s="29" t="s">
        <v>63</v>
      </c>
      <c r="I3760" s="124" t="s">
        <v>3013</v>
      </c>
      <c r="J3760" s="124" t="s">
        <v>2</v>
      </c>
      <c r="K3760" s="124" t="s">
        <v>3097</v>
      </c>
      <c r="L3760" s="124" t="s">
        <v>3097</v>
      </c>
      <c r="M3760" s="124" t="s">
        <v>3098</v>
      </c>
      <c r="N3760" s="124" t="s">
        <v>3099</v>
      </c>
      <c r="O3760" s="124" t="s">
        <v>3100</v>
      </c>
      <c r="P3760" s="124" t="s">
        <v>3097</v>
      </c>
      <c r="Q3760" s="126" t="s">
        <v>3101</v>
      </c>
      <c r="R3760" s="35"/>
    </row>
    <row r="3761" spans="1:18" x14ac:dyDescent="0.3">
      <c r="A3761" s="128"/>
      <c r="B3761" s="128"/>
      <c r="C3761" s="128"/>
      <c r="D3761" s="128"/>
      <c r="E3761" s="128"/>
      <c r="F3761" s="128"/>
      <c r="G3761" s="128"/>
      <c r="H3761" s="10" t="s">
        <v>0</v>
      </c>
      <c r="I3761" s="103">
        <v>1</v>
      </c>
      <c r="J3761" s="103">
        <v>2</v>
      </c>
      <c r="K3761" s="103">
        <v>3</v>
      </c>
      <c r="L3761" s="103" t="s">
        <v>3</v>
      </c>
      <c r="M3761" s="103">
        <v>5</v>
      </c>
      <c r="N3761" s="103">
        <v>6</v>
      </c>
      <c r="O3761" s="103">
        <v>7</v>
      </c>
      <c r="P3761" s="103" t="s">
        <v>3102</v>
      </c>
      <c r="Q3761" s="103">
        <v>9</v>
      </c>
      <c r="R3761" s="35"/>
    </row>
    <row r="3762" spans="1:18" x14ac:dyDescent="0.3">
      <c r="A3762" s="128"/>
      <c r="B3762" s="128"/>
      <c r="C3762" s="128"/>
      <c r="D3762" s="128"/>
      <c r="E3762" s="128"/>
      <c r="F3762" s="128"/>
      <c r="G3762" s="128"/>
      <c r="H3762" s="11" t="s">
        <v>99</v>
      </c>
      <c r="I3762" s="105">
        <f>SUM(I3758)</f>
        <v>2038154</v>
      </c>
      <c r="J3762" s="105">
        <f>SUM(J3758)</f>
        <v>1996154</v>
      </c>
      <c r="K3762" s="105">
        <f>SUM(K3758)</f>
        <v>0</v>
      </c>
      <c r="L3762" s="105">
        <f t="shared" si="1313"/>
        <v>492585</v>
      </c>
      <c r="M3762" s="105">
        <f>SUM(M3758)</f>
        <v>147281</v>
      </c>
      <c r="N3762" s="105">
        <f t="shared" ref="N3762:O3762" si="1327">SUM(N3758)</f>
        <v>175602</v>
      </c>
      <c r="O3762" s="105">
        <f t="shared" si="1327"/>
        <v>169702</v>
      </c>
      <c r="P3762" s="105">
        <f t="shared" si="1315"/>
        <v>492585</v>
      </c>
      <c r="Q3762" s="105">
        <f t="shared" si="1317"/>
        <v>24.676703300446761</v>
      </c>
      <c r="R3762" s="35"/>
    </row>
    <row r="3763" spans="1:18" x14ac:dyDescent="0.3">
      <c r="A3763" s="128"/>
      <c r="B3763" s="128"/>
      <c r="C3763" s="128"/>
      <c r="D3763" s="128"/>
      <c r="E3763" s="128"/>
      <c r="F3763" s="128"/>
      <c r="G3763" s="128"/>
      <c r="H3763" s="12" t="s">
        <v>62</v>
      </c>
      <c r="I3763" s="105">
        <f>SUM(I3762)</f>
        <v>2038154</v>
      </c>
      <c r="J3763" s="105">
        <f>SUM(J3762)</f>
        <v>1996154</v>
      </c>
      <c r="K3763" s="105">
        <f>SUM(K3762)</f>
        <v>0</v>
      </c>
      <c r="L3763" s="105">
        <f t="shared" si="1313"/>
        <v>492585</v>
      </c>
      <c r="M3763" s="105">
        <f>SUM(M3762)</f>
        <v>147281</v>
      </c>
      <c r="N3763" s="105">
        <f t="shared" ref="N3763:O3763" si="1328">SUM(N3762)</f>
        <v>175602</v>
      </c>
      <c r="O3763" s="105">
        <f t="shared" si="1328"/>
        <v>169702</v>
      </c>
      <c r="P3763" s="105">
        <f t="shared" si="1315"/>
        <v>492585</v>
      </c>
      <c r="Q3763" s="105">
        <f t="shared" si="1317"/>
        <v>24.676703300446761</v>
      </c>
      <c r="R3763" s="35"/>
    </row>
    <row r="3764" spans="1:18" x14ac:dyDescent="0.3">
      <c r="A3764" s="129"/>
      <c r="B3764" s="129"/>
      <c r="C3764" s="129"/>
      <c r="D3764" s="129"/>
      <c r="E3764" s="129"/>
      <c r="F3764" s="129"/>
      <c r="G3764" s="129"/>
      <c r="R3764" s="35"/>
    </row>
    <row r="3765" spans="1:18" ht="15" thickBot="1" x14ac:dyDescent="0.35">
      <c r="A3765" s="81" t="s">
        <v>0</v>
      </c>
      <c r="B3765" s="81" t="s">
        <v>0</v>
      </c>
      <c r="C3765" s="81" t="s">
        <v>0</v>
      </c>
      <c r="D3765" s="81" t="s">
        <v>0</v>
      </c>
      <c r="E3765" s="81" t="s">
        <v>0</v>
      </c>
      <c r="F3765" s="81" t="s">
        <v>0</v>
      </c>
      <c r="G3765" s="81" t="s">
        <v>0</v>
      </c>
      <c r="H3765" s="13" t="s">
        <v>0</v>
      </c>
      <c r="I3765" s="106"/>
      <c r="J3765" s="106"/>
      <c r="K3765" s="106"/>
      <c r="L3765" s="106"/>
      <c r="M3765" s="106"/>
      <c r="N3765" s="106"/>
      <c r="O3765" s="106"/>
      <c r="P3765" s="106"/>
      <c r="Q3765" s="106"/>
      <c r="R3765" s="35"/>
    </row>
    <row r="3766" spans="1:18" s="34" customFormat="1" ht="31.2" thickBot="1" x14ac:dyDescent="0.35">
      <c r="A3766" s="45" t="s">
        <v>112</v>
      </c>
      <c r="B3766" s="45" t="s">
        <v>113</v>
      </c>
      <c r="C3766" s="45" t="s">
        <v>114</v>
      </c>
      <c r="D3766" s="46" t="s">
        <v>0</v>
      </c>
      <c r="E3766" s="45" t="s">
        <v>3014</v>
      </c>
      <c r="F3766" s="45" t="s">
        <v>115</v>
      </c>
      <c r="G3766" s="45" t="s">
        <v>116</v>
      </c>
      <c r="H3766" s="29" t="s">
        <v>1</v>
      </c>
      <c r="I3766" s="124" t="s">
        <v>3013</v>
      </c>
      <c r="J3766" s="124" t="s">
        <v>2</v>
      </c>
      <c r="K3766" s="124" t="s">
        <v>3097</v>
      </c>
      <c r="L3766" s="124" t="s">
        <v>3097</v>
      </c>
      <c r="M3766" s="124" t="s">
        <v>3098</v>
      </c>
      <c r="N3766" s="124" t="s">
        <v>3099</v>
      </c>
      <c r="O3766" s="124" t="s">
        <v>3100</v>
      </c>
      <c r="P3766" s="124" t="s">
        <v>3097</v>
      </c>
      <c r="Q3766" s="126" t="s">
        <v>3101</v>
      </c>
      <c r="R3766" s="35"/>
    </row>
    <row r="3767" spans="1:18" x14ac:dyDescent="0.3">
      <c r="A3767" s="50" t="s">
        <v>0</v>
      </c>
      <c r="B3767" s="50" t="s">
        <v>0</v>
      </c>
      <c r="C3767" s="50" t="s">
        <v>0</v>
      </c>
      <c r="D3767" s="51" t="s">
        <v>0</v>
      </c>
      <c r="E3767" s="51" t="s">
        <v>0</v>
      </c>
      <c r="F3767" s="86" t="s">
        <v>0</v>
      </c>
      <c r="G3767" s="87" t="s">
        <v>0</v>
      </c>
      <c r="H3767" s="8" t="s">
        <v>0</v>
      </c>
      <c r="I3767" s="103">
        <v>1</v>
      </c>
      <c r="J3767" s="103">
        <v>2</v>
      </c>
      <c r="K3767" s="103">
        <v>3</v>
      </c>
      <c r="L3767" s="103" t="s">
        <v>3</v>
      </c>
      <c r="M3767" s="103">
        <v>5</v>
      </c>
      <c r="N3767" s="103">
        <v>6</v>
      </c>
      <c r="O3767" s="103">
        <v>7</v>
      </c>
      <c r="P3767" s="103" t="s">
        <v>3102</v>
      </c>
      <c r="Q3767" s="103">
        <v>9</v>
      </c>
      <c r="R3767" s="35"/>
    </row>
    <row r="3768" spans="1:18" x14ac:dyDescent="0.3">
      <c r="A3768" s="41" t="s">
        <v>796</v>
      </c>
      <c r="B3768" s="41" t="s">
        <v>154</v>
      </c>
      <c r="C3768" s="40" t="s">
        <v>1479</v>
      </c>
      <c r="D3768" s="40" t="s">
        <v>1480</v>
      </c>
      <c r="E3768" s="52" t="s">
        <v>0</v>
      </c>
      <c r="F3768" s="52" t="s">
        <v>0</v>
      </c>
      <c r="G3768" s="52" t="s">
        <v>0</v>
      </c>
      <c r="H3768" s="6" t="s">
        <v>1481</v>
      </c>
      <c r="I3768" s="102"/>
      <c r="J3768" s="102"/>
      <c r="K3768" s="102"/>
      <c r="L3768" s="102">
        <f t="shared" si="1313"/>
        <v>0</v>
      </c>
      <c r="M3768" s="102">
        <v>0</v>
      </c>
      <c r="N3768" s="102"/>
      <c r="O3768" s="102"/>
      <c r="P3768" s="102">
        <f t="shared" si="1315"/>
        <v>0</v>
      </c>
      <c r="Q3768" s="102" t="str">
        <f t="shared" si="1317"/>
        <v>-</v>
      </c>
      <c r="R3768" s="35"/>
    </row>
    <row r="3769" spans="1:18" s="34" customFormat="1" ht="20.399999999999999" x14ac:dyDescent="0.3">
      <c r="A3769" s="43" t="s">
        <v>0</v>
      </c>
      <c r="B3769" s="43" t="s">
        <v>0</v>
      </c>
      <c r="C3769" s="43" t="s">
        <v>0</v>
      </c>
      <c r="D3769" s="49" t="s">
        <v>0</v>
      </c>
      <c r="E3769" s="49" t="s">
        <v>0</v>
      </c>
      <c r="F3769" s="49" t="s">
        <v>0</v>
      </c>
      <c r="G3769" s="49" t="s">
        <v>0</v>
      </c>
      <c r="H3769" s="21" t="s">
        <v>26</v>
      </c>
      <c r="I3769" s="112">
        <f>SUM(I3770,I3778,I3780)</f>
        <v>1576127</v>
      </c>
      <c r="J3769" s="112">
        <f>SUM(J3770,J3778,J3780)</f>
        <v>1496927</v>
      </c>
      <c r="K3769" s="112">
        <f>SUM(K3770,K3778,K3780)</f>
        <v>0</v>
      </c>
      <c r="L3769" s="112">
        <f t="shared" si="1313"/>
        <v>400085</v>
      </c>
      <c r="M3769" s="112">
        <f>SUM(M3770,M3778,M3780)</f>
        <v>113685</v>
      </c>
      <c r="N3769" s="112">
        <f t="shared" ref="N3769:O3769" si="1329">SUM(N3770,N3778,N3780)</f>
        <v>154650</v>
      </c>
      <c r="O3769" s="112">
        <f t="shared" si="1329"/>
        <v>131750</v>
      </c>
      <c r="P3769" s="112">
        <f t="shared" si="1315"/>
        <v>400085</v>
      </c>
      <c r="Q3769" s="112">
        <f t="shared" si="1317"/>
        <v>26.727088228083268</v>
      </c>
      <c r="R3769" s="35"/>
    </row>
    <row r="3770" spans="1:18" x14ac:dyDescent="0.3">
      <c r="A3770" s="40" t="s">
        <v>796</v>
      </c>
      <c r="B3770" s="40" t="s">
        <v>154</v>
      </c>
      <c r="C3770" s="40" t="s">
        <v>1479</v>
      </c>
      <c r="D3770" s="40" t="s">
        <v>1480</v>
      </c>
      <c r="E3770" s="52" t="s">
        <v>119</v>
      </c>
      <c r="F3770" s="52" t="s">
        <v>0</v>
      </c>
      <c r="G3770" s="52" t="s">
        <v>0</v>
      </c>
      <c r="H3770" s="6" t="s">
        <v>5</v>
      </c>
      <c r="I3770" s="104">
        <f>SUM(I3771,I3772)</f>
        <v>1253184</v>
      </c>
      <c r="J3770" s="104">
        <f>SUM(J3771,J3772)</f>
        <v>1253184</v>
      </c>
      <c r="K3770" s="104">
        <f>SUM(K3771,K3772)</f>
        <v>0</v>
      </c>
      <c r="L3770" s="104">
        <f t="shared" si="1313"/>
        <v>338042</v>
      </c>
      <c r="M3770" s="104">
        <f>SUM(M3771,M3772)</f>
        <v>103642</v>
      </c>
      <c r="N3770" s="104">
        <f t="shared" ref="N3770:O3770" si="1330">SUM(N3771,N3772)</f>
        <v>122200</v>
      </c>
      <c r="O3770" s="104">
        <f t="shared" si="1330"/>
        <v>112200</v>
      </c>
      <c r="P3770" s="104">
        <f t="shared" si="1315"/>
        <v>338042</v>
      </c>
      <c r="Q3770" s="104">
        <f t="shared" si="1317"/>
        <v>26.974650171084214</v>
      </c>
      <c r="R3770" s="35"/>
    </row>
    <row r="3771" spans="1:18" x14ac:dyDescent="0.3">
      <c r="A3771" s="40" t="s">
        <v>796</v>
      </c>
      <c r="B3771" s="40" t="s">
        <v>154</v>
      </c>
      <c r="C3771" s="40" t="s">
        <v>1479</v>
      </c>
      <c r="D3771" s="40" t="s">
        <v>1480</v>
      </c>
      <c r="E3771" s="88" t="s">
        <v>3015</v>
      </c>
      <c r="F3771" s="40"/>
      <c r="G3771" s="81" t="s">
        <v>3071</v>
      </c>
      <c r="H3771" s="9" t="s">
        <v>6</v>
      </c>
      <c r="I3771" s="102">
        <v>1069779</v>
      </c>
      <c r="J3771" s="102">
        <v>1069779</v>
      </c>
      <c r="K3771" s="102"/>
      <c r="L3771" s="102">
        <f t="shared" si="1313"/>
        <v>302792</v>
      </c>
      <c r="M3771" s="102">
        <v>92792</v>
      </c>
      <c r="N3771" s="102">
        <v>110000</v>
      </c>
      <c r="O3771" s="102">
        <v>100000</v>
      </c>
      <c r="P3771" s="102">
        <f t="shared" si="1315"/>
        <v>302792</v>
      </c>
      <c r="Q3771" s="102">
        <f t="shared" si="1317"/>
        <v>28.304163757187233</v>
      </c>
      <c r="R3771" s="35"/>
    </row>
    <row r="3772" spans="1:18" x14ac:dyDescent="0.3">
      <c r="A3772" s="41" t="s">
        <v>796</v>
      </c>
      <c r="B3772" s="41" t="s">
        <v>154</v>
      </c>
      <c r="C3772" s="41" t="s">
        <v>1479</v>
      </c>
      <c r="D3772" s="41" t="s">
        <v>1480</v>
      </c>
      <c r="E3772" s="41" t="s">
        <v>120</v>
      </c>
      <c r="F3772" s="40" t="s">
        <v>0</v>
      </c>
      <c r="G3772" s="81" t="s">
        <v>0</v>
      </c>
      <c r="H3772" s="6" t="s">
        <v>7</v>
      </c>
      <c r="I3772" s="104">
        <f>SUM(I3773:I3777)</f>
        <v>183405</v>
      </c>
      <c r="J3772" s="104">
        <f>SUM(J3773:J3777)</f>
        <v>183405</v>
      </c>
      <c r="K3772" s="104">
        <f>SUM(K3773:K3777)</f>
        <v>0</v>
      </c>
      <c r="L3772" s="104">
        <f t="shared" si="1313"/>
        <v>35250</v>
      </c>
      <c r="M3772" s="104">
        <f>SUM(M3773:M3777)</f>
        <v>10850</v>
      </c>
      <c r="N3772" s="104">
        <f t="shared" ref="N3772:O3772" si="1331">SUM(N3773:N3777)</f>
        <v>12200</v>
      </c>
      <c r="O3772" s="104">
        <f t="shared" si="1331"/>
        <v>12200</v>
      </c>
      <c r="P3772" s="104">
        <f t="shared" si="1315"/>
        <v>35250</v>
      </c>
      <c r="Q3772" s="104">
        <f t="shared" si="1317"/>
        <v>19.219759548540118</v>
      </c>
      <c r="R3772" s="35"/>
    </row>
    <row r="3773" spans="1:18" x14ac:dyDescent="0.3">
      <c r="A3773" s="40" t="s">
        <v>796</v>
      </c>
      <c r="B3773" s="40" t="s">
        <v>154</v>
      </c>
      <c r="C3773" s="40" t="s">
        <v>1479</v>
      </c>
      <c r="D3773" s="40" t="s">
        <v>1480</v>
      </c>
      <c r="E3773" s="88" t="s">
        <v>3016</v>
      </c>
      <c r="F3773" s="40" t="s">
        <v>1482</v>
      </c>
      <c r="G3773" s="81" t="s">
        <v>3071</v>
      </c>
      <c r="H3773" s="9" t="s">
        <v>9</v>
      </c>
      <c r="I3773" s="102">
        <v>27400</v>
      </c>
      <c r="J3773" s="102">
        <v>27400</v>
      </c>
      <c r="K3773" s="102"/>
      <c r="L3773" s="102">
        <f t="shared" si="1313"/>
        <v>6362</v>
      </c>
      <c r="M3773" s="102">
        <v>1962</v>
      </c>
      <c r="N3773" s="102">
        <v>2200</v>
      </c>
      <c r="O3773" s="102">
        <v>2200</v>
      </c>
      <c r="P3773" s="102">
        <f t="shared" si="1315"/>
        <v>6362</v>
      </c>
      <c r="Q3773" s="102">
        <f t="shared" si="1317"/>
        <v>23.21897810218978</v>
      </c>
      <c r="R3773" s="35"/>
    </row>
    <row r="3774" spans="1:18" x14ac:dyDescent="0.3">
      <c r="A3774" s="40" t="s">
        <v>796</v>
      </c>
      <c r="B3774" s="40" t="s">
        <v>154</v>
      </c>
      <c r="C3774" s="40" t="s">
        <v>1479</v>
      </c>
      <c r="D3774" s="40" t="s">
        <v>1480</v>
      </c>
      <c r="E3774" s="88" t="s">
        <v>3016</v>
      </c>
      <c r="F3774" s="40" t="s">
        <v>1483</v>
      </c>
      <c r="G3774" s="81" t="s">
        <v>3071</v>
      </c>
      <c r="H3774" s="9" t="s">
        <v>12</v>
      </c>
      <c r="I3774" s="102">
        <v>115000</v>
      </c>
      <c r="J3774" s="102">
        <v>115000</v>
      </c>
      <c r="K3774" s="102"/>
      <c r="L3774" s="102">
        <f t="shared" si="1313"/>
        <v>28888</v>
      </c>
      <c r="M3774" s="102">
        <v>8888</v>
      </c>
      <c r="N3774" s="102">
        <v>10000</v>
      </c>
      <c r="O3774" s="102">
        <v>10000</v>
      </c>
      <c r="P3774" s="102">
        <f t="shared" si="1315"/>
        <v>28888</v>
      </c>
      <c r="Q3774" s="102">
        <f t="shared" si="1317"/>
        <v>25.119999999999997</v>
      </c>
      <c r="R3774" s="35"/>
    </row>
    <row r="3775" spans="1:18" x14ac:dyDescent="0.3">
      <c r="A3775" s="40" t="s">
        <v>796</v>
      </c>
      <c r="B3775" s="40" t="s">
        <v>154</v>
      </c>
      <c r="C3775" s="40" t="s">
        <v>1479</v>
      </c>
      <c r="D3775" s="40" t="s">
        <v>1480</v>
      </c>
      <c r="E3775" s="88" t="s">
        <v>3016</v>
      </c>
      <c r="F3775" s="40" t="s">
        <v>1484</v>
      </c>
      <c r="G3775" s="81" t="s">
        <v>3071</v>
      </c>
      <c r="H3775" s="9" t="s">
        <v>10</v>
      </c>
      <c r="I3775" s="102">
        <v>24500</v>
      </c>
      <c r="J3775" s="102">
        <v>24500</v>
      </c>
      <c r="K3775" s="102"/>
      <c r="L3775" s="102">
        <f t="shared" si="1313"/>
        <v>0</v>
      </c>
      <c r="M3775" s="102">
        <v>0</v>
      </c>
      <c r="N3775" s="102"/>
      <c r="O3775" s="102"/>
      <c r="P3775" s="102">
        <f t="shared" si="1315"/>
        <v>0</v>
      </c>
      <c r="Q3775" s="102">
        <f t="shared" si="1317"/>
        <v>0</v>
      </c>
      <c r="R3775" s="35"/>
    </row>
    <row r="3776" spans="1:18" x14ac:dyDescent="0.3">
      <c r="A3776" s="40" t="s">
        <v>796</v>
      </c>
      <c r="B3776" s="40" t="s">
        <v>154</v>
      </c>
      <c r="C3776" s="40" t="s">
        <v>1479</v>
      </c>
      <c r="D3776" s="40" t="s">
        <v>1480</v>
      </c>
      <c r="E3776" s="88" t="s">
        <v>3016</v>
      </c>
      <c r="F3776" s="40" t="s">
        <v>1485</v>
      </c>
      <c r="G3776" s="81" t="s">
        <v>3071</v>
      </c>
      <c r="H3776" s="9" t="s">
        <v>8</v>
      </c>
      <c r="I3776" s="102">
        <v>5000</v>
      </c>
      <c r="J3776" s="102">
        <v>5000</v>
      </c>
      <c r="K3776" s="102"/>
      <c r="L3776" s="102">
        <f t="shared" si="1313"/>
        <v>0</v>
      </c>
      <c r="M3776" s="102">
        <v>0</v>
      </c>
      <c r="N3776" s="102"/>
      <c r="O3776" s="102"/>
      <c r="P3776" s="102">
        <f t="shared" si="1315"/>
        <v>0</v>
      </c>
      <c r="Q3776" s="102">
        <f t="shared" si="1317"/>
        <v>0</v>
      </c>
      <c r="R3776" s="35"/>
    </row>
    <row r="3777" spans="1:18" x14ac:dyDescent="0.3">
      <c r="A3777" s="40" t="s">
        <v>796</v>
      </c>
      <c r="B3777" s="40" t="s">
        <v>154</v>
      </c>
      <c r="C3777" s="40" t="s">
        <v>1479</v>
      </c>
      <c r="D3777" s="40" t="s">
        <v>1480</v>
      </c>
      <c r="E3777" s="88" t="s">
        <v>3016</v>
      </c>
      <c r="F3777" s="40" t="s">
        <v>1486</v>
      </c>
      <c r="G3777" s="81" t="s">
        <v>3071</v>
      </c>
      <c r="H3777" s="9" t="s">
        <v>11</v>
      </c>
      <c r="I3777" s="102">
        <v>11505</v>
      </c>
      <c r="J3777" s="102">
        <v>11505</v>
      </c>
      <c r="K3777" s="102"/>
      <c r="L3777" s="102">
        <f t="shared" si="1313"/>
        <v>0</v>
      </c>
      <c r="M3777" s="102">
        <v>0</v>
      </c>
      <c r="N3777" s="102"/>
      <c r="O3777" s="102"/>
      <c r="P3777" s="102">
        <f t="shared" si="1315"/>
        <v>0</v>
      </c>
      <c r="Q3777" s="102">
        <f t="shared" si="1317"/>
        <v>0</v>
      </c>
      <c r="R3777" s="35"/>
    </row>
    <row r="3778" spans="1:18" x14ac:dyDescent="0.3">
      <c r="A3778" s="40" t="s">
        <v>796</v>
      </c>
      <c r="B3778" s="40" t="s">
        <v>154</v>
      </c>
      <c r="C3778" s="40" t="s">
        <v>1479</v>
      </c>
      <c r="D3778" s="40" t="s">
        <v>1480</v>
      </c>
      <c r="E3778" s="52" t="s">
        <v>124</v>
      </c>
      <c r="F3778" s="52" t="s">
        <v>0</v>
      </c>
      <c r="G3778" s="52" t="s">
        <v>0</v>
      </c>
      <c r="H3778" s="6" t="s">
        <v>14</v>
      </c>
      <c r="I3778" s="104">
        <f>SUM(I3779)</f>
        <v>117343</v>
      </c>
      <c r="J3778" s="104">
        <f>SUM(J3779)</f>
        <v>117343</v>
      </c>
      <c r="K3778" s="104">
        <f>SUM(K3779)</f>
        <v>0</v>
      </c>
      <c r="L3778" s="104">
        <f t="shared" si="1313"/>
        <v>33244</v>
      </c>
      <c r="M3778" s="104">
        <f>SUM(M3779)</f>
        <v>9744</v>
      </c>
      <c r="N3778" s="104">
        <f t="shared" ref="N3778:O3778" si="1332">SUM(N3779)</f>
        <v>12500</v>
      </c>
      <c r="O3778" s="104">
        <f t="shared" si="1332"/>
        <v>11000</v>
      </c>
      <c r="P3778" s="104">
        <f t="shared" si="1315"/>
        <v>33244</v>
      </c>
      <c r="Q3778" s="104">
        <f t="shared" si="1317"/>
        <v>28.330620488652926</v>
      </c>
      <c r="R3778" s="35"/>
    </row>
    <row r="3779" spans="1:18" x14ac:dyDescent="0.3">
      <c r="A3779" s="40" t="s">
        <v>796</v>
      </c>
      <c r="B3779" s="40" t="s">
        <v>154</v>
      </c>
      <c r="C3779" s="40" t="s">
        <v>1479</v>
      </c>
      <c r="D3779" s="40" t="s">
        <v>1480</v>
      </c>
      <c r="E3779" s="88" t="s">
        <v>3017</v>
      </c>
      <c r="F3779" s="40"/>
      <c r="G3779" s="81" t="s">
        <v>3071</v>
      </c>
      <c r="H3779" s="9" t="s">
        <v>15</v>
      </c>
      <c r="I3779" s="102">
        <v>117343</v>
      </c>
      <c r="J3779" s="102">
        <v>117343</v>
      </c>
      <c r="K3779" s="102"/>
      <c r="L3779" s="102">
        <f t="shared" si="1313"/>
        <v>33244</v>
      </c>
      <c r="M3779" s="102">
        <v>9744</v>
      </c>
      <c r="N3779" s="102">
        <v>12500</v>
      </c>
      <c r="O3779" s="102">
        <v>11000</v>
      </c>
      <c r="P3779" s="102">
        <f t="shared" si="1315"/>
        <v>33244</v>
      </c>
      <c r="Q3779" s="102">
        <f t="shared" si="1317"/>
        <v>28.330620488652926</v>
      </c>
      <c r="R3779" s="35"/>
    </row>
    <row r="3780" spans="1:18" x14ac:dyDescent="0.3">
      <c r="A3780" s="40" t="s">
        <v>796</v>
      </c>
      <c r="B3780" s="40" t="s">
        <v>154</v>
      </c>
      <c r="C3780" s="40" t="s">
        <v>1479</v>
      </c>
      <c r="D3780" s="40" t="s">
        <v>1480</v>
      </c>
      <c r="E3780" s="52" t="s">
        <v>125</v>
      </c>
      <c r="F3780" s="52" t="s">
        <v>0</v>
      </c>
      <c r="G3780" s="52" t="s">
        <v>0</v>
      </c>
      <c r="H3780" s="6" t="s">
        <v>16</v>
      </c>
      <c r="I3780" s="104">
        <f>SUM(I3781:I3788)</f>
        <v>205600</v>
      </c>
      <c r="J3780" s="104">
        <f>SUM(J3781:J3788)</f>
        <v>126400</v>
      </c>
      <c r="K3780" s="104">
        <f>SUM(K3781:K3788)</f>
        <v>0</v>
      </c>
      <c r="L3780" s="104">
        <f t="shared" si="1313"/>
        <v>28799</v>
      </c>
      <c r="M3780" s="104">
        <f>SUM(M3781:M3788)</f>
        <v>299</v>
      </c>
      <c r="N3780" s="104">
        <f t="shared" ref="N3780:O3780" si="1333">SUM(N3781:N3788)</f>
        <v>19950</v>
      </c>
      <c r="O3780" s="104">
        <f t="shared" si="1333"/>
        <v>8550</v>
      </c>
      <c r="P3780" s="104">
        <f t="shared" si="1315"/>
        <v>28799</v>
      </c>
      <c r="Q3780" s="104">
        <f t="shared" si="1317"/>
        <v>22.784018987341774</v>
      </c>
      <c r="R3780" s="35"/>
    </row>
    <row r="3781" spans="1:18" x14ac:dyDescent="0.3">
      <c r="A3781" s="40" t="s">
        <v>796</v>
      </c>
      <c r="B3781" s="40" t="s">
        <v>154</v>
      </c>
      <c r="C3781" s="40" t="s">
        <v>1479</v>
      </c>
      <c r="D3781" s="40" t="s">
        <v>1480</v>
      </c>
      <c r="E3781" s="88" t="s">
        <v>3018</v>
      </c>
      <c r="F3781" s="40"/>
      <c r="G3781" s="81" t="s">
        <v>3071</v>
      </c>
      <c r="H3781" s="9" t="s">
        <v>17</v>
      </c>
      <c r="I3781" s="102">
        <v>900</v>
      </c>
      <c r="J3781" s="102">
        <v>900</v>
      </c>
      <c r="K3781" s="102"/>
      <c r="L3781" s="102">
        <f t="shared" si="1313"/>
        <v>150</v>
      </c>
      <c r="M3781" s="102">
        <v>0</v>
      </c>
      <c r="N3781" s="102">
        <v>100</v>
      </c>
      <c r="O3781" s="102">
        <v>50</v>
      </c>
      <c r="P3781" s="102">
        <f t="shared" si="1315"/>
        <v>150</v>
      </c>
      <c r="Q3781" s="102">
        <f t="shared" si="1317"/>
        <v>16.666666666666664</v>
      </c>
      <c r="R3781" s="35"/>
    </row>
    <row r="3782" spans="1:18" x14ac:dyDescent="0.3">
      <c r="A3782" s="40" t="s">
        <v>796</v>
      </c>
      <c r="B3782" s="40" t="s">
        <v>154</v>
      </c>
      <c r="C3782" s="40" t="s">
        <v>1479</v>
      </c>
      <c r="D3782" s="40" t="s">
        <v>1480</v>
      </c>
      <c r="E3782" s="88" t="s">
        <v>3031</v>
      </c>
      <c r="F3782" s="40"/>
      <c r="G3782" s="81" t="s">
        <v>3071</v>
      </c>
      <c r="H3782" s="9" t="s">
        <v>18</v>
      </c>
      <c r="I3782" s="102">
        <v>80000</v>
      </c>
      <c r="J3782" s="102">
        <v>80000</v>
      </c>
      <c r="K3782" s="102"/>
      <c r="L3782" s="102">
        <f t="shared" si="1313"/>
        <v>20000</v>
      </c>
      <c r="M3782" s="102">
        <v>0</v>
      </c>
      <c r="N3782" s="102">
        <v>15000</v>
      </c>
      <c r="O3782" s="102">
        <v>5000</v>
      </c>
      <c r="P3782" s="102">
        <f t="shared" si="1315"/>
        <v>20000</v>
      </c>
      <c r="Q3782" s="102">
        <f t="shared" si="1317"/>
        <v>25</v>
      </c>
      <c r="R3782" s="35"/>
    </row>
    <row r="3783" spans="1:18" x14ac:dyDescent="0.3">
      <c r="A3783" s="40" t="s">
        <v>796</v>
      </c>
      <c r="B3783" s="40" t="s">
        <v>154</v>
      </c>
      <c r="C3783" s="40" t="s">
        <v>1479</v>
      </c>
      <c r="D3783" s="40" t="s">
        <v>1480</v>
      </c>
      <c r="E3783" s="88" t="s">
        <v>3032</v>
      </c>
      <c r="F3783" s="40"/>
      <c r="G3783" s="81" t="s">
        <v>3071</v>
      </c>
      <c r="H3783" s="9" t="s">
        <v>19</v>
      </c>
      <c r="I3783" s="102">
        <v>15000</v>
      </c>
      <c r="J3783" s="102">
        <v>15000</v>
      </c>
      <c r="K3783" s="102"/>
      <c r="L3783" s="102">
        <f t="shared" si="1313"/>
        <v>3700</v>
      </c>
      <c r="M3783" s="102">
        <v>0</v>
      </c>
      <c r="N3783" s="102">
        <v>2200</v>
      </c>
      <c r="O3783" s="102">
        <v>1500</v>
      </c>
      <c r="P3783" s="102">
        <f t="shared" si="1315"/>
        <v>3700</v>
      </c>
      <c r="Q3783" s="102">
        <f t="shared" si="1317"/>
        <v>24.666666666666668</v>
      </c>
      <c r="R3783" s="35"/>
    </row>
    <row r="3784" spans="1:18" x14ac:dyDescent="0.3">
      <c r="A3784" s="40" t="s">
        <v>796</v>
      </c>
      <c r="B3784" s="40" t="s">
        <v>154</v>
      </c>
      <c r="C3784" s="40" t="s">
        <v>1479</v>
      </c>
      <c r="D3784" s="40" t="s">
        <v>1480</v>
      </c>
      <c r="E3784" s="88" t="s">
        <v>3026</v>
      </c>
      <c r="F3784" s="40"/>
      <c r="G3784" s="81" t="s">
        <v>3071</v>
      </c>
      <c r="H3784" s="9" t="s">
        <v>20</v>
      </c>
      <c r="I3784" s="102">
        <v>61000</v>
      </c>
      <c r="J3784" s="102">
        <v>8000</v>
      </c>
      <c r="K3784" s="102"/>
      <c r="L3784" s="102">
        <f t="shared" si="1313"/>
        <v>1000</v>
      </c>
      <c r="M3784" s="102">
        <v>0</v>
      </c>
      <c r="N3784" s="102">
        <v>500</v>
      </c>
      <c r="O3784" s="102">
        <v>500</v>
      </c>
      <c r="P3784" s="102">
        <f t="shared" si="1315"/>
        <v>1000</v>
      </c>
      <c r="Q3784" s="102">
        <f t="shared" si="1317"/>
        <v>12.5</v>
      </c>
      <c r="R3784" s="35"/>
    </row>
    <row r="3785" spans="1:18" x14ac:dyDescent="0.3">
      <c r="A3785" s="40" t="s">
        <v>796</v>
      </c>
      <c r="B3785" s="40" t="s">
        <v>154</v>
      </c>
      <c r="C3785" s="40" t="s">
        <v>1479</v>
      </c>
      <c r="D3785" s="40" t="s">
        <v>1480</v>
      </c>
      <c r="E3785" s="88" t="s">
        <v>3033</v>
      </c>
      <c r="F3785" s="40"/>
      <c r="G3785" s="81" t="s">
        <v>3071</v>
      </c>
      <c r="H3785" s="9" t="s">
        <v>21</v>
      </c>
      <c r="I3785" s="102">
        <v>400</v>
      </c>
      <c r="J3785" s="102">
        <v>400</v>
      </c>
      <c r="K3785" s="102"/>
      <c r="L3785" s="102">
        <f t="shared" si="1313"/>
        <v>50</v>
      </c>
      <c r="M3785" s="102">
        <v>0</v>
      </c>
      <c r="N3785" s="102">
        <v>50</v>
      </c>
      <c r="O3785" s="102">
        <v>0</v>
      </c>
      <c r="P3785" s="102">
        <f t="shared" si="1315"/>
        <v>50</v>
      </c>
      <c r="Q3785" s="102">
        <f t="shared" si="1317"/>
        <v>12.5</v>
      </c>
      <c r="R3785" s="35"/>
    </row>
    <row r="3786" spans="1:18" x14ac:dyDescent="0.3">
      <c r="A3786" s="40" t="s">
        <v>796</v>
      </c>
      <c r="B3786" s="40" t="s">
        <v>154</v>
      </c>
      <c r="C3786" s="40" t="s">
        <v>1479</v>
      </c>
      <c r="D3786" s="40" t="s">
        <v>1480</v>
      </c>
      <c r="E3786" s="88" t="s">
        <v>3035</v>
      </c>
      <c r="F3786" s="40"/>
      <c r="G3786" s="81" t="s">
        <v>3071</v>
      </c>
      <c r="H3786" s="9" t="s">
        <v>23</v>
      </c>
      <c r="I3786" s="102">
        <v>13000</v>
      </c>
      <c r="J3786" s="102">
        <v>8000</v>
      </c>
      <c r="K3786" s="102"/>
      <c r="L3786" s="102">
        <f t="shared" si="1313"/>
        <v>1000</v>
      </c>
      <c r="M3786" s="102">
        <v>0</v>
      </c>
      <c r="N3786" s="102">
        <v>500</v>
      </c>
      <c r="O3786" s="102">
        <v>500</v>
      </c>
      <c r="P3786" s="102">
        <f t="shared" si="1315"/>
        <v>1000</v>
      </c>
      <c r="Q3786" s="102">
        <f t="shared" si="1317"/>
        <v>12.5</v>
      </c>
      <c r="R3786" s="35"/>
    </row>
    <row r="3787" spans="1:18" x14ac:dyDescent="0.3">
      <c r="A3787" s="40" t="s">
        <v>796</v>
      </c>
      <c r="B3787" s="40" t="s">
        <v>154</v>
      </c>
      <c r="C3787" s="40" t="s">
        <v>1479</v>
      </c>
      <c r="D3787" s="40" t="s">
        <v>1480</v>
      </c>
      <c r="E3787" s="88" t="s">
        <v>3036</v>
      </c>
      <c r="F3787" s="40"/>
      <c r="G3787" s="81" t="s">
        <v>3071</v>
      </c>
      <c r="H3787" s="9" t="s">
        <v>24</v>
      </c>
      <c r="I3787" s="102">
        <v>0</v>
      </c>
      <c r="J3787" s="102">
        <v>0</v>
      </c>
      <c r="K3787" s="102"/>
      <c r="L3787" s="102">
        <f t="shared" ref="L3787:L3850" si="1334">SUM(M3787:O3787)</f>
        <v>0</v>
      </c>
      <c r="M3787" s="102">
        <v>0</v>
      </c>
      <c r="N3787" s="102"/>
      <c r="O3787" s="102"/>
      <c r="P3787" s="102">
        <f t="shared" ref="P3787:P3850" si="1335">K3787+L3787</f>
        <v>0</v>
      </c>
      <c r="Q3787" s="102" t="str">
        <f t="shared" si="1317"/>
        <v>-</v>
      </c>
      <c r="R3787" s="35"/>
    </row>
    <row r="3788" spans="1:18" x14ac:dyDescent="0.3">
      <c r="A3788" s="41" t="s">
        <v>796</v>
      </c>
      <c r="B3788" s="41" t="s">
        <v>154</v>
      </c>
      <c r="C3788" s="41" t="s">
        <v>1479</v>
      </c>
      <c r="D3788" s="41" t="s">
        <v>1480</v>
      </c>
      <c r="E3788" s="41" t="s">
        <v>127</v>
      </c>
      <c r="F3788" s="40" t="s">
        <v>0</v>
      </c>
      <c r="G3788" s="81" t="s">
        <v>0</v>
      </c>
      <c r="H3788" s="6" t="s">
        <v>25</v>
      </c>
      <c r="I3788" s="104">
        <f>SUM(I3789:I3791)</f>
        <v>35300</v>
      </c>
      <c r="J3788" s="104">
        <f>SUM(J3789:J3791)</f>
        <v>14100</v>
      </c>
      <c r="K3788" s="104">
        <f>SUM(K3789:K3791)</f>
        <v>0</v>
      </c>
      <c r="L3788" s="104">
        <f t="shared" si="1334"/>
        <v>2899</v>
      </c>
      <c r="M3788" s="104">
        <f>SUM(M3789:M3791)</f>
        <v>299</v>
      </c>
      <c r="N3788" s="104">
        <f t="shared" ref="N3788:O3788" si="1336">SUM(N3789:N3791)</f>
        <v>1600</v>
      </c>
      <c r="O3788" s="104">
        <f t="shared" si="1336"/>
        <v>1000</v>
      </c>
      <c r="P3788" s="104">
        <f t="shared" si="1335"/>
        <v>2899</v>
      </c>
      <c r="Q3788" s="104">
        <f t="shared" si="1317"/>
        <v>20.560283687943262</v>
      </c>
      <c r="R3788" s="35"/>
    </row>
    <row r="3789" spans="1:18" x14ac:dyDescent="0.3">
      <c r="A3789" s="40" t="s">
        <v>796</v>
      </c>
      <c r="B3789" s="40" t="s">
        <v>154</v>
      </c>
      <c r="C3789" s="40" t="s">
        <v>1479</v>
      </c>
      <c r="D3789" s="40" t="s">
        <v>1480</v>
      </c>
      <c r="E3789" s="88" t="s">
        <v>3019</v>
      </c>
      <c r="F3789" s="40"/>
      <c r="G3789" s="81" t="s">
        <v>3071</v>
      </c>
      <c r="H3789" s="9" t="s">
        <v>25</v>
      </c>
      <c r="I3789" s="102">
        <v>31200</v>
      </c>
      <c r="J3789" s="102">
        <v>10000</v>
      </c>
      <c r="K3789" s="102"/>
      <c r="L3789" s="102">
        <f t="shared" si="1334"/>
        <v>1500</v>
      </c>
      <c r="M3789" s="102">
        <v>0</v>
      </c>
      <c r="N3789" s="102">
        <v>1000</v>
      </c>
      <c r="O3789" s="102">
        <v>500</v>
      </c>
      <c r="P3789" s="102">
        <f t="shared" si="1335"/>
        <v>1500</v>
      </c>
      <c r="Q3789" s="102">
        <f t="shared" si="1317"/>
        <v>15</v>
      </c>
      <c r="R3789" s="35"/>
    </row>
    <row r="3790" spans="1:18" x14ac:dyDescent="0.3">
      <c r="A3790" s="40" t="s">
        <v>796</v>
      </c>
      <c r="B3790" s="40" t="s">
        <v>154</v>
      </c>
      <c r="C3790" s="40" t="s">
        <v>1479</v>
      </c>
      <c r="D3790" s="40" t="s">
        <v>1480</v>
      </c>
      <c r="E3790" s="88" t="s">
        <v>3019</v>
      </c>
      <c r="F3790" s="40" t="s">
        <v>1487</v>
      </c>
      <c r="G3790" s="81" t="s">
        <v>3071</v>
      </c>
      <c r="H3790" s="9" t="s">
        <v>135</v>
      </c>
      <c r="I3790" s="102">
        <v>4000</v>
      </c>
      <c r="J3790" s="102">
        <v>4000</v>
      </c>
      <c r="K3790" s="102"/>
      <c r="L3790" s="102">
        <f t="shared" si="1334"/>
        <v>1399</v>
      </c>
      <c r="M3790" s="102">
        <v>299</v>
      </c>
      <c r="N3790" s="102">
        <v>600</v>
      </c>
      <c r="O3790" s="102">
        <v>500</v>
      </c>
      <c r="P3790" s="102">
        <f t="shared" si="1335"/>
        <v>1399</v>
      </c>
      <c r="Q3790" s="102">
        <f t="shared" si="1317"/>
        <v>34.975000000000001</v>
      </c>
      <c r="R3790" s="35"/>
    </row>
    <row r="3791" spans="1:18" ht="20.399999999999999" x14ac:dyDescent="0.3">
      <c r="A3791" s="40" t="s">
        <v>796</v>
      </c>
      <c r="B3791" s="40" t="s">
        <v>154</v>
      </c>
      <c r="C3791" s="40" t="s">
        <v>1479</v>
      </c>
      <c r="D3791" s="40" t="s">
        <v>1480</v>
      </c>
      <c r="E3791" s="88" t="s">
        <v>3019</v>
      </c>
      <c r="F3791" s="40" t="s">
        <v>1488</v>
      </c>
      <c r="G3791" s="81" t="s">
        <v>3071</v>
      </c>
      <c r="H3791" s="9" t="s">
        <v>141</v>
      </c>
      <c r="I3791" s="102">
        <v>100</v>
      </c>
      <c r="J3791" s="102">
        <v>100</v>
      </c>
      <c r="K3791" s="102"/>
      <c r="L3791" s="102">
        <f t="shared" si="1334"/>
        <v>0</v>
      </c>
      <c r="M3791" s="102">
        <v>0</v>
      </c>
      <c r="N3791" s="102"/>
      <c r="O3791" s="102"/>
      <c r="P3791" s="102">
        <f t="shared" si="1335"/>
        <v>0</v>
      </c>
      <c r="Q3791" s="102">
        <f t="shared" si="1317"/>
        <v>0</v>
      </c>
      <c r="R3791" s="35"/>
    </row>
    <row r="3792" spans="1:18" s="34" customFormat="1" ht="20.399999999999999" x14ac:dyDescent="0.3">
      <c r="A3792" s="43" t="s">
        <v>0</v>
      </c>
      <c r="B3792" s="43" t="s">
        <v>0</v>
      </c>
      <c r="C3792" s="43" t="s">
        <v>0</v>
      </c>
      <c r="D3792" s="49" t="s">
        <v>0</v>
      </c>
      <c r="E3792" s="49" t="s">
        <v>0</v>
      </c>
      <c r="F3792" s="49" t="s">
        <v>0</v>
      </c>
      <c r="G3792" s="49" t="s">
        <v>0</v>
      </c>
      <c r="H3792" s="21" t="s">
        <v>35</v>
      </c>
      <c r="I3792" s="112">
        <f t="shared" ref="I3792:O3793" si="1337">SUM(I3793)</f>
        <v>100</v>
      </c>
      <c r="J3792" s="112">
        <f t="shared" si="1337"/>
        <v>100</v>
      </c>
      <c r="K3792" s="112">
        <f t="shared" si="1337"/>
        <v>0</v>
      </c>
      <c r="L3792" s="112">
        <f t="shared" si="1334"/>
        <v>0</v>
      </c>
      <c r="M3792" s="112">
        <f t="shared" si="1337"/>
        <v>0</v>
      </c>
      <c r="N3792" s="112">
        <f t="shared" si="1337"/>
        <v>0</v>
      </c>
      <c r="O3792" s="112">
        <f t="shared" si="1337"/>
        <v>0</v>
      </c>
      <c r="P3792" s="112">
        <f t="shared" si="1335"/>
        <v>0</v>
      </c>
      <c r="Q3792" s="112">
        <f t="shared" si="1317"/>
        <v>0</v>
      </c>
      <c r="R3792" s="35"/>
    </row>
    <row r="3793" spans="1:18" x14ac:dyDescent="0.3">
      <c r="A3793" s="40" t="s">
        <v>796</v>
      </c>
      <c r="B3793" s="40" t="s">
        <v>154</v>
      </c>
      <c r="C3793" s="40" t="s">
        <v>1479</v>
      </c>
      <c r="D3793" s="40" t="s">
        <v>1480</v>
      </c>
      <c r="E3793" s="52" t="s">
        <v>142</v>
      </c>
      <c r="F3793" s="52" t="s">
        <v>0</v>
      </c>
      <c r="G3793" s="52" t="s">
        <v>0</v>
      </c>
      <c r="H3793" s="6" t="s">
        <v>27</v>
      </c>
      <c r="I3793" s="104">
        <f t="shared" si="1337"/>
        <v>100</v>
      </c>
      <c r="J3793" s="104">
        <f t="shared" si="1337"/>
        <v>100</v>
      </c>
      <c r="K3793" s="104">
        <f t="shared" si="1337"/>
        <v>0</v>
      </c>
      <c r="L3793" s="104">
        <f t="shared" si="1334"/>
        <v>0</v>
      </c>
      <c r="M3793" s="104">
        <f t="shared" si="1337"/>
        <v>0</v>
      </c>
      <c r="N3793" s="104">
        <f t="shared" si="1337"/>
        <v>0</v>
      </c>
      <c r="O3793" s="104">
        <f t="shared" si="1337"/>
        <v>0</v>
      </c>
      <c r="P3793" s="104">
        <f t="shared" si="1335"/>
        <v>0</v>
      </c>
      <c r="Q3793" s="104">
        <f t="shared" ref="Q3793:Q3856" si="1338">IF(J3793=0,"-",P3793/J3793*100)</f>
        <v>0</v>
      </c>
      <c r="R3793" s="35"/>
    </row>
    <row r="3794" spans="1:18" x14ac:dyDescent="0.3">
      <c r="A3794" s="40" t="s">
        <v>796</v>
      </c>
      <c r="B3794" s="40" t="s">
        <v>154</v>
      </c>
      <c r="C3794" s="40" t="s">
        <v>1479</v>
      </c>
      <c r="D3794" s="40" t="s">
        <v>1480</v>
      </c>
      <c r="E3794" s="88" t="s">
        <v>3021</v>
      </c>
      <c r="F3794" s="40"/>
      <c r="G3794" s="81" t="s">
        <v>3071</v>
      </c>
      <c r="H3794" s="9" t="s">
        <v>34</v>
      </c>
      <c r="I3794" s="102">
        <v>100</v>
      </c>
      <c r="J3794" s="102">
        <v>100</v>
      </c>
      <c r="K3794" s="102"/>
      <c r="L3794" s="102">
        <f t="shared" si="1334"/>
        <v>0</v>
      </c>
      <c r="M3794" s="102">
        <v>0</v>
      </c>
      <c r="N3794" s="102"/>
      <c r="O3794" s="102"/>
      <c r="P3794" s="102">
        <f t="shared" si="1335"/>
        <v>0</v>
      </c>
      <c r="Q3794" s="102">
        <f t="shared" si="1338"/>
        <v>0</v>
      </c>
      <c r="R3794" s="35"/>
    </row>
    <row r="3795" spans="1:18" s="34" customFormat="1" ht="20.399999999999999" x14ac:dyDescent="0.3">
      <c r="A3795" s="43" t="s">
        <v>0</v>
      </c>
      <c r="B3795" s="43" t="s">
        <v>0</v>
      </c>
      <c r="C3795" s="43" t="s">
        <v>0</v>
      </c>
      <c r="D3795" s="49" t="s">
        <v>0</v>
      </c>
      <c r="E3795" s="49" t="s">
        <v>0</v>
      </c>
      <c r="F3795" s="49" t="s">
        <v>0</v>
      </c>
      <c r="G3795" s="49" t="s">
        <v>0</v>
      </c>
      <c r="H3795" s="21" t="s">
        <v>53</v>
      </c>
      <c r="I3795" s="112">
        <f>SUM(I3796)</f>
        <v>11000</v>
      </c>
      <c r="J3795" s="112">
        <f>SUM(J3796)</f>
        <v>0</v>
      </c>
      <c r="K3795" s="112">
        <f>SUM(K3796)</f>
        <v>0</v>
      </c>
      <c r="L3795" s="112">
        <f t="shared" si="1334"/>
        <v>0</v>
      </c>
      <c r="M3795" s="112">
        <f>SUM(M3796)</f>
        <v>0</v>
      </c>
      <c r="N3795" s="112">
        <f t="shared" ref="N3795:O3795" si="1339">SUM(N3796)</f>
        <v>0</v>
      </c>
      <c r="O3795" s="112">
        <f t="shared" si="1339"/>
        <v>0</v>
      </c>
      <c r="P3795" s="112">
        <f t="shared" si="1335"/>
        <v>0</v>
      </c>
      <c r="Q3795" s="112" t="str">
        <f t="shared" si="1338"/>
        <v>-</v>
      </c>
      <c r="R3795" s="35"/>
    </row>
    <row r="3796" spans="1:18" x14ac:dyDescent="0.3">
      <c r="A3796" s="40" t="s">
        <v>796</v>
      </c>
      <c r="B3796" s="40" t="s">
        <v>154</v>
      </c>
      <c r="C3796" s="40" t="s">
        <v>1479</v>
      </c>
      <c r="D3796" s="40" t="s">
        <v>1480</v>
      </c>
      <c r="E3796" s="52" t="s">
        <v>149</v>
      </c>
      <c r="F3796" s="52" t="s">
        <v>0</v>
      </c>
      <c r="G3796" s="52" t="s">
        <v>0</v>
      </c>
      <c r="H3796" s="6" t="s">
        <v>46</v>
      </c>
      <c r="I3796" s="104">
        <f>SUM(I3797:I3798)</f>
        <v>11000</v>
      </c>
      <c r="J3796" s="104">
        <f>SUM(J3797:J3798)</f>
        <v>0</v>
      </c>
      <c r="K3796" s="104">
        <f>SUM(K3797:K3798)</f>
        <v>0</v>
      </c>
      <c r="L3796" s="104">
        <f t="shared" si="1334"/>
        <v>0</v>
      </c>
      <c r="M3796" s="104">
        <f>SUM(M3797:M3798)</f>
        <v>0</v>
      </c>
      <c r="N3796" s="104">
        <f t="shared" ref="N3796:O3796" si="1340">SUM(N3797:N3798)</f>
        <v>0</v>
      </c>
      <c r="O3796" s="104">
        <f t="shared" si="1340"/>
        <v>0</v>
      </c>
      <c r="P3796" s="104">
        <f t="shared" si="1335"/>
        <v>0</v>
      </c>
      <c r="Q3796" s="104" t="str">
        <f t="shared" si="1338"/>
        <v>-</v>
      </c>
      <c r="R3796" s="35"/>
    </row>
    <row r="3797" spans="1:18" x14ac:dyDescent="0.3">
      <c r="A3797" s="40" t="s">
        <v>796</v>
      </c>
      <c r="B3797" s="40" t="s">
        <v>154</v>
      </c>
      <c r="C3797" s="40" t="s">
        <v>1479</v>
      </c>
      <c r="D3797" s="40" t="s">
        <v>1480</v>
      </c>
      <c r="E3797" s="88" t="s">
        <v>3022</v>
      </c>
      <c r="F3797" s="40"/>
      <c r="G3797" s="81" t="s">
        <v>3071</v>
      </c>
      <c r="H3797" s="9" t="s">
        <v>49</v>
      </c>
      <c r="I3797" s="102">
        <v>8000</v>
      </c>
      <c r="J3797" s="102">
        <v>0</v>
      </c>
      <c r="K3797" s="102"/>
      <c r="L3797" s="102">
        <f t="shared" si="1334"/>
        <v>0</v>
      </c>
      <c r="M3797" s="102">
        <v>0</v>
      </c>
      <c r="N3797" s="102"/>
      <c r="O3797" s="102"/>
      <c r="P3797" s="102">
        <f t="shared" si="1335"/>
        <v>0</v>
      </c>
      <c r="Q3797" s="102" t="str">
        <f t="shared" si="1338"/>
        <v>-</v>
      </c>
      <c r="R3797" s="35"/>
    </row>
    <row r="3798" spans="1:18" x14ac:dyDescent="0.3">
      <c r="A3798" s="40" t="s">
        <v>796</v>
      </c>
      <c r="B3798" s="40" t="s">
        <v>154</v>
      </c>
      <c r="C3798" s="40" t="s">
        <v>1479</v>
      </c>
      <c r="D3798" s="40" t="s">
        <v>1480</v>
      </c>
      <c r="E3798" s="88" t="s">
        <v>3037</v>
      </c>
      <c r="F3798" s="40"/>
      <c r="G3798" s="81" t="s">
        <v>3071</v>
      </c>
      <c r="H3798" s="9" t="s">
        <v>52</v>
      </c>
      <c r="I3798" s="102">
        <v>3000</v>
      </c>
      <c r="J3798" s="102">
        <v>0</v>
      </c>
      <c r="K3798" s="102"/>
      <c r="L3798" s="102">
        <f t="shared" si="1334"/>
        <v>0</v>
      </c>
      <c r="M3798" s="102">
        <v>0</v>
      </c>
      <c r="N3798" s="102"/>
      <c r="O3798" s="102"/>
      <c r="P3798" s="102">
        <f t="shared" si="1335"/>
        <v>0</v>
      </c>
      <c r="Q3798" s="102" t="str">
        <f t="shared" si="1338"/>
        <v>-</v>
      </c>
      <c r="R3798" s="35"/>
    </row>
    <row r="3799" spans="1:18" s="34" customFormat="1" x14ac:dyDescent="0.3">
      <c r="A3799" s="49" t="s">
        <v>0</v>
      </c>
      <c r="B3799" s="49" t="s">
        <v>0</v>
      </c>
      <c r="C3799" s="49" t="s">
        <v>0</v>
      </c>
      <c r="D3799" s="49" t="s">
        <v>0</v>
      </c>
      <c r="E3799" s="49" t="s">
        <v>0</v>
      </c>
      <c r="F3799" s="49" t="s">
        <v>0</v>
      </c>
      <c r="G3799" s="49" t="s">
        <v>0</v>
      </c>
      <c r="H3799" s="21" t="s">
        <v>1489</v>
      </c>
      <c r="I3799" s="112">
        <f>SUM(I3769,I3792,I3795)</f>
        <v>1587227</v>
      </c>
      <c r="J3799" s="112">
        <f>SUM(J3769,J3792,J3795)</f>
        <v>1497027</v>
      </c>
      <c r="K3799" s="112">
        <f>SUM(K3769,K3792,K3795)</f>
        <v>0</v>
      </c>
      <c r="L3799" s="112">
        <f t="shared" si="1334"/>
        <v>400085</v>
      </c>
      <c r="M3799" s="112">
        <f>SUM(M3769,M3792,M3795)</f>
        <v>113685</v>
      </c>
      <c r="N3799" s="112">
        <f t="shared" ref="N3799:O3799" si="1341">SUM(N3769,N3792,N3795)</f>
        <v>154650</v>
      </c>
      <c r="O3799" s="112">
        <f t="shared" si="1341"/>
        <v>131750</v>
      </c>
      <c r="P3799" s="112">
        <f t="shared" si="1335"/>
        <v>400085</v>
      </c>
      <c r="Q3799" s="112">
        <f t="shared" si="1338"/>
        <v>26.725302883648727</v>
      </c>
      <c r="R3799" s="35"/>
    </row>
    <row r="3800" spans="1:18" ht="15" thickBot="1" x14ac:dyDescent="0.35">
      <c r="A3800" s="81" t="s">
        <v>0</v>
      </c>
      <c r="B3800" s="81" t="s">
        <v>0</v>
      </c>
      <c r="C3800" s="81" t="s">
        <v>0</v>
      </c>
      <c r="D3800" s="81" t="s">
        <v>0</v>
      </c>
      <c r="E3800" s="81" t="s">
        <v>0</v>
      </c>
      <c r="F3800" s="81" t="s">
        <v>0</v>
      </c>
      <c r="G3800" s="81" t="s">
        <v>0</v>
      </c>
      <c r="H3800" s="6" t="s">
        <v>152</v>
      </c>
      <c r="I3800" s="104">
        <v>47</v>
      </c>
      <c r="J3800" s="104">
        <v>47</v>
      </c>
      <c r="K3800" s="104"/>
      <c r="L3800" s="104"/>
      <c r="M3800" s="104"/>
      <c r="N3800" s="104"/>
      <c r="O3800" s="104"/>
      <c r="P3800" s="104"/>
      <c r="Q3800" s="104"/>
      <c r="R3800" s="35"/>
    </row>
    <row r="3801" spans="1:18" s="34" customFormat="1" ht="31.2" thickBot="1" x14ac:dyDescent="0.35">
      <c r="A3801" s="127" t="s">
        <v>0</v>
      </c>
      <c r="B3801" s="127" t="s">
        <v>0</v>
      </c>
      <c r="C3801" s="127" t="s">
        <v>0</v>
      </c>
      <c r="D3801" s="127" t="s">
        <v>0</v>
      </c>
      <c r="E3801" s="127" t="s">
        <v>0</v>
      </c>
      <c r="F3801" s="127" t="s">
        <v>0</v>
      </c>
      <c r="G3801" s="127" t="s">
        <v>0</v>
      </c>
      <c r="H3801" s="29" t="s">
        <v>63</v>
      </c>
      <c r="I3801" s="124" t="s">
        <v>3013</v>
      </c>
      <c r="J3801" s="124" t="s">
        <v>2</v>
      </c>
      <c r="K3801" s="124" t="s">
        <v>3097</v>
      </c>
      <c r="L3801" s="124" t="s">
        <v>3097</v>
      </c>
      <c r="M3801" s="124" t="s">
        <v>3098</v>
      </c>
      <c r="N3801" s="124" t="s">
        <v>3099</v>
      </c>
      <c r="O3801" s="124" t="s">
        <v>3100</v>
      </c>
      <c r="P3801" s="124" t="s">
        <v>3097</v>
      </c>
      <c r="Q3801" s="126" t="s">
        <v>3101</v>
      </c>
      <c r="R3801" s="35"/>
    </row>
    <row r="3802" spans="1:18" x14ac:dyDescent="0.3">
      <c r="A3802" s="128"/>
      <c r="B3802" s="128"/>
      <c r="C3802" s="128"/>
      <c r="D3802" s="128"/>
      <c r="E3802" s="128"/>
      <c r="F3802" s="128"/>
      <c r="G3802" s="128"/>
      <c r="H3802" s="10" t="s">
        <v>0</v>
      </c>
      <c r="I3802" s="103">
        <v>1</v>
      </c>
      <c r="J3802" s="103">
        <v>2</v>
      </c>
      <c r="K3802" s="103">
        <v>3</v>
      </c>
      <c r="L3802" s="103" t="s">
        <v>3</v>
      </c>
      <c r="M3802" s="103">
        <v>5</v>
      </c>
      <c r="N3802" s="103">
        <v>6</v>
      </c>
      <c r="O3802" s="103">
        <v>7</v>
      </c>
      <c r="P3802" s="103" t="s">
        <v>3102</v>
      </c>
      <c r="Q3802" s="103">
        <v>9</v>
      </c>
      <c r="R3802" s="35"/>
    </row>
    <row r="3803" spans="1:18" x14ac:dyDescent="0.3">
      <c r="A3803" s="128"/>
      <c r="B3803" s="128"/>
      <c r="C3803" s="128"/>
      <c r="D3803" s="128"/>
      <c r="E3803" s="128"/>
      <c r="F3803" s="128"/>
      <c r="G3803" s="128"/>
      <c r="H3803" s="11" t="s">
        <v>99</v>
      </c>
      <c r="I3803" s="105">
        <f>SUM(I3799)</f>
        <v>1587227</v>
      </c>
      <c r="J3803" s="105">
        <f>SUM(J3799)</f>
        <v>1497027</v>
      </c>
      <c r="K3803" s="105">
        <f>SUM(K3799)</f>
        <v>0</v>
      </c>
      <c r="L3803" s="105">
        <f t="shared" si="1334"/>
        <v>400085</v>
      </c>
      <c r="M3803" s="105">
        <f>SUM(M3799)</f>
        <v>113685</v>
      </c>
      <c r="N3803" s="105">
        <f t="shared" ref="N3803:O3803" si="1342">SUM(N3799)</f>
        <v>154650</v>
      </c>
      <c r="O3803" s="105">
        <f t="shared" si="1342"/>
        <v>131750</v>
      </c>
      <c r="P3803" s="105">
        <f t="shared" si="1335"/>
        <v>400085</v>
      </c>
      <c r="Q3803" s="105">
        <f t="shared" si="1338"/>
        <v>26.725302883648727</v>
      </c>
      <c r="R3803" s="35"/>
    </row>
    <row r="3804" spans="1:18" x14ac:dyDescent="0.3">
      <c r="A3804" s="128"/>
      <c r="B3804" s="128"/>
      <c r="C3804" s="128"/>
      <c r="D3804" s="128"/>
      <c r="E3804" s="128"/>
      <c r="F3804" s="128"/>
      <c r="G3804" s="128"/>
      <c r="H3804" s="12" t="s">
        <v>62</v>
      </c>
      <c r="I3804" s="105">
        <f>SUM(I3803)</f>
        <v>1587227</v>
      </c>
      <c r="J3804" s="105">
        <f>SUM(J3803)</f>
        <v>1497027</v>
      </c>
      <c r="K3804" s="105">
        <f>SUM(K3803)</f>
        <v>0</v>
      </c>
      <c r="L3804" s="105">
        <f t="shared" si="1334"/>
        <v>400085</v>
      </c>
      <c r="M3804" s="105">
        <f>SUM(M3803)</f>
        <v>113685</v>
      </c>
      <c r="N3804" s="105">
        <f t="shared" ref="N3804:O3804" si="1343">SUM(N3803)</f>
        <v>154650</v>
      </c>
      <c r="O3804" s="105">
        <f t="shared" si="1343"/>
        <v>131750</v>
      </c>
      <c r="P3804" s="105">
        <f t="shared" si="1335"/>
        <v>400085</v>
      </c>
      <c r="Q3804" s="105">
        <f t="shared" si="1338"/>
        <v>26.725302883648727</v>
      </c>
      <c r="R3804" s="35"/>
    </row>
    <row r="3805" spans="1:18" x14ac:dyDescent="0.3">
      <c r="A3805" s="129"/>
      <c r="B3805" s="129"/>
      <c r="C3805" s="129"/>
      <c r="D3805" s="129"/>
      <c r="E3805" s="129"/>
      <c r="F3805" s="129"/>
      <c r="G3805" s="129"/>
      <c r="R3805" s="35"/>
    </row>
    <row r="3806" spans="1:18" ht="15" thickBot="1" x14ac:dyDescent="0.35">
      <c r="A3806" s="81" t="s">
        <v>0</v>
      </c>
      <c r="B3806" s="81" t="s">
        <v>0</v>
      </c>
      <c r="C3806" s="81" t="s">
        <v>0</v>
      </c>
      <c r="D3806" s="81" t="s">
        <v>0</v>
      </c>
      <c r="E3806" s="81" t="s">
        <v>0</v>
      </c>
      <c r="F3806" s="81" t="s">
        <v>0</v>
      </c>
      <c r="G3806" s="81" t="s">
        <v>0</v>
      </c>
      <c r="H3806" s="13" t="s">
        <v>0</v>
      </c>
      <c r="I3806" s="106"/>
      <c r="J3806" s="106"/>
      <c r="K3806" s="106"/>
      <c r="L3806" s="106"/>
      <c r="M3806" s="106"/>
      <c r="N3806" s="106"/>
      <c r="O3806" s="106"/>
      <c r="P3806" s="106"/>
      <c r="Q3806" s="106"/>
      <c r="R3806" s="35"/>
    </row>
    <row r="3807" spans="1:18" s="34" customFormat="1" ht="31.2" thickBot="1" x14ac:dyDescent="0.35">
      <c r="A3807" s="45" t="s">
        <v>112</v>
      </c>
      <c r="B3807" s="45" t="s">
        <v>113</v>
      </c>
      <c r="C3807" s="45" t="s">
        <v>114</v>
      </c>
      <c r="D3807" s="46" t="s">
        <v>0</v>
      </c>
      <c r="E3807" s="45" t="s">
        <v>3014</v>
      </c>
      <c r="F3807" s="45" t="s">
        <v>115</v>
      </c>
      <c r="G3807" s="45" t="s">
        <v>116</v>
      </c>
      <c r="H3807" s="29" t="s">
        <v>1</v>
      </c>
      <c r="I3807" s="124" t="s">
        <v>3013</v>
      </c>
      <c r="J3807" s="124" t="s">
        <v>2</v>
      </c>
      <c r="K3807" s="124" t="s">
        <v>3097</v>
      </c>
      <c r="L3807" s="124" t="s">
        <v>3097</v>
      </c>
      <c r="M3807" s="124" t="s">
        <v>3098</v>
      </c>
      <c r="N3807" s="124" t="s">
        <v>3099</v>
      </c>
      <c r="O3807" s="124" t="s">
        <v>3100</v>
      </c>
      <c r="P3807" s="124" t="s">
        <v>3097</v>
      </c>
      <c r="Q3807" s="126" t="s">
        <v>3101</v>
      </c>
      <c r="R3807" s="35"/>
    </row>
    <row r="3808" spans="1:18" x14ac:dyDescent="0.3">
      <c r="A3808" s="50" t="s">
        <v>0</v>
      </c>
      <c r="B3808" s="50" t="s">
        <v>0</v>
      </c>
      <c r="C3808" s="50" t="s">
        <v>0</v>
      </c>
      <c r="D3808" s="51" t="s">
        <v>0</v>
      </c>
      <c r="E3808" s="51" t="s">
        <v>0</v>
      </c>
      <c r="F3808" s="86" t="s">
        <v>0</v>
      </c>
      <c r="G3808" s="87" t="s">
        <v>0</v>
      </c>
      <c r="H3808" s="8" t="s">
        <v>0</v>
      </c>
      <c r="I3808" s="103">
        <v>1</v>
      </c>
      <c r="J3808" s="103">
        <v>2</v>
      </c>
      <c r="K3808" s="103">
        <v>3</v>
      </c>
      <c r="L3808" s="103" t="s">
        <v>3</v>
      </c>
      <c r="M3808" s="103">
        <v>5</v>
      </c>
      <c r="N3808" s="103">
        <v>6</v>
      </c>
      <c r="O3808" s="103">
        <v>7</v>
      </c>
      <c r="P3808" s="103" t="s">
        <v>3102</v>
      </c>
      <c r="Q3808" s="103">
        <v>9</v>
      </c>
      <c r="R3808" s="35"/>
    </row>
    <row r="3809" spans="1:18" x14ac:dyDescent="0.3">
      <c r="A3809" s="41" t="s">
        <v>796</v>
      </c>
      <c r="B3809" s="41" t="s">
        <v>154</v>
      </c>
      <c r="C3809" s="40" t="s">
        <v>1490</v>
      </c>
      <c r="D3809" s="40" t="s">
        <v>1491</v>
      </c>
      <c r="E3809" s="52" t="s">
        <v>0</v>
      </c>
      <c r="F3809" s="52" t="s">
        <v>0</v>
      </c>
      <c r="G3809" s="52" t="s">
        <v>0</v>
      </c>
      <c r="H3809" s="6" t="s">
        <v>1492</v>
      </c>
      <c r="I3809" s="102"/>
      <c r="J3809" s="102"/>
      <c r="K3809" s="102"/>
      <c r="L3809" s="102">
        <f t="shared" si="1334"/>
        <v>0</v>
      </c>
      <c r="M3809" s="102">
        <v>0</v>
      </c>
      <c r="N3809" s="102"/>
      <c r="O3809" s="102"/>
      <c r="P3809" s="102">
        <f t="shared" si="1335"/>
        <v>0</v>
      </c>
      <c r="Q3809" s="102" t="str">
        <f t="shared" si="1338"/>
        <v>-</v>
      </c>
      <c r="R3809" s="35"/>
    </row>
    <row r="3810" spans="1:18" s="34" customFormat="1" ht="20.399999999999999" x14ac:dyDescent="0.3">
      <c r="A3810" s="43" t="s">
        <v>0</v>
      </c>
      <c r="B3810" s="43" t="s">
        <v>0</v>
      </c>
      <c r="C3810" s="43" t="s">
        <v>0</v>
      </c>
      <c r="D3810" s="49" t="s">
        <v>0</v>
      </c>
      <c r="E3810" s="49" t="s">
        <v>0</v>
      </c>
      <c r="F3810" s="49" t="s">
        <v>0</v>
      </c>
      <c r="G3810" s="49" t="s">
        <v>0</v>
      </c>
      <c r="H3810" s="21" t="s">
        <v>26</v>
      </c>
      <c r="I3810" s="112">
        <f>SUM(I3811,I3819,I3821)</f>
        <v>875681</v>
      </c>
      <c r="J3810" s="112">
        <f>SUM(J3811,J3819,J3821)</f>
        <v>843681</v>
      </c>
      <c r="K3810" s="112">
        <f>SUM(K3811,K3819,K3821)</f>
        <v>0</v>
      </c>
      <c r="L3810" s="112">
        <f t="shared" si="1334"/>
        <v>255772</v>
      </c>
      <c r="M3810" s="112">
        <f>SUM(M3811,M3819,M3821)</f>
        <v>64672</v>
      </c>
      <c r="N3810" s="112">
        <f t="shared" ref="N3810:O3810" si="1344">SUM(N3811,N3819,N3821)</f>
        <v>101350</v>
      </c>
      <c r="O3810" s="112">
        <f t="shared" si="1344"/>
        <v>89750</v>
      </c>
      <c r="P3810" s="112">
        <f t="shared" si="1335"/>
        <v>255772</v>
      </c>
      <c r="Q3810" s="112">
        <f t="shared" si="1338"/>
        <v>30.316197709797898</v>
      </c>
      <c r="R3810" s="35"/>
    </row>
    <row r="3811" spans="1:18" x14ac:dyDescent="0.3">
      <c r="A3811" s="40" t="s">
        <v>796</v>
      </c>
      <c r="B3811" s="40" t="s">
        <v>154</v>
      </c>
      <c r="C3811" s="40" t="s">
        <v>1490</v>
      </c>
      <c r="D3811" s="40" t="s">
        <v>1491</v>
      </c>
      <c r="E3811" s="52" t="s">
        <v>119</v>
      </c>
      <c r="F3811" s="52" t="s">
        <v>0</v>
      </c>
      <c r="G3811" s="52" t="s">
        <v>0</v>
      </c>
      <c r="H3811" s="6" t="s">
        <v>5</v>
      </c>
      <c r="I3811" s="104">
        <f>SUM(I3812,I3813)</f>
        <v>712806</v>
      </c>
      <c r="J3811" s="104">
        <f>SUM(J3812,J3813)</f>
        <v>704906</v>
      </c>
      <c r="K3811" s="104">
        <f>SUM(K3812,K3813)</f>
        <v>0</v>
      </c>
      <c r="L3811" s="104">
        <f t="shared" si="1334"/>
        <v>215979</v>
      </c>
      <c r="M3811" s="104">
        <f>SUM(M3812,M3813)</f>
        <v>58979</v>
      </c>
      <c r="N3811" s="104">
        <f t="shared" ref="N3811:O3811" si="1345">SUM(N3812,N3813)</f>
        <v>83500</v>
      </c>
      <c r="O3811" s="104">
        <f t="shared" si="1345"/>
        <v>73500</v>
      </c>
      <c r="P3811" s="104">
        <f t="shared" si="1335"/>
        <v>215979</v>
      </c>
      <c r="Q3811" s="104">
        <f t="shared" si="1338"/>
        <v>30.639404402856552</v>
      </c>
      <c r="R3811" s="35"/>
    </row>
    <row r="3812" spans="1:18" x14ac:dyDescent="0.3">
      <c r="A3812" s="40" t="s">
        <v>796</v>
      </c>
      <c r="B3812" s="40" t="s">
        <v>154</v>
      </c>
      <c r="C3812" s="40" t="s">
        <v>1490</v>
      </c>
      <c r="D3812" s="40" t="s">
        <v>1491</v>
      </c>
      <c r="E3812" s="88" t="s">
        <v>3015</v>
      </c>
      <c r="F3812" s="40"/>
      <c r="G3812" s="81" t="s">
        <v>3071</v>
      </c>
      <c r="H3812" s="9" t="s">
        <v>6</v>
      </c>
      <c r="I3812" s="102">
        <v>605906</v>
      </c>
      <c r="J3812" s="102">
        <v>599906</v>
      </c>
      <c r="K3812" s="102"/>
      <c r="L3812" s="102">
        <f t="shared" si="1334"/>
        <v>192583</v>
      </c>
      <c r="M3812" s="102">
        <v>52583</v>
      </c>
      <c r="N3812" s="102">
        <v>75000</v>
      </c>
      <c r="O3812" s="102">
        <v>65000</v>
      </c>
      <c r="P3812" s="102">
        <f t="shared" si="1335"/>
        <v>192583</v>
      </c>
      <c r="Q3812" s="102">
        <f t="shared" si="1338"/>
        <v>32.102196010708347</v>
      </c>
      <c r="R3812" s="35"/>
    </row>
    <row r="3813" spans="1:18" x14ac:dyDescent="0.3">
      <c r="A3813" s="41" t="s">
        <v>796</v>
      </c>
      <c r="B3813" s="41" t="s">
        <v>154</v>
      </c>
      <c r="C3813" s="41" t="s">
        <v>1490</v>
      </c>
      <c r="D3813" s="41" t="s">
        <v>1491</v>
      </c>
      <c r="E3813" s="41" t="s">
        <v>120</v>
      </c>
      <c r="F3813" s="40" t="s">
        <v>0</v>
      </c>
      <c r="G3813" s="81" t="s">
        <v>0</v>
      </c>
      <c r="H3813" s="6" t="s">
        <v>7</v>
      </c>
      <c r="I3813" s="104">
        <f>SUM(I3814:I3818)</f>
        <v>106900</v>
      </c>
      <c r="J3813" s="104">
        <f>SUM(J3814:J3818)</f>
        <v>105000</v>
      </c>
      <c r="K3813" s="104">
        <f>SUM(K3814:K3818)</f>
        <v>0</v>
      </c>
      <c r="L3813" s="104">
        <f t="shared" si="1334"/>
        <v>23396</v>
      </c>
      <c r="M3813" s="104">
        <f>SUM(M3814:M3818)</f>
        <v>6396</v>
      </c>
      <c r="N3813" s="104">
        <f t="shared" ref="N3813:O3813" si="1346">SUM(N3814:N3818)</f>
        <v>8500</v>
      </c>
      <c r="O3813" s="104">
        <f t="shared" si="1346"/>
        <v>8500</v>
      </c>
      <c r="P3813" s="104">
        <f t="shared" si="1335"/>
        <v>23396</v>
      </c>
      <c r="Q3813" s="104">
        <f t="shared" si="1338"/>
        <v>22.281904761904762</v>
      </c>
      <c r="R3813" s="35"/>
    </row>
    <row r="3814" spans="1:18" x14ac:dyDescent="0.3">
      <c r="A3814" s="40" t="s">
        <v>796</v>
      </c>
      <c r="B3814" s="40" t="s">
        <v>154</v>
      </c>
      <c r="C3814" s="40" t="s">
        <v>1490</v>
      </c>
      <c r="D3814" s="40" t="s">
        <v>1491</v>
      </c>
      <c r="E3814" s="88" t="s">
        <v>3016</v>
      </c>
      <c r="F3814" s="40" t="s">
        <v>1493</v>
      </c>
      <c r="G3814" s="81" t="s">
        <v>3071</v>
      </c>
      <c r="H3814" s="9" t="s">
        <v>9</v>
      </c>
      <c r="I3814" s="102">
        <v>16500</v>
      </c>
      <c r="J3814" s="102">
        <v>16000</v>
      </c>
      <c r="K3814" s="102"/>
      <c r="L3814" s="102">
        <f t="shared" si="1334"/>
        <v>4326</v>
      </c>
      <c r="M3814" s="102">
        <v>1326</v>
      </c>
      <c r="N3814" s="102">
        <v>1500</v>
      </c>
      <c r="O3814" s="102">
        <v>1500</v>
      </c>
      <c r="P3814" s="102">
        <f t="shared" si="1335"/>
        <v>4326</v>
      </c>
      <c r="Q3814" s="102">
        <f t="shared" si="1338"/>
        <v>27.037499999999998</v>
      </c>
      <c r="R3814" s="35"/>
    </row>
    <row r="3815" spans="1:18" x14ac:dyDescent="0.3">
      <c r="A3815" s="40" t="s">
        <v>796</v>
      </c>
      <c r="B3815" s="40" t="s">
        <v>154</v>
      </c>
      <c r="C3815" s="40" t="s">
        <v>1490</v>
      </c>
      <c r="D3815" s="40" t="s">
        <v>1491</v>
      </c>
      <c r="E3815" s="88" t="s">
        <v>3016</v>
      </c>
      <c r="F3815" s="40" t="s">
        <v>1494</v>
      </c>
      <c r="G3815" s="81" t="s">
        <v>3071</v>
      </c>
      <c r="H3815" s="9" t="s">
        <v>12</v>
      </c>
      <c r="I3815" s="102">
        <v>61400</v>
      </c>
      <c r="J3815" s="102">
        <v>60000</v>
      </c>
      <c r="K3815" s="102"/>
      <c r="L3815" s="102">
        <f t="shared" si="1334"/>
        <v>19070</v>
      </c>
      <c r="M3815" s="102">
        <v>5070</v>
      </c>
      <c r="N3815" s="102">
        <v>7000</v>
      </c>
      <c r="O3815" s="102">
        <v>7000</v>
      </c>
      <c r="P3815" s="102">
        <f t="shared" si="1335"/>
        <v>19070</v>
      </c>
      <c r="Q3815" s="102">
        <f t="shared" si="1338"/>
        <v>31.783333333333335</v>
      </c>
      <c r="R3815" s="35"/>
    </row>
    <row r="3816" spans="1:18" x14ac:dyDescent="0.3">
      <c r="A3816" s="40" t="s">
        <v>796</v>
      </c>
      <c r="B3816" s="40" t="s">
        <v>154</v>
      </c>
      <c r="C3816" s="40" t="s">
        <v>1490</v>
      </c>
      <c r="D3816" s="40" t="s">
        <v>1491</v>
      </c>
      <c r="E3816" s="88" t="s">
        <v>3016</v>
      </c>
      <c r="F3816" s="40" t="s">
        <v>1495</v>
      </c>
      <c r="G3816" s="81" t="s">
        <v>3071</v>
      </c>
      <c r="H3816" s="9" t="s">
        <v>10</v>
      </c>
      <c r="I3816" s="102">
        <v>14000</v>
      </c>
      <c r="J3816" s="102">
        <v>14000</v>
      </c>
      <c r="K3816" s="102"/>
      <c r="L3816" s="102">
        <f t="shared" si="1334"/>
        <v>0</v>
      </c>
      <c r="M3816" s="102">
        <v>0</v>
      </c>
      <c r="N3816" s="102"/>
      <c r="O3816" s="102"/>
      <c r="P3816" s="102">
        <f t="shared" si="1335"/>
        <v>0</v>
      </c>
      <c r="Q3816" s="102">
        <f t="shared" si="1338"/>
        <v>0</v>
      </c>
      <c r="R3816" s="35"/>
    </row>
    <row r="3817" spans="1:18" x14ac:dyDescent="0.3">
      <c r="A3817" s="40" t="s">
        <v>796</v>
      </c>
      <c r="B3817" s="40" t="s">
        <v>154</v>
      </c>
      <c r="C3817" s="40" t="s">
        <v>1490</v>
      </c>
      <c r="D3817" s="40" t="s">
        <v>1491</v>
      </c>
      <c r="E3817" s="88" t="s">
        <v>3016</v>
      </c>
      <c r="F3817" s="40" t="s">
        <v>1496</v>
      </c>
      <c r="G3817" s="81" t="s">
        <v>3071</v>
      </c>
      <c r="H3817" s="9" t="s">
        <v>8</v>
      </c>
      <c r="I3817" s="102">
        <v>6000</v>
      </c>
      <c r="J3817" s="102">
        <v>6000</v>
      </c>
      <c r="K3817" s="102"/>
      <c r="L3817" s="102">
        <f t="shared" si="1334"/>
        <v>0</v>
      </c>
      <c r="M3817" s="102">
        <v>0</v>
      </c>
      <c r="N3817" s="102"/>
      <c r="O3817" s="102"/>
      <c r="P3817" s="102">
        <f t="shared" si="1335"/>
        <v>0</v>
      </c>
      <c r="Q3817" s="102">
        <f t="shared" si="1338"/>
        <v>0</v>
      </c>
      <c r="R3817" s="35"/>
    </row>
    <row r="3818" spans="1:18" x14ac:dyDescent="0.3">
      <c r="A3818" s="40" t="s">
        <v>796</v>
      </c>
      <c r="B3818" s="40" t="s">
        <v>154</v>
      </c>
      <c r="C3818" s="40" t="s">
        <v>1490</v>
      </c>
      <c r="D3818" s="40" t="s">
        <v>1491</v>
      </c>
      <c r="E3818" s="88" t="s">
        <v>3016</v>
      </c>
      <c r="F3818" s="40" t="s">
        <v>1497</v>
      </c>
      <c r="G3818" s="81" t="s">
        <v>3071</v>
      </c>
      <c r="H3818" s="9" t="s">
        <v>11</v>
      </c>
      <c r="I3818" s="102">
        <v>9000</v>
      </c>
      <c r="J3818" s="102">
        <v>9000</v>
      </c>
      <c r="K3818" s="102"/>
      <c r="L3818" s="102">
        <f t="shared" si="1334"/>
        <v>0</v>
      </c>
      <c r="M3818" s="102">
        <v>0</v>
      </c>
      <c r="N3818" s="102"/>
      <c r="O3818" s="102"/>
      <c r="P3818" s="102">
        <f t="shared" si="1335"/>
        <v>0</v>
      </c>
      <c r="Q3818" s="102">
        <f t="shared" si="1338"/>
        <v>0</v>
      </c>
      <c r="R3818" s="35"/>
    </row>
    <row r="3819" spans="1:18" x14ac:dyDescent="0.3">
      <c r="A3819" s="40" t="s">
        <v>796</v>
      </c>
      <c r="B3819" s="40" t="s">
        <v>154</v>
      </c>
      <c r="C3819" s="40" t="s">
        <v>1490</v>
      </c>
      <c r="D3819" s="40" t="s">
        <v>1491</v>
      </c>
      <c r="E3819" s="52" t="s">
        <v>124</v>
      </c>
      <c r="F3819" s="52" t="s">
        <v>0</v>
      </c>
      <c r="G3819" s="52" t="s">
        <v>0</v>
      </c>
      <c r="H3819" s="6" t="s">
        <v>14</v>
      </c>
      <c r="I3819" s="104">
        <f>SUM(I3820)</f>
        <v>64606</v>
      </c>
      <c r="J3819" s="104">
        <f>SUM(J3820)</f>
        <v>63506</v>
      </c>
      <c r="K3819" s="104">
        <f>SUM(K3820)</f>
        <v>0</v>
      </c>
      <c r="L3819" s="104">
        <f t="shared" si="1334"/>
        <v>23022</v>
      </c>
      <c r="M3819" s="104">
        <f>SUM(M3820)</f>
        <v>5522</v>
      </c>
      <c r="N3819" s="104">
        <f t="shared" ref="N3819:O3819" si="1347">SUM(N3820)</f>
        <v>9500</v>
      </c>
      <c r="O3819" s="104">
        <f t="shared" si="1347"/>
        <v>8000</v>
      </c>
      <c r="P3819" s="104">
        <f t="shared" si="1335"/>
        <v>23022</v>
      </c>
      <c r="Q3819" s="104">
        <f t="shared" si="1338"/>
        <v>36.251692753440615</v>
      </c>
      <c r="R3819" s="35"/>
    </row>
    <row r="3820" spans="1:18" x14ac:dyDescent="0.3">
      <c r="A3820" s="40" t="s">
        <v>796</v>
      </c>
      <c r="B3820" s="40" t="s">
        <v>154</v>
      </c>
      <c r="C3820" s="40" t="s">
        <v>1490</v>
      </c>
      <c r="D3820" s="40" t="s">
        <v>1491</v>
      </c>
      <c r="E3820" s="88" t="s">
        <v>3017</v>
      </c>
      <c r="F3820" s="40"/>
      <c r="G3820" s="81" t="s">
        <v>3071</v>
      </c>
      <c r="H3820" s="9" t="s">
        <v>15</v>
      </c>
      <c r="I3820" s="102">
        <v>64606</v>
      </c>
      <c r="J3820" s="102">
        <v>63506</v>
      </c>
      <c r="K3820" s="102"/>
      <c r="L3820" s="102">
        <f t="shared" si="1334"/>
        <v>23022</v>
      </c>
      <c r="M3820" s="102">
        <v>5522</v>
      </c>
      <c r="N3820" s="102">
        <v>9500</v>
      </c>
      <c r="O3820" s="102">
        <v>8000</v>
      </c>
      <c r="P3820" s="102">
        <f t="shared" si="1335"/>
        <v>23022</v>
      </c>
      <c r="Q3820" s="102">
        <f t="shared" si="1338"/>
        <v>36.251692753440615</v>
      </c>
      <c r="R3820" s="35"/>
    </row>
    <row r="3821" spans="1:18" x14ac:dyDescent="0.3">
      <c r="A3821" s="40" t="s">
        <v>796</v>
      </c>
      <c r="B3821" s="40" t="s">
        <v>154</v>
      </c>
      <c r="C3821" s="40" t="s">
        <v>1490</v>
      </c>
      <c r="D3821" s="40" t="s">
        <v>1491</v>
      </c>
      <c r="E3821" s="52" t="s">
        <v>125</v>
      </c>
      <c r="F3821" s="52" t="s">
        <v>0</v>
      </c>
      <c r="G3821" s="52" t="s">
        <v>0</v>
      </c>
      <c r="H3821" s="6" t="s">
        <v>16</v>
      </c>
      <c r="I3821" s="104">
        <f>SUM(I3822:I3828)</f>
        <v>98269</v>
      </c>
      <c r="J3821" s="104">
        <f>SUM(J3822:J3828)</f>
        <v>75269</v>
      </c>
      <c r="K3821" s="104">
        <f>SUM(K3822:K3828)</f>
        <v>0</v>
      </c>
      <c r="L3821" s="104">
        <f t="shared" si="1334"/>
        <v>16771</v>
      </c>
      <c r="M3821" s="104">
        <f>SUM(M3822:M3828)</f>
        <v>171</v>
      </c>
      <c r="N3821" s="104">
        <f t="shared" ref="N3821:O3821" si="1348">SUM(N3822:N3828)</f>
        <v>8350</v>
      </c>
      <c r="O3821" s="104">
        <f t="shared" si="1348"/>
        <v>8250</v>
      </c>
      <c r="P3821" s="104">
        <f t="shared" si="1335"/>
        <v>16771</v>
      </c>
      <c r="Q3821" s="104">
        <f t="shared" si="1338"/>
        <v>22.281417316557945</v>
      </c>
      <c r="R3821" s="35"/>
    </row>
    <row r="3822" spans="1:18" x14ac:dyDescent="0.3">
      <c r="A3822" s="40" t="s">
        <v>796</v>
      </c>
      <c r="B3822" s="40" t="s">
        <v>154</v>
      </c>
      <c r="C3822" s="40" t="s">
        <v>1490</v>
      </c>
      <c r="D3822" s="40" t="s">
        <v>1491</v>
      </c>
      <c r="E3822" s="88" t="s">
        <v>3018</v>
      </c>
      <c r="F3822" s="40"/>
      <c r="G3822" s="81" t="s">
        <v>3071</v>
      </c>
      <c r="H3822" s="9" t="s">
        <v>17</v>
      </c>
      <c r="I3822" s="102">
        <v>0</v>
      </c>
      <c r="J3822" s="102">
        <v>0</v>
      </c>
      <c r="K3822" s="102"/>
      <c r="L3822" s="102">
        <f t="shared" si="1334"/>
        <v>0</v>
      </c>
      <c r="M3822" s="102">
        <v>0</v>
      </c>
      <c r="N3822" s="102"/>
      <c r="O3822" s="102"/>
      <c r="P3822" s="102">
        <f t="shared" si="1335"/>
        <v>0</v>
      </c>
      <c r="Q3822" s="102" t="str">
        <f t="shared" si="1338"/>
        <v>-</v>
      </c>
      <c r="R3822" s="35"/>
    </row>
    <row r="3823" spans="1:18" x14ac:dyDescent="0.3">
      <c r="A3823" s="40" t="s">
        <v>796</v>
      </c>
      <c r="B3823" s="40" t="s">
        <v>154</v>
      </c>
      <c r="C3823" s="40" t="s">
        <v>1490</v>
      </c>
      <c r="D3823" s="40" t="s">
        <v>1491</v>
      </c>
      <c r="E3823" s="88" t="s">
        <v>3031</v>
      </c>
      <c r="F3823" s="40"/>
      <c r="G3823" s="81" t="s">
        <v>3071</v>
      </c>
      <c r="H3823" s="9" t="s">
        <v>18</v>
      </c>
      <c r="I3823" s="102">
        <v>37500</v>
      </c>
      <c r="J3823" s="102">
        <v>37500</v>
      </c>
      <c r="K3823" s="102"/>
      <c r="L3823" s="102">
        <f t="shared" si="1334"/>
        <v>10000</v>
      </c>
      <c r="M3823" s="102">
        <v>0</v>
      </c>
      <c r="N3823" s="102">
        <v>5000</v>
      </c>
      <c r="O3823" s="102">
        <v>5000</v>
      </c>
      <c r="P3823" s="102">
        <f t="shared" si="1335"/>
        <v>10000</v>
      </c>
      <c r="Q3823" s="102">
        <f t="shared" si="1338"/>
        <v>26.666666666666668</v>
      </c>
      <c r="R3823" s="35"/>
    </row>
    <row r="3824" spans="1:18" x14ac:dyDescent="0.3">
      <c r="A3824" s="40" t="s">
        <v>796</v>
      </c>
      <c r="B3824" s="40" t="s">
        <v>154</v>
      </c>
      <c r="C3824" s="40" t="s">
        <v>1490</v>
      </c>
      <c r="D3824" s="40" t="s">
        <v>1491</v>
      </c>
      <c r="E3824" s="88" t="s">
        <v>3032</v>
      </c>
      <c r="F3824" s="40"/>
      <c r="G3824" s="81" t="s">
        <v>3071</v>
      </c>
      <c r="H3824" s="9" t="s">
        <v>19</v>
      </c>
      <c r="I3824" s="102">
        <v>6000</v>
      </c>
      <c r="J3824" s="102">
        <v>6000</v>
      </c>
      <c r="K3824" s="102"/>
      <c r="L3824" s="102">
        <f t="shared" si="1334"/>
        <v>1600</v>
      </c>
      <c r="M3824" s="102">
        <v>0</v>
      </c>
      <c r="N3824" s="102">
        <v>800</v>
      </c>
      <c r="O3824" s="102">
        <v>800</v>
      </c>
      <c r="P3824" s="102">
        <f t="shared" si="1335"/>
        <v>1600</v>
      </c>
      <c r="Q3824" s="102">
        <f t="shared" si="1338"/>
        <v>26.666666666666668</v>
      </c>
      <c r="R3824" s="35"/>
    </row>
    <row r="3825" spans="1:18" x14ac:dyDescent="0.3">
      <c r="A3825" s="40" t="s">
        <v>796</v>
      </c>
      <c r="B3825" s="40" t="s">
        <v>154</v>
      </c>
      <c r="C3825" s="40" t="s">
        <v>1490</v>
      </c>
      <c r="D3825" s="40" t="s">
        <v>1491</v>
      </c>
      <c r="E3825" s="88" t="s">
        <v>3026</v>
      </c>
      <c r="F3825" s="40"/>
      <c r="G3825" s="81" t="s">
        <v>3071</v>
      </c>
      <c r="H3825" s="9" t="s">
        <v>20</v>
      </c>
      <c r="I3825" s="102">
        <v>24000</v>
      </c>
      <c r="J3825" s="102">
        <v>8000</v>
      </c>
      <c r="K3825" s="102"/>
      <c r="L3825" s="102">
        <f t="shared" si="1334"/>
        <v>1000</v>
      </c>
      <c r="M3825" s="102">
        <v>0</v>
      </c>
      <c r="N3825" s="102">
        <v>500</v>
      </c>
      <c r="O3825" s="102">
        <v>500</v>
      </c>
      <c r="P3825" s="102">
        <f t="shared" si="1335"/>
        <v>1000</v>
      </c>
      <c r="Q3825" s="102">
        <f t="shared" si="1338"/>
        <v>12.5</v>
      </c>
      <c r="R3825" s="35"/>
    </row>
    <row r="3826" spans="1:18" x14ac:dyDescent="0.3">
      <c r="A3826" s="40" t="s">
        <v>796</v>
      </c>
      <c r="B3826" s="40" t="s">
        <v>154</v>
      </c>
      <c r="C3826" s="40" t="s">
        <v>1490</v>
      </c>
      <c r="D3826" s="40" t="s">
        <v>1491</v>
      </c>
      <c r="E3826" s="88" t="s">
        <v>3033</v>
      </c>
      <c r="F3826" s="40"/>
      <c r="G3826" s="81" t="s">
        <v>3071</v>
      </c>
      <c r="H3826" s="9" t="s">
        <v>21</v>
      </c>
      <c r="I3826" s="102">
        <v>750</v>
      </c>
      <c r="J3826" s="102">
        <v>750</v>
      </c>
      <c r="K3826" s="102"/>
      <c r="L3826" s="102">
        <f t="shared" si="1334"/>
        <v>200</v>
      </c>
      <c r="M3826" s="102">
        <v>0</v>
      </c>
      <c r="N3826" s="102">
        <v>100</v>
      </c>
      <c r="O3826" s="102">
        <v>100</v>
      </c>
      <c r="P3826" s="102">
        <f t="shared" si="1335"/>
        <v>200</v>
      </c>
      <c r="Q3826" s="102">
        <f t="shared" si="1338"/>
        <v>26.666666666666668</v>
      </c>
      <c r="R3826" s="35"/>
    </row>
    <row r="3827" spans="1:18" x14ac:dyDescent="0.3">
      <c r="A3827" s="40" t="s">
        <v>796</v>
      </c>
      <c r="B3827" s="40" t="s">
        <v>154</v>
      </c>
      <c r="C3827" s="40" t="s">
        <v>1490</v>
      </c>
      <c r="D3827" s="40" t="s">
        <v>1491</v>
      </c>
      <c r="E3827" s="88" t="s">
        <v>3035</v>
      </c>
      <c r="F3827" s="40"/>
      <c r="G3827" s="81" t="s">
        <v>3071</v>
      </c>
      <c r="H3827" s="9" t="s">
        <v>23</v>
      </c>
      <c r="I3827" s="102">
        <v>10000</v>
      </c>
      <c r="J3827" s="102">
        <v>8000</v>
      </c>
      <c r="K3827" s="102"/>
      <c r="L3827" s="102">
        <f t="shared" si="1334"/>
        <v>1000</v>
      </c>
      <c r="M3827" s="102">
        <v>0</v>
      </c>
      <c r="N3827" s="102">
        <v>500</v>
      </c>
      <c r="O3827" s="102">
        <v>500</v>
      </c>
      <c r="P3827" s="102">
        <f t="shared" si="1335"/>
        <v>1000</v>
      </c>
      <c r="Q3827" s="102">
        <f t="shared" si="1338"/>
        <v>12.5</v>
      </c>
      <c r="R3827" s="35"/>
    </row>
    <row r="3828" spans="1:18" x14ac:dyDescent="0.3">
      <c r="A3828" s="41" t="s">
        <v>796</v>
      </c>
      <c r="B3828" s="41" t="s">
        <v>154</v>
      </c>
      <c r="C3828" s="41" t="s">
        <v>1490</v>
      </c>
      <c r="D3828" s="41" t="s">
        <v>1491</v>
      </c>
      <c r="E3828" s="41" t="s">
        <v>127</v>
      </c>
      <c r="F3828" s="40" t="s">
        <v>0</v>
      </c>
      <c r="G3828" s="81" t="s">
        <v>0</v>
      </c>
      <c r="H3828" s="6" t="s">
        <v>25</v>
      </c>
      <c r="I3828" s="104">
        <f>SUM(I3829:I3831)</f>
        <v>20019</v>
      </c>
      <c r="J3828" s="104">
        <f>SUM(J3829:J3831)</f>
        <v>15019</v>
      </c>
      <c r="K3828" s="104">
        <f>SUM(K3829:K3831)</f>
        <v>0</v>
      </c>
      <c r="L3828" s="104">
        <f t="shared" si="1334"/>
        <v>2971</v>
      </c>
      <c r="M3828" s="104">
        <f>SUM(M3829:M3831)</f>
        <v>171</v>
      </c>
      <c r="N3828" s="104">
        <f t="shared" ref="N3828:O3828" si="1349">SUM(N3829:N3831)</f>
        <v>1450</v>
      </c>
      <c r="O3828" s="104">
        <f t="shared" si="1349"/>
        <v>1350</v>
      </c>
      <c r="P3828" s="104">
        <f t="shared" si="1335"/>
        <v>2971</v>
      </c>
      <c r="Q3828" s="104">
        <f t="shared" si="1338"/>
        <v>19.781609960716427</v>
      </c>
      <c r="R3828" s="35"/>
    </row>
    <row r="3829" spans="1:18" x14ac:dyDescent="0.3">
      <c r="A3829" s="40" t="s">
        <v>796</v>
      </c>
      <c r="B3829" s="40" t="s">
        <v>154</v>
      </c>
      <c r="C3829" s="40" t="s">
        <v>1490</v>
      </c>
      <c r="D3829" s="40" t="s">
        <v>1491</v>
      </c>
      <c r="E3829" s="88" t="s">
        <v>3019</v>
      </c>
      <c r="F3829" s="40"/>
      <c r="G3829" s="81" t="s">
        <v>3071</v>
      </c>
      <c r="H3829" s="9" t="s">
        <v>25</v>
      </c>
      <c r="I3829" s="102">
        <v>12519</v>
      </c>
      <c r="J3829" s="102">
        <v>7519</v>
      </c>
      <c r="K3829" s="102"/>
      <c r="L3829" s="102">
        <f t="shared" si="1334"/>
        <v>1000</v>
      </c>
      <c r="M3829" s="102">
        <v>0</v>
      </c>
      <c r="N3829" s="102">
        <v>500</v>
      </c>
      <c r="O3829" s="102">
        <v>500</v>
      </c>
      <c r="P3829" s="102">
        <f t="shared" si="1335"/>
        <v>1000</v>
      </c>
      <c r="Q3829" s="102">
        <f t="shared" si="1338"/>
        <v>13.299640909695437</v>
      </c>
      <c r="R3829" s="35"/>
    </row>
    <row r="3830" spans="1:18" x14ac:dyDescent="0.3">
      <c r="A3830" s="40" t="s">
        <v>796</v>
      </c>
      <c r="B3830" s="40" t="s">
        <v>154</v>
      </c>
      <c r="C3830" s="40" t="s">
        <v>1490</v>
      </c>
      <c r="D3830" s="40" t="s">
        <v>1491</v>
      </c>
      <c r="E3830" s="88" t="s">
        <v>3019</v>
      </c>
      <c r="F3830" s="40" t="s">
        <v>1498</v>
      </c>
      <c r="G3830" s="81" t="s">
        <v>3071</v>
      </c>
      <c r="H3830" s="9" t="s">
        <v>135</v>
      </c>
      <c r="I3830" s="102">
        <v>2500</v>
      </c>
      <c r="J3830" s="102">
        <v>2500</v>
      </c>
      <c r="K3830" s="102"/>
      <c r="L3830" s="102">
        <f t="shared" si="1334"/>
        <v>971</v>
      </c>
      <c r="M3830" s="102">
        <v>171</v>
      </c>
      <c r="N3830" s="102">
        <v>450</v>
      </c>
      <c r="O3830" s="102">
        <v>350</v>
      </c>
      <c r="P3830" s="102">
        <f t="shared" si="1335"/>
        <v>971</v>
      </c>
      <c r="Q3830" s="102">
        <f t="shared" si="1338"/>
        <v>38.840000000000003</v>
      </c>
      <c r="R3830" s="35"/>
    </row>
    <row r="3831" spans="1:18" ht="20.399999999999999" x14ac:dyDescent="0.3">
      <c r="A3831" s="40" t="s">
        <v>796</v>
      </c>
      <c r="B3831" s="40" t="s">
        <v>154</v>
      </c>
      <c r="C3831" s="40" t="s">
        <v>1490</v>
      </c>
      <c r="D3831" s="40" t="s">
        <v>1491</v>
      </c>
      <c r="E3831" s="88" t="s">
        <v>3019</v>
      </c>
      <c r="F3831" s="40" t="s">
        <v>1499</v>
      </c>
      <c r="G3831" s="81" t="s">
        <v>3071</v>
      </c>
      <c r="H3831" s="9" t="s">
        <v>141</v>
      </c>
      <c r="I3831" s="102">
        <v>5000</v>
      </c>
      <c r="J3831" s="102">
        <v>5000</v>
      </c>
      <c r="K3831" s="102"/>
      <c r="L3831" s="102">
        <f t="shared" si="1334"/>
        <v>1000</v>
      </c>
      <c r="M3831" s="102">
        <v>0</v>
      </c>
      <c r="N3831" s="102">
        <v>500</v>
      </c>
      <c r="O3831" s="102">
        <v>500</v>
      </c>
      <c r="P3831" s="102">
        <f t="shared" si="1335"/>
        <v>1000</v>
      </c>
      <c r="Q3831" s="102">
        <f t="shared" si="1338"/>
        <v>20</v>
      </c>
      <c r="R3831" s="35"/>
    </row>
    <row r="3832" spans="1:18" s="34" customFormat="1" ht="20.399999999999999" x14ac:dyDescent="0.3">
      <c r="A3832" s="43" t="s">
        <v>0</v>
      </c>
      <c r="B3832" s="43" t="s">
        <v>0</v>
      </c>
      <c r="C3832" s="43" t="s">
        <v>0</v>
      </c>
      <c r="D3832" s="49" t="s">
        <v>0</v>
      </c>
      <c r="E3832" s="49" t="s">
        <v>0</v>
      </c>
      <c r="F3832" s="49" t="s">
        <v>0</v>
      </c>
      <c r="G3832" s="49" t="s">
        <v>0</v>
      </c>
      <c r="H3832" s="21" t="s">
        <v>35</v>
      </c>
      <c r="I3832" s="112">
        <f t="shared" ref="I3832:O3833" si="1350">SUM(I3833)</f>
        <v>100</v>
      </c>
      <c r="J3832" s="112">
        <f t="shared" si="1350"/>
        <v>100</v>
      </c>
      <c r="K3832" s="112">
        <f t="shared" si="1350"/>
        <v>0</v>
      </c>
      <c r="L3832" s="112">
        <f t="shared" si="1334"/>
        <v>0</v>
      </c>
      <c r="M3832" s="112">
        <f t="shared" si="1350"/>
        <v>0</v>
      </c>
      <c r="N3832" s="112">
        <f t="shared" si="1350"/>
        <v>0</v>
      </c>
      <c r="O3832" s="112">
        <f t="shared" si="1350"/>
        <v>0</v>
      </c>
      <c r="P3832" s="112">
        <f t="shared" si="1335"/>
        <v>0</v>
      </c>
      <c r="Q3832" s="112">
        <f t="shared" si="1338"/>
        <v>0</v>
      </c>
      <c r="R3832" s="35"/>
    </row>
    <row r="3833" spans="1:18" x14ac:dyDescent="0.3">
      <c r="A3833" s="40" t="s">
        <v>796</v>
      </c>
      <c r="B3833" s="40" t="s">
        <v>154</v>
      </c>
      <c r="C3833" s="40" t="s">
        <v>1490</v>
      </c>
      <c r="D3833" s="40" t="s">
        <v>1491</v>
      </c>
      <c r="E3833" s="52" t="s">
        <v>142</v>
      </c>
      <c r="F3833" s="52" t="s">
        <v>0</v>
      </c>
      <c r="G3833" s="52" t="s">
        <v>0</v>
      </c>
      <c r="H3833" s="6" t="s">
        <v>27</v>
      </c>
      <c r="I3833" s="104">
        <f t="shared" si="1350"/>
        <v>100</v>
      </c>
      <c r="J3833" s="104">
        <f t="shared" si="1350"/>
        <v>100</v>
      </c>
      <c r="K3833" s="104">
        <f t="shared" si="1350"/>
        <v>0</v>
      </c>
      <c r="L3833" s="104">
        <f t="shared" si="1334"/>
        <v>0</v>
      </c>
      <c r="M3833" s="104">
        <f t="shared" si="1350"/>
        <v>0</v>
      </c>
      <c r="N3833" s="104">
        <f t="shared" si="1350"/>
        <v>0</v>
      </c>
      <c r="O3833" s="104">
        <f t="shared" si="1350"/>
        <v>0</v>
      </c>
      <c r="P3833" s="104">
        <f t="shared" si="1335"/>
        <v>0</v>
      </c>
      <c r="Q3833" s="104">
        <f t="shared" si="1338"/>
        <v>0</v>
      </c>
      <c r="R3833" s="35"/>
    </row>
    <row r="3834" spans="1:18" x14ac:dyDescent="0.3">
      <c r="A3834" s="40" t="s">
        <v>796</v>
      </c>
      <c r="B3834" s="40" t="s">
        <v>154</v>
      </c>
      <c r="C3834" s="40" t="s">
        <v>1490</v>
      </c>
      <c r="D3834" s="40" t="s">
        <v>1491</v>
      </c>
      <c r="E3834" s="88" t="s">
        <v>3021</v>
      </c>
      <c r="F3834" s="40"/>
      <c r="G3834" s="81" t="s">
        <v>3071</v>
      </c>
      <c r="H3834" s="9" t="s">
        <v>34</v>
      </c>
      <c r="I3834" s="102">
        <v>100</v>
      </c>
      <c r="J3834" s="102">
        <v>100</v>
      </c>
      <c r="K3834" s="102"/>
      <c r="L3834" s="102">
        <f t="shared" si="1334"/>
        <v>0</v>
      </c>
      <c r="M3834" s="102">
        <v>0</v>
      </c>
      <c r="N3834" s="102"/>
      <c r="O3834" s="102"/>
      <c r="P3834" s="102">
        <f t="shared" si="1335"/>
        <v>0</v>
      </c>
      <c r="Q3834" s="102">
        <f t="shared" si="1338"/>
        <v>0</v>
      </c>
      <c r="R3834" s="35"/>
    </row>
    <row r="3835" spans="1:18" s="34" customFormat="1" ht="20.399999999999999" x14ac:dyDescent="0.3">
      <c r="A3835" s="43" t="s">
        <v>0</v>
      </c>
      <c r="B3835" s="43" t="s">
        <v>0</v>
      </c>
      <c r="C3835" s="43" t="s">
        <v>0</v>
      </c>
      <c r="D3835" s="49" t="s">
        <v>0</v>
      </c>
      <c r="E3835" s="49" t="s">
        <v>0</v>
      </c>
      <c r="F3835" s="49" t="s">
        <v>0</v>
      </c>
      <c r="G3835" s="49" t="s">
        <v>0</v>
      </c>
      <c r="H3835" s="21" t="s">
        <v>53</v>
      </c>
      <c r="I3835" s="112">
        <f>SUM(I3836)</f>
        <v>3500</v>
      </c>
      <c r="J3835" s="112">
        <f>SUM(J3836)</f>
        <v>0</v>
      </c>
      <c r="K3835" s="112">
        <f>SUM(K3836)</f>
        <v>0</v>
      </c>
      <c r="L3835" s="112">
        <f t="shared" si="1334"/>
        <v>0</v>
      </c>
      <c r="M3835" s="112">
        <f>SUM(M3836)</f>
        <v>0</v>
      </c>
      <c r="N3835" s="112">
        <f t="shared" ref="N3835:O3835" si="1351">SUM(N3836)</f>
        <v>0</v>
      </c>
      <c r="O3835" s="112">
        <f t="shared" si="1351"/>
        <v>0</v>
      </c>
      <c r="P3835" s="112">
        <f t="shared" si="1335"/>
        <v>0</v>
      </c>
      <c r="Q3835" s="112" t="str">
        <f t="shared" si="1338"/>
        <v>-</v>
      </c>
      <c r="R3835" s="35"/>
    </row>
    <row r="3836" spans="1:18" x14ac:dyDescent="0.3">
      <c r="A3836" s="40" t="s">
        <v>796</v>
      </c>
      <c r="B3836" s="40" t="s">
        <v>154</v>
      </c>
      <c r="C3836" s="40" t="s">
        <v>1490</v>
      </c>
      <c r="D3836" s="40" t="s">
        <v>1491</v>
      </c>
      <c r="E3836" s="52" t="s">
        <v>149</v>
      </c>
      <c r="F3836" s="52" t="s">
        <v>0</v>
      </c>
      <c r="G3836" s="52" t="s">
        <v>0</v>
      </c>
      <c r="H3836" s="6" t="s">
        <v>46</v>
      </c>
      <c r="I3836" s="104">
        <f>SUM(I3837:I3838)</f>
        <v>3500</v>
      </c>
      <c r="J3836" s="104">
        <f>SUM(J3837:J3838)</f>
        <v>0</v>
      </c>
      <c r="K3836" s="104">
        <f>SUM(K3837:K3838)</f>
        <v>0</v>
      </c>
      <c r="L3836" s="104">
        <f t="shared" si="1334"/>
        <v>0</v>
      </c>
      <c r="M3836" s="104">
        <f>SUM(M3837:M3838)</f>
        <v>0</v>
      </c>
      <c r="N3836" s="104">
        <f t="shared" ref="N3836:O3836" si="1352">SUM(N3837:N3838)</f>
        <v>0</v>
      </c>
      <c r="O3836" s="104">
        <f t="shared" si="1352"/>
        <v>0</v>
      </c>
      <c r="P3836" s="104">
        <f t="shared" si="1335"/>
        <v>0</v>
      </c>
      <c r="Q3836" s="104" t="str">
        <f t="shared" si="1338"/>
        <v>-</v>
      </c>
      <c r="R3836" s="35"/>
    </row>
    <row r="3837" spans="1:18" x14ac:dyDescent="0.3">
      <c r="A3837" s="40" t="s">
        <v>796</v>
      </c>
      <c r="B3837" s="40" t="s">
        <v>154</v>
      </c>
      <c r="C3837" s="40" t="s">
        <v>1490</v>
      </c>
      <c r="D3837" s="40" t="s">
        <v>1491</v>
      </c>
      <c r="E3837" s="88" t="s">
        <v>3022</v>
      </c>
      <c r="F3837" s="40"/>
      <c r="G3837" s="81" t="s">
        <v>3071</v>
      </c>
      <c r="H3837" s="9" t="s">
        <v>49</v>
      </c>
      <c r="I3837" s="102">
        <v>2000</v>
      </c>
      <c r="J3837" s="102">
        <v>0</v>
      </c>
      <c r="K3837" s="102"/>
      <c r="L3837" s="102">
        <f t="shared" si="1334"/>
        <v>0</v>
      </c>
      <c r="M3837" s="102">
        <v>0</v>
      </c>
      <c r="N3837" s="102"/>
      <c r="O3837" s="102"/>
      <c r="P3837" s="102">
        <f t="shared" si="1335"/>
        <v>0</v>
      </c>
      <c r="Q3837" s="102" t="str">
        <f t="shared" si="1338"/>
        <v>-</v>
      </c>
      <c r="R3837" s="35"/>
    </row>
    <row r="3838" spans="1:18" x14ac:dyDescent="0.3">
      <c r="A3838" s="40" t="s">
        <v>796</v>
      </c>
      <c r="B3838" s="40" t="s">
        <v>154</v>
      </c>
      <c r="C3838" s="40" t="s">
        <v>1490</v>
      </c>
      <c r="D3838" s="40" t="s">
        <v>1491</v>
      </c>
      <c r="E3838" s="88" t="s">
        <v>3037</v>
      </c>
      <c r="F3838" s="40"/>
      <c r="G3838" s="81" t="s">
        <v>3071</v>
      </c>
      <c r="H3838" s="9" t="s">
        <v>52</v>
      </c>
      <c r="I3838" s="102">
        <v>1500</v>
      </c>
      <c r="J3838" s="102">
        <v>0</v>
      </c>
      <c r="K3838" s="102"/>
      <c r="L3838" s="102">
        <f t="shared" si="1334"/>
        <v>0</v>
      </c>
      <c r="M3838" s="102">
        <v>0</v>
      </c>
      <c r="N3838" s="102"/>
      <c r="O3838" s="102"/>
      <c r="P3838" s="102">
        <f t="shared" si="1335"/>
        <v>0</v>
      </c>
      <c r="Q3838" s="102" t="str">
        <f t="shared" si="1338"/>
        <v>-</v>
      </c>
      <c r="R3838" s="35"/>
    </row>
    <row r="3839" spans="1:18" s="34" customFormat="1" x14ac:dyDescent="0.3">
      <c r="A3839" s="49" t="s">
        <v>0</v>
      </c>
      <c r="B3839" s="49" t="s">
        <v>0</v>
      </c>
      <c r="C3839" s="49" t="s">
        <v>0</v>
      </c>
      <c r="D3839" s="49" t="s">
        <v>0</v>
      </c>
      <c r="E3839" s="49" t="s">
        <v>0</v>
      </c>
      <c r="F3839" s="49" t="s">
        <v>0</v>
      </c>
      <c r="G3839" s="49" t="s">
        <v>0</v>
      </c>
      <c r="H3839" s="21" t="s">
        <v>1500</v>
      </c>
      <c r="I3839" s="112">
        <f>SUM(I3810,I3832,I3835)</f>
        <v>879281</v>
      </c>
      <c r="J3839" s="112">
        <f>SUM(J3810,J3832,J3835)</f>
        <v>843781</v>
      </c>
      <c r="K3839" s="112">
        <f>SUM(K3810,K3832,K3835)</f>
        <v>0</v>
      </c>
      <c r="L3839" s="112">
        <f t="shared" si="1334"/>
        <v>255772</v>
      </c>
      <c r="M3839" s="112">
        <f>SUM(M3810,M3832,M3835)</f>
        <v>64672</v>
      </c>
      <c r="N3839" s="112">
        <f t="shared" ref="N3839:O3839" si="1353">SUM(N3810,N3832,N3835)</f>
        <v>101350</v>
      </c>
      <c r="O3839" s="112">
        <f t="shared" si="1353"/>
        <v>89750</v>
      </c>
      <c r="P3839" s="112">
        <f t="shared" si="1335"/>
        <v>255772</v>
      </c>
      <c r="Q3839" s="112">
        <f t="shared" si="1338"/>
        <v>30.312604810963983</v>
      </c>
      <c r="R3839" s="35"/>
    </row>
    <row r="3840" spans="1:18" ht="15" thickBot="1" x14ac:dyDescent="0.35">
      <c r="A3840" s="81" t="s">
        <v>0</v>
      </c>
      <c r="B3840" s="81" t="s">
        <v>0</v>
      </c>
      <c r="C3840" s="81" t="s">
        <v>0</v>
      </c>
      <c r="D3840" s="81" t="s">
        <v>0</v>
      </c>
      <c r="E3840" s="81" t="s">
        <v>0</v>
      </c>
      <c r="F3840" s="81" t="s">
        <v>0</v>
      </c>
      <c r="G3840" s="81" t="s">
        <v>0</v>
      </c>
      <c r="H3840" s="6" t="s">
        <v>152</v>
      </c>
      <c r="I3840" s="104">
        <v>29</v>
      </c>
      <c r="J3840" s="104">
        <v>29</v>
      </c>
      <c r="K3840" s="104"/>
      <c r="L3840" s="104"/>
      <c r="M3840" s="104"/>
      <c r="N3840" s="104"/>
      <c r="O3840" s="104"/>
      <c r="P3840" s="104"/>
      <c r="Q3840" s="104"/>
      <c r="R3840" s="35"/>
    </row>
    <row r="3841" spans="1:18" s="34" customFormat="1" ht="31.2" thickBot="1" x14ac:dyDescent="0.35">
      <c r="A3841" s="127" t="s">
        <v>0</v>
      </c>
      <c r="B3841" s="127" t="s">
        <v>0</v>
      </c>
      <c r="C3841" s="127" t="s">
        <v>0</v>
      </c>
      <c r="D3841" s="127" t="s">
        <v>0</v>
      </c>
      <c r="E3841" s="127" t="s">
        <v>0</v>
      </c>
      <c r="F3841" s="127" t="s">
        <v>0</v>
      </c>
      <c r="G3841" s="127" t="s">
        <v>0</v>
      </c>
      <c r="H3841" s="29" t="s">
        <v>63</v>
      </c>
      <c r="I3841" s="124" t="s">
        <v>3013</v>
      </c>
      <c r="J3841" s="124" t="s">
        <v>2</v>
      </c>
      <c r="K3841" s="124" t="s">
        <v>3097</v>
      </c>
      <c r="L3841" s="124" t="s">
        <v>3097</v>
      </c>
      <c r="M3841" s="124" t="s">
        <v>3098</v>
      </c>
      <c r="N3841" s="124" t="s">
        <v>3099</v>
      </c>
      <c r="O3841" s="124" t="s">
        <v>3100</v>
      </c>
      <c r="P3841" s="124" t="s">
        <v>3097</v>
      </c>
      <c r="Q3841" s="126" t="s">
        <v>3101</v>
      </c>
      <c r="R3841" s="35"/>
    </row>
    <row r="3842" spans="1:18" x14ac:dyDescent="0.3">
      <c r="A3842" s="128"/>
      <c r="B3842" s="128"/>
      <c r="C3842" s="128"/>
      <c r="D3842" s="128"/>
      <c r="E3842" s="128"/>
      <c r="F3842" s="128"/>
      <c r="G3842" s="128"/>
      <c r="H3842" s="10" t="s">
        <v>0</v>
      </c>
      <c r="I3842" s="103">
        <v>1</v>
      </c>
      <c r="J3842" s="103">
        <v>2</v>
      </c>
      <c r="K3842" s="103">
        <v>3</v>
      </c>
      <c r="L3842" s="103" t="s">
        <v>3</v>
      </c>
      <c r="M3842" s="103">
        <v>5</v>
      </c>
      <c r="N3842" s="103">
        <v>6</v>
      </c>
      <c r="O3842" s="103">
        <v>7</v>
      </c>
      <c r="P3842" s="103" t="s">
        <v>3102</v>
      </c>
      <c r="Q3842" s="103">
        <v>9</v>
      </c>
      <c r="R3842" s="35"/>
    </row>
    <row r="3843" spans="1:18" x14ac:dyDescent="0.3">
      <c r="A3843" s="128"/>
      <c r="B3843" s="128"/>
      <c r="C3843" s="128"/>
      <c r="D3843" s="128"/>
      <c r="E3843" s="128"/>
      <c r="F3843" s="128"/>
      <c r="G3843" s="128"/>
      <c r="H3843" s="11" t="s">
        <v>99</v>
      </c>
      <c r="I3843" s="105">
        <f>SUM(I3839)</f>
        <v>879281</v>
      </c>
      <c r="J3843" s="105">
        <f>SUM(J3839)</f>
        <v>843781</v>
      </c>
      <c r="K3843" s="105">
        <f>SUM(K3839)</f>
        <v>0</v>
      </c>
      <c r="L3843" s="105">
        <f t="shared" si="1334"/>
        <v>255772</v>
      </c>
      <c r="M3843" s="105">
        <f>SUM(M3839)</f>
        <v>64672</v>
      </c>
      <c r="N3843" s="105">
        <f t="shared" ref="N3843:O3843" si="1354">SUM(N3839)</f>
        <v>101350</v>
      </c>
      <c r="O3843" s="105">
        <f t="shared" si="1354"/>
        <v>89750</v>
      </c>
      <c r="P3843" s="105">
        <f t="shared" si="1335"/>
        <v>255772</v>
      </c>
      <c r="Q3843" s="105">
        <f t="shared" si="1338"/>
        <v>30.312604810963983</v>
      </c>
      <c r="R3843" s="35"/>
    </row>
    <row r="3844" spans="1:18" x14ac:dyDescent="0.3">
      <c r="A3844" s="128"/>
      <c r="B3844" s="128"/>
      <c r="C3844" s="128"/>
      <c r="D3844" s="128"/>
      <c r="E3844" s="128"/>
      <c r="F3844" s="128"/>
      <c r="G3844" s="128"/>
      <c r="H3844" s="12" t="s">
        <v>62</v>
      </c>
      <c r="I3844" s="105">
        <f>SUM(I3843)</f>
        <v>879281</v>
      </c>
      <c r="J3844" s="105">
        <f>SUM(J3843)</f>
        <v>843781</v>
      </c>
      <c r="K3844" s="105">
        <f>SUM(K3843)</f>
        <v>0</v>
      </c>
      <c r="L3844" s="105">
        <f t="shared" si="1334"/>
        <v>255772</v>
      </c>
      <c r="M3844" s="105">
        <f>SUM(M3843)</f>
        <v>64672</v>
      </c>
      <c r="N3844" s="105">
        <f t="shared" ref="N3844:O3844" si="1355">SUM(N3843)</f>
        <v>101350</v>
      </c>
      <c r="O3844" s="105">
        <f t="shared" si="1355"/>
        <v>89750</v>
      </c>
      <c r="P3844" s="105">
        <f t="shared" si="1335"/>
        <v>255772</v>
      </c>
      <c r="Q3844" s="105">
        <f t="shared" si="1338"/>
        <v>30.312604810963983</v>
      </c>
      <c r="R3844" s="35"/>
    </row>
    <row r="3845" spans="1:18" x14ac:dyDescent="0.3">
      <c r="A3845" s="129"/>
      <c r="B3845" s="129"/>
      <c r="C3845" s="129"/>
      <c r="D3845" s="129"/>
      <c r="E3845" s="129"/>
      <c r="F3845" s="129"/>
      <c r="G3845" s="129"/>
      <c r="R3845" s="35"/>
    </row>
    <row r="3846" spans="1:18" ht="15" thickBot="1" x14ac:dyDescent="0.35">
      <c r="A3846" s="81" t="s">
        <v>0</v>
      </c>
      <c r="B3846" s="81" t="s">
        <v>0</v>
      </c>
      <c r="C3846" s="81" t="s">
        <v>0</v>
      </c>
      <c r="D3846" s="81" t="s">
        <v>0</v>
      </c>
      <c r="E3846" s="81" t="s">
        <v>0</v>
      </c>
      <c r="F3846" s="81" t="s">
        <v>0</v>
      </c>
      <c r="G3846" s="81" t="s">
        <v>0</v>
      </c>
      <c r="H3846" s="13" t="s">
        <v>0</v>
      </c>
      <c r="I3846" s="106"/>
      <c r="J3846" s="106"/>
      <c r="K3846" s="106"/>
      <c r="L3846" s="106"/>
      <c r="M3846" s="106"/>
      <c r="N3846" s="106"/>
      <c r="O3846" s="106"/>
      <c r="P3846" s="106"/>
      <c r="Q3846" s="106"/>
      <c r="R3846" s="35"/>
    </row>
    <row r="3847" spans="1:18" s="34" customFormat="1" ht="31.2" thickBot="1" x14ac:dyDescent="0.35">
      <c r="A3847" s="45" t="s">
        <v>112</v>
      </c>
      <c r="B3847" s="45" t="s">
        <v>113</v>
      </c>
      <c r="C3847" s="45" t="s">
        <v>114</v>
      </c>
      <c r="D3847" s="46" t="s">
        <v>0</v>
      </c>
      <c r="E3847" s="45" t="s">
        <v>3014</v>
      </c>
      <c r="F3847" s="45" t="s">
        <v>115</v>
      </c>
      <c r="G3847" s="45" t="s">
        <v>116</v>
      </c>
      <c r="H3847" s="29" t="s">
        <v>1</v>
      </c>
      <c r="I3847" s="124" t="s">
        <v>3013</v>
      </c>
      <c r="J3847" s="124" t="s">
        <v>2</v>
      </c>
      <c r="K3847" s="124" t="s">
        <v>3097</v>
      </c>
      <c r="L3847" s="124" t="s">
        <v>3097</v>
      </c>
      <c r="M3847" s="124" t="s">
        <v>3098</v>
      </c>
      <c r="N3847" s="124" t="s">
        <v>3099</v>
      </c>
      <c r="O3847" s="124" t="s">
        <v>3100</v>
      </c>
      <c r="P3847" s="124" t="s">
        <v>3097</v>
      </c>
      <c r="Q3847" s="126" t="s">
        <v>3101</v>
      </c>
      <c r="R3847" s="35"/>
    </row>
    <row r="3848" spans="1:18" x14ac:dyDescent="0.3">
      <c r="A3848" s="50" t="s">
        <v>0</v>
      </c>
      <c r="B3848" s="50" t="s">
        <v>0</v>
      </c>
      <c r="C3848" s="50" t="s">
        <v>0</v>
      </c>
      <c r="D3848" s="51" t="s">
        <v>0</v>
      </c>
      <c r="E3848" s="51" t="s">
        <v>0</v>
      </c>
      <c r="F3848" s="86" t="s">
        <v>0</v>
      </c>
      <c r="G3848" s="87" t="s">
        <v>0</v>
      </c>
      <c r="H3848" s="8" t="s">
        <v>0</v>
      </c>
      <c r="I3848" s="103">
        <v>1</v>
      </c>
      <c r="J3848" s="103">
        <v>2</v>
      </c>
      <c r="K3848" s="103">
        <v>3</v>
      </c>
      <c r="L3848" s="103" t="s">
        <v>3</v>
      </c>
      <c r="M3848" s="103">
        <v>5</v>
      </c>
      <c r="N3848" s="103">
        <v>6</v>
      </c>
      <c r="O3848" s="103">
        <v>7</v>
      </c>
      <c r="P3848" s="103" t="s">
        <v>3102</v>
      </c>
      <c r="Q3848" s="103">
        <v>9</v>
      </c>
      <c r="R3848" s="35"/>
    </row>
    <row r="3849" spans="1:18" x14ac:dyDescent="0.3">
      <c r="A3849" s="41" t="s">
        <v>796</v>
      </c>
      <c r="B3849" s="41" t="s">
        <v>154</v>
      </c>
      <c r="C3849" s="40" t="s">
        <v>1501</v>
      </c>
      <c r="D3849" s="40" t="s">
        <v>1502</v>
      </c>
      <c r="E3849" s="52" t="s">
        <v>0</v>
      </c>
      <c r="F3849" s="52" t="s">
        <v>0</v>
      </c>
      <c r="G3849" s="52" t="s">
        <v>0</v>
      </c>
      <c r="H3849" s="6" t="s">
        <v>1503</v>
      </c>
      <c r="I3849" s="102"/>
      <c r="J3849" s="102"/>
      <c r="K3849" s="102"/>
      <c r="L3849" s="102">
        <f t="shared" si="1334"/>
        <v>0</v>
      </c>
      <c r="M3849" s="102">
        <v>0</v>
      </c>
      <c r="N3849" s="102"/>
      <c r="O3849" s="102"/>
      <c r="P3849" s="102">
        <f t="shared" si="1335"/>
        <v>0</v>
      </c>
      <c r="Q3849" s="102" t="str">
        <f t="shared" si="1338"/>
        <v>-</v>
      </c>
      <c r="R3849" s="35"/>
    </row>
    <row r="3850" spans="1:18" s="34" customFormat="1" ht="20.399999999999999" x14ac:dyDescent="0.3">
      <c r="A3850" s="43" t="s">
        <v>0</v>
      </c>
      <c r="B3850" s="43" t="s">
        <v>0</v>
      </c>
      <c r="C3850" s="43" t="s">
        <v>0</v>
      </c>
      <c r="D3850" s="49" t="s">
        <v>0</v>
      </c>
      <c r="E3850" s="49" t="s">
        <v>0</v>
      </c>
      <c r="F3850" s="49" t="s">
        <v>0</v>
      </c>
      <c r="G3850" s="49" t="s">
        <v>0</v>
      </c>
      <c r="H3850" s="21" t="s">
        <v>26</v>
      </c>
      <c r="I3850" s="112">
        <f>SUM(I3851,I3859,I3861)</f>
        <v>954882</v>
      </c>
      <c r="J3850" s="112">
        <f>SUM(J3851,J3859,J3861)</f>
        <v>944882</v>
      </c>
      <c r="K3850" s="112">
        <f>SUM(K3851,K3859,K3861)</f>
        <v>0</v>
      </c>
      <c r="L3850" s="112">
        <f t="shared" si="1334"/>
        <v>261372</v>
      </c>
      <c r="M3850" s="112">
        <f>SUM(M3851,M3859,M3861)</f>
        <v>72272</v>
      </c>
      <c r="N3850" s="112">
        <f t="shared" ref="N3850:O3850" si="1356">SUM(N3851,N3859,N3861)</f>
        <v>100700</v>
      </c>
      <c r="O3850" s="112">
        <f t="shared" si="1356"/>
        <v>88400</v>
      </c>
      <c r="P3850" s="112">
        <f t="shared" si="1335"/>
        <v>261372</v>
      </c>
      <c r="Q3850" s="112">
        <f t="shared" si="1338"/>
        <v>27.661866772782211</v>
      </c>
      <c r="R3850" s="35"/>
    </row>
    <row r="3851" spans="1:18" x14ac:dyDescent="0.3">
      <c r="A3851" s="40" t="s">
        <v>796</v>
      </c>
      <c r="B3851" s="40" t="s">
        <v>154</v>
      </c>
      <c r="C3851" s="40" t="s">
        <v>1501</v>
      </c>
      <c r="D3851" s="40" t="s">
        <v>1502</v>
      </c>
      <c r="E3851" s="52" t="s">
        <v>119</v>
      </c>
      <c r="F3851" s="52" t="s">
        <v>0</v>
      </c>
      <c r="G3851" s="52" t="s">
        <v>0</v>
      </c>
      <c r="H3851" s="6" t="s">
        <v>5</v>
      </c>
      <c r="I3851" s="104">
        <f>SUM(I3852,I3853)</f>
        <v>813989</v>
      </c>
      <c r="J3851" s="104">
        <f>SUM(J3852,J3853)</f>
        <v>813989</v>
      </c>
      <c r="K3851" s="104">
        <f>SUM(K3852,K3853)</f>
        <v>0</v>
      </c>
      <c r="L3851" s="104">
        <f t="shared" ref="L3851:L3914" si="1357">SUM(M3851:O3851)</f>
        <v>222898</v>
      </c>
      <c r="M3851" s="104">
        <f>SUM(M3852,M3853)</f>
        <v>65898</v>
      </c>
      <c r="N3851" s="104">
        <f t="shared" ref="N3851:O3851" si="1358">SUM(N3852,N3853)</f>
        <v>83500</v>
      </c>
      <c r="O3851" s="104">
        <f t="shared" si="1358"/>
        <v>73500</v>
      </c>
      <c r="P3851" s="104">
        <f t="shared" ref="P3851:P3914" si="1359">K3851+L3851</f>
        <v>222898</v>
      </c>
      <c r="Q3851" s="104">
        <f t="shared" si="1338"/>
        <v>27.383416729218702</v>
      </c>
      <c r="R3851" s="35"/>
    </row>
    <row r="3852" spans="1:18" x14ac:dyDescent="0.3">
      <c r="A3852" s="40" t="s">
        <v>796</v>
      </c>
      <c r="B3852" s="40" t="s">
        <v>154</v>
      </c>
      <c r="C3852" s="40" t="s">
        <v>1501</v>
      </c>
      <c r="D3852" s="40" t="s">
        <v>1502</v>
      </c>
      <c r="E3852" s="88" t="s">
        <v>3015</v>
      </c>
      <c r="F3852" s="40"/>
      <c r="G3852" s="81" t="s">
        <v>3071</v>
      </c>
      <c r="H3852" s="9" t="s">
        <v>6</v>
      </c>
      <c r="I3852" s="102">
        <v>702989</v>
      </c>
      <c r="J3852" s="102">
        <v>702989</v>
      </c>
      <c r="K3852" s="102"/>
      <c r="L3852" s="102">
        <f t="shared" si="1357"/>
        <v>198872</v>
      </c>
      <c r="M3852" s="102">
        <v>58872</v>
      </c>
      <c r="N3852" s="102">
        <v>75000</v>
      </c>
      <c r="O3852" s="102">
        <v>65000</v>
      </c>
      <c r="P3852" s="102">
        <f t="shared" si="1359"/>
        <v>198872</v>
      </c>
      <c r="Q3852" s="102">
        <f t="shared" si="1338"/>
        <v>28.289489593720528</v>
      </c>
      <c r="R3852" s="35"/>
    </row>
    <row r="3853" spans="1:18" x14ac:dyDescent="0.3">
      <c r="A3853" s="41" t="s">
        <v>796</v>
      </c>
      <c r="B3853" s="41" t="s">
        <v>154</v>
      </c>
      <c r="C3853" s="41" t="s">
        <v>1501</v>
      </c>
      <c r="D3853" s="41" t="s">
        <v>1502</v>
      </c>
      <c r="E3853" s="41" t="s">
        <v>120</v>
      </c>
      <c r="F3853" s="40" t="s">
        <v>0</v>
      </c>
      <c r="G3853" s="81" t="s">
        <v>0</v>
      </c>
      <c r="H3853" s="6" t="s">
        <v>7</v>
      </c>
      <c r="I3853" s="104">
        <f>SUM(I3854:I3858)</f>
        <v>111000</v>
      </c>
      <c r="J3853" s="104">
        <f>SUM(J3854:J3858)</f>
        <v>111000</v>
      </c>
      <c r="K3853" s="104">
        <f>SUM(K3854:K3858)</f>
        <v>0</v>
      </c>
      <c r="L3853" s="104">
        <f t="shared" si="1357"/>
        <v>24026</v>
      </c>
      <c r="M3853" s="104">
        <f>SUM(M3854:M3858)</f>
        <v>7026</v>
      </c>
      <c r="N3853" s="104">
        <f t="shared" ref="N3853:O3853" si="1360">SUM(N3854:N3858)</f>
        <v>8500</v>
      </c>
      <c r="O3853" s="104">
        <f t="shared" si="1360"/>
        <v>8500</v>
      </c>
      <c r="P3853" s="104">
        <f t="shared" si="1359"/>
        <v>24026</v>
      </c>
      <c r="Q3853" s="104">
        <f t="shared" si="1338"/>
        <v>21.645045045045045</v>
      </c>
      <c r="R3853" s="35"/>
    </row>
    <row r="3854" spans="1:18" x14ac:dyDescent="0.3">
      <c r="A3854" s="40" t="s">
        <v>796</v>
      </c>
      <c r="B3854" s="40" t="s">
        <v>154</v>
      </c>
      <c r="C3854" s="40" t="s">
        <v>1501</v>
      </c>
      <c r="D3854" s="40" t="s">
        <v>1502</v>
      </c>
      <c r="E3854" s="88" t="s">
        <v>3016</v>
      </c>
      <c r="F3854" s="40" t="s">
        <v>1504</v>
      </c>
      <c r="G3854" s="81" t="s">
        <v>3071</v>
      </c>
      <c r="H3854" s="9" t="s">
        <v>9</v>
      </c>
      <c r="I3854" s="102">
        <v>16000</v>
      </c>
      <c r="J3854" s="102">
        <v>16000</v>
      </c>
      <c r="K3854" s="102"/>
      <c r="L3854" s="102">
        <f t="shared" si="1357"/>
        <v>4388</v>
      </c>
      <c r="M3854" s="102">
        <v>1388</v>
      </c>
      <c r="N3854" s="102">
        <v>1500</v>
      </c>
      <c r="O3854" s="102">
        <v>1500</v>
      </c>
      <c r="P3854" s="102">
        <f t="shared" si="1359"/>
        <v>4388</v>
      </c>
      <c r="Q3854" s="102">
        <f t="shared" si="1338"/>
        <v>27.425000000000001</v>
      </c>
      <c r="R3854" s="35"/>
    </row>
    <row r="3855" spans="1:18" x14ac:dyDescent="0.3">
      <c r="A3855" s="40" t="s">
        <v>796</v>
      </c>
      <c r="B3855" s="40" t="s">
        <v>154</v>
      </c>
      <c r="C3855" s="40" t="s">
        <v>1501</v>
      </c>
      <c r="D3855" s="40" t="s">
        <v>1502</v>
      </c>
      <c r="E3855" s="88" t="s">
        <v>3016</v>
      </c>
      <c r="F3855" s="40" t="s">
        <v>1505</v>
      </c>
      <c r="G3855" s="81" t="s">
        <v>3071</v>
      </c>
      <c r="H3855" s="9" t="s">
        <v>12</v>
      </c>
      <c r="I3855" s="102">
        <v>70000</v>
      </c>
      <c r="J3855" s="102">
        <v>70000</v>
      </c>
      <c r="K3855" s="102"/>
      <c r="L3855" s="102">
        <f t="shared" si="1357"/>
        <v>19638</v>
      </c>
      <c r="M3855" s="102">
        <v>5638</v>
      </c>
      <c r="N3855" s="102">
        <v>7000</v>
      </c>
      <c r="O3855" s="102">
        <v>7000</v>
      </c>
      <c r="P3855" s="102">
        <f t="shared" si="1359"/>
        <v>19638</v>
      </c>
      <c r="Q3855" s="102">
        <f t="shared" si="1338"/>
        <v>28.054285714285715</v>
      </c>
      <c r="R3855" s="35"/>
    </row>
    <row r="3856" spans="1:18" x14ac:dyDescent="0.3">
      <c r="A3856" s="40" t="s">
        <v>796</v>
      </c>
      <c r="B3856" s="40" t="s">
        <v>154</v>
      </c>
      <c r="C3856" s="40" t="s">
        <v>1501</v>
      </c>
      <c r="D3856" s="40" t="s">
        <v>1502</v>
      </c>
      <c r="E3856" s="88" t="s">
        <v>3016</v>
      </c>
      <c r="F3856" s="40" t="s">
        <v>1506</v>
      </c>
      <c r="G3856" s="81" t="s">
        <v>3071</v>
      </c>
      <c r="H3856" s="9" t="s">
        <v>10</v>
      </c>
      <c r="I3856" s="102">
        <v>16000</v>
      </c>
      <c r="J3856" s="102">
        <v>16000</v>
      </c>
      <c r="K3856" s="102"/>
      <c r="L3856" s="102">
        <f t="shared" si="1357"/>
        <v>0</v>
      </c>
      <c r="M3856" s="102">
        <v>0</v>
      </c>
      <c r="N3856" s="102"/>
      <c r="O3856" s="102"/>
      <c r="P3856" s="102">
        <f t="shared" si="1359"/>
        <v>0</v>
      </c>
      <c r="Q3856" s="102">
        <f t="shared" si="1338"/>
        <v>0</v>
      </c>
      <c r="R3856" s="35"/>
    </row>
    <row r="3857" spans="1:18" x14ac:dyDescent="0.3">
      <c r="A3857" s="40" t="s">
        <v>796</v>
      </c>
      <c r="B3857" s="40" t="s">
        <v>154</v>
      </c>
      <c r="C3857" s="40" t="s">
        <v>1501</v>
      </c>
      <c r="D3857" s="40" t="s">
        <v>1502</v>
      </c>
      <c r="E3857" s="88" t="s">
        <v>3016</v>
      </c>
      <c r="F3857" s="40" t="s">
        <v>1507</v>
      </c>
      <c r="G3857" s="81" t="s">
        <v>3071</v>
      </c>
      <c r="H3857" s="9" t="s">
        <v>8</v>
      </c>
      <c r="I3857" s="102">
        <v>0</v>
      </c>
      <c r="J3857" s="102">
        <v>0</v>
      </c>
      <c r="K3857" s="102"/>
      <c r="L3857" s="102">
        <f t="shared" si="1357"/>
        <v>0</v>
      </c>
      <c r="M3857" s="102">
        <v>0</v>
      </c>
      <c r="N3857" s="102"/>
      <c r="O3857" s="102"/>
      <c r="P3857" s="102">
        <f t="shared" si="1359"/>
        <v>0</v>
      </c>
      <c r="Q3857" s="102" t="str">
        <f t="shared" ref="Q3857:Q3920" si="1361">IF(J3857=0,"-",P3857/J3857*100)</f>
        <v>-</v>
      </c>
      <c r="R3857" s="35"/>
    </row>
    <row r="3858" spans="1:18" x14ac:dyDescent="0.3">
      <c r="A3858" s="40" t="s">
        <v>796</v>
      </c>
      <c r="B3858" s="40" t="s">
        <v>154</v>
      </c>
      <c r="C3858" s="40" t="s">
        <v>1501</v>
      </c>
      <c r="D3858" s="40" t="s">
        <v>1502</v>
      </c>
      <c r="E3858" s="88" t="s">
        <v>3016</v>
      </c>
      <c r="F3858" s="40" t="s">
        <v>1508</v>
      </c>
      <c r="G3858" s="81" t="s">
        <v>3071</v>
      </c>
      <c r="H3858" s="9" t="s">
        <v>11</v>
      </c>
      <c r="I3858" s="102">
        <v>9000</v>
      </c>
      <c r="J3858" s="102">
        <v>9000</v>
      </c>
      <c r="K3858" s="102"/>
      <c r="L3858" s="102">
        <f t="shared" si="1357"/>
        <v>0</v>
      </c>
      <c r="M3858" s="102">
        <v>0</v>
      </c>
      <c r="N3858" s="102"/>
      <c r="O3858" s="102"/>
      <c r="P3858" s="102">
        <f t="shared" si="1359"/>
        <v>0</v>
      </c>
      <c r="Q3858" s="102">
        <f t="shared" si="1361"/>
        <v>0</v>
      </c>
      <c r="R3858" s="35"/>
    </row>
    <row r="3859" spans="1:18" x14ac:dyDescent="0.3">
      <c r="A3859" s="40" t="s">
        <v>796</v>
      </c>
      <c r="B3859" s="40" t="s">
        <v>154</v>
      </c>
      <c r="C3859" s="40" t="s">
        <v>1501</v>
      </c>
      <c r="D3859" s="40" t="s">
        <v>1502</v>
      </c>
      <c r="E3859" s="52" t="s">
        <v>124</v>
      </c>
      <c r="F3859" s="52" t="s">
        <v>0</v>
      </c>
      <c r="G3859" s="52" t="s">
        <v>0</v>
      </c>
      <c r="H3859" s="6" t="s">
        <v>14</v>
      </c>
      <c r="I3859" s="104">
        <f>SUM(I3860)</f>
        <v>74555</v>
      </c>
      <c r="J3859" s="104">
        <f>SUM(J3860)</f>
        <v>74555</v>
      </c>
      <c r="K3859" s="104">
        <f>SUM(K3860)</f>
        <v>0</v>
      </c>
      <c r="L3859" s="104">
        <f t="shared" si="1357"/>
        <v>23683</v>
      </c>
      <c r="M3859" s="104">
        <f>SUM(M3860)</f>
        <v>6183</v>
      </c>
      <c r="N3859" s="104">
        <f t="shared" ref="N3859:O3859" si="1362">SUM(N3860)</f>
        <v>9500</v>
      </c>
      <c r="O3859" s="104">
        <f t="shared" si="1362"/>
        <v>8000</v>
      </c>
      <c r="P3859" s="104">
        <f t="shared" si="1359"/>
        <v>23683</v>
      </c>
      <c r="Q3859" s="104">
        <f t="shared" si="1361"/>
        <v>31.765810475487893</v>
      </c>
      <c r="R3859" s="35"/>
    </row>
    <row r="3860" spans="1:18" x14ac:dyDescent="0.3">
      <c r="A3860" s="40" t="s">
        <v>796</v>
      </c>
      <c r="B3860" s="40" t="s">
        <v>154</v>
      </c>
      <c r="C3860" s="40" t="s">
        <v>1501</v>
      </c>
      <c r="D3860" s="40" t="s">
        <v>1502</v>
      </c>
      <c r="E3860" s="88" t="s">
        <v>3017</v>
      </c>
      <c r="F3860" s="40"/>
      <c r="G3860" s="81" t="s">
        <v>3071</v>
      </c>
      <c r="H3860" s="9" t="s">
        <v>15</v>
      </c>
      <c r="I3860" s="102">
        <v>74555</v>
      </c>
      <c r="J3860" s="102">
        <v>74555</v>
      </c>
      <c r="K3860" s="102"/>
      <c r="L3860" s="102">
        <f t="shared" si="1357"/>
        <v>23683</v>
      </c>
      <c r="M3860" s="102">
        <v>6183</v>
      </c>
      <c r="N3860" s="102">
        <v>9500</v>
      </c>
      <c r="O3860" s="102">
        <v>8000</v>
      </c>
      <c r="P3860" s="102">
        <f t="shared" si="1359"/>
        <v>23683</v>
      </c>
      <c r="Q3860" s="102">
        <f t="shared" si="1361"/>
        <v>31.765810475487893</v>
      </c>
      <c r="R3860" s="35"/>
    </row>
    <row r="3861" spans="1:18" x14ac:dyDescent="0.3">
      <c r="A3861" s="40" t="s">
        <v>796</v>
      </c>
      <c r="B3861" s="40" t="s">
        <v>154</v>
      </c>
      <c r="C3861" s="40" t="s">
        <v>1501</v>
      </c>
      <c r="D3861" s="40" t="s">
        <v>1502</v>
      </c>
      <c r="E3861" s="52" t="s">
        <v>125</v>
      </c>
      <c r="F3861" s="52" t="s">
        <v>0</v>
      </c>
      <c r="G3861" s="52" t="s">
        <v>0</v>
      </c>
      <c r="H3861" s="6" t="s">
        <v>16</v>
      </c>
      <c r="I3861" s="104">
        <f>SUM(I3862:I3868)</f>
        <v>66338</v>
      </c>
      <c r="J3861" s="104">
        <f>SUM(J3862:J3868)</f>
        <v>56338</v>
      </c>
      <c r="K3861" s="104">
        <f>SUM(K3862:K3868)</f>
        <v>0</v>
      </c>
      <c r="L3861" s="104">
        <f t="shared" si="1357"/>
        <v>14791</v>
      </c>
      <c r="M3861" s="104">
        <f>SUM(M3862:M3868)</f>
        <v>191</v>
      </c>
      <c r="N3861" s="104">
        <f t="shared" ref="N3861:O3861" si="1363">SUM(N3862:N3868)</f>
        <v>7700</v>
      </c>
      <c r="O3861" s="104">
        <f t="shared" si="1363"/>
        <v>6900</v>
      </c>
      <c r="P3861" s="104">
        <f t="shared" si="1359"/>
        <v>14791</v>
      </c>
      <c r="Q3861" s="104">
        <f t="shared" si="1361"/>
        <v>26.254038127019065</v>
      </c>
      <c r="R3861" s="35"/>
    </row>
    <row r="3862" spans="1:18" x14ac:dyDescent="0.3">
      <c r="A3862" s="40" t="s">
        <v>796</v>
      </c>
      <c r="B3862" s="40" t="s">
        <v>154</v>
      </c>
      <c r="C3862" s="40" t="s">
        <v>1501</v>
      </c>
      <c r="D3862" s="40" t="s">
        <v>1502</v>
      </c>
      <c r="E3862" s="88" t="s">
        <v>3018</v>
      </c>
      <c r="F3862" s="40"/>
      <c r="G3862" s="81" t="s">
        <v>3071</v>
      </c>
      <c r="H3862" s="9" t="s">
        <v>17</v>
      </c>
      <c r="I3862" s="102">
        <v>0</v>
      </c>
      <c r="J3862" s="102">
        <v>0</v>
      </c>
      <c r="K3862" s="102"/>
      <c r="L3862" s="102">
        <f t="shared" si="1357"/>
        <v>0</v>
      </c>
      <c r="M3862" s="102">
        <v>0</v>
      </c>
      <c r="N3862" s="102"/>
      <c r="O3862" s="102"/>
      <c r="P3862" s="102">
        <f t="shared" si="1359"/>
        <v>0</v>
      </c>
      <c r="Q3862" s="102" t="str">
        <f t="shared" si="1361"/>
        <v>-</v>
      </c>
      <c r="R3862" s="35"/>
    </row>
    <row r="3863" spans="1:18" x14ac:dyDescent="0.3">
      <c r="A3863" s="40" t="s">
        <v>796</v>
      </c>
      <c r="B3863" s="40" t="s">
        <v>154</v>
      </c>
      <c r="C3863" s="40" t="s">
        <v>1501</v>
      </c>
      <c r="D3863" s="40" t="s">
        <v>1502</v>
      </c>
      <c r="E3863" s="88" t="s">
        <v>3031</v>
      </c>
      <c r="F3863" s="40"/>
      <c r="G3863" s="81" t="s">
        <v>3071</v>
      </c>
      <c r="H3863" s="9" t="s">
        <v>18</v>
      </c>
      <c r="I3863" s="102">
        <v>26000</v>
      </c>
      <c r="J3863" s="102">
        <v>26000</v>
      </c>
      <c r="K3863" s="102"/>
      <c r="L3863" s="102">
        <f t="shared" si="1357"/>
        <v>8000</v>
      </c>
      <c r="M3863" s="102">
        <v>0</v>
      </c>
      <c r="N3863" s="102">
        <v>4000</v>
      </c>
      <c r="O3863" s="102">
        <v>4000</v>
      </c>
      <c r="P3863" s="102">
        <f t="shared" si="1359"/>
        <v>8000</v>
      </c>
      <c r="Q3863" s="102">
        <f t="shared" si="1361"/>
        <v>30.76923076923077</v>
      </c>
      <c r="R3863" s="35"/>
    </row>
    <row r="3864" spans="1:18" x14ac:dyDescent="0.3">
      <c r="A3864" s="40" t="s">
        <v>796</v>
      </c>
      <c r="B3864" s="40" t="s">
        <v>154</v>
      </c>
      <c r="C3864" s="40" t="s">
        <v>1501</v>
      </c>
      <c r="D3864" s="40" t="s">
        <v>1502</v>
      </c>
      <c r="E3864" s="88" t="s">
        <v>3032</v>
      </c>
      <c r="F3864" s="40"/>
      <c r="G3864" s="81" t="s">
        <v>3071</v>
      </c>
      <c r="H3864" s="9" t="s">
        <v>19</v>
      </c>
      <c r="I3864" s="102">
        <v>7938</v>
      </c>
      <c r="J3864" s="102">
        <v>7938</v>
      </c>
      <c r="K3864" s="102"/>
      <c r="L3864" s="102">
        <f t="shared" si="1357"/>
        <v>2300</v>
      </c>
      <c r="M3864" s="102">
        <v>0</v>
      </c>
      <c r="N3864" s="102">
        <v>1500</v>
      </c>
      <c r="O3864" s="102">
        <v>800</v>
      </c>
      <c r="P3864" s="102">
        <f t="shared" si="1359"/>
        <v>2300</v>
      </c>
      <c r="Q3864" s="102">
        <f t="shared" si="1361"/>
        <v>28.974552784076597</v>
      </c>
      <c r="R3864" s="35"/>
    </row>
    <row r="3865" spans="1:18" x14ac:dyDescent="0.3">
      <c r="A3865" s="40" t="s">
        <v>796</v>
      </c>
      <c r="B3865" s="40" t="s">
        <v>154</v>
      </c>
      <c r="C3865" s="40" t="s">
        <v>1501</v>
      </c>
      <c r="D3865" s="40" t="s">
        <v>1502</v>
      </c>
      <c r="E3865" s="88" t="s">
        <v>3026</v>
      </c>
      <c r="F3865" s="40"/>
      <c r="G3865" s="81" t="s">
        <v>3071</v>
      </c>
      <c r="H3865" s="9" t="s">
        <v>20</v>
      </c>
      <c r="I3865" s="102">
        <v>11000</v>
      </c>
      <c r="J3865" s="102">
        <v>6000</v>
      </c>
      <c r="K3865" s="102"/>
      <c r="L3865" s="102">
        <f t="shared" si="1357"/>
        <v>1000</v>
      </c>
      <c r="M3865" s="102">
        <v>0</v>
      </c>
      <c r="N3865" s="102">
        <v>500</v>
      </c>
      <c r="O3865" s="102">
        <v>500</v>
      </c>
      <c r="P3865" s="102">
        <f t="shared" si="1359"/>
        <v>1000</v>
      </c>
      <c r="Q3865" s="102">
        <f t="shared" si="1361"/>
        <v>16.666666666666664</v>
      </c>
      <c r="R3865" s="35"/>
    </row>
    <row r="3866" spans="1:18" x14ac:dyDescent="0.3">
      <c r="A3866" s="40" t="s">
        <v>796</v>
      </c>
      <c r="B3866" s="40" t="s">
        <v>154</v>
      </c>
      <c r="C3866" s="40" t="s">
        <v>1501</v>
      </c>
      <c r="D3866" s="40" t="s">
        <v>1502</v>
      </c>
      <c r="E3866" s="88" t="s">
        <v>3033</v>
      </c>
      <c r="F3866" s="40"/>
      <c r="G3866" s="81" t="s">
        <v>3071</v>
      </c>
      <c r="H3866" s="9" t="s">
        <v>21</v>
      </c>
      <c r="I3866" s="102">
        <v>400</v>
      </c>
      <c r="J3866" s="102">
        <v>400</v>
      </c>
      <c r="K3866" s="102"/>
      <c r="L3866" s="102">
        <f t="shared" si="1357"/>
        <v>0</v>
      </c>
      <c r="M3866" s="102">
        <v>0</v>
      </c>
      <c r="N3866" s="102"/>
      <c r="O3866" s="102"/>
      <c r="P3866" s="102">
        <f t="shared" si="1359"/>
        <v>0</v>
      </c>
      <c r="Q3866" s="102">
        <f t="shared" si="1361"/>
        <v>0</v>
      </c>
      <c r="R3866" s="35"/>
    </row>
    <row r="3867" spans="1:18" x14ac:dyDescent="0.3">
      <c r="A3867" s="40" t="s">
        <v>796</v>
      </c>
      <c r="B3867" s="40" t="s">
        <v>154</v>
      </c>
      <c r="C3867" s="40" t="s">
        <v>1501</v>
      </c>
      <c r="D3867" s="40" t="s">
        <v>1502</v>
      </c>
      <c r="E3867" s="88" t="s">
        <v>3035</v>
      </c>
      <c r="F3867" s="40"/>
      <c r="G3867" s="81" t="s">
        <v>3071</v>
      </c>
      <c r="H3867" s="9" t="s">
        <v>23</v>
      </c>
      <c r="I3867" s="102">
        <v>6000</v>
      </c>
      <c r="J3867" s="102">
        <v>6000</v>
      </c>
      <c r="K3867" s="102"/>
      <c r="L3867" s="102">
        <f t="shared" si="1357"/>
        <v>1000</v>
      </c>
      <c r="M3867" s="102">
        <v>0</v>
      </c>
      <c r="N3867" s="102">
        <v>500</v>
      </c>
      <c r="O3867" s="102">
        <v>500</v>
      </c>
      <c r="P3867" s="102">
        <f t="shared" si="1359"/>
        <v>1000</v>
      </c>
      <c r="Q3867" s="102">
        <f t="shared" si="1361"/>
        <v>16.666666666666664</v>
      </c>
      <c r="R3867" s="35"/>
    </row>
    <row r="3868" spans="1:18" x14ac:dyDescent="0.3">
      <c r="A3868" s="41" t="s">
        <v>796</v>
      </c>
      <c r="B3868" s="41" t="s">
        <v>154</v>
      </c>
      <c r="C3868" s="41" t="s">
        <v>1501</v>
      </c>
      <c r="D3868" s="41" t="s">
        <v>1502</v>
      </c>
      <c r="E3868" s="41" t="s">
        <v>127</v>
      </c>
      <c r="F3868" s="40" t="s">
        <v>0</v>
      </c>
      <c r="G3868" s="81" t="s">
        <v>0</v>
      </c>
      <c r="H3868" s="6" t="s">
        <v>25</v>
      </c>
      <c r="I3868" s="104">
        <f>SUM(I3869:I3871)</f>
        <v>15000</v>
      </c>
      <c r="J3868" s="104">
        <f>SUM(J3869:J3871)</f>
        <v>10000</v>
      </c>
      <c r="K3868" s="104">
        <f>SUM(K3869:K3871)</f>
        <v>0</v>
      </c>
      <c r="L3868" s="104">
        <f t="shared" si="1357"/>
        <v>2491</v>
      </c>
      <c r="M3868" s="104">
        <f>SUM(M3869:M3871)</f>
        <v>191</v>
      </c>
      <c r="N3868" s="104">
        <f t="shared" ref="N3868:O3868" si="1364">SUM(N3869:N3871)</f>
        <v>1200</v>
      </c>
      <c r="O3868" s="104">
        <f t="shared" si="1364"/>
        <v>1100</v>
      </c>
      <c r="P3868" s="104">
        <f t="shared" si="1359"/>
        <v>2491</v>
      </c>
      <c r="Q3868" s="104">
        <f t="shared" si="1361"/>
        <v>24.91</v>
      </c>
      <c r="R3868" s="35"/>
    </row>
    <row r="3869" spans="1:18" x14ac:dyDescent="0.3">
      <c r="A3869" s="40" t="s">
        <v>796</v>
      </c>
      <c r="B3869" s="40" t="s">
        <v>154</v>
      </c>
      <c r="C3869" s="40" t="s">
        <v>1501</v>
      </c>
      <c r="D3869" s="40" t="s">
        <v>1502</v>
      </c>
      <c r="E3869" s="88" t="s">
        <v>3019</v>
      </c>
      <c r="F3869" s="40"/>
      <c r="G3869" s="81" t="s">
        <v>3071</v>
      </c>
      <c r="H3869" s="9" t="s">
        <v>25</v>
      </c>
      <c r="I3869" s="102">
        <v>10200</v>
      </c>
      <c r="J3869" s="102">
        <v>5200</v>
      </c>
      <c r="K3869" s="102"/>
      <c r="L3869" s="102">
        <f t="shared" si="1357"/>
        <v>1000</v>
      </c>
      <c r="M3869" s="102">
        <v>0</v>
      </c>
      <c r="N3869" s="102">
        <v>500</v>
      </c>
      <c r="O3869" s="102">
        <v>500</v>
      </c>
      <c r="P3869" s="102">
        <f t="shared" si="1359"/>
        <v>1000</v>
      </c>
      <c r="Q3869" s="102">
        <f t="shared" si="1361"/>
        <v>19.230769230769234</v>
      </c>
      <c r="R3869" s="35"/>
    </row>
    <row r="3870" spans="1:18" x14ac:dyDescent="0.3">
      <c r="A3870" s="40" t="s">
        <v>796</v>
      </c>
      <c r="B3870" s="40" t="s">
        <v>154</v>
      </c>
      <c r="C3870" s="40" t="s">
        <v>1501</v>
      </c>
      <c r="D3870" s="40" t="s">
        <v>1502</v>
      </c>
      <c r="E3870" s="88" t="s">
        <v>3019</v>
      </c>
      <c r="F3870" s="40" t="s">
        <v>1509</v>
      </c>
      <c r="G3870" s="81" t="s">
        <v>3071</v>
      </c>
      <c r="H3870" s="9" t="s">
        <v>135</v>
      </c>
      <c r="I3870" s="102">
        <v>2300</v>
      </c>
      <c r="J3870" s="102">
        <v>2300</v>
      </c>
      <c r="K3870" s="102"/>
      <c r="L3870" s="102">
        <f t="shared" si="1357"/>
        <v>991</v>
      </c>
      <c r="M3870" s="102">
        <v>191</v>
      </c>
      <c r="N3870" s="102">
        <v>450</v>
      </c>
      <c r="O3870" s="102">
        <v>350</v>
      </c>
      <c r="P3870" s="102">
        <f t="shared" si="1359"/>
        <v>991</v>
      </c>
      <c r="Q3870" s="102">
        <f t="shared" si="1361"/>
        <v>43.086956521739125</v>
      </c>
      <c r="R3870" s="35"/>
    </row>
    <row r="3871" spans="1:18" ht="20.399999999999999" x14ac:dyDescent="0.3">
      <c r="A3871" s="40" t="s">
        <v>796</v>
      </c>
      <c r="B3871" s="40" t="s">
        <v>154</v>
      </c>
      <c r="C3871" s="40" t="s">
        <v>1501</v>
      </c>
      <c r="D3871" s="40" t="s">
        <v>1502</v>
      </c>
      <c r="E3871" s="88" t="s">
        <v>3019</v>
      </c>
      <c r="F3871" s="40" t="s">
        <v>1510</v>
      </c>
      <c r="G3871" s="81" t="s">
        <v>3071</v>
      </c>
      <c r="H3871" s="9" t="s">
        <v>141</v>
      </c>
      <c r="I3871" s="102">
        <v>2500</v>
      </c>
      <c r="J3871" s="102">
        <v>2500</v>
      </c>
      <c r="K3871" s="102"/>
      <c r="L3871" s="102">
        <f t="shared" si="1357"/>
        <v>500</v>
      </c>
      <c r="M3871" s="102">
        <v>0</v>
      </c>
      <c r="N3871" s="102">
        <v>250</v>
      </c>
      <c r="O3871" s="102">
        <v>250</v>
      </c>
      <c r="P3871" s="102">
        <f t="shared" si="1359"/>
        <v>500</v>
      </c>
      <c r="Q3871" s="102">
        <f t="shared" si="1361"/>
        <v>20</v>
      </c>
      <c r="R3871" s="35"/>
    </row>
    <row r="3872" spans="1:18" s="34" customFormat="1" ht="20.399999999999999" x14ac:dyDescent="0.3">
      <c r="A3872" s="43" t="s">
        <v>0</v>
      </c>
      <c r="B3872" s="43" t="s">
        <v>0</v>
      </c>
      <c r="C3872" s="43" t="s">
        <v>0</v>
      </c>
      <c r="D3872" s="49" t="s">
        <v>0</v>
      </c>
      <c r="E3872" s="49" t="s">
        <v>0</v>
      </c>
      <c r="F3872" s="49" t="s">
        <v>0</v>
      </c>
      <c r="G3872" s="49" t="s">
        <v>0</v>
      </c>
      <c r="H3872" s="21" t="s">
        <v>35</v>
      </c>
      <c r="I3872" s="112">
        <f t="shared" ref="I3872:O3873" si="1365">SUM(I3873)</f>
        <v>100</v>
      </c>
      <c r="J3872" s="112">
        <f t="shared" si="1365"/>
        <v>100</v>
      </c>
      <c r="K3872" s="112">
        <f t="shared" si="1365"/>
        <v>0</v>
      </c>
      <c r="L3872" s="112">
        <f t="shared" si="1357"/>
        <v>0</v>
      </c>
      <c r="M3872" s="112">
        <f t="shared" si="1365"/>
        <v>0</v>
      </c>
      <c r="N3872" s="112">
        <f t="shared" si="1365"/>
        <v>0</v>
      </c>
      <c r="O3872" s="112">
        <f t="shared" si="1365"/>
        <v>0</v>
      </c>
      <c r="P3872" s="112">
        <f t="shared" si="1359"/>
        <v>0</v>
      </c>
      <c r="Q3872" s="112">
        <f t="shared" si="1361"/>
        <v>0</v>
      </c>
      <c r="R3872" s="35"/>
    </row>
    <row r="3873" spans="1:18" x14ac:dyDescent="0.3">
      <c r="A3873" s="40" t="s">
        <v>796</v>
      </c>
      <c r="B3873" s="40" t="s">
        <v>154</v>
      </c>
      <c r="C3873" s="40" t="s">
        <v>1501</v>
      </c>
      <c r="D3873" s="40" t="s">
        <v>1502</v>
      </c>
      <c r="E3873" s="52" t="s">
        <v>142</v>
      </c>
      <c r="F3873" s="52" t="s">
        <v>0</v>
      </c>
      <c r="G3873" s="52" t="s">
        <v>0</v>
      </c>
      <c r="H3873" s="6" t="s">
        <v>27</v>
      </c>
      <c r="I3873" s="104">
        <f t="shared" si="1365"/>
        <v>100</v>
      </c>
      <c r="J3873" s="104">
        <f t="shared" si="1365"/>
        <v>100</v>
      </c>
      <c r="K3873" s="104">
        <f t="shared" si="1365"/>
        <v>0</v>
      </c>
      <c r="L3873" s="104">
        <f t="shared" si="1357"/>
        <v>0</v>
      </c>
      <c r="M3873" s="104">
        <f t="shared" si="1365"/>
        <v>0</v>
      </c>
      <c r="N3873" s="104">
        <f t="shared" si="1365"/>
        <v>0</v>
      </c>
      <c r="O3873" s="104">
        <f t="shared" si="1365"/>
        <v>0</v>
      </c>
      <c r="P3873" s="104">
        <f t="shared" si="1359"/>
        <v>0</v>
      </c>
      <c r="Q3873" s="104">
        <f t="shared" si="1361"/>
        <v>0</v>
      </c>
      <c r="R3873" s="35"/>
    </row>
    <row r="3874" spans="1:18" x14ac:dyDescent="0.3">
      <c r="A3874" s="40" t="s">
        <v>796</v>
      </c>
      <c r="B3874" s="40" t="s">
        <v>154</v>
      </c>
      <c r="C3874" s="40" t="s">
        <v>1501</v>
      </c>
      <c r="D3874" s="40" t="s">
        <v>1502</v>
      </c>
      <c r="E3874" s="88" t="s">
        <v>3021</v>
      </c>
      <c r="F3874" s="40"/>
      <c r="G3874" s="81" t="s">
        <v>3071</v>
      </c>
      <c r="H3874" s="9" t="s">
        <v>34</v>
      </c>
      <c r="I3874" s="102">
        <v>100</v>
      </c>
      <c r="J3874" s="102">
        <v>100</v>
      </c>
      <c r="K3874" s="102"/>
      <c r="L3874" s="102">
        <f t="shared" si="1357"/>
        <v>0</v>
      </c>
      <c r="M3874" s="102">
        <v>0</v>
      </c>
      <c r="N3874" s="102"/>
      <c r="O3874" s="102"/>
      <c r="P3874" s="102">
        <f t="shared" si="1359"/>
        <v>0</v>
      </c>
      <c r="Q3874" s="102">
        <f t="shared" si="1361"/>
        <v>0</v>
      </c>
      <c r="R3874" s="35"/>
    </row>
    <row r="3875" spans="1:18" s="34" customFormat="1" ht="20.399999999999999" x14ac:dyDescent="0.3">
      <c r="A3875" s="43" t="s">
        <v>0</v>
      </c>
      <c r="B3875" s="43" t="s">
        <v>0</v>
      </c>
      <c r="C3875" s="43" t="s">
        <v>0</v>
      </c>
      <c r="D3875" s="49" t="s">
        <v>0</v>
      </c>
      <c r="E3875" s="49" t="s">
        <v>0</v>
      </c>
      <c r="F3875" s="49" t="s">
        <v>0</v>
      </c>
      <c r="G3875" s="49" t="s">
        <v>0</v>
      </c>
      <c r="H3875" s="21" t="s">
        <v>53</v>
      </c>
      <c r="I3875" s="112">
        <f>SUM(I3876)</f>
        <v>3500</v>
      </c>
      <c r="J3875" s="112">
        <f>SUM(J3876)</f>
        <v>0</v>
      </c>
      <c r="K3875" s="112">
        <f>SUM(K3876)</f>
        <v>0</v>
      </c>
      <c r="L3875" s="112">
        <f t="shared" si="1357"/>
        <v>0</v>
      </c>
      <c r="M3875" s="112">
        <f>SUM(M3876)</f>
        <v>0</v>
      </c>
      <c r="N3875" s="112">
        <f t="shared" ref="N3875:O3875" si="1366">SUM(N3876)</f>
        <v>0</v>
      </c>
      <c r="O3875" s="112">
        <f t="shared" si="1366"/>
        <v>0</v>
      </c>
      <c r="P3875" s="112">
        <f t="shared" si="1359"/>
        <v>0</v>
      </c>
      <c r="Q3875" s="112" t="str">
        <f t="shared" si="1361"/>
        <v>-</v>
      </c>
      <c r="R3875" s="35"/>
    </row>
    <row r="3876" spans="1:18" x14ac:dyDescent="0.3">
      <c r="A3876" s="40" t="s">
        <v>796</v>
      </c>
      <c r="B3876" s="40" t="s">
        <v>154</v>
      </c>
      <c r="C3876" s="40" t="s">
        <v>1501</v>
      </c>
      <c r="D3876" s="40" t="s">
        <v>1502</v>
      </c>
      <c r="E3876" s="52" t="s">
        <v>149</v>
      </c>
      <c r="F3876" s="52" t="s">
        <v>0</v>
      </c>
      <c r="G3876" s="52" t="s">
        <v>0</v>
      </c>
      <c r="H3876" s="6" t="s">
        <v>46</v>
      </c>
      <c r="I3876" s="104">
        <f>SUM(I3877:I3878)</f>
        <v>3500</v>
      </c>
      <c r="J3876" s="104">
        <f>SUM(J3877:J3878)</f>
        <v>0</v>
      </c>
      <c r="K3876" s="104">
        <f>SUM(K3877:K3878)</f>
        <v>0</v>
      </c>
      <c r="L3876" s="104">
        <f t="shared" si="1357"/>
        <v>0</v>
      </c>
      <c r="M3876" s="104">
        <f>SUM(M3877:M3878)</f>
        <v>0</v>
      </c>
      <c r="N3876" s="104">
        <f t="shared" ref="N3876:O3876" si="1367">SUM(N3877:N3878)</f>
        <v>0</v>
      </c>
      <c r="O3876" s="104">
        <f t="shared" si="1367"/>
        <v>0</v>
      </c>
      <c r="P3876" s="104">
        <f t="shared" si="1359"/>
        <v>0</v>
      </c>
      <c r="Q3876" s="104" t="str">
        <f t="shared" si="1361"/>
        <v>-</v>
      </c>
      <c r="R3876" s="35"/>
    </row>
    <row r="3877" spans="1:18" x14ac:dyDescent="0.3">
      <c r="A3877" s="40" t="s">
        <v>796</v>
      </c>
      <c r="B3877" s="40" t="s">
        <v>154</v>
      </c>
      <c r="C3877" s="40" t="s">
        <v>1501</v>
      </c>
      <c r="D3877" s="40" t="s">
        <v>1502</v>
      </c>
      <c r="E3877" s="88" t="s">
        <v>3022</v>
      </c>
      <c r="F3877" s="40"/>
      <c r="G3877" s="81" t="s">
        <v>3071</v>
      </c>
      <c r="H3877" s="9" t="s">
        <v>49</v>
      </c>
      <c r="I3877" s="102">
        <v>2000</v>
      </c>
      <c r="J3877" s="102">
        <v>0</v>
      </c>
      <c r="K3877" s="102"/>
      <c r="L3877" s="102">
        <f t="shared" si="1357"/>
        <v>0</v>
      </c>
      <c r="M3877" s="102">
        <v>0</v>
      </c>
      <c r="N3877" s="102"/>
      <c r="O3877" s="102"/>
      <c r="P3877" s="102">
        <f t="shared" si="1359"/>
        <v>0</v>
      </c>
      <c r="Q3877" s="102" t="str">
        <f t="shared" si="1361"/>
        <v>-</v>
      </c>
      <c r="R3877" s="35"/>
    </row>
    <row r="3878" spans="1:18" x14ac:dyDescent="0.3">
      <c r="A3878" s="40" t="s">
        <v>796</v>
      </c>
      <c r="B3878" s="40" t="s">
        <v>154</v>
      </c>
      <c r="C3878" s="40" t="s">
        <v>1501</v>
      </c>
      <c r="D3878" s="40" t="s">
        <v>1502</v>
      </c>
      <c r="E3878" s="88" t="s">
        <v>3037</v>
      </c>
      <c r="F3878" s="40"/>
      <c r="G3878" s="81" t="s">
        <v>3071</v>
      </c>
      <c r="H3878" s="9" t="s">
        <v>52</v>
      </c>
      <c r="I3878" s="102">
        <v>1500</v>
      </c>
      <c r="J3878" s="102">
        <v>0</v>
      </c>
      <c r="K3878" s="102"/>
      <c r="L3878" s="102">
        <f t="shared" si="1357"/>
        <v>0</v>
      </c>
      <c r="M3878" s="102">
        <v>0</v>
      </c>
      <c r="N3878" s="102"/>
      <c r="O3878" s="102"/>
      <c r="P3878" s="102">
        <f t="shared" si="1359"/>
        <v>0</v>
      </c>
      <c r="Q3878" s="102" t="str">
        <f t="shared" si="1361"/>
        <v>-</v>
      </c>
      <c r="R3878" s="35"/>
    </row>
    <row r="3879" spans="1:18" s="34" customFormat="1" x14ac:dyDescent="0.3">
      <c r="A3879" s="49" t="s">
        <v>0</v>
      </c>
      <c r="B3879" s="49" t="s">
        <v>0</v>
      </c>
      <c r="C3879" s="49" t="s">
        <v>0</v>
      </c>
      <c r="D3879" s="49" t="s">
        <v>0</v>
      </c>
      <c r="E3879" s="49" t="s">
        <v>0</v>
      </c>
      <c r="F3879" s="49" t="s">
        <v>0</v>
      </c>
      <c r="G3879" s="49" t="s">
        <v>0</v>
      </c>
      <c r="H3879" s="21" t="s">
        <v>1511</v>
      </c>
      <c r="I3879" s="112">
        <f>SUM(I3850,I3872,I3875)</f>
        <v>958482</v>
      </c>
      <c r="J3879" s="112">
        <f>SUM(J3850,J3872,J3875)</f>
        <v>944982</v>
      </c>
      <c r="K3879" s="112">
        <f>SUM(K3850,K3872,K3875)</f>
        <v>0</v>
      </c>
      <c r="L3879" s="112">
        <f t="shared" si="1357"/>
        <v>261372</v>
      </c>
      <c r="M3879" s="112">
        <f>SUM(M3850,M3872,M3875)</f>
        <v>72272</v>
      </c>
      <c r="N3879" s="112">
        <f t="shared" ref="N3879:O3879" si="1368">SUM(N3850,N3872,N3875)</f>
        <v>100700</v>
      </c>
      <c r="O3879" s="112">
        <f t="shared" si="1368"/>
        <v>88400</v>
      </c>
      <c r="P3879" s="112">
        <f t="shared" si="1359"/>
        <v>261372</v>
      </c>
      <c r="Q3879" s="112">
        <f t="shared" si="1361"/>
        <v>27.658939535356232</v>
      </c>
      <c r="R3879" s="35"/>
    </row>
    <row r="3880" spans="1:18" ht="15" thickBot="1" x14ac:dyDescent="0.35">
      <c r="A3880" s="81" t="s">
        <v>0</v>
      </c>
      <c r="B3880" s="81" t="s">
        <v>0</v>
      </c>
      <c r="C3880" s="81" t="s">
        <v>0</v>
      </c>
      <c r="D3880" s="81" t="s">
        <v>0</v>
      </c>
      <c r="E3880" s="81" t="s">
        <v>0</v>
      </c>
      <c r="F3880" s="81" t="s">
        <v>0</v>
      </c>
      <c r="G3880" s="81" t="s">
        <v>0</v>
      </c>
      <c r="H3880" s="6" t="s">
        <v>152</v>
      </c>
      <c r="I3880" s="104">
        <v>35</v>
      </c>
      <c r="J3880" s="104">
        <v>35</v>
      </c>
      <c r="K3880" s="104"/>
      <c r="L3880" s="104"/>
      <c r="M3880" s="104"/>
      <c r="N3880" s="104"/>
      <c r="O3880" s="104"/>
      <c r="P3880" s="104"/>
      <c r="Q3880" s="104"/>
      <c r="R3880" s="35"/>
    </row>
    <row r="3881" spans="1:18" s="34" customFormat="1" ht="31.2" thickBot="1" x14ac:dyDescent="0.35">
      <c r="A3881" s="127" t="s">
        <v>0</v>
      </c>
      <c r="B3881" s="127" t="s">
        <v>0</v>
      </c>
      <c r="C3881" s="127" t="s">
        <v>0</v>
      </c>
      <c r="D3881" s="127" t="s">
        <v>0</v>
      </c>
      <c r="E3881" s="127" t="s">
        <v>0</v>
      </c>
      <c r="F3881" s="127" t="s">
        <v>0</v>
      </c>
      <c r="G3881" s="127" t="s">
        <v>0</v>
      </c>
      <c r="H3881" s="29" t="s">
        <v>63</v>
      </c>
      <c r="I3881" s="124" t="s">
        <v>3013</v>
      </c>
      <c r="J3881" s="124" t="s">
        <v>2</v>
      </c>
      <c r="K3881" s="124" t="s">
        <v>3097</v>
      </c>
      <c r="L3881" s="124" t="s">
        <v>3097</v>
      </c>
      <c r="M3881" s="124" t="s">
        <v>3098</v>
      </c>
      <c r="N3881" s="124" t="s">
        <v>3099</v>
      </c>
      <c r="O3881" s="124" t="s">
        <v>3100</v>
      </c>
      <c r="P3881" s="124" t="s">
        <v>3097</v>
      </c>
      <c r="Q3881" s="126" t="s">
        <v>3101</v>
      </c>
      <c r="R3881" s="35"/>
    </row>
    <row r="3882" spans="1:18" x14ac:dyDescent="0.3">
      <c r="A3882" s="128"/>
      <c r="B3882" s="128"/>
      <c r="C3882" s="128"/>
      <c r="D3882" s="128"/>
      <c r="E3882" s="128"/>
      <c r="F3882" s="128"/>
      <c r="G3882" s="128"/>
      <c r="H3882" s="10" t="s">
        <v>0</v>
      </c>
      <c r="I3882" s="103">
        <v>1</v>
      </c>
      <c r="J3882" s="103">
        <v>2</v>
      </c>
      <c r="K3882" s="103">
        <v>3</v>
      </c>
      <c r="L3882" s="103" t="s">
        <v>3</v>
      </c>
      <c r="M3882" s="103">
        <v>5</v>
      </c>
      <c r="N3882" s="103">
        <v>6</v>
      </c>
      <c r="O3882" s="103">
        <v>7</v>
      </c>
      <c r="P3882" s="103" t="s">
        <v>3102</v>
      </c>
      <c r="Q3882" s="103">
        <v>9</v>
      </c>
      <c r="R3882" s="35"/>
    </row>
    <row r="3883" spans="1:18" x14ac:dyDescent="0.3">
      <c r="A3883" s="128"/>
      <c r="B3883" s="128"/>
      <c r="C3883" s="128"/>
      <c r="D3883" s="128"/>
      <c r="E3883" s="128"/>
      <c r="F3883" s="128"/>
      <c r="G3883" s="128"/>
      <c r="H3883" s="11" t="s">
        <v>99</v>
      </c>
      <c r="I3883" s="105">
        <f>SUM(I3879)</f>
        <v>958482</v>
      </c>
      <c r="J3883" s="105">
        <f>SUM(J3879)</f>
        <v>944982</v>
      </c>
      <c r="K3883" s="105">
        <f>SUM(K3879)</f>
        <v>0</v>
      </c>
      <c r="L3883" s="105">
        <f t="shared" si="1357"/>
        <v>261372</v>
      </c>
      <c r="M3883" s="105">
        <f>SUM(M3879)</f>
        <v>72272</v>
      </c>
      <c r="N3883" s="105">
        <f t="shared" ref="N3883:O3883" si="1369">SUM(N3879)</f>
        <v>100700</v>
      </c>
      <c r="O3883" s="105">
        <f t="shared" si="1369"/>
        <v>88400</v>
      </c>
      <c r="P3883" s="105">
        <f t="shared" si="1359"/>
        <v>261372</v>
      </c>
      <c r="Q3883" s="105">
        <f t="shared" si="1361"/>
        <v>27.658939535356232</v>
      </c>
      <c r="R3883" s="35"/>
    </row>
    <row r="3884" spans="1:18" x14ac:dyDescent="0.3">
      <c r="A3884" s="128"/>
      <c r="B3884" s="128"/>
      <c r="C3884" s="128"/>
      <c r="D3884" s="128"/>
      <c r="E3884" s="128"/>
      <c r="F3884" s="128"/>
      <c r="G3884" s="128"/>
      <c r="H3884" s="12" t="s">
        <v>62</v>
      </c>
      <c r="I3884" s="105">
        <f>SUM(I3883)</f>
        <v>958482</v>
      </c>
      <c r="J3884" s="105">
        <f>SUM(J3883)</f>
        <v>944982</v>
      </c>
      <c r="K3884" s="105">
        <f>SUM(K3883)</f>
        <v>0</v>
      </c>
      <c r="L3884" s="105">
        <f t="shared" si="1357"/>
        <v>261372</v>
      </c>
      <c r="M3884" s="105">
        <f>SUM(M3883)</f>
        <v>72272</v>
      </c>
      <c r="N3884" s="105">
        <f t="shared" ref="N3884:O3884" si="1370">SUM(N3883)</f>
        <v>100700</v>
      </c>
      <c r="O3884" s="105">
        <f t="shared" si="1370"/>
        <v>88400</v>
      </c>
      <c r="P3884" s="105">
        <f t="shared" si="1359"/>
        <v>261372</v>
      </c>
      <c r="Q3884" s="105">
        <f t="shared" si="1361"/>
        <v>27.658939535356232</v>
      </c>
      <c r="R3884" s="35"/>
    </row>
    <row r="3885" spans="1:18" x14ac:dyDescent="0.3">
      <c r="A3885" s="129"/>
      <c r="B3885" s="129"/>
      <c r="C3885" s="129"/>
      <c r="D3885" s="129"/>
      <c r="E3885" s="129"/>
      <c r="F3885" s="129"/>
      <c r="G3885" s="129"/>
      <c r="R3885" s="35"/>
    </row>
    <row r="3886" spans="1:18" ht="15" thickBot="1" x14ac:dyDescent="0.35">
      <c r="A3886" s="81" t="s">
        <v>0</v>
      </c>
      <c r="B3886" s="81" t="s">
        <v>0</v>
      </c>
      <c r="C3886" s="81" t="s">
        <v>0</v>
      </c>
      <c r="D3886" s="81" t="s">
        <v>0</v>
      </c>
      <c r="E3886" s="81" t="s">
        <v>0</v>
      </c>
      <c r="F3886" s="81" t="s">
        <v>0</v>
      </c>
      <c r="G3886" s="81" t="s">
        <v>0</v>
      </c>
      <c r="H3886" s="13" t="s">
        <v>0</v>
      </c>
      <c r="I3886" s="106"/>
      <c r="J3886" s="106"/>
      <c r="K3886" s="106"/>
      <c r="L3886" s="106"/>
      <c r="M3886" s="106"/>
      <c r="N3886" s="106"/>
      <c r="O3886" s="106"/>
      <c r="P3886" s="106"/>
      <c r="Q3886" s="106"/>
      <c r="R3886" s="35"/>
    </row>
    <row r="3887" spans="1:18" s="34" customFormat="1" ht="31.2" thickBot="1" x14ac:dyDescent="0.35">
      <c r="A3887" s="45" t="s">
        <v>112</v>
      </c>
      <c r="B3887" s="45" t="s">
        <v>113</v>
      </c>
      <c r="C3887" s="45" t="s">
        <v>114</v>
      </c>
      <c r="D3887" s="46" t="s">
        <v>0</v>
      </c>
      <c r="E3887" s="45" t="s">
        <v>3014</v>
      </c>
      <c r="F3887" s="45" t="s">
        <v>115</v>
      </c>
      <c r="G3887" s="45" t="s">
        <v>116</v>
      </c>
      <c r="H3887" s="29" t="s">
        <v>1</v>
      </c>
      <c r="I3887" s="124" t="s">
        <v>3013</v>
      </c>
      <c r="J3887" s="124" t="s">
        <v>2</v>
      </c>
      <c r="K3887" s="124" t="s">
        <v>3097</v>
      </c>
      <c r="L3887" s="124" t="s">
        <v>3097</v>
      </c>
      <c r="M3887" s="124" t="s">
        <v>3098</v>
      </c>
      <c r="N3887" s="124" t="s">
        <v>3099</v>
      </c>
      <c r="O3887" s="124" t="s">
        <v>3100</v>
      </c>
      <c r="P3887" s="124" t="s">
        <v>3097</v>
      </c>
      <c r="Q3887" s="126" t="s">
        <v>3101</v>
      </c>
      <c r="R3887" s="35"/>
    </row>
    <row r="3888" spans="1:18" x14ac:dyDescent="0.3">
      <c r="A3888" s="50" t="s">
        <v>0</v>
      </c>
      <c r="B3888" s="50" t="s">
        <v>0</v>
      </c>
      <c r="C3888" s="50" t="s">
        <v>0</v>
      </c>
      <c r="D3888" s="51" t="s">
        <v>0</v>
      </c>
      <c r="E3888" s="51" t="s">
        <v>0</v>
      </c>
      <c r="F3888" s="86" t="s">
        <v>0</v>
      </c>
      <c r="G3888" s="87" t="s">
        <v>0</v>
      </c>
      <c r="H3888" s="8" t="s">
        <v>0</v>
      </c>
      <c r="I3888" s="103">
        <v>1</v>
      </c>
      <c r="J3888" s="103">
        <v>2</v>
      </c>
      <c r="K3888" s="103">
        <v>3</v>
      </c>
      <c r="L3888" s="103" t="s">
        <v>3</v>
      </c>
      <c r="M3888" s="103">
        <v>5</v>
      </c>
      <c r="N3888" s="103">
        <v>6</v>
      </c>
      <c r="O3888" s="103">
        <v>7</v>
      </c>
      <c r="P3888" s="103" t="s">
        <v>3102</v>
      </c>
      <c r="Q3888" s="103">
        <v>9</v>
      </c>
      <c r="R3888" s="35"/>
    </row>
    <row r="3889" spans="1:18" x14ac:dyDescent="0.3">
      <c r="A3889" s="41" t="s">
        <v>796</v>
      </c>
      <c r="B3889" s="41" t="s">
        <v>154</v>
      </c>
      <c r="C3889" s="40" t="s">
        <v>1512</v>
      </c>
      <c r="D3889" s="40" t="s">
        <v>1513</v>
      </c>
      <c r="E3889" s="52" t="s">
        <v>0</v>
      </c>
      <c r="F3889" s="52" t="s">
        <v>0</v>
      </c>
      <c r="G3889" s="52" t="s">
        <v>0</v>
      </c>
      <c r="H3889" s="6" t="s">
        <v>1514</v>
      </c>
      <c r="I3889" s="102"/>
      <c r="J3889" s="102"/>
      <c r="K3889" s="102"/>
      <c r="L3889" s="102">
        <f t="shared" si="1357"/>
        <v>0</v>
      </c>
      <c r="M3889" s="102">
        <v>0</v>
      </c>
      <c r="N3889" s="102"/>
      <c r="O3889" s="102"/>
      <c r="P3889" s="102">
        <f t="shared" si="1359"/>
        <v>0</v>
      </c>
      <c r="Q3889" s="102" t="str">
        <f t="shared" si="1361"/>
        <v>-</v>
      </c>
      <c r="R3889" s="35"/>
    </row>
    <row r="3890" spans="1:18" s="34" customFormat="1" ht="20.399999999999999" x14ac:dyDescent="0.3">
      <c r="A3890" s="43" t="s">
        <v>0</v>
      </c>
      <c r="B3890" s="43" t="s">
        <v>0</v>
      </c>
      <c r="C3890" s="43" t="s">
        <v>0</v>
      </c>
      <c r="D3890" s="49" t="s">
        <v>0</v>
      </c>
      <c r="E3890" s="49" t="s">
        <v>0</v>
      </c>
      <c r="F3890" s="49" t="s">
        <v>0</v>
      </c>
      <c r="G3890" s="49" t="s">
        <v>0</v>
      </c>
      <c r="H3890" s="21" t="s">
        <v>26</v>
      </c>
      <c r="I3890" s="112">
        <f>SUM(I3891,I3899,I3901)</f>
        <v>1191175</v>
      </c>
      <c r="J3890" s="112">
        <f>SUM(J3891,J3899,J3901)</f>
        <v>1182675</v>
      </c>
      <c r="K3890" s="112">
        <f>SUM(K3891,K3899,K3901)</f>
        <v>0</v>
      </c>
      <c r="L3890" s="112">
        <f t="shared" si="1357"/>
        <v>314549</v>
      </c>
      <c r="M3890" s="112">
        <f>SUM(M3891,M3899,M3901)</f>
        <v>82813</v>
      </c>
      <c r="N3890" s="112">
        <f t="shared" ref="N3890:O3890" si="1371">SUM(N3891,N3899,N3901)</f>
        <v>122808</v>
      </c>
      <c r="O3890" s="112">
        <f t="shared" si="1371"/>
        <v>108928</v>
      </c>
      <c r="P3890" s="112">
        <f t="shared" si="1359"/>
        <v>314549</v>
      </c>
      <c r="Q3890" s="112">
        <f t="shared" si="1361"/>
        <v>26.59640222377238</v>
      </c>
      <c r="R3890" s="35"/>
    </row>
    <row r="3891" spans="1:18" x14ac:dyDescent="0.3">
      <c r="A3891" s="40" t="s">
        <v>796</v>
      </c>
      <c r="B3891" s="40" t="s">
        <v>154</v>
      </c>
      <c r="C3891" s="40" t="s">
        <v>1512</v>
      </c>
      <c r="D3891" s="40" t="s">
        <v>1513</v>
      </c>
      <c r="E3891" s="52" t="s">
        <v>119</v>
      </c>
      <c r="F3891" s="52" t="s">
        <v>0</v>
      </c>
      <c r="G3891" s="52" t="s">
        <v>0</v>
      </c>
      <c r="H3891" s="6" t="s">
        <v>5</v>
      </c>
      <c r="I3891" s="104">
        <f>SUM(I3892,I3893)</f>
        <v>1018591</v>
      </c>
      <c r="J3891" s="104">
        <f>SUM(J3892,J3893)</f>
        <v>1018591</v>
      </c>
      <c r="K3891" s="104">
        <f>SUM(K3892,K3893)</f>
        <v>0</v>
      </c>
      <c r="L3891" s="104">
        <f t="shared" si="1357"/>
        <v>271068</v>
      </c>
      <c r="M3891" s="104">
        <f>SUM(M3892,M3893)</f>
        <v>75468</v>
      </c>
      <c r="N3891" s="104">
        <f t="shared" ref="N3891:O3891" si="1372">SUM(N3892,N3893)</f>
        <v>102800</v>
      </c>
      <c r="O3891" s="104">
        <f t="shared" si="1372"/>
        <v>92800</v>
      </c>
      <c r="P3891" s="104">
        <f t="shared" si="1359"/>
        <v>271068</v>
      </c>
      <c r="Q3891" s="104">
        <f t="shared" si="1361"/>
        <v>26.612055280284235</v>
      </c>
      <c r="R3891" s="35"/>
    </row>
    <row r="3892" spans="1:18" x14ac:dyDescent="0.3">
      <c r="A3892" s="40" t="s">
        <v>796</v>
      </c>
      <c r="B3892" s="40" t="s">
        <v>154</v>
      </c>
      <c r="C3892" s="40" t="s">
        <v>1512</v>
      </c>
      <c r="D3892" s="40" t="s">
        <v>1513</v>
      </c>
      <c r="E3892" s="88" t="s">
        <v>3015</v>
      </c>
      <c r="F3892" s="40"/>
      <c r="G3892" s="81" t="s">
        <v>3071</v>
      </c>
      <c r="H3892" s="9" t="s">
        <v>6</v>
      </c>
      <c r="I3892" s="102">
        <v>883911</v>
      </c>
      <c r="J3892" s="102">
        <v>883911</v>
      </c>
      <c r="K3892" s="102"/>
      <c r="L3892" s="102">
        <f t="shared" si="1357"/>
        <v>241862</v>
      </c>
      <c r="M3892" s="102">
        <v>67862</v>
      </c>
      <c r="N3892" s="102">
        <v>92000</v>
      </c>
      <c r="O3892" s="102">
        <v>82000</v>
      </c>
      <c r="P3892" s="102">
        <f t="shared" si="1359"/>
        <v>241862</v>
      </c>
      <c r="Q3892" s="102">
        <f t="shared" si="1361"/>
        <v>27.362709594065464</v>
      </c>
      <c r="R3892" s="35"/>
    </row>
    <row r="3893" spans="1:18" x14ac:dyDescent="0.3">
      <c r="A3893" s="41" t="s">
        <v>796</v>
      </c>
      <c r="B3893" s="41" t="s">
        <v>154</v>
      </c>
      <c r="C3893" s="41" t="s">
        <v>1512</v>
      </c>
      <c r="D3893" s="41" t="s">
        <v>1513</v>
      </c>
      <c r="E3893" s="41" t="s">
        <v>120</v>
      </c>
      <c r="F3893" s="40" t="s">
        <v>0</v>
      </c>
      <c r="G3893" s="81" t="s">
        <v>0</v>
      </c>
      <c r="H3893" s="6" t="s">
        <v>7</v>
      </c>
      <c r="I3893" s="104">
        <f>SUM(I3894:I3898)</f>
        <v>134680</v>
      </c>
      <c r="J3893" s="104">
        <f>SUM(J3894:J3898)</f>
        <v>134680</v>
      </c>
      <c r="K3893" s="104">
        <f>SUM(K3894:K3898)</f>
        <v>0</v>
      </c>
      <c r="L3893" s="104">
        <f t="shared" si="1357"/>
        <v>29206</v>
      </c>
      <c r="M3893" s="104">
        <f>SUM(M3894:M3898)</f>
        <v>7606</v>
      </c>
      <c r="N3893" s="104">
        <f t="shared" ref="N3893:O3893" si="1373">SUM(N3894:N3898)</f>
        <v>10800</v>
      </c>
      <c r="O3893" s="104">
        <f t="shared" si="1373"/>
        <v>10800</v>
      </c>
      <c r="P3893" s="104">
        <f t="shared" si="1359"/>
        <v>29206</v>
      </c>
      <c r="Q3893" s="104">
        <f t="shared" si="1361"/>
        <v>21.685476685476683</v>
      </c>
      <c r="R3893" s="35"/>
    </row>
    <row r="3894" spans="1:18" x14ac:dyDescent="0.3">
      <c r="A3894" s="40" t="s">
        <v>796</v>
      </c>
      <c r="B3894" s="40" t="s">
        <v>154</v>
      </c>
      <c r="C3894" s="40" t="s">
        <v>1512</v>
      </c>
      <c r="D3894" s="40" t="s">
        <v>1513</v>
      </c>
      <c r="E3894" s="88" t="s">
        <v>3016</v>
      </c>
      <c r="F3894" s="40" t="s">
        <v>1515</v>
      </c>
      <c r="G3894" s="81" t="s">
        <v>3071</v>
      </c>
      <c r="H3894" s="9" t="s">
        <v>9</v>
      </c>
      <c r="I3894" s="102">
        <v>21850</v>
      </c>
      <c r="J3894" s="102">
        <v>21850</v>
      </c>
      <c r="K3894" s="102"/>
      <c r="L3894" s="102">
        <f t="shared" si="1357"/>
        <v>6126</v>
      </c>
      <c r="M3894" s="102">
        <v>1326</v>
      </c>
      <c r="N3894" s="102">
        <v>2400</v>
      </c>
      <c r="O3894" s="102">
        <v>2400</v>
      </c>
      <c r="P3894" s="102">
        <f t="shared" si="1359"/>
        <v>6126</v>
      </c>
      <c r="Q3894" s="102">
        <f t="shared" si="1361"/>
        <v>28.036613272311211</v>
      </c>
      <c r="R3894" s="35"/>
    </row>
    <row r="3895" spans="1:18" x14ac:dyDescent="0.3">
      <c r="A3895" s="40" t="s">
        <v>796</v>
      </c>
      <c r="B3895" s="40" t="s">
        <v>154</v>
      </c>
      <c r="C3895" s="40" t="s">
        <v>1512</v>
      </c>
      <c r="D3895" s="40" t="s">
        <v>1513</v>
      </c>
      <c r="E3895" s="88" t="s">
        <v>3016</v>
      </c>
      <c r="F3895" s="40" t="s">
        <v>1516</v>
      </c>
      <c r="G3895" s="81" t="s">
        <v>3071</v>
      </c>
      <c r="H3895" s="9" t="s">
        <v>12</v>
      </c>
      <c r="I3895" s="102">
        <v>82000</v>
      </c>
      <c r="J3895" s="102">
        <v>82000</v>
      </c>
      <c r="K3895" s="102"/>
      <c r="L3895" s="102">
        <f t="shared" si="1357"/>
        <v>23080</v>
      </c>
      <c r="M3895" s="102">
        <v>6280</v>
      </c>
      <c r="N3895" s="102">
        <v>8400</v>
      </c>
      <c r="O3895" s="102">
        <v>8400</v>
      </c>
      <c r="P3895" s="102">
        <f t="shared" si="1359"/>
        <v>23080</v>
      </c>
      <c r="Q3895" s="102">
        <f t="shared" si="1361"/>
        <v>28.146341463414632</v>
      </c>
      <c r="R3895" s="35"/>
    </row>
    <row r="3896" spans="1:18" x14ac:dyDescent="0.3">
      <c r="A3896" s="40" t="s">
        <v>796</v>
      </c>
      <c r="B3896" s="40" t="s">
        <v>154</v>
      </c>
      <c r="C3896" s="40" t="s">
        <v>1512</v>
      </c>
      <c r="D3896" s="40" t="s">
        <v>1513</v>
      </c>
      <c r="E3896" s="88" t="s">
        <v>3016</v>
      </c>
      <c r="F3896" s="40" t="s">
        <v>1517</v>
      </c>
      <c r="G3896" s="81" t="s">
        <v>3071</v>
      </c>
      <c r="H3896" s="9" t="s">
        <v>10</v>
      </c>
      <c r="I3896" s="102">
        <v>20000</v>
      </c>
      <c r="J3896" s="102">
        <v>20000</v>
      </c>
      <c r="K3896" s="102"/>
      <c r="L3896" s="102">
        <f t="shared" si="1357"/>
        <v>0</v>
      </c>
      <c r="M3896" s="102">
        <v>0</v>
      </c>
      <c r="N3896" s="102"/>
      <c r="O3896" s="102"/>
      <c r="P3896" s="102">
        <f t="shared" si="1359"/>
        <v>0</v>
      </c>
      <c r="Q3896" s="102">
        <f t="shared" si="1361"/>
        <v>0</v>
      </c>
      <c r="R3896" s="35"/>
    </row>
    <row r="3897" spans="1:18" x14ac:dyDescent="0.3">
      <c r="A3897" s="40" t="s">
        <v>796</v>
      </c>
      <c r="B3897" s="40" t="s">
        <v>154</v>
      </c>
      <c r="C3897" s="40" t="s">
        <v>1512</v>
      </c>
      <c r="D3897" s="40" t="s">
        <v>1513</v>
      </c>
      <c r="E3897" s="88" t="s">
        <v>3016</v>
      </c>
      <c r="F3897" s="40" t="s">
        <v>1518</v>
      </c>
      <c r="G3897" s="81" t="s">
        <v>3071</v>
      </c>
      <c r="H3897" s="9" t="s">
        <v>8</v>
      </c>
      <c r="I3897" s="102">
        <v>0</v>
      </c>
      <c r="J3897" s="102">
        <v>0</v>
      </c>
      <c r="K3897" s="102"/>
      <c r="L3897" s="102">
        <f t="shared" si="1357"/>
        <v>0</v>
      </c>
      <c r="M3897" s="102">
        <v>0</v>
      </c>
      <c r="N3897" s="102">
        <v>0</v>
      </c>
      <c r="O3897" s="102">
        <v>0</v>
      </c>
      <c r="P3897" s="102">
        <f t="shared" si="1359"/>
        <v>0</v>
      </c>
      <c r="Q3897" s="102" t="str">
        <f t="shared" si="1361"/>
        <v>-</v>
      </c>
      <c r="R3897" s="35"/>
    </row>
    <row r="3898" spans="1:18" x14ac:dyDescent="0.3">
      <c r="A3898" s="40" t="s">
        <v>796</v>
      </c>
      <c r="B3898" s="40" t="s">
        <v>154</v>
      </c>
      <c r="C3898" s="40" t="s">
        <v>1512</v>
      </c>
      <c r="D3898" s="40" t="s">
        <v>1513</v>
      </c>
      <c r="E3898" s="88" t="s">
        <v>3016</v>
      </c>
      <c r="F3898" s="40" t="s">
        <v>1519</v>
      </c>
      <c r="G3898" s="81" t="s">
        <v>3071</v>
      </c>
      <c r="H3898" s="9" t="s">
        <v>11</v>
      </c>
      <c r="I3898" s="102">
        <v>10830</v>
      </c>
      <c r="J3898" s="102">
        <v>10830</v>
      </c>
      <c r="K3898" s="102"/>
      <c r="L3898" s="102">
        <f t="shared" si="1357"/>
        <v>0</v>
      </c>
      <c r="M3898" s="102">
        <v>0</v>
      </c>
      <c r="N3898" s="102"/>
      <c r="O3898" s="102"/>
      <c r="P3898" s="102">
        <f t="shared" si="1359"/>
        <v>0</v>
      </c>
      <c r="Q3898" s="102">
        <f t="shared" si="1361"/>
        <v>0</v>
      </c>
      <c r="R3898" s="35"/>
    </row>
    <row r="3899" spans="1:18" x14ac:dyDescent="0.3">
      <c r="A3899" s="40" t="s">
        <v>796</v>
      </c>
      <c r="B3899" s="40" t="s">
        <v>154</v>
      </c>
      <c r="C3899" s="40" t="s">
        <v>1512</v>
      </c>
      <c r="D3899" s="40" t="s">
        <v>1513</v>
      </c>
      <c r="E3899" s="52" t="s">
        <v>124</v>
      </c>
      <c r="F3899" s="52" t="s">
        <v>0</v>
      </c>
      <c r="G3899" s="52" t="s">
        <v>0</v>
      </c>
      <c r="H3899" s="6" t="s">
        <v>14</v>
      </c>
      <c r="I3899" s="104">
        <f>SUM(I3900)</f>
        <v>94984</v>
      </c>
      <c r="J3899" s="104">
        <f>SUM(J3900)</f>
        <v>94984</v>
      </c>
      <c r="K3899" s="104">
        <f>SUM(K3900)</f>
        <v>0</v>
      </c>
      <c r="L3899" s="104">
        <f t="shared" si="1357"/>
        <v>25926</v>
      </c>
      <c r="M3899" s="104">
        <f>SUM(M3900)</f>
        <v>7126</v>
      </c>
      <c r="N3899" s="104">
        <f t="shared" ref="N3899:O3899" si="1374">SUM(N3900)</f>
        <v>10000</v>
      </c>
      <c r="O3899" s="104">
        <f t="shared" si="1374"/>
        <v>8800</v>
      </c>
      <c r="P3899" s="104">
        <f t="shared" si="1359"/>
        <v>25926</v>
      </c>
      <c r="Q3899" s="104">
        <f t="shared" si="1361"/>
        <v>27.295123389202391</v>
      </c>
      <c r="R3899" s="35"/>
    </row>
    <row r="3900" spans="1:18" x14ac:dyDescent="0.3">
      <c r="A3900" s="40" t="s">
        <v>796</v>
      </c>
      <c r="B3900" s="40" t="s">
        <v>154</v>
      </c>
      <c r="C3900" s="40" t="s">
        <v>1512</v>
      </c>
      <c r="D3900" s="40" t="s">
        <v>1513</v>
      </c>
      <c r="E3900" s="88" t="s">
        <v>3017</v>
      </c>
      <c r="F3900" s="40"/>
      <c r="G3900" s="81" t="s">
        <v>3071</v>
      </c>
      <c r="H3900" s="9" t="s">
        <v>15</v>
      </c>
      <c r="I3900" s="102">
        <v>94984</v>
      </c>
      <c r="J3900" s="102">
        <v>94984</v>
      </c>
      <c r="K3900" s="102"/>
      <c r="L3900" s="102">
        <f t="shared" si="1357"/>
        <v>25926</v>
      </c>
      <c r="M3900" s="102">
        <v>7126</v>
      </c>
      <c r="N3900" s="102">
        <v>10000</v>
      </c>
      <c r="O3900" s="102">
        <v>8800</v>
      </c>
      <c r="P3900" s="102">
        <f t="shared" si="1359"/>
        <v>25926</v>
      </c>
      <c r="Q3900" s="102">
        <f t="shared" si="1361"/>
        <v>27.295123389202391</v>
      </c>
      <c r="R3900" s="35"/>
    </row>
    <row r="3901" spans="1:18" x14ac:dyDescent="0.3">
      <c r="A3901" s="40" t="s">
        <v>796</v>
      </c>
      <c r="B3901" s="40" t="s">
        <v>154</v>
      </c>
      <c r="C3901" s="40" t="s">
        <v>1512</v>
      </c>
      <c r="D3901" s="40" t="s">
        <v>1513</v>
      </c>
      <c r="E3901" s="52" t="s">
        <v>125</v>
      </c>
      <c r="F3901" s="52" t="s">
        <v>0</v>
      </c>
      <c r="G3901" s="52" t="s">
        <v>0</v>
      </c>
      <c r="H3901" s="6" t="s">
        <v>16</v>
      </c>
      <c r="I3901" s="104">
        <f>SUM(I3902:I3909)</f>
        <v>77600</v>
      </c>
      <c r="J3901" s="104">
        <f>SUM(J3902:J3909)</f>
        <v>69100</v>
      </c>
      <c r="K3901" s="104">
        <f>SUM(K3902:K3909)</f>
        <v>0</v>
      </c>
      <c r="L3901" s="104">
        <f t="shared" si="1357"/>
        <v>17555</v>
      </c>
      <c r="M3901" s="104">
        <f>SUM(M3902:M3909)</f>
        <v>219</v>
      </c>
      <c r="N3901" s="104">
        <f t="shared" ref="N3901:O3901" si="1375">SUM(N3902:N3909)</f>
        <v>10008</v>
      </c>
      <c r="O3901" s="104">
        <f t="shared" si="1375"/>
        <v>7328</v>
      </c>
      <c r="P3901" s="104">
        <f t="shared" si="1359"/>
        <v>17555</v>
      </c>
      <c r="Q3901" s="104">
        <f t="shared" si="1361"/>
        <v>25.405209840810421</v>
      </c>
      <c r="R3901" s="35"/>
    </row>
    <row r="3902" spans="1:18" x14ac:dyDescent="0.3">
      <c r="A3902" s="40" t="s">
        <v>796</v>
      </c>
      <c r="B3902" s="40" t="s">
        <v>154</v>
      </c>
      <c r="C3902" s="40" t="s">
        <v>1512</v>
      </c>
      <c r="D3902" s="40" t="s">
        <v>1513</v>
      </c>
      <c r="E3902" s="88" t="s">
        <v>3018</v>
      </c>
      <c r="F3902" s="40"/>
      <c r="G3902" s="81" t="s">
        <v>3071</v>
      </c>
      <c r="H3902" s="9" t="s">
        <v>17</v>
      </c>
      <c r="I3902" s="102">
        <v>2000</v>
      </c>
      <c r="J3902" s="102">
        <v>2000</v>
      </c>
      <c r="K3902" s="102"/>
      <c r="L3902" s="102">
        <f t="shared" si="1357"/>
        <v>2000</v>
      </c>
      <c r="M3902" s="102">
        <v>0</v>
      </c>
      <c r="N3902" s="102">
        <v>2000</v>
      </c>
      <c r="O3902" s="102"/>
      <c r="P3902" s="102">
        <f t="shared" si="1359"/>
        <v>2000</v>
      </c>
      <c r="Q3902" s="102">
        <f t="shared" si="1361"/>
        <v>100</v>
      </c>
      <c r="R3902" s="35"/>
    </row>
    <row r="3903" spans="1:18" x14ac:dyDescent="0.3">
      <c r="A3903" s="40" t="s">
        <v>796</v>
      </c>
      <c r="B3903" s="40" t="s">
        <v>154</v>
      </c>
      <c r="C3903" s="40" t="s">
        <v>1512</v>
      </c>
      <c r="D3903" s="40" t="s">
        <v>1513</v>
      </c>
      <c r="E3903" s="88" t="s">
        <v>3031</v>
      </c>
      <c r="F3903" s="40"/>
      <c r="G3903" s="81" t="s">
        <v>3071</v>
      </c>
      <c r="H3903" s="9" t="s">
        <v>18</v>
      </c>
      <c r="I3903" s="102">
        <v>27000</v>
      </c>
      <c r="J3903" s="102">
        <v>27000</v>
      </c>
      <c r="K3903" s="102"/>
      <c r="L3903" s="102">
        <f t="shared" si="1357"/>
        <v>7800</v>
      </c>
      <c r="M3903" s="102">
        <v>0</v>
      </c>
      <c r="N3903" s="102">
        <v>4000</v>
      </c>
      <c r="O3903" s="102">
        <v>3800</v>
      </c>
      <c r="P3903" s="102">
        <f t="shared" si="1359"/>
        <v>7800</v>
      </c>
      <c r="Q3903" s="102">
        <f t="shared" si="1361"/>
        <v>28.888888888888886</v>
      </c>
      <c r="R3903" s="35"/>
    </row>
    <row r="3904" spans="1:18" x14ac:dyDescent="0.3">
      <c r="A3904" s="40" t="s">
        <v>796</v>
      </c>
      <c r="B3904" s="40" t="s">
        <v>154</v>
      </c>
      <c r="C3904" s="40" t="s">
        <v>1512</v>
      </c>
      <c r="D3904" s="40" t="s">
        <v>1513</v>
      </c>
      <c r="E3904" s="88" t="s">
        <v>3032</v>
      </c>
      <c r="F3904" s="40"/>
      <c r="G3904" s="81" t="s">
        <v>3071</v>
      </c>
      <c r="H3904" s="9" t="s">
        <v>19</v>
      </c>
      <c r="I3904" s="102">
        <v>7000</v>
      </c>
      <c r="J3904" s="102">
        <v>7000</v>
      </c>
      <c r="K3904" s="102"/>
      <c r="L3904" s="102">
        <f t="shared" si="1357"/>
        <v>1970</v>
      </c>
      <c r="M3904" s="102">
        <v>0</v>
      </c>
      <c r="N3904" s="102">
        <v>1200</v>
      </c>
      <c r="O3904" s="102">
        <v>770</v>
      </c>
      <c r="P3904" s="102">
        <f t="shared" si="1359"/>
        <v>1970</v>
      </c>
      <c r="Q3904" s="102">
        <f t="shared" si="1361"/>
        <v>28.142857142857142</v>
      </c>
      <c r="R3904" s="35"/>
    </row>
    <row r="3905" spans="1:18" x14ac:dyDescent="0.3">
      <c r="A3905" s="40" t="s">
        <v>796</v>
      </c>
      <c r="B3905" s="40" t="s">
        <v>154</v>
      </c>
      <c r="C3905" s="40" t="s">
        <v>1512</v>
      </c>
      <c r="D3905" s="40" t="s">
        <v>1513</v>
      </c>
      <c r="E3905" s="88" t="s">
        <v>3026</v>
      </c>
      <c r="F3905" s="40"/>
      <c r="G3905" s="81" t="s">
        <v>3071</v>
      </c>
      <c r="H3905" s="9" t="s">
        <v>20</v>
      </c>
      <c r="I3905" s="102">
        <v>12500</v>
      </c>
      <c r="J3905" s="102">
        <v>7000</v>
      </c>
      <c r="K3905" s="102"/>
      <c r="L3905" s="102">
        <f t="shared" si="1357"/>
        <v>1250</v>
      </c>
      <c r="M3905" s="102">
        <v>0</v>
      </c>
      <c r="N3905" s="102">
        <v>650</v>
      </c>
      <c r="O3905" s="102">
        <v>600</v>
      </c>
      <c r="P3905" s="102">
        <f t="shared" si="1359"/>
        <v>1250</v>
      </c>
      <c r="Q3905" s="102">
        <f t="shared" si="1361"/>
        <v>17.857142857142858</v>
      </c>
      <c r="R3905" s="35"/>
    </row>
    <row r="3906" spans="1:18" x14ac:dyDescent="0.3">
      <c r="A3906" s="40" t="s">
        <v>796</v>
      </c>
      <c r="B3906" s="40" t="s">
        <v>154</v>
      </c>
      <c r="C3906" s="40" t="s">
        <v>1512</v>
      </c>
      <c r="D3906" s="40" t="s">
        <v>1513</v>
      </c>
      <c r="E3906" s="88" t="s">
        <v>3033</v>
      </c>
      <c r="F3906" s="40"/>
      <c r="G3906" s="81" t="s">
        <v>3071</v>
      </c>
      <c r="H3906" s="9" t="s">
        <v>21</v>
      </c>
      <c r="I3906" s="102">
        <v>100</v>
      </c>
      <c r="J3906" s="102">
        <v>100</v>
      </c>
      <c r="K3906" s="102"/>
      <c r="L3906" s="102">
        <f t="shared" si="1357"/>
        <v>25</v>
      </c>
      <c r="M3906" s="102">
        <v>0</v>
      </c>
      <c r="N3906" s="102"/>
      <c r="O3906" s="102">
        <v>25</v>
      </c>
      <c r="P3906" s="102">
        <f t="shared" si="1359"/>
        <v>25</v>
      </c>
      <c r="Q3906" s="102">
        <f t="shared" si="1361"/>
        <v>25</v>
      </c>
      <c r="R3906" s="35"/>
    </row>
    <row r="3907" spans="1:18" x14ac:dyDescent="0.3">
      <c r="A3907" s="40" t="s">
        <v>796</v>
      </c>
      <c r="B3907" s="40" t="s">
        <v>154</v>
      </c>
      <c r="C3907" s="40" t="s">
        <v>1512</v>
      </c>
      <c r="D3907" s="40" t="s">
        <v>1513</v>
      </c>
      <c r="E3907" s="88" t="s">
        <v>3034</v>
      </c>
      <c r="F3907" s="40"/>
      <c r="G3907" s="81" t="s">
        <v>3071</v>
      </c>
      <c r="H3907" s="9" t="s">
        <v>22</v>
      </c>
      <c r="I3907" s="102">
        <v>2400</v>
      </c>
      <c r="J3907" s="102">
        <v>2400</v>
      </c>
      <c r="K3907" s="102"/>
      <c r="L3907" s="102">
        <f t="shared" si="1357"/>
        <v>400</v>
      </c>
      <c r="M3907" s="102">
        <v>0</v>
      </c>
      <c r="N3907" s="102">
        <v>200</v>
      </c>
      <c r="O3907" s="102">
        <v>200</v>
      </c>
      <c r="P3907" s="102">
        <f t="shared" si="1359"/>
        <v>400</v>
      </c>
      <c r="Q3907" s="102">
        <f t="shared" si="1361"/>
        <v>16.666666666666664</v>
      </c>
      <c r="R3907" s="35"/>
    </row>
    <row r="3908" spans="1:18" x14ac:dyDescent="0.3">
      <c r="A3908" s="40" t="s">
        <v>796</v>
      </c>
      <c r="B3908" s="40" t="s">
        <v>154</v>
      </c>
      <c r="C3908" s="40" t="s">
        <v>1512</v>
      </c>
      <c r="D3908" s="40" t="s">
        <v>1513</v>
      </c>
      <c r="E3908" s="88" t="s">
        <v>3035</v>
      </c>
      <c r="F3908" s="40"/>
      <c r="G3908" s="81" t="s">
        <v>3071</v>
      </c>
      <c r="H3908" s="9" t="s">
        <v>23</v>
      </c>
      <c r="I3908" s="102">
        <v>8000</v>
      </c>
      <c r="J3908" s="102">
        <v>7500</v>
      </c>
      <c r="K3908" s="102"/>
      <c r="L3908" s="102">
        <f t="shared" si="1357"/>
        <v>1250</v>
      </c>
      <c r="M3908" s="102">
        <v>0</v>
      </c>
      <c r="N3908" s="102">
        <v>625</v>
      </c>
      <c r="O3908" s="102">
        <v>625</v>
      </c>
      <c r="P3908" s="102">
        <f t="shared" si="1359"/>
        <v>1250</v>
      </c>
      <c r="Q3908" s="102">
        <f t="shared" si="1361"/>
        <v>16.666666666666664</v>
      </c>
      <c r="R3908" s="35"/>
    </row>
    <row r="3909" spans="1:18" x14ac:dyDescent="0.3">
      <c r="A3909" s="41" t="s">
        <v>796</v>
      </c>
      <c r="B3909" s="41" t="s">
        <v>154</v>
      </c>
      <c r="C3909" s="41" t="s">
        <v>1512</v>
      </c>
      <c r="D3909" s="41" t="s">
        <v>1513</v>
      </c>
      <c r="E3909" s="41" t="s">
        <v>127</v>
      </c>
      <c r="F3909" s="40" t="s">
        <v>0</v>
      </c>
      <c r="G3909" s="81" t="s">
        <v>0</v>
      </c>
      <c r="H3909" s="6" t="s">
        <v>25</v>
      </c>
      <c r="I3909" s="104">
        <f>SUM(I3910:I3912)</f>
        <v>18600</v>
      </c>
      <c r="J3909" s="104">
        <f>SUM(J3910:J3912)</f>
        <v>16100</v>
      </c>
      <c r="K3909" s="104">
        <f>SUM(K3910:K3912)</f>
        <v>0</v>
      </c>
      <c r="L3909" s="104">
        <f t="shared" si="1357"/>
        <v>2860</v>
      </c>
      <c r="M3909" s="104">
        <f>SUM(M3910:M3912)</f>
        <v>219</v>
      </c>
      <c r="N3909" s="104">
        <f t="shared" ref="N3909:O3909" si="1376">SUM(N3910:N3912)</f>
        <v>1333</v>
      </c>
      <c r="O3909" s="104">
        <f t="shared" si="1376"/>
        <v>1308</v>
      </c>
      <c r="P3909" s="104">
        <f t="shared" si="1359"/>
        <v>2860</v>
      </c>
      <c r="Q3909" s="104">
        <f t="shared" si="1361"/>
        <v>17.763975155279503</v>
      </c>
      <c r="R3909" s="35"/>
    </row>
    <row r="3910" spans="1:18" x14ac:dyDescent="0.3">
      <c r="A3910" s="40" t="s">
        <v>796</v>
      </c>
      <c r="B3910" s="40" t="s">
        <v>154</v>
      </c>
      <c r="C3910" s="40" t="s">
        <v>1512</v>
      </c>
      <c r="D3910" s="40" t="s">
        <v>1513</v>
      </c>
      <c r="E3910" s="88" t="s">
        <v>3019</v>
      </c>
      <c r="F3910" s="40"/>
      <c r="G3910" s="81" t="s">
        <v>3071</v>
      </c>
      <c r="H3910" s="9" t="s">
        <v>25</v>
      </c>
      <c r="I3910" s="102">
        <v>8300</v>
      </c>
      <c r="J3910" s="102">
        <v>5800</v>
      </c>
      <c r="K3910" s="102"/>
      <c r="L3910" s="102">
        <f t="shared" si="1357"/>
        <v>900</v>
      </c>
      <c r="M3910" s="102">
        <v>0</v>
      </c>
      <c r="N3910" s="102">
        <v>450</v>
      </c>
      <c r="O3910" s="102">
        <v>450</v>
      </c>
      <c r="P3910" s="102">
        <f t="shared" si="1359"/>
        <v>900</v>
      </c>
      <c r="Q3910" s="102">
        <f t="shared" si="1361"/>
        <v>15.517241379310345</v>
      </c>
      <c r="R3910" s="35"/>
    </row>
    <row r="3911" spans="1:18" x14ac:dyDescent="0.3">
      <c r="A3911" s="40" t="s">
        <v>796</v>
      </c>
      <c r="B3911" s="40" t="s">
        <v>154</v>
      </c>
      <c r="C3911" s="40" t="s">
        <v>1512</v>
      </c>
      <c r="D3911" s="40" t="s">
        <v>1513</v>
      </c>
      <c r="E3911" s="88" t="s">
        <v>3019</v>
      </c>
      <c r="F3911" s="40" t="s">
        <v>1520</v>
      </c>
      <c r="G3911" s="81" t="s">
        <v>3071</v>
      </c>
      <c r="H3911" s="9" t="s">
        <v>135</v>
      </c>
      <c r="I3911" s="102">
        <v>3300</v>
      </c>
      <c r="J3911" s="102">
        <v>3300</v>
      </c>
      <c r="K3911" s="102"/>
      <c r="L3911" s="102">
        <f t="shared" si="1357"/>
        <v>794</v>
      </c>
      <c r="M3911" s="102">
        <v>219</v>
      </c>
      <c r="N3911" s="102">
        <v>300</v>
      </c>
      <c r="O3911" s="102">
        <v>275</v>
      </c>
      <c r="P3911" s="102">
        <f t="shared" si="1359"/>
        <v>794</v>
      </c>
      <c r="Q3911" s="102">
        <f t="shared" si="1361"/>
        <v>24.060606060606059</v>
      </c>
      <c r="R3911" s="35"/>
    </row>
    <row r="3912" spans="1:18" ht="20.399999999999999" x14ac:dyDescent="0.3">
      <c r="A3912" s="40" t="s">
        <v>796</v>
      </c>
      <c r="B3912" s="40" t="s">
        <v>154</v>
      </c>
      <c r="C3912" s="40" t="s">
        <v>1512</v>
      </c>
      <c r="D3912" s="40" t="s">
        <v>1513</v>
      </c>
      <c r="E3912" s="88" t="s">
        <v>3019</v>
      </c>
      <c r="F3912" s="40" t="s">
        <v>1521</v>
      </c>
      <c r="G3912" s="81" t="s">
        <v>3071</v>
      </c>
      <c r="H3912" s="9" t="s">
        <v>141</v>
      </c>
      <c r="I3912" s="102">
        <v>7000</v>
      </c>
      <c r="J3912" s="102">
        <v>7000</v>
      </c>
      <c r="K3912" s="102"/>
      <c r="L3912" s="102">
        <f t="shared" si="1357"/>
        <v>1166</v>
      </c>
      <c r="M3912" s="102">
        <v>0</v>
      </c>
      <c r="N3912" s="102">
        <v>583</v>
      </c>
      <c r="O3912" s="102">
        <v>583</v>
      </c>
      <c r="P3912" s="102">
        <f t="shared" si="1359"/>
        <v>1166</v>
      </c>
      <c r="Q3912" s="102">
        <f t="shared" si="1361"/>
        <v>16.657142857142855</v>
      </c>
      <c r="R3912" s="35"/>
    </row>
    <row r="3913" spans="1:18" s="34" customFormat="1" ht="20.399999999999999" x14ac:dyDescent="0.3">
      <c r="A3913" s="43" t="s">
        <v>0</v>
      </c>
      <c r="B3913" s="43" t="s">
        <v>0</v>
      </c>
      <c r="C3913" s="43" t="s">
        <v>0</v>
      </c>
      <c r="D3913" s="49" t="s">
        <v>0</v>
      </c>
      <c r="E3913" s="49" t="s">
        <v>0</v>
      </c>
      <c r="F3913" s="49" t="s">
        <v>0</v>
      </c>
      <c r="G3913" s="49" t="s">
        <v>0</v>
      </c>
      <c r="H3913" s="21" t="s">
        <v>35</v>
      </c>
      <c r="I3913" s="112">
        <f t="shared" ref="I3913:O3914" si="1377">SUM(I3914)</f>
        <v>100</v>
      </c>
      <c r="J3913" s="112">
        <f t="shared" si="1377"/>
        <v>100</v>
      </c>
      <c r="K3913" s="112">
        <f t="shared" si="1377"/>
        <v>0</v>
      </c>
      <c r="L3913" s="112">
        <f t="shared" si="1357"/>
        <v>0</v>
      </c>
      <c r="M3913" s="112">
        <f t="shared" si="1377"/>
        <v>0</v>
      </c>
      <c r="N3913" s="112">
        <f t="shared" si="1377"/>
        <v>0</v>
      </c>
      <c r="O3913" s="112">
        <f t="shared" si="1377"/>
        <v>0</v>
      </c>
      <c r="P3913" s="112">
        <f t="shared" si="1359"/>
        <v>0</v>
      </c>
      <c r="Q3913" s="112">
        <f t="shared" si="1361"/>
        <v>0</v>
      </c>
      <c r="R3913" s="35"/>
    </row>
    <row r="3914" spans="1:18" x14ac:dyDescent="0.3">
      <c r="A3914" s="40" t="s">
        <v>796</v>
      </c>
      <c r="B3914" s="40" t="s">
        <v>154</v>
      </c>
      <c r="C3914" s="40" t="s">
        <v>1512</v>
      </c>
      <c r="D3914" s="40" t="s">
        <v>1513</v>
      </c>
      <c r="E3914" s="52" t="s">
        <v>142</v>
      </c>
      <c r="F3914" s="52" t="s">
        <v>0</v>
      </c>
      <c r="G3914" s="52" t="s">
        <v>0</v>
      </c>
      <c r="H3914" s="6" t="s">
        <v>27</v>
      </c>
      <c r="I3914" s="104">
        <f t="shared" si="1377"/>
        <v>100</v>
      </c>
      <c r="J3914" s="104">
        <f t="shared" si="1377"/>
        <v>100</v>
      </c>
      <c r="K3914" s="104">
        <f t="shared" si="1377"/>
        <v>0</v>
      </c>
      <c r="L3914" s="104">
        <f t="shared" si="1357"/>
        <v>0</v>
      </c>
      <c r="M3914" s="104">
        <f t="shared" si="1377"/>
        <v>0</v>
      </c>
      <c r="N3914" s="104">
        <f t="shared" si="1377"/>
        <v>0</v>
      </c>
      <c r="O3914" s="104">
        <f t="shared" si="1377"/>
        <v>0</v>
      </c>
      <c r="P3914" s="104">
        <f t="shared" si="1359"/>
        <v>0</v>
      </c>
      <c r="Q3914" s="104">
        <f t="shared" si="1361"/>
        <v>0</v>
      </c>
      <c r="R3914" s="35"/>
    </row>
    <row r="3915" spans="1:18" x14ac:dyDescent="0.3">
      <c r="A3915" s="40" t="s">
        <v>796</v>
      </c>
      <c r="B3915" s="40" t="s">
        <v>154</v>
      </c>
      <c r="C3915" s="40" t="s">
        <v>1512</v>
      </c>
      <c r="D3915" s="40" t="s">
        <v>1513</v>
      </c>
      <c r="E3915" s="88" t="s">
        <v>3021</v>
      </c>
      <c r="F3915" s="40"/>
      <c r="G3915" s="81" t="s">
        <v>3071</v>
      </c>
      <c r="H3915" s="9" t="s">
        <v>34</v>
      </c>
      <c r="I3915" s="102">
        <v>100</v>
      </c>
      <c r="J3915" s="102">
        <v>100</v>
      </c>
      <c r="K3915" s="102"/>
      <c r="L3915" s="102">
        <f t="shared" ref="L3915:L3978" si="1378">SUM(M3915:O3915)</f>
        <v>0</v>
      </c>
      <c r="M3915" s="102">
        <v>0</v>
      </c>
      <c r="N3915" s="102"/>
      <c r="O3915" s="102"/>
      <c r="P3915" s="102">
        <f t="shared" ref="P3915:P3978" si="1379">K3915+L3915</f>
        <v>0</v>
      </c>
      <c r="Q3915" s="102">
        <f t="shared" si="1361"/>
        <v>0</v>
      </c>
      <c r="R3915" s="35"/>
    </row>
    <row r="3916" spans="1:18" s="34" customFormat="1" ht="20.399999999999999" x14ac:dyDescent="0.3">
      <c r="A3916" s="43" t="s">
        <v>0</v>
      </c>
      <c r="B3916" s="43" t="s">
        <v>0</v>
      </c>
      <c r="C3916" s="43" t="s">
        <v>0</v>
      </c>
      <c r="D3916" s="49" t="s">
        <v>0</v>
      </c>
      <c r="E3916" s="49" t="s">
        <v>0</v>
      </c>
      <c r="F3916" s="49" t="s">
        <v>0</v>
      </c>
      <c r="G3916" s="49" t="s">
        <v>0</v>
      </c>
      <c r="H3916" s="21" t="s">
        <v>53</v>
      </c>
      <c r="I3916" s="112">
        <f>SUM(I3917)</f>
        <v>4500</v>
      </c>
      <c r="J3916" s="112">
        <f>SUM(J3917)</f>
        <v>2000</v>
      </c>
      <c r="K3916" s="112">
        <f>SUM(K3917)</f>
        <v>0</v>
      </c>
      <c r="L3916" s="112">
        <f t="shared" si="1378"/>
        <v>0</v>
      </c>
      <c r="M3916" s="112">
        <f>SUM(M3917)</f>
        <v>0</v>
      </c>
      <c r="N3916" s="112">
        <f t="shared" ref="N3916:O3916" si="1380">SUM(N3917)</f>
        <v>0</v>
      </c>
      <c r="O3916" s="112">
        <f t="shared" si="1380"/>
        <v>0</v>
      </c>
      <c r="P3916" s="112">
        <f t="shared" si="1379"/>
        <v>0</v>
      </c>
      <c r="Q3916" s="112">
        <f t="shared" si="1361"/>
        <v>0</v>
      </c>
      <c r="R3916" s="35"/>
    </row>
    <row r="3917" spans="1:18" x14ac:dyDescent="0.3">
      <c r="A3917" s="40" t="s">
        <v>796</v>
      </c>
      <c r="B3917" s="40" t="s">
        <v>154</v>
      </c>
      <c r="C3917" s="40" t="s">
        <v>1512</v>
      </c>
      <c r="D3917" s="40" t="s">
        <v>1513</v>
      </c>
      <c r="E3917" s="52" t="s">
        <v>149</v>
      </c>
      <c r="F3917" s="52" t="s">
        <v>0</v>
      </c>
      <c r="G3917" s="52" t="s">
        <v>0</v>
      </c>
      <c r="H3917" s="6" t="s">
        <v>46</v>
      </c>
      <c r="I3917" s="104">
        <f>SUM(I3918:I3919)</f>
        <v>4500</v>
      </c>
      <c r="J3917" s="104">
        <f>SUM(J3918:J3919)</f>
        <v>2000</v>
      </c>
      <c r="K3917" s="104">
        <f>SUM(K3918:K3919)</f>
        <v>0</v>
      </c>
      <c r="L3917" s="104">
        <f t="shared" si="1378"/>
        <v>0</v>
      </c>
      <c r="M3917" s="104">
        <f>SUM(M3918:M3919)</f>
        <v>0</v>
      </c>
      <c r="N3917" s="104">
        <f t="shared" ref="N3917:O3917" si="1381">SUM(N3918:N3919)</f>
        <v>0</v>
      </c>
      <c r="O3917" s="104">
        <f t="shared" si="1381"/>
        <v>0</v>
      </c>
      <c r="P3917" s="104">
        <f t="shared" si="1379"/>
        <v>0</v>
      </c>
      <c r="Q3917" s="104">
        <f t="shared" si="1361"/>
        <v>0</v>
      </c>
      <c r="R3917" s="35"/>
    </row>
    <row r="3918" spans="1:18" x14ac:dyDescent="0.3">
      <c r="A3918" s="40" t="s">
        <v>796</v>
      </c>
      <c r="B3918" s="40" t="s">
        <v>154</v>
      </c>
      <c r="C3918" s="40" t="s">
        <v>1512</v>
      </c>
      <c r="D3918" s="40" t="s">
        <v>1513</v>
      </c>
      <c r="E3918" s="88" t="s">
        <v>3022</v>
      </c>
      <c r="F3918" s="40"/>
      <c r="G3918" s="81" t="s">
        <v>3071</v>
      </c>
      <c r="H3918" s="9" t="s">
        <v>49</v>
      </c>
      <c r="I3918" s="102">
        <v>4000</v>
      </c>
      <c r="J3918" s="102">
        <v>2000</v>
      </c>
      <c r="K3918" s="102"/>
      <c r="L3918" s="102">
        <f t="shared" si="1378"/>
        <v>0</v>
      </c>
      <c r="M3918" s="102">
        <v>0</v>
      </c>
      <c r="N3918" s="102"/>
      <c r="O3918" s="102"/>
      <c r="P3918" s="102">
        <f t="shared" si="1379"/>
        <v>0</v>
      </c>
      <c r="Q3918" s="102">
        <f t="shared" si="1361"/>
        <v>0</v>
      </c>
      <c r="R3918" s="35"/>
    </row>
    <row r="3919" spans="1:18" x14ac:dyDescent="0.3">
      <c r="A3919" s="40" t="s">
        <v>796</v>
      </c>
      <c r="B3919" s="40" t="s">
        <v>154</v>
      </c>
      <c r="C3919" s="40" t="s">
        <v>1512</v>
      </c>
      <c r="D3919" s="40" t="s">
        <v>1513</v>
      </c>
      <c r="E3919" s="88" t="s">
        <v>3037</v>
      </c>
      <c r="F3919" s="40"/>
      <c r="G3919" s="81" t="s">
        <v>3071</v>
      </c>
      <c r="H3919" s="9" t="s">
        <v>52</v>
      </c>
      <c r="I3919" s="102">
        <v>500</v>
      </c>
      <c r="J3919" s="102">
        <v>0</v>
      </c>
      <c r="K3919" s="102"/>
      <c r="L3919" s="102">
        <f t="shared" si="1378"/>
        <v>0</v>
      </c>
      <c r="M3919" s="102">
        <v>0</v>
      </c>
      <c r="N3919" s="102"/>
      <c r="O3919" s="102"/>
      <c r="P3919" s="102">
        <f t="shared" si="1379"/>
        <v>0</v>
      </c>
      <c r="Q3919" s="102" t="str">
        <f t="shared" si="1361"/>
        <v>-</v>
      </c>
      <c r="R3919" s="35"/>
    </row>
    <row r="3920" spans="1:18" s="34" customFormat="1" x14ac:dyDescent="0.3">
      <c r="A3920" s="49" t="s">
        <v>0</v>
      </c>
      <c r="B3920" s="49" t="s">
        <v>0</v>
      </c>
      <c r="C3920" s="49" t="s">
        <v>0</v>
      </c>
      <c r="D3920" s="49" t="s">
        <v>0</v>
      </c>
      <c r="E3920" s="49" t="s">
        <v>0</v>
      </c>
      <c r="F3920" s="49" t="s">
        <v>0</v>
      </c>
      <c r="G3920" s="49" t="s">
        <v>0</v>
      </c>
      <c r="H3920" s="21" t="s">
        <v>1522</v>
      </c>
      <c r="I3920" s="112">
        <f>SUM(I3890,I3913,I3916)</f>
        <v>1195775</v>
      </c>
      <c r="J3920" s="112">
        <f>SUM(J3890,J3913,J3916)</f>
        <v>1184775</v>
      </c>
      <c r="K3920" s="112">
        <f>SUM(K3890,K3913,K3916)</f>
        <v>0</v>
      </c>
      <c r="L3920" s="112">
        <f t="shared" si="1378"/>
        <v>314549</v>
      </c>
      <c r="M3920" s="112">
        <f>SUM(M3890,M3913,M3916)</f>
        <v>82813</v>
      </c>
      <c r="N3920" s="112">
        <f t="shared" ref="N3920:O3920" si="1382">SUM(N3890,N3913,N3916)</f>
        <v>122808</v>
      </c>
      <c r="O3920" s="112">
        <f t="shared" si="1382"/>
        <v>108928</v>
      </c>
      <c r="P3920" s="112">
        <f t="shared" si="1379"/>
        <v>314549</v>
      </c>
      <c r="Q3920" s="112">
        <f t="shared" si="1361"/>
        <v>26.549260408094366</v>
      </c>
      <c r="R3920" s="35"/>
    </row>
    <row r="3921" spans="1:18" ht="15" thickBot="1" x14ac:dyDescent="0.35">
      <c r="A3921" s="81" t="s">
        <v>0</v>
      </c>
      <c r="B3921" s="81" t="s">
        <v>0</v>
      </c>
      <c r="C3921" s="81" t="s">
        <v>0</v>
      </c>
      <c r="D3921" s="81" t="s">
        <v>0</v>
      </c>
      <c r="E3921" s="81" t="s">
        <v>0</v>
      </c>
      <c r="F3921" s="81" t="s">
        <v>0</v>
      </c>
      <c r="G3921" s="81" t="s">
        <v>0</v>
      </c>
      <c r="H3921" s="6" t="s">
        <v>152</v>
      </c>
      <c r="I3921" s="104">
        <v>41</v>
      </c>
      <c r="J3921" s="104">
        <v>41</v>
      </c>
      <c r="K3921" s="104"/>
      <c r="L3921" s="104"/>
      <c r="M3921" s="104"/>
      <c r="N3921" s="104"/>
      <c r="O3921" s="104"/>
      <c r="P3921" s="104"/>
      <c r="Q3921" s="104"/>
      <c r="R3921" s="35"/>
    </row>
    <row r="3922" spans="1:18" s="34" customFormat="1" ht="31.2" thickBot="1" x14ac:dyDescent="0.35">
      <c r="A3922" s="127" t="s">
        <v>0</v>
      </c>
      <c r="B3922" s="127" t="s">
        <v>0</v>
      </c>
      <c r="C3922" s="127" t="s">
        <v>0</v>
      </c>
      <c r="D3922" s="127" t="s">
        <v>0</v>
      </c>
      <c r="E3922" s="127" t="s">
        <v>0</v>
      </c>
      <c r="F3922" s="127" t="s">
        <v>0</v>
      </c>
      <c r="G3922" s="127" t="s">
        <v>0</v>
      </c>
      <c r="H3922" s="29" t="s">
        <v>63</v>
      </c>
      <c r="I3922" s="124" t="s">
        <v>3013</v>
      </c>
      <c r="J3922" s="124" t="s">
        <v>2</v>
      </c>
      <c r="K3922" s="124" t="s">
        <v>3097</v>
      </c>
      <c r="L3922" s="124" t="s">
        <v>3097</v>
      </c>
      <c r="M3922" s="124" t="s">
        <v>3098</v>
      </c>
      <c r="N3922" s="124" t="s">
        <v>3099</v>
      </c>
      <c r="O3922" s="124" t="s">
        <v>3100</v>
      </c>
      <c r="P3922" s="124" t="s">
        <v>3097</v>
      </c>
      <c r="Q3922" s="126" t="s">
        <v>3101</v>
      </c>
      <c r="R3922" s="35"/>
    </row>
    <row r="3923" spans="1:18" x14ac:dyDescent="0.3">
      <c r="A3923" s="128"/>
      <c r="B3923" s="128"/>
      <c r="C3923" s="128"/>
      <c r="D3923" s="128"/>
      <c r="E3923" s="128"/>
      <c r="F3923" s="128"/>
      <c r="G3923" s="128"/>
      <c r="H3923" s="10" t="s">
        <v>0</v>
      </c>
      <c r="I3923" s="103">
        <v>1</v>
      </c>
      <c r="J3923" s="103">
        <v>2</v>
      </c>
      <c r="K3923" s="103">
        <v>3</v>
      </c>
      <c r="L3923" s="103" t="s">
        <v>3</v>
      </c>
      <c r="M3923" s="103">
        <v>5</v>
      </c>
      <c r="N3923" s="103">
        <v>6</v>
      </c>
      <c r="O3923" s="103">
        <v>7</v>
      </c>
      <c r="P3923" s="103" t="s">
        <v>3102</v>
      </c>
      <c r="Q3923" s="103">
        <v>9</v>
      </c>
      <c r="R3923" s="35"/>
    </row>
    <row r="3924" spans="1:18" x14ac:dyDescent="0.3">
      <c r="A3924" s="128"/>
      <c r="B3924" s="128"/>
      <c r="C3924" s="128"/>
      <c r="D3924" s="128"/>
      <c r="E3924" s="128"/>
      <c r="F3924" s="128"/>
      <c r="G3924" s="128"/>
      <c r="H3924" s="11" t="s">
        <v>99</v>
      </c>
      <c r="I3924" s="105">
        <f>SUM(I3920)</f>
        <v>1195775</v>
      </c>
      <c r="J3924" s="105">
        <f>SUM(J3920)</f>
        <v>1184775</v>
      </c>
      <c r="K3924" s="105">
        <f>SUM(K3920)</f>
        <v>0</v>
      </c>
      <c r="L3924" s="105">
        <f t="shared" si="1378"/>
        <v>314549</v>
      </c>
      <c r="M3924" s="105">
        <f>SUM(M3920)</f>
        <v>82813</v>
      </c>
      <c r="N3924" s="105">
        <f t="shared" ref="N3924:O3924" si="1383">SUM(N3920)</f>
        <v>122808</v>
      </c>
      <c r="O3924" s="105">
        <f t="shared" si="1383"/>
        <v>108928</v>
      </c>
      <c r="P3924" s="105">
        <f t="shared" si="1379"/>
        <v>314549</v>
      </c>
      <c r="Q3924" s="105">
        <f t="shared" ref="Q3924:Q3987" si="1384">IF(J3924=0,"-",P3924/J3924*100)</f>
        <v>26.549260408094366</v>
      </c>
      <c r="R3924" s="35"/>
    </row>
    <row r="3925" spans="1:18" x14ac:dyDescent="0.3">
      <c r="A3925" s="128"/>
      <c r="B3925" s="128"/>
      <c r="C3925" s="128"/>
      <c r="D3925" s="128"/>
      <c r="E3925" s="128"/>
      <c r="F3925" s="128"/>
      <c r="G3925" s="128"/>
      <c r="H3925" s="12" t="s">
        <v>62</v>
      </c>
      <c r="I3925" s="105">
        <f>SUM(I3924)</f>
        <v>1195775</v>
      </c>
      <c r="J3925" s="105">
        <f>SUM(J3924)</f>
        <v>1184775</v>
      </c>
      <c r="K3925" s="105">
        <f>SUM(K3924)</f>
        <v>0</v>
      </c>
      <c r="L3925" s="105">
        <f t="shared" si="1378"/>
        <v>314549</v>
      </c>
      <c r="M3925" s="105">
        <f>SUM(M3924)</f>
        <v>82813</v>
      </c>
      <c r="N3925" s="105">
        <f t="shared" ref="N3925:O3925" si="1385">SUM(N3924)</f>
        <v>122808</v>
      </c>
      <c r="O3925" s="105">
        <f t="shared" si="1385"/>
        <v>108928</v>
      </c>
      <c r="P3925" s="105">
        <f t="shared" si="1379"/>
        <v>314549</v>
      </c>
      <c r="Q3925" s="105">
        <f t="shared" si="1384"/>
        <v>26.549260408094366</v>
      </c>
      <c r="R3925" s="35"/>
    </row>
    <row r="3926" spans="1:18" x14ac:dyDescent="0.3">
      <c r="A3926" s="129"/>
      <c r="B3926" s="129"/>
      <c r="C3926" s="129"/>
      <c r="D3926" s="129"/>
      <c r="E3926" s="129"/>
      <c r="F3926" s="129"/>
      <c r="G3926" s="129"/>
      <c r="R3926" s="35"/>
    </row>
    <row r="3927" spans="1:18" ht="15" thickBot="1" x14ac:dyDescent="0.35">
      <c r="A3927" s="81" t="s">
        <v>0</v>
      </c>
      <c r="B3927" s="81" t="s">
        <v>0</v>
      </c>
      <c r="C3927" s="81" t="s">
        <v>0</v>
      </c>
      <c r="D3927" s="81" t="s">
        <v>0</v>
      </c>
      <c r="E3927" s="81" t="s">
        <v>0</v>
      </c>
      <c r="F3927" s="81" t="s">
        <v>0</v>
      </c>
      <c r="G3927" s="81" t="s">
        <v>0</v>
      </c>
      <c r="H3927" s="13" t="s">
        <v>0</v>
      </c>
      <c r="I3927" s="106"/>
      <c r="J3927" s="106"/>
      <c r="K3927" s="106"/>
      <c r="L3927" s="106"/>
      <c r="M3927" s="106"/>
      <c r="N3927" s="106"/>
      <c r="O3927" s="106"/>
      <c r="P3927" s="106"/>
      <c r="Q3927" s="106"/>
      <c r="R3927" s="35"/>
    </row>
    <row r="3928" spans="1:18" s="34" customFormat="1" ht="31.2" thickBot="1" x14ac:dyDescent="0.35">
      <c r="A3928" s="45" t="s">
        <v>112</v>
      </c>
      <c r="B3928" s="45" t="s">
        <v>113</v>
      </c>
      <c r="C3928" s="45" t="s">
        <v>114</v>
      </c>
      <c r="D3928" s="46" t="s">
        <v>0</v>
      </c>
      <c r="E3928" s="45" t="s">
        <v>3014</v>
      </c>
      <c r="F3928" s="45" t="s">
        <v>115</v>
      </c>
      <c r="G3928" s="45" t="s">
        <v>116</v>
      </c>
      <c r="H3928" s="29" t="s">
        <v>1</v>
      </c>
      <c r="I3928" s="124" t="s">
        <v>3013</v>
      </c>
      <c r="J3928" s="124" t="s">
        <v>2</v>
      </c>
      <c r="K3928" s="124" t="s">
        <v>3097</v>
      </c>
      <c r="L3928" s="124" t="s">
        <v>3097</v>
      </c>
      <c r="M3928" s="124" t="s">
        <v>3098</v>
      </c>
      <c r="N3928" s="124" t="s">
        <v>3099</v>
      </c>
      <c r="O3928" s="124" t="s">
        <v>3100</v>
      </c>
      <c r="P3928" s="124" t="s">
        <v>3097</v>
      </c>
      <c r="Q3928" s="126" t="s">
        <v>3101</v>
      </c>
      <c r="R3928" s="35"/>
    </row>
    <row r="3929" spans="1:18" x14ac:dyDescent="0.3">
      <c r="A3929" s="50" t="s">
        <v>0</v>
      </c>
      <c r="B3929" s="50" t="s">
        <v>0</v>
      </c>
      <c r="C3929" s="50" t="s">
        <v>0</v>
      </c>
      <c r="D3929" s="51" t="s">
        <v>0</v>
      </c>
      <c r="E3929" s="51" t="s">
        <v>0</v>
      </c>
      <c r="F3929" s="86" t="s">
        <v>0</v>
      </c>
      <c r="G3929" s="87" t="s">
        <v>0</v>
      </c>
      <c r="H3929" s="8" t="s">
        <v>0</v>
      </c>
      <c r="I3929" s="103">
        <v>1</v>
      </c>
      <c r="J3929" s="103">
        <v>2</v>
      </c>
      <c r="K3929" s="103">
        <v>3</v>
      </c>
      <c r="L3929" s="103" t="s">
        <v>3</v>
      </c>
      <c r="M3929" s="103">
        <v>5</v>
      </c>
      <c r="N3929" s="103">
        <v>6</v>
      </c>
      <c r="O3929" s="103">
        <v>7</v>
      </c>
      <c r="P3929" s="103" t="s">
        <v>3102</v>
      </c>
      <c r="Q3929" s="103">
        <v>9</v>
      </c>
      <c r="R3929" s="35"/>
    </row>
    <row r="3930" spans="1:18" x14ac:dyDescent="0.3">
      <c r="A3930" s="41" t="s">
        <v>796</v>
      </c>
      <c r="B3930" s="41" t="s">
        <v>154</v>
      </c>
      <c r="C3930" s="40" t="s">
        <v>1523</v>
      </c>
      <c r="D3930" s="40" t="s">
        <v>1524</v>
      </c>
      <c r="E3930" s="52" t="s">
        <v>0</v>
      </c>
      <c r="F3930" s="52" t="s">
        <v>0</v>
      </c>
      <c r="G3930" s="52" t="s">
        <v>0</v>
      </c>
      <c r="H3930" s="6" t="s">
        <v>1525</v>
      </c>
      <c r="I3930" s="102"/>
      <c r="J3930" s="102"/>
      <c r="K3930" s="102"/>
      <c r="L3930" s="102">
        <f t="shared" si="1378"/>
        <v>0</v>
      </c>
      <c r="M3930" s="102">
        <v>0</v>
      </c>
      <c r="N3930" s="102"/>
      <c r="O3930" s="102"/>
      <c r="P3930" s="102">
        <f t="shared" si="1379"/>
        <v>0</v>
      </c>
      <c r="Q3930" s="102" t="str">
        <f t="shared" si="1384"/>
        <v>-</v>
      </c>
      <c r="R3930" s="35"/>
    </row>
    <row r="3931" spans="1:18" s="34" customFormat="1" ht="20.399999999999999" x14ac:dyDescent="0.3">
      <c r="A3931" s="43" t="s">
        <v>0</v>
      </c>
      <c r="B3931" s="43" t="s">
        <v>0</v>
      </c>
      <c r="C3931" s="43" t="s">
        <v>0</v>
      </c>
      <c r="D3931" s="49" t="s">
        <v>0</v>
      </c>
      <c r="E3931" s="49" t="s">
        <v>0</v>
      </c>
      <c r="F3931" s="49" t="s">
        <v>0</v>
      </c>
      <c r="G3931" s="49" t="s">
        <v>0</v>
      </c>
      <c r="H3931" s="21" t="s">
        <v>26</v>
      </c>
      <c r="I3931" s="112">
        <f>SUM(I3932,I3940,I3942)</f>
        <v>1100523</v>
      </c>
      <c r="J3931" s="112">
        <f>SUM(J3932,J3940,J3942)</f>
        <v>1094823</v>
      </c>
      <c r="K3931" s="112">
        <f>SUM(K3932,K3940,K3942)</f>
        <v>0</v>
      </c>
      <c r="L3931" s="112">
        <f t="shared" si="1378"/>
        <v>268044</v>
      </c>
      <c r="M3931" s="112">
        <f>SUM(M3932,M3940,M3942)</f>
        <v>81088</v>
      </c>
      <c r="N3931" s="112">
        <f t="shared" ref="N3931:O3931" si="1386">SUM(N3932,N3940,N3942)</f>
        <v>97353</v>
      </c>
      <c r="O3931" s="112">
        <f t="shared" si="1386"/>
        <v>89603</v>
      </c>
      <c r="P3931" s="112">
        <f t="shared" si="1379"/>
        <v>268044</v>
      </c>
      <c r="Q3931" s="112">
        <f t="shared" si="1384"/>
        <v>24.482861613247074</v>
      </c>
      <c r="R3931" s="35"/>
    </row>
    <row r="3932" spans="1:18" x14ac:dyDescent="0.3">
      <c r="A3932" s="40" t="s">
        <v>796</v>
      </c>
      <c r="B3932" s="40" t="s">
        <v>154</v>
      </c>
      <c r="C3932" s="40" t="s">
        <v>1523</v>
      </c>
      <c r="D3932" s="40" t="s">
        <v>1524</v>
      </c>
      <c r="E3932" s="52" t="s">
        <v>119</v>
      </c>
      <c r="F3932" s="52" t="s">
        <v>0</v>
      </c>
      <c r="G3932" s="52" t="s">
        <v>0</v>
      </c>
      <c r="H3932" s="6" t="s">
        <v>5</v>
      </c>
      <c r="I3932" s="104">
        <f>SUM(I3933,I3934)</f>
        <v>940881</v>
      </c>
      <c r="J3932" s="104">
        <f>SUM(J3933,J3934)</f>
        <v>940881</v>
      </c>
      <c r="K3932" s="104">
        <f>SUM(K3933,K3934)</f>
        <v>0</v>
      </c>
      <c r="L3932" s="104">
        <f t="shared" si="1378"/>
        <v>231364</v>
      </c>
      <c r="M3932" s="104">
        <f>SUM(M3933,M3934)</f>
        <v>73958</v>
      </c>
      <c r="N3932" s="104">
        <f t="shared" ref="N3932:O3932" si="1387">SUM(N3933,N3934)</f>
        <v>78703</v>
      </c>
      <c r="O3932" s="104">
        <f t="shared" si="1387"/>
        <v>78703</v>
      </c>
      <c r="P3932" s="104">
        <f t="shared" si="1379"/>
        <v>231364</v>
      </c>
      <c r="Q3932" s="104">
        <f t="shared" si="1384"/>
        <v>24.590144768573282</v>
      </c>
      <c r="R3932" s="35"/>
    </row>
    <row r="3933" spans="1:18" x14ac:dyDescent="0.3">
      <c r="A3933" s="40" t="s">
        <v>796</v>
      </c>
      <c r="B3933" s="40" t="s">
        <v>154</v>
      </c>
      <c r="C3933" s="40" t="s">
        <v>1523</v>
      </c>
      <c r="D3933" s="40" t="s">
        <v>1524</v>
      </c>
      <c r="E3933" s="88" t="s">
        <v>3015</v>
      </c>
      <c r="F3933" s="40"/>
      <c r="G3933" s="81" t="s">
        <v>3071</v>
      </c>
      <c r="H3933" s="9" t="s">
        <v>6</v>
      </c>
      <c r="I3933" s="102">
        <v>815401</v>
      </c>
      <c r="J3933" s="102">
        <v>815401</v>
      </c>
      <c r="K3933" s="102"/>
      <c r="L3933" s="102">
        <f t="shared" si="1378"/>
        <v>205855</v>
      </c>
      <c r="M3933" s="102">
        <v>65855</v>
      </c>
      <c r="N3933" s="102">
        <v>70000</v>
      </c>
      <c r="O3933" s="102">
        <v>70000</v>
      </c>
      <c r="P3933" s="102">
        <f t="shared" si="1379"/>
        <v>205855</v>
      </c>
      <c r="Q3933" s="102">
        <f t="shared" si="1384"/>
        <v>25.245860625630822</v>
      </c>
      <c r="R3933" s="35"/>
    </row>
    <row r="3934" spans="1:18" x14ac:dyDescent="0.3">
      <c r="A3934" s="41" t="s">
        <v>796</v>
      </c>
      <c r="B3934" s="41" t="s">
        <v>154</v>
      </c>
      <c r="C3934" s="41" t="s">
        <v>1523</v>
      </c>
      <c r="D3934" s="41" t="s">
        <v>1524</v>
      </c>
      <c r="E3934" s="41" t="s">
        <v>120</v>
      </c>
      <c r="F3934" s="40" t="s">
        <v>0</v>
      </c>
      <c r="G3934" s="81" t="s">
        <v>0</v>
      </c>
      <c r="H3934" s="6" t="s">
        <v>7</v>
      </c>
      <c r="I3934" s="104">
        <f>SUM(I3935:I3939)</f>
        <v>125480</v>
      </c>
      <c r="J3934" s="104">
        <f>SUM(J3935:J3939)</f>
        <v>125480</v>
      </c>
      <c r="K3934" s="104">
        <f>SUM(K3935:K3939)</f>
        <v>0</v>
      </c>
      <c r="L3934" s="104">
        <f t="shared" si="1378"/>
        <v>25509</v>
      </c>
      <c r="M3934" s="104">
        <f>SUM(M3935:M3939)</f>
        <v>8103</v>
      </c>
      <c r="N3934" s="104">
        <f t="shared" ref="N3934:O3934" si="1388">SUM(N3935:N3939)</f>
        <v>8703</v>
      </c>
      <c r="O3934" s="104">
        <f t="shared" si="1388"/>
        <v>8703</v>
      </c>
      <c r="P3934" s="104">
        <f t="shared" si="1379"/>
        <v>25509</v>
      </c>
      <c r="Q3934" s="104">
        <f t="shared" si="1384"/>
        <v>20.329136117309531</v>
      </c>
      <c r="R3934" s="35"/>
    </row>
    <row r="3935" spans="1:18" x14ac:dyDescent="0.3">
      <c r="A3935" s="40" t="s">
        <v>796</v>
      </c>
      <c r="B3935" s="40" t="s">
        <v>154</v>
      </c>
      <c r="C3935" s="40" t="s">
        <v>1523</v>
      </c>
      <c r="D3935" s="40" t="s">
        <v>1524</v>
      </c>
      <c r="E3935" s="88" t="s">
        <v>3016</v>
      </c>
      <c r="F3935" s="40" t="s">
        <v>1526</v>
      </c>
      <c r="G3935" s="81" t="s">
        <v>3071</v>
      </c>
      <c r="H3935" s="9" t="s">
        <v>9</v>
      </c>
      <c r="I3935" s="102">
        <v>19880</v>
      </c>
      <c r="J3935" s="102">
        <v>19880</v>
      </c>
      <c r="K3935" s="102"/>
      <c r="L3935" s="102">
        <f t="shared" si="1378"/>
        <v>5103</v>
      </c>
      <c r="M3935" s="102">
        <v>1697</v>
      </c>
      <c r="N3935" s="102">
        <v>1703</v>
      </c>
      <c r="O3935" s="102">
        <v>1703</v>
      </c>
      <c r="P3935" s="102">
        <f t="shared" si="1379"/>
        <v>5103</v>
      </c>
      <c r="Q3935" s="102">
        <f t="shared" si="1384"/>
        <v>25.66901408450704</v>
      </c>
      <c r="R3935" s="35"/>
    </row>
    <row r="3936" spans="1:18" x14ac:dyDescent="0.3">
      <c r="A3936" s="40" t="s">
        <v>796</v>
      </c>
      <c r="B3936" s="40" t="s">
        <v>154</v>
      </c>
      <c r="C3936" s="40" t="s">
        <v>1523</v>
      </c>
      <c r="D3936" s="40" t="s">
        <v>1524</v>
      </c>
      <c r="E3936" s="88" t="s">
        <v>3016</v>
      </c>
      <c r="F3936" s="40" t="s">
        <v>1527</v>
      </c>
      <c r="G3936" s="81" t="s">
        <v>3071</v>
      </c>
      <c r="H3936" s="9" t="s">
        <v>12</v>
      </c>
      <c r="I3936" s="102">
        <v>77000</v>
      </c>
      <c r="J3936" s="102">
        <v>77000</v>
      </c>
      <c r="K3936" s="102"/>
      <c r="L3936" s="102">
        <f t="shared" si="1378"/>
        <v>20406</v>
      </c>
      <c r="M3936" s="102">
        <v>6406</v>
      </c>
      <c r="N3936" s="102">
        <v>7000</v>
      </c>
      <c r="O3936" s="102">
        <v>7000</v>
      </c>
      <c r="P3936" s="102">
        <f t="shared" si="1379"/>
        <v>20406</v>
      </c>
      <c r="Q3936" s="102">
        <f t="shared" si="1384"/>
        <v>26.501298701298705</v>
      </c>
      <c r="R3936" s="35"/>
    </row>
    <row r="3937" spans="1:18" x14ac:dyDescent="0.3">
      <c r="A3937" s="40" t="s">
        <v>796</v>
      </c>
      <c r="B3937" s="40" t="s">
        <v>154</v>
      </c>
      <c r="C3937" s="40" t="s">
        <v>1523</v>
      </c>
      <c r="D3937" s="40" t="s">
        <v>1524</v>
      </c>
      <c r="E3937" s="88" t="s">
        <v>3016</v>
      </c>
      <c r="F3937" s="40" t="s">
        <v>1528</v>
      </c>
      <c r="G3937" s="81" t="s">
        <v>3071</v>
      </c>
      <c r="H3937" s="9" t="s">
        <v>10</v>
      </c>
      <c r="I3937" s="102">
        <v>18100</v>
      </c>
      <c r="J3937" s="102">
        <v>18100</v>
      </c>
      <c r="K3937" s="102"/>
      <c r="L3937" s="102">
        <f t="shared" si="1378"/>
        <v>0</v>
      </c>
      <c r="M3937" s="102">
        <v>0</v>
      </c>
      <c r="N3937" s="102"/>
      <c r="O3937" s="102"/>
      <c r="P3937" s="102">
        <f t="shared" si="1379"/>
        <v>0</v>
      </c>
      <c r="Q3937" s="102">
        <f t="shared" si="1384"/>
        <v>0</v>
      </c>
      <c r="R3937" s="35"/>
    </row>
    <row r="3938" spans="1:18" x14ac:dyDescent="0.3">
      <c r="A3938" s="40" t="s">
        <v>796</v>
      </c>
      <c r="B3938" s="40" t="s">
        <v>154</v>
      </c>
      <c r="C3938" s="40" t="s">
        <v>1523</v>
      </c>
      <c r="D3938" s="40" t="s">
        <v>1524</v>
      </c>
      <c r="E3938" s="88" t="s">
        <v>3016</v>
      </c>
      <c r="F3938" s="40" t="s">
        <v>1529</v>
      </c>
      <c r="G3938" s="81" t="s">
        <v>3071</v>
      </c>
      <c r="H3938" s="9" t="s">
        <v>8</v>
      </c>
      <c r="I3938" s="102">
        <v>0</v>
      </c>
      <c r="J3938" s="102">
        <v>0</v>
      </c>
      <c r="K3938" s="102"/>
      <c r="L3938" s="102">
        <f t="shared" si="1378"/>
        <v>0</v>
      </c>
      <c r="M3938" s="102">
        <v>0</v>
      </c>
      <c r="N3938" s="102">
        <v>0</v>
      </c>
      <c r="O3938" s="102">
        <v>0</v>
      </c>
      <c r="P3938" s="102">
        <f t="shared" si="1379"/>
        <v>0</v>
      </c>
      <c r="Q3938" s="102" t="str">
        <f t="shared" si="1384"/>
        <v>-</v>
      </c>
      <c r="R3938" s="35"/>
    </row>
    <row r="3939" spans="1:18" x14ac:dyDescent="0.3">
      <c r="A3939" s="40" t="s">
        <v>796</v>
      </c>
      <c r="B3939" s="40" t="s">
        <v>154</v>
      </c>
      <c r="C3939" s="40" t="s">
        <v>1523</v>
      </c>
      <c r="D3939" s="40" t="s">
        <v>1524</v>
      </c>
      <c r="E3939" s="88" t="s">
        <v>3016</v>
      </c>
      <c r="F3939" s="40" t="s">
        <v>1530</v>
      </c>
      <c r="G3939" s="81" t="s">
        <v>3071</v>
      </c>
      <c r="H3939" s="9" t="s">
        <v>11</v>
      </c>
      <c r="I3939" s="102">
        <v>10500</v>
      </c>
      <c r="J3939" s="102">
        <v>10500</v>
      </c>
      <c r="K3939" s="102"/>
      <c r="L3939" s="102">
        <f t="shared" si="1378"/>
        <v>0</v>
      </c>
      <c r="M3939" s="102">
        <v>0</v>
      </c>
      <c r="N3939" s="102"/>
      <c r="O3939" s="102"/>
      <c r="P3939" s="102">
        <f t="shared" si="1379"/>
        <v>0</v>
      </c>
      <c r="Q3939" s="102">
        <f t="shared" si="1384"/>
        <v>0</v>
      </c>
      <c r="R3939" s="35"/>
    </row>
    <row r="3940" spans="1:18" x14ac:dyDescent="0.3">
      <c r="A3940" s="40" t="s">
        <v>796</v>
      </c>
      <c r="B3940" s="40" t="s">
        <v>154</v>
      </c>
      <c r="C3940" s="40" t="s">
        <v>1523</v>
      </c>
      <c r="D3940" s="40" t="s">
        <v>1524</v>
      </c>
      <c r="E3940" s="52" t="s">
        <v>124</v>
      </c>
      <c r="F3940" s="52" t="s">
        <v>0</v>
      </c>
      <c r="G3940" s="52" t="s">
        <v>0</v>
      </c>
      <c r="H3940" s="6" t="s">
        <v>14</v>
      </c>
      <c r="I3940" s="104">
        <f>SUM(I3941)</f>
        <v>90659</v>
      </c>
      <c r="J3940" s="104">
        <f>SUM(J3941)</f>
        <v>90659</v>
      </c>
      <c r="K3940" s="104">
        <f>SUM(K3941)</f>
        <v>0</v>
      </c>
      <c r="L3940" s="104">
        <f t="shared" si="1378"/>
        <v>22616</v>
      </c>
      <c r="M3940" s="104">
        <f>SUM(M3941)</f>
        <v>6916</v>
      </c>
      <c r="N3940" s="104">
        <f t="shared" ref="N3940:O3940" si="1389">SUM(N3941)</f>
        <v>8500</v>
      </c>
      <c r="O3940" s="104">
        <f t="shared" si="1389"/>
        <v>7200</v>
      </c>
      <c r="P3940" s="104">
        <f t="shared" si="1379"/>
        <v>22616</v>
      </c>
      <c r="Q3940" s="104">
        <f t="shared" si="1384"/>
        <v>24.946227070671416</v>
      </c>
      <c r="R3940" s="35"/>
    </row>
    <row r="3941" spans="1:18" x14ac:dyDescent="0.3">
      <c r="A3941" s="40" t="s">
        <v>796</v>
      </c>
      <c r="B3941" s="40" t="s">
        <v>154</v>
      </c>
      <c r="C3941" s="40" t="s">
        <v>1523</v>
      </c>
      <c r="D3941" s="40" t="s">
        <v>1524</v>
      </c>
      <c r="E3941" s="88" t="s">
        <v>3017</v>
      </c>
      <c r="F3941" s="40"/>
      <c r="G3941" s="81" t="s">
        <v>3071</v>
      </c>
      <c r="H3941" s="9" t="s">
        <v>15</v>
      </c>
      <c r="I3941" s="102">
        <v>90659</v>
      </c>
      <c r="J3941" s="102">
        <v>90659</v>
      </c>
      <c r="K3941" s="102"/>
      <c r="L3941" s="102">
        <f t="shared" si="1378"/>
        <v>22616</v>
      </c>
      <c r="M3941" s="102">
        <v>6916</v>
      </c>
      <c r="N3941" s="102">
        <v>8500</v>
      </c>
      <c r="O3941" s="102">
        <v>7200</v>
      </c>
      <c r="P3941" s="102">
        <f t="shared" si="1379"/>
        <v>22616</v>
      </c>
      <c r="Q3941" s="102">
        <f t="shared" si="1384"/>
        <v>24.946227070671416</v>
      </c>
      <c r="R3941" s="35"/>
    </row>
    <row r="3942" spans="1:18" x14ac:dyDescent="0.3">
      <c r="A3942" s="40" t="s">
        <v>796</v>
      </c>
      <c r="B3942" s="40" t="s">
        <v>154</v>
      </c>
      <c r="C3942" s="40" t="s">
        <v>1523</v>
      </c>
      <c r="D3942" s="40" t="s">
        <v>1524</v>
      </c>
      <c r="E3942" s="52" t="s">
        <v>125</v>
      </c>
      <c r="F3942" s="52" t="s">
        <v>0</v>
      </c>
      <c r="G3942" s="52" t="s">
        <v>0</v>
      </c>
      <c r="H3942" s="6" t="s">
        <v>16</v>
      </c>
      <c r="I3942" s="104">
        <f>SUM(I3943:I3949)</f>
        <v>68983</v>
      </c>
      <c r="J3942" s="104">
        <f>SUM(J3943:J3949)</f>
        <v>63283</v>
      </c>
      <c r="K3942" s="104">
        <f>SUM(K3943:K3949)</f>
        <v>0</v>
      </c>
      <c r="L3942" s="104">
        <f t="shared" si="1378"/>
        <v>14064</v>
      </c>
      <c r="M3942" s="104">
        <f>SUM(M3943:M3949)</f>
        <v>214</v>
      </c>
      <c r="N3942" s="104">
        <f t="shared" ref="N3942:O3942" si="1390">SUM(N3943:N3949)</f>
        <v>10150</v>
      </c>
      <c r="O3942" s="104">
        <f t="shared" si="1390"/>
        <v>3700</v>
      </c>
      <c r="P3942" s="104">
        <f t="shared" si="1379"/>
        <v>14064</v>
      </c>
      <c r="Q3942" s="104">
        <f t="shared" si="1384"/>
        <v>22.223978003571261</v>
      </c>
      <c r="R3942" s="35"/>
    </row>
    <row r="3943" spans="1:18" x14ac:dyDescent="0.3">
      <c r="A3943" s="40" t="s">
        <v>796</v>
      </c>
      <c r="B3943" s="40" t="s">
        <v>154</v>
      </c>
      <c r="C3943" s="40" t="s">
        <v>1523</v>
      </c>
      <c r="D3943" s="40" t="s">
        <v>1524</v>
      </c>
      <c r="E3943" s="88" t="s">
        <v>3018</v>
      </c>
      <c r="F3943" s="40"/>
      <c r="G3943" s="81" t="s">
        <v>3071</v>
      </c>
      <c r="H3943" s="9" t="s">
        <v>17</v>
      </c>
      <c r="I3943" s="102">
        <v>200</v>
      </c>
      <c r="J3943" s="102">
        <v>200</v>
      </c>
      <c r="K3943" s="102"/>
      <c r="L3943" s="102">
        <f t="shared" si="1378"/>
        <v>0</v>
      </c>
      <c r="M3943" s="102">
        <v>0</v>
      </c>
      <c r="N3943" s="102"/>
      <c r="O3943" s="102"/>
      <c r="P3943" s="102">
        <f t="shared" si="1379"/>
        <v>0</v>
      </c>
      <c r="Q3943" s="102">
        <f t="shared" si="1384"/>
        <v>0</v>
      </c>
      <c r="R3943" s="35"/>
    </row>
    <row r="3944" spans="1:18" x14ac:dyDescent="0.3">
      <c r="A3944" s="40" t="s">
        <v>796</v>
      </c>
      <c r="B3944" s="40" t="s">
        <v>154</v>
      </c>
      <c r="C3944" s="40" t="s">
        <v>1523</v>
      </c>
      <c r="D3944" s="40" t="s">
        <v>1524</v>
      </c>
      <c r="E3944" s="88" t="s">
        <v>3031</v>
      </c>
      <c r="F3944" s="40"/>
      <c r="G3944" s="81" t="s">
        <v>3071</v>
      </c>
      <c r="H3944" s="9" t="s">
        <v>18</v>
      </c>
      <c r="I3944" s="102">
        <v>29100</v>
      </c>
      <c r="J3944" s="102">
        <v>29100</v>
      </c>
      <c r="K3944" s="102"/>
      <c r="L3944" s="102">
        <f t="shared" si="1378"/>
        <v>6300</v>
      </c>
      <c r="M3944" s="102">
        <v>0</v>
      </c>
      <c r="N3944" s="102">
        <v>6000</v>
      </c>
      <c r="O3944" s="102">
        <v>300</v>
      </c>
      <c r="P3944" s="102">
        <f t="shared" si="1379"/>
        <v>6300</v>
      </c>
      <c r="Q3944" s="102">
        <f t="shared" si="1384"/>
        <v>21.649484536082475</v>
      </c>
      <c r="R3944" s="35"/>
    </row>
    <row r="3945" spans="1:18" x14ac:dyDescent="0.3">
      <c r="A3945" s="40" t="s">
        <v>796</v>
      </c>
      <c r="B3945" s="40" t="s">
        <v>154</v>
      </c>
      <c r="C3945" s="40" t="s">
        <v>1523</v>
      </c>
      <c r="D3945" s="40" t="s">
        <v>1524</v>
      </c>
      <c r="E3945" s="88" t="s">
        <v>3032</v>
      </c>
      <c r="F3945" s="40"/>
      <c r="G3945" s="81" t="s">
        <v>3071</v>
      </c>
      <c r="H3945" s="9" t="s">
        <v>19</v>
      </c>
      <c r="I3945" s="102">
        <v>7500</v>
      </c>
      <c r="J3945" s="102">
        <v>7500</v>
      </c>
      <c r="K3945" s="102"/>
      <c r="L3945" s="102">
        <f t="shared" si="1378"/>
        <v>2300</v>
      </c>
      <c r="M3945" s="102">
        <v>0</v>
      </c>
      <c r="N3945" s="102">
        <v>1500</v>
      </c>
      <c r="O3945" s="102">
        <v>800</v>
      </c>
      <c r="P3945" s="102">
        <f t="shared" si="1379"/>
        <v>2300</v>
      </c>
      <c r="Q3945" s="102">
        <f t="shared" si="1384"/>
        <v>30.666666666666664</v>
      </c>
      <c r="R3945" s="35"/>
    </row>
    <row r="3946" spans="1:18" x14ac:dyDescent="0.3">
      <c r="A3946" s="40" t="s">
        <v>796</v>
      </c>
      <c r="B3946" s="40" t="s">
        <v>154</v>
      </c>
      <c r="C3946" s="40" t="s">
        <v>1523</v>
      </c>
      <c r="D3946" s="40" t="s">
        <v>1524</v>
      </c>
      <c r="E3946" s="88" t="s">
        <v>3026</v>
      </c>
      <c r="F3946" s="40"/>
      <c r="G3946" s="81" t="s">
        <v>3071</v>
      </c>
      <c r="H3946" s="9" t="s">
        <v>20</v>
      </c>
      <c r="I3946" s="102">
        <v>12400</v>
      </c>
      <c r="J3946" s="102">
        <v>6700</v>
      </c>
      <c r="K3946" s="102"/>
      <c r="L3946" s="102">
        <f t="shared" si="1378"/>
        <v>1400</v>
      </c>
      <c r="M3946" s="102">
        <v>0</v>
      </c>
      <c r="N3946" s="102">
        <v>700</v>
      </c>
      <c r="O3946" s="102">
        <v>700</v>
      </c>
      <c r="P3946" s="102">
        <f t="shared" si="1379"/>
        <v>1400</v>
      </c>
      <c r="Q3946" s="102">
        <f t="shared" si="1384"/>
        <v>20.8955223880597</v>
      </c>
      <c r="R3946" s="35"/>
    </row>
    <row r="3947" spans="1:18" x14ac:dyDescent="0.3">
      <c r="A3947" s="40" t="s">
        <v>796</v>
      </c>
      <c r="B3947" s="40" t="s">
        <v>154</v>
      </c>
      <c r="C3947" s="40" t="s">
        <v>1523</v>
      </c>
      <c r="D3947" s="40" t="s">
        <v>1524</v>
      </c>
      <c r="E3947" s="88" t="s">
        <v>3033</v>
      </c>
      <c r="F3947" s="40"/>
      <c r="G3947" s="81" t="s">
        <v>3071</v>
      </c>
      <c r="H3947" s="9" t="s">
        <v>21</v>
      </c>
      <c r="I3947" s="102">
        <v>100</v>
      </c>
      <c r="J3947" s="102">
        <v>100</v>
      </c>
      <c r="K3947" s="102"/>
      <c r="L3947" s="102">
        <f t="shared" si="1378"/>
        <v>0</v>
      </c>
      <c r="M3947" s="102">
        <v>0</v>
      </c>
      <c r="N3947" s="102">
        <v>0</v>
      </c>
      <c r="O3947" s="102">
        <v>0</v>
      </c>
      <c r="P3947" s="102">
        <f t="shared" si="1379"/>
        <v>0</v>
      </c>
      <c r="Q3947" s="102">
        <f t="shared" si="1384"/>
        <v>0</v>
      </c>
      <c r="R3947" s="35"/>
    </row>
    <row r="3948" spans="1:18" x14ac:dyDescent="0.3">
      <c r="A3948" s="40" t="s">
        <v>796</v>
      </c>
      <c r="B3948" s="40" t="s">
        <v>154</v>
      </c>
      <c r="C3948" s="40" t="s">
        <v>1523</v>
      </c>
      <c r="D3948" s="40" t="s">
        <v>1524</v>
      </c>
      <c r="E3948" s="88" t="s">
        <v>3035</v>
      </c>
      <c r="F3948" s="40"/>
      <c r="G3948" s="81" t="s">
        <v>3071</v>
      </c>
      <c r="H3948" s="9" t="s">
        <v>23</v>
      </c>
      <c r="I3948" s="102">
        <v>6500</v>
      </c>
      <c r="J3948" s="102">
        <v>6500</v>
      </c>
      <c r="K3948" s="102"/>
      <c r="L3948" s="102">
        <f t="shared" si="1378"/>
        <v>1400</v>
      </c>
      <c r="M3948" s="102">
        <v>0</v>
      </c>
      <c r="N3948" s="102">
        <v>700</v>
      </c>
      <c r="O3948" s="102">
        <v>700</v>
      </c>
      <c r="P3948" s="102">
        <f t="shared" si="1379"/>
        <v>1400</v>
      </c>
      <c r="Q3948" s="102">
        <f t="shared" si="1384"/>
        <v>21.53846153846154</v>
      </c>
      <c r="R3948" s="35"/>
    </row>
    <row r="3949" spans="1:18" x14ac:dyDescent="0.3">
      <c r="A3949" s="41" t="s">
        <v>796</v>
      </c>
      <c r="B3949" s="41" t="s">
        <v>154</v>
      </c>
      <c r="C3949" s="41" t="s">
        <v>1523</v>
      </c>
      <c r="D3949" s="41" t="s">
        <v>1524</v>
      </c>
      <c r="E3949" s="41" t="s">
        <v>127</v>
      </c>
      <c r="F3949" s="40" t="s">
        <v>0</v>
      </c>
      <c r="G3949" s="81" t="s">
        <v>0</v>
      </c>
      <c r="H3949" s="6" t="s">
        <v>25</v>
      </c>
      <c r="I3949" s="104">
        <f>SUM(I3950:I3952)</f>
        <v>13183</v>
      </c>
      <c r="J3949" s="104">
        <f>SUM(J3950:J3952)</f>
        <v>13183</v>
      </c>
      <c r="K3949" s="104">
        <f>SUM(K3950:K3952)</f>
        <v>0</v>
      </c>
      <c r="L3949" s="104">
        <f t="shared" si="1378"/>
        <v>2664</v>
      </c>
      <c r="M3949" s="104">
        <f>SUM(M3950:M3952)</f>
        <v>214</v>
      </c>
      <c r="N3949" s="104">
        <f t="shared" ref="N3949:O3949" si="1391">SUM(N3950:N3952)</f>
        <v>1250</v>
      </c>
      <c r="O3949" s="104">
        <f t="shared" si="1391"/>
        <v>1200</v>
      </c>
      <c r="P3949" s="104">
        <f t="shared" si="1379"/>
        <v>2664</v>
      </c>
      <c r="Q3949" s="104">
        <f t="shared" si="1384"/>
        <v>20.207843434726541</v>
      </c>
      <c r="R3949" s="35"/>
    </row>
    <row r="3950" spans="1:18" x14ac:dyDescent="0.3">
      <c r="A3950" s="40" t="s">
        <v>796</v>
      </c>
      <c r="B3950" s="40" t="s">
        <v>154</v>
      </c>
      <c r="C3950" s="40" t="s">
        <v>1523</v>
      </c>
      <c r="D3950" s="40" t="s">
        <v>1524</v>
      </c>
      <c r="E3950" s="88" t="s">
        <v>3019</v>
      </c>
      <c r="F3950" s="40"/>
      <c r="G3950" s="81" t="s">
        <v>3071</v>
      </c>
      <c r="H3950" s="9" t="s">
        <v>25</v>
      </c>
      <c r="I3950" s="102">
        <v>5500</v>
      </c>
      <c r="J3950" s="102">
        <v>5500</v>
      </c>
      <c r="K3950" s="102"/>
      <c r="L3950" s="102">
        <f t="shared" si="1378"/>
        <v>1000</v>
      </c>
      <c r="M3950" s="102">
        <v>0</v>
      </c>
      <c r="N3950" s="102">
        <v>500</v>
      </c>
      <c r="O3950" s="102">
        <v>500</v>
      </c>
      <c r="P3950" s="102">
        <f t="shared" si="1379"/>
        <v>1000</v>
      </c>
      <c r="Q3950" s="102">
        <f t="shared" si="1384"/>
        <v>18.181818181818183</v>
      </c>
      <c r="R3950" s="35"/>
    </row>
    <row r="3951" spans="1:18" x14ac:dyDescent="0.3">
      <c r="A3951" s="40" t="s">
        <v>796</v>
      </c>
      <c r="B3951" s="40" t="s">
        <v>154</v>
      </c>
      <c r="C3951" s="40" t="s">
        <v>1523</v>
      </c>
      <c r="D3951" s="40" t="s">
        <v>1524</v>
      </c>
      <c r="E3951" s="88" t="s">
        <v>3019</v>
      </c>
      <c r="F3951" s="40" t="s">
        <v>1531</v>
      </c>
      <c r="G3951" s="81" t="s">
        <v>3071</v>
      </c>
      <c r="H3951" s="9" t="s">
        <v>135</v>
      </c>
      <c r="I3951" s="102">
        <v>2183</v>
      </c>
      <c r="J3951" s="102">
        <v>2183</v>
      </c>
      <c r="K3951" s="102"/>
      <c r="L3951" s="102">
        <f t="shared" si="1378"/>
        <v>664</v>
      </c>
      <c r="M3951" s="102">
        <v>214</v>
      </c>
      <c r="N3951" s="102">
        <v>250</v>
      </c>
      <c r="O3951" s="102">
        <v>200</v>
      </c>
      <c r="P3951" s="102">
        <f t="shared" si="1379"/>
        <v>664</v>
      </c>
      <c r="Q3951" s="102">
        <f t="shared" si="1384"/>
        <v>30.416857535501602</v>
      </c>
      <c r="R3951" s="35"/>
    </row>
    <row r="3952" spans="1:18" ht="20.399999999999999" x14ac:dyDescent="0.3">
      <c r="A3952" s="40" t="s">
        <v>796</v>
      </c>
      <c r="B3952" s="40" t="s">
        <v>154</v>
      </c>
      <c r="C3952" s="40" t="s">
        <v>1523</v>
      </c>
      <c r="D3952" s="40" t="s">
        <v>1524</v>
      </c>
      <c r="E3952" s="88" t="s">
        <v>3019</v>
      </c>
      <c r="F3952" s="40" t="s">
        <v>1532</v>
      </c>
      <c r="G3952" s="81" t="s">
        <v>3071</v>
      </c>
      <c r="H3952" s="9" t="s">
        <v>141</v>
      </c>
      <c r="I3952" s="102">
        <v>5500</v>
      </c>
      <c r="J3952" s="102">
        <v>5500</v>
      </c>
      <c r="K3952" s="102"/>
      <c r="L3952" s="102">
        <f t="shared" si="1378"/>
        <v>1000</v>
      </c>
      <c r="M3952" s="102">
        <v>0</v>
      </c>
      <c r="N3952" s="102">
        <v>500</v>
      </c>
      <c r="O3952" s="102">
        <v>500</v>
      </c>
      <c r="P3952" s="102">
        <f t="shared" si="1379"/>
        <v>1000</v>
      </c>
      <c r="Q3952" s="102">
        <f t="shared" si="1384"/>
        <v>18.181818181818183</v>
      </c>
      <c r="R3952" s="35"/>
    </row>
    <row r="3953" spans="1:18" s="34" customFormat="1" ht="20.399999999999999" x14ac:dyDescent="0.3">
      <c r="A3953" s="43" t="s">
        <v>0</v>
      </c>
      <c r="B3953" s="43" t="s">
        <v>0</v>
      </c>
      <c r="C3953" s="43" t="s">
        <v>0</v>
      </c>
      <c r="D3953" s="49" t="s">
        <v>0</v>
      </c>
      <c r="E3953" s="49" t="s">
        <v>0</v>
      </c>
      <c r="F3953" s="49" t="s">
        <v>0</v>
      </c>
      <c r="G3953" s="49" t="s">
        <v>0</v>
      </c>
      <c r="H3953" s="21" t="s">
        <v>35</v>
      </c>
      <c r="I3953" s="112">
        <f t="shared" ref="I3953:O3954" si="1392">SUM(I3954)</f>
        <v>100</v>
      </c>
      <c r="J3953" s="112">
        <f t="shared" si="1392"/>
        <v>100</v>
      </c>
      <c r="K3953" s="112">
        <f t="shared" si="1392"/>
        <v>0</v>
      </c>
      <c r="L3953" s="112">
        <f t="shared" si="1378"/>
        <v>0</v>
      </c>
      <c r="M3953" s="112">
        <f t="shared" si="1392"/>
        <v>0</v>
      </c>
      <c r="N3953" s="112">
        <f t="shared" si="1392"/>
        <v>0</v>
      </c>
      <c r="O3953" s="112">
        <f t="shared" si="1392"/>
        <v>0</v>
      </c>
      <c r="P3953" s="112">
        <f t="shared" si="1379"/>
        <v>0</v>
      </c>
      <c r="Q3953" s="112">
        <f t="shared" si="1384"/>
        <v>0</v>
      </c>
      <c r="R3953" s="35"/>
    </row>
    <row r="3954" spans="1:18" x14ac:dyDescent="0.3">
      <c r="A3954" s="40" t="s">
        <v>796</v>
      </c>
      <c r="B3954" s="40" t="s">
        <v>154</v>
      </c>
      <c r="C3954" s="40" t="s">
        <v>1523</v>
      </c>
      <c r="D3954" s="40" t="s">
        <v>1524</v>
      </c>
      <c r="E3954" s="52" t="s">
        <v>142</v>
      </c>
      <c r="F3954" s="52" t="s">
        <v>0</v>
      </c>
      <c r="G3954" s="52" t="s">
        <v>0</v>
      </c>
      <c r="H3954" s="6" t="s">
        <v>27</v>
      </c>
      <c r="I3954" s="104">
        <f t="shared" si="1392"/>
        <v>100</v>
      </c>
      <c r="J3954" s="104">
        <f t="shared" si="1392"/>
        <v>100</v>
      </c>
      <c r="K3954" s="104">
        <f t="shared" si="1392"/>
        <v>0</v>
      </c>
      <c r="L3954" s="104">
        <f t="shared" si="1378"/>
        <v>0</v>
      </c>
      <c r="M3954" s="104">
        <f t="shared" si="1392"/>
        <v>0</v>
      </c>
      <c r="N3954" s="104">
        <f t="shared" si="1392"/>
        <v>0</v>
      </c>
      <c r="O3954" s="104">
        <f t="shared" si="1392"/>
        <v>0</v>
      </c>
      <c r="P3954" s="104">
        <f t="shared" si="1379"/>
        <v>0</v>
      </c>
      <c r="Q3954" s="104">
        <f t="shared" si="1384"/>
        <v>0</v>
      </c>
      <c r="R3954" s="35"/>
    </row>
    <row r="3955" spans="1:18" x14ac:dyDescent="0.3">
      <c r="A3955" s="40" t="s">
        <v>796</v>
      </c>
      <c r="B3955" s="40" t="s">
        <v>154</v>
      </c>
      <c r="C3955" s="40" t="s">
        <v>1523</v>
      </c>
      <c r="D3955" s="40" t="s">
        <v>1524</v>
      </c>
      <c r="E3955" s="88" t="s">
        <v>3021</v>
      </c>
      <c r="F3955" s="40"/>
      <c r="G3955" s="81" t="s">
        <v>3071</v>
      </c>
      <c r="H3955" s="9" t="s">
        <v>34</v>
      </c>
      <c r="I3955" s="102">
        <v>100</v>
      </c>
      <c r="J3955" s="102">
        <v>100</v>
      </c>
      <c r="K3955" s="102"/>
      <c r="L3955" s="102">
        <f t="shared" si="1378"/>
        <v>0</v>
      </c>
      <c r="M3955" s="102">
        <v>0</v>
      </c>
      <c r="N3955" s="102"/>
      <c r="O3955" s="102"/>
      <c r="P3955" s="102">
        <f t="shared" si="1379"/>
        <v>0</v>
      </c>
      <c r="Q3955" s="102">
        <f t="shared" si="1384"/>
        <v>0</v>
      </c>
      <c r="R3955" s="35"/>
    </row>
    <row r="3956" spans="1:18" s="34" customFormat="1" ht="20.399999999999999" x14ac:dyDescent="0.3">
      <c r="A3956" s="43" t="s">
        <v>0</v>
      </c>
      <c r="B3956" s="43" t="s">
        <v>0</v>
      </c>
      <c r="C3956" s="43" t="s">
        <v>0</v>
      </c>
      <c r="D3956" s="49" t="s">
        <v>0</v>
      </c>
      <c r="E3956" s="49" t="s">
        <v>0</v>
      </c>
      <c r="F3956" s="49" t="s">
        <v>0</v>
      </c>
      <c r="G3956" s="49" t="s">
        <v>0</v>
      </c>
      <c r="H3956" s="21" t="s">
        <v>53</v>
      </c>
      <c r="I3956" s="112">
        <f>SUM(I3957)</f>
        <v>700</v>
      </c>
      <c r="J3956" s="112">
        <f>SUM(J3957)</f>
        <v>0</v>
      </c>
      <c r="K3956" s="112">
        <f>SUM(K3957)</f>
        <v>0</v>
      </c>
      <c r="L3956" s="112">
        <f t="shared" si="1378"/>
        <v>0</v>
      </c>
      <c r="M3956" s="112">
        <f>SUM(M3957)</f>
        <v>0</v>
      </c>
      <c r="N3956" s="112">
        <f t="shared" ref="N3956:O3956" si="1393">SUM(N3957)</f>
        <v>0</v>
      </c>
      <c r="O3956" s="112">
        <f t="shared" si="1393"/>
        <v>0</v>
      </c>
      <c r="P3956" s="112">
        <f t="shared" si="1379"/>
        <v>0</v>
      </c>
      <c r="Q3956" s="112" t="str">
        <f t="shared" si="1384"/>
        <v>-</v>
      </c>
      <c r="R3956" s="35"/>
    </row>
    <row r="3957" spans="1:18" x14ac:dyDescent="0.3">
      <c r="A3957" s="40" t="s">
        <v>796</v>
      </c>
      <c r="B3957" s="40" t="s">
        <v>154</v>
      </c>
      <c r="C3957" s="40" t="s">
        <v>1523</v>
      </c>
      <c r="D3957" s="40" t="s">
        <v>1524</v>
      </c>
      <c r="E3957" s="52" t="s">
        <v>149</v>
      </c>
      <c r="F3957" s="52" t="s">
        <v>0</v>
      </c>
      <c r="G3957" s="52" t="s">
        <v>0</v>
      </c>
      <c r="H3957" s="6" t="s">
        <v>46</v>
      </c>
      <c r="I3957" s="104">
        <f>SUM(I3958:I3959)</f>
        <v>700</v>
      </c>
      <c r="J3957" s="104">
        <f>SUM(J3958:J3959)</f>
        <v>0</v>
      </c>
      <c r="K3957" s="104">
        <f>SUM(K3958:K3959)</f>
        <v>0</v>
      </c>
      <c r="L3957" s="104">
        <f t="shared" si="1378"/>
        <v>0</v>
      </c>
      <c r="M3957" s="104">
        <f>SUM(M3958:M3959)</f>
        <v>0</v>
      </c>
      <c r="N3957" s="104">
        <f t="shared" ref="N3957:O3957" si="1394">SUM(N3958:N3959)</f>
        <v>0</v>
      </c>
      <c r="O3957" s="104">
        <f t="shared" si="1394"/>
        <v>0</v>
      </c>
      <c r="P3957" s="104">
        <f t="shared" si="1379"/>
        <v>0</v>
      </c>
      <c r="Q3957" s="104" t="str">
        <f t="shared" si="1384"/>
        <v>-</v>
      </c>
      <c r="R3957" s="35"/>
    </row>
    <row r="3958" spans="1:18" x14ac:dyDescent="0.3">
      <c r="A3958" s="40" t="s">
        <v>796</v>
      </c>
      <c r="B3958" s="40" t="s">
        <v>154</v>
      </c>
      <c r="C3958" s="40" t="s">
        <v>1523</v>
      </c>
      <c r="D3958" s="40" t="s">
        <v>1524</v>
      </c>
      <c r="E3958" s="88" t="s">
        <v>3022</v>
      </c>
      <c r="F3958" s="40"/>
      <c r="G3958" s="81" t="s">
        <v>3071</v>
      </c>
      <c r="H3958" s="9" t="s">
        <v>49</v>
      </c>
      <c r="I3958" s="102">
        <v>500</v>
      </c>
      <c r="J3958" s="102">
        <v>0</v>
      </c>
      <c r="K3958" s="102"/>
      <c r="L3958" s="102">
        <f t="shared" si="1378"/>
        <v>0</v>
      </c>
      <c r="M3958" s="102">
        <v>0</v>
      </c>
      <c r="N3958" s="102"/>
      <c r="O3958" s="102"/>
      <c r="P3958" s="102">
        <f t="shared" si="1379"/>
        <v>0</v>
      </c>
      <c r="Q3958" s="102" t="str">
        <f t="shared" si="1384"/>
        <v>-</v>
      </c>
      <c r="R3958" s="35"/>
    </row>
    <row r="3959" spans="1:18" x14ac:dyDescent="0.3">
      <c r="A3959" s="40" t="s">
        <v>796</v>
      </c>
      <c r="B3959" s="40" t="s">
        <v>154</v>
      </c>
      <c r="C3959" s="40" t="s">
        <v>1523</v>
      </c>
      <c r="D3959" s="40" t="s">
        <v>1524</v>
      </c>
      <c r="E3959" s="88" t="s">
        <v>3037</v>
      </c>
      <c r="F3959" s="40"/>
      <c r="G3959" s="81" t="s">
        <v>3071</v>
      </c>
      <c r="H3959" s="9" t="s">
        <v>52</v>
      </c>
      <c r="I3959" s="102">
        <v>200</v>
      </c>
      <c r="J3959" s="102">
        <v>0</v>
      </c>
      <c r="K3959" s="102"/>
      <c r="L3959" s="102">
        <f t="shared" si="1378"/>
        <v>0</v>
      </c>
      <c r="M3959" s="102">
        <v>0</v>
      </c>
      <c r="N3959" s="102"/>
      <c r="O3959" s="102"/>
      <c r="P3959" s="102">
        <f t="shared" si="1379"/>
        <v>0</v>
      </c>
      <c r="Q3959" s="102" t="str">
        <f t="shared" si="1384"/>
        <v>-</v>
      </c>
      <c r="R3959" s="35"/>
    </row>
    <row r="3960" spans="1:18" s="34" customFormat="1" x14ac:dyDescent="0.3">
      <c r="A3960" s="49" t="s">
        <v>0</v>
      </c>
      <c r="B3960" s="49" t="s">
        <v>0</v>
      </c>
      <c r="C3960" s="49" t="s">
        <v>0</v>
      </c>
      <c r="D3960" s="49" t="s">
        <v>0</v>
      </c>
      <c r="E3960" s="49" t="s">
        <v>0</v>
      </c>
      <c r="F3960" s="49" t="s">
        <v>0</v>
      </c>
      <c r="G3960" s="49" t="s">
        <v>0</v>
      </c>
      <c r="H3960" s="21" t="s">
        <v>1533</v>
      </c>
      <c r="I3960" s="112">
        <f>SUM(I3931,I3953,I3956)</f>
        <v>1101323</v>
      </c>
      <c r="J3960" s="112">
        <f>SUM(J3931,J3953,J3956)</f>
        <v>1094923</v>
      </c>
      <c r="K3960" s="112">
        <f>SUM(K3931,K3953,K3956)</f>
        <v>0</v>
      </c>
      <c r="L3960" s="112">
        <f t="shared" si="1378"/>
        <v>268044</v>
      </c>
      <c r="M3960" s="112">
        <f>SUM(M3931,M3953,M3956)</f>
        <v>81088</v>
      </c>
      <c r="N3960" s="112">
        <f t="shared" ref="N3960:O3960" si="1395">SUM(N3931,N3953,N3956)</f>
        <v>97353</v>
      </c>
      <c r="O3960" s="112">
        <f t="shared" si="1395"/>
        <v>89603</v>
      </c>
      <c r="P3960" s="112">
        <f t="shared" si="1379"/>
        <v>268044</v>
      </c>
      <c r="Q3960" s="112">
        <f t="shared" si="1384"/>
        <v>24.48062557823701</v>
      </c>
      <c r="R3960" s="35"/>
    </row>
    <row r="3961" spans="1:18" ht="15" thickBot="1" x14ac:dyDescent="0.35">
      <c r="A3961" s="81" t="s">
        <v>0</v>
      </c>
      <c r="B3961" s="81" t="s">
        <v>0</v>
      </c>
      <c r="C3961" s="81" t="s">
        <v>0</v>
      </c>
      <c r="D3961" s="81" t="s">
        <v>0</v>
      </c>
      <c r="E3961" s="81" t="s">
        <v>0</v>
      </c>
      <c r="F3961" s="81" t="s">
        <v>0</v>
      </c>
      <c r="G3961" s="81" t="s">
        <v>0</v>
      </c>
      <c r="H3961" s="6" t="s">
        <v>152</v>
      </c>
      <c r="I3961" s="104">
        <v>34</v>
      </c>
      <c r="J3961" s="104">
        <v>34</v>
      </c>
      <c r="K3961" s="104"/>
      <c r="L3961" s="104"/>
      <c r="M3961" s="104"/>
      <c r="N3961" s="104"/>
      <c r="O3961" s="104"/>
      <c r="P3961" s="104"/>
      <c r="Q3961" s="104"/>
      <c r="R3961" s="35"/>
    </row>
    <row r="3962" spans="1:18" s="34" customFormat="1" ht="31.2" thickBot="1" x14ac:dyDescent="0.35">
      <c r="A3962" s="127" t="s">
        <v>0</v>
      </c>
      <c r="B3962" s="127" t="s">
        <v>0</v>
      </c>
      <c r="C3962" s="127" t="s">
        <v>0</v>
      </c>
      <c r="D3962" s="127" t="s">
        <v>0</v>
      </c>
      <c r="E3962" s="127" t="s">
        <v>0</v>
      </c>
      <c r="F3962" s="127" t="s">
        <v>0</v>
      </c>
      <c r="G3962" s="127" t="s">
        <v>0</v>
      </c>
      <c r="H3962" s="29" t="s">
        <v>63</v>
      </c>
      <c r="I3962" s="124" t="s">
        <v>3013</v>
      </c>
      <c r="J3962" s="124" t="s">
        <v>2</v>
      </c>
      <c r="K3962" s="124" t="s">
        <v>3097</v>
      </c>
      <c r="L3962" s="124" t="s">
        <v>3097</v>
      </c>
      <c r="M3962" s="124" t="s">
        <v>3098</v>
      </c>
      <c r="N3962" s="124" t="s">
        <v>3099</v>
      </c>
      <c r="O3962" s="124" t="s">
        <v>3100</v>
      </c>
      <c r="P3962" s="124" t="s">
        <v>3097</v>
      </c>
      <c r="Q3962" s="126" t="s">
        <v>3101</v>
      </c>
      <c r="R3962" s="35"/>
    </row>
    <row r="3963" spans="1:18" x14ac:dyDescent="0.3">
      <c r="A3963" s="128"/>
      <c r="B3963" s="128"/>
      <c r="C3963" s="128"/>
      <c r="D3963" s="128"/>
      <c r="E3963" s="128"/>
      <c r="F3963" s="128"/>
      <c r="G3963" s="128"/>
      <c r="H3963" s="10" t="s">
        <v>0</v>
      </c>
      <c r="I3963" s="103">
        <v>1</v>
      </c>
      <c r="J3963" s="103">
        <v>2</v>
      </c>
      <c r="K3963" s="103">
        <v>3</v>
      </c>
      <c r="L3963" s="103" t="s">
        <v>3</v>
      </c>
      <c r="M3963" s="103">
        <v>5</v>
      </c>
      <c r="N3963" s="103">
        <v>6</v>
      </c>
      <c r="O3963" s="103">
        <v>7</v>
      </c>
      <c r="P3963" s="103" t="s">
        <v>3102</v>
      </c>
      <c r="Q3963" s="103">
        <v>9</v>
      </c>
      <c r="R3963" s="35"/>
    </row>
    <row r="3964" spans="1:18" x14ac:dyDescent="0.3">
      <c r="A3964" s="128"/>
      <c r="B3964" s="128"/>
      <c r="C3964" s="128"/>
      <c r="D3964" s="128"/>
      <c r="E3964" s="128"/>
      <c r="F3964" s="128"/>
      <c r="G3964" s="128"/>
      <c r="H3964" s="11" t="s">
        <v>99</v>
      </c>
      <c r="I3964" s="105">
        <f>SUM(I3960)</f>
        <v>1101323</v>
      </c>
      <c r="J3964" s="105">
        <f>SUM(J3960)</f>
        <v>1094923</v>
      </c>
      <c r="K3964" s="105">
        <f>SUM(K3960)</f>
        <v>0</v>
      </c>
      <c r="L3964" s="105">
        <f t="shared" si="1378"/>
        <v>268044</v>
      </c>
      <c r="M3964" s="105">
        <f>SUM(M3960)</f>
        <v>81088</v>
      </c>
      <c r="N3964" s="105">
        <f t="shared" ref="N3964:O3964" si="1396">SUM(N3960)</f>
        <v>97353</v>
      </c>
      <c r="O3964" s="105">
        <f t="shared" si="1396"/>
        <v>89603</v>
      </c>
      <c r="P3964" s="105">
        <f t="shared" si="1379"/>
        <v>268044</v>
      </c>
      <c r="Q3964" s="105">
        <f t="shared" si="1384"/>
        <v>24.48062557823701</v>
      </c>
      <c r="R3964" s="35"/>
    </row>
    <row r="3965" spans="1:18" x14ac:dyDescent="0.3">
      <c r="A3965" s="128"/>
      <c r="B3965" s="128"/>
      <c r="C3965" s="128"/>
      <c r="D3965" s="128"/>
      <c r="E3965" s="128"/>
      <c r="F3965" s="128"/>
      <c r="G3965" s="128"/>
      <c r="H3965" s="12" t="s">
        <v>62</v>
      </c>
      <c r="I3965" s="105">
        <f>SUM(I3964)</f>
        <v>1101323</v>
      </c>
      <c r="J3965" s="105">
        <f>SUM(J3964)</f>
        <v>1094923</v>
      </c>
      <c r="K3965" s="105">
        <f>SUM(K3964)</f>
        <v>0</v>
      </c>
      <c r="L3965" s="105">
        <f t="shared" si="1378"/>
        <v>268044</v>
      </c>
      <c r="M3965" s="105">
        <f>SUM(M3964)</f>
        <v>81088</v>
      </c>
      <c r="N3965" s="105">
        <f t="shared" ref="N3965:O3965" si="1397">SUM(N3964)</f>
        <v>97353</v>
      </c>
      <c r="O3965" s="105">
        <f t="shared" si="1397"/>
        <v>89603</v>
      </c>
      <c r="P3965" s="105">
        <f t="shared" si="1379"/>
        <v>268044</v>
      </c>
      <c r="Q3965" s="105">
        <f t="shared" si="1384"/>
        <v>24.48062557823701</v>
      </c>
      <c r="R3965" s="35"/>
    </row>
    <row r="3966" spans="1:18" x14ac:dyDescent="0.3">
      <c r="A3966" s="129"/>
      <c r="B3966" s="129"/>
      <c r="C3966" s="129"/>
      <c r="D3966" s="129"/>
      <c r="E3966" s="129"/>
      <c r="F3966" s="129"/>
      <c r="G3966" s="129"/>
      <c r="R3966" s="35"/>
    </row>
    <row r="3967" spans="1:18" ht="15" thickBot="1" x14ac:dyDescent="0.35">
      <c r="A3967" s="81" t="s">
        <v>0</v>
      </c>
      <c r="B3967" s="81" t="s">
        <v>0</v>
      </c>
      <c r="C3967" s="81" t="s">
        <v>0</v>
      </c>
      <c r="D3967" s="81" t="s">
        <v>0</v>
      </c>
      <c r="E3967" s="81" t="s">
        <v>0</v>
      </c>
      <c r="F3967" s="81" t="s">
        <v>0</v>
      </c>
      <c r="G3967" s="81" t="s">
        <v>0</v>
      </c>
      <c r="H3967" s="13" t="s">
        <v>0</v>
      </c>
      <c r="I3967" s="106"/>
      <c r="J3967" s="106"/>
      <c r="K3967" s="106"/>
      <c r="L3967" s="106"/>
      <c r="M3967" s="106"/>
      <c r="N3967" s="106"/>
      <c r="O3967" s="106"/>
      <c r="P3967" s="106"/>
      <c r="Q3967" s="106"/>
      <c r="R3967" s="35"/>
    </row>
    <row r="3968" spans="1:18" s="34" customFormat="1" ht="31.2" thickBot="1" x14ac:dyDescent="0.35">
      <c r="A3968" s="45" t="s">
        <v>112</v>
      </c>
      <c r="B3968" s="45" t="s">
        <v>113</v>
      </c>
      <c r="C3968" s="45" t="s">
        <v>114</v>
      </c>
      <c r="D3968" s="46" t="s">
        <v>0</v>
      </c>
      <c r="E3968" s="45" t="s">
        <v>3014</v>
      </c>
      <c r="F3968" s="45" t="s">
        <v>115</v>
      </c>
      <c r="G3968" s="45" t="s">
        <v>116</v>
      </c>
      <c r="H3968" s="29" t="s">
        <v>1</v>
      </c>
      <c r="I3968" s="124" t="s">
        <v>3013</v>
      </c>
      <c r="J3968" s="124" t="s">
        <v>2</v>
      </c>
      <c r="K3968" s="124" t="s">
        <v>3097</v>
      </c>
      <c r="L3968" s="124" t="s">
        <v>3097</v>
      </c>
      <c r="M3968" s="124" t="s">
        <v>3098</v>
      </c>
      <c r="N3968" s="124" t="s">
        <v>3099</v>
      </c>
      <c r="O3968" s="124" t="s">
        <v>3100</v>
      </c>
      <c r="P3968" s="124" t="s">
        <v>3097</v>
      </c>
      <c r="Q3968" s="126" t="s">
        <v>3101</v>
      </c>
      <c r="R3968" s="35"/>
    </row>
    <row r="3969" spans="1:18" x14ac:dyDescent="0.3">
      <c r="A3969" s="50" t="s">
        <v>0</v>
      </c>
      <c r="B3969" s="50" t="s">
        <v>0</v>
      </c>
      <c r="C3969" s="50" t="s">
        <v>0</v>
      </c>
      <c r="D3969" s="51" t="s">
        <v>0</v>
      </c>
      <c r="E3969" s="51" t="s">
        <v>0</v>
      </c>
      <c r="F3969" s="86" t="s">
        <v>0</v>
      </c>
      <c r="G3969" s="87" t="s">
        <v>0</v>
      </c>
      <c r="H3969" s="8" t="s">
        <v>0</v>
      </c>
      <c r="I3969" s="103">
        <v>1</v>
      </c>
      <c r="J3969" s="103">
        <v>2</v>
      </c>
      <c r="K3969" s="103">
        <v>3</v>
      </c>
      <c r="L3969" s="103" t="s">
        <v>3</v>
      </c>
      <c r="M3969" s="103">
        <v>5</v>
      </c>
      <c r="N3969" s="103">
        <v>6</v>
      </c>
      <c r="O3969" s="103">
        <v>7</v>
      </c>
      <c r="P3969" s="103" t="s">
        <v>3102</v>
      </c>
      <c r="Q3969" s="103">
        <v>9</v>
      </c>
      <c r="R3969" s="35"/>
    </row>
    <row r="3970" spans="1:18" x14ac:dyDescent="0.3">
      <c r="A3970" s="41" t="s">
        <v>796</v>
      </c>
      <c r="B3970" s="41" t="s">
        <v>154</v>
      </c>
      <c r="C3970" s="40" t="s">
        <v>1534</v>
      </c>
      <c r="D3970" s="40" t="s">
        <v>1535</v>
      </c>
      <c r="E3970" s="52" t="s">
        <v>0</v>
      </c>
      <c r="F3970" s="52" t="s">
        <v>0</v>
      </c>
      <c r="G3970" s="52" t="s">
        <v>0</v>
      </c>
      <c r="H3970" s="6" t="s">
        <v>1536</v>
      </c>
      <c r="I3970" s="102"/>
      <c r="J3970" s="102"/>
      <c r="K3970" s="102"/>
      <c r="L3970" s="102">
        <f t="shared" si="1378"/>
        <v>0</v>
      </c>
      <c r="M3970" s="102">
        <v>0</v>
      </c>
      <c r="N3970" s="102"/>
      <c r="O3970" s="102"/>
      <c r="P3970" s="102">
        <f t="shared" si="1379"/>
        <v>0</v>
      </c>
      <c r="Q3970" s="102" t="str">
        <f t="shared" si="1384"/>
        <v>-</v>
      </c>
      <c r="R3970" s="35"/>
    </row>
    <row r="3971" spans="1:18" s="34" customFormat="1" ht="20.399999999999999" x14ac:dyDescent="0.3">
      <c r="A3971" s="43" t="s">
        <v>0</v>
      </c>
      <c r="B3971" s="43" t="s">
        <v>0</v>
      </c>
      <c r="C3971" s="43" t="s">
        <v>0</v>
      </c>
      <c r="D3971" s="49" t="s">
        <v>0</v>
      </c>
      <c r="E3971" s="49" t="s">
        <v>0</v>
      </c>
      <c r="F3971" s="49" t="s">
        <v>0</v>
      </c>
      <c r="G3971" s="49" t="s">
        <v>0</v>
      </c>
      <c r="H3971" s="21" t="s">
        <v>26</v>
      </c>
      <c r="I3971" s="112">
        <f>SUM(I3972,I3980,I3982)</f>
        <v>1447999</v>
      </c>
      <c r="J3971" s="112">
        <f>SUM(J3972,J3980,J3982)</f>
        <v>1447999</v>
      </c>
      <c r="K3971" s="112">
        <f>SUM(K3972,K3980,K3982)</f>
        <v>0</v>
      </c>
      <c r="L3971" s="112">
        <f t="shared" si="1378"/>
        <v>375880</v>
      </c>
      <c r="M3971" s="112">
        <f>SUM(M3972,M3980,M3982)</f>
        <v>119310</v>
      </c>
      <c r="N3971" s="112">
        <f t="shared" ref="N3971:O3971" si="1398">SUM(N3972,N3980,N3982)</f>
        <v>134060</v>
      </c>
      <c r="O3971" s="112">
        <f t="shared" si="1398"/>
        <v>122510</v>
      </c>
      <c r="P3971" s="112">
        <f t="shared" si="1379"/>
        <v>375880</v>
      </c>
      <c r="Q3971" s="112">
        <f t="shared" si="1384"/>
        <v>25.958581463108743</v>
      </c>
      <c r="R3971" s="35"/>
    </row>
    <row r="3972" spans="1:18" x14ac:dyDescent="0.3">
      <c r="A3972" s="40" t="s">
        <v>796</v>
      </c>
      <c r="B3972" s="40" t="s">
        <v>154</v>
      </c>
      <c r="C3972" s="40" t="s">
        <v>1534</v>
      </c>
      <c r="D3972" s="40" t="s">
        <v>1535</v>
      </c>
      <c r="E3972" s="52" t="s">
        <v>119</v>
      </c>
      <c r="F3972" s="52" t="s">
        <v>0</v>
      </c>
      <c r="G3972" s="52" t="s">
        <v>0</v>
      </c>
      <c r="H3972" s="6" t="s">
        <v>5</v>
      </c>
      <c r="I3972" s="104">
        <f>SUM(I3973,I3974)</f>
        <v>1285665</v>
      </c>
      <c r="J3972" s="104">
        <f>SUM(J3973,J3974)</f>
        <v>1285665</v>
      </c>
      <c r="K3972" s="104">
        <f>SUM(K3973,K3974)</f>
        <v>0</v>
      </c>
      <c r="L3972" s="104">
        <f t="shared" si="1378"/>
        <v>335521</v>
      </c>
      <c r="M3972" s="104">
        <f>SUM(M3973,M3974)</f>
        <v>108691</v>
      </c>
      <c r="N3972" s="104">
        <f t="shared" ref="N3972:O3972" si="1399">SUM(N3973,N3974)</f>
        <v>118415</v>
      </c>
      <c r="O3972" s="104">
        <f t="shared" si="1399"/>
        <v>108415</v>
      </c>
      <c r="P3972" s="104">
        <f t="shared" si="1379"/>
        <v>335521</v>
      </c>
      <c r="Q3972" s="104">
        <f t="shared" si="1384"/>
        <v>26.097078165774136</v>
      </c>
      <c r="R3972" s="35"/>
    </row>
    <row r="3973" spans="1:18" x14ac:dyDescent="0.3">
      <c r="A3973" s="40" t="s">
        <v>796</v>
      </c>
      <c r="B3973" s="40" t="s">
        <v>154</v>
      </c>
      <c r="C3973" s="40" t="s">
        <v>1534</v>
      </c>
      <c r="D3973" s="40" t="s">
        <v>1535</v>
      </c>
      <c r="E3973" s="88" t="s">
        <v>3015</v>
      </c>
      <c r="F3973" s="40"/>
      <c r="G3973" s="81" t="s">
        <v>3071</v>
      </c>
      <c r="H3973" s="9" t="s">
        <v>6</v>
      </c>
      <c r="I3973" s="102">
        <v>1135049</v>
      </c>
      <c r="J3973" s="102">
        <v>1135049</v>
      </c>
      <c r="K3973" s="102"/>
      <c r="L3973" s="102">
        <f t="shared" si="1378"/>
        <v>302125</v>
      </c>
      <c r="M3973" s="102">
        <v>98125</v>
      </c>
      <c r="N3973" s="102">
        <v>107000</v>
      </c>
      <c r="O3973" s="102">
        <v>97000</v>
      </c>
      <c r="P3973" s="102">
        <f t="shared" si="1379"/>
        <v>302125</v>
      </c>
      <c r="Q3973" s="102">
        <f t="shared" si="1384"/>
        <v>26.617793593051932</v>
      </c>
      <c r="R3973" s="35"/>
    </row>
    <row r="3974" spans="1:18" x14ac:dyDescent="0.3">
      <c r="A3974" s="41" t="s">
        <v>796</v>
      </c>
      <c r="B3974" s="41" t="s">
        <v>154</v>
      </c>
      <c r="C3974" s="41" t="s">
        <v>1534</v>
      </c>
      <c r="D3974" s="41" t="s">
        <v>1535</v>
      </c>
      <c r="E3974" s="41" t="s">
        <v>120</v>
      </c>
      <c r="F3974" s="40" t="s">
        <v>0</v>
      </c>
      <c r="G3974" s="81" t="s">
        <v>0</v>
      </c>
      <c r="H3974" s="6" t="s">
        <v>7</v>
      </c>
      <c r="I3974" s="104">
        <f>SUM(I3975:I3979)</f>
        <v>150616</v>
      </c>
      <c r="J3974" s="104">
        <f>SUM(J3975:J3979)</f>
        <v>150616</v>
      </c>
      <c r="K3974" s="104">
        <f>SUM(K3975:K3979)</f>
        <v>0</v>
      </c>
      <c r="L3974" s="104">
        <f t="shared" si="1378"/>
        <v>33396</v>
      </c>
      <c r="M3974" s="104">
        <f>SUM(M3975:M3979)</f>
        <v>10566</v>
      </c>
      <c r="N3974" s="104">
        <f t="shared" ref="N3974:O3974" si="1400">SUM(N3975:N3979)</f>
        <v>11415</v>
      </c>
      <c r="O3974" s="104">
        <f t="shared" si="1400"/>
        <v>11415</v>
      </c>
      <c r="P3974" s="104">
        <f t="shared" si="1379"/>
        <v>33396</v>
      </c>
      <c r="Q3974" s="104">
        <f t="shared" si="1384"/>
        <v>22.172943113613428</v>
      </c>
      <c r="R3974" s="35"/>
    </row>
    <row r="3975" spans="1:18" x14ac:dyDescent="0.3">
      <c r="A3975" s="40" t="s">
        <v>796</v>
      </c>
      <c r="B3975" s="40" t="s">
        <v>154</v>
      </c>
      <c r="C3975" s="40" t="s">
        <v>1534</v>
      </c>
      <c r="D3975" s="40" t="s">
        <v>1535</v>
      </c>
      <c r="E3975" s="88" t="s">
        <v>3016</v>
      </c>
      <c r="F3975" s="40" t="s">
        <v>1537</v>
      </c>
      <c r="G3975" s="81" t="s">
        <v>3071</v>
      </c>
      <c r="H3975" s="9" t="s">
        <v>9</v>
      </c>
      <c r="I3975" s="102">
        <v>24816</v>
      </c>
      <c r="J3975" s="102">
        <v>24816</v>
      </c>
      <c r="K3975" s="102"/>
      <c r="L3975" s="102">
        <f t="shared" si="1378"/>
        <v>6527</v>
      </c>
      <c r="M3975" s="102">
        <v>1697</v>
      </c>
      <c r="N3975" s="102">
        <v>2415</v>
      </c>
      <c r="O3975" s="102">
        <v>2415</v>
      </c>
      <c r="P3975" s="102">
        <f t="shared" si="1379"/>
        <v>6527</v>
      </c>
      <c r="Q3975" s="102">
        <f t="shared" si="1384"/>
        <v>26.301579626047712</v>
      </c>
      <c r="R3975" s="35"/>
    </row>
    <row r="3976" spans="1:18" x14ac:dyDescent="0.3">
      <c r="A3976" s="40" t="s">
        <v>796</v>
      </c>
      <c r="B3976" s="40" t="s">
        <v>154</v>
      </c>
      <c r="C3976" s="40" t="s">
        <v>1534</v>
      </c>
      <c r="D3976" s="40" t="s">
        <v>1535</v>
      </c>
      <c r="E3976" s="88" t="s">
        <v>3016</v>
      </c>
      <c r="F3976" s="40" t="s">
        <v>1538</v>
      </c>
      <c r="G3976" s="81" t="s">
        <v>3071</v>
      </c>
      <c r="H3976" s="9" t="s">
        <v>12</v>
      </c>
      <c r="I3976" s="102">
        <v>95000</v>
      </c>
      <c r="J3976" s="102">
        <v>95000</v>
      </c>
      <c r="K3976" s="102"/>
      <c r="L3976" s="102">
        <f t="shared" si="1378"/>
        <v>26869</v>
      </c>
      <c r="M3976" s="102">
        <v>8869</v>
      </c>
      <c r="N3976" s="102">
        <v>9000</v>
      </c>
      <c r="O3976" s="102">
        <v>9000</v>
      </c>
      <c r="P3976" s="102">
        <f t="shared" si="1379"/>
        <v>26869</v>
      </c>
      <c r="Q3976" s="102">
        <f t="shared" si="1384"/>
        <v>28.283157894736842</v>
      </c>
      <c r="R3976" s="35"/>
    </row>
    <row r="3977" spans="1:18" x14ac:dyDescent="0.3">
      <c r="A3977" s="40" t="s">
        <v>796</v>
      </c>
      <c r="B3977" s="40" t="s">
        <v>154</v>
      </c>
      <c r="C3977" s="40" t="s">
        <v>1534</v>
      </c>
      <c r="D3977" s="40" t="s">
        <v>1535</v>
      </c>
      <c r="E3977" s="88" t="s">
        <v>3016</v>
      </c>
      <c r="F3977" s="40" t="s">
        <v>1539</v>
      </c>
      <c r="G3977" s="81" t="s">
        <v>3071</v>
      </c>
      <c r="H3977" s="9" t="s">
        <v>10</v>
      </c>
      <c r="I3977" s="102">
        <v>23800</v>
      </c>
      <c r="J3977" s="102">
        <v>23800</v>
      </c>
      <c r="K3977" s="102"/>
      <c r="L3977" s="102">
        <f t="shared" si="1378"/>
        <v>0</v>
      </c>
      <c r="M3977" s="102">
        <v>0</v>
      </c>
      <c r="N3977" s="102"/>
      <c r="O3977" s="102"/>
      <c r="P3977" s="102">
        <f t="shared" si="1379"/>
        <v>0</v>
      </c>
      <c r="Q3977" s="102">
        <f t="shared" si="1384"/>
        <v>0</v>
      </c>
      <c r="R3977" s="35"/>
    </row>
    <row r="3978" spans="1:18" x14ac:dyDescent="0.3">
      <c r="A3978" s="40" t="s">
        <v>796</v>
      </c>
      <c r="B3978" s="40" t="s">
        <v>154</v>
      </c>
      <c r="C3978" s="40" t="s">
        <v>1534</v>
      </c>
      <c r="D3978" s="40" t="s">
        <v>1535</v>
      </c>
      <c r="E3978" s="88" t="s">
        <v>3016</v>
      </c>
      <c r="F3978" s="40" t="s">
        <v>1540</v>
      </c>
      <c r="G3978" s="81" t="s">
        <v>3071</v>
      </c>
      <c r="H3978" s="9" t="s">
        <v>8</v>
      </c>
      <c r="I3978" s="102">
        <v>0</v>
      </c>
      <c r="J3978" s="102">
        <v>0</v>
      </c>
      <c r="K3978" s="102"/>
      <c r="L3978" s="102">
        <f t="shared" si="1378"/>
        <v>0</v>
      </c>
      <c r="M3978" s="102">
        <v>0</v>
      </c>
      <c r="N3978" s="102">
        <v>0</v>
      </c>
      <c r="O3978" s="102">
        <v>0</v>
      </c>
      <c r="P3978" s="102">
        <f t="shared" si="1379"/>
        <v>0</v>
      </c>
      <c r="Q3978" s="102" t="str">
        <f t="shared" si="1384"/>
        <v>-</v>
      </c>
      <c r="R3978" s="35"/>
    </row>
    <row r="3979" spans="1:18" x14ac:dyDescent="0.3">
      <c r="A3979" s="40" t="s">
        <v>796</v>
      </c>
      <c r="B3979" s="40" t="s">
        <v>154</v>
      </c>
      <c r="C3979" s="40" t="s">
        <v>1534</v>
      </c>
      <c r="D3979" s="40" t="s">
        <v>1535</v>
      </c>
      <c r="E3979" s="88" t="s">
        <v>3016</v>
      </c>
      <c r="F3979" s="40" t="s">
        <v>1541</v>
      </c>
      <c r="G3979" s="81" t="s">
        <v>3071</v>
      </c>
      <c r="H3979" s="9" t="s">
        <v>11</v>
      </c>
      <c r="I3979" s="102">
        <v>7000</v>
      </c>
      <c r="J3979" s="102">
        <v>7000</v>
      </c>
      <c r="K3979" s="102"/>
      <c r="L3979" s="102">
        <f t="shared" ref="L3979:L4041" si="1401">SUM(M3979:O3979)</f>
        <v>0</v>
      </c>
      <c r="M3979" s="102">
        <v>0</v>
      </c>
      <c r="N3979" s="102"/>
      <c r="O3979" s="102"/>
      <c r="P3979" s="102">
        <f t="shared" ref="P3979:P4041" si="1402">K3979+L3979</f>
        <v>0</v>
      </c>
      <c r="Q3979" s="102">
        <f t="shared" si="1384"/>
        <v>0</v>
      </c>
      <c r="R3979" s="35"/>
    </row>
    <row r="3980" spans="1:18" x14ac:dyDescent="0.3">
      <c r="A3980" s="40" t="s">
        <v>796</v>
      </c>
      <c r="B3980" s="40" t="s">
        <v>154</v>
      </c>
      <c r="C3980" s="40" t="s">
        <v>1534</v>
      </c>
      <c r="D3980" s="40" t="s">
        <v>1535</v>
      </c>
      <c r="E3980" s="52" t="s">
        <v>124</v>
      </c>
      <c r="F3980" s="52" t="s">
        <v>0</v>
      </c>
      <c r="G3980" s="52" t="s">
        <v>0</v>
      </c>
      <c r="H3980" s="6" t="s">
        <v>14</v>
      </c>
      <c r="I3980" s="104">
        <f>SUM(I3981)</f>
        <v>119551</v>
      </c>
      <c r="J3980" s="104">
        <f>SUM(J3981)</f>
        <v>119551</v>
      </c>
      <c r="K3980" s="104">
        <f>SUM(K3981)</f>
        <v>0</v>
      </c>
      <c r="L3980" s="104">
        <f t="shared" si="1401"/>
        <v>31304</v>
      </c>
      <c r="M3980" s="104">
        <f>SUM(M3981)</f>
        <v>10304</v>
      </c>
      <c r="N3980" s="104">
        <f t="shared" ref="N3980:O3980" si="1403">SUM(N3981)</f>
        <v>11000</v>
      </c>
      <c r="O3980" s="104">
        <f t="shared" si="1403"/>
        <v>10000</v>
      </c>
      <c r="P3980" s="104">
        <f t="shared" si="1402"/>
        <v>31304</v>
      </c>
      <c r="Q3980" s="104">
        <f t="shared" si="1384"/>
        <v>26.184640864568259</v>
      </c>
      <c r="R3980" s="35"/>
    </row>
    <row r="3981" spans="1:18" x14ac:dyDescent="0.3">
      <c r="A3981" s="40" t="s">
        <v>796</v>
      </c>
      <c r="B3981" s="40" t="s">
        <v>154</v>
      </c>
      <c r="C3981" s="40" t="s">
        <v>1534</v>
      </c>
      <c r="D3981" s="40" t="s">
        <v>1535</v>
      </c>
      <c r="E3981" s="88" t="s">
        <v>3017</v>
      </c>
      <c r="F3981" s="40"/>
      <c r="G3981" s="81" t="s">
        <v>3071</v>
      </c>
      <c r="H3981" s="9" t="s">
        <v>15</v>
      </c>
      <c r="I3981" s="102">
        <v>119551</v>
      </c>
      <c r="J3981" s="102">
        <v>119551</v>
      </c>
      <c r="K3981" s="102"/>
      <c r="L3981" s="102">
        <f t="shared" si="1401"/>
        <v>31304</v>
      </c>
      <c r="M3981" s="102">
        <v>10304</v>
      </c>
      <c r="N3981" s="102">
        <v>11000</v>
      </c>
      <c r="O3981" s="102">
        <v>10000</v>
      </c>
      <c r="P3981" s="102">
        <f t="shared" si="1402"/>
        <v>31304</v>
      </c>
      <c r="Q3981" s="102">
        <f t="shared" si="1384"/>
        <v>26.184640864568259</v>
      </c>
      <c r="R3981" s="35"/>
    </row>
    <row r="3982" spans="1:18" x14ac:dyDescent="0.3">
      <c r="A3982" s="40" t="s">
        <v>796</v>
      </c>
      <c r="B3982" s="40" t="s">
        <v>154</v>
      </c>
      <c r="C3982" s="40" t="s">
        <v>1534</v>
      </c>
      <c r="D3982" s="40" t="s">
        <v>1535</v>
      </c>
      <c r="E3982" s="52" t="s">
        <v>125</v>
      </c>
      <c r="F3982" s="52" t="s">
        <v>0</v>
      </c>
      <c r="G3982" s="52" t="s">
        <v>0</v>
      </c>
      <c r="H3982" s="6" t="s">
        <v>16</v>
      </c>
      <c r="I3982" s="104">
        <f>SUM(I3983:I3990)</f>
        <v>42783</v>
      </c>
      <c r="J3982" s="104">
        <f>SUM(J3983:J3990)</f>
        <v>42783</v>
      </c>
      <c r="K3982" s="104">
        <f>SUM(K3983:K3990)</f>
        <v>0</v>
      </c>
      <c r="L3982" s="104">
        <f t="shared" si="1401"/>
        <v>9055</v>
      </c>
      <c r="M3982" s="104">
        <f>SUM(M3983:M3990)</f>
        <v>315</v>
      </c>
      <c r="N3982" s="104">
        <f t="shared" ref="N3982:O3982" si="1404">SUM(N3983:N3990)</f>
        <v>4645</v>
      </c>
      <c r="O3982" s="104">
        <f t="shared" si="1404"/>
        <v>4095</v>
      </c>
      <c r="P3982" s="104">
        <f t="shared" si="1402"/>
        <v>9055</v>
      </c>
      <c r="Q3982" s="104">
        <f t="shared" si="1384"/>
        <v>21.164948694574946</v>
      </c>
      <c r="R3982" s="35"/>
    </row>
    <row r="3983" spans="1:18" x14ac:dyDescent="0.3">
      <c r="A3983" s="40" t="s">
        <v>796</v>
      </c>
      <c r="B3983" s="40" t="s">
        <v>154</v>
      </c>
      <c r="C3983" s="40" t="s">
        <v>1534</v>
      </c>
      <c r="D3983" s="40" t="s">
        <v>1535</v>
      </c>
      <c r="E3983" s="88" t="s">
        <v>3018</v>
      </c>
      <c r="F3983" s="40"/>
      <c r="G3983" s="81" t="s">
        <v>3071</v>
      </c>
      <c r="H3983" s="9" t="s">
        <v>17</v>
      </c>
      <c r="I3983" s="102">
        <v>270</v>
      </c>
      <c r="J3983" s="102">
        <v>270</v>
      </c>
      <c r="K3983" s="102"/>
      <c r="L3983" s="102">
        <f t="shared" si="1401"/>
        <v>0</v>
      </c>
      <c r="M3983" s="102">
        <v>0</v>
      </c>
      <c r="N3983" s="102"/>
      <c r="O3983" s="102"/>
      <c r="P3983" s="102">
        <f t="shared" si="1402"/>
        <v>0</v>
      </c>
      <c r="Q3983" s="102">
        <f t="shared" si="1384"/>
        <v>0</v>
      </c>
      <c r="R3983" s="35"/>
    </row>
    <row r="3984" spans="1:18" x14ac:dyDescent="0.3">
      <c r="A3984" s="40" t="s">
        <v>796</v>
      </c>
      <c r="B3984" s="40" t="s">
        <v>154</v>
      </c>
      <c r="C3984" s="40" t="s">
        <v>1534</v>
      </c>
      <c r="D3984" s="40" t="s">
        <v>1535</v>
      </c>
      <c r="E3984" s="88" t="s">
        <v>3031</v>
      </c>
      <c r="F3984" s="40"/>
      <c r="G3984" s="81" t="s">
        <v>3071</v>
      </c>
      <c r="H3984" s="9" t="s">
        <v>18</v>
      </c>
      <c r="I3984" s="102">
        <v>10200</v>
      </c>
      <c r="J3984" s="102">
        <v>10200</v>
      </c>
      <c r="K3984" s="102"/>
      <c r="L3984" s="102">
        <f t="shared" si="1401"/>
        <v>2450</v>
      </c>
      <c r="M3984" s="102">
        <v>0</v>
      </c>
      <c r="N3984" s="102">
        <v>1450</v>
      </c>
      <c r="O3984" s="102">
        <v>1000</v>
      </c>
      <c r="P3984" s="102">
        <f t="shared" si="1402"/>
        <v>2450</v>
      </c>
      <c r="Q3984" s="102">
        <f t="shared" si="1384"/>
        <v>24.019607843137255</v>
      </c>
      <c r="R3984" s="35"/>
    </row>
    <row r="3985" spans="1:18" x14ac:dyDescent="0.3">
      <c r="A3985" s="40" t="s">
        <v>796</v>
      </c>
      <c r="B3985" s="40" t="s">
        <v>154</v>
      </c>
      <c r="C3985" s="40" t="s">
        <v>1534</v>
      </c>
      <c r="D3985" s="40" t="s">
        <v>1535</v>
      </c>
      <c r="E3985" s="88" t="s">
        <v>3032</v>
      </c>
      <c r="F3985" s="40"/>
      <c r="G3985" s="81" t="s">
        <v>3071</v>
      </c>
      <c r="H3985" s="9" t="s">
        <v>19</v>
      </c>
      <c r="I3985" s="102">
        <v>3750</v>
      </c>
      <c r="J3985" s="102">
        <v>3750</v>
      </c>
      <c r="K3985" s="102"/>
      <c r="L3985" s="102">
        <f t="shared" si="1401"/>
        <v>900</v>
      </c>
      <c r="M3985" s="102">
        <v>0</v>
      </c>
      <c r="N3985" s="102">
        <v>450</v>
      </c>
      <c r="O3985" s="102">
        <v>450</v>
      </c>
      <c r="P3985" s="102">
        <f t="shared" si="1402"/>
        <v>900</v>
      </c>
      <c r="Q3985" s="102">
        <f t="shared" si="1384"/>
        <v>24</v>
      </c>
      <c r="R3985" s="35"/>
    </row>
    <row r="3986" spans="1:18" x14ac:dyDescent="0.3">
      <c r="A3986" s="40" t="s">
        <v>796</v>
      </c>
      <c r="B3986" s="40" t="s">
        <v>154</v>
      </c>
      <c r="C3986" s="40" t="s">
        <v>1534</v>
      </c>
      <c r="D3986" s="40" t="s">
        <v>1535</v>
      </c>
      <c r="E3986" s="88" t="s">
        <v>3026</v>
      </c>
      <c r="F3986" s="40"/>
      <c r="G3986" s="81" t="s">
        <v>3071</v>
      </c>
      <c r="H3986" s="9" t="s">
        <v>20</v>
      </c>
      <c r="I3986" s="102">
        <v>5850</v>
      </c>
      <c r="J3986" s="102">
        <v>5850</v>
      </c>
      <c r="K3986" s="102"/>
      <c r="L3986" s="102">
        <f t="shared" si="1401"/>
        <v>975</v>
      </c>
      <c r="M3986" s="102">
        <v>0</v>
      </c>
      <c r="N3986" s="102">
        <v>487.5</v>
      </c>
      <c r="O3986" s="102">
        <v>487.5</v>
      </c>
      <c r="P3986" s="102">
        <f t="shared" si="1402"/>
        <v>975</v>
      </c>
      <c r="Q3986" s="102">
        <f t="shared" si="1384"/>
        <v>16.666666666666664</v>
      </c>
      <c r="R3986" s="35"/>
    </row>
    <row r="3987" spans="1:18" x14ac:dyDescent="0.3">
      <c r="A3987" s="40" t="s">
        <v>796</v>
      </c>
      <c r="B3987" s="40" t="s">
        <v>154</v>
      </c>
      <c r="C3987" s="40" t="s">
        <v>1534</v>
      </c>
      <c r="D3987" s="40" t="s">
        <v>1535</v>
      </c>
      <c r="E3987" s="88" t="s">
        <v>3033</v>
      </c>
      <c r="F3987" s="40"/>
      <c r="G3987" s="81" t="s">
        <v>3071</v>
      </c>
      <c r="H3987" s="9" t="s">
        <v>21</v>
      </c>
      <c r="I3987" s="102">
        <v>150</v>
      </c>
      <c r="J3987" s="102">
        <v>150</v>
      </c>
      <c r="K3987" s="102"/>
      <c r="L3987" s="102">
        <f t="shared" si="1401"/>
        <v>25</v>
      </c>
      <c r="M3987" s="102">
        <v>0</v>
      </c>
      <c r="N3987" s="102">
        <v>12.5</v>
      </c>
      <c r="O3987" s="102">
        <v>12.5</v>
      </c>
      <c r="P3987" s="102">
        <f t="shared" si="1402"/>
        <v>25</v>
      </c>
      <c r="Q3987" s="102">
        <f t="shared" si="1384"/>
        <v>16.666666666666664</v>
      </c>
      <c r="R3987" s="35"/>
    </row>
    <row r="3988" spans="1:18" x14ac:dyDescent="0.3">
      <c r="A3988" s="40" t="s">
        <v>796</v>
      </c>
      <c r="B3988" s="40" t="s">
        <v>154</v>
      </c>
      <c r="C3988" s="40" t="s">
        <v>1534</v>
      </c>
      <c r="D3988" s="40" t="s">
        <v>1535</v>
      </c>
      <c r="E3988" s="88" t="s">
        <v>3034</v>
      </c>
      <c r="F3988" s="40"/>
      <c r="G3988" s="81" t="s">
        <v>3071</v>
      </c>
      <c r="H3988" s="9" t="s">
        <v>22</v>
      </c>
      <c r="I3988" s="102">
        <v>3713</v>
      </c>
      <c r="J3988" s="102">
        <v>3713</v>
      </c>
      <c r="K3988" s="102"/>
      <c r="L3988" s="102">
        <f t="shared" si="1401"/>
        <v>1100</v>
      </c>
      <c r="M3988" s="102">
        <v>0</v>
      </c>
      <c r="N3988" s="102">
        <v>550</v>
      </c>
      <c r="O3988" s="102">
        <v>550</v>
      </c>
      <c r="P3988" s="102">
        <f t="shared" si="1402"/>
        <v>1100</v>
      </c>
      <c r="Q3988" s="102">
        <f t="shared" ref="Q3988:Q4041" si="1405">IF(J3988=0,"-",P3988/J3988*100)</f>
        <v>29.625639644492324</v>
      </c>
      <c r="R3988" s="35"/>
    </row>
    <row r="3989" spans="1:18" x14ac:dyDescent="0.3">
      <c r="A3989" s="40" t="s">
        <v>796</v>
      </c>
      <c r="B3989" s="40" t="s">
        <v>154</v>
      </c>
      <c r="C3989" s="40" t="s">
        <v>1534</v>
      </c>
      <c r="D3989" s="40" t="s">
        <v>1535</v>
      </c>
      <c r="E3989" s="88" t="s">
        <v>3035</v>
      </c>
      <c r="F3989" s="40"/>
      <c r="G3989" s="81" t="s">
        <v>3071</v>
      </c>
      <c r="H3989" s="9" t="s">
        <v>23</v>
      </c>
      <c r="I3989" s="102">
        <v>6750</v>
      </c>
      <c r="J3989" s="102">
        <v>6750</v>
      </c>
      <c r="K3989" s="102"/>
      <c r="L3989" s="102">
        <f t="shared" si="1401"/>
        <v>1124</v>
      </c>
      <c r="M3989" s="102">
        <v>0</v>
      </c>
      <c r="N3989" s="102">
        <v>562</v>
      </c>
      <c r="O3989" s="102">
        <v>562</v>
      </c>
      <c r="P3989" s="102">
        <f t="shared" si="1402"/>
        <v>1124</v>
      </c>
      <c r="Q3989" s="102">
        <f t="shared" si="1405"/>
        <v>16.651851851851852</v>
      </c>
      <c r="R3989" s="35"/>
    </row>
    <row r="3990" spans="1:18" x14ac:dyDescent="0.3">
      <c r="A3990" s="41" t="s">
        <v>796</v>
      </c>
      <c r="B3990" s="41" t="s">
        <v>154</v>
      </c>
      <c r="C3990" s="41" t="s">
        <v>1534</v>
      </c>
      <c r="D3990" s="41" t="s">
        <v>1535</v>
      </c>
      <c r="E3990" s="41" t="s">
        <v>127</v>
      </c>
      <c r="F3990" s="40" t="s">
        <v>0</v>
      </c>
      <c r="G3990" s="81" t="s">
        <v>0</v>
      </c>
      <c r="H3990" s="6" t="s">
        <v>25</v>
      </c>
      <c r="I3990" s="104">
        <f>SUM(I3991:I3993)</f>
        <v>12100</v>
      </c>
      <c r="J3990" s="104">
        <f>SUM(J3991:J3993)</f>
        <v>12100</v>
      </c>
      <c r="K3990" s="104">
        <f>SUM(K3991:K3993)</f>
        <v>0</v>
      </c>
      <c r="L3990" s="104">
        <f t="shared" si="1401"/>
        <v>2481</v>
      </c>
      <c r="M3990" s="104">
        <f>SUM(M3991:M3993)</f>
        <v>315</v>
      </c>
      <c r="N3990" s="104">
        <f t="shared" ref="N3990:O3990" si="1406">SUM(N3991:N3993)</f>
        <v>1133</v>
      </c>
      <c r="O3990" s="104">
        <f t="shared" si="1406"/>
        <v>1033</v>
      </c>
      <c r="P3990" s="104">
        <f t="shared" si="1402"/>
        <v>2481</v>
      </c>
      <c r="Q3990" s="104">
        <f t="shared" si="1405"/>
        <v>20.504132231404959</v>
      </c>
      <c r="R3990" s="35"/>
    </row>
    <row r="3991" spans="1:18" x14ac:dyDescent="0.3">
      <c r="A3991" s="40" t="s">
        <v>796</v>
      </c>
      <c r="B3991" s="40" t="s">
        <v>154</v>
      </c>
      <c r="C3991" s="40" t="s">
        <v>1534</v>
      </c>
      <c r="D3991" s="40" t="s">
        <v>1535</v>
      </c>
      <c r="E3991" s="88" t="s">
        <v>3019</v>
      </c>
      <c r="F3991" s="40"/>
      <c r="G3991" s="81" t="s">
        <v>3071</v>
      </c>
      <c r="H3991" s="9" t="s">
        <v>25</v>
      </c>
      <c r="I3991" s="102">
        <v>3500</v>
      </c>
      <c r="J3991" s="102">
        <v>3500</v>
      </c>
      <c r="K3991" s="102"/>
      <c r="L3991" s="102">
        <f t="shared" si="1401"/>
        <v>600</v>
      </c>
      <c r="M3991" s="102">
        <v>0</v>
      </c>
      <c r="N3991" s="102">
        <v>300</v>
      </c>
      <c r="O3991" s="102">
        <v>300</v>
      </c>
      <c r="P3991" s="102">
        <f t="shared" si="1402"/>
        <v>600</v>
      </c>
      <c r="Q3991" s="102">
        <f t="shared" si="1405"/>
        <v>17.142857142857142</v>
      </c>
      <c r="R3991" s="35"/>
    </row>
    <row r="3992" spans="1:18" x14ac:dyDescent="0.3">
      <c r="A3992" s="40" t="s">
        <v>796</v>
      </c>
      <c r="B3992" s="40" t="s">
        <v>154</v>
      </c>
      <c r="C3992" s="40" t="s">
        <v>1534</v>
      </c>
      <c r="D3992" s="40" t="s">
        <v>1535</v>
      </c>
      <c r="E3992" s="88" t="s">
        <v>3019</v>
      </c>
      <c r="F3992" s="40" t="s">
        <v>1542</v>
      </c>
      <c r="G3992" s="81" t="s">
        <v>3071</v>
      </c>
      <c r="H3992" s="9" t="s">
        <v>135</v>
      </c>
      <c r="I3992" s="102">
        <v>3400</v>
      </c>
      <c r="J3992" s="102">
        <v>3400</v>
      </c>
      <c r="K3992" s="102"/>
      <c r="L3992" s="102">
        <f t="shared" si="1401"/>
        <v>1015</v>
      </c>
      <c r="M3992" s="102">
        <v>315</v>
      </c>
      <c r="N3992" s="102">
        <v>400</v>
      </c>
      <c r="O3992" s="102">
        <v>300</v>
      </c>
      <c r="P3992" s="102">
        <f t="shared" si="1402"/>
        <v>1015</v>
      </c>
      <c r="Q3992" s="102">
        <f t="shared" si="1405"/>
        <v>29.852941176470587</v>
      </c>
      <c r="R3992" s="35"/>
    </row>
    <row r="3993" spans="1:18" ht="20.399999999999999" x14ac:dyDescent="0.3">
      <c r="A3993" s="40" t="s">
        <v>796</v>
      </c>
      <c r="B3993" s="40" t="s">
        <v>154</v>
      </c>
      <c r="C3993" s="40" t="s">
        <v>1534</v>
      </c>
      <c r="D3993" s="40" t="s">
        <v>1535</v>
      </c>
      <c r="E3993" s="88" t="s">
        <v>3019</v>
      </c>
      <c r="F3993" s="40" t="s">
        <v>1543</v>
      </c>
      <c r="G3993" s="81" t="s">
        <v>3071</v>
      </c>
      <c r="H3993" s="9" t="s">
        <v>141</v>
      </c>
      <c r="I3993" s="102">
        <v>5200</v>
      </c>
      <c r="J3993" s="102">
        <v>5200</v>
      </c>
      <c r="K3993" s="102"/>
      <c r="L3993" s="102">
        <f t="shared" si="1401"/>
        <v>866</v>
      </c>
      <c r="M3993" s="102">
        <v>0</v>
      </c>
      <c r="N3993" s="102">
        <v>433</v>
      </c>
      <c r="O3993" s="102">
        <v>433</v>
      </c>
      <c r="P3993" s="102">
        <f t="shared" si="1402"/>
        <v>866</v>
      </c>
      <c r="Q3993" s="102">
        <f t="shared" si="1405"/>
        <v>16.653846153846157</v>
      </c>
      <c r="R3993" s="35"/>
    </row>
    <row r="3994" spans="1:18" s="34" customFormat="1" ht="20.399999999999999" x14ac:dyDescent="0.3">
      <c r="A3994" s="43" t="s">
        <v>0</v>
      </c>
      <c r="B3994" s="43" t="s">
        <v>0</v>
      </c>
      <c r="C3994" s="43" t="s">
        <v>0</v>
      </c>
      <c r="D3994" s="49" t="s">
        <v>0</v>
      </c>
      <c r="E3994" s="49" t="s">
        <v>0</v>
      </c>
      <c r="F3994" s="49" t="s">
        <v>0</v>
      </c>
      <c r="G3994" s="49" t="s">
        <v>0</v>
      </c>
      <c r="H3994" s="21" t="s">
        <v>35</v>
      </c>
      <c r="I3994" s="112">
        <f t="shared" ref="I3994:O3995" si="1407">SUM(I3995)</f>
        <v>100</v>
      </c>
      <c r="J3994" s="112">
        <f t="shared" si="1407"/>
        <v>100</v>
      </c>
      <c r="K3994" s="112">
        <f t="shared" si="1407"/>
        <v>0</v>
      </c>
      <c r="L3994" s="112">
        <f t="shared" si="1401"/>
        <v>0</v>
      </c>
      <c r="M3994" s="112">
        <f t="shared" si="1407"/>
        <v>0</v>
      </c>
      <c r="N3994" s="112">
        <f t="shared" si="1407"/>
        <v>0</v>
      </c>
      <c r="O3994" s="112">
        <f t="shared" si="1407"/>
        <v>0</v>
      </c>
      <c r="P3994" s="112">
        <f t="shared" si="1402"/>
        <v>0</v>
      </c>
      <c r="Q3994" s="112">
        <f t="shared" si="1405"/>
        <v>0</v>
      </c>
      <c r="R3994" s="35"/>
    </row>
    <row r="3995" spans="1:18" x14ac:dyDescent="0.3">
      <c r="A3995" s="40" t="s">
        <v>796</v>
      </c>
      <c r="B3995" s="40" t="s">
        <v>154</v>
      </c>
      <c r="C3995" s="40" t="s">
        <v>1534</v>
      </c>
      <c r="D3995" s="40" t="s">
        <v>1535</v>
      </c>
      <c r="E3995" s="52" t="s">
        <v>142</v>
      </c>
      <c r="F3995" s="52" t="s">
        <v>0</v>
      </c>
      <c r="G3995" s="52" t="s">
        <v>0</v>
      </c>
      <c r="H3995" s="6" t="s">
        <v>27</v>
      </c>
      <c r="I3995" s="104">
        <f t="shared" si="1407"/>
        <v>100</v>
      </c>
      <c r="J3995" s="104">
        <f t="shared" si="1407"/>
        <v>100</v>
      </c>
      <c r="K3995" s="104">
        <f t="shared" si="1407"/>
        <v>0</v>
      </c>
      <c r="L3995" s="104">
        <f t="shared" si="1401"/>
        <v>0</v>
      </c>
      <c r="M3995" s="104">
        <f t="shared" si="1407"/>
        <v>0</v>
      </c>
      <c r="N3995" s="104">
        <f t="shared" si="1407"/>
        <v>0</v>
      </c>
      <c r="O3995" s="104">
        <f t="shared" si="1407"/>
        <v>0</v>
      </c>
      <c r="P3995" s="104">
        <f t="shared" si="1402"/>
        <v>0</v>
      </c>
      <c r="Q3995" s="104">
        <f t="shared" si="1405"/>
        <v>0</v>
      </c>
      <c r="R3995" s="35"/>
    </row>
    <row r="3996" spans="1:18" x14ac:dyDescent="0.3">
      <c r="A3996" s="40" t="s">
        <v>796</v>
      </c>
      <c r="B3996" s="40" t="s">
        <v>154</v>
      </c>
      <c r="C3996" s="40" t="s">
        <v>1534</v>
      </c>
      <c r="D3996" s="40" t="s">
        <v>1535</v>
      </c>
      <c r="E3996" s="88" t="s">
        <v>3021</v>
      </c>
      <c r="F3996" s="40"/>
      <c r="G3996" s="81" t="s">
        <v>3071</v>
      </c>
      <c r="H3996" s="9" t="s">
        <v>34</v>
      </c>
      <c r="I3996" s="102">
        <v>100</v>
      </c>
      <c r="J3996" s="102">
        <v>100</v>
      </c>
      <c r="K3996" s="102"/>
      <c r="L3996" s="102">
        <f t="shared" si="1401"/>
        <v>0</v>
      </c>
      <c r="M3996" s="102">
        <v>0</v>
      </c>
      <c r="N3996" s="102"/>
      <c r="O3996" s="102"/>
      <c r="P3996" s="102">
        <f t="shared" si="1402"/>
        <v>0</v>
      </c>
      <c r="Q3996" s="102">
        <f t="shared" si="1405"/>
        <v>0</v>
      </c>
      <c r="R3996" s="35"/>
    </row>
    <row r="3997" spans="1:18" s="34" customFormat="1" ht="20.399999999999999" x14ac:dyDescent="0.3">
      <c r="A3997" s="43" t="s">
        <v>0</v>
      </c>
      <c r="B3997" s="43" t="s">
        <v>0</v>
      </c>
      <c r="C3997" s="43" t="s">
        <v>0</v>
      </c>
      <c r="D3997" s="49" t="s">
        <v>0</v>
      </c>
      <c r="E3997" s="49" t="s">
        <v>0</v>
      </c>
      <c r="F3997" s="49" t="s">
        <v>0</v>
      </c>
      <c r="G3997" s="49" t="s">
        <v>0</v>
      </c>
      <c r="H3997" s="21" t="s">
        <v>53</v>
      </c>
      <c r="I3997" s="112">
        <f t="shared" ref="I3997:O3998" si="1408">SUM(I3998)</f>
        <v>2000</v>
      </c>
      <c r="J3997" s="112">
        <f t="shared" si="1408"/>
        <v>0</v>
      </c>
      <c r="K3997" s="112">
        <f t="shared" si="1408"/>
        <v>0</v>
      </c>
      <c r="L3997" s="112">
        <f t="shared" si="1401"/>
        <v>0</v>
      </c>
      <c r="M3997" s="112">
        <f t="shared" si="1408"/>
        <v>0</v>
      </c>
      <c r="N3997" s="112">
        <f t="shared" si="1408"/>
        <v>0</v>
      </c>
      <c r="O3997" s="112">
        <f t="shared" si="1408"/>
        <v>0</v>
      </c>
      <c r="P3997" s="112">
        <f t="shared" si="1402"/>
        <v>0</v>
      </c>
      <c r="Q3997" s="112" t="str">
        <f t="shared" si="1405"/>
        <v>-</v>
      </c>
      <c r="R3997" s="35"/>
    </row>
    <row r="3998" spans="1:18" x14ac:dyDescent="0.3">
      <c r="A3998" s="40" t="s">
        <v>796</v>
      </c>
      <c r="B3998" s="40" t="s">
        <v>154</v>
      </c>
      <c r="C3998" s="40" t="s">
        <v>1534</v>
      </c>
      <c r="D3998" s="40" t="s">
        <v>1535</v>
      </c>
      <c r="E3998" s="52" t="s">
        <v>149</v>
      </c>
      <c r="F3998" s="52" t="s">
        <v>0</v>
      </c>
      <c r="G3998" s="52" t="s">
        <v>0</v>
      </c>
      <c r="H3998" s="6" t="s">
        <v>46</v>
      </c>
      <c r="I3998" s="104">
        <f t="shared" si="1408"/>
        <v>2000</v>
      </c>
      <c r="J3998" s="104">
        <f t="shared" si="1408"/>
        <v>0</v>
      </c>
      <c r="K3998" s="104">
        <f t="shared" si="1408"/>
        <v>0</v>
      </c>
      <c r="L3998" s="104">
        <f t="shared" si="1401"/>
        <v>0</v>
      </c>
      <c r="M3998" s="104">
        <f t="shared" si="1408"/>
        <v>0</v>
      </c>
      <c r="N3998" s="104">
        <f t="shared" si="1408"/>
        <v>0</v>
      </c>
      <c r="O3998" s="104">
        <f t="shared" si="1408"/>
        <v>0</v>
      </c>
      <c r="P3998" s="104">
        <f t="shared" si="1402"/>
        <v>0</v>
      </c>
      <c r="Q3998" s="104" t="str">
        <f t="shared" si="1405"/>
        <v>-</v>
      </c>
      <c r="R3998" s="35"/>
    </row>
    <row r="3999" spans="1:18" x14ac:dyDescent="0.3">
      <c r="A3999" s="40" t="s">
        <v>796</v>
      </c>
      <c r="B3999" s="40" t="s">
        <v>154</v>
      </c>
      <c r="C3999" s="40" t="s">
        <v>1534</v>
      </c>
      <c r="D3999" s="40" t="s">
        <v>1535</v>
      </c>
      <c r="E3999" s="88" t="s">
        <v>3022</v>
      </c>
      <c r="F3999" s="40"/>
      <c r="G3999" s="81" t="s">
        <v>3071</v>
      </c>
      <c r="H3999" s="9" t="s">
        <v>49</v>
      </c>
      <c r="I3999" s="102">
        <v>2000</v>
      </c>
      <c r="J3999" s="102">
        <v>0</v>
      </c>
      <c r="K3999" s="102"/>
      <c r="L3999" s="102">
        <f t="shared" si="1401"/>
        <v>0</v>
      </c>
      <c r="M3999" s="102">
        <v>0</v>
      </c>
      <c r="N3999" s="102"/>
      <c r="O3999" s="102"/>
      <c r="P3999" s="102">
        <f t="shared" si="1402"/>
        <v>0</v>
      </c>
      <c r="Q3999" s="102" t="str">
        <f t="shared" si="1405"/>
        <v>-</v>
      </c>
      <c r="R3999" s="35"/>
    </row>
    <row r="4000" spans="1:18" s="34" customFormat="1" x14ac:dyDescent="0.3">
      <c r="A4000" s="49" t="s">
        <v>0</v>
      </c>
      <c r="B4000" s="49" t="s">
        <v>0</v>
      </c>
      <c r="C4000" s="49" t="s">
        <v>0</v>
      </c>
      <c r="D4000" s="49" t="s">
        <v>0</v>
      </c>
      <c r="E4000" s="49" t="s">
        <v>0</v>
      </c>
      <c r="F4000" s="49" t="s">
        <v>0</v>
      </c>
      <c r="G4000" s="49" t="s">
        <v>0</v>
      </c>
      <c r="H4000" s="21" t="s">
        <v>1544</v>
      </c>
      <c r="I4000" s="112">
        <f>SUM(I3971,I3994,I3997)</f>
        <v>1450099</v>
      </c>
      <c r="J4000" s="112">
        <f>SUM(J3971,J3994,J3997)</f>
        <v>1448099</v>
      </c>
      <c r="K4000" s="112">
        <f>SUM(K3971,K3994,K3997)</f>
        <v>0</v>
      </c>
      <c r="L4000" s="112">
        <f t="shared" si="1401"/>
        <v>375880</v>
      </c>
      <c r="M4000" s="112">
        <f>SUM(M3971,M3994,M3997)</f>
        <v>119310</v>
      </c>
      <c r="N4000" s="112">
        <f t="shared" ref="N4000:O4000" si="1409">SUM(N3971,N3994,N3997)</f>
        <v>134060</v>
      </c>
      <c r="O4000" s="112">
        <f t="shared" si="1409"/>
        <v>122510</v>
      </c>
      <c r="P4000" s="112">
        <f t="shared" si="1402"/>
        <v>375880</v>
      </c>
      <c r="Q4000" s="112">
        <f t="shared" si="1405"/>
        <v>25.956788865954607</v>
      </c>
      <c r="R4000" s="35"/>
    </row>
    <row r="4001" spans="1:18" ht="15" thickBot="1" x14ac:dyDescent="0.35">
      <c r="A4001" s="81" t="s">
        <v>0</v>
      </c>
      <c r="B4001" s="81" t="s">
        <v>0</v>
      </c>
      <c r="C4001" s="81" t="s">
        <v>0</v>
      </c>
      <c r="D4001" s="81" t="s">
        <v>0</v>
      </c>
      <c r="E4001" s="81" t="s">
        <v>0</v>
      </c>
      <c r="F4001" s="81" t="s">
        <v>0</v>
      </c>
      <c r="G4001" s="81" t="s">
        <v>0</v>
      </c>
      <c r="H4001" s="6" t="s">
        <v>152</v>
      </c>
      <c r="I4001" s="104">
        <v>49</v>
      </c>
      <c r="J4001" s="104">
        <v>49</v>
      </c>
      <c r="K4001" s="104"/>
      <c r="L4001" s="104"/>
      <c r="M4001" s="104"/>
      <c r="N4001" s="104"/>
      <c r="O4001" s="104"/>
      <c r="P4001" s="104"/>
      <c r="Q4001" s="104"/>
      <c r="R4001" s="35"/>
    </row>
    <row r="4002" spans="1:18" s="34" customFormat="1" ht="31.2" thickBot="1" x14ac:dyDescent="0.35">
      <c r="A4002" s="127" t="s">
        <v>0</v>
      </c>
      <c r="B4002" s="127" t="s">
        <v>0</v>
      </c>
      <c r="C4002" s="127" t="s">
        <v>0</v>
      </c>
      <c r="D4002" s="127" t="s">
        <v>0</v>
      </c>
      <c r="E4002" s="127" t="s">
        <v>0</v>
      </c>
      <c r="F4002" s="127" t="s">
        <v>0</v>
      </c>
      <c r="G4002" s="127" t="s">
        <v>0</v>
      </c>
      <c r="H4002" s="29" t="s">
        <v>63</v>
      </c>
      <c r="I4002" s="124" t="s">
        <v>3013</v>
      </c>
      <c r="J4002" s="124" t="s">
        <v>2</v>
      </c>
      <c r="K4002" s="124" t="s">
        <v>3097</v>
      </c>
      <c r="L4002" s="124" t="s">
        <v>3097</v>
      </c>
      <c r="M4002" s="124" t="s">
        <v>3098</v>
      </c>
      <c r="N4002" s="124" t="s">
        <v>3099</v>
      </c>
      <c r="O4002" s="124" t="s">
        <v>3100</v>
      </c>
      <c r="P4002" s="124" t="s">
        <v>3097</v>
      </c>
      <c r="Q4002" s="126" t="s">
        <v>3101</v>
      </c>
      <c r="R4002" s="35"/>
    </row>
    <row r="4003" spans="1:18" x14ac:dyDescent="0.3">
      <c r="A4003" s="128"/>
      <c r="B4003" s="128"/>
      <c r="C4003" s="128"/>
      <c r="D4003" s="128"/>
      <c r="E4003" s="128"/>
      <c r="F4003" s="128"/>
      <c r="G4003" s="128"/>
      <c r="H4003" s="10" t="s">
        <v>0</v>
      </c>
      <c r="I4003" s="103">
        <v>1</v>
      </c>
      <c r="J4003" s="103">
        <v>2</v>
      </c>
      <c r="K4003" s="103">
        <v>3</v>
      </c>
      <c r="L4003" s="103" t="s">
        <v>3</v>
      </c>
      <c r="M4003" s="103">
        <v>5</v>
      </c>
      <c r="N4003" s="103">
        <v>6</v>
      </c>
      <c r="O4003" s="103">
        <v>7</v>
      </c>
      <c r="P4003" s="103" t="s">
        <v>3102</v>
      </c>
      <c r="Q4003" s="103">
        <v>9</v>
      </c>
      <c r="R4003" s="35"/>
    </row>
    <row r="4004" spans="1:18" x14ac:dyDescent="0.3">
      <c r="A4004" s="128"/>
      <c r="B4004" s="128"/>
      <c r="C4004" s="128"/>
      <c r="D4004" s="128"/>
      <c r="E4004" s="128"/>
      <c r="F4004" s="128"/>
      <c r="G4004" s="128"/>
      <c r="H4004" s="11" t="s">
        <v>99</v>
      </c>
      <c r="I4004" s="105">
        <f>SUM(I4000)</f>
        <v>1450099</v>
      </c>
      <c r="J4004" s="105">
        <f>SUM(J4000)</f>
        <v>1448099</v>
      </c>
      <c r="K4004" s="105">
        <f>SUM(K4000)</f>
        <v>0</v>
      </c>
      <c r="L4004" s="105">
        <f t="shared" si="1401"/>
        <v>375880</v>
      </c>
      <c r="M4004" s="105">
        <f>SUM(M4000)</f>
        <v>119310</v>
      </c>
      <c r="N4004" s="105">
        <f t="shared" ref="N4004:O4004" si="1410">SUM(N4000)</f>
        <v>134060</v>
      </c>
      <c r="O4004" s="105">
        <f t="shared" si="1410"/>
        <v>122510</v>
      </c>
      <c r="P4004" s="105">
        <f t="shared" si="1402"/>
        <v>375880</v>
      </c>
      <c r="Q4004" s="105">
        <f t="shared" si="1405"/>
        <v>25.956788865954607</v>
      </c>
      <c r="R4004" s="35"/>
    </row>
    <row r="4005" spans="1:18" x14ac:dyDescent="0.3">
      <c r="A4005" s="128"/>
      <c r="B4005" s="128"/>
      <c r="C4005" s="128"/>
      <c r="D4005" s="128"/>
      <c r="E4005" s="128"/>
      <c r="F4005" s="128"/>
      <c r="G4005" s="128"/>
      <c r="H4005" s="12" t="s">
        <v>62</v>
      </c>
      <c r="I4005" s="105">
        <f>SUM(I4004)</f>
        <v>1450099</v>
      </c>
      <c r="J4005" s="105">
        <f>SUM(J4004)</f>
        <v>1448099</v>
      </c>
      <c r="K4005" s="105">
        <f>SUM(K4004)</f>
        <v>0</v>
      </c>
      <c r="L4005" s="105">
        <f t="shared" si="1401"/>
        <v>375880</v>
      </c>
      <c r="M4005" s="105">
        <f>SUM(M4004)</f>
        <v>119310</v>
      </c>
      <c r="N4005" s="105">
        <f t="shared" ref="N4005:O4005" si="1411">SUM(N4004)</f>
        <v>134060</v>
      </c>
      <c r="O4005" s="105">
        <f t="shared" si="1411"/>
        <v>122510</v>
      </c>
      <c r="P4005" s="105">
        <f t="shared" si="1402"/>
        <v>375880</v>
      </c>
      <c r="Q4005" s="105">
        <f t="shared" si="1405"/>
        <v>25.956788865954607</v>
      </c>
      <c r="R4005" s="35"/>
    </row>
    <row r="4006" spans="1:18" x14ac:dyDescent="0.3">
      <c r="A4006" s="129"/>
      <c r="B4006" s="129"/>
      <c r="C4006" s="129"/>
      <c r="D4006" s="129"/>
      <c r="E4006" s="129"/>
      <c r="F4006" s="129"/>
      <c r="G4006" s="129"/>
      <c r="R4006" s="35"/>
    </row>
    <row r="4007" spans="1:18" ht="15" thickBot="1" x14ac:dyDescent="0.35">
      <c r="A4007" s="81" t="s">
        <v>0</v>
      </c>
      <c r="B4007" s="81" t="s">
        <v>0</v>
      </c>
      <c r="C4007" s="81" t="s">
        <v>0</v>
      </c>
      <c r="D4007" s="81" t="s">
        <v>0</v>
      </c>
      <c r="E4007" s="81" t="s">
        <v>0</v>
      </c>
      <c r="F4007" s="81" t="s">
        <v>0</v>
      </c>
      <c r="G4007" s="81" t="s">
        <v>0</v>
      </c>
      <c r="H4007" s="13" t="s">
        <v>0</v>
      </c>
      <c r="I4007" s="106"/>
      <c r="J4007" s="106"/>
      <c r="K4007" s="106"/>
      <c r="L4007" s="106"/>
      <c r="M4007" s="106"/>
      <c r="N4007" s="106"/>
      <c r="O4007" s="106"/>
      <c r="P4007" s="106"/>
      <c r="Q4007" s="106"/>
      <c r="R4007" s="35"/>
    </row>
    <row r="4008" spans="1:18" s="34" customFormat="1" ht="31.2" thickBot="1" x14ac:dyDescent="0.35">
      <c r="A4008" s="45" t="s">
        <v>112</v>
      </c>
      <c r="B4008" s="45" t="s">
        <v>113</v>
      </c>
      <c r="C4008" s="45" t="s">
        <v>114</v>
      </c>
      <c r="D4008" s="46" t="s">
        <v>0</v>
      </c>
      <c r="E4008" s="45" t="s">
        <v>3014</v>
      </c>
      <c r="F4008" s="45" t="s">
        <v>115</v>
      </c>
      <c r="G4008" s="45" t="s">
        <v>116</v>
      </c>
      <c r="H4008" s="29" t="s">
        <v>1</v>
      </c>
      <c r="I4008" s="124" t="s">
        <v>3013</v>
      </c>
      <c r="J4008" s="124" t="s">
        <v>2</v>
      </c>
      <c r="K4008" s="124" t="s">
        <v>3097</v>
      </c>
      <c r="L4008" s="124" t="s">
        <v>3097</v>
      </c>
      <c r="M4008" s="124" t="s">
        <v>3098</v>
      </c>
      <c r="N4008" s="124" t="s">
        <v>3099</v>
      </c>
      <c r="O4008" s="124" t="s">
        <v>3100</v>
      </c>
      <c r="P4008" s="124" t="s">
        <v>3097</v>
      </c>
      <c r="Q4008" s="126" t="s">
        <v>3101</v>
      </c>
      <c r="R4008" s="35"/>
    </row>
    <row r="4009" spans="1:18" x14ac:dyDescent="0.3">
      <c r="A4009" s="50" t="s">
        <v>0</v>
      </c>
      <c r="B4009" s="50" t="s">
        <v>0</v>
      </c>
      <c r="C4009" s="50" t="s">
        <v>0</v>
      </c>
      <c r="D4009" s="51" t="s">
        <v>0</v>
      </c>
      <c r="E4009" s="51" t="s">
        <v>0</v>
      </c>
      <c r="F4009" s="86" t="s">
        <v>0</v>
      </c>
      <c r="G4009" s="87" t="s">
        <v>0</v>
      </c>
      <c r="H4009" s="8" t="s">
        <v>0</v>
      </c>
      <c r="I4009" s="103">
        <v>1</v>
      </c>
      <c r="J4009" s="103">
        <v>2</v>
      </c>
      <c r="K4009" s="103">
        <v>3</v>
      </c>
      <c r="L4009" s="103" t="s">
        <v>3</v>
      </c>
      <c r="M4009" s="103">
        <v>5</v>
      </c>
      <c r="N4009" s="103">
        <v>6</v>
      </c>
      <c r="O4009" s="103">
        <v>7</v>
      </c>
      <c r="P4009" s="103" t="s">
        <v>3102</v>
      </c>
      <c r="Q4009" s="103">
        <v>9</v>
      </c>
      <c r="R4009" s="35"/>
    </row>
    <row r="4010" spans="1:18" x14ac:dyDescent="0.3">
      <c r="A4010" s="41" t="s">
        <v>796</v>
      </c>
      <c r="B4010" s="41" t="s">
        <v>154</v>
      </c>
      <c r="C4010" s="40" t="s">
        <v>1545</v>
      </c>
      <c r="D4010" s="40" t="s">
        <v>1546</v>
      </c>
      <c r="E4010" s="52" t="s">
        <v>0</v>
      </c>
      <c r="F4010" s="52" t="s">
        <v>0</v>
      </c>
      <c r="G4010" s="52" t="s">
        <v>0</v>
      </c>
      <c r="H4010" s="6" t="s">
        <v>1547</v>
      </c>
      <c r="I4010" s="102"/>
      <c r="J4010" s="102"/>
      <c r="K4010" s="102"/>
      <c r="L4010" s="102">
        <f t="shared" si="1401"/>
        <v>0</v>
      </c>
      <c r="M4010" s="102">
        <v>0</v>
      </c>
      <c r="N4010" s="102"/>
      <c r="O4010" s="102"/>
      <c r="P4010" s="102">
        <f t="shared" si="1402"/>
        <v>0</v>
      </c>
      <c r="Q4010" s="102" t="str">
        <f t="shared" si="1405"/>
        <v>-</v>
      </c>
      <c r="R4010" s="35"/>
    </row>
    <row r="4011" spans="1:18" s="34" customFormat="1" ht="20.399999999999999" x14ac:dyDescent="0.3">
      <c r="A4011" s="43" t="s">
        <v>0</v>
      </c>
      <c r="B4011" s="43" t="s">
        <v>0</v>
      </c>
      <c r="C4011" s="43" t="s">
        <v>0</v>
      </c>
      <c r="D4011" s="49" t="s">
        <v>0</v>
      </c>
      <c r="E4011" s="49" t="s">
        <v>0</v>
      </c>
      <c r="F4011" s="49" t="s">
        <v>0</v>
      </c>
      <c r="G4011" s="49" t="s">
        <v>0</v>
      </c>
      <c r="H4011" s="21" t="s">
        <v>26</v>
      </c>
      <c r="I4011" s="112">
        <f>SUM(I4012,I4020,I4022)</f>
        <v>2753119</v>
      </c>
      <c r="J4011" s="112">
        <f>SUM(J4012,J4020,J4022)</f>
        <v>2718719</v>
      </c>
      <c r="K4011" s="112">
        <f>SUM(K4012,K4020,K4022)</f>
        <v>0</v>
      </c>
      <c r="L4011" s="112">
        <f t="shared" si="1401"/>
        <v>708794</v>
      </c>
      <c r="M4011" s="112">
        <f>SUM(M4012,M4020,M4022)</f>
        <v>191894</v>
      </c>
      <c r="N4011" s="112">
        <f t="shared" ref="N4011:O4011" si="1412">SUM(N4012,N4020,N4022)</f>
        <v>269100</v>
      </c>
      <c r="O4011" s="112">
        <f t="shared" si="1412"/>
        <v>247800</v>
      </c>
      <c r="P4011" s="112">
        <f t="shared" si="1402"/>
        <v>708794</v>
      </c>
      <c r="Q4011" s="112">
        <f t="shared" si="1405"/>
        <v>26.070881176024447</v>
      </c>
      <c r="R4011" s="35"/>
    </row>
    <row r="4012" spans="1:18" x14ac:dyDescent="0.3">
      <c r="A4012" s="40" t="s">
        <v>796</v>
      </c>
      <c r="B4012" s="40" t="s">
        <v>154</v>
      </c>
      <c r="C4012" s="40" t="s">
        <v>1545</v>
      </c>
      <c r="D4012" s="40" t="s">
        <v>1546</v>
      </c>
      <c r="E4012" s="52" t="s">
        <v>119</v>
      </c>
      <c r="F4012" s="52" t="s">
        <v>0</v>
      </c>
      <c r="G4012" s="52" t="s">
        <v>0</v>
      </c>
      <c r="H4012" s="6" t="s">
        <v>5</v>
      </c>
      <c r="I4012" s="104">
        <f>SUM(I4013,I4014)</f>
        <v>2163691</v>
      </c>
      <c r="J4012" s="104">
        <f>SUM(J4013,J4014)</f>
        <v>2153591</v>
      </c>
      <c r="K4012" s="104">
        <f>SUM(K4013,K4014)</f>
        <v>0</v>
      </c>
      <c r="L4012" s="104">
        <f t="shared" si="1401"/>
        <v>593283</v>
      </c>
      <c r="M4012" s="104">
        <f>SUM(M4013,M4014)</f>
        <v>174783</v>
      </c>
      <c r="N4012" s="104">
        <f t="shared" ref="N4012:O4012" si="1413">SUM(N4013,N4014)</f>
        <v>216700</v>
      </c>
      <c r="O4012" s="104">
        <f t="shared" si="1413"/>
        <v>201800</v>
      </c>
      <c r="P4012" s="104">
        <f t="shared" si="1402"/>
        <v>593283</v>
      </c>
      <c r="Q4012" s="104">
        <f t="shared" si="1405"/>
        <v>27.548545661641416</v>
      </c>
      <c r="R4012" s="35"/>
    </row>
    <row r="4013" spans="1:18" x14ac:dyDescent="0.3">
      <c r="A4013" s="40" t="s">
        <v>796</v>
      </c>
      <c r="B4013" s="40" t="s">
        <v>154</v>
      </c>
      <c r="C4013" s="40" t="s">
        <v>1545</v>
      </c>
      <c r="D4013" s="40" t="s">
        <v>1546</v>
      </c>
      <c r="E4013" s="88" t="s">
        <v>3015</v>
      </c>
      <c r="F4013" s="40"/>
      <c r="G4013" s="81" t="s">
        <v>3071</v>
      </c>
      <c r="H4013" s="9" t="s">
        <v>6</v>
      </c>
      <c r="I4013" s="102">
        <v>1887801</v>
      </c>
      <c r="J4013" s="102">
        <v>1880201</v>
      </c>
      <c r="K4013" s="102"/>
      <c r="L4013" s="102">
        <f t="shared" si="1401"/>
        <v>528112</v>
      </c>
      <c r="M4013" s="102">
        <v>158112</v>
      </c>
      <c r="N4013" s="102">
        <v>190000</v>
      </c>
      <c r="O4013" s="102">
        <v>180000</v>
      </c>
      <c r="P4013" s="102">
        <f t="shared" si="1402"/>
        <v>528112</v>
      </c>
      <c r="Q4013" s="102">
        <f t="shared" si="1405"/>
        <v>28.088060797755134</v>
      </c>
      <c r="R4013" s="35"/>
    </row>
    <row r="4014" spans="1:18" x14ac:dyDescent="0.3">
      <c r="A4014" s="41" t="s">
        <v>796</v>
      </c>
      <c r="B4014" s="41" t="s">
        <v>154</v>
      </c>
      <c r="C4014" s="41" t="s">
        <v>1545</v>
      </c>
      <c r="D4014" s="41" t="s">
        <v>1546</v>
      </c>
      <c r="E4014" s="41" t="s">
        <v>120</v>
      </c>
      <c r="F4014" s="40" t="s">
        <v>0</v>
      </c>
      <c r="G4014" s="81" t="s">
        <v>0</v>
      </c>
      <c r="H4014" s="6" t="s">
        <v>7</v>
      </c>
      <c r="I4014" s="104">
        <f>SUM(I4015:I4019)</f>
        <v>275890</v>
      </c>
      <c r="J4014" s="104">
        <f>SUM(J4015:J4019)</f>
        <v>273390</v>
      </c>
      <c r="K4014" s="104">
        <f>SUM(K4015:K4019)</f>
        <v>0</v>
      </c>
      <c r="L4014" s="104">
        <f t="shared" si="1401"/>
        <v>65171</v>
      </c>
      <c r="M4014" s="104">
        <f>SUM(M4015:M4019)</f>
        <v>16671</v>
      </c>
      <c r="N4014" s="104">
        <f t="shared" ref="N4014:O4014" si="1414">SUM(N4015:N4019)</f>
        <v>26700</v>
      </c>
      <c r="O4014" s="104">
        <f t="shared" si="1414"/>
        <v>21800</v>
      </c>
      <c r="P4014" s="104">
        <f t="shared" si="1402"/>
        <v>65171</v>
      </c>
      <c r="Q4014" s="104">
        <f t="shared" si="1405"/>
        <v>23.838106733969784</v>
      </c>
      <c r="R4014" s="35"/>
    </row>
    <row r="4015" spans="1:18" x14ac:dyDescent="0.3">
      <c r="A4015" s="40" t="s">
        <v>796</v>
      </c>
      <c r="B4015" s="40" t="s">
        <v>154</v>
      </c>
      <c r="C4015" s="40" t="s">
        <v>1545</v>
      </c>
      <c r="D4015" s="40" t="s">
        <v>1546</v>
      </c>
      <c r="E4015" s="88" t="s">
        <v>3016</v>
      </c>
      <c r="F4015" s="40" t="s">
        <v>1548</v>
      </c>
      <c r="G4015" s="81" t="s">
        <v>3071</v>
      </c>
      <c r="H4015" s="9" t="s">
        <v>11</v>
      </c>
      <c r="I4015" s="102">
        <v>24000</v>
      </c>
      <c r="J4015" s="102">
        <v>24000</v>
      </c>
      <c r="K4015" s="102"/>
      <c r="L4015" s="102">
        <f t="shared" si="1401"/>
        <v>4900</v>
      </c>
      <c r="M4015" s="102">
        <v>0</v>
      </c>
      <c r="N4015" s="102">
        <v>4900</v>
      </c>
      <c r="O4015" s="102"/>
      <c r="P4015" s="102">
        <f t="shared" si="1402"/>
        <v>4900</v>
      </c>
      <c r="Q4015" s="102">
        <f t="shared" si="1405"/>
        <v>20.416666666666668</v>
      </c>
      <c r="R4015" s="35"/>
    </row>
    <row r="4016" spans="1:18" x14ac:dyDescent="0.3">
      <c r="A4016" s="40" t="s">
        <v>796</v>
      </c>
      <c r="B4016" s="40" t="s">
        <v>154</v>
      </c>
      <c r="C4016" s="40" t="s">
        <v>1545</v>
      </c>
      <c r="D4016" s="40" t="s">
        <v>1546</v>
      </c>
      <c r="E4016" s="88" t="s">
        <v>3016</v>
      </c>
      <c r="F4016" s="40" t="s">
        <v>1549</v>
      </c>
      <c r="G4016" s="81" t="s">
        <v>3071</v>
      </c>
      <c r="H4016" s="9" t="s">
        <v>9</v>
      </c>
      <c r="I4016" s="102">
        <v>53800</v>
      </c>
      <c r="J4016" s="102">
        <v>51300</v>
      </c>
      <c r="K4016" s="102"/>
      <c r="L4016" s="102">
        <f t="shared" si="1401"/>
        <v>13712</v>
      </c>
      <c r="M4016" s="102">
        <v>4112</v>
      </c>
      <c r="N4016" s="102">
        <v>4800</v>
      </c>
      <c r="O4016" s="102">
        <v>4800</v>
      </c>
      <c r="P4016" s="102">
        <f t="shared" si="1402"/>
        <v>13712</v>
      </c>
      <c r="Q4016" s="102">
        <f t="shared" si="1405"/>
        <v>26.729044834307992</v>
      </c>
      <c r="R4016" s="35"/>
    </row>
    <row r="4017" spans="1:18" x14ac:dyDescent="0.3">
      <c r="A4017" s="40" t="s">
        <v>796</v>
      </c>
      <c r="B4017" s="40" t="s">
        <v>154</v>
      </c>
      <c r="C4017" s="40" t="s">
        <v>1545</v>
      </c>
      <c r="D4017" s="40" t="s">
        <v>1546</v>
      </c>
      <c r="E4017" s="88" t="s">
        <v>3016</v>
      </c>
      <c r="F4017" s="40" t="s">
        <v>1550</v>
      </c>
      <c r="G4017" s="81" t="s">
        <v>3071</v>
      </c>
      <c r="H4017" s="9" t="s">
        <v>12</v>
      </c>
      <c r="I4017" s="102">
        <v>155210</v>
      </c>
      <c r="J4017" s="102">
        <v>155210</v>
      </c>
      <c r="K4017" s="102"/>
      <c r="L4017" s="102">
        <f t="shared" si="1401"/>
        <v>46559</v>
      </c>
      <c r="M4017" s="102">
        <v>12559</v>
      </c>
      <c r="N4017" s="102">
        <v>17000</v>
      </c>
      <c r="O4017" s="102">
        <v>17000</v>
      </c>
      <c r="P4017" s="102">
        <f t="shared" si="1402"/>
        <v>46559</v>
      </c>
      <c r="Q4017" s="102">
        <f t="shared" si="1405"/>
        <v>29.997422846466076</v>
      </c>
      <c r="R4017" s="35"/>
    </row>
    <row r="4018" spans="1:18" x14ac:dyDescent="0.3">
      <c r="A4018" s="40" t="s">
        <v>796</v>
      </c>
      <c r="B4018" s="40" t="s">
        <v>154</v>
      </c>
      <c r="C4018" s="40" t="s">
        <v>1545</v>
      </c>
      <c r="D4018" s="40" t="s">
        <v>1546</v>
      </c>
      <c r="E4018" s="88" t="s">
        <v>3016</v>
      </c>
      <c r="F4018" s="40" t="s">
        <v>1551</v>
      </c>
      <c r="G4018" s="81" t="s">
        <v>3071</v>
      </c>
      <c r="H4018" s="9" t="s">
        <v>10</v>
      </c>
      <c r="I4018" s="102">
        <v>37380</v>
      </c>
      <c r="J4018" s="102">
        <v>37380</v>
      </c>
      <c r="K4018" s="102"/>
      <c r="L4018" s="102">
        <f t="shared" si="1401"/>
        <v>0</v>
      </c>
      <c r="M4018" s="102">
        <v>0</v>
      </c>
      <c r="N4018" s="102"/>
      <c r="O4018" s="102"/>
      <c r="P4018" s="102">
        <f t="shared" si="1402"/>
        <v>0</v>
      </c>
      <c r="Q4018" s="102">
        <f t="shared" si="1405"/>
        <v>0</v>
      </c>
      <c r="R4018" s="35"/>
    </row>
    <row r="4019" spans="1:18" x14ac:dyDescent="0.3">
      <c r="A4019" s="40" t="s">
        <v>796</v>
      </c>
      <c r="B4019" s="40" t="s">
        <v>154</v>
      </c>
      <c r="C4019" s="40" t="s">
        <v>1545</v>
      </c>
      <c r="D4019" s="40" t="s">
        <v>1546</v>
      </c>
      <c r="E4019" s="88" t="s">
        <v>3016</v>
      </c>
      <c r="F4019" s="40" t="s">
        <v>1552</v>
      </c>
      <c r="G4019" s="81" t="s">
        <v>3071</v>
      </c>
      <c r="H4019" s="9" t="s">
        <v>8</v>
      </c>
      <c r="I4019" s="102">
        <v>5500</v>
      </c>
      <c r="J4019" s="102">
        <v>5500</v>
      </c>
      <c r="K4019" s="102"/>
      <c r="L4019" s="102">
        <f t="shared" si="1401"/>
        <v>0</v>
      </c>
      <c r="M4019" s="102">
        <v>0</v>
      </c>
      <c r="N4019" s="102">
        <v>0</v>
      </c>
      <c r="O4019" s="102">
        <v>0</v>
      </c>
      <c r="P4019" s="102">
        <f t="shared" si="1402"/>
        <v>0</v>
      </c>
      <c r="Q4019" s="102">
        <f t="shared" si="1405"/>
        <v>0</v>
      </c>
      <c r="R4019" s="35"/>
    </row>
    <row r="4020" spans="1:18" x14ac:dyDescent="0.3">
      <c r="A4020" s="40" t="s">
        <v>796</v>
      </c>
      <c r="B4020" s="40" t="s">
        <v>154</v>
      </c>
      <c r="C4020" s="40" t="s">
        <v>1545</v>
      </c>
      <c r="D4020" s="40" t="s">
        <v>1546</v>
      </c>
      <c r="E4020" s="52" t="s">
        <v>124</v>
      </c>
      <c r="F4020" s="52" t="s">
        <v>0</v>
      </c>
      <c r="G4020" s="52" t="s">
        <v>0</v>
      </c>
      <c r="H4020" s="6" t="s">
        <v>14</v>
      </c>
      <c r="I4020" s="104">
        <f>SUM(I4021)</f>
        <v>201456</v>
      </c>
      <c r="J4020" s="104">
        <f>SUM(J4021)</f>
        <v>201456</v>
      </c>
      <c r="K4020" s="104">
        <f>SUM(K4021)</f>
        <v>0</v>
      </c>
      <c r="L4020" s="104">
        <f t="shared" si="1401"/>
        <v>54603</v>
      </c>
      <c r="M4020" s="104">
        <f>SUM(M4021)</f>
        <v>16603</v>
      </c>
      <c r="N4020" s="104">
        <f t="shared" ref="N4020:O4020" si="1415">SUM(N4021)</f>
        <v>20000</v>
      </c>
      <c r="O4020" s="104">
        <f t="shared" si="1415"/>
        <v>18000</v>
      </c>
      <c r="P4020" s="104">
        <f t="shared" si="1402"/>
        <v>54603</v>
      </c>
      <c r="Q4020" s="104">
        <f t="shared" si="1405"/>
        <v>27.104181558255895</v>
      </c>
      <c r="R4020" s="35"/>
    </row>
    <row r="4021" spans="1:18" x14ac:dyDescent="0.3">
      <c r="A4021" s="40" t="s">
        <v>796</v>
      </c>
      <c r="B4021" s="40" t="s">
        <v>154</v>
      </c>
      <c r="C4021" s="40" t="s">
        <v>1545</v>
      </c>
      <c r="D4021" s="40" t="s">
        <v>1546</v>
      </c>
      <c r="E4021" s="88" t="s">
        <v>3017</v>
      </c>
      <c r="F4021" s="40"/>
      <c r="G4021" s="81" t="s">
        <v>3071</v>
      </c>
      <c r="H4021" s="9" t="s">
        <v>15</v>
      </c>
      <c r="I4021" s="102">
        <v>201456</v>
      </c>
      <c r="J4021" s="102">
        <v>201456</v>
      </c>
      <c r="K4021" s="102"/>
      <c r="L4021" s="102">
        <f t="shared" si="1401"/>
        <v>54603</v>
      </c>
      <c r="M4021" s="102">
        <v>16603</v>
      </c>
      <c r="N4021" s="102">
        <v>20000</v>
      </c>
      <c r="O4021" s="102">
        <v>18000</v>
      </c>
      <c r="P4021" s="102">
        <f t="shared" si="1402"/>
        <v>54603</v>
      </c>
      <c r="Q4021" s="102">
        <f t="shared" si="1405"/>
        <v>27.104181558255895</v>
      </c>
      <c r="R4021" s="35"/>
    </row>
    <row r="4022" spans="1:18" x14ac:dyDescent="0.3">
      <c r="A4022" s="40" t="s">
        <v>796</v>
      </c>
      <c r="B4022" s="40" t="s">
        <v>154</v>
      </c>
      <c r="C4022" s="40" t="s">
        <v>1545</v>
      </c>
      <c r="D4022" s="40" t="s">
        <v>1546</v>
      </c>
      <c r="E4022" s="52" t="s">
        <v>125</v>
      </c>
      <c r="F4022" s="52" t="s">
        <v>0</v>
      </c>
      <c r="G4022" s="52" t="s">
        <v>0</v>
      </c>
      <c r="H4022" s="6" t="s">
        <v>16</v>
      </c>
      <c r="I4022" s="104">
        <f>SUM(I4023:I4030)</f>
        <v>387972</v>
      </c>
      <c r="J4022" s="104">
        <f>SUM(J4023:J4030)</f>
        <v>363672</v>
      </c>
      <c r="K4022" s="104">
        <f>SUM(K4023:K4030)</f>
        <v>0</v>
      </c>
      <c r="L4022" s="104">
        <f t="shared" si="1401"/>
        <v>60908</v>
      </c>
      <c r="M4022" s="104">
        <f>SUM(M4023:M4030)</f>
        <v>508</v>
      </c>
      <c r="N4022" s="104">
        <f t="shared" ref="N4022:O4022" si="1416">SUM(N4023:N4030)</f>
        <v>32400</v>
      </c>
      <c r="O4022" s="104">
        <f t="shared" si="1416"/>
        <v>28000</v>
      </c>
      <c r="P4022" s="104">
        <f t="shared" si="1402"/>
        <v>60908</v>
      </c>
      <c r="Q4022" s="104">
        <f t="shared" si="1405"/>
        <v>16.748058690248353</v>
      </c>
      <c r="R4022" s="35"/>
    </row>
    <row r="4023" spans="1:18" x14ac:dyDescent="0.3">
      <c r="A4023" s="40" t="s">
        <v>796</v>
      </c>
      <c r="B4023" s="40" t="s">
        <v>154</v>
      </c>
      <c r="C4023" s="40" t="s">
        <v>1545</v>
      </c>
      <c r="D4023" s="40" t="s">
        <v>1546</v>
      </c>
      <c r="E4023" s="88" t="s">
        <v>3018</v>
      </c>
      <c r="F4023" s="40"/>
      <c r="G4023" s="81" t="s">
        <v>3071</v>
      </c>
      <c r="H4023" s="9" t="s">
        <v>17</v>
      </c>
      <c r="I4023" s="102">
        <v>4800</v>
      </c>
      <c r="J4023" s="102">
        <v>4800</v>
      </c>
      <c r="K4023" s="102"/>
      <c r="L4023" s="102">
        <f t="shared" si="1401"/>
        <v>800</v>
      </c>
      <c r="M4023" s="102">
        <v>0</v>
      </c>
      <c r="N4023" s="102">
        <v>800</v>
      </c>
      <c r="O4023" s="102">
        <v>0</v>
      </c>
      <c r="P4023" s="102">
        <f t="shared" si="1402"/>
        <v>800</v>
      </c>
      <c r="Q4023" s="102">
        <f t="shared" si="1405"/>
        <v>16.666666666666664</v>
      </c>
      <c r="R4023" s="35"/>
    </row>
    <row r="4024" spans="1:18" x14ac:dyDescent="0.3">
      <c r="A4024" s="40" t="s">
        <v>796</v>
      </c>
      <c r="B4024" s="40" t="s">
        <v>154</v>
      </c>
      <c r="C4024" s="40" t="s">
        <v>1545</v>
      </c>
      <c r="D4024" s="40" t="s">
        <v>1546</v>
      </c>
      <c r="E4024" s="88" t="s">
        <v>3031</v>
      </c>
      <c r="F4024" s="40"/>
      <c r="G4024" s="81" t="s">
        <v>3071</v>
      </c>
      <c r="H4024" s="9" t="s">
        <v>18</v>
      </c>
      <c r="I4024" s="102">
        <v>49900</v>
      </c>
      <c r="J4024" s="102">
        <v>49900</v>
      </c>
      <c r="K4024" s="102"/>
      <c r="L4024" s="102">
        <f t="shared" si="1401"/>
        <v>14000</v>
      </c>
      <c r="M4024" s="102">
        <v>0</v>
      </c>
      <c r="N4024" s="102">
        <v>10000</v>
      </c>
      <c r="O4024" s="102">
        <v>4000</v>
      </c>
      <c r="P4024" s="102">
        <f t="shared" si="1402"/>
        <v>14000</v>
      </c>
      <c r="Q4024" s="102">
        <f t="shared" si="1405"/>
        <v>28.056112224448899</v>
      </c>
      <c r="R4024" s="35"/>
    </row>
    <row r="4025" spans="1:18" x14ac:dyDescent="0.3">
      <c r="A4025" s="40" t="s">
        <v>796</v>
      </c>
      <c r="B4025" s="40" t="s">
        <v>154</v>
      </c>
      <c r="C4025" s="40" t="s">
        <v>1545</v>
      </c>
      <c r="D4025" s="40" t="s">
        <v>1546</v>
      </c>
      <c r="E4025" s="88" t="s">
        <v>3032</v>
      </c>
      <c r="F4025" s="40"/>
      <c r="G4025" s="81" t="s">
        <v>3071</v>
      </c>
      <c r="H4025" s="9" t="s">
        <v>19</v>
      </c>
      <c r="I4025" s="102">
        <v>15800</v>
      </c>
      <c r="J4025" s="102">
        <v>15800</v>
      </c>
      <c r="K4025" s="102"/>
      <c r="L4025" s="102">
        <f t="shared" si="1401"/>
        <v>3300</v>
      </c>
      <c r="M4025" s="102">
        <v>0</v>
      </c>
      <c r="N4025" s="102">
        <v>2000</v>
      </c>
      <c r="O4025" s="102">
        <v>1300</v>
      </c>
      <c r="P4025" s="102">
        <f t="shared" si="1402"/>
        <v>3300</v>
      </c>
      <c r="Q4025" s="102">
        <f t="shared" si="1405"/>
        <v>20.88607594936709</v>
      </c>
      <c r="R4025" s="35"/>
    </row>
    <row r="4026" spans="1:18" x14ac:dyDescent="0.3">
      <c r="A4026" s="40" t="s">
        <v>796</v>
      </c>
      <c r="B4026" s="40" t="s">
        <v>154</v>
      </c>
      <c r="C4026" s="40" t="s">
        <v>1545</v>
      </c>
      <c r="D4026" s="40" t="s">
        <v>1546</v>
      </c>
      <c r="E4026" s="88" t="s">
        <v>3026</v>
      </c>
      <c r="F4026" s="40"/>
      <c r="G4026" s="81" t="s">
        <v>3071</v>
      </c>
      <c r="H4026" s="9" t="s">
        <v>20</v>
      </c>
      <c r="I4026" s="102">
        <v>169300</v>
      </c>
      <c r="J4026" s="102">
        <v>162300</v>
      </c>
      <c r="K4026" s="102"/>
      <c r="L4026" s="102">
        <f t="shared" si="1401"/>
        <v>24000</v>
      </c>
      <c r="M4026" s="102">
        <v>0</v>
      </c>
      <c r="N4026" s="102">
        <v>12000</v>
      </c>
      <c r="O4026" s="102">
        <v>12000</v>
      </c>
      <c r="P4026" s="102">
        <f t="shared" si="1402"/>
        <v>24000</v>
      </c>
      <c r="Q4026" s="102">
        <f t="shared" si="1405"/>
        <v>14.78743068391867</v>
      </c>
      <c r="R4026" s="35"/>
    </row>
    <row r="4027" spans="1:18" x14ac:dyDescent="0.3">
      <c r="A4027" s="40" t="s">
        <v>796</v>
      </c>
      <c r="B4027" s="40" t="s">
        <v>154</v>
      </c>
      <c r="C4027" s="40" t="s">
        <v>1545</v>
      </c>
      <c r="D4027" s="40" t="s">
        <v>1546</v>
      </c>
      <c r="E4027" s="88" t="s">
        <v>3033</v>
      </c>
      <c r="F4027" s="40"/>
      <c r="G4027" s="81" t="s">
        <v>3071</v>
      </c>
      <c r="H4027" s="9" t="s">
        <v>21</v>
      </c>
      <c r="I4027" s="102">
        <v>3900</v>
      </c>
      <c r="J4027" s="102">
        <v>3900</v>
      </c>
      <c r="K4027" s="102"/>
      <c r="L4027" s="102">
        <f t="shared" si="1401"/>
        <v>800</v>
      </c>
      <c r="M4027" s="102">
        <v>0</v>
      </c>
      <c r="N4027" s="102">
        <v>500</v>
      </c>
      <c r="O4027" s="102">
        <v>300</v>
      </c>
      <c r="P4027" s="102">
        <f t="shared" si="1402"/>
        <v>800</v>
      </c>
      <c r="Q4027" s="102">
        <f t="shared" si="1405"/>
        <v>20.512820512820511</v>
      </c>
      <c r="R4027" s="35"/>
    </row>
    <row r="4028" spans="1:18" x14ac:dyDescent="0.3">
      <c r="A4028" s="40" t="s">
        <v>796</v>
      </c>
      <c r="B4028" s="40" t="s">
        <v>154</v>
      </c>
      <c r="C4028" s="40" t="s">
        <v>1545</v>
      </c>
      <c r="D4028" s="40" t="s">
        <v>1546</v>
      </c>
      <c r="E4028" s="88" t="s">
        <v>3035</v>
      </c>
      <c r="F4028" s="40"/>
      <c r="G4028" s="81" t="s">
        <v>3071</v>
      </c>
      <c r="H4028" s="9" t="s">
        <v>23</v>
      </c>
      <c r="I4028" s="102">
        <v>25000</v>
      </c>
      <c r="J4028" s="102">
        <v>25000</v>
      </c>
      <c r="K4028" s="102"/>
      <c r="L4028" s="102">
        <f t="shared" si="1401"/>
        <v>4300</v>
      </c>
      <c r="M4028" s="102">
        <v>0</v>
      </c>
      <c r="N4028" s="102">
        <v>2000</v>
      </c>
      <c r="O4028" s="102">
        <v>2300</v>
      </c>
      <c r="P4028" s="102">
        <f t="shared" si="1402"/>
        <v>4300</v>
      </c>
      <c r="Q4028" s="102">
        <f t="shared" si="1405"/>
        <v>17.2</v>
      </c>
      <c r="R4028" s="35"/>
    </row>
    <row r="4029" spans="1:18" x14ac:dyDescent="0.3">
      <c r="A4029" s="40" t="s">
        <v>796</v>
      </c>
      <c r="B4029" s="40" t="s">
        <v>154</v>
      </c>
      <c r="C4029" s="40" t="s">
        <v>1545</v>
      </c>
      <c r="D4029" s="40" t="s">
        <v>1546</v>
      </c>
      <c r="E4029" s="88" t="s">
        <v>3036</v>
      </c>
      <c r="F4029" s="40"/>
      <c r="G4029" s="81" t="s">
        <v>3071</v>
      </c>
      <c r="H4029" s="9" t="s">
        <v>24</v>
      </c>
      <c r="I4029" s="102">
        <v>2702</v>
      </c>
      <c r="J4029" s="102">
        <v>2702</v>
      </c>
      <c r="K4029" s="102"/>
      <c r="L4029" s="102">
        <f t="shared" si="1401"/>
        <v>400</v>
      </c>
      <c r="M4029" s="102">
        <v>0</v>
      </c>
      <c r="N4029" s="102">
        <v>200</v>
      </c>
      <c r="O4029" s="102">
        <v>200</v>
      </c>
      <c r="P4029" s="102">
        <f t="shared" si="1402"/>
        <v>400</v>
      </c>
      <c r="Q4029" s="102">
        <f t="shared" si="1405"/>
        <v>14.803849000740193</v>
      </c>
      <c r="R4029" s="35"/>
    </row>
    <row r="4030" spans="1:18" x14ac:dyDescent="0.3">
      <c r="A4030" s="41" t="s">
        <v>796</v>
      </c>
      <c r="B4030" s="41" t="s">
        <v>154</v>
      </c>
      <c r="C4030" s="41" t="s">
        <v>1545</v>
      </c>
      <c r="D4030" s="41" t="s">
        <v>1546</v>
      </c>
      <c r="E4030" s="41" t="s">
        <v>127</v>
      </c>
      <c r="F4030" s="40" t="s">
        <v>0</v>
      </c>
      <c r="G4030" s="81" t="s">
        <v>0</v>
      </c>
      <c r="H4030" s="6" t="s">
        <v>25</v>
      </c>
      <c r="I4030" s="104">
        <f>SUM(I4031:I4033)</f>
        <v>116570</v>
      </c>
      <c r="J4030" s="104">
        <f>SUM(J4031:J4033)</f>
        <v>99270</v>
      </c>
      <c r="K4030" s="104">
        <f>SUM(K4031:K4033)</f>
        <v>0</v>
      </c>
      <c r="L4030" s="104">
        <f t="shared" si="1401"/>
        <v>13308</v>
      </c>
      <c r="M4030" s="104">
        <f>SUM(M4031:M4033)</f>
        <v>508</v>
      </c>
      <c r="N4030" s="104">
        <f t="shared" ref="N4030:O4030" si="1417">SUM(N4031:N4033)</f>
        <v>4900</v>
      </c>
      <c r="O4030" s="104">
        <f t="shared" si="1417"/>
        <v>7900</v>
      </c>
      <c r="P4030" s="104">
        <f t="shared" si="1402"/>
        <v>13308</v>
      </c>
      <c r="Q4030" s="104">
        <f t="shared" si="1405"/>
        <v>13.405862798428528</v>
      </c>
      <c r="R4030" s="35"/>
    </row>
    <row r="4031" spans="1:18" x14ac:dyDescent="0.3">
      <c r="A4031" s="40" t="s">
        <v>796</v>
      </c>
      <c r="B4031" s="40" t="s">
        <v>154</v>
      </c>
      <c r="C4031" s="40" t="s">
        <v>1545</v>
      </c>
      <c r="D4031" s="40" t="s">
        <v>1546</v>
      </c>
      <c r="E4031" s="88" t="s">
        <v>3019</v>
      </c>
      <c r="F4031" s="40"/>
      <c r="G4031" s="81" t="s">
        <v>3071</v>
      </c>
      <c r="H4031" s="9" t="s">
        <v>25</v>
      </c>
      <c r="I4031" s="102">
        <v>97000</v>
      </c>
      <c r="J4031" s="102">
        <v>79700</v>
      </c>
      <c r="K4031" s="102"/>
      <c r="L4031" s="102">
        <f t="shared" si="1401"/>
        <v>9000</v>
      </c>
      <c r="M4031" s="102">
        <v>0</v>
      </c>
      <c r="N4031" s="102">
        <v>3000</v>
      </c>
      <c r="O4031" s="102">
        <v>6000</v>
      </c>
      <c r="P4031" s="102">
        <f t="shared" si="1402"/>
        <v>9000</v>
      </c>
      <c r="Q4031" s="102">
        <f t="shared" si="1405"/>
        <v>11.292346298619824</v>
      </c>
      <c r="R4031" s="35"/>
    </row>
    <row r="4032" spans="1:18" x14ac:dyDescent="0.3">
      <c r="A4032" s="40" t="s">
        <v>796</v>
      </c>
      <c r="B4032" s="40" t="s">
        <v>154</v>
      </c>
      <c r="C4032" s="40" t="s">
        <v>1545</v>
      </c>
      <c r="D4032" s="40" t="s">
        <v>1546</v>
      </c>
      <c r="E4032" s="88" t="s">
        <v>3019</v>
      </c>
      <c r="F4032" s="40" t="s">
        <v>1553</v>
      </c>
      <c r="G4032" s="81" t="s">
        <v>3071</v>
      </c>
      <c r="H4032" s="9" t="s">
        <v>135</v>
      </c>
      <c r="I4032" s="102">
        <v>6300</v>
      </c>
      <c r="J4032" s="102">
        <v>6300</v>
      </c>
      <c r="K4032" s="102"/>
      <c r="L4032" s="102">
        <f t="shared" si="1401"/>
        <v>1708</v>
      </c>
      <c r="M4032" s="102">
        <v>508</v>
      </c>
      <c r="N4032" s="102">
        <v>600</v>
      </c>
      <c r="O4032" s="102">
        <v>600</v>
      </c>
      <c r="P4032" s="102">
        <f t="shared" si="1402"/>
        <v>1708</v>
      </c>
      <c r="Q4032" s="102">
        <f t="shared" si="1405"/>
        <v>27.111111111111114</v>
      </c>
      <c r="R4032" s="35"/>
    </row>
    <row r="4033" spans="1:18" ht="20.399999999999999" x14ac:dyDescent="0.3">
      <c r="A4033" s="40" t="s">
        <v>796</v>
      </c>
      <c r="B4033" s="40" t="s">
        <v>154</v>
      </c>
      <c r="C4033" s="40" t="s">
        <v>1545</v>
      </c>
      <c r="D4033" s="40" t="s">
        <v>1546</v>
      </c>
      <c r="E4033" s="88" t="s">
        <v>3019</v>
      </c>
      <c r="F4033" s="40" t="s">
        <v>1554</v>
      </c>
      <c r="G4033" s="81" t="s">
        <v>3071</v>
      </c>
      <c r="H4033" s="9" t="s">
        <v>141</v>
      </c>
      <c r="I4033" s="102">
        <v>13270</v>
      </c>
      <c r="J4033" s="102">
        <v>13270</v>
      </c>
      <c r="K4033" s="102"/>
      <c r="L4033" s="102">
        <f t="shared" si="1401"/>
        <v>2600</v>
      </c>
      <c r="M4033" s="102">
        <v>0</v>
      </c>
      <c r="N4033" s="102">
        <v>1300</v>
      </c>
      <c r="O4033" s="102">
        <v>1300</v>
      </c>
      <c r="P4033" s="102">
        <f t="shared" si="1402"/>
        <v>2600</v>
      </c>
      <c r="Q4033" s="102">
        <f t="shared" si="1405"/>
        <v>19.593067068575735</v>
      </c>
      <c r="R4033" s="35"/>
    </row>
    <row r="4034" spans="1:18" s="34" customFormat="1" ht="20.399999999999999" x14ac:dyDescent="0.3">
      <c r="A4034" s="43" t="s">
        <v>0</v>
      </c>
      <c r="B4034" s="43" t="s">
        <v>0</v>
      </c>
      <c r="C4034" s="43" t="s">
        <v>0</v>
      </c>
      <c r="D4034" s="49" t="s">
        <v>0</v>
      </c>
      <c r="E4034" s="49" t="s">
        <v>0</v>
      </c>
      <c r="F4034" s="49" t="s">
        <v>0</v>
      </c>
      <c r="G4034" s="49" t="s">
        <v>0</v>
      </c>
      <c r="H4034" s="21" t="s">
        <v>35</v>
      </c>
      <c r="I4034" s="112">
        <f t="shared" ref="I4034:O4035" si="1418">SUM(I4035)</f>
        <v>100</v>
      </c>
      <c r="J4034" s="112">
        <f t="shared" si="1418"/>
        <v>100</v>
      </c>
      <c r="K4034" s="112">
        <f t="shared" si="1418"/>
        <v>0</v>
      </c>
      <c r="L4034" s="112">
        <f t="shared" si="1401"/>
        <v>0</v>
      </c>
      <c r="M4034" s="112">
        <f t="shared" si="1418"/>
        <v>0</v>
      </c>
      <c r="N4034" s="112">
        <f t="shared" si="1418"/>
        <v>0</v>
      </c>
      <c r="O4034" s="112">
        <f t="shared" si="1418"/>
        <v>0</v>
      </c>
      <c r="P4034" s="112">
        <f t="shared" si="1402"/>
        <v>0</v>
      </c>
      <c r="Q4034" s="112">
        <f t="shared" si="1405"/>
        <v>0</v>
      </c>
      <c r="R4034" s="35"/>
    </row>
    <row r="4035" spans="1:18" x14ac:dyDescent="0.3">
      <c r="A4035" s="40" t="s">
        <v>796</v>
      </c>
      <c r="B4035" s="40" t="s">
        <v>154</v>
      </c>
      <c r="C4035" s="40" t="s">
        <v>1545</v>
      </c>
      <c r="D4035" s="40" t="s">
        <v>1546</v>
      </c>
      <c r="E4035" s="52" t="s">
        <v>142</v>
      </c>
      <c r="F4035" s="52" t="s">
        <v>0</v>
      </c>
      <c r="G4035" s="52" t="s">
        <v>0</v>
      </c>
      <c r="H4035" s="6" t="s">
        <v>27</v>
      </c>
      <c r="I4035" s="104">
        <f t="shared" si="1418"/>
        <v>100</v>
      </c>
      <c r="J4035" s="104">
        <f t="shared" si="1418"/>
        <v>100</v>
      </c>
      <c r="K4035" s="104">
        <f t="shared" si="1418"/>
        <v>0</v>
      </c>
      <c r="L4035" s="104">
        <f t="shared" si="1401"/>
        <v>0</v>
      </c>
      <c r="M4035" s="104">
        <f t="shared" si="1418"/>
        <v>0</v>
      </c>
      <c r="N4035" s="104">
        <f t="shared" si="1418"/>
        <v>0</v>
      </c>
      <c r="O4035" s="104">
        <f t="shared" si="1418"/>
        <v>0</v>
      </c>
      <c r="P4035" s="104">
        <f t="shared" si="1402"/>
        <v>0</v>
      </c>
      <c r="Q4035" s="104">
        <f t="shared" si="1405"/>
        <v>0</v>
      </c>
      <c r="R4035" s="35"/>
    </row>
    <row r="4036" spans="1:18" x14ac:dyDescent="0.3">
      <c r="A4036" s="40" t="s">
        <v>796</v>
      </c>
      <c r="B4036" s="40" t="s">
        <v>154</v>
      </c>
      <c r="C4036" s="40" t="s">
        <v>1545</v>
      </c>
      <c r="D4036" s="40" t="s">
        <v>1546</v>
      </c>
      <c r="E4036" s="88" t="s">
        <v>3021</v>
      </c>
      <c r="F4036" s="40"/>
      <c r="G4036" s="81" t="s">
        <v>3071</v>
      </c>
      <c r="H4036" s="9" t="s">
        <v>34</v>
      </c>
      <c r="I4036" s="102">
        <v>100</v>
      </c>
      <c r="J4036" s="102">
        <v>100</v>
      </c>
      <c r="K4036" s="102"/>
      <c r="L4036" s="102">
        <f t="shared" si="1401"/>
        <v>0</v>
      </c>
      <c r="M4036" s="102">
        <v>0</v>
      </c>
      <c r="N4036" s="102"/>
      <c r="O4036" s="102"/>
      <c r="P4036" s="102">
        <f t="shared" si="1402"/>
        <v>0</v>
      </c>
      <c r="Q4036" s="102">
        <f t="shared" si="1405"/>
        <v>0</v>
      </c>
      <c r="R4036" s="35"/>
    </row>
    <row r="4037" spans="1:18" s="34" customFormat="1" ht="20.399999999999999" x14ac:dyDescent="0.3">
      <c r="A4037" s="43" t="s">
        <v>0</v>
      </c>
      <c r="B4037" s="43" t="s">
        <v>0</v>
      </c>
      <c r="C4037" s="43" t="s">
        <v>0</v>
      </c>
      <c r="D4037" s="49" t="s">
        <v>0</v>
      </c>
      <c r="E4037" s="49" t="s">
        <v>0</v>
      </c>
      <c r="F4037" s="49" t="s">
        <v>0</v>
      </c>
      <c r="G4037" s="49" t="s">
        <v>0</v>
      </c>
      <c r="H4037" s="21" t="s">
        <v>53</v>
      </c>
      <c r="I4037" s="112">
        <f>SUM(I4038)</f>
        <v>21000</v>
      </c>
      <c r="J4037" s="112">
        <f>SUM(J4038)</f>
        <v>20000</v>
      </c>
      <c r="K4037" s="112">
        <f>SUM(K4038)</f>
        <v>0</v>
      </c>
      <c r="L4037" s="112">
        <f t="shared" si="1401"/>
        <v>6800</v>
      </c>
      <c r="M4037" s="112">
        <f>SUM(M4038)</f>
        <v>0</v>
      </c>
      <c r="N4037" s="112">
        <f t="shared" ref="N4037:O4037" si="1419">SUM(N4038)</f>
        <v>6800</v>
      </c>
      <c r="O4037" s="112">
        <f t="shared" si="1419"/>
        <v>0</v>
      </c>
      <c r="P4037" s="112">
        <f t="shared" si="1402"/>
        <v>6800</v>
      </c>
      <c r="Q4037" s="112">
        <f t="shared" si="1405"/>
        <v>34</v>
      </c>
      <c r="R4037" s="35"/>
    </row>
    <row r="4038" spans="1:18" x14ac:dyDescent="0.3">
      <c r="A4038" s="40" t="s">
        <v>796</v>
      </c>
      <c r="B4038" s="40" t="s">
        <v>154</v>
      </c>
      <c r="C4038" s="40" t="s">
        <v>1545</v>
      </c>
      <c r="D4038" s="40" t="s">
        <v>1546</v>
      </c>
      <c r="E4038" s="52" t="s">
        <v>149</v>
      </c>
      <c r="F4038" s="52" t="s">
        <v>0</v>
      </c>
      <c r="G4038" s="52" t="s">
        <v>0</v>
      </c>
      <c r="H4038" s="6" t="s">
        <v>46</v>
      </c>
      <c r="I4038" s="104">
        <f>SUM(I4039:I4040)</f>
        <v>21000</v>
      </c>
      <c r="J4038" s="104">
        <f>SUM(J4039:J4040)</f>
        <v>20000</v>
      </c>
      <c r="K4038" s="104">
        <f>SUM(K4039:K4040)</f>
        <v>0</v>
      </c>
      <c r="L4038" s="104">
        <f t="shared" si="1401"/>
        <v>6800</v>
      </c>
      <c r="M4038" s="104">
        <f>SUM(M4039:M4040)</f>
        <v>0</v>
      </c>
      <c r="N4038" s="104">
        <f t="shared" ref="N4038:O4038" si="1420">SUM(N4039:N4040)</f>
        <v>6800</v>
      </c>
      <c r="O4038" s="104">
        <f t="shared" si="1420"/>
        <v>0</v>
      </c>
      <c r="P4038" s="104">
        <f t="shared" si="1402"/>
        <v>6800</v>
      </c>
      <c r="Q4038" s="104">
        <f t="shared" si="1405"/>
        <v>34</v>
      </c>
      <c r="R4038" s="35"/>
    </row>
    <row r="4039" spans="1:18" x14ac:dyDescent="0.3">
      <c r="A4039" s="40" t="s">
        <v>796</v>
      </c>
      <c r="B4039" s="40" t="s">
        <v>154</v>
      </c>
      <c r="C4039" s="40" t="s">
        <v>1545</v>
      </c>
      <c r="D4039" s="40" t="s">
        <v>1546</v>
      </c>
      <c r="E4039" s="88" t="s">
        <v>3022</v>
      </c>
      <c r="F4039" s="40"/>
      <c r="G4039" s="81" t="s">
        <v>3071</v>
      </c>
      <c r="H4039" s="9" t="s">
        <v>49</v>
      </c>
      <c r="I4039" s="102">
        <v>20000</v>
      </c>
      <c r="J4039" s="102">
        <v>20000</v>
      </c>
      <c r="K4039" s="102"/>
      <c r="L4039" s="102">
        <f t="shared" si="1401"/>
        <v>6800</v>
      </c>
      <c r="M4039" s="102">
        <v>0</v>
      </c>
      <c r="N4039" s="102">
        <v>6800</v>
      </c>
      <c r="O4039" s="102"/>
      <c r="P4039" s="102">
        <f t="shared" si="1402"/>
        <v>6800</v>
      </c>
      <c r="Q4039" s="102">
        <f t="shared" si="1405"/>
        <v>34</v>
      </c>
      <c r="R4039" s="35"/>
    </row>
    <row r="4040" spans="1:18" x14ac:dyDescent="0.3">
      <c r="A4040" s="40" t="s">
        <v>796</v>
      </c>
      <c r="B4040" s="40" t="s">
        <v>154</v>
      </c>
      <c r="C4040" s="40" t="s">
        <v>1545</v>
      </c>
      <c r="D4040" s="40" t="s">
        <v>1546</v>
      </c>
      <c r="E4040" s="88" t="s">
        <v>3037</v>
      </c>
      <c r="F4040" s="40"/>
      <c r="G4040" s="81" t="s">
        <v>3071</v>
      </c>
      <c r="H4040" s="9" t="s">
        <v>52</v>
      </c>
      <c r="I4040" s="102">
        <v>1000</v>
      </c>
      <c r="J4040" s="102">
        <v>0</v>
      </c>
      <c r="K4040" s="102"/>
      <c r="L4040" s="102">
        <f t="shared" si="1401"/>
        <v>0</v>
      </c>
      <c r="M4040" s="102">
        <v>0</v>
      </c>
      <c r="N4040" s="102"/>
      <c r="O4040" s="102"/>
      <c r="P4040" s="102">
        <f t="shared" si="1402"/>
        <v>0</v>
      </c>
      <c r="Q4040" s="102" t="str">
        <f t="shared" si="1405"/>
        <v>-</v>
      </c>
      <c r="R4040" s="35"/>
    </row>
    <row r="4041" spans="1:18" s="34" customFormat="1" x14ac:dyDescent="0.3">
      <c r="A4041" s="49" t="s">
        <v>0</v>
      </c>
      <c r="B4041" s="49" t="s">
        <v>0</v>
      </c>
      <c r="C4041" s="49" t="s">
        <v>0</v>
      </c>
      <c r="D4041" s="49" t="s">
        <v>0</v>
      </c>
      <c r="E4041" s="49" t="s">
        <v>0</v>
      </c>
      <c r="F4041" s="49" t="s">
        <v>0</v>
      </c>
      <c r="G4041" s="49" t="s">
        <v>0</v>
      </c>
      <c r="H4041" s="21" t="s">
        <v>1555</v>
      </c>
      <c r="I4041" s="112">
        <f>SUM(I4011,I4034,I4037)</f>
        <v>2774219</v>
      </c>
      <c r="J4041" s="112">
        <f>SUM(J4011,J4034,J4037)</f>
        <v>2738819</v>
      </c>
      <c r="K4041" s="112">
        <f>SUM(K4011,K4034,K4037)</f>
        <v>0</v>
      </c>
      <c r="L4041" s="112">
        <f t="shared" si="1401"/>
        <v>715594</v>
      </c>
      <c r="M4041" s="112">
        <f>SUM(M4011,M4034,M4037)</f>
        <v>191894</v>
      </c>
      <c r="N4041" s="112">
        <f t="shared" ref="N4041:O4041" si="1421">SUM(N4011,N4034,N4037)</f>
        <v>275900</v>
      </c>
      <c r="O4041" s="112">
        <f t="shared" si="1421"/>
        <v>247800</v>
      </c>
      <c r="P4041" s="112">
        <f t="shared" si="1402"/>
        <v>715594</v>
      </c>
      <c r="Q4041" s="112">
        <f t="shared" si="1405"/>
        <v>26.127831010373448</v>
      </c>
      <c r="R4041" s="35"/>
    </row>
    <row r="4042" spans="1:18" ht="15" thickBot="1" x14ac:dyDescent="0.35">
      <c r="A4042" s="81" t="s">
        <v>0</v>
      </c>
      <c r="B4042" s="81" t="s">
        <v>0</v>
      </c>
      <c r="C4042" s="81" t="s">
        <v>0</v>
      </c>
      <c r="D4042" s="81" t="s">
        <v>0</v>
      </c>
      <c r="E4042" s="81" t="s">
        <v>0</v>
      </c>
      <c r="F4042" s="81" t="s">
        <v>0</v>
      </c>
      <c r="G4042" s="81" t="s">
        <v>0</v>
      </c>
      <c r="H4042" s="6" t="s">
        <v>152</v>
      </c>
      <c r="I4042" s="104">
        <v>76</v>
      </c>
      <c r="J4042" s="104">
        <v>76</v>
      </c>
      <c r="K4042" s="104"/>
      <c r="L4042" s="104"/>
      <c r="M4042" s="104"/>
      <c r="N4042" s="104"/>
      <c r="O4042" s="104"/>
      <c r="P4042" s="104"/>
      <c r="Q4042" s="104"/>
      <c r="R4042" s="35"/>
    </row>
    <row r="4043" spans="1:18" s="34" customFormat="1" ht="31.2" thickBot="1" x14ac:dyDescent="0.35">
      <c r="A4043" s="127" t="s">
        <v>0</v>
      </c>
      <c r="B4043" s="127" t="s">
        <v>0</v>
      </c>
      <c r="C4043" s="127" t="s">
        <v>0</v>
      </c>
      <c r="D4043" s="127" t="s">
        <v>0</v>
      </c>
      <c r="E4043" s="127" t="s">
        <v>0</v>
      </c>
      <c r="F4043" s="127" t="s">
        <v>0</v>
      </c>
      <c r="G4043" s="127" t="s">
        <v>0</v>
      </c>
      <c r="H4043" s="29" t="s">
        <v>63</v>
      </c>
      <c r="I4043" s="124" t="s">
        <v>3013</v>
      </c>
      <c r="J4043" s="124" t="s">
        <v>2</v>
      </c>
      <c r="K4043" s="124" t="s">
        <v>3097</v>
      </c>
      <c r="L4043" s="124" t="s">
        <v>3097</v>
      </c>
      <c r="M4043" s="124" t="s">
        <v>3098</v>
      </c>
      <c r="N4043" s="124" t="s">
        <v>3099</v>
      </c>
      <c r="O4043" s="124" t="s">
        <v>3100</v>
      </c>
      <c r="P4043" s="124" t="s">
        <v>3097</v>
      </c>
      <c r="Q4043" s="126" t="s">
        <v>3101</v>
      </c>
      <c r="R4043" s="35"/>
    </row>
    <row r="4044" spans="1:18" x14ac:dyDescent="0.3">
      <c r="A4044" s="128"/>
      <c r="B4044" s="128"/>
      <c r="C4044" s="128"/>
      <c r="D4044" s="128"/>
      <c r="E4044" s="128"/>
      <c r="F4044" s="128"/>
      <c r="G4044" s="128"/>
      <c r="H4044" s="10" t="s">
        <v>0</v>
      </c>
      <c r="I4044" s="103">
        <v>1</v>
      </c>
      <c r="J4044" s="103">
        <v>2</v>
      </c>
      <c r="K4044" s="103">
        <v>3</v>
      </c>
      <c r="L4044" s="103" t="s">
        <v>3</v>
      </c>
      <c r="M4044" s="103">
        <v>5</v>
      </c>
      <c r="N4044" s="103">
        <v>6</v>
      </c>
      <c r="O4044" s="103">
        <v>7</v>
      </c>
      <c r="P4044" s="103" t="s">
        <v>3102</v>
      </c>
      <c r="Q4044" s="103">
        <v>9</v>
      </c>
      <c r="R4044" s="35"/>
    </row>
    <row r="4045" spans="1:18" x14ac:dyDescent="0.3">
      <c r="A4045" s="128"/>
      <c r="B4045" s="128"/>
      <c r="C4045" s="128"/>
      <c r="D4045" s="128"/>
      <c r="E4045" s="128"/>
      <c r="F4045" s="128"/>
      <c r="G4045" s="128"/>
      <c r="H4045" s="11" t="s">
        <v>99</v>
      </c>
      <c r="I4045" s="105">
        <f>SUM(I4041)</f>
        <v>2774219</v>
      </c>
      <c r="J4045" s="105">
        <f>SUM(J4041)</f>
        <v>2738819</v>
      </c>
      <c r="K4045" s="105">
        <f>SUM(K4041)</f>
        <v>0</v>
      </c>
      <c r="L4045" s="105">
        <f t="shared" ref="L4045:L4106" si="1422">SUM(M4045:O4045)</f>
        <v>715594</v>
      </c>
      <c r="M4045" s="105">
        <f>SUM(M4041)</f>
        <v>191894</v>
      </c>
      <c r="N4045" s="105">
        <f t="shared" ref="N4045:O4045" si="1423">SUM(N4041)</f>
        <v>275900</v>
      </c>
      <c r="O4045" s="105">
        <f t="shared" si="1423"/>
        <v>247800</v>
      </c>
      <c r="P4045" s="105">
        <f t="shared" ref="P4045:P4108" si="1424">K4045+L4045</f>
        <v>715594</v>
      </c>
      <c r="Q4045" s="105">
        <f t="shared" ref="Q4045:Q4108" si="1425">IF(J4045=0,"-",P4045/J4045*100)</f>
        <v>26.127831010373448</v>
      </c>
      <c r="R4045" s="35"/>
    </row>
    <row r="4046" spans="1:18" x14ac:dyDescent="0.3">
      <c r="A4046" s="128"/>
      <c r="B4046" s="128"/>
      <c r="C4046" s="128"/>
      <c r="D4046" s="128"/>
      <c r="E4046" s="128"/>
      <c r="F4046" s="128"/>
      <c r="G4046" s="128"/>
      <c r="H4046" s="12" t="s">
        <v>62</v>
      </c>
      <c r="I4046" s="105">
        <f>SUM(I4045)</f>
        <v>2774219</v>
      </c>
      <c r="J4046" s="105">
        <f>SUM(J4045)</f>
        <v>2738819</v>
      </c>
      <c r="K4046" s="105">
        <f>SUM(K4045)</f>
        <v>0</v>
      </c>
      <c r="L4046" s="105">
        <f t="shared" si="1422"/>
        <v>715594</v>
      </c>
      <c r="M4046" s="105">
        <f>SUM(M4045)</f>
        <v>191894</v>
      </c>
      <c r="N4046" s="105">
        <f t="shared" ref="N4046:O4046" si="1426">SUM(N4045)</f>
        <v>275900</v>
      </c>
      <c r="O4046" s="105">
        <f t="shared" si="1426"/>
        <v>247800</v>
      </c>
      <c r="P4046" s="105">
        <f t="shared" si="1424"/>
        <v>715594</v>
      </c>
      <c r="Q4046" s="105">
        <f t="shared" si="1425"/>
        <v>26.127831010373448</v>
      </c>
      <c r="R4046" s="35"/>
    </row>
    <row r="4047" spans="1:18" x14ac:dyDescent="0.3">
      <c r="A4047" s="129"/>
      <c r="B4047" s="129"/>
      <c r="C4047" s="129"/>
      <c r="D4047" s="129"/>
      <c r="E4047" s="129"/>
      <c r="F4047" s="129"/>
      <c r="G4047" s="129"/>
      <c r="R4047" s="35"/>
    </row>
    <row r="4048" spans="1:18" ht="15" thickBot="1" x14ac:dyDescent="0.35">
      <c r="A4048" s="81" t="s">
        <v>0</v>
      </c>
      <c r="B4048" s="81" t="s">
        <v>0</v>
      </c>
      <c r="C4048" s="81" t="s">
        <v>0</v>
      </c>
      <c r="D4048" s="81" t="s">
        <v>0</v>
      </c>
      <c r="E4048" s="81" t="s">
        <v>0</v>
      </c>
      <c r="F4048" s="81" t="s">
        <v>0</v>
      </c>
      <c r="G4048" s="81" t="s">
        <v>0</v>
      </c>
      <c r="H4048" s="13" t="s">
        <v>0</v>
      </c>
      <c r="I4048" s="106"/>
      <c r="J4048" s="106"/>
      <c r="K4048" s="106"/>
      <c r="L4048" s="106"/>
      <c r="M4048" s="106"/>
      <c r="N4048" s="106"/>
      <c r="O4048" s="106"/>
      <c r="P4048" s="106"/>
      <c r="Q4048" s="106"/>
      <c r="R4048" s="35"/>
    </row>
    <row r="4049" spans="1:18" s="34" customFormat="1" ht="31.2" thickBot="1" x14ac:dyDescent="0.35">
      <c r="A4049" s="45" t="s">
        <v>112</v>
      </c>
      <c r="B4049" s="45" t="s">
        <v>113</v>
      </c>
      <c r="C4049" s="45" t="s">
        <v>114</v>
      </c>
      <c r="D4049" s="46" t="s">
        <v>0</v>
      </c>
      <c r="E4049" s="45" t="s">
        <v>3014</v>
      </c>
      <c r="F4049" s="45" t="s">
        <v>115</v>
      </c>
      <c r="G4049" s="45" t="s">
        <v>116</v>
      </c>
      <c r="H4049" s="29" t="s">
        <v>1</v>
      </c>
      <c r="I4049" s="124" t="s">
        <v>3013</v>
      </c>
      <c r="J4049" s="124" t="s">
        <v>2</v>
      </c>
      <c r="K4049" s="124" t="s">
        <v>3097</v>
      </c>
      <c r="L4049" s="124" t="s">
        <v>3097</v>
      </c>
      <c r="M4049" s="124" t="s">
        <v>3098</v>
      </c>
      <c r="N4049" s="124" t="s">
        <v>3099</v>
      </c>
      <c r="O4049" s="124" t="s">
        <v>3100</v>
      </c>
      <c r="P4049" s="124" t="s">
        <v>3097</v>
      </c>
      <c r="Q4049" s="126" t="s">
        <v>3101</v>
      </c>
      <c r="R4049" s="35"/>
    </row>
    <row r="4050" spans="1:18" x14ac:dyDescent="0.3">
      <c r="A4050" s="50" t="s">
        <v>0</v>
      </c>
      <c r="B4050" s="50" t="s">
        <v>0</v>
      </c>
      <c r="C4050" s="50" t="s">
        <v>0</v>
      </c>
      <c r="D4050" s="51" t="s">
        <v>0</v>
      </c>
      <c r="E4050" s="51" t="s">
        <v>0</v>
      </c>
      <c r="F4050" s="86" t="s">
        <v>0</v>
      </c>
      <c r="G4050" s="87" t="s">
        <v>0</v>
      </c>
      <c r="H4050" s="8" t="s">
        <v>0</v>
      </c>
      <c r="I4050" s="103">
        <v>1</v>
      </c>
      <c r="J4050" s="103">
        <v>2</v>
      </c>
      <c r="K4050" s="103">
        <v>3</v>
      </c>
      <c r="L4050" s="103" t="s">
        <v>3</v>
      </c>
      <c r="M4050" s="103">
        <v>5</v>
      </c>
      <c r="N4050" s="103">
        <v>6</v>
      </c>
      <c r="O4050" s="103">
        <v>7</v>
      </c>
      <c r="P4050" s="103" t="s">
        <v>3102</v>
      </c>
      <c r="Q4050" s="103">
        <v>9</v>
      </c>
      <c r="R4050" s="35"/>
    </row>
    <row r="4051" spans="1:18" x14ac:dyDescent="0.3">
      <c r="A4051" s="41" t="s">
        <v>796</v>
      </c>
      <c r="B4051" s="41" t="s">
        <v>154</v>
      </c>
      <c r="C4051" s="40" t="s">
        <v>1556</v>
      </c>
      <c r="D4051" s="40" t="s">
        <v>1557</v>
      </c>
      <c r="E4051" s="52" t="s">
        <v>0</v>
      </c>
      <c r="F4051" s="52" t="s">
        <v>0</v>
      </c>
      <c r="G4051" s="52" t="s">
        <v>0</v>
      </c>
      <c r="H4051" s="6" t="s">
        <v>1558</v>
      </c>
      <c r="I4051" s="102"/>
      <c r="J4051" s="102"/>
      <c r="K4051" s="102"/>
      <c r="L4051" s="102">
        <f t="shared" si="1422"/>
        <v>0</v>
      </c>
      <c r="M4051" s="102">
        <v>0</v>
      </c>
      <c r="N4051" s="102"/>
      <c r="O4051" s="102"/>
      <c r="P4051" s="102">
        <f t="shared" si="1424"/>
        <v>0</v>
      </c>
      <c r="Q4051" s="102" t="str">
        <f t="shared" si="1425"/>
        <v>-</v>
      </c>
      <c r="R4051" s="35"/>
    </row>
    <row r="4052" spans="1:18" s="34" customFormat="1" ht="20.399999999999999" x14ac:dyDescent="0.3">
      <c r="A4052" s="43" t="s">
        <v>0</v>
      </c>
      <c r="B4052" s="43" t="s">
        <v>0</v>
      </c>
      <c r="C4052" s="43" t="s">
        <v>0</v>
      </c>
      <c r="D4052" s="49" t="s">
        <v>0</v>
      </c>
      <c r="E4052" s="49" t="s">
        <v>0</v>
      </c>
      <c r="F4052" s="49" t="s">
        <v>0</v>
      </c>
      <c r="G4052" s="49" t="s">
        <v>0</v>
      </c>
      <c r="H4052" s="21" t="s">
        <v>26</v>
      </c>
      <c r="I4052" s="112">
        <f>SUM(I4053,I4061,I4063)</f>
        <v>1201884</v>
      </c>
      <c r="J4052" s="112">
        <f>SUM(J4053,J4061,J4063)</f>
        <v>1196684</v>
      </c>
      <c r="K4052" s="112">
        <f>SUM(K4053,K4061,K4063)</f>
        <v>0</v>
      </c>
      <c r="L4052" s="112">
        <f t="shared" si="1422"/>
        <v>296189</v>
      </c>
      <c r="M4052" s="112">
        <f>SUM(M4053,M4061,M4063)</f>
        <v>89189</v>
      </c>
      <c r="N4052" s="112">
        <f t="shared" ref="N4052:O4052" si="1427">SUM(N4053,N4061,N4063)</f>
        <v>105200</v>
      </c>
      <c r="O4052" s="112">
        <f t="shared" si="1427"/>
        <v>101800</v>
      </c>
      <c r="P4052" s="112">
        <f t="shared" si="1424"/>
        <v>296189</v>
      </c>
      <c r="Q4052" s="112">
        <f t="shared" si="1425"/>
        <v>24.750811408859814</v>
      </c>
      <c r="R4052" s="35"/>
    </row>
    <row r="4053" spans="1:18" x14ac:dyDescent="0.3">
      <c r="A4053" s="40" t="s">
        <v>796</v>
      </c>
      <c r="B4053" s="40" t="s">
        <v>154</v>
      </c>
      <c r="C4053" s="40" t="s">
        <v>1556</v>
      </c>
      <c r="D4053" s="40" t="s">
        <v>1557</v>
      </c>
      <c r="E4053" s="52" t="s">
        <v>119</v>
      </c>
      <c r="F4053" s="52" t="s">
        <v>0</v>
      </c>
      <c r="G4053" s="52" t="s">
        <v>0</v>
      </c>
      <c r="H4053" s="6" t="s">
        <v>5</v>
      </c>
      <c r="I4053" s="104">
        <f>SUM(I4054,I4055)</f>
        <v>1010609</v>
      </c>
      <c r="J4053" s="104">
        <f>SUM(J4054,J4055)</f>
        <v>1010609</v>
      </c>
      <c r="K4053" s="104">
        <f>SUM(K4054,K4055)</f>
        <v>0</v>
      </c>
      <c r="L4053" s="104">
        <f t="shared" si="1422"/>
        <v>253792</v>
      </c>
      <c r="M4053" s="104">
        <f>SUM(M4054,M4055)</f>
        <v>81392</v>
      </c>
      <c r="N4053" s="104">
        <f t="shared" ref="N4053:O4053" si="1428">SUM(N4054,N4055)</f>
        <v>86200</v>
      </c>
      <c r="O4053" s="104">
        <f t="shared" si="1428"/>
        <v>86200</v>
      </c>
      <c r="P4053" s="104">
        <f t="shared" si="1424"/>
        <v>253792</v>
      </c>
      <c r="Q4053" s="104">
        <f t="shared" si="1425"/>
        <v>25.112778532548198</v>
      </c>
      <c r="R4053" s="35"/>
    </row>
    <row r="4054" spans="1:18" x14ac:dyDescent="0.3">
      <c r="A4054" s="40" t="s">
        <v>796</v>
      </c>
      <c r="B4054" s="40" t="s">
        <v>154</v>
      </c>
      <c r="C4054" s="40" t="s">
        <v>1556</v>
      </c>
      <c r="D4054" s="40" t="s">
        <v>1557</v>
      </c>
      <c r="E4054" s="88" t="s">
        <v>3015</v>
      </c>
      <c r="F4054" s="40"/>
      <c r="G4054" s="81" t="s">
        <v>3071</v>
      </c>
      <c r="H4054" s="9" t="s">
        <v>6</v>
      </c>
      <c r="I4054" s="102">
        <v>860609</v>
      </c>
      <c r="J4054" s="102">
        <v>860609</v>
      </c>
      <c r="K4054" s="102"/>
      <c r="L4054" s="102">
        <f t="shared" si="1422"/>
        <v>226032</v>
      </c>
      <c r="M4054" s="102">
        <v>72032</v>
      </c>
      <c r="N4054" s="102">
        <v>77000</v>
      </c>
      <c r="O4054" s="102">
        <v>77000</v>
      </c>
      <c r="P4054" s="102">
        <f t="shared" si="1424"/>
        <v>226032</v>
      </c>
      <c r="Q4054" s="102">
        <f t="shared" si="1425"/>
        <v>26.26419198497808</v>
      </c>
      <c r="R4054" s="35"/>
    </row>
    <row r="4055" spans="1:18" x14ac:dyDescent="0.3">
      <c r="A4055" s="41" t="s">
        <v>796</v>
      </c>
      <c r="B4055" s="41" t="s">
        <v>154</v>
      </c>
      <c r="C4055" s="41" t="s">
        <v>1556</v>
      </c>
      <c r="D4055" s="41" t="s">
        <v>1557</v>
      </c>
      <c r="E4055" s="41" t="s">
        <v>120</v>
      </c>
      <c r="F4055" s="40" t="s">
        <v>0</v>
      </c>
      <c r="G4055" s="81" t="s">
        <v>0</v>
      </c>
      <c r="H4055" s="6" t="s">
        <v>7</v>
      </c>
      <c r="I4055" s="104">
        <f>SUM(I4056:I4060)</f>
        <v>150000</v>
      </c>
      <c r="J4055" s="104">
        <f>SUM(J4056:J4060)</f>
        <v>150000</v>
      </c>
      <c r="K4055" s="104">
        <f>SUM(K4056:K4060)</f>
        <v>0</v>
      </c>
      <c r="L4055" s="104">
        <f t="shared" si="1422"/>
        <v>27760</v>
      </c>
      <c r="M4055" s="104">
        <f>SUM(M4056:M4060)</f>
        <v>9360</v>
      </c>
      <c r="N4055" s="104">
        <f t="shared" ref="N4055:O4055" si="1429">SUM(N4056:N4060)</f>
        <v>9200</v>
      </c>
      <c r="O4055" s="104">
        <f t="shared" si="1429"/>
        <v>9200</v>
      </c>
      <c r="P4055" s="104">
        <f t="shared" si="1424"/>
        <v>27760</v>
      </c>
      <c r="Q4055" s="104">
        <f t="shared" si="1425"/>
        <v>18.506666666666664</v>
      </c>
      <c r="R4055" s="35"/>
    </row>
    <row r="4056" spans="1:18" x14ac:dyDescent="0.3">
      <c r="A4056" s="40" t="s">
        <v>796</v>
      </c>
      <c r="B4056" s="40" t="s">
        <v>154</v>
      </c>
      <c r="C4056" s="40" t="s">
        <v>1556</v>
      </c>
      <c r="D4056" s="40" t="s">
        <v>1557</v>
      </c>
      <c r="E4056" s="88" t="s">
        <v>3016</v>
      </c>
      <c r="F4056" s="40" t="s">
        <v>1559</v>
      </c>
      <c r="G4056" s="81" t="s">
        <v>3071</v>
      </c>
      <c r="H4056" s="9" t="s">
        <v>9</v>
      </c>
      <c r="I4056" s="102">
        <v>25500</v>
      </c>
      <c r="J4056" s="102">
        <v>25500</v>
      </c>
      <c r="K4056" s="102"/>
      <c r="L4056" s="102">
        <f t="shared" si="1422"/>
        <v>6775</v>
      </c>
      <c r="M4056" s="102">
        <v>2375</v>
      </c>
      <c r="N4056" s="102">
        <v>2200</v>
      </c>
      <c r="O4056" s="102">
        <v>2200</v>
      </c>
      <c r="P4056" s="102">
        <f t="shared" si="1424"/>
        <v>6775</v>
      </c>
      <c r="Q4056" s="102">
        <f t="shared" si="1425"/>
        <v>26.568627450980394</v>
      </c>
      <c r="R4056" s="35"/>
    </row>
    <row r="4057" spans="1:18" x14ac:dyDescent="0.3">
      <c r="A4057" s="40" t="s">
        <v>796</v>
      </c>
      <c r="B4057" s="40" t="s">
        <v>154</v>
      </c>
      <c r="C4057" s="40" t="s">
        <v>1556</v>
      </c>
      <c r="D4057" s="40" t="s">
        <v>1557</v>
      </c>
      <c r="E4057" s="88" t="s">
        <v>3016</v>
      </c>
      <c r="F4057" s="40" t="s">
        <v>1560</v>
      </c>
      <c r="G4057" s="81" t="s">
        <v>3071</v>
      </c>
      <c r="H4057" s="9" t="s">
        <v>12</v>
      </c>
      <c r="I4057" s="102">
        <v>75200</v>
      </c>
      <c r="J4057" s="102">
        <v>75200</v>
      </c>
      <c r="K4057" s="102"/>
      <c r="L4057" s="102">
        <f t="shared" si="1422"/>
        <v>20985</v>
      </c>
      <c r="M4057" s="102">
        <v>6985</v>
      </c>
      <c r="N4057" s="102">
        <v>7000</v>
      </c>
      <c r="O4057" s="102">
        <v>7000</v>
      </c>
      <c r="P4057" s="102">
        <f t="shared" si="1424"/>
        <v>20985</v>
      </c>
      <c r="Q4057" s="102">
        <f t="shared" si="1425"/>
        <v>27.905585106382979</v>
      </c>
      <c r="R4057" s="35"/>
    </row>
    <row r="4058" spans="1:18" x14ac:dyDescent="0.3">
      <c r="A4058" s="40" t="s">
        <v>796</v>
      </c>
      <c r="B4058" s="40" t="s">
        <v>154</v>
      </c>
      <c r="C4058" s="40" t="s">
        <v>1556</v>
      </c>
      <c r="D4058" s="40" t="s">
        <v>1557</v>
      </c>
      <c r="E4058" s="88" t="s">
        <v>3016</v>
      </c>
      <c r="F4058" s="40" t="s">
        <v>1561</v>
      </c>
      <c r="G4058" s="81" t="s">
        <v>3071</v>
      </c>
      <c r="H4058" s="9" t="s">
        <v>10</v>
      </c>
      <c r="I4058" s="102">
        <v>17500</v>
      </c>
      <c r="J4058" s="102">
        <v>17500</v>
      </c>
      <c r="K4058" s="102"/>
      <c r="L4058" s="102">
        <f t="shared" si="1422"/>
        <v>0</v>
      </c>
      <c r="M4058" s="102">
        <v>0</v>
      </c>
      <c r="N4058" s="102"/>
      <c r="O4058" s="102"/>
      <c r="P4058" s="102">
        <f t="shared" si="1424"/>
        <v>0</v>
      </c>
      <c r="Q4058" s="102">
        <f t="shared" si="1425"/>
        <v>0</v>
      </c>
      <c r="R4058" s="35"/>
    </row>
    <row r="4059" spans="1:18" x14ac:dyDescent="0.3">
      <c r="A4059" s="40" t="s">
        <v>796</v>
      </c>
      <c r="B4059" s="40" t="s">
        <v>154</v>
      </c>
      <c r="C4059" s="40" t="s">
        <v>1556</v>
      </c>
      <c r="D4059" s="40" t="s">
        <v>1557</v>
      </c>
      <c r="E4059" s="88" t="s">
        <v>3016</v>
      </c>
      <c r="F4059" s="40" t="s">
        <v>1562</v>
      </c>
      <c r="G4059" s="81" t="s">
        <v>3071</v>
      </c>
      <c r="H4059" s="9" t="s">
        <v>8</v>
      </c>
      <c r="I4059" s="102">
        <v>14300</v>
      </c>
      <c r="J4059" s="102">
        <v>14300</v>
      </c>
      <c r="K4059" s="102"/>
      <c r="L4059" s="102">
        <f t="shared" si="1422"/>
        <v>0</v>
      </c>
      <c r="M4059" s="102">
        <v>0</v>
      </c>
      <c r="N4059" s="102"/>
      <c r="O4059" s="102"/>
      <c r="P4059" s="102">
        <f t="shared" si="1424"/>
        <v>0</v>
      </c>
      <c r="Q4059" s="102">
        <f t="shared" si="1425"/>
        <v>0</v>
      </c>
      <c r="R4059" s="35"/>
    </row>
    <row r="4060" spans="1:18" x14ac:dyDescent="0.3">
      <c r="A4060" s="40" t="s">
        <v>796</v>
      </c>
      <c r="B4060" s="40" t="s">
        <v>154</v>
      </c>
      <c r="C4060" s="40" t="s">
        <v>1556</v>
      </c>
      <c r="D4060" s="40" t="s">
        <v>1557</v>
      </c>
      <c r="E4060" s="88" t="s">
        <v>3016</v>
      </c>
      <c r="F4060" s="40" t="s">
        <v>1563</v>
      </c>
      <c r="G4060" s="81" t="s">
        <v>3071</v>
      </c>
      <c r="H4060" s="9" t="s">
        <v>11</v>
      </c>
      <c r="I4060" s="102">
        <v>17500</v>
      </c>
      <c r="J4060" s="102">
        <v>17500</v>
      </c>
      <c r="K4060" s="102"/>
      <c r="L4060" s="102">
        <f t="shared" si="1422"/>
        <v>0</v>
      </c>
      <c r="M4060" s="102">
        <v>0</v>
      </c>
      <c r="N4060" s="102"/>
      <c r="O4060" s="102"/>
      <c r="P4060" s="102">
        <f t="shared" si="1424"/>
        <v>0</v>
      </c>
      <c r="Q4060" s="102">
        <f t="shared" si="1425"/>
        <v>0</v>
      </c>
      <c r="R4060" s="35"/>
    </row>
    <row r="4061" spans="1:18" x14ac:dyDescent="0.3">
      <c r="A4061" s="40" t="s">
        <v>796</v>
      </c>
      <c r="B4061" s="40" t="s">
        <v>154</v>
      </c>
      <c r="C4061" s="40" t="s">
        <v>1556</v>
      </c>
      <c r="D4061" s="40" t="s">
        <v>1557</v>
      </c>
      <c r="E4061" s="52" t="s">
        <v>124</v>
      </c>
      <c r="F4061" s="52" t="s">
        <v>0</v>
      </c>
      <c r="G4061" s="52" t="s">
        <v>0</v>
      </c>
      <c r="H4061" s="6" t="s">
        <v>14</v>
      </c>
      <c r="I4061" s="104">
        <f>SUM(I4062)</f>
        <v>92475</v>
      </c>
      <c r="J4061" s="104">
        <f>SUM(J4062)</f>
        <v>92475</v>
      </c>
      <c r="K4061" s="104">
        <f>SUM(K4062)</f>
        <v>0</v>
      </c>
      <c r="L4061" s="104">
        <f t="shared" si="1422"/>
        <v>24564</v>
      </c>
      <c r="M4061" s="104">
        <f>SUM(M4062)</f>
        <v>7564</v>
      </c>
      <c r="N4061" s="104">
        <f t="shared" ref="N4061:O4061" si="1430">SUM(N4062)</f>
        <v>9000</v>
      </c>
      <c r="O4061" s="104">
        <f t="shared" si="1430"/>
        <v>8000</v>
      </c>
      <c r="P4061" s="104">
        <f t="shared" si="1424"/>
        <v>24564</v>
      </c>
      <c r="Q4061" s="104">
        <f t="shared" si="1425"/>
        <v>26.562854825628545</v>
      </c>
      <c r="R4061" s="35"/>
    </row>
    <row r="4062" spans="1:18" x14ac:dyDescent="0.3">
      <c r="A4062" s="40" t="s">
        <v>796</v>
      </c>
      <c r="B4062" s="40" t="s">
        <v>154</v>
      </c>
      <c r="C4062" s="40" t="s">
        <v>1556</v>
      </c>
      <c r="D4062" s="40" t="s">
        <v>1557</v>
      </c>
      <c r="E4062" s="88" t="s">
        <v>3017</v>
      </c>
      <c r="F4062" s="40"/>
      <c r="G4062" s="81" t="s">
        <v>3071</v>
      </c>
      <c r="H4062" s="9" t="s">
        <v>15</v>
      </c>
      <c r="I4062" s="102">
        <v>92475</v>
      </c>
      <c r="J4062" s="102">
        <v>92475</v>
      </c>
      <c r="K4062" s="102"/>
      <c r="L4062" s="102">
        <f t="shared" si="1422"/>
        <v>24564</v>
      </c>
      <c r="M4062" s="102">
        <v>7564</v>
      </c>
      <c r="N4062" s="102">
        <v>9000</v>
      </c>
      <c r="O4062" s="102">
        <v>8000</v>
      </c>
      <c r="P4062" s="102">
        <f t="shared" si="1424"/>
        <v>24564</v>
      </c>
      <c r="Q4062" s="102">
        <f t="shared" si="1425"/>
        <v>26.562854825628545</v>
      </c>
      <c r="R4062" s="35"/>
    </row>
    <row r="4063" spans="1:18" x14ac:dyDescent="0.3">
      <c r="A4063" s="40" t="s">
        <v>796</v>
      </c>
      <c r="B4063" s="40" t="s">
        <v>154</v>
      </c>
      <c r="C4063" s="40" t="s">
        <v>1556</v>
      </c>
      <c r="D4063" s="40" t="s">
        <v>1557</v>
      </c>
      <c r="E4063" s="52" t="s">
        <v>125</v>
      </c>
      <c r="F4063" s="52" t="s">
        <v>0</v>
      </c>
      <c r="G4063" s="52" t="s">
        <v>0</v>
      </c>
      <c r="H4063" s="6" t="s">
        <v>16</v>
      </c>
      <c r="I4063" s="104">
        <f>SUM(I4064:I4071)</f>
        <v>98800</v>
      </c>
      <c r="J4063" s="104">
        <f>SUM(J4064:J4071)</f>
        <v>93600</v>
      </c>
      <c r="K4063" s="104">
        <f>SUM(K4064:K4071)</f>
        <v>0</v>
      </c>
      <c r="L4063" s="104">
        <f t="shared" si="1422"/>
        <v>17833</v>
      </c>
      <c r="M4063" s="104">
        <f>SUM(M4064:M4071)</f>
        <v>233</v>
      </c>
      <c r="N4063" s="104">
        <f t="shared" ref="N4063:O4063" si="1431">SUM(N4064:N4071)</f>
        <v>10000</v>
      </c>
      <c r="O4063" s="104">
        <f t="shared" si="1431"/>
        <v>7600</v>
      </c>
      <c r="P4063" s="104">
        <f t="shared" si="1424"/>
        <v>17833</v>
      </c>
      <c r="Q4063" s="104">
        <f t="shared" si="1425"/>
        <v>19.052350427350429</v>
      </c>
      <c r="R4063" s="35"/>
    </row>
    <row r="4064" spans="1:18" x14ac:dyDescent="0.3">
      <c r="A4064" s="40" t="s">
        <v>796</v>
      </c>
      <c r="B4064" s="40" t="s">
        <v>154</v>
      </c>
      <c r="C4064" s="40" t="s">
        <v>1556</v>
      </c>
      <c r="D4064" s="40" t="s">
        <v>1557</v>
      </c>
      <c r="E4064" s="88" t="s">
        <v>3018</v>
      </c>
      <c r="F4064" s="40"/>
      <c r="G4064" s="81" t="s">
        <v>3071</v>
      </c>
      <c r="H4064" s="9" t="s">
        <v>17</v>
      </c>
      <c r="I4064" s="102">
        <v>1600</v>
      </c>
      <c r="J4064" s="102">
        <v>1100</v>
      </c>
      <c r="K4064" s="102"/>
      <c r="L4064" s="102">
        <f t="shared" si="1422"/>
        <v>0</v>
      </c>
      <c r="M4064" s="102">
        <v>0</v>
      </c>
      <c r="N4064" s="102"/>
      <c r="O4064" s="102"/>
      <c r="P4064" s="102">
        <f t="shared" si="1424"/>
        <v>0</v>
      </c>
      <c r="Q4064" s="102">
        <f t="shared" si="1425"/>
        <v>0</v>
      </c>
      <c r="R4064" s="35"/>
    </row>
    <row r="4065" spans="1:18" x14ac:dyDescent="0.3">
      <c r="A4065" s="40" t="s">
        <v>796</v>
      </c>
      <c r="B4065" s="40" t="s">
        <v>154</v>
      </c>
      <c r="C4065" s="40" t="s">
        <v>1556</v>
      </c>
      <c r="D4065" s="40" t="s">
        <v>1557</v>
      </c>
      <c r="E4065" s="88" t="s">
        <v>3031</v>
      </c>
      <c r="F4065" s="40"/>
      <c r="G4065" s="81" t="s">
        <v>3071</v>
      </c>
      <c r="H4065" s="9" t="s">
        <v>18</v>
      </c>
      <c r="I4065" s="102">
        <v>34000</v>
      </c>
      <c r="J4065" s="102">
        <v>34000</v>
      </c>
      <c r="K4065" s="102"/>
      <c r="L4065" s="102">
        <f t="shared" si="1422"/>
        <v>8000</v>
      </c>
      <c r="M4065" s="102">
        <v>0</v>
      </c>
      <c r="N4065" s="102">
        <v>5000</v>
      </c>
      <c r="O4065" s="102">
        <v>3000</v>
      </c>
      <c r="P4065" s="102">
        <f t="shared" si="1424"/>
        <v>8000</v>
      </c>
      <c r="Q4065" s="102">
        <f t="shared" si="1425"/>
        <v>23.52941176470588</v>
      </c>
      <c r="R4065" s="35"/>
    </row>
    <row r="4066" spans="1:18" x14ac:dyDescent="0.3">
      <c r="A4066" s="40" t="s">
        <v>796</v>
      </c>
      <c r="B4066" s="40" t="s">
        <v>154</v>
      </c>
      <c r="C4066" s="40" t="s">
        <v>1556</v>
      </c>
      <c r="D4066" s="40" t="s">
        <v>1557</v>
      </c>
      <c r="E4066" s="88" t="s">
        <v>3032</v>
      </c>
      <c r="F4066" s="40"/>
      <c r="G4066" s="81" t="s">
        <v>3071</v>
      </c>
      <c r="H4066" s="9" t="s">
        <v>19</v>
      </c>
      <c r="I4066" s="102">
        <v>7200</v>
      </c>
      <c r="J4066" s="102">
        <v>7200</v>
      </c>
      <c r="K4066" s="102"/>
      <c r="L4066" s="102">
        <f t="shared" si="1422"/>
        <v>1600</v>
      </c>
      <c r="M4066" s="102">
        <v>0</v>
      </c>
      <c r="N4066" s="102">
        <v>1000</v>
      </c>
      <c r="O4066" s="102">
        <v>600</v>
      </c>
      <c r="P4066" s="102">
        <f t="shared" si="1424"/>
        <v>1600</v>
      </c>
      <c r="Q4066" s="102">
        <f t="shared" si="1425"/>
        <v>22.222222222222221</v>
      </c>
      <c r="R4066" s="35"/>
    </row>
    <row r="4067" spans="1:18" x14ac:dyDescent="0.3">
      <c r="A4067" s="40" t="s">
        <v>796</v>
      </c>
      <c r="B4067" s="40" t="s">
        <v>154</v>
      </c>
      <c r="C4067" s="40" t="s">
        <v>1556</v>
      </c>
      <c r="D4067" s="40" t="s">
        <v>1557</v>
      </c>
      <c r="E4067" s="88" t="s">
        <v>3026</v>
      </c>
      <c r="F4067" s="40"/>
      <c r="G4067" s="81" t="s">
        <v>3071</v>
      </c>
      <c r="H4067" s="9" t="s">
        <v>20</v>
      </c>
      <c r="I4067" s="102">
        <v>11000</v>
      </c>
      <c r="J4067" s="102">
        <v>10500</v>
      </c>
      <c r="K4067" s="102"/>
      <c r="L4067" s="102">
        <f t="shared" si="1422"/>
        <v>1750</v>
      </c>
      <c r="M4067" s="102">
        <v>0</v>
      </c>
      <c r="N4067" s="102">
        <v>875</v>
      </c>
      <c r="O4067" s="102">
        <v>875</v>
      </c>
      <c r="P4067" s="102">
        <f t="shared" si="1424"/>
        <v>1750</v>
      </c>
      <c r="Q4067" s="102">
        <f t="shared" si="1425"/>
        <v>16.666666666666664</v>
      </c>
      <c r="R4067" s="35"/>
    </row>
    <row r="4068" spans="1:18" x14ac:dyDescent="0.3">
      <c r="A4068" s="40" t="s">
        <v>796</v>
      </c>
      <c r="B4068" s="40" t="s">
        <v>154</v>
      </c>
      <c r="C4068" s="40" t="s">
        <v>1556</v>
      </c>
      <c r="D4068" s="40" t="s">
        <v>1557</v>
      </c>
      <c r="E4068" s="88" t="s">
        <v>3033</v>
      </c>
      <c r="F4068" s="40"/>
      <c r="G4068" s="81" t="s">
        <v>3071</v>
      </c>
      <c r="H4068" s="9" t="s">
        <v>21</v>
      </c>
      <c r="I4068" s="102">
        <v>700</v>
      </c>
      <c r="J4068" s="102">
        <v>500</v>
      </c>
      <c r="K4068" s="102"/>
      <c r="L4068" s="102">
        <f t="shared" si="1422"/>
        <v>0</v>
      </c>
      <c r="M4068" s="102">
        <v>0</v>
      </c>
      <c r="N4068" s="102"/>
      <c r="O4068" s="102"/>
      <c r="P4068" s="102">
        <f t="shared" si="1424"/>
        <v>0</v>
      </c>
      <c r="Q4068" s="102">
        <f t="shared" si="1425"/>
        <v>0</v>
      </c>
      <c r="R4068" s="35"/>
    </row>
    <row r="4069" spans="1:18" x14ac:dyDescent="0.3">
      <c r="A4069" s="40" t="s">
        <v>796</v>
      </c>
      <c r="B4069" s="40" t="s">
        <v>154</v>
      </c>
      <c r="C4069" s="40" t="s">
        <v>1556</v>
      </c>
      <c r="D4069" s="40" t="s">
        <v>1557</v>
      </c>
      <c r="E4069" s="88" t="s">
        <v>3035</v>
      </c>
      <c r="F4069" s="40"/>
      <c r="G4069" s="81" t="s">
        <v>3071</v>
      </c>
      <c r="H4069" s="9" t="s">
        <v>23</v>
      </c>
      <c r="I4069" s="102">
        <v>11900</v>
      </c>
      <c r="J4069" s="102">
        <v>9900</v>
      </c>
      <c r="K4069" s="102"/>
      <c r="L4069" s="102">
        <f t="shared" si="1422"/>
        <v>1650</v>
      </c>
      <c r="M4069" s="102">
        <v>0</v>
      </c>
      <c r="N4069" s="102">
        <v>825</v>
      </c>
      <c r="O4069" s="102">
        <v>825</v>
      </c>
      <c r="P4069" s="102">
        <f t="shared" si="1424"/>
        <v>1650</v>
      </c>
      <c r="Q4069" s="102">
        <f t="shared" si="1425"/>
        <v>16.666666666666664</v>
      </c>
      <c r="R4069" s="35"/>
    </row>
    <row r="4070" spans="1:18" x14ac:dyDescent="0.3">
      <c r="A4070" s="40" t="s">
        <v>796</v>
      </c>
      <c r="B4070" s="40" t="s">
        <v>154</v>
      </c>
      <c r="C4070" s="40" t="s">
        <v>1556</v>
      </c>
      <c r="D4070" s="40" t="s">
        <v>1557</v>
      </c>
      <c r="E4070" s="88" t="s">
        <v>3036</v>
      </c>
      <c r="F4070" s="40"/>
      <c r="G4070" s="81" t="s">
        <v>3071</v>
      </c>
      <c r="H4070" s="9" t="s">
        <v>24</v>
      </c>
      <c r="I4070" s="102">
        <v>0</v>
      </c>
      <c r="J4070" s="102">
        <v>0</v>
      </c>
      <c r="K4070" s="102"/>
      <c r="L4070" s="102">
        <f t="shared" si="1422"/>
        <v>0</v>
      </c>
      <c r="M4070" s="102">
        <v>0</v>
      </c>
      <c r="N4070" s="102"/>
      <c r="O4070" s="102"/>
      <c r="P4070" s="102">
        <f t="shared" si="1424"/>
        <v>0</v>
      </c>
      <c r="Q4070" s="102" t="str">
        <f t="shared" si="1425"/>
        <v>-</v>
      </c>
      <c r="R4070" s="35"/>
    </row>
    <row r="4071" spans="1:18" x14ac:dyDescent="0.3">
      <c r="A4071" s="41" t="s">
        <v>796</v>
      </c>
      <c r="B4071" s="41" t="s">
        <v>154</v>
      </c>
      <c r="C4071" s="41" t="s">
        <v>1556</v>
      </c>
      <c r="D4071" s="41" t="s">
        <v>1557</v>
      </c>
      <c r="E4071" s="41" t="s">
        <v>127</v>
      </c>
      <c r="F4071" s="40" t="s">
        <v>0</v>
      </c>
      <c r="G4071" s="81" t="s">
        <v>0</v>
      </c>
      <c r="H4071" s="6" t="s">
        <v>25</v>
      </c>
      <c r="I4071" s="104">
        <f>SUM(I4072:I4074)</f>
        <v>32400</v>
      </c>
      <c r="J4071" s="104">
        <f>SUM(J4072:J4074)</f>
        <v>30400</v>
      </c>
      <c r="K4071" s="104">
        <f>SUM(K4072:K4074)</f>
        <v>0</v>
      </c>
      <c r="L4071" s="104">
        <f t="shared" si="1422"/>
        <v>4833</v>
      </c>
      <c r="M4071" s="104">
        <f>SUM(M4072:M4074)</f>
        <v>233</v>
      </c>
      <c r="N4071" s="104">
        <f t="shared" ref="N4071:O4071" si="1432">SUM(N4072:N4074)</f>
        <v>2300</v>
      </c>
      <c r="O4071" s="104">
        <f t="shared" si="1432"/>
        <v>2300</v>
      </c>
      <c r="P4071" s="104">
        <f t="shared" si="1424"/>
        <v>4833</v>
      </c>
      <c r="Q4071" s="104">
        <f t="shared" si="1425"/>
        <v>15.898026315789474</v>
      </c>
      <c r="R4071" s="35"/>
    </row>
    <row r="4072" spans="1:18" x14ac:dyDescent="0.3">
      <c r="A4072" s="40" t="s">
        <v>796</v>
      </c>
      <c r="B4072" s="40" t="s">
        <v>154</v>
      </c>
      <c r="C4072" s="40" t="s">
        <v>1556</v>
      </c>
      <c r="D4072" s="40" t="s">
        <v>1557</v>
      </c>
      <c r="E4072" s="88" t="s">
        <v>3019</v>
      </c>
      <c r="F4072" s="40"/>
      <c r="G4072" s="81" t="s">
        <v>3071</v>
      </c>
      <c r="H4072" s="9" t="s">
        <v>25</v>
      </c>
      <c r="I4072" s="102">
        <v>24500</v>
      </c>
      <c r="J4072" s="102">
        <v>22500</v>
      </c>
      <c r="K4072" s="102"/>
      <c r="L4072" s="102">
        <f t="shared" si="1422"/>
        <v>4000</v>
      </c>
      <c r="M4072" s="102">
        <v>0</v>
      </c>
      <c r="N4072" s="102">
        <v>2000</v>
      </c>
      <c r="O4072" s="102">
        <v>2000</v>
      </c>
      <c r="P4072" s="102">
        <f t="shared" si="1424"/>
        <v>4000</v>
      </c>
      <c r="Q4072" s="102">
        <f t="shared" si="1425"/>
        <v>17.777777777777779</v>
      </c>
      <c r="R4072" s="35"/>
    </row>
    <row r="4073" spans="1:18" x14ac:dyDescent="0.3">
      <c r="A4073" s="40" t="s">
        <v>796</v>
      </c>
      <c r="B4073" s="40" t="s">
        <v>154</v>
      </c>
      <c r="C4073" s="40" t="s">
        <v>1556</v>
      </c>
      <c r="D4073" s="40" t="s">
        <v>1557</v>
      </c>
      <c r="E4073" s="88" t="s">
        <v>3019</v>
      </c>
      <c r="F4073" s="40" t="s">
        <v>1564</v>
      </c>
      <c r="G4073" s="81" t="s">
        <v>3071</v>
      </c>
      <c r="H4073" s="9" t="s">
        <v>135</v>
      </c>
      <c r="I4073" s="102">
        <v>2900</v>
      </c>
      <c r="J4073" s="102">
        <v>2900</v>
      </c>
      <c r="K4073" s="102"/>
      <c r="L4073" s="102">
        <f t="shared" si="1422"/>
        <v>833</v>
      </c>
      <c r="M4073" s="102">
        <v>233</v>
      </c>
      <c r="N4073" s="102">
        <v>300</v>
      </c>
      <c r="O4073" s="102">
        <v>300</v>
      </c>
      <c r="P4073" s="102">
        <f t="shared" si="1424"/>
        <v>833</v>
      </c>
      <c r="Q4073" s="102">
        <f t="shared" si="1425"/>
        <v>28.724137931034484</v>
      </c>
      <c r="R4073" s="35"/>
    </row>
    <row r="4074" spans="1:18" ht="20.399999999999999" x14ac:dyDescent="0.3">
      <c r="A4074" s="40" t="s">
        <v>796</v>
      </c>
      <c r="B4074" s="40" t="s">
        <v>154</v>
      </c>
      <c r="C4074" s="40" t="s">
        <v>1556</v>
      </c>
      <c r="D4074" s="40" t="s">
        <v>1557</v>
      </c>
      <c r="E4074" s="88" t="s">
        <v>3019</v>
      </c>
      <c r="F4074" s="40" t="s">
        <v>1565</v>
      </c>
      <c r="G4074" s="81" t="s">
        <v>3071</v>
      </c>
      <c r="H4074" s="9" t="s">
        <v>141</v>
      </c>
      <c r="I4074" s="102">
        <v>5000</v>
      </c>
      <c r="J4074" s="102">
        <v>5000</v>
      </c>
      <c r="K4074" s="102"/>
      <c r="L4074" s="102">
        <f t="shared" si="1422"/>
        <v>0</v>
      </c>
      <c r="M4074" s="102">
        <v>0</v>
      </c>
      <c r="N4074" s="102"/>
      <c r="O4074" s="102"/>
      <c r="P4074" s="102">
        <f t="shared" si="1424"/>
        <v>0</v>
      </c>
      <c r="Q4074" s="102">
        <f t="shared" si="1425"/>
        <v>0</v>
      </c>
      <c r="R4074" s="35"/>
    </row>
    <row r="4075" spans="1:18" s="34" customFormat="1" ht="20.399999999999999" x14ac:dyDescent="0.3">
      <c r="A4075" s="43" t="s">
        <v>0</v>
      </c>
      <c r="B4075" s="43" t="s">
        <v>0</v>
      </c>
      <c r="C4075" s="43" t="s">
        <v>0</v>
      </c>
      <c r="D4075" s="49" t="s">
        <v>0</v>
      </c>
      <c r="E4075" s="49" t="s">
        <v>0</v>
      </c>
      <c r="F4075" s="49" t="s">
        <v>0</v>
      </c>
      <c r="G4075" s="49" t="s">
        <v>0</v>
      </c>
      <c r="H4075" s="21" t="s">
        <v>35</v>
      </c>
      <c r="I4075" s="112">
        <f t="shared" ref="I4075:O4076" si="1433">SUM(I4076)</f>
        <v>100</v>
      </c>
      <c r="J4075" s="112">
        <f t="shared" si="1433"/>
        <v>100</v>
      </c>
      <c r="K4075" s="112">
        <f t="shared" si="1433"/>
        <v>0</v>
      </c>
      <c r="L4075" s="112">
        <f t="shared" si="1422"/>
        <v>0</v>
      </c>
      <c r="M4075" s="112">
        <f t="shared" si="1433"/>
        <v>0</v>
      </c>
      <c r="N4075" s="112">
        <f t="shared" si="1433"/>
        <v>0</v>
      </c>
      <c r="O4075" s="112">
        <f t="shared" si="1433"/>
        <v>0</v>
      </c>
      <c r="P4075" s="112">
        <f t="shared" si="1424"/>
        <v>0</v>
      </c>
      <c r="Q4075" s="112">
        <f t="shared" si="1425"/>
        <v>0</v>
      </c>
      <c r="R4075" s="35"/>
    </row>
    <row r="4076" spans="1:18" x14ac:dyDescent="0.3">
      <c r="A4076" s="40" t="s">
        <v>796</v>
      </c>
      <c r="B4076" s="40" t="s">
        <v>154</v>
      </c>
      <c r="C4076" s="40" t="s">
        <v>1556</v>
      </c>
      <c r="D4076" s="40" t="s">
        <v>1557</v>
      </c>
      <c r="E4076" s="52" t="s">
        <v>142</v>
      </c>
      <c r="F4076" s="52" t="s">
        <v>0</v>
      </c>
      <c r="G4076" s="52" t="s">
        <v>0</v>
      </c>
      <c r="H4076" s="6" t="s">
        <v>27</v>
      </c>
      <c r="I4076" s="104">
        <f t="shared" si="1433"/>
        <v>100</v>
      </c>
      <c r="J4076" s="104">
        <f t="shared" si="1433"/>
        <v>100</v>
      </c>
      <c r="K4076" s="104">
        <f t="shared" si="1433"/>
        <v>0</v>
      </c>
      <c r="L4076" s="104">
        <f t="shared" si="1422"/>
        <v>0</v>
      </c>
      <c r="M4076" s="104">
        <f t="shared" si="1433"/>
        <v>0</v>
      </c>
      <c r="N4076" s="104">
        <f t="shared" si="1433"/>
        <v>0</v>
      </c>
      <c r="O4076" s="104">
        <f t="shared" si="1433"/>
        <v>0</v>
      </c>
      <c r="P4076" s="104">
        <f t="shared" si="1424"/>
        <v>0</v>
      </c>
      <c r="Q4076" s="104">
        <f t="shared" si="1425"/>
        <v>0</v>
      </c>
      <c r="R4076" s="35"/>
    </row>
    <row r="4077" spans="1:18" x14ac:dyDescent="0.3">
      <c r="A4077" s="40" t="s">
        <v>796</v>
      </c>
      <c r="B4077" s="40" t="s">
        <v>154</v>
      </c>
      <c r="C4077" s="40" t="s">
        <v>1556</v>
      </c>
      <c r="D4077" s="40" t="s">
        <v>1557</v>
      </c>
      <c r="E4077" s="88" t="s">
        <v>3021</v>
      </c>
      <c r="F4077" s="40"/>
      <c r="G4077" s="81" t="s">
        <v>3071</v>
      </c>
      <c r="H4077" s="9" t="s">
        <v>34</v>
      </c>
      <c r="I4077" s="102">
        <v>100</v>
      </c>
      <c r="J4077" s="102">
        <v>100</v>
      </c>
      <c r="K4077" s="102"/>
      <c r="L4077" s="102">
        <f t="shared" si="1422"/>
        <v>0</v>
      </c>
      <c r="M4077" s="102">
        <v>0</v>
      </c>
      <c r="N4077" s="102"/>
      <c r="O4077" s="102"/>
      <c r="P4077" s="102">
        <f t="shared" si="1424"/>
        <v>0</v>
      </c>
      <c r="Q4077" s="102">
        <f t="shared" si="1425"/>
        <v>0</v>
      </c>
      <c r="R4077" s="35"/>
    </row>
    <row r="4078" spans="1:18" s="34" customFormat="1" ht="20.399999999999999" x14ac:dyDescent="0.3">
      <c r="A4078" s="43" t="s">
        <v>0</v>
      </c>
      <c r="B4078" s="43" t="s">
        <v>0</v>
      </c>
      <c r="C4078" s="43" t="s">
        <v>0</v>
      </c>
      <c r="D4078" s="49" t="s">
        <v>0</v>
      </c>
      <c r="E4078" s="49" t="s">
        <v>0</v>
      </c>
      <c r="F4078" s="49" t="s">
        <v>0</v>
      </c>
      <c r="G4078" s="49" t="s">
        <v>0</v>
      </c>
      <c r="H4078" s="21" t="s">
        <v>53</v>
      </c>
      <c r="I4078" s="112">
        <f t="shared" ref="I4078:O4079" si="1434">SUM(I4079)</f>
        <v>7000</v>
      </c>
      <c r="J4078" s="112">
        <f t="shared" si="1434"/>
        <v>0</v>
      </c>
      <c r="K4078" s="112">
        <f t="shared" si="1434"/>
        <v>0</v>
      </c>
      <c r="L4078" s="112">
        <f t="shared" si="1422"/>
        <v>0</v>
      </c>
      <c r="M4078" s="112">
        <f t="shared" si="1434"/>
        <v>0</v>
      </c>
      <c r="N4078" s="112">
        <f t="shared" si="1434"/>
        <v>0</v>
      </c>
      <c r="O4078" s="112">
        <f t="shared" si="1434"/>
        <v>0</v>
      </c>
      <c r="P4078" s="112">
        <f t="shared" si="1424"/>
        <v>0</v>
      </c>
      <c r="Q4078" s="112" t="str">
        <f t="shared" si="1425"/>
        <v>-</v>
      </c>
      <c r="R4078" s="35"/>
    </row>
    <row r="4079" spans="1:18" x14ac:dyDescent="0.3">
      <c r="A4079" s="40" t="s">
        <v>796</v>
      </c>
      <c r="B4079" s="40" t="s">
        <v>154</v>
      </c>
      <c r="C4079" s="40" t="s">
        <v>1556</v>
      </c>
      <c r="D4079" s="40" t="s">
        <v>1557</v>
      </c>
      <c r="E4079" s="52" t="s">
        <v>149</v>
      </c>
      <c r="F4079" s="52" t="s">
        <v>0</v>
      </c>
      <c r="G4079" s="52" t="s">
        <v>0</v>
      </c>
      <c r="H4079" s="6" t="s">
        <v>46</v>
      </c>
      <c r="I4079" s="104">
        <f t="shared" si="1434"/>
        <v>7000</v>
      </c>
      <c r="J4079" s="104">
        <f t="shared" si="1434"/>
        <v>0</v>
      </c>
      <c r="K4079" s="104">
        <f t="shared" si="1434"/>
        <v>0</v>
      </c>
      <c r="L4079" s="104">
        <f t="shared" si="1422"/>
        <v>0</v>
      </c>
      <c r="M4079" s="104">
        <f t="shared" si="1434"/>
        <v>0</v>
      </c>
      <c r="N4079" s="104">
        <f t="shared" si="1434"/>
        <v>0</v>
      </c>
      <c r="O4079" s="104">
        <f t="shared" si="1434"/>
        <v>0</v>
      </c>
      <c r="P4079" s="104">
        <f t="shared" si="1424"/>
        <v>0</v>
      </c>
      <c r="Q4079" s="104" t="str">
        <f t="shared" si="1425"/>
        <v>-</v>
      </c>
      <c r="R4079" s="35"/>
    </row>
    <row r="4080" spans="1:18" x14ac:dyDescent="0.3">
      <c r="A4080" s="40" t="s">
        <v>796</v>
      </c>
      <c r="B4080" s="40" t="s">
        <v>154</v>
      </c>
      <c r="C4080" s="40" t="s">
        <v>1556</v>
      </c>
      <c r="D4080" s="40" t="s">
        <v>1557</v>
      </c>
      <c r="E4080" s="88" t="s">
        <v>3022</v>
      </c>
      <c r="F4080" s="40"/>
      <c r="G4080" s="81" t="s">
        <v>3071</v>
      </c>
      <c r="H4080" s="9" t="s">
        <v>49</v>
      </c>
      <c r="I4080" s="102">
        <v>7000</v>
      </c>
      <c r="J4080" s="102">
        <v>0</v>
      </c>
      <c r="K4080" s="102"/>
      <c r="L4080" s="102">
        <f t="shared" si="1422"/>
        <v>0</v>
      </c>
      <c r="M4080" s="102">
        <v>0</v>
      </c>
      <c r="N4080" s="102"/>
      <c r="O4080" s="102"/>
      <c r="P4080" s="102">
        <f t="shared" si="1424"/>
        <v>0</v>
      </c>
      <c r="Q4080" s="102" t="str">
        <f t="shared" si="1425"/>
        <v>-</v>
      </c>
      <c r="R4080" s="35"/>
    </row>
    <row r="4081" spans="1:18" s="34" customFormat="1" x14ac:dyDescent="0.3">
      <c r="A4081" s="49" t="s">
        <v>0</v>
      </c>
      <c r="B4081" s="49" t="s">
        <v>0</v>
      </c>
      <c r="C4081" s="49" t="s">
        <v>0</v>
      </c>
      <c r="D4081" s="49" t="s">
        <v>0</v>
      </c>
      <c r="E4081" s="49" t="s">
        <v>0</v>
      </c>
      <c r="F4081" s="49" t="s">
        <v>0</v>
      </c>
      <c r="G4081" s="49" t="s">
        <v>0</v>
      </c>
      <c r="H4081" s="21" t="s">
        <v>1566</v>
      </c>
      <c r="I4081" s="112">
        <f>SUM(I4052,I4075,I4078)</f>
        <v>1208984</v>
      </c>
      <c r="J4081" s="112">
        <f>SUM(J4052,J4075,J4078)</f>
        <v>1196784</v>
      </c>
      <c r="K4081" s="112">
        <f>SUM(K4052,K4075,K4078)</f>
        <v>0</v>
      </c>
      <c r="L4081" s="112">
        <f t="shared" si="1422"/>
        <v>296189</v>
      </c>
      <c r="M4081" s="112">
        <f>SUM(M4052,M4075,M4078)</f>
        <v>89189</v>
      </c>
      <c r="N4081" s="112">
        <f t="shared" ref="N4081:O4081" si="1435">SUM(N4052,N4075,N4078)</f>
        <v>105200</v>
      </c>
      <c r="O4081" s="112">
        <f t="shared" si="1435"/>
        <v>101800</v>
      </c>
      <c r="P4081" s="112">
        <f t="shared" si="1424"/>
        <v>296189</v>
      </c>
      <c r="Q4081" s="112">
        <f t="shared" si="1425"/>
        <v>24.7487432987072</v>
      </c>
      <c r="R4081" s="35"/>
    </row>
    <row r="4082" spans="1:18" ht="15" thickBot="1" x14ac:dyDescent="0.35">
      <c r="A4082" s="81" t="s">
        <v>0</v>
      </c>
      <c r="B4082" s="81" t="s">
        <v>0</v>
      </c>
      <c r="C4082" s="81" t="s">
        <v>0</v>
      </c>
      <c r="D4082" s="81" t="s">
        <v>0</v>
      </c>
      <c r="E4082" s="81" t="s">
        <v>0</v>
      </c>
      <c r="F4082" s="81" t="s">
        <v>0</v>
      </c>
      <c r="G4082" s="81" t="s">
        <v>0</v>
      </c>
      <c r="H4082" s="6" t="s">
        <v>152</v>
      </c>
      <c r="I4082" s="104">
        <v>39</v>
      </c>
      <c r="J4082" s="104">
        <v>39</v>
      </c>
      <c r="K4082" s="104"/>
      <c r="L4082" s="104"/>
      <c r="M4082" s="104"/>
      <c r="N4082" s="104"/>
      <c r="O4082" s="104"/>
      <c r="P4082" s="104"/>
      <c r="Q4082" s="104"/>
      <c r="R4082" s="35"/>
    </row>
    <row r="4083" spans="1:18" s="34" customFormat="1" ht="31.2" thickBot="1" x14ac:dyDescent="0.35">
      <c r="A4083" s="127" t="s">
        <v>0</v>
      </c>
      <c r="B4083" s="127" t="s">
        <v>0</v>
      </c>
      <c r="C4083" s="127" t="s">
        <v>0</v>
      </c>
      <c r="D4083" s="127" t="s">
        <v>0</v>
      </c>
      <c r="E4083" s="127" t="s">
        <v>0</v>
      </c>
      <c r="F4083" s="127" t="s">
        <v>0</v>
      </c>
      <c r="G4083" s="127" t="s">
        <v>0</v>
      </c>
      <c r="H4083" s="29" t="s">
        <v>63</v>
      </c>
      <c r="I4083" s="124" t="s">
        <v>3013</v>
      </c>
      <c r="J4083" s="124" t="s">
        <v>2</v>
      </c>
      <c r="K4083" s="124" t="s">
        <v>3097</v>
      </c>
      <c r="L4083" s="124" t="s">
        <v>3097</v>
      </c>
      <c r="M4083" s="124" t="s">
        <v>3098</v>
      </c>
      <c r="N4083" s="124" t="s">
        <v>3099</v>
      </c>
      <c r="O4083" s="124" t="s">
        <v>3100</v>
      </c>
      <c r="P4083" s="124" t="s">
        <v>3097</v>
      </c>
      <c r="Q4083" s="126" t="s">
        <v>3101</v>
      </c>
      <c r="R4083" s="35"/>
    </row>
    <row r="4084" spans="1:18" x14ac:dyDescent="0.3">
      <c r="A4084" s="128"/>
      <c r="B4084" s="128"/>
      <c r="C4084" s="128"/>
      <c r="D4084" s="128"/>
      <c r="E4084" s="128"/>
      <c r="F4084" s="128"/>
      <c r="G4084" s="128"/>
      <c r="H4084" s="10" t="s">
        <v>0</v>
      </c>
      <c r="I4084" s="103">
        <v>1</v>
      </c>
      <c r="J4084" s="103">
        <v>2</v>
      </c>
      <c r="K4084" s="103">
        <v>3</v>
      </c>
      <c r="L4084" s="103" t="s">
        <v>3</v>
      </c>
      <c r="M4084" s="103">
        <v>5</v>
      </c>
      <c r="N4084" s="103">
        <v>6</v>
      </c>
      <c r="O4084" s="103">
        <v>7</v>
      </c>
      <c r="P4084" s="103" t="s">
        <v>3102</v>
      </c>
      <c r="Q4084" s="103">
        <v>9</v>
      </c>
      <c r="R4084" s="35"/>
    </row>
    <row r="4085" spans="1:18" x14ac:dyDescent="0.3">
      <c r="A4085" s="128"/>
      <c r="B4085" s="128"/>
      <c r="C4085" s="128"/>
      <c r="D4085" s="128"/>
      <c r="E4085" s="128"/>
      <c r="F4085" s="128"/>
      <c r="G4085" s="128"/>
      <c r="H4085" s="11" t="s">
        <v>99</v>
      </c>
      <c r="I4085" s="105">
        <f>SUM(I4081)</f>
        <v>1208984</v>
      </c>
      <c r="J4085" s="105">
        <f>SUM(J4081)</f>
        <v>1196784</v>
      </c>
      <c r="K4085" s="105">
        <f>SUM(K4081)</f>
        <v>0</v>
      </c>
      <c r="L4085" s="105">
        <f t="shared" si="1422"/>
        <v>296189</v>
      </c>
      <c r="M4085" s="105">
        <f>SUM(M4081)</f>
        <v>89189</v>
      </c>
      <c r="N4085" s="105">
        <f t="shared" ref="N4085:O4085" si="1436">SUM(N4081)</f>
        <v>105200</v>
      </c>
      <c r="O4085" s="105">
        <f t="shared" si="1436"/>
        <v>101800</v>
      </c>
      <c r="P4085" s="105">
        <f t="shared" si="1424"/>
        <v>296189</v>
      </c>
      <c r="Q4085" s="105">
        <f t="shared" si="1425"/>
        <v>24.7487432987072</v>
      </c>
      <c r="R4085" s="35"/>
    </row>
    <row r="4086" spans="1:18" x14ac:dyDescent="0.3">
      <c r="A4086" s="128"/>
      <c r="B4086" s="128"/>
      <c r="C4086" s="128"/>
      <c r="D4086" s="128"/>
      <c r="E4086" s="128"/>
      <c r="F4086" s="128"/>
      <c r="G4086" s="128"/>
      <c r="H4086" s="12" t="s">
        <v>62</v>
      </c>
      <c r="I4086" s="105">
        <f>SUM(I4085)</f>
        <v>1208984</v>
      </c>
      <c r="J4086" s="105">
        <f>SUM(J4085)</f>
        <v>1196784</v>
      </c>
      <c r="K4086" s="105">
        <f>SUM(K4085)</f>
        <v>0</v>
      </c>
      <c r="L4086" s="105">
        <f t="shared" si="1422"/>
        <v>296189</v>
      </c>
      <c r="M4086" s="105">
        <f>SUM(M4085)</f>
        <v>89189</v>
      </c>
      <c r="N4086" s="105">
        <f t="shared" ref="N4086:O4086" si="1437">SUM(N4085)</f>
        <v>105200</v>
      </c>
      <c r="O4086" s="105">
        <f t="shared" si="1437"/>
        <v>101800</v>
      </c>
      <c r="P4086" s="105">
        <f t="shared" si="1424"/>
        <v>296189</v>
      </c>
      <c r="Q4086" s="105">
        <f t="shared" si="1425"/>
        <v>24.7487432987072</v>
      </c>
      <c r="R4086" s="35"/>
    </row>
    <row r="4087" spans="1:18" x14ac:dyDescent="0.3">
      <c r="A4087" s="129"/>
      <c r="B4087" s="129"/>
      <c r="C4087" s="129"/>
      <c r="D4087" s="129"/>
      <c r="E4087" s="129"/>
      <c r="F4087" s="129"/>
      <c r="G4087" s="129"/>
      <c r="R4087" s="35"/>
    </row>
    <row r="4088" spans="1:18" ht="15" thickBot="1" x14ac:dyDescent="0.35">
      <c r="A4088" s="81" t="s">
        <v>0</v>
      </c>
      <c r="B4088" s="81" t="s">
        <v>0</v>
      </c>
      <c r="C4088" s="81" t="s">
        <v>0</v>
      </c>
      <c r="D4088" s="81" t="s">
        <v>0</v>
      </c>
      <c r="E4088" s="81" t="s">
        <v>0</v>
      </c>
      <c r="F4088" s="81" t="s">
        <v>0</v>
      </c>
      <c r="G4088" s="81" t="s">
        <v>0</v>
      </c>
      <c r="H4088" s="13" t="s">
        <v>0</v>
      </c>
      <c r="I4088" s="106"/>
      <c r="J4088" s="106"/>
      <c r="K4088" s="106"/>
      <c r="L4088" s="106"/>
      <c r="M4088" s="106"/>
      <c r="N4088" s="106"/>
      <c r="O4088" s="106"/>
      <c r="P4088" s="106"/>
      <c r="Q4088" s="106"/>
      <c r="R4088" s="35"/>
    </row>
    <row r="4089" spans="1:18" s="34" customFormat="1" ht="31.2" thickBot="1" x14ac:dyDescent="0.35">
      <c r="A4089" s="45" t="s">
        <v>112</v>
      </c>
      <c r="B4089" s="45" t="s">
        <v>113</v>
      </c>
      <c r="C4089" s="45" t="s">
        <v>114</v>
      </c>
      <c r="D4089" s="46" t="s">
        <v>0</v>
      </c>
      <c r="E4089" s="45" t="s">
        <v>3014</v>
      </c>
      <c r="F4089" s="45" t="s">
        <v>115</v>
      </c>
      <c r="G4089" s="45" t="s">
        <v>116</v>
      </c>
      <c r="H4089" s="29" t="s">
        <v>1</v>
      </c>
      <c r="I4089" s="124" t="s">
        <v>3013</v>
      </c>
      <c r="J4089" s="124" t="s">
        <v>2</v>
      </c>
      <c r="K4089" s="124" t="s">
        <v>3097</v>
      </c>
      <c r="L4089" s="124" t="s">
        <v>3097</v>
      </c>
      <c r="M4089" s="124" t="s">
        <v>3098</v>
      </c>
      <c r="N4089" s="124" t="s">
        <v>3099</v>
      </c>
      <c r="O4089" s="124" t="s">
        <v>3100</v>
      </c>
      <c r="P4089" s="124" t="s">
        <v>3097</v>
      </c>
      <c r="Q4089" s="126" t="s">
        <v>3101</v>
      </c>
      <c r="R4089" s="35"/>
    </row>
    <row r="4090" spans="1:18" x14ac:dyDescent="0.3">
      <c r="A4090" s="50" t="s">
        <v>0</v>
      </c>
      <c r="B4090" s="50" t="s">
        <v>0</v>
      </c>
      <c r="C4090" s="50" t="s">
        <v>0</v>
      </c>
      <c r="D4090" s="51" t="s">
        <v>0</v>
      </c>
      <c r="E4090" s="51" t="s">
        <v>0</v>
      </c>
      <c r="F4090" s="86" t="s">
        <v>0</v>
      </c>
      <c r="G4090" s="87" t="s">
        <v>0</v>
      </c>
      <c r="H4090" s="8" t="s">
        <v>0</v>
      </c>
      <c r="I4090" s="103">
        <v>1</v>
      </c>
      <c r="J4090" s="103">
        <v>2</v>
      </c>
      <c r="K4090" s="103">
        <v>3</v>
      </c>
      <c r="L4090" s="103" t="s">
        <v>3</v>
      </c>
      <c r="M4090" s="103">
        <v>5</v>
      </c>
      <c r="N4090" s="103">
        <v>6</v>
      </c>
      <c r="O4090" s="103">
        <v>7</v>
      </c>
      <c r="P4090" s="103" t="s">
        <v>3102</v>
      </c>
      <c r="Q4090" s="103">
        <v>9</v>
      </c>
      <c r="R4090" s="35"/>
    </row>
    <row r="4091" spans="1:18" x14ac:dyDescent="0.3">
      <c r="A4091" s="41" t="s">
        <v>796</v>
      </c>
      <c r="B4091" s="41" t="s">
        <v>154</v>
      </c>
      <c r="C4091" s="40" t="s">
        <v>1567</v>
      </c>
      <c r="D4091" s="40" t="s">
        <v>1568</v>
      </c>
      <c r="E4091" s="52" t="s">
        <v>0</v>
      </c>
      <c r="F4091" s="52" t="s">
        <v>0</v>
      </c>
      <c r="G4091" s="52" t="s">
        <v>0</v>
      </c>
      <c r="H4091" s="6" t="s">
        <v>1569</v>
      </c>
      <c r="I4091" s="102"/>
      <c r="J4091" s="102"/>
      <c r="K4091" s="102"/>
      <c r="L4091" s="102">
        <f t="shared" si="1422"/>
        <v>0</v>
      </c>
      <c r="M4091" s="102">
        <v>0</v>
      </c>
      <c r="N4091" s="102"/>
      <c r="O4091" s="102"/>
      <c r="P4091" s="102">
        <f t="shared" si="1424"/>
        <v>0</v>
      </c>
      <c r="Q4091" s="102" t="str">
        <f t="shared" si="1425"/>
        <v>-</v>
      </c>
      <c r="R4091" s="35"/>
    </row>
    <row r="4092" spans="1:18" s="34" customFormat="1" ht="20.399999999999999" x14ac:dyDescent="0.3">
      <c r="A4092" s="43" t="s">
        <v>0</v>
      </c>
      <c r="B4092" s="43" t="s">
        <v>0</v>
      </c>
      <c r="C4092" s="43" t="s">
        <v>0</v>
      </c>
      <c r="D4092" s="49" t="s">
        <v>0</v>
      </c>
      <c r="E4092" s="49" t="s">
        <v>0</v>
      </c>
      <c r="F4092" s="49" t="s">
        <v>0</v>
      </c>
      <c r="G4092" s="49" t="s">
        <v>0</v>
      </c>
      <c r="H4092" s="21" t="s">
        <v>26</v>
      </c>
      <c r="I4092" s="112">
        <f>SUM(I4093,I4101,I4103)</f>
        <v>1360738</v>
      </c>
      <c r="J4092" s="112">
        <f>SUM(J4093,J4101,J4103)</f>
        <v>1346238</v>
      </c>
      <c r="K4092" s="112">
        <f>SUM(K4093,K4101,K4103)</f>
        <v>0</v>
      </c>
      <c r="L4092" s="112">
        <f t="shared" si="1422"/>
        <v>347041</v>
      </c>
      <c r="M4092" s="112">
        <f>SUM(M4093,M4101,M4103)</f>
        <v>103091</v>
      </c>
      <c r="N4092" s="112">
        <f t="shared" ref="N4092:O4092" si="1438">SUM(N4093,N4101,N4103)</f>
        <v>130100</v>
      </c>
      <c r="O4092" s="112">
        <f t="shared" si="1438"/>
        <v>113850</v>
      </c>
      <c r="P4092" s="112">
        <f t="shared" si="1424"/>
        <v>347041</v>
      </c>
      <c r="Q4092" s="112">
        <f t="shared" si="1425"/>
        <v>25.778577042098057</v>
      </c>
      <c r="R4092" s="35"/>
    </row>
    <row r="4093" spans="1:18" x14ac:dyDescent="0.3">
      <c r="A4093" s="40" t="s">
        <v>796</v>
      </c>
      <c r="B4093" s="40" t="s">
        <v>154</v>
      </c>
      <c r="C4093" s="40" t="s">
        <v>1567</v>
      </c>
      <c r="D4093" s="40" t="s">
        <v>1568</v>
      </c>
      <c r="E4093" s="52" t="s">
        <v>119</v>
      </c>
      <c r="F4093" s="52" t="s">
        <v>0</v>
      </c>
      <c r="G4093" s="52" t="s">
        <v>0</v>
      </c>
      <c r="H4093" s="6" t="s">
        <v>5</v>
      </c>
      <c r="I4093" s="104">
        <f>SUM(I4094,I4095)</f>
        <v>1115622</v>
      </c>
      <c r="J4093" s="104">
        <f>SUM(J4094,J4095)</f>
        <v>1115622</v>
      </c>
      <c r="K4093" s="104">
        <f>SUM(K4094,K4095)</f>
        <v>0</v>
      </c>
      <c r="L4093" s="104">
        <f t="shared" si="1422"/>
        <v>292066</v>
      </c>
      <c r="M4093" s="104">
        <f>SUM(M4094,M4095)</f>
        <v>94066</v>
      </c>
      <c r="N4093" s="104">
        <f t="shared" ref="N4093:O4093" si="1439">SUM(N4094,N4095)</f>
        <v>104000</v>
      </c>
      <c r="O4093" s="104">
        <f t="shared" si="1439"/>
        <v>94000</v>
      </c>
      <c r="P4093" s="104">
        <f t="shared" si="1424"/>
        <v>292066</v>
      </c>
      <c r="Q4093" s="104">
        <f t="shared" si="1425"/>
        <v>26.179655833248177</v>
      </c>
      <c r="R4093" s="35"/>
    </row>
    <row r="4094" spans="1:18" x14ac:dyDescent="0.3">
      <c r="A4094" s="40" t="s">
        <v>796</v>
      </c>
      <c r="B4094" s="40" t="s">
        <v>154</v>
      </c>
      <c r="C4094" s="40" t="s">
        <v>1567</v>
      </c>
      <c r="D4094" s="40" t="s">
        <v>1568</v>
      </c>
      <c r="E4094" s="88" t="s">
        <v>3015</v>
      </c>
      <c r="F4094" s="40"/>
      <c r="G4094" s="81" t="s">
        <v>3071</v>
      </c>
      <c r="H4094" s="9" t="s">
        <v>6</v>
      </c>
      <c r="I4094" s="102">
        <v>968822</v>
      </c>
      <c r="J4094" s="102">
        <v>968822</v>
      </c>
      <c r="K4094" s="102"/>
      <c r="L4094" s="102">
        <f t="shared" si="1422"/>
        <v>259385</v>
      </c>
      <c r="M4094" s="102">
        <v>83385</v>
      </c>
      <c r="N4094" s="102">
        <v>93000</v>
      </c>
      <c r="O4094" s="102">
        <v>83000</v>
      </c>
      <c r="P4094" s="102">
        <f t="shared" si="1424"/>
        <v>259385</v>
      </c>
      <c r="Q4094" s="102">
        <f t="shared" si="1425"/>
        <v>26.773235950463555</v>
      </c>
      <c r="R4094" s="35"/>
    </row>
    <row r="4095" spans="1:18" x14ac:dyDescent="0.3">
      <c r="A4095" s="41" t="s">
        <v>796</v>
      </c>
      <c r="B4095" s="41" t="s">
        <v>154</v>
      </c>
      <c r="C4095" s="41" t="s">
        <v>1567</v>
      </c>
      <c r="D4095" s="41" t="s">
        <v>1568</v>
      </c>
      <c r="E4095" s="41" t="s">
        <v>120</v>
      </c>
      <c r="F4095" s="40" t="s">
        <v>0</v>
      </c>
      <c r="G4095" s="81" t="s">
        <v>0</v>
      </c>
      <c r="H4095" s="6" t="s">
        <v>7</v>
      </c>
      <c r="I4095" s="104">
        <f>SUM(I4096:I4100)</f>
        <v>146800</v>
      </c>
      <c r="J4095" s="104">
        <f>SUM(J4096:J4100)</f>
        <v>146800</v>
      </c>
      <c r="K4095" s="104">
        <f>SUM(K4096:K4100)</f>
        <v>0</v>
      </c>
      <c r="L4095" s="104">
        <f t="shared" si="1422"/>
        <v>32681</v>
      </c>
      <c r="M4095" s="104">
        <f>SUM(M4096:M4100)</f>
        <v>10681</v>
      </c>
      <c r="N4095" s="104">
        <f t="shared" ref="N4095:O4095" si="1440">SUM(N4096:N4100)</f>
        <v>11000</v>
      </c>
      <c r="O4095" s="104">
        <f t="shared" si="1440"/>
        <v>11000</v>
      </c>
      <c r="P4095" s="104">
        <f t="shared" si="1424"/>
        <v>32681</v>
      </c>
      <c r="Q4095" s="104">
        <f t="shared" si="1425"/>
        <v>22.26226158038147</v>
      </c>
      <c r="R4095" s="35"/>
    </row>
    <row r="4096" spans="1:18" x14ac:dyDescent="0.3">
      <c r="A4096" s="40" t="s">
        <v>796</v>
      </c>
      <c r="B4096" s="40" t="s">
        <v>154</v>
      </c>
      <c r="C4096" s="40" t="s">
        <v>1567</v>
      </c>
      <c r="D4096" s="40" t="s">
        <v>1568</v>
      </c>
      <c r="E4096" s="88" t="s">
        <v>3016</v>
      </c>
      <c r="F4096" s="40" t="s">
        <v>1570</v>
      </c>
      <c r="G4096" s="81" t="s">
        <v>3071</v>
      </c>
      <c r="H4096" s="9" t="s">
        <v>9</v>
      </c>
      <c r="I4096" s="102">
        <v>23800</v>
      </c>
      <c r="J4096" s="102">
        <v>23800</v>
      </c>
      <c r="K4096" s="102"/>
      <c r="L4096" s="102">
        <f t="shared" si="1422"/>
        <v>8165</v>
      </c>
      <c r="M4096" s="102">
        <v>2165</v>
      </c>
      <c r="N4096" s="102">
        <v>3000</v>
      </c>
      <c r="O4096" s="102">
        <v>3000</v>
      </c>
      <c r="P4096" s="102">
        <f t="shared" si="1424"/>
        <v>8165</v>
      </c>
      <c r="Q4096" s="102">
        <f t="shared" si="1425"/>
        <v>34.306722689075627</v>
      </c>
      <c r="R4096" s="35"/>
    </row>
    <row r="4097" spans="1:18" x14ac:dyDescent="0.3">
      <c r="A4097" s="40" t="s">
        <v>796</v>
      </c>
      <c r="B4097" s="40" t="s">
        <v>154</v>
      </c>
      <c r="C4097" s="40" t="s">
        <v>1567</v>
      </c>
      <c r="D4097" s="40" t="s">
        <v>1568</v>
      </c>
      <c r="E4097" s="88" t="s">
        <v>3016</v>
      </c>
      <c r="F4097" s="40" t="s">
        <v>1571</v>
      </c>
      <c r="G4097" s="81" t="s">
        <v>3071</v>
      </c>
      <c r="H4097" s="9" t="s">
        <v>12</v>
      </c>
      <c r="I4097" s="102">
        <v>86000</v>
      </c>
      <c r="J4097" s="102">
        <v>86000</v>
      </c>
      <c r="K4097" s="102"/>
      <c r="L4097" s="102">
        <f t="shared" si="1422"/>
        <v>24516</v>
      </c>
      <c r="M4097" s="102">
        <v>8516</v>
      </c>
      <c r="N4097" s="102">
        <v>8000</v>
      </c>
      <c r="O4097" s="102">
        <v>8000</v>
      </c>
      <c r="P4097" s="102">
        <f t="shared" si="1424"/>
        <v>24516</v>
      </c>
      <c r="Q4097" s="102">
        <f t="shared" si="1425"/>
        <v>28.506976744186048</v>
      </c>
      <c r="R4097" s="35"/>
    </row>
    <row r="4098" spans="1:18" x14ac:dyDescent="0.3">
      <c r="A4098" s="40" t="s">
        <v>796</v>
      </c>
      <c r="B4098" s="40" t="s">
        <v>154</v>
      </c>
      <c r="C4098" s="40" t="s">
        <v>1567</v>
      </c>
      <c r="D4098" s="40" t="s">
        <v>1568</v>
      </c>
      <c r="E4098" s="88" t="s">
        <v>3016</v>
      </c>
      <c r="F4098" s="40" t="s">
        <v>1572</v>
      </c>
      <c r="G4098" s="81" t="s">
        <v>3071</v>
      </c>
      <c r="H4098" s="9" t="s">
        <v>10</v>
      </c>
      <c r="I4098" s="102">
        <v>21100</v>
      </c>
      <c r="J4098" s="102">
        <v>21100</v>
      </c>
      <c r="K4098" s="102"/>
      <c r="L4098" s="102">
        <f t="shared" si="1422"/>
        <v>0</v>
      </c>
      <c r="M4098" s="102">
        <v>0</v>
      </c>
      <c r="N4098" s="102"/>
      <c r="O4098" s="102"/>
      <c r="P4098" s="102">
        <f t="shared" si="1424"/>
        <v>0</v>
      </c>
      <c r="Q4098" s="102">
        <f t="shared" si="1425"/>
        <v>0</v>
      </c>
      <c r="R4098" s="35"/>
    </row>
    <row r="4099" spans="1:18" x14ac:dyDescent="0.3">
      <c r="A4099" s="40" t="s">
        <v>796</v>
      </c>
      <c r="B4099" s="40" t="s">
        <v>154</v>
      </c>
      <c r="C4099" s="40" t="s">
        <v>1567</v>
      </c>
      <c r="D4099" s="40" t="s">
        <v>1568</v>
      </c>
      <c r="E4099" s="88" t="s">
        <v>3016</v>
      </c>
      <c r="F4099" s="40" t="s">
        <v>1573</v>
      </c>
      <c r="G4099" s="81" t="s">
        <v>3071</v>
      </c>
      <c r="H4099" s="9" t="s">
        <v>8</v>
      </c>
      <c r="I4099" s="102">
        <v>0</v>
      </c>
      <c r="J4099" s="102">
        <v>0</v>
      </c>
      <c r="K4099" s="102"/>
      <c r="L4099" s="102">
        <f t="shared" si="1422"/>
        <v>0</v>
      </c>
      <c r="M4099" s="102">
        <v>0</v>
      </c>
      <c r="N4099" s="102"/>
      <c r="O4099" s="102"/>
      <c r="P4099" s="102">
        <f t="shared" si="1424"/>
        <v>0</v>
      </c>
      <c r="Q4099" s="102" t="str">
        <f t="shared" si="1425"/>
        <v>-</v>
      </c>
      <c r="R4099" s="35"/>
    </row>
    <row r="4100" spans="1:18" x14ac:dyDescent="0.3">
      <c r="A4100" s="40" t="s">
        <v>796</v>
      </c>
      <c r="B4100" s="40" t="s">
        <v>154</v>
      </c>
      <c r="C4100" s="40" t="s">
        <v>1567</v>
      </c>
      <c r="D4100" s="40" t="s">
        <v>1568</v>
      </c>
      <c r="E4100" s="88" t="s">
        <v>3016</v>
      </c>
      <c r="F4100" s="40" t="s">
        <v>1574</v>
      </c>
      <c r="G4100" s="81" t="s">
        <v>3071</v>
      </c>
      <c r="H4100" s="9" t="s">
        <v>11</v>
      </c>
      <c r="I4100" s="102">
        <v>15900</v>
      </c>
      <c r="J4100" s="102">
        <v>15900</v>
      </c>
      <c r="K4100" s="102"/>
      <c r="L4100" s="102">
        <f t="shared" si="1422"/>
        <v>0</v>
      </c>
      <c r="M4100" s="102">
        <v>0</v>
      </c>
      <c r="N4100" s="102"/>
      <c r="O4100" s="102"/>
      <c r="P4100" s="102">
        <f t="shared" si="1424"/>
        <v>0</v>
      </c>
      <c r="Q4100" s="102">
        <f t="shared" si="1425"/>
        <v>0</v>
      </c>
      <c r="R4100" s="35"/>
    </row>
    <row r="4101" spans="1:18" x14ac:dyDescent="0.3">
      <c r="A4101" s="40" t="s">
        <v>796</v>
      </c>
      <c r="B4101" s="40" t="s">
        <v>154</v>
      </c>
      <c r="C4101" s="40" t="s">
        <v>1567</v>
      </c>
      <c r="D4101" s="40" t="s">
        <v>1568</v>
      </c>
      <c r="E4101" s="52" t="s">
        <v>124</v>
      </c>
      <c r="F4101" s="52" t="s">
        <v>0</v>
      </c>
      <c r="G4101" s="52" t="s">
        <v>0</v>
      </c>
      <c r="H4101" s="6" t="s">
        <v>14</v>
      </c>
      <c r="I4101" s="104">
        <f>SUM(I4102)</f>
        <v>105316</v>
      </c>
      <c r="J4101" s="104">
        <f>SUM(J4102)</f>
        <v>105316</v>
      </c>
      <c r="K4101" s="104">
        <f>SUM(K4102)</f>
        <v>0</v>
      </c>
      <c r="L4101" s="104">
        <f t="shared" si="1422"/>
        <v>28256</v>
      </c>
      <c r="M4101" s="104">
        <f>SUM(M4102)</f>
        <v>8756</v>
      </c>
      <c r="N4101" s="104">
        <f t="shared" ref="N4101:O4101" si="1441">SUM(N4102)</f>
        <v>10500</v>
      </c>
      <c r="O4101" s="104">
        <f t="shared" si="1441"/>
        <v>9000</v>
      </c>
      <c r="P4101" s="104">
        <f t="shared" si="1424"/>
        <v>28256</v>
      </c>
      <c r="Q4101" s="104">
        <f t="shared" si="1425"/>
        <v>26.829731474799651</v>
      </c>
      <c r="R4101" s="35"/>
    </row>
    <row r="4102" spans="1:18" x14ac:dyDescent="0.3">
      <c r="A4102" s="40" t="s">
        <v>796</v>
      </c>
      <c r="B4102" s="40" t="s">
        <v>154</v>
      </c>
      <c r="C4102" s="40" t="s">
        <v>1567</v>
      </c>
      <c r="D4102" s="40" t="s">
        <v>1568</v>
      </c>
      <c r="E4102" s="88" t="s">
        <v>3017</v>
      </c>
      <c r="F4102" s="40"/>
      <c r="G4102" s="81" t="s">
        <v>3071</v>
      </c>
      <c r="H4102" s="9" t="s">
        <v>15</v>
      </c>
      <c r="I4102" s="102">
        <v>105316</v>
      </c>
      <c r="J4102" s="102">
        <v>105316</v>
      </c>
      <c r="K4102" s="102"/>
      <c r="L4102" s="102">
        <f t="shared" si="1422"/>
        <v>28256</v>
      </c>
      <c r="M4102" s="102">
        <v>8756</v>
      </c>
      <c r="N4102" s="102">
        <v>10500</v>
      </c>
      <c r="O4102" s="102">
        <v>9000</v>
      </c>
      <c r="P4102" s="102">
        <f t="shared" si="1424"/>
        <v>28256</v>
      </c>
      <c r="Q4102" s="102">
        <f t="shared" si="1425"/>
        <v>26.829731474799651</v>
      </c>
      <c r="R4102" s="35"/>
    </row>
    <row r="4103" spans="1:18" x14ac:dyDescent="0.3">
      <c r="A4103" s="40" t="s">
        <v>796</v>
      </c>
      <c r="B4103" s="40" t="s">
        <v>154</v>
      </c>
      <c r="C4103" s="40" t="s">
        <v>1567</v>
      </c>
      <c r="D4103" s="40" t="s">
        <v>1568</v>
      </c>
      <c r="E4103" s="52" t="s">
        <v>125</v>
      </c>
      <c r="F4103" s="52" t="s">
        <v>0</v>
      </c>
      <c r="G4103" s="52" t="s">
        <v>0</v>
      </c>
      <c r="H4103" s="6" t="s">
        <v>16</v>
      </c>
      <c r="I4103" s="104">
        <f>SUM(I4104:I4111)</f>
        <v>139800</v>
      </c>
      <c r="J4103" s="104">
        <f>SUM(J4104:J4111)</f>
        <v>125300</v>
      </c>
      <c r="K4103" s="104">
        <f>SUM(K4104:K4111)</f>
        <v>0</v>
      </c>
      <c r="L4103" s="104">
        <f t="shared" si="1422"/>
        <v>26719</v>
      </c>
      <c r="M4103" s="104">
        <f>SUM(M4104:M4111)</f>
        <v>269</v>
      </c>
      <c r="N4103" s="104">
        <f t="shared" ref="N4103:O4103" si="1442">SUM(N4104:N4111)</f>
        <v>15600</v>
      </c>
      <c r="O4103" s="104">
        <f t="shared" si="1442"/>
        <v>10850</v>
      </c>
      <c r="P4103" s="104">
        <f t="shared" si="1424"/>
        <v>26719</v>
      </c>
      <c r="Q4103" s="104">
        <f t="shared" si="1425"/>
        <v>21.324022346368714</v>
      </c>
      <c r="R4103" s="35"/>
    </row>
    <row r="4104" spans="1:18" x14ac:dyDescent="0.3">
      <c r="A4104" s="40" t="s">
        <v>796</v>
      </c>
      <c r="B4104" s="40" t="s">
        <v>154</v>
      </c>
      <c r="C4104" s="40" t="s">
        <v>1567</v>
      </c>
      <c r="D4104" s="40" t="s">
        <v>1568</v>
      </c>
      <c r="E4104" s="88" t="s">
        <v>3018</v>
      </c>
      <c r="F4104" s="40"/>
      <c r="G4104" s="81" t="s">
        <v>3071</v>
      </c>
      <c r="H4104" s="9" t="s">
        <v>17</v>
      </c>
      <c r="I4104" s="102">
        <v>2500</v>
      </c>
      <c r="J4104" s="102">
        <v>500</v>
      </c>
      <c r="K4104" s="102"/>
      <c r="L4104" s="102">
        <f t="shared" si="1422"/>
        <v>0</v>
      </c>
      <c r="M4104" s="102">
        <v>0</v>
      </c>
      <c r="N4104" s="102"/>
      <c r="O4104" s="102"/>
      <c r="P4104" s="102">
        <f t="shared" si="1424"/>
        <v>0</v>
      </c>
      <c r="Q4104" s="102">
        <f t="shared" si="1425"/>
        <v>0</v>
      </c>
      <c r="R4104" s="35"/>
    </row>
    <row r="4105" spans="1:18" x14ac:dyDescent="0.3">
      <c r="A4105" s="40" t="s">
        <v>796</v>
      </c>
      <c r="B4105" s="40" t="s">
        <v>154</v>
      </c>
      <c r="C4105" s="40" t="s">
        <v>1567</v>
      </c>
      <c r="D4105" s="40" t="s">
        <v>1568</v>
      </c>
      <c r="E4105" s="88" t="s">
        <v>3031</v>
      </c>
      <c r="F4105" s="40"/>
      <c r="G4105" s="81" t="s">
        <v>3071</v>
      </c>
      <c r="H4105" s="9" t="s">
        <v>18</v>
      </c>
      <c r="I4105" s="102">
        <v>62000</v>
      </c>
      <c r="J4105" s="102">
        <v>62000</v>
      </c>
      <c r="K4105" s="102"/>
      <c r="L4105" s="102">
        <f t="shared" si="1422"/>
        <v>16000</v>
      </c>
      <c r="M4105" s="102">
        <v>0</v>
      </c>
      <c r="N4105" s="102">
        <v>10000</v>
      </c>
      <c r="O4105" s="102">
        <v>6000</v>
      </c>
      <c r="P4105" s="102">
        <f t="shared" si="1424"/>
        <v>16000</v>
      </c>
      <c r="Q4105" s="102">
        <f t="shared" si="1425"/>
        <v>25.806451612903224</v>
      </c>
      <c r="R4105" s="35"/>
    </row>
    <row r="4106" spans="1:18" x14ac:dyDescent="0.3">
      <c r="A4106" s="40" t="s">
        <v>796</v>
      </c>
      <c r="B4106" s="40" t="s">
        <v>154</v>
      </c>
      <c r="C4106" s="40" t="s">
        <v>1567</v>
      </c>
      <c r="D4106" s="40" t="s">
        <v>1568</v>
      </c>
      <c r="E4106" s="88" t="s">
        <v>3032</v>
      </c>
      <c r="F4106" s="40"/>
      <c r="G4106" s="81" t="s">
        <v>3071</v>
      </c>
      <c r="H4106" s="9" t="s">
        <v>19</v>
      </c>
      <c r="I4106" s="102">
        <v>8000</v>
      </c>
      <c r="J4106" s="102">
        <v>8000</v>
      </c>
      <c r="K4106" s="102"/>
      <c r="L4106" s="102">
        <f t="shared" si="1422"/>
        <v>2300</v>
      </c>
      <c r="M4106" s="102">
        <v>0</v>
      </c>
      <c r="N4106" s="102">
        <v>1500</v>
      </c>
      <c r="O4106" s="102">
        <v>800</v>
      </c>
      <c r="P4106" s="102">
        <f t="shared" si="1424"/>
        <v>2300</v>
      </c>
      <c r="Q4106" s="102">
        <f t="shared" si="1425"/>
        <v>28.749999999999996</v>
      </c>
      <c r="R4106" s="35"/>
    </row>
    <row r="4107" spans="1:18" x14ac:dyDescent="0.3">
      <c r="A4107" s="40" t="s">
        <v>796</v>
      </c>
      <c r="B4107" s="40" t="s">
        <v>154</v>
      </c>
      <c r="C4107" s="40" t="s">
        <v>1567</v>
      </c>
      <c r="D4107" s="40" t="s">
        <v>1568</v>
      </c>
      <c r="E4107" s="88" t="s">
        <v>3026</v>
      </c>
      <c r="F4107" s="40"/>
      <c r="G4107" s="81" t="s">
        <v>3071</v>
      </c>
      <c r="H4107" s="9" t="s">
        <v>20</v>
      </c>
      <c r="I4107" s="102">
        <v>13000</v>
      </c>
      <c r="J4107" s="102">
        <v>11000</v>
      </c>
      <c r="K4107" s="102"/>
      <c r="L4107" s="102">
        <f t="shared" ref="L4107:L4166" si="1443">SUM(M4107:O4107)</f>
        <v>1840</v>
      </c>
      <c r="M4107" s="102">
        <v>0</v>
      </c>
      <c r="N4107" s="102">
        <v>920</v>
      </c>
      <c r="O4107" s="102">
        <v>920</v>
      </c>
      <c r="P4107" s="102">
        <f t="shared" si="1424"/>
        <v>1840</v>
      </c>
      <c r="Q4107" s="102">
        <f t="shared" si="1425"/>
        <v>16.727272727272727</v>
      </c>
      <c r="R4107" s="35"/>
    </row>
    <row r="4108" spans="1:18" x14ac:dyDescent="0.3">
      <c r="A4108" s="40" t="s">
        <v>796</v>
      </c>
      <c r="B4108" s="40" t="s">
        <v>154</v>
      </c>
      <c r="C4108" s="40" t="s">
        <v>1567</v>
      </c>
      <c r="D4108" s="40" t="s">
        <v>1568</v>
      </c>
      <c r="E4108" s="88" t="s">
        <v>3033</v>
      </c>
      <c r="F4108" s="40"/>
      <c r="G4108" s="81" t="s">
        <v>3071</v>
      </c>
      <c r="H4108" s="9" t="s">
        <v>21</v>
      </c>
      <c r="I4108" s="102">
        <v>3000</v>
      </c>
      <c r="J4108" s="102">
        <v>1000</v>
      </c>
      <c r="K4108" s="102"/>
      <c r="L4108" s="102">
        <f t="shared" si="1443"/>
        <v>0</v>
      </c>
      <c r="M4108" s="102">
        <v>0</v>
      </c>
      <c r="N4108" s="102"/>
      <c r="O4108" s="102"/>
      <c r="P4108" s="102">
        <f t="shared" si="1424"/>
        <v>0</v>
      </c>
      <c r="Q4108" s="102">
        <f t="shared" si="1425"/>
        <v>0</v>
      </c>
      <c r="R4108" s="35"/>
    </row>
    <row r="4109" spans="1:18" x14ac:dyDescent="0.3">
      <c r="A4109" s="40" t="s">
        <v>796</v>
      </c>
      <c r="B4109" s="40" t="s">
        <v>154</v>
      </c>
      <c r="C4109" s="40" t="s">
        <v>1567</v>
      </c>
      <c r="D4109" s="40" t="s">
        <v>1568</v>
      </c>
      <c r="E4109" s="88" t="s">
        <v>3035</v>
      </c>
      <c r="F4109" s="40"/>
      <c r="G4109" s="81" t="s">
        <v>3071</v>
      </c>
      <c r="H4109" s="9" t="s">
        <v>23</v>
      </c>
      <c r="I4109" s="102">
        <v>16000</v>
      </c>
      <c r="J4109" s="102">
        <v>10000</v>
      </c>
      <c r="K4109" s="102"/>
      <c r="L4109" s="102">
        <f t="shared" si="1443"/>
        <v>1660</v>
      </c>
      <c r="M4109" s="102">
        <v>0</v>
      </c>
      <c r="N4109" s="102">
        <v>830</v>
      </c>
      <c r="O4109" s="102">
        <v>830</v>
      </c>
      <c r="P4109" s="102">
        <f t="shared" ref="P4109:P4166" si="1444">K4109+L4109</f>
        <v>1660</v>
      </c>
      <c r="Q4109" s="102">
        <f t="shared" ref="Q4109:Q4172" si="1445">IF(J4109=0,"-",P4109/J4109*100)</f>
        <v>16.600000000000001</v>
      </c>
      <c r="R4109" s="35"/>
    </row>
    <row r="4110" spans="1:18" x14ac:dyDescent="0.3">
      <c r="A4110" s="40" t="s">
        <v>796</v>
      </c>
      <c r="B4110" s="40" t="s">
        <v>154</v>
      </c>
      <c r="C4110" s="40" t="s">
        <v>1567</v>
      </c>
      <c r="D4110" s="40" t="s">
        <v>1568</v>
      </c>
      <c r="E4110" s="88" t="s">
        <v>3036</v>
      </c>
      <c r="F4110" s="40"/>
      <c r="G4110" s="81" t="s">
        <v>3071</v>
      </c>
      <c r="H4110" s="9" t="s">
        <v>24</v>
      </c>
      <c r="I4110" s="102">
        <v>0</v>
      </c>
      <c r="J4110" s="102">
        <v>0</v>
      </c>
      <c r="K4110" s="102"/>
      <c r="L4110" s="102">
        <f t="shared" si="1443"/>
        <v>0</v>
      </c>
      <c r="M4110" s="102">
        <v>0</v>
      </c>
      <c r="N4110" s="102"/>
      <c r="O4110" s="102"/>
      <c r="P4110" s="102">
        <f t="shared" si="1444"/>
        <v>0</v>
      </c>
      <c r="Q4110" s="102" t="str">
        <f t="shared" si="1445"/>
        <v>-</v>
      </c>
      <c r="R4110" s="35"/>
    </row>
    <row r="4111" spans="1:18" x14ac:dyDescent="0.3">
      <c r="A4111" s="41" t="s">
        <v>796</v>
      </c>
      <c r="B4111" s="41" t="s">
        <v>154</v>
      </c>
      <c r="C4111" s="41" t="s">
        <v>1567</v>
      </c>
      <c r="D4111" s="41" t="s">
        <v>1568</v>
      </c>
      <c r="E4111" s="41" t="s">
        <v>127</v>
      </c>
      <c r="F4111" s="40" t="s">
        <v>0</v>
      </c>
      <c r="G4111" s="81" t="s">
        <v>0</v>
      </c>
      <c r="H4111" s="6" t="s">
        <v>25</v>
      </c>
      <c r="I4111" s="104">
        <f>SUM(I4112:I4114)</f>
        <v>35300</v>
      </c>
      <c r="J4111" s="104">
        <f>SUM(J4112:J4114)</f>
        <v>32800</v>
      </c>
      <c r="K4111" s="104">
        <f>SUM(K4112:K4114)</f>
        <v>0</v>
      </c>
      <c r="L4111" s="104">
        <f t="shared" si="1443"/>
        <v>4919</v>
      </c>
      <c r="M4111" s="104">
        <f>SUM(M4112:M4114)</f>
        <v>269</v>
      </c>
      <c r="N4111" s="104">
        <f t="shared" ref="N4111:O4111" si="1446">SUM(N4112:N4114)</f>
        <v>2350</v>
      </c>
      <c r="O4111" s="104">
        <f t="shared" si="1446"/>
        <v>2300</v>
      </c>
      <c r="P4111" s="104">
        <f t="shared" si="1444"/>
        <v>4919</v>
      </c>
      <c r="Q4111" s="104">
        <f t="shared" si="1445"/>
        <v>14.996951219512194</v>
      </c>
      <c r="R4111" s="35"/>
    </row>
    <row r="4112" spans="1:18" x14ac:dyDescent="0.3">
      <c r="A4112" s="40" t="s">
        <v>796</v>
      </c>
      <c r="B4112" s="40" t="s">
        <v>154</v>
      </c>
      <c r="C4112" s="40" t="s">
        <v>1567</v>
      </c>
      <c r="D4112" s="40" t="s">
        <v>1568</v>
      </c>
      <c r="E4112" s="88" t="s">
        <v>3019</v>
      </c>
      <c r="F4112" s="40"/>
      <c r="G4112" s="81" t="s">
        <v>3071</v>
      </c>
      <c r="H4112" s="9" t="s">
        <v>25</v>
      </c>
      <c r="I4112" s="102">
        <v>26000</v>
      </c>
      <c r="J4112" s="102">
        <v>23500</v>
      </c>
      <c r="K4112" s="102"/>
      <c r="L4112" s="102">
        <f t="shared" si="1443"/>
        <v>4000</v>
      </c>
      <c r="M4112" s="102">
        <v>0</v>
      </c>
      <c r="N4112" s="102">
        <v>2000</v>
      </c>
      <c r="O4112" s="102">
        <v>2000</v>
      </c>
      <c r="P4112" s="102">
        <f t="shared" si="1444"/>
        <v>4000</v>
      </c>
      <c r="Q4112" s="102">
        <f t="shared" si="1445"/>
        <v>17.021276595744681</v>
      </c>
      <c r="R4112" s="35"/>
    </row>
    <row r="4113" spans="1:18" x14ac:dyDescent="0.3">
      <c r="A4113" s="40" t="s">
        <v>796</v>
      </c>
      <c r="B4113" s="40" t="s">
        <v>154</v>
      </c>
      <c r="C4113" s="40" t="s">
        <v>1567</v>
      </c>
      <c r="D4113" s="40" t="s">
        <v>1568</v>
      </c>
      <c r="E4113" s="88" t="s">
        <v>3019</v>
      </c>
      <c r="F4113" s="40" t="s">
        <v>1575</v>
      </c>
      <c r="G4113" s="81" t="s">
        <v>3071</v>
      </c>
      <c r="H4113" s="9" t="s">
        <v>135</v>
      </c>
      <c r="I4113" s="102">
        <v>3300</v>
      </c>
      <c r="J4113" s="102">
        <v>3300</v>
      </c>
      <c r="K4113" s="102"/>
      <c r="L4113" s="102">
        <f t="shared" si="1443"/>
        <v>919</v>
      </c>
      <c r="M4113" s="102">
        <v>269</v>
      </c>
      <c r="N4113" s="102">
        <v>350</v>
      </c>
      <c r="O4113" s="102">
        <v>300</v>
      </c>
      <c r="P4113" s="102">
        <f t="shared" si="1444"/>
        <v>919</v>
      </c>
      <c r="Q4113" s="102">
        <f t="shared" si="1445"/>
        <v>27.848484848484851</v>
      </c>
      <c r="R4113" s="35"/>
    </row>
    <row r="4114" spans="1:18" ht="20.399999999999999" x14ac:dyDescent="0.3">
      <c r="A4114" s="40" t="s">
        <v>796</v>
      </c>
      <c r="B4114" s="40" t="s">
        <v>154</v>
      </c>
      <c r="C4114" s="40" t="s">
        <v>1567</v>
      </c>
      <c r="D4114" s="40" t="s">
        <v>1568</v>
      </c>
      <c r="E4114" s="88" t="s">
        <v>3019</v>
      </c>
      <c r="F4114" s="40" t="s">
        <v>1576</v>
      </c>
      <c r="G4114" s="81" t="s">
        <v>3071</v>
      </c>
      <c r="H4114" s="9" t="s">
        <v>141</v>
      </c>
      <c r="I4114" s="102">
        <v>6000</v>
      </c>
      <c r="J4114" s="102">
        <v>6000</v>
      </c>
      <c r="K4114" s="102"/>
      <c r="L4114" s="102">
        <f t="shared" si="1443"/>
        <v>0</v>
      </c>
      <c r="M4114" s="102">
        <v>0</v>
      </c>
      <c r="N4114" s="102"/>
      <c r="O4114" s="102"/>
      <c r="P4114" s="102">
        <f t="shared" si="1444"/>
        <v>0</v>
      </c>
      <c r="Q4114" s="102">
        <f t="shared" si="1445"/>
        <v>0</v>
      </c>
      <c r="R4114" s="35"/>
    </row>
    <row r="4115" spans="1:18" s="34" customFormat="1" ht="20.399999999999999" x14ac:dyDescent="0.3">
      <c r="A4115" s="43" t="s">
        <v>0</v>
      </c>
      <c r="B4115" s="43" t="s">
        <v>0</v>
      </c>
      <c r="C4115" s="43" t="s">
        <v>0</v>
      </c>
      <c r="D4115" s="49" t="s">
        <v>0</v>
      </c>
      <c r="E4115" s="49" t="s">
        <v>0</v>
      </c>
      <c r="F4115" s="49" t="s">
        <v>0</v>
      </c>
      <c r="G4115" s="49" t="s">
        <v>0</v>
      </c>
      <c r="H4115" s="21" t="s">
        <v>35</v>
      </c>
      <c r="I4115" s="112">
        <f t="shared" ref="I4115:O4116" si="1447">SUM(I4116)</f>
        <v>100</v>
      </c>
      <c r="J4115" s="112">
        <f t="shared" si="1447"/>
        <v>100</v>
      </c>
      <c r="K4115" s="112">
        <f t="shared" si="1447"/>
        <v>0</v>
      </c>
      <c r="L4115" s="112">
        <f t="shared" si="1443"/>
        <v>0</v>
      </c>
      <c r="M4115" s="112">
        <f t="shared" si="1447"/>
        <v>0</v>
      </c>
      <c r="N4115" s="112">
        <f t="shared" si="1447"/>
        <v>0</v>
      </c>
      <c r="O4115" s="112">
        <f t="shared" si="1447"/>
        <v>0</v>
      </c>
      <c r="P4115" s="112">
        <f t="shared" si="1444"/>
        <v>0</v>
      </c>
      <c r="Q4115" s="112">
        <f t="shared" si="1445"/>
        <v>0</v>
      </c>
      <c r="R4115" s="35"/>
    </row>
    <row r="4116" spans="1:18" x14ac:dyDescent="0.3">
      <c r="A4116" s="40" t="s">
        <v>796</v>
      </c>
      <c r="B4116" s="40" t="s">
        <v>154</v>
      </c>
      <c r="C4116" s="40" t="s">
        <v>1567</v>
      </c>
      <c r="D4116" s="40" t="s">
        <v>1568</v>
      </c>
      <c r="E4116" s="52" t="s">
        <v>142</v>
      </c>
      <c r="F4116" s="52" t="s">
        <v>0</v>
      </c>
      <c r="G4116" s="52" t="s">
        <v>0</v>
      </c>
      <c r="H4116" s="6" t="s">
        <v>27</v>
      </c>
      <c r="I4116" s="104">
        <f t="shared" si="1447"/>
        <v>100</v>
      </c>
      <c r="J4116" s="104">
        <f t="shared" si="1447"/>
        <v>100</v>
      </c>
      <c r="K4116" s="104">
        <f t="shared" si="1447"/>
        <v>0</v>
      </c>
      <c r="L4116" s="104">
        <f t="shared" si="1443"/>
        <v>0</v>
      </c>
      <c r="M4116" s="104">
        <f t="shared" si="1447"/>
        <v>0</v>
      </c>
      <c r="N4116" s="104">
        <f t="shared" si="1447"/>
        <v>0</v>
      </c>
      <c r="O4116" s="104">
        <f t="shared" si="1447"/>
        <v>0</v>
      </c>
      <c r="P4116" s="104">
        <f t="shared" si="1444"/>
        <v>0</v>
      </c>
      <c r="Q4116" s="104">
        <f t="shared" si="1445"/>
        <v>0</v>
      </c>
      <c r="R4116" s="35"/>
    </row>
    <row r="4117" spans="1:18" x14ac:dyDescent="0.3">
      <c r="A4117" s="40" t="s">
        <v>796</v>
      </c>
      <c r="B4117" s="40" t="s">
        <v>154</v>
      </c>
      <c r="C4117" s="40" t="s">
        <v>1567</v>
      </c>
      <c r="D4117" s="40" t="s">
        <v>1568</v>
      </c>
      <c r="E4117" s="88" t="s">
        <v>3021</v>
      </c>
      <c r="F4117" s="40"/>
      <c r="G4117" s="81" t="s">
        <v>3071</v>
      </c>
      <c r="H4117" s="9" t="s">
        <v>34</v>
      </c>
      <c r="I4117" s="102">
        <v>100</v>
      </c>
      <c r="J4117" s="102">
        <v>100</v>
      </c>
      <c r="K4117" s="102"/>
      <c r="L4117" s="102">
        <f t="shared" si="1443"/>
        <v>0</v>
      </c>
      <c r="M4117" s="102">
        <v>0</v>
      </c>
      <c r="N4117" s="102"/>
      <c r="O4117" s="102"/>
      <c r="P4117" s="102">
        <f t="shared" si="1444"/>
        <v>0</v>
      </c>
      <c r="Q4117" s="102">
        <f t="shared" si="1445"/>
        <v>0</v>
      </c>
      <c r="R4117" s="35"/>
    </row>
    <row r="4118" spans="1:18" s="34" customFormat="1" ht="20.399999999999999" x14ac:dyDescent="0.3">
      <c r="A4118" s="43" t="s">
        <v>0</v>
      </c>
      <c r="B4118" s="43" t="s">
        <v>0</v>
      </c>
      <c r="C4118" s="43" t="s">
        <v>0</v>
      </c>
      <c r="D4118" s="49" t="s">
        <v>0</v>
      </c>
      <c r="E4118" s="49" t="s">
        <v>0</v>
      </c>
      <c r="F4118" s="49" t="s">
        <v>0</v>
      </c>
      <c r="G4118" s="49" t="s">
        <v>0</v>
      </c>
      <c r="H4118" s="21" t="s">
        <v>53</v>
      </c>
      <c r="I4118" s="112">
        <f t="shared" ref="I4118:O4119" si="1448">SUM(I4119)</f>
        <v>10000</v>
      </c>
      <c r="J4118" s="112">
        <f t="shared" si="1448"/>
        <v>0</v>
      </c>
      <c r="K4118" s="112">
        <f t="shared" si="1448"/>
        <v>0</v>
      </c>
      <c r="L4118" s="112">
        <f t="shared" si="1443"/>
        <v>0</v>
      </c>
      <c r="M4118" s="112">
        <f t="shared" si="1448"/>
        <v>0</v>
      </c>
      <c r="N4118" s="112">
        <f t="shared" si="1448"/>
        <v>0</v>
      </c>
      <c r="O4118" s="112">
        <f t="shared" si="1448"/>
        <v>0</v>
      </c>
      <c r="P4118" s="112">
        <f t="shared" si="1444"/>
        <v>0</v>
      </c>
      <c r="Q4118" s="112" t="str">
        <f t="shared" si="1445"/>
        <v>-</v>
      </c>
      <c r="R4118" s="35"/>
    </row>
    <row r="4119" spans="1:18" x14ac:dyDescent="0.3">
      <c r="A4119" s="40" t="s">
        <v>796</v>
      </c>
      <c r="B4119" s="40" t="s">
        <v>154</v>
      </c>
      <c r="C4119" s="40" t="s">
        <v>1567</v>
      </c>
      <c r="D4119" s="40" t="s">
        <v>1568</v>
      </c>
      <c r="E4119" s="52" t="s">
        <v>149</v>
      </c>
      <c r="F4119" s="52" t="s">
        <v>0</v>
      </c>
      <c r="G4119" s="52" t="s">
        <v>0</v>
      </c>
      <c r="H4119" s="6" t="s">
        <v>46</v>
      </c>
      <c r="I4119" s="104">
        <f t="shared" si="1448"/>
        <v>10000</v>
      </c>
      <c r="J4119" s="104">
        <f t="shared" si="1448"/>
        <v>0</v>
      </c>
      <c r="K4119" s="104">
        <f t="shared" si="1448"/>
        <v>0</v>
      </c>
      <c r="L4119" s="104">
        <f t="shared" si="1443"/>
        <v>0</v>
      </c>
      <c r="M4119" s="104">
        <f t="shared" si="1448"/>
        <v>0</v>
      </c>
      <c r="N4119" s="104">
        <f t="shared" si="1448"/>
        <v>0</v>
      </c>
      <c r="O4119" s="104">
        <f t="shared" si="1448"/>
        <v>0</v>
      </c>
      <c r="P4119" s="104">
        <f t="shared" si="1444"/>
        <v>0</v>
      </c>
      <c r="Q4119" s="104" t="str">
        <f t="shared" si="1445"/>
        <v>-</v>
      </c>
      <c r="R4119" s="35"/>
    </row>
    <row r="4120" spans="1:18" x14ac:dyDescent="0.3">
      <c r="A4120" s="40" t="s">
        <v>796</v>
      </c>
      <c r="B4120" s="40" t="s">
        <v>154</v>
      </c>
      <c r="C4120" s="40" t="s">
        <v>1567</v>
      </c>
      <c r="D4120" s="40" t="s">
        <v>1568</v>
      </c>
      <c r="E4120" s="88" t="s">
        <v>3022</v>
      </c>
      <c r="F4120" s="40"/>
      <c r="G4120" s="81" t="s">
        <v>3071</v>
      </c>
      <c r="H4120" s="9" t="s">
        <v>49</v>
      </c>
      <c r="I4120" s="102">
        <v>10000</v>
      </c>
      <c r="J4120" s="102">
        <v>0</v>
      </c>
      <c r="K4120" s="102"/>
      <c r="L4120" s="102">
        <f t="shared" si="1443"/>
        <v>0</v>
      </c>
      <c r="M4120" s="102">
        <v>0</v>
      </c>
      <c r="N4120" s="102"/>
      <c r="O4120" s="102"/>
      <c r="P4120" s="102">
        <f t="shared" si="1444"/>
        <v>0</v>
      </c>
      <c r="Q4120" s="102" t="str">
        <f t="shared" si="1445"/>
        <v>-</v>
      </c>
      <c r="R4120" s="35"/>
    </row>
    <row r="4121" spans="1:18" s="34" customFormat="1" x14ac:dyDescent="0.3">
      <c r="A4121" s="49" t="s">
        <v>0</v>
      </c>
      <c r="B4121" s="49" t="s">
        <v>0</v>
      </c>
      <c r="C4121" s="49" t="s">
        <v>0</v>
      </c>
      <c r="D4121" s="49" t="s">
        <v>0</v>
      </c>
      <c r="E4121" s="49" t="s">
        <v>0</v>
      </c>
      <c r="F4121" s="49" t="s">
        <v>0</v>
      </c>
      <c r="G4121" s="49" t="s">
        <v>0</v>
      </c>
      <c r="H4121" s="21" t="s">
        <v>1577</v>
      </c>
      <c r="I4121" s="112">
        <f>SUM(I4092,I4115,I4118)</f>
        <v>1370838</v>
      </c>
      <c r="J4121" s="112">
        <f>SUM(J4092,J4115,J4118)</f>
        <v>1346338</v>
      </c>
      <c r="K4121" s="112">
        <f>SUM(K4092,K4115,K4118)</f>
        <v>0</v>
      </c>
      <c r="L4121" s="112">
        <f t="shared" si="1443"/>
        <v>347041</v>
      </c>
      <c r="M4121" s="112">
        <f>SUM(M4092,M4115,M4118)</f>
        <v>103091</v>
      </c>
      <c r="N4121" s="112">
        <f t="shared" ref="N4121:O4121" si="1449">SUM(N4092,N4115,N4118)</f>
        <v>130100</v>
      </c>
      <c r="O4121" s="112">
        <f t="shared" si="1449"/>
        <v>113850</v>
      </c>
      <c r="P4121" s="112">
        <f t="shared" si="1444"/>
        <v>347041</v>
      </c>
      <c r="Q4121" s="112">
        <f t="shared" si="1445"/>
        <v>25.776662324022649</v>
      </c>
      <c r="R4121" s="35"/>
    </row>
    <row r="4122" spans="1:18" ht="15" thickBot="1" x14ac:dyDescent="0.35">
      <c r="A4122" s="81" t="s">
        <v>0</v>
      </c>
      <c r="B4122" s="81" t="s">
        <v>0</v>
      </c>
      <c r="C4122" s="81" t="s">
        <v>0</v>
      </c>
      <c r="D4122" s="81" t="s">
        <v>0</v>
      </c>
      <c r="E4122" s="81" t="s">
        <v>0</v>
      </c>
      <c r="F4122" s="81" t="s">
        <v>0</v>
      </c>
      <c r="G4122" s="81" t="s">
        <v>0</v>
      </c>
      <c r="H4122" s="6" t="s">
        <v>152</v>
      </c>
      <c r="I4122" s="104">
        <v>45</v>
      </c>
      <c r="J4122" s="104">
        <v>45</v>
      </c>
      <c r="K4122" s="104"/>
      <c r="L4122" s="104"/>
      <c r="M4122" s="104"/>
      <c r="N4122" s="104"/>
      <c r="O4122" s="104"/>
      <c r="P4122" s="104"/>
      <c r="Q4122" s="104"/>
      <c r="R4122" s="35"/>
    </row>
    <row r="4123" spans="1:18" s="34" customFormat="1" ht="31.2" thickBot="1" x14ac:dyDescent="0.35">
      <c r="A4123" s="127" t="s">
        <v>0</v>
      </c>
      <c r="B4123" s="127" t="s">
        <v>0</v>
      </c>
      <c r="C4123" s="127" t="s">
        <v>0</v>
      </c>
      <c r="D4123" s="127" t="s">
        <v>0</v>
      </c>
      <c r="E4123" s="127" t="s">
        <v>0</v>
      </c>
      <c r="F4123" s="127" t="s">
        <v>0</v>
      </c>
      <c r="G4123" s="127" t="s">
        <v>0</v>
      </c>
      <c r="H4123" s="29" t="s">
        <v>63</v>
      </c>
      <c r="I4123" s="124" t="s">
        <v>3013</v>
      </c>
      <c r="J4123" s="124" t="s">
        <v>2</v>
      </c>
      <c r="K4123" s="124" t="s">
        <v>3097</v>
      </c>
      <c r="L4123" s="124" t="s">
        <v>3097</v>
      </c>
      <c r="M4123" s="124" t="s">
        <v>3098</v>
      </c>
      <c r="N4123" s="124" t="s">
        <v>3099</v>
      </c>
      <c r="O4123" s="124" t="s">
        <v>3100</v>
      </c>
      <c r="P4123" s="124" t="s">
        <v>3097</v>
      </c>
      <c r="Q4123" s="126" t="s">
        <v>3101</v>
      </c>
      <c r="R4123" s="35"/>
    </row>
    <row r="4124" spans="1:18" x14ac:dyDescent="0.3">
      <c r="A4124" s="128"/>
      <c r="B4124" s="128"/>
      <c r="C4124" s="128"/>
      <c r="D4124" s="128"/>
      <c r="E4124" s="128"/>
      <c r="F4124" s="128"/>
      <c r="G4124" s="128"/>
      <c r="H4124" s="10" t="s">
        <v>0</v>
      </c>
      <c r="I4124" s="103">
        <v>1</v>
      </c>
      <c r="J4124" s="103">
        <v>2</v>
      </c>
      <c r="K4124" s="103">
        <v>3</v>
      </c>
      <c r="L4124" s="103" t="s">
        <v>3</v>
      </c>
      <c r="M4124" s="103">
        <v>5</v>
      </c>
      <c r="N4124" s="103">
        <v>6</v>
      </c>
      <c r="O4124" s="103">
        <v>7</v>
      </c>
      <c r="P4124" s="103" t="s">
        <v>3102</v>
      </c>
      <c r="Q4124" s="103">
        <v>9</v>
      </c>
      <c r="R4124" s="35"/>
    </row>
    <row r="4125" spans="1:18" x14ac:dyDescent="0.3">
      <c r="A4125" s="128"/>
      <c r="B4125" s="128"/>
      <c r="C4125" s="128"/>
      <c r="D4125" s="128"/>
      <c r="E4125" s="128"/>
      <c r="F4125" s="128"/>
      <c r="G4125" s="128"/>
      <c r="H4125" s="11" t="s">
        <v>99</v>
      </c>
      <c r="I4125" s="105">
        <f>SUM(I4121)</f>
        <v>1370838</v>
      </c>
      <c r="J4125" s="105">
        <f>SUM(J4121)</f>
        <v>1346338</v>
      </c>
      <c r="K4125" s="105">
        <f>SUM(K4121)</f>
        <v>0</v>
      </c>
      <c r="L4125" s="105">
        <f t="shared" si="1443"/>
        <v>347041</v>
      </c>
      <c r="M4125" s="105">
        <f>SUM(M4121)</f>
        <v>103091</v>
      </c>
      <c r="N4125" s="105">
        <f t="shared" ref="N4125:O4125" si="1450">SUM(N4121)</f>
        <v>130100</v>
      </c>
      <c r="O4125" s="105">
        <f t="shared" si="1450"/>
        <v>113850</v>
      </c>
      <c r="P4125" s="105">
        <f t="shared" si="1444"/>
        <v>347041</v>
      </c>
      <c r="Q4125" s="105">
        <f t="shared" si="1445"/>
        <v>25.776662324022649</v>
      </c>
      <c r="R4125" s="35"/>
    </row>
    <row r="4126" spans="1:18" x14ac:dyDescent="0.3">
      <c r="A4126" s="128"/>
      <c r="B4126" s="128"/>
      <c r="C4126" s="128"/>
      <c r="D4126" s="128"/>
      <c r="E4126" s="128"/>
      <c r="F4126" s="128"/>
      <c r="G4126" s="128"/>
      <c r="H4126" s="12" t="s">
        <v>62</v>
      </c>
      <c r="I4126" s="105">
        <f>SUM(I4125)</f>
        <v>1370838</v>
      </c>
      <c r="J4126" s="105">
        <f>SUM(J4125)</f>
        <v>1346338</v>
      </c>
      <c r="K4126" s="105">
        <f>SUM(K4125)</f>
        <v>0</v>
      </c>
      <c r="L4126" s="105">
        <f t="shared" si="1443"/>
        <v>347041</v>
      </c>
      <c r="M4126" s="105">
        <f>SUM(M4125)</f>
        <v>103091</v>
      </c>
      <c r="N4126" s="105">
        <f t="shared" ref="N4126:O4126" si="1451">SUM(N4125)</f>
        <v>130100</v>
      </c>
      <c r="O4126" s="105">
        <f t="shared" si="1451"/>
        <v>113850</v>
      </c>
      <c r="P4126" s="105">
        <f t="shared" si="1444"/>
        <v>347041</v>
      </c>
      <c r="Q4126" s="105">
        <f t="shared" si="1445"/>
        <v>25.776662324022649</v>
      </c>
      <c r="R4126" s="35"/>
    </row>
    <row r="4127" spans="1:18" x14ac:dyDescent="0.3">
      <c r="A4127" s="129"/>
      <c r="B4127" s="129"/>
      <c r="C4127" s="129"/>
      <c r="D4127" s="129"/>
      <c r="E4127" s="129"/>
      <c r="F4127" s="129"/>
      <c r="G4127" s="129"/>
      <c r="R4127" s="35"/>
    </row>
    <row r="4128" spans="1:18" ht="15" thickBot="1" x14ac:dyDescent="0.35">
      <c r="A4128" s="81" t="s">
        <v>0</v>
      </c>
      <c r="B4128" s="81" t="s">
        <v>0</v>
      </c>
      <c r="C4128" s="81" t="s">
        <v>0</v>
      </c>
      <c r="D4128" s="81" t="s">
        <v>0</v>
      </c>
      <c r="E4128" s="81" t="s">
        <v>0</v>
      </c>
      <c r="F4128" s="81" t="s">
        <v>0</v>
      </c>
      <c r="G4128" s="81" t="s">
        <v>0</v>
      </c>
      <c r="H4128" s="13" t="s">
        <v>0</v>
      </c>
      <c r="I4128" s="106"/>
      <c r="J4128" s="106"/>
      <c r="K4128" s="106"/>
      <c r="L4128" s="106"/>
      <c r="M4128" s="106"/>
      <c r="N4128" s="106"/>
      <c r="O4128" s="106"/>
      <c r="P4128" s="106"/>
      <c r="Q4128" s="106"/>
      <c r="R4128" s="35"/>
    </row>
    <row r="4129" spans="1:18" s="34" customFormat="1" ht="31.2" thickBot="1" x14ac:dyDescent="0.35">
      <c r="A4129" s="45" t="s">
        <v>112</v>
      </c>
      <c r="B4129" s="45" t="s">
        <v>113</v>
      </c>
      <c r="C4129" s="45" t="s">
        <v>114</v>
      </c>
      <c r="D4129" s="46" t="s">
        <v>0</v>
      </c>
      <c r="E4129" s="45" t="s">
        <v>3014</v>
      </c>
      <c r="F4129" s="45" t="s">
        <v>115</v>
      </c>
      <c r="G4129" s="45" t="s">
        <v>116</v>
      </c>
      <c r="H4129" s="29" t="s">
        <v>1</v>
      </c>
      <c r="I4129" s="124" t="s">
        <v>3013</v>
      </c>
      <c r="J4129" s="124" t="s">
        <v>2</v>
      </c>
      <c r="K4129" s="124" t="s">
        <v>3097</v>
      </c>
      <c r="L4129" s="124" t="s">
        <v>3097</v>
      </c>
      <c r="M4129" s="124" t="s">
        <v>3098</v>
      </c>
      <c r="N4129" s="124" t="s">
        <v>3099</v>
      </c>
      <c r="O4129" s="124" t="s">
        <v>3100</v>
      </c>
      <c r="P4129" s="124" t="s">
        <v>3097</v>
      </c>
      <c r="Q4129" s="126" t="s">
        <v>3101</v>
      </c>
      <c r="R4129" s="35"/>
    </row>
    <row r="4130" spans="1:18" x14ac:dyDescent="0.3">
      <c r="A4130" s="50" t="s">
        <v>0</v>
      </c>
      <c r="B4130" s="50" t="s">
        <v>0</v>
      </c>
      <c r="C4130" s="50" t="s">
        <v>0</v>
      </c>
      <c r="D4130" s="51" t="s">
        <v>0</v>
      </c>
      <c r="E4130" s="51" t="s">
        <v>0</v>
      </c>
      <c r="F4130" s="86" t="s">
        <v>0</v>
      </c>
      <c r="G4130" s="87" t="s">
        <v>0</v>
      </c>
      <c r="H4130" s="8" t="s">
        <v>0</v>
      </c>
      <c r="I4130" s="103">
        <v>1</v>
      </c>
      <c r="J4130" s="103">
        <v>2</v>
      </c>
      <c r="K4130" s="103">
        <v>3</v>
      </c>
      <c r="L4130" s="103" t="s">
        <v>3</v>
      </c>
      <c r="M4130" s="103">
        <v>5</v>
      </c>
      <c r="N4130" s="103">
        <v>6</v>
      </c>
      <c r="O4130" s="103">
        <v>7</v>
      </c>
      <c r="P4130" s="103" t="s">
        <v>3102</v>
      </c>
      <c r="Q4130" s="103">
        <v>9</v>
      </c>
      <c r="R4130" s="35"/>
    </row>
    <row r="4131" spans="1:18" x14ac:dyDescent="0.3">
      <c r="A4131" s="41" t="s">
        <v>796</v>
      </c>
      <c r="B4131" s="41" t="s">
        <v>154</v>
      </c>
      <c r="C4131" s="40" t="s">
        <v>1578</v>
      </c>
      <c r="D4131" s="40" t="s">
        <v>1579</v>
      </c>
      <c r="E4131" s="52" t="s">
        <v>0</v>
      </c>
      <c r="F4131" s="52" t="s">
        <v>0</v>
      </c>
      <c r="G4131" s="52" t="s">
        <v>0</v>
      </c>
      <c r="H4131" s="6" t="s">
        <v>1580</v>
      </c>
      <c r="I4131" s="102"/>
      <c r="J4131" s="102"/>
      <c r="K4131" s="102"/>
      <c r="L4131" s="102">
        <f t="shared" si="1443"/>
        <v>0</v>
      </c>
      <c r="M4131" s="102">
        <v>0</v>
      </c>
      <c r="N4131" s="102"/>
      <c r="O4131" s="102"/>
      <c r="P4131" s="102">
        <f t="shared" si="1444"/>
        <v>0</v>
      </c>
      <c r="Q4131" s="102" t="str">
        <f t="shared" si="1445"/>
        <v>-</v>
      </c>
      <c r="R4131" s="35"/>
    </row>
    <row r="4132" spans="1:18" s="34" customFormat="1" ht="20.399999999999999" x14ac:dyDescent="0.3">
      <c r="A4132" s="43" t="s">
        <v>0</v>
      </c>
      <c r="B4132" s="43" t="s">
        <v>0</v>
      </c>
      <c r="C4132" s="43" t="s">
        <v>0</v>
      </c>
      <c r="D4132" s="49" t="s">
        <v>0</v>
      </c>
      <c r="E4132" s="49" t="s">
        <v>0</v>
      </c>
      <c r="F4132" s="49" t="s">
        <v>0</v>
      </c>
      <c r="G4132" s="49" t="s">
        <v>0</v>
      </c>
      <c r="H4132" s="21" t="s">
        <v>26</v>
      </c>
      <c r="I4132" s="112">
        <f>SUM(I4133,I4140,I4142)</f>
        <v>1843874</v>
      </c>
      <c r="J4132" s="112">
        <f>SUM(J4133,J4140,J4142)</f>
        <v>1831874</v>
      </c>
      <c r="K4132" s="112">
        <f>SUM(K4133,K4140,K4142)</f>
        <v>0</v>
      </c>
      <c r="L4132" s="112">
        <f t="shared" si="1443"/>
        <v>462861</v>
      </c>
      <c r="M4132" s="112">
        <f>SUM(M4133,M4140,M4142)</f>
        <v>142591</v>
      </c>
      <c r="N4132" s="112">
        <f t="shared" ref="N4132:O4132" si="1452">SUM(N4133,N4140,N4142)</f>
        <v>167660</v>
      </c>
      <c r="O4132" s="112">
        <f t="shared" si="1452"/>
        <v>152610</v>
      </c>
      <c r="P4132" s="112">
        <f t="shared" si="1444"/>
        <v>462861</v>
      </c>
      <c r="Q4132" s="112">
        <f t="shared" si="1445"/>
        <v>25.267076229041951</v>
      </c>
      <c r="R4132" s="35"/>
    </row>
    <row r="4133" spans="1:18" x14ac:dyDescent="0.3">
      <c r="A4133" s="40" t="s">
        <v>796</v>
      </c>
      <c r="B4133" s="40" t="s">
        <v>154</v>
      </c>
      <c r="C4133" s="40" t="s">
        <v>1578</v>
      </c>
      <c r="D4133" s="40" t="s">
        <v>1579</v>
      </c>
      <c r="E4133" s="52" t="s">
        <v>119</v>
      </c>
      <c r="F4133" s="52" t="s">
        <v>0</v>
      </c>
      <c r="G4133" s="52" t="s">
        <v>0</v>
      </c>
      <c r="H4133" s="6" t="s">
        <v>5</v>
      </c>
      <c r="I4133" s="104">
        <f>SUM(I4134,I4135)</f>
        <v>1571130</v>
      </c>
      <c r="J4133" s="104">
        <f>SUM(J4134,J4135)</f>
        <v>1571130</v>
      </c>
      <c r="K4133" s="104">
        <f>SUM(K4134,K4135)</f>
        <v>0</v>
      </c>
      <c r="L4133" s="104">
        <f t="shared" si="1443"/>
        <v>402030</v>
      </c>
      <c r="M4133" s="104">
        <f>SUM(M4134,M4135)</f>
        <v>130030</v>
      </c>
      <c r="N4133" s="104">
        <f t="shared" ref="N4133:O4133" si="1453">SUM(N4134,N4135)</f>
        <v>141000</v>
      </c>
      <c r="O4133" s="104">
        <f t="shared" si="1453"/>
        <v>131000</v>
      </c>
      <c r="P4133" s="104">
        <f t="shared" si="1444"/>
        <v>402030</v>
      </c>
      <c r="Q4133" s="104">
        <f t="shared" si="1445"/>
        <v>25.588589104657157</v>
      </c>
      <c r="R4133" s="35"/>
    </row>
    <row r="4134" spans="1:18" x14ac:dyDescent="0.3">
      <c r="A4134" s="40" t="s">
        <v>796</v>
      </c>
      <c r="B4134" s="40" t="s">
        <v>154</v>
      </c>
      <c r="C4134" s="40" t="s">
        <v>1578</v>
      </c>
      <c r="D4134" s="40" t="s">
        <v>1579</v>
      </c>
      <c r="E4134" s="88" t="s">
        <v>3015</v>
      </c>
      <c r="F4134" s="40"/>
      <c r="G4134" s="81" t="s">
        <v>3071</v>
      </c>
      <c r="H4134" s="9" t="s">
        <v>6</v>
      </c>
      <c r="I4134" s="102">
        <v>1374130</v>
      </c>
      <c r="J4134" s="102">
        <v>1374130</v>
      </c>
      <c r="K4134" s="102"/>
      <c r="L4134" s="102">
        <f t="shared" si="1443"/>
        <v>360049</v>
      </c>
      <c r="M4134" s="102">
        <v>116049</v>
      </c>
      <c r="N4134" s="102">
        <v>127000</v>
      </c>
      <c r="O4134" s="102">
        <v>117000</v>
      </c>
      <c r="P4134" s="102">
        <f t="shared" si="1444"/>
        <v>360049</v>
      </c>
      <c r="Q4134" s="102">
        <f t="shared" si="1445"/>
        <v>26.201960513197442</v>
      </c>
      <c r="R4134" s="35"/>
    </row>
    <row r="4135" spans="1:18" x14ac:dyDescent="0.3">
      <c r="A4135" s="41" t="s">
        <v>796</v>
      </c>
      <c r="B4135" s="41" t="s">
        <v>154</v>
      </c>
      <c r="C4135" s="41" t="s">
        <v>1578</v>
      </c>
      <c r="D4135" s="41" t="s">
        <v>1579</v>
      </c>
      <c r="E4135" s="41" t="s">
        <v>120</v>
      </c>
      <c r="F4135" s="40" t="s">
        <v>0</v>
      </c>
      <c r="G4135" s="81" t="s">
        <v>0</v>
      </c>
      <c r="H4135" s="6" t="s">
        <v>7</v>
      </c>
      <c r="I4135" s="104">
        <f>SUM(I4136:I4139)</f>
        <v>197000</v>
      </c>
      <c r="J4135" s="104">
        <f>SUM(J4136:J4139)</f>
        <v>197000</v>
      </c>
      <c r="K4135" s="104">
        <f>SUM(K4136:K4139)</f>
        <v>0</v>
      </c>
      <c r="L4135" s="104">
        <f t="shared" si="1443"/>
        <v>41981</v>
      </c>
      <c r="M4135" s="104">
        <f>SUM(M4136:M4139)</f>
        <v>13981</v>
      </c>
      <c r="N4135" s="104">
        <f t="shared" ref="N4135:O4135" si="1454">SUM(N4136:N4139)</f>
        <v>14000</v>
      </c>
      <c r="O4135" s="104">
        <f t="shared" si="1454"/>
        <v>14000</v>
      </c>
      <c r="P4135" s="104">
        <f t="shared" si="1444"/>
        <v>41981</v>
      </c>
      <c r="Q4135" s="104">
        <f t="shared" si="1445"/>
        <v>21.310152284263957</v>
      </c>
      <c r="R4135" s="35"/>
    </row>
    <row r="4136" spans="1:18" x14ac:dyDescent="0.3">
      <c r="A4136" s="40" t="s">
        <v>796</v>
      </c>
      <c r="B4136" s="40" t="s">
        <v>154</v>
      </c>
      <c r="C4136" s="40" t="s">
        <v>1578</v>
      </c>
      <c r="D4136" s="40" t="s">
        <v>1579</v>
      </c>
      <c r="E4136" s="88" t="s">
        <v>3016</v>
      </c>
      <c r="F4136" s="40" t="s">
        <v>1581</v>
      </c>
      <c r="G4136" s="81" t="s">
        <v>3071</v>
      </c>
      <c r="H4136" s="9" t="s">
        <v>9</v>
      </c>
      <c r="I4136" s="102">
        <v>34500</v>
      </c>
      <c r="J4136" s="102">
        <v>34500</v>
      </c>
      <c r="K4136" s="102"/>
      <c r="L4136" s="102">
        <f t="shared" si="1443"/>
        <v>9004</v>
      </c>
      <c r="M4136" s="102">
        <v>3004</v>
      </c>
      <c r="N4136" s="102">
        <v>3000</v>
      </c>
      <c r="O4136" s="102">
        <v>3000</v>
      </c>
      <c r="P4136" s="102">
        <f t="shared" si="1444"/>
        <v>9004</v>
      </c>
      <c r="Q4136" s="102">
        <f t="shared" si="1445"/>
        <v>26.098550724637683</v>
      </c>
      <c r="R4136" s="35"/>
    </row>
    <row r="4137" spans="1:18" x14ac:dyDescent="0.3">
      <c r="A4137" s="40" t="s">
        <v>796</v>
      </c>
      <c r="B4137" s="40" t="s">
        <v>154</v>
      </c>
      <c r="C4137" s="40" t="s">
        <v>1578</v>
      </c>
      <c r="D4137" s="40" t="s">
        <v>1579</v>
      </c>
      <c r="E4137" s="88" t="s">
        <v>3016</v>
      </c>
      <c r="F4137" s="40" t="s">
        <v>1582</v>
      </c>
      <c r="G4137" s="81" t="s">
        <v>3071</v>
      </c>
      <c r="H4137" s="9" t="s">
        <v>12</v>
      </c>
      <c r="I4137" s="102">
        <v>120000</v>
      </c>
      <c r="J4137" s="102">
        <v>120000</v>
      </c>
      <c r="K4137" s="102"/>
      <c r="L4137" s="102">
        <f t="shared" si="1443"/>
        <v>32977</v>
      </c>
      <c r="M4137" s="102">
        <v>10977</v>
      </c>
      <c r="N4137" s="102">
        <v>11000</v>
      </c>
      <c r="O4137" s="102">
        <v>11000</v>
      </c>
      <c r="P4137" s="102">
        <f t="shared" si="1444"/>
        <v>32977</v>
      </c>
      <c r="Q4137" s="102">
        <f t="shared" si="1445"/>
        <v>27.480833333333333</v>
      </c>
      <c r="R4137" s="35"/>
    </row>
    <row r="4138" spans="1:18" x14ac:dyDescent="0.3">
      <c r="A4138" s="40" t="s">
        <v>796</v>
      </c>
      <c r="B4138" s="40" t="s">
        <v>154</v>
      </c>
      <c r="C4138" s="40" t="s">
        <v>1578</v>
      </c>
      <c r="D4138" s="40" t="s">
        <v>1579</v>
      </c>
      <c r="E4138" s="88" t="s">
        <v>3016</v>
      </c>
      <c r="F4138" s="40" t="s">
        <v>1583</v>
      </c>
      <c r="G4138" s="81" t="s">
        <v>3071</v>
      </c>
      <c r="H4138" s="9" t="s">
        <v>10</v>
      </c>
      <c r="I4138" s="102">
        <v>27500</v>
      </c>
      <c r="J4138" s="102">
        <v>27500</v>
      </c>
      <c r="K4138" s="102"/>
      <c r="L4138" s="102">
        <f t="shared" si="1443"/>
        <v>0</v>
      </c>
      <c r="M4138" s="102">
        <v>0</v>
      </c>
      <c r="N4138" s="102"/>
      <c r="O4138" s="102"/>
      <c r="P4138" s="102">
        <f t="shared" si="1444"/>
        <v>0</v>
      </c>
      <c r="Q4138" s="102">
        <f t="shared" si="1445"/>
        <v>0</v>
      </c>
      <c r="R4138" s="35"/>
    </row>
    <row r="4139" spans="1:18" x14ac:dyDescent="0.3">
      <c r="A4139" s="40" t="s">
        <v>796</v>
      </c>
      <c r="B4139" s="40" t="s">
        <v>154</v>
      </c>
      <c r="C4139" s="40" t="s">
        <v>1578</v>
      </c>
      <c r="D4139" s="40" t="s">
        <v>1579</v>
      </c>
      <c r="E4139" s="88" t="s">
        <v>3016</v>
      </c>
      <c r="F4139" s="40" t="s">
        <v>1584</v>
      </c>
      <c r="G4139" s="81" t="s">
        <v>3071</v>
      </c>
      <c r="H4139" s="9" t="s">
        <v>11</v>
      </c>
      <c r="I4139" s="102">
        <v>15000</v>
      </c>
      <c r="J4139" s="102">
        <v>15000</v>
      </c>
      <c r="K4139" s="102"/>
      <c r="L4139" s="102">
        <f t="shared" si="1443"/>
        <v>0</v>
      </c>
      <c r="M4139" s="102">
        <v>0</v>
      </c>
      <c r="N4139" s="102"/>
      <c r="O4139" s="102"/>
      <c r="P4139" s="102">
        <f t="shared" si="1444"/>
        <v>0</v>
      </c>
      <c r="Q4139" s="102">
        <f t="shared" si="1445"/>
        <v>0</v>
      </c>
      <c r="R4139" s="35"/>
    </row>
    <row r="4140" spans="1:18" x14ac:dyDescent="0.3">
      <c r="A4140" s="40" t="s">
        <v>796</v>
      </c>
      <c r="B4140" s="40" t="s">
        <v>154</v>
      </c>
      <c r="C4140" s="40" t="s">
        <v>1578</v>
      </c>
      <c r="D4140" s="40" t="s">
        <v>1579</v>
      </c>
      <c r="E4140" s="52" t="s">
        <v>124</v>
      </c>
      <c r="F4140" s="52" t="s">
        <v>0</v>
      </c>
      <c r="G4140" s="52" t="s">
        <v>0</v>
      </c>
      <c r="H4140" s="6" t="s">
        <v>14</v>
      </c>
      <c r="I4140" s="104">
        <f>SUM(I4141)</f>
        <v>147344</v>
      </c>
      <c r="J4140" s="104">
        <f>SUM(J4141)</f>
        <v>147344</v>
      </c>
      <c r="K4140" s="104">
        <f>SUM(K4141)</f>
        <v>0</v>
      </c>
      <c r="L4140" s="104">
        <f t="shared" si="1443"/>
        <v>39686</v>
      </c>
      <c r="M4140" s="104">
        <f>SUM(M4141)</f>
        <v>12186</v>
      </c>
      <c r="N4140" s="104">
        <f t="shared" ref="N4140:O4140" si="1455">SUM(N4141)</f>
        <v>14500</v>
      </c>
      <c r="O4140" s="104">
        <f t="shared" si="1455"/>
        <v>13000</v>
      </c>
      <c r="P4140" s="104">
        <f t="shared" si="1444"/>
        <v>39686</v>
      </c>
      <c r="Q4140" s="104">
        <f t="shared" si="1445"/>
        <v>26.934249104137258</v>
      </c>
      <c r="R4140" s="35"/>
    </row>
    <row r="4141" spans="1:18" x14ac:dyDescent="0.3">
      <c r="A4141" s="40" t="s">
        <v>796</v>
      </c>
      <c r="B4141" s="40" t="s">
        <v>154</v>
      </c>
      <c r="C4141" s="40" t="s">
        <v>1578</v>
      </c>
      <c r="D4141" s="40" t="s">
        <v>1579</v>
      </c>
      <c r="E4141" s="88" t="s">
        <v>3017</v>
      </c>
      <c r="F4141" s="40"/>
      <c r="G4141" s="81" t="s">
        <v>3071</v>
      </c>
      <c r="H4141" s="9" t="s">
        <v>15</v>
      </c>
      <c r="I4141" s="102">
        <v>147344</v>
      </c>
      <c r="J4141" s="102">
        <v>147344</v>
      </c>
      <c r="K4141" s="102"/>
      <c r="L4141" s="102">
        <f t="shared" si="1443"/>
        <v>39686</v>
      </c>
      <c r="M4141" s="102">
        <v>12186</v>
      </c>
      <c r="N4141" s="102">
        <v>14500</v>
      </c>
      <c r="O4141" s="102">
        <v>13000</v>
      </c>
      <c r="P4141" s="102">
        <f t="shared" si="1444"/>
        <v>39686</v>
      </c>
      <c r="Q4141" s="102">
        <f t="shared" si="1445"/>
        <v>26.934249104137258</v>
      </c>
      <c r="R4141" s="35"/>
    </row>
    <row r="4142" spans="1:18" x14ac:dyDescent="0.3">
      <c r="A4142" s="40" t="s">
        <v>796</v>
      </c>
      <c r="B4142" s="40" t="s">
        <v>154</v>
      </c>
      <c r="C4142" s="40" t="s">
        <v>1578</v>
      </c>
      <c r="D4142" s="40" t="s">
        <v>1579</v>
      </c>
      <c r="E4142" s="52" t="s">
        <v>125</v>
      </c>
      <c r="F4142" s="52" t="s">
        <v>0</v>
      </c>
      <c r="G4142" s="52" t="s">
        <v>0</v>
      </c>
      <c r="H4142" s="6" t="s">
        <v>16</v>
      </c>
      <c r="I4142" s="104">
        <f>SUM(I4143:I4150)</f>
        <v>125400</v>
      </c>
      <c r="J4142" s="104">
        <f>SUM(J4143:J4150)</f>
        <v>113400</v>
      </c>
      <c r="K4142" s="104">
        <f>SUM(K4143:K4150)</f>
        <v>0</v>
      </c>
      <c r="L4142" s="104">
        <f t="shared" si="1443"/>
        <v>21145</v>
      </c>
      <c r="M4142" s="104">
        <f>SUM(M4143:M4150)</f>
        <v>375</v>
      </c>
      <c r="N4142" s="104">
        <f t="shared" ref="N4142:O4142" si="1456">SUM(N4143:N4150)</f>
        <v>12160</v>
      </c>
      <c r="O4142" s="104">
        <f t="shared" si="1456"/>
        <v>8610</v>
      </c>
      <c r="P4142" s="104">
        <f t="shared" si="1444"/>
        <v>21145</v>
      </c>
      <c r="Q4142" s="104">
        <f t="shared" si="1445"/>
        <v>18.646384479717813</v>
      </c>
      <c r="R4142" s="35"/>
    </row>
    <row r="4143" spans="1:18" x14ac:dyDescent="0.3">
      <c r="A4143" s="40" t="s">
        <v>796</v>
      </c>
      <c r="B4143" s="40" t="s">
        <v>154</v>
      </c>
      <c r="C4143" s="40" t="s">
        <v>1578</v>
      </c>
      <c r="D4143" s="40" t="s">
        <v>1579</v>
      </c>
      <c r="E4143" s="88" t="s">
        <v>3018</v>
      </c>
      <c r="F4143" s="40"/>
      <c r="G4143" s="81" t="s">
        <v>3071</v>
      </c>
      <c r="H4143" s="9" t="s">
        <v>17</v>
      </c>
      <c r="I4143" s="102">
        <v>1500</v>
      </c>
      <c r="J4143" s="102">
        <v>500</v>
      </c>
      <c r="K4143" s="102"/>
      <c r="L4143" s="102">
        <f t="shared" si="1443"/>
        <v>0</v>
      </c>
      <c r="M4143" s="102">
        <v>0</v>
      </c>
      <c r="N4143" s="102"/>
      <c r="O4143" s="102"/>
      <c r="P4143" s="102">
        <f t="shared" si="1444"/>
        <v>0</v>
      </c>
      <c r="Q4143" s="102">
        <f t="shared" si="1445"/>
        <v>0</v>
      </c>
      <c r="R4143" s="35"/>
    </row>
    <row r="4144" spans="1:18" x14ac:dyDescent="0.3">
      <c r="A4144" s="40" t="s">
        <v>796</v>
      </c>
      <c r="B4144" s="40" t="s">
        <v>154</v>
      </c>
      <c r="C4144" s="40" t="s">
        <v>1578</v>
      </c>
      <c r="D4144" s="40" t="s">
        <v>1579</v>
      </c>
      <c r="E4144" s="88" t="s">
        <v>3031</v>
      </c>
      <c r="F4144" s="40"/>
      <c r="G4144" s="81" t="s">
        <v>3071</v>
      </c>
      <c r="H4144" s="9" t="s">
        <v>18</v>
      </c>
      <c r="I4144" s="102">
        <v>41000</v>
      </c>
      <c r="J4144" s="102">
        <v>41000</v>
      </c>
      <c r="K4144" s="102"/>
      <c r="L4144" s="102">
        <f t="shared" si="1443"/>
        <v>9500</v>
      </c>
      <c r="M4144" s="102">
        <v>0</v>
      </c>
      <c r="N4144" s="102">
        <v>6000</v>
      </c>
      <c r="O4144" s="102">
        <v>3500</v>
      </c>
      <c r="P4144" s="102">
        <f t="shared" si="1444"/>
        <v>9500</v>
      </c>
      <c r="Q4144" s="102">
        <f t="shared" si="1445"/>
        <v>23.170731707317074</v>
      </c>
      <c r="R4144" s="35"/>
    </row>
    <row r="4145" spans="1:18" x14ac:dyDescent="0.3">
      <c r="A4145" s="40" t="s">
        <v>796</v>
      </c>
      <c r="B4145" s="40" t="s">
        <v>154</v>
      </c>
      <c r="C4145" s="40" t="s">
        <v>1578</v>
      </c>
      <c r="D4145" s="40" t="s">
        <v>1579</v>
      </c>
      <c r="E4145" s="88" t="s">
        <v>3032</v>
      </c>
      <c r="F4145" s="40"/>
      <c r="G4145" s="81" t="s">
        <v>3071</v>
      </c>
      <c r="H4145" s="9" t="s">
        <v>19</v>
      </c>
      <c r="I4145" s="102">
        <v>13000</v>
      </c>
      <c r="J4145" s="102">
        <v>13000</v>
      </c>
      <c r="K4145" s="102"/>
      <c r="L4145" s="102">
        <f t="shared" si="1443"/>
        <v>3000</v>
      </c>
      <c r="M4145" s="102">
        <v>0</v>
      </c>
      <c r="N4145" s="102">
        <v>2000</v>
      </c>
      <c r="O4145" s="102">
        <v>1000</v>
      </c>
      <c r="P4145" s="102">
        <f t="shared" si="1444"/>
        <v>3000</v>
      </c>
      <c r="Q4145" s="102">
        <f t="shared" si="1445"/>
        <v>23.076923076923077</v>
      </c>
      <c r="R4145" s="35"/>
    </row>
    <row r="4146" spans="1:18" x14ac:dyDescent="0.3">
      <c r="A4146" s="40" t="s">
        <v>796</v>
      </c>
      <c r="B4146" s="40" t="s">
        <v>154</v>
      </c>
      <c r="C4146" s="40" t="s">
        <v>1578</v>
      </c>
      <c r="D4146" s="40" t="s">
        <v>1579</v>
      </c>
      <c r="E4146" s="88" t="s">
        <v>3026</v>
      </c>
      <c r="F4146" s="40"/>
      <c r="G4146" s="81" t="s">
        <v>3071</v>
      </c>
      <c r="H4146" s="9" t="s">
        <v>20</v>
      </c>
      <c r="I4146" s="102">
        <v>14000</v>
      </c>
      <c r="J4146" s="102">
        <v>9000</v>
      </c>
      <c r="K4146" s="102"/>
      <c r="L4146" s="102">
        <f t="shared" si="1443"/>
        <v>1800</v>
      </c>
      <c r="M4146" s="102">
        <v>0</v>
      </c>
      <c r="N4146" s="102">
        <v>900</v>
      </c>
      <c r="O4146" s="102">
        <v>900</v>
      </c>
      <c r="P4146" s="102">
        <f t="shared" si="1444"/>
        <v>1800</v>
      </c>
      <c r="Q4146" s="102">
        <f t="shared" si="1445"/>
        <v>20</v>
      </c>
      <c r="R4146" s="35"/>
    </row>
    <row r="4147" spans="1:18" x14ac:dyDescent="0.3">
      <c r="A4147" s="40" t="s">
        <v>796</v>
      </c>
      <c r="B4147" s="40" t="s">
        <v>154</v>
      </c>
      <c r="C4147" s="40" t="s">
        <v>1578</v>
      </c>
      <c r="D4147" s="40" t="s">
        <v>1579</v>
      </c>
      <c r="E4147" s="88" t="s">
        <v>3033</v>
      </c>
      <c r="F4147" s="40"/>
      <c r="G4147" s="81" t="s">
        <v>3071</v>
      </c>
      <c r="H4147" s="9" t="s">
        <v>21</v>
      </c>
      <c r="I4147" s="102">
        <v>2500</v>
      </c>
      <c r="J4147" s="102">
        <v>1000</v>
      </c>
      <c r="K4147" s="102"/>
      <c r="L4147" s="102">
        <f t="shared" si="1443"/>
        <v>0</v>
      </c>
      <c r="M4147" s="102">
        <v>0</v>
      </c>
      <c r="N4147" s="102"/>
      <c r="O4147" s="102"/>
      <c r="P4147" s="102">
        <f t="shared" si="1444"/>
        <v>0</v>
      </c>
      <c r="Q4147" s="102">
        <f t="shared" si="1445"/>
        <v>0</v>
      </c>
      <c r="R4147" s="35"/>
    </row>
    <row r="4148" spans="1:18" x14ac:dyDescent="0.3">
      <c r="A4148" s="40" t="s">
        <v>796</v>
      </c>
      <c r="B4148" s="40" t="s">
        <v>154</v>
      </c>
      <c r="C4148" s="40" t="s">
        <v>1578</v>
      </c>
      <c r="D4148" s="40" t="s">
        <v>1579</v>
      </c>
      <c r="E4148" s="88" t="s">
        <v>3035</v>
      </c>
      <c r="F4148" s="40"/>
      <c r="G4148" s="81" t="s">
        <v>3071</v>
      </c>
      <c r="H4148" s="9" t="s">
        <v>23</v>
      </c>
      <c r="I4148" s="102">
        <v>14700</v>
      </c>
      <c r="J4148" s="102">
        <v>12700</v>
      </c>
      <c r="K4148" s="102"/>
      <c r="L4148" s="102">
        <f t="shared" si="1443"/>
        <v>2120</v>
      </c>
      <c r="M4148" s="102">
        <v>0</v>
      </c>
      <c r="N4148" s="102">
        <v>1060</v>
      </c>
      <c r="O4148" s="102">
        <v>1060</v>
      </c>
      <c r="P4148" s="102">
        <f t="shared" si="1444"/>
        <v>2120</v>
      </c>
      <c r="Q4148" s="102">
        <f t="shared" si="1445"/>
        <v>16.69291338582677</v>
      </c>
      <c r="R4148" s="35"/>
    </row>
    <row r="4149" spans="1:18" x14ac:dyDescent="0.3">
      <c r="A4149" s="40" t="s">
        <v>796</v>
      </c>
      <c r="B4149" s="40" t="s">
        <v>154</v>
      </c>
      <c r="C4149" s="40" t="s">
        <v>1578</v>
      </c>
      <c r="D4149" s="40" t="s">
        <v>1579</v>
      </c>
      <c r="E4149" s="88" t="s">
        <v>3036</v>
      </c>
      <c r="F4149" s="40"/>
      <c r="G4149" s="81" t="s">
        <v>3071</v>
      </c>
      <c r="H4149" s="9" t="s">
        <v>24</v>
      </c>
      <c r="I4149" s="102">
        <v>0</v>
      </c>
      <c r="J4149" s="102">
        <v>0</v>
      </c>
      <c r="K4149" s="102"/>
      <c r="L4149" s="102">
        <f t="shared" si="1443"/>
        <v>0</v>
      </c>
      <c r="M4149" s="102">
        <v>0</v>
      </c>
      <c r="N4149" s="102"/>
      <c r="O4149" s="102"/>
      <c r="P4149" s="102">
        <f t="shared" si="1444"/>
        <v>0</v>
      </c>
      <c r="Q4149" s="102" t="str">
        <f t="shared" si="1445"/>
        <v>-</v>
      </c>
      <c r="R4149" s="35"/>
    </row>
    <row r="4150" spans="1:18" x14ac:dyDescent="0.3">
      <c r="A4150" s="41" t="s">
        <v>796</v>
      </c>
      <c r="B4150" s="41" t="s">
        <v>154</v>
      </c>
      <c r="C4150" s="41" t="s">
        <v>1578</v>
      </c>
      <c r="D4150" s="41" t="s">
        <v>1579</v>
      </c>
      <c r="E4150" s="41" t="s">
        <v>127</v>
      </c>
      <c r="F4150" s="40" t="s">
        <v>0</v>
      </c>
      <c r="G4150" s="81" t="s">
        <v>0</v>
      </c>
      <c r="H4150" s="6" t="s">
        <v>25</v>
      </c>
      <c r="I4150" s="104">
        <f>SUM(I4151:I4153)</f>
        <v>38700</v>
      </c>
      <c r="J4150" s="104">
        <f>SUM(J4151:J4153)</f>
        <v>36200</v>
      </c>
      <c r="K4150" s="104">
        <f>SUM(K4151:K4153)</f>
        <v>0</v>
      </c>
      <c r="L4150" s="104">
        <f t="shared" si="1443"/>
        <v>4725</v>
      </c>
      <c r="M4150" s="104">
        <f>SUM(M4151:M4153)</f>
        <v>375</v>
      </c>
      <c r="N4150" s="104">
        <f t="shared" ref="N4150:O4150" si="1457">SUM(N4151:N4153)</f>
        <v>2200</v>
      </c>
      <c r="O4150" s="104">
        <f t="shared" si="1457"/>
        <v>2150</v>
      </c>
      <c r="P4150" s="104">
        <f t="shared" si="1444"/>
        <v>4725</v>
      </c>
      <c r="Q4150" s="104">
        <f t="shared" si="1445"/>
        <v>13.052486187845306</v>
      </c>
      <c r="R4150" s="35"/>
    </row>
    <row r="4151" spans="1:18" x14ac:dyDescent="0.3">
      <c r="A4151" s="40" t="s">
        <v>796</v>
      </c>
      <c r="B4151" s="40" t="s">
        <v>154</v>
      </c>
      <c r="C4151" s="40" t="s">
        <v>1578</v>
      </c>
      <c r="D4151" s="40" t="s">
        <v>1579</v>
      </c>
      <c r="E4151" s="88" t="s">
        <v>3019</v>
      </c>
      <c r="F4151" s="40"/>
      <c r="G4151" s="81" t="s">
        <v>3071</v>
      </c>
      <c r="H4151" s="9" t="s">
        <v>25</v>
      </c>
      <c r="I4151" s="102">
        <v>23500</v>
      </c>
      <c r="J4151" s="102">
        <v>21000</v>
      </c>
      <c r="K4151" s="102"/>
      <c r="L4151" s="102">
        <f t="shared" si="1443"/>
        <v>3500</v>
      </c>
      <c r="M4151" s="102">
        <v>0</v>
      </c>
      <c r="N4151" s="102">
        <v>1750</v>
      </c>
      <c r="O4151" s="102">
        <v>1750</v>
      </c>
      <c r="P4151" s="102">
        <f t="shared" si="1444"/>
        <v>3500</v>
      </c>
      <c r="Q4151" s="102">
        <f t="shared" si="1445"/>
        <v>16.666666666666664</v>
      </c>
      <c r="R4151" s="35"/>
    </row>
    <row r="4152" spans="1:18" x14ac:dyDescent="0.3">
      <c r="A4152" s="40" t="s">
        <v>796</v>
      </c>
      <c r="B4152" s="40" t="s">
        <v>154</v>
      </c>
      <c r="C4152" s="40" t="s">
        <v>1578</v>
      </c>
      <c r="D4152" s="40" t="s">
        <v>1579</v>
      </c>
      <c r="E4152" s="88" t="s">
        <v>3019</v>
      </c>
      <c r="F4152" s="40" t="s">
        <v>1585</v>
      </c>
      <c r="G4152" s="81" t="s">
        <v>3071</v>
      </c>
      <c r="H4152" s="9" t="s">
        <v>135</v>
      </c>
      <c r="I4152" s="102">
        <v>4500</v>
      </c>
      <c r="J4152" s="102">
        <v>4500</v>
      </c>
      <c r="K4152" s="102"/>
      <c r="L4152" s="102">
        <f t="shared" si="1443"/>
        <v>1225</v>
      </c>
      <c r="M4152" s="102">
        <v>375</v>
      </c>
      <c r="N4152" s="102">
        <v>450</v>
      </c>
      <c r="O4152" s="102">
        <v>400</v>
      </c>
      <c r="P4152" s="102">
        <f t="shared" si="1444"/>
        <v>1225</v>
      </c>
      <c r="Q4152" s="102">
        <f t="shared" si="1445"/>
        <v>27.222222222222221</v>
      </c>
      <c r="R4152" s="35"/>
    </row>
    <row r="4153" spans="1:18" ht="20.399999999999999" x14ac:dyDescent="0.3">
      <c r="A4153" s="40" t="s">
        <v>796</v>
      </c>
      <c r="B4153" s="40" t="s">
        <v>154</v>
      </c>
      <c r="C4153" s="40" t="s">
        <v>1578</v>
      </c>
      <c r="D4153" s="40" t="s">
        <v>1579</v>
      </c>
      <c r="E4153" s="88" t="s">
        <v>3019</v>
      </c>
      <c r="F4153" s="40" t="s">
        <v>1586</v>
      </c>
      <c r="G4153" s="81" t="s">
        <v>3071</v>
      </c>
      <c r="H4153" s="9" t="s">
        <v>141</v>
      </c>
      <c r="I4153" s="102">
        <v>10700</v>
      </c>
      <c r="J4153" s="102">
        <v>10700</v>
      </c>
      <c r="K4153" s="102"/>
      <c r="L4153" s="102">
        <f t="shared" si="1443"/>
        <v>0</v>
      </c>
      <c r="M4153" s="102">
        <v>0</v>
      </c>
      <c r="N4153" s="102"/>
      <c r="O4153" s="102"/>
      <c r="P4153" s="102">
        <f t="shared" si="1444"/>
        <v>0</v>
      </c>
      <c r="Q4153" s="102">
        <f t="shared" si="1445"/>
        <v>0</v>
      </c>
      <c r="R4153" s="35"/>
    </row>
    <row r="4154" spans="1:18" s="34" customFormat="1" ht="20.399999999999999" x14ac:dyDescent="0.3">
      <c r="A4154" s="43" t="s">
        <v>0</v>
      </c>
      <c r="B4154" s="43" t="s">
        <v>0</v>
      </c>
      <c r="C4154" s="43" t="s">
        <v>0</v>
      </c>
      <c r="D4154" s="49" t="s">
        <v>0</v>
      </c>
      <c r="E4154" s="49" t="s">
        <v>0</v>
      </c>
      <c r="F4154" s="49" t="s">
        <v>0</v>
      </c>
      <c r="G4154" s="49" t="s">
        <v>0</v>
      </c>
      <c r="H4154" s="21" t="s">
        <v>35</v>
      </c>
      <c r="I4154" s="112">
        <f t="shared" ref="I4154:O4155" si="1458">SUM(I4155)</f>
        <v>0</v>
      </c>
      <c r="J4154" s="112">
        <f t="shared" si="1458"/>
        <v>0</v>
      </c>
      <c r="K4154" s="112">
        <f t="shared" si="1458"/>
        <v>0</v>
      </c>
      <c r="L4154" s="112">
        <f t="shared" si="1443"/>
        <v>0</v>
      </c>
      <c r="M4154" s="112">
        <f t="shared" si="1458"/>
        <v>0</v>
      </c>
      <c r="N4154" s="112">
        <f t="shared" si="1458"/>
        <v>0</v>
      </c>
      <c r="O4154" s="112">
        <f t="shared" si="1458"/>
        <v>0</v>
      </c>
      <c r="P4154" s="112">
        <f t="shared" si="1444"/>
        <v>0</v>
      </c>
      <c r="Q4154" s="112" t="str">
        <f t="shared" si="1445"/>
        <v>-</v>
      </c>
      <c r="R4154" s="35"/>
    </row>
    <row r="4155" spans="1:18" x14ac:dyDescent="0.3">
      <c r="A4155" s="40" t="s">
        <v>796</v>
      </c>
      <c r="B4155" s="40" t="s">
        <v>154</v>
      </c>
      <c r="C4155" s="40" t="s">
        <v>1578</v>
      </c>
      <c r="D4155" s="40" t="s">
        <v>1579</v>
      </c>
      <c r="E4155" s="52" t="s">
        <v>142</v>
      </c>
      <c r="F4155" s="52" t="s">
        <v>0</v>
      </c>
      <c r="G4155" s="52" t="s">
        <v>0</v>
      </c>
      <c r="H4155" s="6" t="s">
        <v>27</v>
      </c>
      <c r="I4155" s="104">
        <f t="shared" si="1458"/>
        <v>0</v>
      </c>
      <c r="J4155" s="104">
        <f t="shared" si="1458"/>
        <v>0</v>
      </c>
      <c r="K4155" s="104">
        <f t="shared" si="1458"/>
        <v>0</v>
      </c>
      <c r="L4155" s="104">
        <f t="shared" si="1443"/>
        <v>0</v>
      </c>
      <c r="M4155" s="104">
        <f t="shared" si="1458"/>
        <v>0</v>
      </c>
      <c r="N4155" s="104">
        <f t="shared" si="1458"/>
        <v>0</v>
      </c>
      <c r="O4155" s="104">
        <f t="shared" si="1458"/>
        <v>0</v>
      </c>
      <c r="P4155" s="104">
        <f t="shared" si="1444"/>
        <v>0</v>
      </c>
      <c r="Q4155" s="104" t="str">
        <f t="shared" si="1445"/>
        <v>-</v>
      </c>
      <c r="R4155" s="35"/>
    </row>
    <row r="4156" spans="1:18" x14ac:dyDescent="0.3">
      <c r="A4156" s="40" t="s">
        <v>796</v>
      </c>
      <c r="B4156" s="40" t="s">
        <v>154</v>
      </c>
      <c r="C4156" s="40" t="s">
        <v>1578</v>
      </c>
      <c r="D4156" s="40" t="s">
        <v>1579</v>
      </c>
      <c r="E4156" s="88" t="s">
        <v>3021</v>
      </c>
      <c r="F4156" s="40"/>
      <c r="G4156" s="81" t="s">
        <v>3071</v>
      </c>
      <c r="H4156" s="9" t="s">
        <v>34</v>
      </c>
      <c r="I4156" s="102">
        <v>0</v>
      </c>
      <c r="J4156" s="102">
        <v>0</v>
      </c>
      <c r="K4156" s="102"/>
      <c r="L4156" s="102">
        <f t="shared" si="1443"/>
        <v>0</v>
      </c>
      <c r="M4156" s="102">
        <v>0</v>
      </c>
      <c r="N4156" s="102"/>
      <c r="O4156" s="102"/>
      <c r="P4156" s="102">
        <f t="shared" si="1444"/>
        <v>0</v>
      </c>
      <c r="Q4156" s="102" t="str">
        <f t="shared" si="1445"/>
        <v>-</v>
      </c>
      <c r="R4156" s="35"/>
    </row>
    <row r="4157" spans="1:18" s="34" customFormat="1" ht="20.399999999999999" x14ac:dyDescent="0.3">
      <c r="A4157" s="43" t="s">
        <v>0</v>
      </c>
      <c r="B4157" s="43" t="s">
        <v>0</v>
      </c>
      <c r="C4157" s="43" t="s">
        <v>0</v>
      </c>
      <c r="D4157" s="49" t="s">
        <v>0</v>
      </c>
      <c r="E4157" s="49" t="s">
        <v>0</v>
      </c>
      <c r="F4157" s="49" t="s">
        <v>0</v>
      </c>
      <c r="G4157" s="49" t="s">
        <v>0</v>
      </c>
      <c r="H4157" s="21" t="s">
        <v>53</v>
      </c>
      <c r="I4157" s="112">
        <f>SUM(I4158)</f>
        <v>7000</v>
      </c>
      <c r="J4157" s="112">
        <f>SUM(J4158)</f>
        <v>0</v>
      </c>
      <c r="K4157" s="112">
        <f>SUM(K4158)</f>
        <v>0</v>
      </c>
      <c r="L4157" s="112">
        <f t="shared" si="1443"/>
        <v>0</v>
      </c>
      <c r="M4157" s="112">
        <f>SUM(M4158)</f>
        <v>0</v>
      </c>
      <c r="N4157" s="112">
        <f t="shared" ref="N4157:O4157" si="1459">SUM(N4158)</f>
        <v>0</v>
      </c>
      <c r="O4157" s="112">
        <f t="shared" si="1459"/>
        <v>0</v>
      </c>
      <c r="P4157" s="112">
        <f t="shared" si="1444"/>
        <v>0</v>
      </c>
      <c r="Q4157" s="112" t="str">
        <f t="shared" si="1445"/>
        <v>-</v>
      </c>
      <c r="R4157" s="35"/>
    </row>
    <row r="4158" spans="1:18" x14ac:dyDescent="0.3">
      <c r="A4158" s="40" t="s">
        <v>796</v>
      </c>
      <c r="B4158" s="40" t="s">
        <v>154</v>
      </c>
      <c r="C4158" s="40" t="s">
        <v>1578</v>
      </c>
      <c r="D4158" s="40" t="s">
        <v>1579</v>
      </c>
      <c r="E4158" s="52" t="s">
        <v>149</v>
      </c>
      <c r="F4158" s="52" t="s">
        <v>0</v>
      </c>
      <c r="G4158" s="52" t="s">
        <v>0</v>
      </c>
      <c r="H4158" s="6" t="s">
        <v>46</v>
      </c>
      <c r="I4158" s="104">
        <f>SUM(I4159:I4160)</f>
        <v>7000</v>
      </c>
      <c r="J4158" s="104">
        <f>SUM(J4159:J4160)</f>
        <v>0</v>
      </c>
      <c r="K4158" s="104">
        <f>SUM(K4159:K4160)</f>
        <v>0</v>
      </c>
      <c r="L4158" s="104">
        <f t="shared" si="1443"/>
        <v>0</v>
      </c>
      <c r="M4158" s="104">
        <f>SUM(M4159:M4160)</f>
        <v>0</v>
      </c>
      <c r="N4158" s="104">
        <f t="shared" ref="N4158:O4158" si="1460">SUM(N4159:N4160)</f>
        <v>0</v>
      </c>
      <c r="O4158" s="104">
        <f t="shared" si="1460"/>
        <v>0</v>
      </c>
      <c r="P4158" s="104">
        <f t="shared" si="1444"/>
        <v>0</v>
      </c>
      <c r="Q4158" s="104" t="str">
        <f t="shared" si="1445"/>
        <v>-</v>
      </c>
      <c r="R4158" s="35"/>
    </row>
    <row r="4159" spans="1:18" x14ac:dyDescent="0.3">
      <c r="A4159" s="40" t="s">
        <v>796</v>
      </c>
      <c r="B4159" s="40" t="s">
        <v>154</v>
      </c>
      <c r="C4159" s="40" t="s">
        <v>1578</v>
      </c>
      <c r="D4159" s="40" t="s">
        <v>1579</v>
      </c>
      <c r="E4159" s="88" t="s">
        <v>3022</v>
      </c>
      <c r="F4159" s="40"/>
      <c r="G4159" s="81" t="s">
        <v>3071</v>
      </c>
      <c r="H4159" s="9" t="s">
        <v>49</v>
      </c>
      <c r="I4159" s="102">
        <v>7000</v>
      </c>
      <c r="J4159" s="102">
        <v>0</v>
      </c>
      <c r="K4159" s="102"/>
      <c r="L4159" s="102">
        <f t="shared" si="1443"/>
        <v>0</v>
      </c>
      <c r="M4159" s="102">
        <v>0</v>
      </c>
      <c r="N4159" s="102"/>
      <c r="O4159" s="102"/>
      <c r="P4159" s="102">
        <f t="shared" si="1444"/>
        <v>0</v>
      </c>
      <c r="Q4159" s="102" t="str">
        <f t="shared" si="1445"/>
        <v>-</v>
      </c>
      <c r="R4159" s="35"/>
    </row>
    <row r="4160" spans="1:18" x14ac:dyDescent="0.3">
      <c r="A4160" s="40" t="s">
        <v>796</v>
      </c>
      <c r="B4160" s="40" t="s">
        <v>154</v>
      </c>
      <c r="C4160" s="40" t="s">
        <v>1578</v>
      </c>
      <c r="D4160" s="40" t="s">
        <v>1579</v>
      </c>
      <c r="E4160" s="88" t="s">
        <v>3037</v>
      </c>
      <c r="F4160" s="40"/>
      <c r="G4160" s="81" t="s">
        <v>3071</v>
      </c>
      <c r="H4160" s="9" t="s">
        <v>52</v>
      </c>
      <c r="I4160" s="102">
        <v>0</v>
      </c>
      <c r="J4160" s="102">
        <v>0</v>
      </c>
      <c r="K4160" s="102"/>
      <c r="L4160" s="102">
        <f t="shared" si="1443"/>
        <v>0</v>
      </c>
      <c r="M4160" s="102">
        <v>0</v>
      </c>
      <c r="N4160" s="102"/>
      <c r="O4160" s="102"/>
      <c r="P4160" s="102">
        <f t="shared" si="1444"/>
        <v>0</v>
      </c>
      <c r="Q4160" s="102" t="str">
        <f t="shared" si="1445"/>
        <v>-</v>
      </c>
      <c r="R4160" s="35"/>
    </row>
    <row r="4161" spans="1:18" s="34" customFormat="1" x14ac:dyDescent="0.3">
      <c r="A4161" s="49" t="s">
        <v>0</v>
      </c>
      <c r="B4161" s="49" t="s">
        <v>0</v>
      </c>
      <c r="C4161" s="49" t="s">
        <v>0</v>
      </c>
      <c r="D4161" s="49" t="s">
        <v>0</v>
      </c>
      <c r="E4161" s="49" t="s">
        <v>0</v>
      </c>
      <c r="F4161" s="49" t="s">
        <v>0</v>
      </c>
      <c r="G4161" s="49" t="s">
        <v>0</v>
      </c>
      <c r="H4161" s="21" t="s">
        <v>1587</v>
      </c>
      <c r="I4161" s="112">
        <f>SUM(I4132,I4154,I4157)</f>
        <v>1850874</v>
      </c>
      <c r="J4161" s="112">
        <f>SUM(J4132,J4154,J4157)</f>
        <v>1831874</v>
      </c>
      <c r="K4161" s="112">
        <f>SUM(K4132,K4154,K4157)</f>
        <v>0</v>
      </c>
      <c r="L4161" s="112">
        <f t="shared" si="1443"/>
        <v>462861</v>
      </c>
      <c r="M4161" s="112">
        <f>SUM(M4132,M4154,M4157)</f>
        <v>142591</v>
      </c>
      <c r="N4161" s="112">
        <f t="shared" ref="N4161:O4161" si="1461">SUM(N4132,N4154,N4157)</f>
        <v>167660</v>
      </c>
      <c r="O4161" s="112">
        <f t="shared" si="1461"/>
        <v>152610</v>
      </c>
      <c r="P4161" s="112">
        <f t="shared" si="1444"/>
        <v>462861</v>
      </c>
      <c r="Q4161" s="112">
        <f t="shared" si="1445"/>
        <v>25.267076229041951</v>
      </c>
      <c r="R4161" s="35"/>
    </row>
    <row r="4162" spans="1:18" ht="15" thickBot="1" x14ac:dyDescent="0.35">
      <c r="A4162" s="81" t="s">
        <v>0</v>
      </c>
      <c r="B4162" s="81" t="s">
        <v>0</v>
      </c>
      <c r="C4162" s="81" t="s">
        <v>0</v>
      </c>
      <c r="D4162" s="81" t="s">
        <v>0</v>
      </c>
      <c r="E4162" s="81" t="s">
        <v>0</v>
      </c>
      <c r="F4162" s="81" t="s">
        <v>0</v>
      </c>
      <c r="G4162" s="81" t="s">
        <v>0</v>
      </c>
      <c r="H4162" s="6" t="s">
        <v>152</v>
      </c>
      <c r="I4162" s="104">
        <v>57</v>
      </c>
      <c r="J4162" s="104">
        <v>57</v>
      </c>
      <c r="K4162" s="104"/>
      <c r="L4162" s="104"/>
      <c r="M4162" s="104"/>
      <c r="N4162" s="104"/>
      <c r="O4162" s="104"/>
      <c r="P4162" s="104"/>
      <c r="Q4162" s="104"/>
      <c r="R4162" s="35"/>
    </row>
    <row r="4163" spans="1:18" s="34" customFormat="1" ht="31.2" thickBot="1" x14ac:dyDescent="0.35">
      <c r="A4163" s="127" t="s">
        <v>0</v>
      </c>
      <c r="B4163" s="127" t="s">
        <v>0</v>
      </c>
      <c r="C4163" s="127" t="s">
        <v>0</v>
      </c>
      <c r="D4163" s="127" t="s">
        <v>0</v>
      </c>
      <c r="E4163" s="127" t="s">
        <v>0</v>
      </c>
      <c r="F4163" s="127" t="s">
        <v>0</v>
      </c>
      <c r="G4163" s="127" t="s">
        <v>0</v>
      </c>
      <c r="H4163" s="29" t="s">
        <v>63</v>
      </c>
      <c r="I4163" s="124" t="s">
        <v>3013</v>
      </c>
      <c r="J4163" s="124" t="s">
        <v>2</v>
      </c>
      <c r="K4163" s="124" t="s">
        <v>3097</v>
      </c>
      <c r="L4163" s="124" t="s">
        <v>3097</v>
      </c>
      <c r="M4163" s="124" t="s">
        <v>3098</v>
      </c>
      <c r="N4163" s="124" t="s">
        <v>3099</v>
      </c>
      <c r="O4163" s="124" t="s">
        <v>3100</v>
      </c>
      <c r="P4163" s="124" t="s">
        <v>3097</v>
      </c>
      <c r="Q4163" s="126" t="s">
        <v>3101</v>
      </c>
      <c r="R4163" s="35"/>
    </row>
    <row r="4164" spans="1:18" x14ac:dyDescent="0.3">
      <c r="A4164" s="128"/>
      <c r="B4164" s="128"/>
      <c r="C4164" s="128"/>
      <c r="D4164" s="128"/>
      <c r="E4164" s="128"/>
      <c r="F4164" s="128"/>
      <c r="G4164" s="128"/>
      <c r="H4164" s="10" t="s">
        <v>0</v>
      </c>
      <c r="I4164" s="103">
        <v>1</v>
      </c>
      <c r="J4164" s="103">
        <v>2</v>
      </c>
      <c r="K4164" s="103">
        <v>3</v>
      </c>
      <c r="L4164" s="103" t="s">
        <v>3</v>
      </c>
      <c r="M4164" s="103">
        <v>5</v>
      </c>
      <c r="N4164" s="103">
        <v>6</v>
      </c>
      <c r="O4164" s="103">
        <v>7</v>
      </c>
      <c r="P4164" s="103" t="s">
        <v>3102</v>
      </c>
      <c r="Q4164" s="103">
        <v>9</v>
      </c>
      <c r="R4164" s="35"/>
    </row>
    <row r="4165" spans="1:18" x14ac:dyDescent="0.3">
      <c r="A4165" s="128"/>
      <c r="B4165" s="128"/>
      <c r="C4165" s="128"/>
      <c r="D4165" s="128"/>
      <c r="E4165" s="128"/>
      <c r="F4165" s="128"/>
      <c r="G4165" s="128"/>
      <c r="H4165" s="11" t="s">
        <v>99</v>
      </c>
      <c r="I4165" s="105">
        <f>SUM(I4161)</f>
        <v>1850874</v>
      </c>
      <c r="J4165" s="105">
        <f>SUM(J4161)</f>
        <v>1831874</v>
      </c>
      <c r="K4165" s="105">
        <f>SUM(K4161)</f>
        <v>0</v>
      </c>
      <c r="L4165" s="105">
        <f t="shared" si="1443"/>
        <v>462861</v>
      </c>
      <c r="M4165" s="105">
        <f>SUM(M4161)</f>
        <v>142591</v>
      </c>
      <c r="N4165" s="105">
        <f t="shared" ref="N4165:O4165" si="1462">SUM(N4161)</f>
        <v>167660</v>
      </c>
      <c r="O4165" s="105">
        <f t="shared" si="1462"/>
        <v>152610</v>
      </c>
      <c r="P4165" s="105">
        <f t="shared" si="1444"/>
        <v>462861</v>
      </c>
      <c r="Q4165" s="105">
        <f t="shared" si="1445"/>
        <v>25.267076229041951</v>
      </c>
      <c r="R4165" s="35"/>
    </row>
    <row r="4166" spans="1:18" x14ac:dyDescent="0.3">
      <c r="A4166" s="128"/>
      <c r="B4166" s="128"/>
      <c r="C4166" s="128"/>
      <c r="D4166" s="128"/>
      <c r="E4166" s="128"/>
      <c r="F4166" s="128"/>
      <c r="G4166" s="128"/>
      <c r="H4166" s="12" t="s">
        <v>62</v>
      </c>
      <c r="I4166" s="105">
        <f>SUM(I4165)</f>
        <v>1850874</v>
      </c>
      <c r="J4166" s="105">
        <f>SUM(J4165)</f>
        <v>1831874</v>
      </c>
      <c r="K4166" s="105">
        <f>SUM(K4165)</f>
        <v>0</v>
      </c>
      <c r="L4166" s="105">
        <f t="shared" si="1443"/>
        <v>462861</v>
      </c>
      <c r="M4166" s="105">
        <f>SUM(M4165)</f>
        <v>142591</v>
      </c>
      <c r="N4166" s="105">
        <f t="shared" ref="N4166:O4166" si="1463">SUM(N4165)</f>
        <v>167660</v>
      </c>
      <c r="O4166" s="105">
        <f t="shared" si="1463"/>
        <v>152610</v>
      </c>
      <c r="P4166" s="105">
        <f t="shared" si="1444"/>
        <v>462861</v>
      </c>
      <c r="Q4166" s="105">
        <f t="shared" si="1445"/>
        <v>25.267076229041951</v>
      </c>
      <c r="R4166" s="35"/>
    </row>
    <row r="4167" spans="1:18" x14ac:dyDescent="0.3">
      <c r="A4167" s="129"/>
      <c r="B4167" s="129"/>
      <c r="C4167" s="129"/>
      <c r="D4167" s="129"/>
      <c r="E4167" s="129"/>
      <c r="F4167" s="129"/>
      <c r="G4167" s="129"/>
      <c r="R4167" s="35"/>
    </row>
    <row r="4168" spans="1:18" ht="15" thickBot="1" x14ac:dyDescent="0.35">
      <c r="A4168" s="81" t="s">
        <v>0</v>
      </c>
      <c r="B4168" s="81" t="s">
        <v>0</v>
      </c>
      <c r="C4168" s="81" t="s">
        <v>0</v>
      </c>
      <c r="D4168" s="81" t="s">
        <v>0</v>
      </c>
      <c r="E4168" s="81" t="s">
        <v>0</v>
      </c>
      <c r="F4168" s="81" t="s">
        <v>0</v>
      </c>
      <c r="G4168" s="81" t="s">
        <v>0</v>
      </c>
      <c r="H4168" s="13" t="s">
        <v>0</v>
      </c>
      <c r="I4168" s="106"/>
      <c r="J4168" s="106"/>
      <c r="K4168" s="106"/>
      <c r="L4168" s="106"/>
      <c r="M4168" s="106"/>
      <c r="N4168" s="106"/>
      <c r="O4168" s="106"/>
      <c r="P4168" s="106"/>
      <c r="Q4168" s="106"/>
      <c r="R4168" s="35"/>
    </row>
    <row r="4169" spans="1:18" s="34" customFormat="1" ht="31.2" thickBot="1" x14ac:dyDescent="0.35">
      <c r="A4169" s="45" t="s">
        <v>112</v>
      </c>
      <c r="B4169" s="45" t="s">
        <v>113</v>
      </c>
      <c r="C4169" s="45" t="s">
        <v>114</v>
      </c>
      <c r="D4169" s="46" t="s">
        <v>0</v>
      </c>
      <c r="E4169" s="45" t="s">
        <v>3014</v>
      </c>
      <c r="F4169" s="45" t="s">
        <v>115</v>
      </c>
      <c r="G4169" s="45" t="s">
        <v>116</v>
      </c>
      <c r="H4169" s="29" t="s">
        <v>1</v>
      </c>
      <c r="I4169" s="124" t="s">
        <v>3013</v>
      </c>
      <c r="J4169" s="124" t="s">
        <v>2</v>
      </c>
      <c r="K4169" s="124" t="s">
        <v>3097</v>
      </c>
      <c r="L4169" s="124" t="s">
        <v>3097</v>
      </c>
      <c r="M4169" s="124" t="s">
        <v>3098</v>
      </c>
      <c r="N4169" s="124" t="s">
        <v>3099</v>
      </c>
      <c r="O4169" s="124" t="s">
        <v>3100</v>
      </c>
      <c r="P4169" s="124" t="s">
        <v>3097</v>
      </c>
      <c r="Q4169" s="126" t="s">
        <v>3101</v>
      </c>
      <c r="R4169" s="35"/>
    </row>
    <row r="4170" spans="1:18" x14ac:dyDescent="0.3">
      <c r="A4170" s="50" t="s">
        <v>0</v>
      </c>
      <c r="B4170" s="50" t="s">
        <v>0</v>
      </c>
      <c r="C4170" s="50" t="s">
        <v>0</v>
      </c>
      <c r="D4170" s="51" t="s">
        <v>0</v>
      </c>
      <c r="E4170" s="51" t="s">
        <v>0</v>
      </c>
      <c r="F4170" s="86" t="s">
        <v>0</v>
      </c>
      <c r="G4170" s="87" t="s">
        <v>0</v>
      </c>
      <c r="H4170" s="8" t="s">
        <v>0</v>
      </c>
      <c r="I4170" s="103">
        <v>1</v>
      </c>
      <c r="J4170" s="103">
        <v>2</v>
      </c>
      <c r="K4170" s="103">
        <v>3</v>
      </c>
      <c r="L4170" s="103" t="s">
        <v>3</v>
      </c>
      <c r="M4170" s="103">
        <v>5</v>
      </c>
      <c r="N4170" s="103">
        <v>6</v>
      </c>
      <c r="O4170" s="103">
        <v>7</v>
      </c>
      <c r="P4170" s="103" t="s">
        <v>3102</v>
      </c>
      <c r="Q4170" s="103">
        <v>9</v>
      </c>
      <c r="R4170" s="35"/>
    </row>
    <row r="4171" spans="1:18" x14ac:dyDescent="0.3">
      <c r="A4171" s="41" t="s">
        <v>796</v>
      </c>
      <c r="B4171" s="41" t="s">
        <v>154</v>
      </c>
      <c r="C4171" s="40" t="s">
        <v>1588</v>
      </c>
      <c r="D4171" s="40" t="s">
        <v>1589</v>
      </c>
      <c r="E4171" s="52" t="s">
        <v>0</v>
      </c>
      <c r="F4171" s="52" t="s">
        <v>0</v>
      </c>
      <c r="G4171" s="52" t="s">
        <v>0</v>
      </c>
      <c r="H4171" s="6" t="s">
        <v>1590</v>
      </c>
      <c r="I4171" s="102"/>
      <c r="J4171" s="102"/>
      <c r="K4171" s="102"/>
      <c r="L4171" s="102">
        <f t="shared" ref="L4171:L4234" si="1464">SUM(M4171:O4171)</f>
        <v>0</v>
      </c>
      <c r="M4171" s="102">
        <v>0</v>
      </c>
      <c r="N4171" s="102"/>
      <c r="O4171" s="102"/>
      <c r="P4171" s="102">
        <f t="shared" ref="P4171:P4234" si="1465">K4171+L4171</f>
        <v>0</v>
      </c>
      <c r="Q4171" s="102" t="str">
        <f t="shared" si="1445"/>
        <v>-</v>
      </c>
      <c r="R4171" s="35"/>
    </row>
    <row r="4172" spans="1:18" s="34" customFormat="1" ht="20.399999999999999" x14ac:dyDescent="0.3">
      <c r="A4172" s="43" t="s">
        <v>0</v>
      </c>
      <c r="B4172" s="43" t="s">
        <v>0</v>
      </c>
      <c r="C4172" s="43" t="s">
        <v>0</v>
      </c>
      <c r="D4172" s="49" t="s">
        <v>0</v>
      </c>
      <c r="E4172" s="49" t="s">
        <v>0</v>
      </c>
      <c r="F4172" s="49" t="s">
        <v>0</v>
      </c>
      <c r="G4172" s="49" t="s">
        <v>0</v>
      </c>
      <c r="H4172" s="21" t="s">
        <v>26</v>
      </c>
      <c r="I4172" s="112">
        <f>SUM(I4173,I4181,I4183)</f>
        <v>1570914</v>
      </c>
      <c r="J4172" s="112">
        <f>SUM(J4173,J4181,J4183)</f>
        <v>1555714</v>
      </c>
      <c r="K4172" s="112">
        <f>SUM(K4173,K4181,K4183)</f>
        <v>0</v>
      </c>
      <c r="L4172" s="112">
        <f t="shared" si="1464"/>
        <v>411117</v>
      </c>
      <c r="M4172" s="112">
        <f>SUM(M4173,M4181,M4183)</f>
        <v>118867</v>
      </c>
      <c r="N4172" s="112">
        <f t="shared" ref="N4172:O4172" si="1466">SUM(N4173,N4181,N4183)</f>
        <v>147350</v>
      </c>
      <c r="O4172" s="112">
        <f t="shared" si="1466"/>
        <v>144900</v>
      </c>
      <c r="P4172" s="112">
        <f t="shared" si="1465"/>
        <v>411117</v>
      </c>
      <c r="Q4172" s="112">
        <f t="shared" si="1445"/>
        <v>26.426258296833478</v>
      </c>
      <c r="R4172" s="35"/>
    </row>
    <row r="4173" spans="1:18" x14ac:dyDescent="0.3">
      <c r="A4173" s="40" t="s">
        <v>796</v>
      </c>
      <c r="B4173" s="40" t="s">
        <v>154</v>
      </c>
      <c r="C4173" s="40" t="s">
        <v>1588</v>
      </c>
      <c r="D4173" s="40" t="s">
        <v>1589</v>
      </c>
      <c r="E4173" s="52" t="s">
        <v>119</v>
      </c>
      <c r="F4173" s="52" t="s">
        <v>0</v>
      </c>
      <c r="G4173" s="52" t="s">
        <v>0</v>
      </c>
      <c r="H4173" s="6" t="s">
        <v>5</v>
      </c>
      <c r="I4173" s="104">
        <f>SUM(I4174,I4175)</f>
        <v>1362401</v>
      </c>
      <c r="J4173" s="104">
        <f>SUM(J4174,J4175)</f>
        <v>1362401</v>
      </c>
      <c r="K4173" s="104">
        <f>SUM(K4174,K4175)</f>
        <v>0</v>
      </c>
      <c r="L4173" s="104">
        <f t="shared" si="1464"/>
        <v>357766</v>
      </c>
      <c r="M4173" s="104">
        <f>SUM(M4174,M4175)</f>
        <v>108366</v>
      </c>
      <c r="N4173" s="104">
        <f t="shared" ref="N4173:O4173" si="1467">SUM(N4174,N4175)</f>
        <v>124700</v>
      </c>
      <c r="O4173" s="104">
        <f t="shared" si="1467"/>
        <v>124700</v>
      </c>
      <c r="P4173" s="104">
        <f t="shared" si="1465"/>
        <v>357766</v>
      </c>
      <c r="Q4173" s="104">
        <f t="shared" ref="Q4173:Q4236" si="1468">IF(J4173=0,"-",P4173/J4173*100)</f>
        <v>26.259963109246105</v>
      </c>
      <c r="R4173" s="35"/>
    </row>
    <row r="4174" spans="1:18" x14ac:dyDescent="0.3">
      <c r="A4174" s="40" t="s">
        <v>796</v>
      </c>
      <c r="B4174" s="40" t="s">
        <v>154</v>
      </c>
      <c r="C4174" s="40" t="s">
        <v>1588</v>
      </c>
      <c r="D4174" s="40" t="s">
        <v>1589</v>
      </c>
      <c r="E4174" s="88" t="s">
        <v>3015</v>
      </c>
      <c r="F4174" s="40"/>
      <c r="G4174" s="81" t="s">
        <v>3071</v>
      </c>
      <c r="H4174" s="9" t="s">
        <v>6</v>
      </c>
      <c r="I4174" s="102">
        <v>1211417</v>
      </c>
      <c r="J4174" s="102">
        <v>1211417</v>
      </c>
      <c r="K4174" s="102"/>
      <c r="L4174" s="102">
        <f t="shared" si="1464"/>
        <v>317016</v>
      </c>
      <c r="M4174" s="102">
        <v>97016</v>
      </c>
      <c r="N4174" s="102">
        <v>110000</v>
      </c>
      <c r="O4174" s="102">
        <v>110000</v>
      </c>
      <c r="P4174" s="102">
        <f t="shared" si="1465"/>
        <v>317016</v>
      </c>
      <c r="Q4174" s="102">
        <f t="shared" si="1468"/>
        <v>26.169023548456067</v>
      </c>
      <c r="R4174" s="35"/>
    </row>
    <row r="4175" spans="1:18" x14ac:dyDescent="0.3">
      <c r="A4175" s="41" t="s">
        <v>796</v>
      </c>
      <c r="B4175" s="41" t="s">
        <v>154</v>
      </c>
      <c r="C4175" s="41" t="s">
        <v>1588</v>
      </c>
      <c r="D4175" s="41" t="s">
        <v>1589</v>
      </c>
      <c r="E4175" s="41" t="s">
        <v>120</v>
      </c>
      <c r="F4175" s="40" t="s">
        <v>0</v>
      </c>
      <c r="G4175" s="81" t="s">
        <v>0</v>
      </c>
      <c r="H4175" s="6" t="s">
        <v>7</v>
      </c>
      <c r="I4175" s="104">
        <f>SUM(I4176:I4180)</f>
        <v>150984</v>
      </c>
      <c r="J4175" s="104">
        <f>SUM(J4176:J4180)</f>
        <v>150984</v>
      </c>
      <c r="K4175" s="104">
        <f>SUM(K4176:K4180)</f>
        <v>0</v>
      </c>
      <c r="L4175" s="104">
        <f t="shared" si="1464"/>
        <v>40750</v>
      </c>
      <c r="M4175" s="104">
        <f>SUM(M4176:M4180)</f>
        <v>11350</v>
      </c>
      <c r="N4175" s="104">
        <f t="shared" ref="N4175:O4175" si="1469">SUM(N4176:N4180)</f>
        <v>14700</v>
      </c>
      <c r="O4175" s="104">
        <f t="shared" si="1469"/>
        <v>14700</v>
      </c>
      <c r="P4175" s="104">
        <f t="shared" si="1465"/>
        <v>40750</v>
      </c>
      <c r="Q4175" s="104">
        <f t="shared" si="1468"/>
        <v>26.989614793620515</v>
      </c>
      <c r="R4175" s="35"/>
    </row>
    <row r="4176" spans="1:18" x14ac:dyDescent="0.3">
      <c r="A4176" s="40" t="s">
        <v>796</v>
      </c>
      <c r="B4176" s="40" t="s">
        <v>154</v>
      </c>
      <c r="C4176" s="40" t="s">
        <v>1588</v>
      </c>
      <c r="D4176" s="40" t="s">
        <v>1589</v>
      </c>
      <c r="E4176" s="88" t="s">
        <v>3016</v>
      </c>
      <c r="F4176" s="40" t="s">
        <v>1591</v>
      </c>
      <c r="G4176" s="81" t="s">
        <v>3071</v>
      </c>
      <c r="H4176" s="9" t="s">
        <v>11</v>
      </c>
      <c r="I4176" s="102">
        <v>10000</v>
      </c>
      <c r="J4176" s="102">
        <v>10000</v>
      </c>
      <c r="K4176" s="102"/>
      <c r="L4176" s="102">
        <f t="shared" si="1464"/>
        <v>0</v>
      </c>
      <c r="M4176" s="102">
        <v>0</v>
      </c>
      <c r="N4176" s="102"/>
      <c r="O4176" s="102"/>
      <c r="P4176" s="102">
        <f t="shared" si="1465"/>
        <v>0</v>
      </c>
      <c r="Q4176" s="102">
        <f t="shared" si="1468"/>
        <v>0</v>
      </c>
      <c r="R4176" s="35"/>
    </row>
    <row r="4177" spans="1:18" x14ac:dyDescent="0.3">
      <c r="A4177" s="40" t="s">
        <v>796</v>
      </c>
      <c r="B4177" s="40" t="s">
        <v>154</v>
      </c>
      <c r="C4177" s="40" t="s">
        <v>1588</v>
      </c>
      <c r="D4177" s="40" t="s">
        <v>1589</v>
      </c>
      <c r="E4177" s="88" t="s">
        <v>3016</v>
      </c>
      <c r="F4177" s="40" t="s">
        <v>1592</v>
      </c>
      <c r="G4177" s="81" t="s">
        <v>3071</v>
      </c>
      <c r="H4177" s="9" t="s">
        <v>9</v>
      </c>
      <c r="I4177" s="102">
        <v>30000</v>
      </c>
      <c r="J4177" s="102">
        <v>30000</v>
      </c>
      <c r="K4177" s="102"/>
      <c r="L4177" s="102">
        <f t="shared" si="1464"/>
        <v>7671</v>
      </c>
      <c r="M4177" s="102">
        <v>2271</v>
      </c>
      <c r="N4177" s="102">
        <v>2700</v>
      </c>
      <c r="O4177" s="102">
        <v>2700</v>
      </c>
      <c r="P4177" s="102">
        <f t="shared" si="1465"/>
        <v>7671</v>
      </c>
      <c r="Q4177" s="102">
        <f t="shared" si="1468"/>
        <v>25.569999999999997</v>
      </c>
      <c r="R4177" s="35"/>
    </row>
    <row r="4178" spans="1:18" x14ac:dyDescent="0.3">
      <c r="A4178" s="40" t="s">
        <v>796</v>
      </c>
      <c r="B4178" s="40" t="s">
        <v>154</v>
      </c>
      <c r="C4178" s="40" t="s">
        <v>1588</v>
      </c>
      <c r="D4178" s="40" t="s">
        <v>1589</v>
      </c>
      <c r="E4178" s="88" t="s">
        <v>3016</v>
      </c>
      <c r="F4178" s="40" t="s">
        <v>1593</v>
      </c>
      <c r="G4178" s="81" t="s">
        <v>3071</v>
      </c>
      <c r="H4178" s="9" t="s">
        <v>12</v>
      </c>
      <c r="I4178" s="102">
        <v>89000</v>
      </c>
      <c r="J4178" s="102">
        <v>89000</v>
      </c>
      <c r="K4178" s="102"/>
      <c r="L4178" s="102">
        <f t="shared" si="1464"/>
        <v>33079</v>
      </c>
      <c r="M4178" s="102">
        <v>9079</v>
      </c>
      <c r="N4178" s="102">
        <v>12000</v>
      </c>
      <c r="O4178" s="102">
        <v>12000</v>
      </c>
      <c r="P4178" s="102">
        <f t="shared" si="1465"/>
        <v>33079</v>
      </c>
      <c r="Q4178" s="102">
        <f t="shared" si="1468"/>
        <v>37.167415730337076</v>
      </c>
      <c r="R4178" s="35"/>
    </row>
    <row r="4179" spans="1:18" x14ac:dyDescent="0.3">
      <c r="A4179" s="40" t="s">
        <v>796</v>
      </c>
      <c r="B4179" s="40" t="s">
        <v>154</v>
      </c>
      <c r="C4179" s="40" t="s">
        <v>1588</v>
      </c>
      <c r="D4179" s="40" t="s">
        <v>1589</v>
      </c>
      <c r="E4179" s="88" t="s">
        <v>3016</v>
      </c>
      <c r="F4179" s="40" t="s">
        <v>1594</v>
      </c>
      <c r="G4179" s="81" t="s">
        <v>3071</v>
      </c>
      <c r="H4179" s="9" t="s">
        <v>10</v>
      </c>
      <c r="I4179" s="102">
        <v>21984</v>
      </c>
      <c r="J4179" s="102">
        <v>21984</v>
      </c>
      <c r="K4179" s="102"/>
      <c r="L4179" s="102">
        <f t="shared" si="1464"/>
        <v>0</v>
      </c>
      <c r="M4179" s="102">
        <v>0</v>
      </c>
      <c r="N4179" s="102"/>
      <c r="O4179" s="102"/>
      <c r="P4179" s="102">
        <f t="shared" si="1465"/>
        <v>0</v>
      </c>
      <c r="Q4179" s="102">
        <f t="shared" si="1468"/>
        <v>0</v>
      </c>
      <c r="R4179" s="35"/>
    </row>
    <row r="4180" spans="1:18" x14ac:dyDescent="0.3">
      <c r="A4180" s="40" t="s">
        <v>796</v>
      </c>
      <c r="B4180" s="40" t="s">
        <v>154</v>
      </c>
      <c r="C4180" s="40" t="s">
        <v>1588</v>
      </c>
      <c r="D4180" s="40" t="s">
        <v>1589</v>
      </c>
      <c r="E4180" s="88" t="s">
        <v>3016</v>
      </c>
      <c r="F4180" s="40" t="s">
        <v>1595</v>
      </c>
      <c r="G4180" s="81" t="s">
        <v>3071</v>
      </c>
      <c r="H4180" s="9" t="s">
        <v>8</v>
      </c>
      <c r="I4180" s="102">
        <v>0</v>
      </c>
      <c r="J4180" s="102">
        <v>0</v>
      </c>
      <c r="K4180" s="102"/>
      <c r="L4180" s="102">
        <f t="shared" si="1464"/>
        <v>0</v>
      </c>
      <c r="M4180" s="102">
        <v>0</v>
      </c>
      <c r="N4180" s="102">
        <v>0</v>
      </c>
      <c r="O4180" s="102">
        <v>0</v>
      </c>
      <c r="P4180" s="102">
        <f t="shared" si="1465"/>
        <v>0</v>
      </c>
      <c r="Q4180" s="102" t="str">
        <f t="shared" si="1468"/>
        <v>-</v>
      </c>
      <c r="R4180" s="35"/>
    </row>
    <row r="4181" spans="1:18" x14ac:dyDescent="0.3">
      <c r="A4181" s="40" t="s">
        <v>796</v>
      </c>
      <c r="B4181" s="40" t="s">
        <v>154</v>
      </c>
      <c r="C4181" s="40" t="s">
        <v>1588</v>
      </c>
      <c r="D4181" s="40" t="s">
        <v>1589</v>
      </c>
      <c r="E4181" s="52" t="s">
        <v>124</v>
      </c>
      <c r="F4181" s="52" t="s">
        <v>0</v>
      </c>
      <c r="G4181" s="52" t="s">
        <v>0</v>
      </c>
      <c r="H4181" s="6" t="s">
        <v>14</v>
      </c>
      <c r="I4181" s="104">
        <f>SUM(I4182)</f>
        <v>127503</v>
      </c>
      <c r="J4181" s="104">
        <f>SUM(J4182)</f>
        <v>127503</v>
      </c>
      <c r="K4181" s="104">
        <f>SUM(K4182)</f>
        <v>0</v>
      </c>
      <c r="L4181" s="104">
        <f t="shared" si="1464"/>
        <v>33688</v>
      </c>
      <c r="M4181" s="104">
        <f>SUM(M4182)</f>
        <v>10188</v>
      </c>
      <c r="N4181" s="104">
        <f t="shared" ref="N4181:O4181" si="1470">SUM(N4182)</f>
        <v>12500</v>
      </c>
      <c r="O4181" s="104">
        <f t="shared" si="1470"/>
        <v>11000</v>
      </c>
      <c r="P4181" s="104">
        <f t="shared" si="1465"/>
        <v>33688</v>
      </c>
      <c r="Q4181" s="104">
        <f t="shared" si="1468"/>
        <v>26.421339105746533</v>
      </c>
      <c r="R4181" s="35"/>
    </row>
    <row r="4182" spans="1:18" x14ac:dyDescent="0.3">
      <c r="A4182" s="40" t="s">
        <v>796</v>
      </c>
      <c r="B4182" s="40" t="s">
        <v>154</v>
      </c>
      <c r="C4182" s="40" t="s">
        <v>1588</v>
      </c>
      <c r="D4182" s="40" t="s">
        <v>1589</v>
      </c>
      <c r="E4182" s="88" t="s">
        <v>3017</v>
      </c>
      <c r="F4182" s="40"/>
      <c r="G4182" s="81" t="s">
        <v>3071</v>
      </c>
      <c r="H4182" s="9" t="s">
        <v>15</v>
      </c>
      <c r="I4182" s="102">
        <v>127503</v>
      </c>
      <c r="J4182" s="102">
        <v>127503</v>
      </c>
      <c r="K4182" s="102"/>
      <c r="L4182" s="102">
        <f t="shared" si="1464"/>
        <v>33688</v>
      </c>
      <c r="M4182" s="102">
        <v>10188</v>
      </c>
      <c r="N4182" s="102">
        <v>12500</v>
      </c>
      <c r="O4182" s="102">
        <v>11000</v>
      </c>
      <c r="P4182" s="102">
        <f t="shared" si="1465"/>
        <v>33688</v>
      </c>
      <c r="Q4182" s="102">
        <f t="shared" si="1468"/>
        <v>26.421339105746533</v>
      </c>
      <c r="R4182" s="35"/>
    </row>
    <row r="4183" spans="1:18" x14ac:dyDescent="0.3">
      <c r="A4183" s="40" t="s">
        <v>796</v>
      </c>
      <c r="B4183" s="40" t="s">
        <v>154</v>
      </c>
      <c r="C4183" s="40" t="s">
        <v>1588</v>
      </c>
      <c r="D4183" s="40" t="s">
        <v>1589</v>
      </c>
      <c r="E4183" s="52" t="s">
        <v>125</v>
      </c>
      <c r="F4183" s="52" t="s">
        <v>0</v>
      </c>
      <c r="G4183" s="52" t="s">
        <v>0</v>
      </c>
      <c r="H4183" s="6" t="s">
        <v>16</v>
      </c>
      <c r="I4183" s="104">
        <f>SUM(I4184:I4191)</f>
        <v>81010</v>
      </c>
      <c r="J4183" s="104">
        <f>SUM(J4184:J4191)</f>
        <v>65810</v>
      </c>
      <c r="K4183" s="104">
        <f>SUM(K4184:K4191)</f>
        <v>0</v>
      </c>
      <c r="L4183" s="104">
        <f t="shared" si="1464"/>
        <v>19663</v>
      </c>
      <c r="M4183" s="104">
        <f>SUM(M4184:M4191)</f>
        <v>313</v>
      </c>
      <c r="N4183" s="104">
        <f t="shared" ref="N4183:O4183" si="1471">SUM(N4184:N4191)</f>
        <v>10150</v>
      </c>
      <c r="O4183" s="104">
        <f t="shared" si="1471"/>
        <v>9200</v>
      </c>
      <c r="P4183" s="104">
        <f t="shared" si="1465"/>
        <v>19663</v>
      </c>
      <c r="Q4183" s="104">
        <f t="shared" si="1468"/>
        <v>29.878437927366662</v>
      </c>
      <c r="R4183" s="35"/>
    </row>
    <row r="4184" spans="1:18" x14ac:dyDescent="0.3">
      <c r="A4184" s="40" t="s">
        <v>796</v>
      </c>
      <c r="B4184" s="40" t="s">
        <v>154</v>
      </c>
      <c r="C4184" s="40" t="s">
        <v>1588</v>
      </c>
      <c r="D4184" s="40" t="s">
        <v>1589</v>
      </c>
      <c r="E4184" s="88" t="s">
        <v>3018</v>
      </c>
      <c r="F4184" s="40"/>
      <c r="G4184" s="81" t="s">
        <v>3071</v>
      </c>
      <c r="H4184" s="9" t="s">
        <v>17</v>
      </c>
      <c r="I4184" s="102">
        <v>585</v>
      </c>
      <c r="J4184" s="102">
        <v>585</v>
      </c>
      <c r="K4184" s="102"/>
      <c r="L4184" s="102">
        <f t="shared" si="1464"/>
        <v>0</v>
      </c>
      <c r="M4184" s="102">
        <v>0</v>
      </c>
      <c r="N4184" s="102"/>
      <c r="O4184" s="102"/>
      <c r="P4184" s="102">
        <f t="shared" si="1465"/>
        <v>0</v>
      </c>
      <c r="Q4184" s="102">
        <f t="shared" si="1468"/>
        <v>0</v>
      </c>
      <c r="R4184" s="35"/>
    </row>
    <row r="4185" spans="1:18" x14ac:dyDescent="0.3">
      <c r="A4185" s="40" t="s">
        <v>796</v>
      </c>
      <c r="B4185" s="40" t="s">
        <v>154</v>
      </c>
      <c r="C4185" s="40" t="s">
        <v>1588</v>
      </c>
      <c r="D4185" s="40" t="s">
        <v>1589</v>
      </c>
      <c r="E4185" s="88" t="s">
        <v>3031</v>
      </c>
      <c r="F4185" s="40"/>
      <c r="G4185" s="81" t="s">
        <v>3071</v>
      </c>
      <c r="H4185" s="9" t="s">
        <v>18</v>
      </c>
      <c r="I4185" s="102">
        <v>29000</v>
      </c>
      <c r="J4185" s="102">
        <v>29000</v>
      </c>
      <c r="K4185" s="102"/>
      <c r="L4185" s="102">
        <f t="shared" si="1464"/>
        <v>10000</v>
      </c>
      <c r="M4185" s="102">
        <v>0</v>
      </c>
      <c r="N4185" s="102">
        <v>5000</v>
      </c>
      <c r="O4185" s="102">
        <v>5000</v>
      </c>
      <c r="P4185" s="102">
        <f t="shared" si="1465"/>
        <v>10000</v>
      </c>
      <c r="Q4185" s="102">
        <f t="shared" si="1468"/>
        <v>34.482758620689658</v>
      </c>
      <c r="R4185" s="35"/>
    </row>
    <row r="4186" spans="1:18" x14ac:dyDescent="0.3">
      <c r="A4186" s="40" t="s">
        <v>796</v>
      </c>
      <c r="B4186" s="40" t="s">
        <v>154</v>
      </c>
      <c r="C4186" s="40" t="s">
        <v>1588</v>
      </c>
      <c r="D4186" s="40" t="s">
        <v>1589</v>
      </c>
      <c r="E4186" s="88" t="s">
        <v>3032</v>
      </c>
      <c r="F4186" s="40"/>
      <c r="G4186" s="81" t="s">
        <v>3071</v>
      </c>
      <c r="H4186" s="9" t="s">
        <v>19</v>
      </c>
      <c r="I4186" s="102">
        <v>10000</v>
      </c>
      <c r="J4186" s="102">
        <v>10000</v>
      </c>
      <c r="K4186" s="102"/>
      <c r="L4186" s="102">
        <f t="shared" si="1464"/>
        <v>3000</v>
      </c>
      <c r="M4186" s="102">
        <v>0</v>
      </c>
      <c r="N4186" s="102">
        <v>2000</v>
      </c>
      <c r="O4186" s="102">
        <v>1000</v>
      </c>
      <c r="P4186" s="102">
        <f t="shared" si="1465"/>
        <v>3000</v>
      </c>
      <c r="Q4186" s="102">
        <f t="shared" si="1468"/>
        <v>30</v>
      </c>
      <c r="R4186" s="35"/>
    </row>
    <row r="4187" spans="1:18" x14ac:dyDescent="0.3">
      <c r="A4187" s="40" t="s">
        <v>796</v>
      </c>
      <c r="B4187" s="40" t="s">
        <v>154</v>
      </c>
      <c r="C4187" s="40" t="s">
        <v>1588</v>
      </c>
      <c r="D4187" s="40" t="s">
        <v>1589</v>
      </c>
      <c r="E4187" s="88" t="s">
        <v>3026</v>
      </c>
      <c r="F4187" s="40"/>
      <c r="G4187" s="81" t="s">
        <v>3071</v>
      </c>
      <c r="H4187" s="9" t="s">
        <v>20</v>
      </c>
      <c r="I4187" s="102">
        <v>13174</v>
      </c>
      <c r="J4187" s="102">
        <v>5174</v>
      </c>
      <c r="K4187" s="102"/>
      <c r="L4187" s="102">
        <f t="shared" si="1464"/>
        <v>1200</v>
      </c>
      <c r="M4187" s="102">
        <v>0</v>
      </c>
      <c r="N4187" s="102">
        <v>500</v>
      </c>
      <c r="O4187" s="102">
        <v>700</v>
      </c>
      <c r="P4187" s="102">
        <f t="shared" si="1465"/>
        <v>1200</v>
      </c>
      <c r="Q4187" s="102">
        <f t="shared" si="1468"/>
        <v>23.192887514495556</v>
      </c>
      <c r="R4187" s="35"/>
    </row>
    <row r="4188" spans="1:18" x14ac:dyDescent="0.3">
      <c r="A4188" s="40" t="s">
        <v>796</v>
      </c>
      <c r="B4188" s="40" t="s">
        <v>154</v>
      </c>
      <c r="C4188" s="40" t="s">
        <v>1588</v>
      </c>
      <c r="D4188" s="40" t="s">
        <v>1589</v>
      </c>
      <c r="E4188" s="88" t="s">
        <v>3033</v>
      </c>
      <c r="F4188" s="40"/>
      <c r="G4188" s="81" t="s">
        <v>3071</v>
      </c>
      <c r="H4188" s="9" t="s">
        <v>21</v>
      </c>
      <c r="I4188" s="102">
        <v>500</v>
      </c>
      <c r="J4188" s="102">
        <v>200</v>
      </c>
      <c r="K4188" s="102"/>
      <c r="L4188" s="102">
        <f t="shared" si="1464"/>
        <v>50</v>
      </c>
      <c r="M4188" s="102">
        <v>0</v>
      </c>
      <c r="N4188" s="102">
        <v>50</v>
      </c>
      <c r="O4188" s="102">
        <v>0</v>
      </c>
      <c r="P4188" s="102">
        <f t="shared" si="1465"/>
        <v>50</v>
      </c>
      <c r="Q4188" s="102">
        <f t="shared" si="1468"/>
        <v>25</v>
      </c>
      <c r="R4188" s="35"/>
    </row>
    <row r="4189" spans="1:18" x14ac:dyDescent="0.3">
      <c r="A4189" s="40" t="s">
        <v>796</v>
      </c>
      <c r="B4189" s="40" t="s">
        <v>154</v>
      </c>
      <c r="C4189" s="40" t="s">
        <v>1588</v>
      </c>
      <c r="D4189" s="40" t="s">
        <v>1589</v>
      </c>
      <c r="E4189" s="88" t="s">
        <v>3035</v>
      </c>
      <c r="F4189" s="40"/>
      <c r="G4189" s="81" t="s">
        <v>3071</v>
      </c>
      <c r="H4189" s="9" t="s">
        <v>23</v>
      </c>
      <c r="I4189" s="102">
        <v>5500</v>
      </c>
      <c r="J4189" s="102">
        <v>4500</v>
      </c>
      <c r="K4189" s="102"/>
      <c r="L4189" s="102">
        <f t="shared" si="1464"/>
        <v>800</v>
      </c>
      <c r="M4189" s="102">
        <v>0</v>
      </c>
      <c r="N4189" s="102">
        <v>400</v>
      </c>
      <c r="O4189" s="102">
        <v>400</v>
      </c>
      <c r="P4189" s="102">
        <f t="shared" si="1465"/>
        <v>800</v>
      </c>
      <c r="Q4189" s="102">
        <f t="shared" si="1468"/>
        <v>17.777777777777779</v>
      </c>
      <c r="R4189" s="35"/>
    </row>
    <row r="4190" spans="1:18" x14ac:dyDescent="0.3">
      <c r="A4190" s="40" t="s">
        <v>796</v>
      </c>
      <c r="B4190" s="40" t="s">
        <v>154</v>
      </c>
      <c r="C4190" s="40" t="s">
        <v>1588</v>
      </c>
      <c r="D4190" s="40" t="s">
        <v>1589</v>
      </c>
      <c r="E4190" s="88" t="s">
        <v>3036</v>
      </c>
      <c r="F4190" s="40"/>
      <c r="G4190" s="81" t="s">
        <v>3071</v>
      </c>
      <c r="H4190" s="9" t="s">
        <v>24</v>
      </c>
      <c r="I4190" s="102">
        <v>2400</v>
      </c>
      <c r="J4190" s="102">
        <v>0</v>
      </c>
      <c r="K4190" s="102"/>
      <c r="L4190" s="102">
        <f t="shared" si="1464"/>
        <v>0</v>
      </c>
      <c r="M4190" s="102">
        <v>0</v>
      </c>
      <c r="N4190" s="102"/>
      <c r="O4190" s="102"/>
      <c r="P4190" s="102">
        <f t="shared" si="1465"/>
        <v>0</v>
      </c>
      <c r="Q4190" s="102" t="str">
        <f t="shared" si="1468"/>
        <v>-</v>
      </c>
      <c r="R4190" s="35"/>
    </row>
    <row r="4191" spans="1:18" x14ac:dyDescent="0.3">
      <c r="A4191" s="41" t="s">
        <v>796</v>
      </c>
      <c r="B4191" s="41" t="s">
        <v>154</v>
      </c>
      <c r="C4191" s="41" t="s">
        <v>1588</v>
      </c>
      <c r="D4191" s="41" t="s">
        <v>1589</v>
      </c>
      <c r="E4191" s="41" t="s">
        <v>127</v>
      </c>
      <c r="F4191" s="40" t="s">
        <v>0</v>
      </c>
      <c r="G4191" s="81" t="s">
        <v>0</v>
      </c>
      <c r="H4191" s="6" t="s">
        <v>25</v>
      </c>
      <c r="I4191" s="104">
        <f>SUM(I4192:I4194)</f>
        <v>19851</v>
      </c>
      <c r="J4191" s="104">
        <f>SUM(J4192:J4194)</f>
        <v>16351</v>
      </c>
      <c r="K4191" s="104">
        <f>SUM(K4192:K4194)</f>
        <v>0</v>
      </c>
      <c r="L4191" s="104">
        <f t="shared" si="1464"/>
        <v>4613</v>
      </c>
      <c r="M4191" s="104">
        <f>SUM(M4192:M4194)</f>
        <v>313</v>
      </c>
      <c r="N4191" s="104">
        <f t="shared" ref="N4191:O4191" si="1472">SUM(N4192:N4194)</f>
        <v>2200</v>
      </c>
      <c r="O4191" s="104">
        <f t="shared" si="1472"/>
        <v>2100</v>
      </c>
      <c r="P4191" s="104">
        <f t="shared" si="1465"/>
        <v>4613</v>
      </c>
      <c r="Q4191" s="104">
        <f t="shared" si="1468"/>
        <v>28.212341752797993</v>
      </c>
      <c r="R4191" s="35"/>
    </row>
    <row r="4192" spans="1:18" x14ac:dyDescent="0.3">
      <c r="A4192" s="40" t="s">
        <v>796</v>
      </c>
      <c r="B4192" s="40" t="s">
        <v>154</v>
      </c>
      <c r="C4192" s="40" t="s">
        <v>1588</v>
      </c>
      <c r="D4192" s="40" t="s">
        <v>1589</v>
      </c>
      <c r="E4192" s="88" t="s">
        <v>3019</v>
      </c>
      <c r="F4192" s="40"/>
      <c r="G4192" s="81" t="s">
        <v>3071</v>
      </c>
      <c r="H4192" s="9" t="s">
        <v>25</v>
      </c>
      <c r="I4192" s="102">
        <v>7500</v>
      </c>
      <c r="J4192" s="102">
        <v>4000</v>
      </c>
      <c r="K4192" s="102"/>
      <c r="L4192" s="102">
        <f t="shared" si="1464"/>
        <v>2000</v>
      </c>
      <c r="M4192" s="102">
        <v>0</v>
      </c>
      <c r="N4192" s="102">
        <v>1000</v>
      </c>
      <c r="O4192" s="102">
        <v>1000</v>
      </c>
      <c r="P4192" s="102">
        <f t="shared" si="1465"/>
        <v>2000</v>
      </c>
      <c r="Q4192" s="102">
        <f t="shared" si="1468"/>
        <v>50</v>
      </c>
      <c r="R4192" s="35"/>
    </row>
    <row r="4193" spans="1:18" x14ac:dyDescent="0.3">
      <c r="A4193" s="40" t="s">
        <v>796</v>
      </c>
      <c r="B4193" s="40" t="s">
        <v>154</v>
      </c>
      <c r="C4193" s="40" t="s">
        <v>1588</v>
      </c>
      <c r="D4193" s="40" t="s">
        <v>1589</v>
      </c>
      <c r="E4193" s="88" t="s">
        <v>3019</v>
      </c>
      <c r="F4193" s="40" t="s">
        <v>1596</v>
      </c>
      <c r="G4193" s="81" t="s">
        <v>3071</v>
      </c>
      <c r="H4193" s="9" t="s">
        <v>135</v>
      </c>
      <c r="I4193" s="102">
        <v>3351</v>
      </c>
      <c r="J4193" s="102">
        <v>3351</v>
      </c>
      <c r="K4193" s="102"/>
      <c r="L4193" s="102">
        <f t="shared" si="1464"/>
        <v>1113</v>
      </c>
      <c r="M4193" s="102">
        <v>313</v>
      </c>
      <c r="N4193" s="102">
        <v>450</v>
      </c>
      <c r="O4193" s="102">
        <v>350</v>
      </c>
      <c r="P4193" s="102">
        <f t="shared" si="1465"/>
        <v>1113</v>
      </c>
      <c r="Q4193" s="102">
        <f t="shared" si="1468"/>
        <v>33.213965980304387</v>
      </c>
      <c r="R4193" s="35"/>
    </row>
    <row r="4194" spans="1:18" ht="20.399999999999999" x14ac:dyDescent="0.3">
      <c r="A4194" s="40" t="s">
        <v>796</v>
      </c>
      <c r="B4194" s="40" t="s">
        <v>154</v>
      </c>
      <c r="C4194" s="40" t="s">
        <v>1588</v>
      </c>
      <c r="D4194" s="40" t="s">
        <v>1589</v>
      </c>
      <c r="E4194" s="88" t="s">
        <v>3019</v>
      </c>
      <c r="F4194" s="40" t="s">
        <v>1597</v>
      </c>
      <c r="G4194" s="81" t="s">
        <v>3071</v>
      </c>
      <c r="H4194" s="9" t="s">
        <v>141</v>
      </c>
      <c r="I4194" s="102">
        <v>9000</v>
      </c>
      <c r="J4194" s="102">
        <v>9000</v>
      </c>
      <c r="K4194" s="102"/>
      <c r="L4194" s="102">
        <f t="shared" si="1464"/>
        <v>1500</v>
      </c>
      <c r="M4194" s="102">
        <v>0</v>
      </c>
      <c r="N4194" s="102">
        <v>750</v>
      </c>
      <c r="O4194" s="102">
        <v>750</v>
      </c>
      <c r="P4194" s="102">
        <f t="shared" si="1465"/>
        <v>1500</v>
      </c>
      <c r="Q4194" s="102">
        <f t="shared" si="1468"/>
        <v>16.666666666666664</v>
      </c>
      <c r="R4194" s="35"/>
    </row>
    <row r="4195" spans="1:18" s="34" customFormat="1" ht="20.399999999999999" x14ac:dyDescent="0.3">
      <c r="A4195" s="43" t="s">
        <v>0</v>
      </c>
      <c r="B4195" s="43" t="s">
        <v>0</v>
      </c>
      <c r="C4195" s="43" t="s">
        <v>0</v>
      </c>
      <c r="D4195" s="49" t="s">
        <v>0</v>
      </c>
      <c r="E4195" s="49" t="s">
        <v>0</v>
      </c>
      <c r="F4195" s="49" t="s">
        <v>0</v>
      </c>
      <c r="G4195" s="49" t="s">
        <v>0</v>
      </c>
      <c r="H4195" s="21" t="s">
        <v>35</v>
      </c>
      <c r="I4195" s="112">
        <f t="shared" ref="I4195:O4196" si="1473">SUM(I4196)</f>
        <v>100</v>
      </c>
      <c r="J4195" s="112">
        <f t="shared" si="1473"/>
        <v>100</v>
      </c>
      <c r="K4195" s="112">
        <f t="shared" si="1473"/>
        <v>0</v>
      </c>
      <c r="L4195" s="112">
        <f t="shared" si="1464"/>
        <v>0</v>
      </c>
      <c r="M4195" s="112">
        <f t="shared" si="1473"/>
        <v>0</v>
      </c>
      <c r="N4195" s="112">
        <f t="shared" si="1473"/>
        <v>0</v>
      </c>
      <c r="O4195" s="112">
        <f t="shared" si="1473"/>
        <v>0</v>
      </c>
      <c r="P4195" s="112">
        <f t="shared" si="1465"/>
        <v>0</v>
      </c>
      <c r="Q4195" s="112">
        <f t="shared" si="1468"/>
        <v>0</v>
      </c>
      <c r="R4195" s="35"/>
    </row>
    <row r="4196" spans="1:18" x14ac:dyDescent="0.3">
      <c r="A4196" s="40" t="s">
        <v>796</v>
      </c>
      <c r="B4196" s="40" t="s">
        <v>154</v>
      </c>
      <c r="C4196" s="40" t="s">
        <v>1588</v>
      </c>
      <c r="D4196" s="40" t="s">
        <v>1589</v>
      </c>
      <c r="E4196" s="52" t="s">
        <v>142</v>
      </c>
      <c r="F4196" s="52" t="s">
        <v>0</v>
      </c>
      <c r="G4196" s="52" t="s">
        <v>0</v>
      </c>
      <c r="H4196" s="6" t="s">
        <v>27</v>
      </c>
      <c r="I4196" s="104">
        <f t="shared" si="1473"/>
        <v>100</v>
      </c>
      <c r="J4196" s="104">
        <f t="shared" si="1473"/>
        <v>100</v>
      </c>
      <c r="K4196" s="104">
        <f t="shared" si="1473"/>
        <v>0</v>
      </c>
      <c r="L4196" s="104">
        <f t="shared" si="1464"/>
        <v>0</v>
      </c>
      <c r="M4196" s="104">
        <f t="shared" si="1473"/>
        <v>0</v>
      </c>
      <c r="N4196" s="104">
        <f t="shared" si="1473"/>
        <v>0</v>
      </c>
      <c r="O4196" s="104">
        <f t="shared" si="1473"/>
        <v>0</v>
      </c>
      <c r="P4196" s="104">
        <f t="shared" si="1465"/>
        <v>0</v>
      </c>
      <c r="Q4196" s="104">
        <f t="shared" si="1468"/>
        <v>0</v>
      </c>
      <c r="R4196" s="35"/>
    </row>
    <row r="4197" spans="1:18" x14ac:dyDescent="0.3">
      <c r="A4197" s="40" t="s">
        <v>796</v>
      </c>
      <c r="B4197" s="40" t="s">
        <v>154</v>
      </c>
      <c r="C4197" s="40" t="s">
        <v>1588</v>
      </c>
      <c r="D4197" s="40" t="s">
        <v>1589</v>
      </c>
      <c r="E4197" s="88" t="s">
        <v>3021</v>
      </c>
      <c r="F4197" s="40"/>
      <c r="G4197" s="81" t="s">
        <v>3071</v>
      </c>
      <c r="H4197" s="9" t="s">
        <v>34</v>
      </c>
      <c r="I4197" s="102">
        <v>100</v>
      </c>
      <c r="J4197" s="102">
        <v>100</v>
      </c>
      <c r="K4197" s="102"/>
      <c r="L4197" s="102">
        <f t="shared" si="1464"/>
        <v>0</v>
      </c>
      <c r="M4197" s="102">
        <v>0</v>
      </c>
      <c r="N4197" s="102"/>
      <c r="O4197" s="102"/>
      <c r="P4197" s="102">
        <f t="shared" si="1465"/>
        <v>0</v>
      </c>
      <c r="Q4197" s="102">
        <f t="shared" si="1468"/>
        <v>0</v>
      </c>
      <c r="R4197" s="35"/>
    </row>
    <row r="4198" spans="1:18" s="34" customFormat="1" ht="20.399999999999999" x14ac:dyDescent="0.3">
      <c r="A4198" s="43" t="s">
        <v>0</v>
      </c>
      <c r="B4198" s="43" t="s">
        <v>0</v>
      </c>
      <c r="C4198" s="43" t="s">
        <v>0</v>
      </c>
      <c r="D4198" s="49" t="s">
        <v>0</v>
      </c>
      <c r="E4198" s="49" t="s">
        <v>0</v>
      </c>
      <c r="F4198" s="49" t="s">
        <v>0</v>
      </c>
      <c r="G4198" s="49" t="s">
        <v>0</v>
      </c>
      <c r="H4198" s="21" t="s">
        <v>53</v>
      </c>
      <c r="I4198" s="112">
        <f t="shared" ref="I4198:O4199" si="1474">SUM(I4199)</f>
        <v>5000</v>
      </c>
      <c r="J4198" s="112">
        <f t="shared" si="1474"/>
        <v>0</v>
      </c>
      <c r="K4198" s="112">
        <f t="shared" si="1474"/>
        <v>0</v>
      </c>
      <c r="L4198" s="112">
        <f t="shared" si="1464"/>
        <v>0</v>
      </c>
      <c r="M4198" s="112">
        <f t="shared" si="1474"/>
        <v>0</v>
      </c>
      <c r="N4198" s="112">
        <f t="shared" si="1474"/>
        <v>0</v>
      </c>
      <c r="O4198" s="112">
        <f t="shared" si="1474"/>
        <v>0</v>
      </c>
      <c r="P4198" s="112">
        <f t="shared" si="1465"/>
        <v>0</v>
      </c>
      <c r="Q4198" s="112" t="str">
        <f t="shared" si="1468"/>
        <v>-</v>
      </c>
      <c r="R4198" s="35"/>
    </row>
    <row r="4199" spans="1:18" x14ac:dyDescent="0.3">
      <c r="A4199" s="40" t="s">
        <v>796</v>
      </c>
      <c r="B4199" s="40" t="s">
        <v>154</v>
      </c>
      <c r="C4199" s="40" t="s">
        <v>1588</v>
      </c>
      <c r="D4199" s="40" t="s">
        <v>1589</v>
      </c>
      <c r="E4199" s="52" t="s">
        <v>149</v>
      </c>
      <c r="F4199" s="52" t="s">
        <v>0</v>
      </c>
      <c r="G4199" s="52" t="s">
        <v>0</v>
      </c>
      <c r="H4199" s="6" t="s">
        <v>46</v>
      </c>
      <c r="I4199" s="104">
        <f t="shared" si="1474"/>
        <v>5000</v>
      </c>
      <c r="J4199" s="104">
        <f t="shared" si="1474"/>
        <v>0</v>
      </c>
      <c r="K4199" s="104">
        <f t="shared" si="1474"/>
        <v>0</v>
      </c>
      <c r="L4199" s="104">
        <f t="shared" si="1464"/>
        <v>0</v>
      </c>
      <c r="M4199" s="104">
        <f t="shared" si="1474"/>
        <v>0</v>
      </c>
      <c r="N4199" s="104">
        <f t="shared" si="1474"/>
        <v>0</v>
      </c>
      <c r="O4199" s="104">
        <f t="shared" si="1474"/>
        <v>0</v>
      </c>
      <c r="P4199" s="104">
        <f t="shared" si="1465"/>
        <v>0</v>
      </c>
      <c r="Q4199" s="104" t="str">
        <f t="shared" si="1468"/>
        <v>-</v>
      </c>
      <c r="R4199" s="35"/>
    </row>
    <row r="4200" spans="1:18" x14ac:dyDescent="0.3">
      <c r="A4200" s="40" t="s">
        <v>796</v>
      </c>
      <c r="B4200" s="40" t="s">
        <v>154</v>
      </c>
      <c r="C4200" s="40" t="s">
        <v>1588</v>
      </c>
      <c r="D4200" s="40" t="s">
        <v>1589</v>
      </c>
      <c r="E4200" s="88" t="s">
        <v>3022</v>
      </c>
      <c r="F4200" s="40"/>
      <c r="G4200" s="81" t="s">
        <v>3071</v>
      </c>
      <c r="H4200" s="9" t="s">
        <v>49</v>
      </c>
      <c r="I4200" s="102">
        <v>5000</v>
      </c>
      <c r="J4200" s="102">
        <v>0</v>
      </c>
      <c r="K4200" s="102"/>
      <c r="L4200" s="102">
        <f t="shared" si="1464"/>
        <v>0</v>
      </c>
      <c r="M4200" s="102">
        <v>0</v>
      </c>
      <c r="N4200" s="102"/>
      <c r="O4200" s="102"/>
      <c r="P4200" s="102">
        <f t="shared" si="1465"/>
        <v>0</v>
      </c>
      <c r="Q4200" s="102" t="str">
        <f t="shared" si="1468"/>
        <v>-</v>
      </c>
      <c r="R4200" s="35"/>
    </row>
    <row r="4201" spans="1:18" s="34" customFormat="1" x14ac:dyDescent="0.3">
      <c r="A4201" s="49" t="s">
        <v>0</v>
      </c>
      <c r="B4201" s="49" t="s">
        <v>0</v>
      </c>
      <c r="C4201" s="49" t="s">
        <v>0</v>
      </c>
      <c r="D4201" s="49" t="s">
        <v>0</v>
      </c>
      <c r="E4201" s="49" t="s">
        <v>0</v>
      </c>
      <c r="F4201" s="49" t="s">
        <v>0</v>
      </c>
      <c r="G4201" s="49" t="s">
        <v>0</v>
      </c>
      <c r="H4201" s="21" t="s">
        <v>1598</v>
      </c>
      <c r="I4201" s="112">
        <f>SUM(I4172,I4195,I4198)</f>
        <v>1576014</v>
      </c>
      <c r="J4201" s="112">
        <f>SUM(J4172,J4195,J4198)</f>
        <v>1555814</v>
      </c>
      <c r="K4201" s="112">
        <f>SUM(K4172,K4195,K4198)</f>
        <v>0</v>
      </c>
      <c r="L4201" s="112">
        <f t="shared" si="1464"/>
        <v>411117</v>
      </c>
      <c r="M4201" s="112">
        <f>SUM(M4172,M4195,M4198)</f>
        <v>118867</v>
      </c>
      <c r="N4201" s="112">
        <f t="shared" ref="N4201:O4201" si="1475">SUM(N4172,N4195,N4198)</f>
        <v>147350</v>
      </c>
      <c r="O4201" s="112">
        <f t="shared" si="1475"/>
        <v>144900</v>
      </c>
      <c r="P4201" s="112">
        <f t="shared" si="1465"/>
        <v>411117</v>
      </c>
      <c r="Q4201" s="112">
        <f t="shared" si="1468"/>
        <v>26.424559748144699</v>
      </c>
      <c r="R4201" s="35"/>
    </row>
    <row r="4202" spans="1:18" ht="15" thickBot="1" x14ac:dyDescent="0.35">
      <c r="A4202" s="81" t="s">
        <v>0</v>
      </c>
      <c r="B4202" s="81" t="s">
        <v>0</v>
      </c>
      <c r="C4202" s="81" t="s">
        <v>0</v>
      </c>
      <c r="D4202" s="81" t="s">
        <v>0</v>
      </c>
      <c r="E4202" s="81" t="s">
        <v>0</v>
      </c>
      <c r="F4202" s="81" t="s">
        <v>0</v>
      </c>
      <c r="G4202" s="81" t="s">
        <v>0</v>
      </c>
      <c r="H4202" s="6" t="s">
        <v>152</v>
      </c>
      <c r="I4202" s="104">
        <v>49</v>
      </c>
      <c r="J4202" s="104">
        <v>49</v>
      </c>
      <c r="K4202" s="104"/>
      <c r="L4202" s="104"/>
      <c r="M4202" s="104"/>
      <c r="N4202" s="104"/>
      <c r="O4202" s="104"/>
      <c r="P4202" s="104"/>
      <c r="Q4202" s="104"/>
      <c r="R4202" s="35"/>
    </row>
    <row r="4203" spans="1:18" s="34" customFormat="1" ht="31.2" thickBot="1" x14ac:dyDescent="0.35">
      <c r="A4203" s="127" t="s">
        <v>0</v>
      </c>
      <c r="B4203" s="127" t="s">
        <v>0</v>
      </c>
      <c r="C4203" s="127" t="s">
        <v>0</v>
      </c>
      <c r="D4203" s="127" t="s">
        <v>0</v>
      </c>
      <c r="E4203" s="127" t="s">
        <v>0</v>
      </c>
      <c r="F4203" s="127" t="s">
        <v>0</v>
      </c>
      <c r="G4203" s="127" t="s">
        <v>0</v>
      </c>
      <c r="H4203" s="29" t="s">
        <v>63</v>
      </c>
      <c r="I4203" s="124" t="s">
        <v>3013</v>
      </c>
      <c r="J4203" s="124" t="s">
        <v>2</v>
      </c>
      <c r="K4203" s="124" t="s">
        <v>3097</v>
      </c>
      <c r="L4203" s="124" t="s">
        <v>3097</v>
      </c>
      <c r="M4203" s="124" t="s">
        <v>3098</v>
      </c>
      <c r="N4203" s="124" t="s">
        <v>3099</v>
      </c>
      <c r="O4203" s="124" t="s">
        <v>3100</v>
      </c>
      <c r="P4203" s="124" t="s">
        <v>3097</v>
      </c>
      <c r="Q4203" s="126" t="s">
        <v>3101</v>
      </c>
      <c r="R4203" s="35"/>
    </row>
    <row r="4204" spans="1:18" x14ac:dyDescent="0.3">
      <c r="A4204" s="128"/>
      <c r="B4204" s="128"/>
      <c r="C4204" s="128"/>
      <c r="D4204" s="128"/>
      <c r="E4204" s="128"/>
      <c r="F4204" s="128"/>
      <c r="G4204" s="128"/>
      <c r="H4204" s="10" t="s">
        <v>0</v>
      </c>
      <c r="I4204" s="103">
        <v>1</v>
      </c>
      <c r="J4204" s="103">
        <v>2</v>
      </c>
      <c r="K4204" s="103">
        <v>3</v>
      </c>
      <c r="L4204" s="103" t="s">
        <v>3</v>
      </c>
      <c r="M4204" s="103">
        <v>5</v>
      </c>
      <c r="N4204" s="103">
        <v>6</v>
      </c>
      <c r="O4204" s="103">
        <v>7</v>
      </c>
      <c r="P4204" s="103" t="s">
        <v>3102</v>
      </c>
      <c r="Q4204" s="103">
        <v>9</v>
      </c>
      <c r="R4204" s="35"/>
    </row>
    <row r="4205" spans="1:18" x14ac:dyDescent="0.3">
      <c r="A4205" s="128"/>
      <c r="B4205" s="128"/>
      <c r="C4205" s="128"/>
      <c r="D4205" s="128"/>
      <c r="E4205" s="128"/>
      <c r="F4205" s="128"/>
      <c r="G4205" s="128"/>
      <c r="H4205" s="11" t="s">
        <v>99</v>
      </c>
      <c r="I4205" s="105">
        <f>SUM(I4201)</f>
        <v>1576014</v>
      </c>
      <c r="J4205" s="105">
        <f>SUM(J4201)</f>
        <v>1555814</v>
      </c>
      <c r="K4205" s="105">
        <f>SUM(K4201)</f>
        <v>0</v>
      </c>
      <c r="L4205" s="105">
        <f t="shared" si="1464"/>
        <v>411117</v>
      </c>
      <c r="M4205" s="105">
        <f>SUM(M4201)</f>
        <v>118867</v>
      </c>
      <c r="N4205" s="105">
        <f t="shared" ref="N4205:O4205" si="1476">SUM(N4201)</f>
        <v>147350</v>
      </c>
      <c r="O4205" s="105">
        <f t="shared" si="1476"/>
        <v>144900</v>
      </c>
      <c r="P4205" s="105">
        <f t="shared" si="1465"/>
        <v>411117</v>
      </c>
      <c r="Q4205" s="105">
        <f t="shared" si="1468"/>
        <v>26.424559748144699</v>
      </c>
      <c r="R4205" s="35"/>
    </row>
    <row r="4206" spans="1:18" x14ac:dyDescent="0.3">
      <c r="A4206" s="128"/>
      <c r="B4206" s="128"/>
      <c r="C4206" s="128"/>
      <c r="D4206" s="128"/>
      <c r="E4206" s="128"/>
      <c r="F4206" s="128"/>
      <c r="G4206" s="128"/>
      <c r="H4206" s="12" t="s">
        <v>62</v>
      </c>
      <c r="I4206" s="105">
        <f>SUM(I4205)</f>
        <v>1576014</v>
      </c>
      <c r="J4206" s="105">
        <f>SUM(J4205)</f>
        <v>1555814</v>
      </c>
      <c r="K4206" s="105">
        <f>SUM(K4205)</f>
        <v>0</v>
      </c>
      <c r="L4206" s="105">
        <f t="shared" si="1464"/>
        <v>411117</v>
      </c>
      <c r="M4206" s="105">
        <f>SUM(M4205)</f>
        <v>118867</v>
      </c>
      <c r="N4206" s="105">
        <f t="shared" ref="N4206:O4206" si="1477">SUM(N4205)</f>
        <v>147350</v>
      </c>
      <c r="O4206" s="105">
        <f t="shared" si="1477"/>
        <v>144900</v>
      </c>
      <c r="P4206" s="105">
        <f t="shared" si="1465"/>
        <v>411117</v>
      </c>
      <c r="Q4206" s="105">
        <f t="shared" si="1468"/>
        <v>26.424559748144699</v>
      </c>
      <c r="R4206" s="35"/>
    </row>
    <row r="4207" spans="1:18" x14ac:dyDescent="0.3">
      <c r="A4207" s="129"/>
      <c r="B4207" s="129"/>
      <c r="C4207" s="129"/>
      <c r="D4207" s="129"/>
      <c r="E4207" s="129"/>
      <c r="F4207" s="129"/>
      <c r="G4207" s="129"/>
      <c r="R4207" s="35"/>
    </row>
    <row r="4208" spans="1:18" ht="15" thickBot="1" x14ac:dyDescent="0.35">
      <c r="A4208" s="81" t="s">
        <v>0</v>
      </c>
      <c r="B4208" s="81" t="s">
        <v>0</v>
      </c>
      <c r="C4208" s="81" t="s">
        <v>0</v>
      </c>
      <c r="D4208" s="81" t="s">
        <v>0</v>
      </c>
      <c r="E4208" s="81" t="s">
        <v>0</v>
      </c>
      <c r="F4208" s="81" t="s">
        <v>0</v>
      </c>
      <c r="G4208" s="81" t="s">
        <v>0</v>
      </c>
      <c r="H4208" s="13" t="s">
        <v>0</v>
      </c>
      <c r="I4208" s="106"/>
      <c r="J4208" s="106"/>
      <c r="K4208" s="106"/>
      <c r="L4208" s="106"/>
      <c r="M4208" s="106"/>
      <c r="N4208" s="106"/>
      <c r="O4208" s="106"/>
      <c r="P4208" s="106"/>
      <c r="Q4208" s="106"/>
      <c r="R4208" s="35"/>
    </row>
    <row r="4209" spans="1:18" s="34" customFormat="1" ht="31.2" thickBot="1" x14ac:dyDescent="0.35">
      <c r="A4209" s="45" t="s">
        <v>112</v>
      </c>
      <c r="B4209" s="45" t="s">
        <v>113</v>
      </c>
      <c r="C4209" s="45" t="s">
        <v>114</v>
      </c>
      <c r="D4209" s="46" t="s">
        <v>0</v>
      </c>
      <c r="E4209" s="45" t="s">
        <v>3014</v>
      </c>
      <c r="F4209" s="45" t="s">
        <v>115</v>
      </c>
      <c r="G4209" s="45" t="s">
        <v>116</v>
      </c>
      <c r="H4209" s="29" t="s">
        <v>1</v>
      </c>
      <c r="I4209" s="124" t="s">
        <v>3013</v>
      </c>
      <c r="J4209" s="124" t="s">
        <v>2</v>
      </c>
      <c r="K4209" s="124" t="s">
        <v>3097</v>
      </c>
      <c r="L4209" s="124" t="s">
        <v>3097</v>
      </c>
      <c r="M4209" s="124" t="s">
        <v>3098</v>
      </c>
      <c r="N4209" s="124" t="s">
        <v>3099</v>
      </c>
      <c r="O4209" s="124" t="s">
        <v>3100</v>
      </c>
      <c r="P4209" s="124" t="s">
        <v>3097</v>
      </c>
      <c r="Q4209" s="126" t="s">
        <v>3101</v>
      </c>
      <c r="R4209" s="35"/>
    </row>
    <row r="4210" spans="1:18" x14ac:dyDescent="0.3">
      <c r="A4210" s="50" t="s">
        <v>0</v>
      </c>
      <c r="B4210" s="50" t="s">
        <v>0</v>
      </c>
      <c r="C4210" s="50" t="s">
        <v>0</v>
      </c>
      <c r="D4210" s="51" t="s">
        <v>0</v>
      </c>
      <c r="E4210" s="51" t="s">
        <v>0</v>
      </c>
      <c r="F4210" s="86" t="s">
        <v>0</v>
      </c>
      <c r="G4210" s="87" t="s">
        <v>0</v>
      </c>
      <c r="H4210" s="8" t="s">
        <v>0</v>
      </c>
      <c r="I4210" s="103">
        <v>1</v>
      </c>
      <c r="J4210" s="103">
        <v>2</v>
      </c>
      <c r="K4210" s="103">
        <v>3</v>
      </c>
      <c r="L4210" s="103" t="s">
        <v>3</v>
      </c>
      <c r="M4210" s="103">
        <v>5</v>
      </c>
      <c r="N4210" s="103">
        <v>6</v>
      </c>
      <c r="O4210" s="103">
        <v>7</v>
      </c>
      <c r="P4210" s="103" t="s">
        <v>3102</v>
      </c>
      <c r="Q4210" s="103">
        <v>9</v>
      </c>
      <c r="R4210" s="35"/>
    </row>
    <row r="4211" spans="1:18" x14ac:dyDescent="0.3">
      <c r="A4211" s="41" t="s">
        <v>796</v>
      </c>
      <c r="B4211" s="41" t="s">
        <v>154</v>
      </c>
      <c r="C4211" s="40" t="s">
        <v>1599</v>
      </c>
      <c r="D4211" s="40" t="s">
        <v>1600</v>
      </c>
      <c r="E4211" s="52" t="s">
        <v>0</v>
      </c>
      <c r="F4211" s="52" t="s">
        <v>0</v>
      </c>
      <c r="G4211" s="52" t="s">
        <v>0</v>
      </c>
      <c r="H4211" s="6" t="s">
        <v>1601</v>
      </c>
      <c r="I4211" s="102"/>
      <c r="J4211" s="102"/>
      <c r="K4211" s="102"/>
      <c r="L4211" s="102">
        <f t="shared" si="1464"/>
        <v>0</v>
      </c>
      <c r="M4211" s="102">
        <v>0</v>
      </c>
      <c r="N4211" s="102"/>
      <c r="O4211" s="102"/>
      <c r="P4211" s="102">
        <f t="shared" si="1465"/>
        <v>0</v>
      </c>
      <c r="Q4211" s="102" t="str">
        <f t="shared" si="1468"/>
        <v>-</v>
      </c>
      <c r="R4211" s="35"/>
    </row>
    <row r="4212" spans="1:18" s="34" customFormat="1" ht="20.399999999999999" x14ac:dyDescent="0.3">
      <c r="A4212" s="43" t="s">
        <v>0</v>
      </c>
      <c r="B4212" s="43" t="s">
        <v>0</v>
      </c>
      <c r="C4212" s="43" t="s">
        <v>0</v>
      </c>
      <c r="D4212" s="49" t="s">
        <v>0</v>
      </c>
      <c r="E4212" s="49" t="s">
        <v>0</v>
      </c>
      <c r="F4212" s="49" t="s">
        <v>0</v>
      </c>
      <c r="G4212" s="49" t="s">
        <v>0</v>
      </c>
      <c r="H4212" s="21" t="s">
        <v>26</v>
      </c>
      <c r="I4212" s="112">
        <f>SUM(I4213,I4221,I4223)</f>
        <v>1886696</v>
      </c>
      <c r="J4212" s="112">
        <f>SUM(J4213,J4221,J4223)</f>
        <v>1840996</v>
      </c>
      <c r="K4212" s="112">
        <f>SUM(K4213,K4221,K4223)</f>
        <v>0</v>
      </c>
      <c r="L4212" s="112">
        <f t="shared" si="1464"/>
        <v>490751</v>
      </c>
      <c r="M4212" s="112">
        <f>SUM(M4213,M4221,M4223)</f>
        <v>140501</v>
      </c>
      <c r="N4212" s="112">
        <f t="shared" ref="N4212:O4212" si="1478">SUM(N4213,N4221,N4223)</f>
        <v>179350</v>
      </c>
      <c r="O4212" s="112">
        <f t="shared" si="1478"/>
        <v>170900</v>
      </c>
      <c r="P4212" s="112">
        <f t="shared" si="1465"/>
        <v>490751</v>
      </c>
      <c r="Q4212" s="112">
        <f t="shared" si="1468"/>
        <v>26.656820547138615</v>
      </c>
      <c r="R4212" s="35"/>
    </row>
    <row r="4213" spans="1:18" x14ac:dyDescent="0.3">
      <c r="A4213" s="40" t="s">
        <v>796</v>
      </c>
      <c r="B4213" s="40" t="s">
        <v>154</v>
      </c>
      <c r="C4213" s="40" t="s">
        <v>1599</v>
      </c>
      <c r="D4213" s="40" t="s">
        <v>1600</v>
      </c>
      <c r="E4213" s="52" t="s">
        <v>119</v>
      </c>
      <c r="F4213" s="52" t="s">
        <v>0</v>
      </c>
      <c r="G4213" s="52" t="s">
        <v>0</v>
      </c>
      <c r="H4213" s="6" t="s">
        <v>5</v>
      </c>
      <c r="I4213" s="104">
        <f>SUM(I4214,I4215)</f>
        <v>1596474</v>
      </c>
      <c r="J4213" s="104">
        <f>SUM(J4214,J4215)</f>
        <v>1572774</v>
      </c>
      <c r="K4213" s="104">
        <f>SUM(K4214,K4215)</f>
        <v>0</v>
      </c>
      <c r="L4213" s="104">
        <f t="shared" si="1464"/>
        <v>422442</v>
      </c>
      <c r="M4213" s="104">
        <f>SUM(M4214,M4215)</f>
        <v>128042</v>
      </c>
      <c r="N4213" s="104">
        <f t="shared" ref="N4213:O4213" si="1479">SUM(N4214,N4215)</f>
        <v>147200</v>
      </c>
      <c r="O4213" s="104">
        <f t="shared" si="1479"/>
        <v>147200</v>
      </c>
      <c r="P4213" s="104">
        <f t="shared" si="1465"/>
        <v>422442</v>
      </c>
      <c r="Q4213" s="104">
        <f t="shared" si="1468"/>
        <v>26.859675961072604</v>
      </c>
      <c r="R4213" s="35"/>
    </row>
    <row r="4214" spans="1:18" x14ac:dyDescent="0.3">
      <c r="A4214" s="40" t="s">
        <v>796</v>
      </c>
      <c r="B4214" s="40" t="s">
        <v>154</v>
      </c>
      <c r="C4214" s="40" t="s">
        <v>1599</v>
      </c>
      <c r="D4214" s="40" t="s">
        <v>1600</v>
      </c>
      <c r="E4214" s="88" t="s">
        <v>3015</v>
      </c>
      <c r="F4214" s="40"/>
      <c r="G4214" s="81" t="s">
        <v>3071</v>
      </c>
      <c r="H4214" s="9" t="s">
        <v>6</v>
      </c>
      <c r="I4214" s="102">
        <v>1400174</v>
      </c>
      <c r="J4214" s="102">
        <v>1380174</v>
      </c>
      <c r="K4214" s="102"/>
      <c r="L4214" s="102">
        <f t="shared" si="1464"/>
        <v>375109</v>
      </c>
      <c r="M4214" s="102">
        <v>115109</v>
      </c>
      <c r="N4214" s="102">
        <v>130000</v>
      </c>
      <c r="O4214" s="102">
        <v>130000</v>
      </c>
      <c r="P4214" s="102">
        <f t="shared" si="1465"/>
        <v>375109</v>
      </c>
      <c r="Q4214" s="102">
        <f t="shared" si="1468"/>
        <v>27.178384754386041</v>
      </c>
      <c r="R4214" s="35"/>
    </row>
    <row r="4215" spans="1:18" x14ac:dyDescent="0.3">
      <c r="A4215" s="41" t="s">
        <v>796</v>
      </c>
      <c r="B4215" s="41" t="s">
        <v>154</v>
      </c>
      <c r="C4215" s="41" t="s">
        <v>1599</v>
      </c>
      <c r="D4215" s="41" t="s">
        <v>1600</v>
      </c>
      <c r="E4215" s="41" t="s">
        <v>120</v>
      </c>
      <c r="F4215" s="40" t="s">
        <v>0</v>
      </c>
      <c r="G4215" s="81" t="s">
        <v>0</v>
      </c>
      <c r="H4215" s="6" t="s">
        <v>7</v>
      </c>
      <c r="I4215" s="104">
        <f>SUM(I4216:I4220)</f>
        <v>196300</v>
      </c>
      <c r="J4215" s="104">
        <f>SUM(J4216:J4220)</f>
        <v>192600</v>
      </c>
      <c r="K4215" s="104">
        <f>SUM(K4216:K4220)</f>
        <v>0</v>
      </c>
      <c r="L4215" s="104">
        <f t="shared" si="1464"/>
        <v>47333</v>
      </c>
      <c r="M4215" s="104">
        <f>SUM(M4216:M4220)</f>
        <v>12933</v>
      </c>
      <c r="N4215" s="104">
        <f t="shared" ref="N4215:O4215" si="1480">SUM(N4216:N4220)</f>
        <v>17200</v>
      </c>
      <c r="O4215" s="104">
        <f t="shared" si="1480"/>
        <v>17200</v>
      </c>
      <c r="P4215" s="104">
        <f t="shared" si="1465"/>
        <v>47333</v>
      </c>
      <c r="Q4215" s="104">
        <f t="shared" si="1468"/>
        <v>24.575804776739357</v>
      </c>
      <c r="R4215" s="35"/>
    </row>
    <row r="4216" spans="1:18" x14ac:dyDescent="0.3">
      <c r="A4216" s="40" t="s">
        <v>796</v>
      </c>
      <c r="B4216" s="40" t="s">
        <v>154</v>
      </c>
      <c r="C4216" s="40" t="s">
        <v>1599</v>
      </c>
      <c r="D4216" s="40" t="s">
        <v>1600</v>
      </c>
      <c r="E4216" s="88" t="s">
        <v>3016</v>
      </c>
      <c r="F4216" s="40" t="s">
        <v>1602</v>
      </c>
      <c r="G4216" s="81" t="s">
        <v>3071</v>
      </c>
      <c r="H4216" s="9" t="s">
        <v>9</v>
      </c>
      <c r="I4216" s="102">
        <v>47300</v>
      </c>
      <c r="J4216" s="102">
        <v>46500</v>
      </c>
      <c r="K4216" s="102"/>
      <c r="L4216" s="102">
        <f t="shared" si="1464"/>
        <v>11393</v>
      </c>
      <c r="M4216" s="102">
        <v>3393</v>
      </c>
      <c r="N4216" s="102">
        <v>4000</v>
      </c>
      <c r="O4216" s="102">
        <v>4000</v>
      </c>
      <c r="P4216" s="102">
        <f t="shared" si="1465"/>
        <v>11393</v>
      </c>
      <c r="Q4216" s="102">
        <f t="shared" si="1468"/>
        <v>24.501075268817203</v>
      </c>
      <c r="R4216" s="35"/>
    </row>
    <row r="4217" spans="1:18" x14ac:dyDescent="0.3">
      <c r="A4217" s="40" t="s">
        <v>796</v>
      </c>
      <c r="B4217" s="40" t="s">
        <v>154</v>
      </c>
      <c r="C4217" s="40" t="s">
        <v>1599</v>
      </c>
      <c r="D4217" s="40" t="s">
        <v>1600</v>
      </c>
      <c r="E4217" s="88" t="s">
        <v>3016</v>
      </c>
      <c r="F4217" s="40" t="s">
        <v>1603</v>
      </c>
      <c r="G4217" s="81" t="s">
        <v>3071</v>
      </c>
      <c r="H4217" s="9" t="s">
        <v>12</v>
      </c>
      <c r="I4217" s="102">
        <v>106400</v>
      </c>
      <c r="J4217" s="102">
        <v>104400</v>
      </c>
      <c r="K4217" s="102"/>
      <c r="L4217" s="102">
        <f t="shared" si="1464"/>
        <v>35940</v>
      </c>
      <c r="M4217" s="102">
        <v>9540</v>
      </c>
      <c r="N4217" s="102">
        <v>13200</v>
      </c>
      <c r="O4217" s="102">
        <v>13200</v>
      </c>
      <c r="P4217" s="102">
        <f t="shared" si="1465"/>
        <v>35940</v>
      </c>
      <c r="Q4217" s="102">
        <f t="shared" si="1468"/>
        <v>34.425287356321839</v>
      </c>
      <c r="R4217" s="35"/>
    </row>
    <row r="4218" spans="1:18" x14ac:dyDescent="0.3">
      <c r="A4218" s="40" t="s">
        <v>796</v>
      </c>
      <c r="B4218" s="40" t="s">
        <v>154</v>
      </c>
      <c r="C4218" s="40" t="s">
        <v>1599</v>
      </c>
      <c r="D4218" s="40" t="s">
        <v>1600</v>
      </c>
      <c r="E4218" s="88" t="s">
        <v>3016</v>
      </c>
      <c r="F4218" s="40" t="s">
        <v>1604</v>
      </c>
      <c r="G4218" s="81" t="s">
        <v>3071</v>
      </c>
      <c r="H4218" s="9" t="s">
        <v>10</v>
      </c>
      <c r="I4218" s="102">
        <v>26100</v>
      </c>
      <c r="J4218" s="102">
        <v>25200</v>
      </c>
      <c r="K4218" s="102"/>
      <c r="L4218" s="102">
        <f t="shared" si="1464"/>
        <v>0</v>
      </c>
      <c r="M4218" s="102">
        <v>0</v>
      </c>
      <c r="N4218" s="102"/>
      <c r="O4218" s="102"/>
      <c r="P4218" s="102">
        <f t="shared" si="1465"/>
        <v>0</v>
      </c>
      <c r="Q4218" s="102">
        <f t="shared" si="1468"/>
        <v>0</v>
      </c>
      <c r="R4218" s="35"/>
    </row>
    <row r="4219" spans="1:18" x14ac:dyDescent="0.3">
      <c r="A4219" s="40" t="s">
        <v>796</v>
      </c>
      <c r="B4219" s="40" t="s">
        <v>154</v>
      </c>
      <c r="C4219" s="40" t="s">
        <v>1599</v>
      </c>
      <c r="D4219" s="40" t="s">
        <v>1600</v>
      </c>
      <c r="E4219" s="88" t="s">
        <v>3016</v>
      </c>
      <c r="F4219" s="40" t="s">
        <v>1605</v>
      </c>
      <c r="G4219" s="81" t="s">
        <v>3071</v>
      </c>
      <c r="H4219" s="9" t="s">
        <v>8</v>
      </c>
      <c r="I4219" s="102">
        <v>9000</v>
      </c>
      <c r="J4219" s="102">
        <v>9000</v>
      </c>
      <c r="K4219" s="102"/>
      <c r="L4219" s="102">
        <f t="shared" si="1464"/>
        <v>0</v>
      </c>
      <c r="M4219" s="102">
        <v>0</v>
      </c>
      <c r="N4219" s="102">
        <v>0</v>
      </c>
      <c r="O4219" s="102">
        <v>0</v>
      </c>
      <c r="P4219" s="102">
        <f t="shared" si="1465"/>
        <v>0</v>
      </c>
      <c r="Q4219" s="102">
        <f t="shared" si="1468"/>
        <v>0</v>
      </c>
      <c r="R4219" s="35"/>
    </row>
    <row r="4220" spans="1:18" x14ac:dyDescent="0.3">
      <c r="A4220" s="40" t="s">
        <v>796</v>
      </c>
      <c r="B4220" s="40" t="s">
        <v>154</v>
      </c>
      <c r="C4220" s="40" t="s">
        <v>1599</v>
      </c>
      <c r="D4220" s="40" t="s">
        <v>1600</v>
      </c>
      <c r="E4220" s="88" t="s">
        <v>3016</v>
      </c>
      <c r="F4220" s="40" t="s">
        <v>1606</v>
      </c>
      <c r="G4220" s="81" t="s">
        <v>3071</v>
      </c>
      <c r="H4220" s="9" t="s">
        <v>11</v>
      </c>
      <c r="I4220" s="102">
        <v>7500</v>
      </c>
      <c r="J4220" s="102">
        <v>7500</v>
      </c>
      <c r="K4220" s="102"/>
      <c r="L4220" s="102">
        <f t="shared" si="1464"/>
        <v>0</v>
      </c>
      <c r="M4220" s="102">
        <v>0</v>
      </c>
      <c r="N4220" s="102"/>
      <c r="O4220" s="102"/>
      <c r="P4220" s="102">
        <f t="shared" si="1465"/>
        <v>0</v>
      </c>
      <c r="Q4220" s="102">
        <f t="shared" si="1468"/>
        <v>0</v>
      </c>
      <c r="R4220" s="35"/>
    </row>
    <row r="4221" spans="1:18" x14ac:dyDescent="0.3">
      <c r="A4221" s="40" t="s">
        <v>796</v>
      </c>
      <c r="B4221" s="40" t="s">
        <v>154</v>
      </c>
      <c r="C4221" s="40" t="s">
        <v>1599</v>
      </c>
      <c r="D4221" s="40" t="s">
        <v>1600</v>
      </c>
      <c r="E4221" s="52" t="s">
        <v>124</v>
      </c>
      <c r="F4221" s="52" t="s">
        <v>0</v>
      </c>
      <c r="G4221" s="52" t="s">
        <v>0</v>
      </c>
      <c r="H4221" s="6" t="s">
        <v>14</v>
      </c>
      <c r="I4221" s="104">
        <f>SUM(I4222)</f>
        <v>151472</v>
      </c>
      <c r="J4221" s="104">
        <f>SUM(J4222)</f>
        <v>149472</v>
      </c>
      <c r="K4221" s="104">
        <f>SUM(K4222)</f>
        <v>0</v>
      </c>
      <c r="L4221" s="104">
        <f t="shared" si="1464"/>
        <v>40687</v>
      </c>
      <c r="M4221" s="104">
        <f>SUM(M4222)</f>
        <v>12087</v>
      </c>
      <c r="N4221" s="104">
        <f t="shared" ref="N4221:O4221" si="1481">SUM(N4222)</f>
        <v>15000</v>
      </c>
      <c r="O4221" s="104">
        <f t="shared" si="1481"/>
        <v>13600</v>
      </c>
      <c r="P4221" s="104">
        <f t="shared" si="1465"/>
        <v>40687</v>
      </c>
      <c r="Q4221" s="104">
        <f t="shared" si="1468"/>
        <v>27.220482766002995</v>
      </c>
      <c r="R4221" s="35"/>
    </row>
    <row r="4222" spans="1:18" x14ac:dyDescent="0.3">
      <c r="A4222" s="40" t="s">
        <v>796</v>
      </c>
      <c r="B4222" s="40" t="s">
        <v>154</v>
      </c>
      <c r="C4222" s="40" t="s">
        <v>1599</v>
      </c>
      <c r="D4222" s="40" t="s">
        <v>1600</v>
      </c>
      <c r="E4222" s="88" t="s">
        <v>3017</v>
      </c>
      <c r="F4222" s="40"/>
      <c r="G4222" s="81" t="s">
        <v>3071</v>
      </c>
      <c r="H4222" s="9" t="s">
        <v>15</v>
      </c>
      <c r="I4222" s="102">
        <v>151472</v>
      </c>
      <c r="J4222" s="102">
        <v>149472</v>
      </c>
      <c r="K4222" s="102"/>
      <c r="L4222" s="102">
        <f t="shared" si="1464"/>
        <v>40687</v>
      </c>
      <c r="M4222" s="102">
        <v>12087</v>
      </c>
      <c r="N4222" s="102">
        <v>15000</v>
      </c>
      <c r="O4222" s="102">
        <v>13600</v>
      </c>
      <c r="P4222" s="102">
        <f t="shared" si="1465"/>
        <v>40687</v>
      </c>
      <c r="Q4222" s="102">
        <f t="shared" si="1468"/>
        <v>27.220482766002995</v>
      </c>
      <c r="R4222" s="35"/>
    </row>
    <row r="4223" spans="1:18" x14ac:dyDescent="0.3">
      <c r="A4223" s="40" t="s">
        <v>796</v>
      </c>
      <c r="B4223" s="40" t="s">
        <v>154</v>
      </c>
      <c r="C4223" s="40" t="s">
        <v>1599</v>
      </c>
      <c r="D4223" s="40" t="s">
        <v>1600</v>
      </c>
      <c r="E4223" s="52" t="s">
        <v>125</v>
      </c>
      <c r="F4223" s="52" t="s">
        <v>0</v>
      </c>
      <c r="G4223" s="52" t="s">
        <v>0</v>
      </c>
      <c r="H4223" s="6" t="s">
        <v>16</v>
      </c>
      <c r="I4223" s="104">
        <f>SUM(I4224:I4232)</f>
        <v>138750</v>
      </c>
      <c r="J4223" s="104">
        <f>SUM(J4224:J4232)</f>
        <v>118750</v>
      </c>
      <c r="K4223" s="104">
        <f>SUM(K4224:K4232)</f>
        <v>0</v>
      </c>
      <c r="L4223" s="104">
        <f t="shared" si="1464"/>
        <v>27622</v>
      </c>
      <c r="M4223" s="104">
        <f>SUM(M4224:M4232)</f>
        <v>372</v>
      </c>
      <c r="N4223" s="104">
        <f t="shared" ref="N4223:O4223" si="1482">SUM(N4224:N4232)</f>
        <v>17150</v>
      </c>
      <c r="O4223" s="104">
        <f t="shared" si="1482"/>
        <v>10100</v>
      </c>
      <c r="P4223" s="104">
        <f t="shared" si="1465"/>
        <v>27622</v>
      </c>
      <c r="Q4223" s="104">
        <f t="shared" si="1468"/>
        <v>23.260631578947368</v>
      </c>
      <c r="R4223" s="35"/>
    </row>
    <row r="4224" spans="1:18" x14ac:dyDescent="0.3">
      <c r="A4224" s="40" t="s">
        <v>796</v>
      </c>
      <c r="B4224" s="40" t="s">
        <v>154</v>
      </c>
      <c r="C4224" s="40" t="s">
        <v>1599</v>
      </c>
      <c r="D4224" s="40" t="s">
        <v>1600</v>
      </c>
      <c r="E4224" s="88" t="s">
        <v>3018</v>
      </c>
      <c r="F4224" s="40"/>
      <c r="G4224" s="81" t="s">
        <v>3071</v>
      </c>
      <c r="H4224" s="9" t="s">
        <v>17</v>
      </c>
      <c r="I4224" s="102">
        <v>1050</v>
      </c>
      <c r="J4224" s="102">
        <v>1050</v>
      </c>
      <c r="K4224" s="102"/>
      <c r="L4224" s="102">
        <f t="shared" si="1464"/>
        <v>0</v>
      </c>
      <c r="M4224" s="102">
        <v>0</v>
      </c>
      <c r="N4224" s="102"/>
      <c r="O4224" s="102"/>
      <c r="P4224" s="102">
        <f t="shared" si="1465"/>
        <v>0</v>
      </c>
      <c r="Q4224" s="102">
        <f t="shared" si="1468"/>
        <v>0</v>
      </c>
      <c r="R4224" s="35"/>
    </row>
    <row r="4225" spans="1:18" x14ac:dyDescent="0.3">
      <c r="A4225" s="40" t="s">
        <v>796</v>
      </c>
      <c r="B4225" s="40" t="s">
        <v>154</v>
      </c>
      <c r="C4225" s="40" t="s">
        <v>1599</v>
      </c>
      <c r="D4225" s="40" t="s">
        <v>1600</v>
      </c>
      <c r="E4225" s="88" t="s">
        <v>3031</v>
      </c>
      <c r="F4225" s="40"/>
      <c r="G4225" s="81" t="s">
        <v>3071</v>
      </c>
      <c r="H4225" s="9" t="s">
        <v>18</v>
      </c>
      <c r="I4225" s="102">
        <v>69000</v>
      </c>
      <c r="J4225" s="102">
        <v>69000</v>
      </c>
      <c r="K4225" s="102"/>
      <c r="L4225" s="102">
        <f t="shared" si="1464"/>
        <v>18000</v>
      </c>
      <c r="M4225" s="102">
        <v>0</v>
      </c>
      <c r="N4225" s="102">
        <v>12000</v>
      </c>
      <c r="O4225" s="102">
        <v>6000</v>
      </c>
      <c r="P4225" s="102">
        <f t="shared" si="1465"/>
        <v>18000</v>
      </c>
      <c r="Q4225" s="102">
        <f t="shared" si="1468"/>
        <v>26.086956521739129</v>
      </c>
      <c r="R4225" s="35"/>
    </row>
    <row r="4226" spans="1:18" x14ac:dyDescent="0.3">
      <c r="A4226" s="40" t="s">
        <v>796</v>
      </c>
      <c r="B4226" s="40" t="s">
        <v>154</v>
      </c>
      <c r="C4226" s="40" t="s">
        <v>1599</v>
      </c>
      <c r="D4226" s="40" t="s">
        <v>1600</v>
      </c>
      <c r="E4226" s="88" t="s">
        <v>3032</v>
      </c>
      <c r="F4226" s="40"/>
      <c r="G4226" s="81" t="s">
        <v>3071</v>
      </c>
      <c r="H4226" s="9" t="s">
        <v>19</v>
      </c>
      <c r="I4226" s="102">
        <v>11000</v>
      </c>
      <c r="J4226" s="102">
        <v>11000</v>
      </c>
      <c r="K4226" s="102"/>
      <c r="L4226" s="102">
        <f t="shared" si="1464"/>
        <v>3000</v>
      </c>
      <c r="M4226" s="102">
        <v>0</v>
      </c>
      <c r="N4226" s="102">
        <v>2000</v>
      </c>
      <c r="O4226" s="102">
        <v>1000</v>
      </c>
      <c r="P4226" s="102">
        <f t="shared" si="1465"/>
        <v>3000</v>
      </c>
      <c r="Q4226" s="102">
        <f t="shared" si="1468"/>
        <v>27.27272727272727</v>
      </c>
      <c r="R4226" s="35"/>
    </row>
    <row r="4227" spans="1:18" x14ac:dyDescent="0.3">
      <c r="A4227" s="40" t="s">
        <v>796</v>
      </c>
      <c r="B4227" s="40" t="s">
        <v>154</v>
      </c>
      <c r="C4227" s="40" t="s">
        <v>1599</v>
      </c>
      <c r="D4227" s="40" t="s">
        <v>1600</v>
      </c>
      <c r="E4227" s="88" t="s">
        <v>3026</v>
      </c>
      <c r="F4227" s="40"/>
      <c r="G4227" s="81" t="s">
        <v>3071</v>
      </c>
      <c r="H4227" s="9" t="s">
        <v>20</v>
      </c>
      <c r="I4227" s="102">
        <v>29000</v>
      </c>
      <c r="J4227" s="102">
        <v>9000</v>
      </c>
      <c r="K4227" s="102"/>
      <c r="L4227" s="102">
        <f t="shared" si="1464"/>
        <v>1500</v>
      </c>
      <c r="M4227" s="102">
        <v>0</v>
      </c>
      <c r="N4227" s="102">
        <v>750</v>
      </c>
      <c r="O4227" s="102">
        <v>750</v>
      </c>
      <c r="P4227" s="102">
        <f t="shared" si="1465"/>
        <v>1500</v>
      </c>
      <c r="Q4227" s="102">
        <f t="shared" si="1468"/>
        <v>16.666666666666664</v>
      </c>
      <c r="R4227" s="35"/>
    </row>
    <row r="4228" spans="1:18" x14ac:dyDescent="0.3">
      <c r="A4228" s="40" t="s">
        <v>796</v>
      </c>
      <c r="B4228" s="40" t="s">
        <v>154</v>
      </c>
      <c r="C4228" s="40" t="s">
        <v>1599</v>
      </c>
      <c r="D4228" s="40" t="s">
        <v>1600</v>
      </c>
      <c r="E4228" s="88" t="s">
        <v>3033</v>
      </c>
      <c r="F4228" s="40"/>
      <c r="G4228" s="81" t="s">
        <v>3071</v>
      </c>
      <c r="H4228" s="9" t="s">
        <v>21</v>
      </c>
      <c r="I4228" s="102">
        <v>1200</v>
      </c>
      <c r="J4228" s="102">
        <v>1200</v>
      </c>
      <c r="K4228" s="102"/>
      <c r="L4228" s="102">
        <f t="shared" si="1464"/>
        <v>200</v>
      </c>
      <c r="M4228" s="102">
        <v>0</v>
      </c>
      <c r="N4228" s="102">
        <v>100</v>
      </c>
      <c r="O4228" s="102">
        <v>100</v>
      </c>
      <c r="P4228" s="102">
        <f t="shared" si="1465"/>
        <v>200</v>
      </c>
      <c r="Q4228" s="102">
        <f t="shared" si="1468"/>
        <v>16.666666666666664</v>
      </c>
      <c r="R4228" s="35"/>
    </row>
    <row r="4229" spans="1:18" x14ac:dyDescent="0.3">
      <c r="A4229" s="40" t="s">
        <v>796</v>
      </c>
      <c r="B4229" s="40" t="s">
        <v>154</v>
      </c>
      <c r="C4229" s="40" t="s">
        <v>1599</v>
      </c>
      <c r="D4229" s="40" t="s">
        <v>1600</v>
      </c>
      <c r="E4229" s="88" t="s">
        <v>3034</v>
      </c>
      <c r="F4229" s="40"/>
      <c r="G4229" s="81" t="s">
        <v>3071</v>
      </c>
      <c r="H4229" s="9" t="s">
        <v>22</v>
      </c>
      <c r="I4229" s="102">
        <v>500</v>
      </c>
      <c r="J4229" s="102">
        <v>500</v>
      </c>
      <c r="K4229" s="102"/>
      <c r="L4229" s="102">
        <f t="shared" si="1464"/>
        <v>0</v>
      </c>
      <c r="M4229" s="102">
        <v>0</v>
      </c>
      <c r="N4229" s="102">
        <v>0</v>
      </c>
      <c r="O4229" s="102">
        <v>0</v>
      </c>
      <c r="P4229" s="102">
        <f t="shared" si="1465"/>
        <v>0</v>
      </c>
      <c r="Q4229" s="102">
        <f t="shared" si="1468"/>
        <v>0</v>
      </c>
      <c r="R4229" s="35"/>
    </row>
    <row r="4230" spans="1:18" x14ac:dyDescent="0.3">
      <c r="A4230" s="40" t="s">
        <v>796</v>
      </c>
      <c r="B4230" s="40" t="s">
        <v>154</v>
      </c>
      <c r="C4230" s="40" t="s">
        <v>1599</v>
      </c>
      <c r="D4230" s="40" t="s">
        <v>1600</v>
      </c>
      <c r="E4230" s="88" t="s">
        <v>3035</v>
      </c>
      <c r="F4230" s="40"/>
      <c r="G4230" s="81" t="s">
        <v>3071</v>
      </c>
      <c r="H4230" s="9" t="s">
        <v>23</v>
      </c>
      <c r="I4230" s="102">
        <v>6000</v>
      </c>
      <c r="J4230" s="102">
        <v>6000</v>
      </c>
      <c r="K4230" s="102"/>
      <c r="L4230" s="102">
        <f t="shared" si="1464"/>
        <v>1000</v>
      </c>
      <c r="M4230" s="102">
        <v>0</v>
      </c>
      <c r="N4230" s="102">
        <v>500</v>
      </c>
      <c r="O4230" s="102">
        <v>500</v>
      </c>
      <c r="P4230" s="102">
        <f t="shared" si="1465"/>
        <v>1000</v>
      </c>
      <c r="Q4230" s="102">
        <f t="shared" si="1468"/>
        <v>16.666666666666664</v>
      </c>
      <c r="R4230" s="35"/>
    </row>
    <row r="4231" spans="1:18" x14ac:dyDescent="0.3">
      <c r="A4231" s="40" t="s">
        <v>796</v>
      </c>
      <c r="B4231" s="40" t="s">
        <v>154</v>
      </c>
      <c r="C4231" s="40" t="s">
        <v>1599</v>
      </c>
      <c r="D4231" s="40" t="s">
        <v>1600</v>
      </c>
      <c r="E4231" s="88" t="s">
        <v>3036</v>
      </c>
      <c r="F4231" s="40"/>
      <c r="G4231" s="81" t="s">
        <v>3071</v>
      </c>
      <c r="H4231" s="9" t="s">
        <v>24</v>
      </c>
      <c r="I4231" s="102">
        <v>0</v>
      </c>
      <c r="J4231" s="102">
        <v>0</v>
      </c>
      <c r="K4231" s="102"/>
      <c r="L4231" s="102">
        <f t="shared" si="1464"/>
        <v>0</v>
      </c>
      <c r="M4231" s="102">
        <v>0</v>
      </c>
      <c r="N4231" s="102"/>
      <c r="O4231" s="102"/>
      <c r="P4231" s="102">
        <f t="shared" si="1465"/>
        <v>0</v>
      </c>
      <c r="Q4231" s="102" t="str">
        <f t="shared" si="1468"/>
        <v>-</v>
      </c>
      <c r="R4231" s="35"/>
    </row>
    <row r="4232" spans="1:18" x14ac:dyDescent="0.3">
      <c r="A4232" s="41" t="s">
        <v>796</v>
      </c>
      <c r="B4232" s="41" t="s">
        <v>154</v>
      </c>
      <c r="C4232" s="41" t="s">
        <v>1599</v>
      </c>
      <c r="D4232" s="41" t="s">
        <v>1600</v>
      </c>
      <c r="E4232" s="41" t="s">
        <v>127</v>
      </c>
      <c r="F4232" s="40" t="s">
        <v>0</v>
      </c>
      <c r="G4232" s="81" t="s">
        <v>0</v>
      </c>
      <c r="H4232" s="6" t="s">
        <v>25</v>
      </c>
      <c r="I4232" s="104">
        <f>SUM(I4233:I4235)</f>
        <v>21000</v>
      </c>
      <c r="J4232" s="104">
        <f>SUM(J4233:J4235)</f>
        <v>21000</v>
      </c>
      <c r="K4232" s="104">
        <f>SUM(K4233:K4235)</f>
        <v>0</v>
      </c>
      <c r="L4232" s="104">
        <f t="shared" si="1464"/>
        <v>3922</v>
      </c>
      <c r="M4232" s="104">
        <f>SUM(M4233:M4235)</f>
        <v>372</v>
      </c>
      <c r="N4232" s="104">
        <f t="shared" ref="N4232:O4232" si="1483">SUM(N4233:N4235)</f>
        <v>1800</v>
      </c>
      <c r="O4232" s="104">
        <f t="shared" si="1483"/>
        <v>1750</v>
      </c>
      <c r="P4232" s="104">
        <f t="shared" si="1465"/>
        <v>3922</v>
      </c>
      <c r="Q4232" s="104">
        <f t="shared" si="1468"/>
        <v>18.676190476190477</v>
      </c>
      <c r="R4232" s="35"/>
    </row>
    <row r="4233" spans="1:18" x14ac:dyDescent="0.3">
      <c r="A4233" s="40" t="s">
        <v>796</v>
      </c>
      <c r="B4233" s="40" t="s">
        <v>154</v>
      </c>
      <c r="C4233" s="40" t="s">
        <v>1599</v>
      </c>
      <c r="D4233" s="40" t="s">
        <v>1600</v>
      </c>
      <c r="E4233" s="88" t="s">
        <v>3019</v>
      </c>
      <c r="F4233" s="40"/>
      <c r="G4233" s="81" t="s">
        <v>3071</v>
      </c>
      <c r="H4233" s="9" t="s">
        <v>25</v>
      </c>
      <c r="I4233" s="102">
        <v>7000</v>
      </c>
      <c r="J4233" s="102">
        <v>7000</v>
      </c>
      <c r="K4233" s="102"/>
      <c r="L4233" s="102">
        <f t="shared" si="1464"/>
        <v>1000</v>
      </c>
      <c r="M4233" s="102">
        <v>0</v>
      </c>
      <c r="N4233" s="102">
        <v>500</v>
      </c>
      <c r="O4233" s="102">
        <v>500</v>
      </c>
      <c r="P4233" s="102">
        <f t="shared" si="1465"/>
        <v>1000</v>
      </c>
      <c r="Q4233" s="102">
        <f t="shared" si="1468"/>
        <v>14.285714285714285</v>
      </c>
      <c r="R4233" s="35"/>
    </row>
    <row r="4234" spans="1:18" x14ac:dyDescent="0.3">
      <c r="A4234" s="40" t="s">
        <v>796</v>
      </c>
      <c r="B4234" s="40" t="s">
        <v>154</v>
      </c>
      <c r="C4234" s="40" t="s">
        <v>1599</v>
      </c>
      <c r="D4234" s="40" t="s">
        <v>1600</v>
      </c>
      <c r="E4234" s="88" t="s">
        <v>3019</v>
      </c>
      <c r="F4234" s="40" t="s">
        <v>1607</v>
      </c>
      <c r="G4234" s="81" t="s">
        <v>3071</v>
      </c>
      <c r="H4234" s="9" t="s">
        <v>135</v>
      </c>
      <c r="I4234" s="102">
        <v>4000</v>
      </c>
      <c r="J4234" s="102">
        <v>4000</v>
      </c>
      <c r="K4234" s="102"/>
      <c r="L4234" s="102">
        <f t="shared" si="1464"/>
        <v>1322</v>
      </c>
      <c r="M4234" s="102">
        <v>372</v>
      </c>
      <c r="N4234" s="102">
        <v>500</v>
      </c>
      <c r="O4234" s="102">
        <v>450</v>
      </c>
      <c r="P4234" s="102">
        <f t="shared" si="1465"/>
        <v>1322</v>
      </c>
      <c r="Q4234" s="102">
        <f t="shared" si="1468"/>
        <v>33.050000000000004</v>
      </c>
      <c r="R4234" s="35"/>
    </row>
    <row r="4235" spans="1:18" ht="20.399999999999999" x14ac:dyDescent="0.3">
      <c r="A4235" s="40" t="s">
        <v>796</v>
      </c>
      <c r="B4235" s="40" t="s">
        <v>154</v>
      </c>
      <c r="C4235" s="40" t="s">
        <v>1599</v>
      </c>
      <c r="D4235" s="40" t="s">
        <v>1600</v>
      </c>
      <c r="E4235" s="88" t="s">
        <v>3019</v>
      </c>
      <c r="F4235" s="40" t="s">
        <v>1608</v>
      </c>
      <c r="G4235" s="81" t="s">
        <v>3071</v>
      </c>
      <c r="H4235" s="9" t="s">
        <v>141</v>
      </c>
      <c r="I4235" s="102">
        <v>10000</v>
      </c>
      <c r="J4235" s="102">
        <v>10000</v>
      </c>
      <c r="K4235" s="102"/>
      <c r="L4235" s="102">
        <f t="shared" ref="L4235:L4298" si="1484">SUM(M4235:O4235)</f>
        <v>1600</v>
      </c>
      <c r="M4235" s="102">
        <v>0</v>
      </c>
      <c r="N4235" s="102">
        <v>800</v>
      </c>
      <c r="O4235" s="102">
        <v>800</v>
      </c>
      <c r="P4235" s="102">
        <f t="shared" ref="P4235:P4298" si="1485">K4235+L4235</f>
        <v>1600</v>
      </c>
      <c r="Q4235" s="102">
        <f t="shared" si="1468"/>
        <v>16</v>
      </c>
      <c r="R4235" s="35"/>
    </row>
    <row r="4236" spans="1:18" s="34" customFormat="1" ht="20.399999999999999" x14ac:dyDescent="0.3">
      <c r="A4236" s="43" t="s">
        <v>0</v>
      </c>
      <c r="B4236" s="43" t="s">
        <v>0</v>
      </c>
      <c r="C4236" s="43" t="s">
        <v>0</v>
      </c>
      <c r="D4236" s="49" t="s">
        <v>0</v>
      </c>
      <c r="E4236" s="49" t="s">
        <v>0</v>
      </c>
      <c r="F4236" s="49" t="s">
        <v>0</v>
      </c>
      <c r="G4236" s="49" t="s">
        <v>0</v>
      </c>
      <c r="H4236" s="21" t="s">
        <v>35</v>
      </c>
      <c r="I4236" s="112">
        <f t="shared" ref="I4236:O4237" si="1486">SUM(I4237)</f>
        <v>100</v>
      </c>
      <c r="J4236" s="112">
        <f t="shared" si="1486"/>
        <v>100</v>
      </c>
      <c r="K4236" s="112">
        <f t="shared" si="1486"/>
        <v>0</v>
      </c>
      <c r="L4236" s="112">
        <f t="shared" si="1484"/>
        <v>0</v>
      </c>
      <c r="M4236" s="112">
        <f t="shared" si="1486"/>
        <v>0</v>
      </c>
      <c r="N4236" s="112">
        <f t="shared" si="1486"/>
        <v>0</v>
      </c>
      <c r="O4236" s="112">
        <f t="shared" si="1486"/>
        <v>0</v>
      </c>
      <c r="P4236" s="112">
        <f t="shared" si="1485"/>
        <v>0</v>
      </c>
      <c r="Q4236" s="112">
        <f t="shared" si="1468"/>
        <v>0</v>
      </c>
      <c r="R4236" s="35"/>
    </row>
    <row r="4237" spans="1:18" x14ac:dyDescent="0.3">
      <c r="A4237" s="40" t="s">
        <v>796</v>
      </c>
      <c r="B4237" s="40" t="s">
        <v>154</v>
      </c>
      <c r="C4237" s="40" t="s">
        <v>1599</v>
      </c>
      <c r="D4237" s="40" t="s">
        <v>1600</v>
      </c>
      <c r="E4237" s="52" t="s">
        <v>142</v>
      </c>
      <c r="F4237" s="52" t="s">
        <v>0</v>
      </c>
      <c r="G4237" s="52" t="s">
        <v>0</v>
      </c>
      <c r="H4237" s="6" t="s">
        <v>27</v>
      </c>
      <c r="I4237" s="104">
        <f t="shared" si="1486"/>
        <v>100</v>
      </c>
      <c r="J4237" s="104">
        <f t="shared" si="1486"/>
        <v>100</v>
      </c>
      <c r="K4237" s="104">
        <f t="shared" si="1486"/>
        <v>0</v>
      </c>
      <c r="L4237" s="104">
        <f t="shared" si="1484"/>
        <v>0</v>
      </c>
      <c r="M4237" s="104">
        <f t="shared" si="1486"/>
        <v>0</v>
      </c>
      <c r="N4237" s="104">
        <f t="shared" si="1486"/>
        <v>0</v>
      </c>
      <c r="O4237" s="104">
        <f t="shared" si="1486"/>
        <v>0</v>
      </c>
      <c r="P4237" s="104">
        <f t="shared" si="1485"/>
        <v>0</v>
      </c>
      <c r="Q4237" s="104">
        <f t="shared" ref="Q4237:Q4300" si="1487">IF(J4237=0,"-",P4237/J4237*100)</f>
        <v>0</v>
      </c>
      <c r="R4237" s="35"/>
    </row>
    <row r="4238" spans="1:18" x14ac:dyDescent="0.3">
      <c r="A4238" s="40" t="s">
        <v>796</v>
      </c>
      <c r="B4238" s="40" t="s">
        <v>154</v>
      </c>
      <c r="C4238" s="40" t="s">
        <v>1599</v>
      </c>
      <c r="D4238" s="40" t="s">
        <v>1600</v>
      </c>
      <c r="E4238" s="88" t="s">
        <v>3021</v>
      </c>
      <c r="F4238" s="40"/>
      <c r="G4238" s="81" t="s">
        <v>3071</v>
      </c>
      <c r="H4238" s="9" t="s">
        <v>34</v>
      </c>
      <c r="I4238" s="102">
        <v>100</v>
      </c>
      <c r="J4238" s="102">
        <v>100</v>
      </c>
      <c r="K4238" s="102"/>
      <c r="L4238" s="102">
        <f t="shared" si="1484"/>
        <v>0</v>
      </c>
      <c r="M4238" s="102">
        <v>0</v>
      </c>
      <c r="N4238" s="102"/>
      <c r="O4238" s="102"/>
      <c r="P4238" s="102">
        <f t="shared" si="1485"/>
        <v>0</v>
      </c>
      <c r="Q4238" s="102">
        <f t="shared" si="1487"/>
        <v>0</v>
      </c>
      <c r="R4238" s="35"/>
    </row>
    <row r="4239" spans="1:18" s="34" customFormat="1" ht="20.399999999999999" x14ac:dyDescent="0.3">
      <c r="A4239" s="43" t="s">
        <v>0</v>
      </c>
      <c r="B4239" s="43" t="s">
        <v>0</v>
      </c>
      <c r="C4239" s="43" t="s">
        <v>0</v>
      </c>
      <c r="D4239" s="49" t="s">
        <v>0</v>
      </c>
      <c r="E4239" s="49" t="s">
        <v>0</v>
      </c>
      <c r="F4239" s="49" t="s">
        <v>0</v>
      </c>
      <c r="G4239" s="49" t="s">
        <v>0</v>
      </c>
      <c r="H4239" s="21" t="s">
        <v>53</v>
      </c>
      <c r="I4239" s="112">
        <f>SUM(I4240)</f>
        <v>3500</v>
      </c>
      <c r="J4239" s="112">
        <f>SUM(J4240)</f>
        <v>0</v>
      </c>
      <c r="K4239" s="112">
        <f>SUM(K4240)</f>
        <v>0</v>
      </c>
      <c r="L4239" s="112">
        <f t="shared" si="1484"/>
        <v>0</v>
      </c>
      <c r="M4239" s="112">
        <f>SUM(M4240)</f>
        <v>0</v>
      </c>
      <c r="N4239" s="112">
        <f t="shared" ref="N4239:O4239" si="1488">SUM(N4240)</f>
        <v>0</v>
      </c>
      <c r="O4239" s="112">
        <f t="shared" si="1488"/>
        <v>0</v>
      </c>
      <c r="P4239" s="112">
        <f t="shared" si="1485"/>
        <v>0</v>
      </c>
      <c r="Q4239" s="112" t="str">
        <f t="shared" si="1487"/>
        <v>-</v>
      </c>
      <c r="R4239" s="35"/>
    </row>
    <row r="4240" spans="1:18" x14ac:dyDescent="0.3">
      <c r="A4240" s="40" t="s">
        <v>796</v>
      </c>
      <c r="B4240" s="40" t="s">
        <v>154</v>
      </c>
      <c r="C4240" s="40" t="s">
        <v>1599</v>
      </c>
      <c r="D4240" s="40" t="s">
        <v>1600</v>
      </c>
      <c r="E4240" s="52" t="s">
        <v>149</v>
      </c>
      <c r="F4240" s="52" t="s">
        <v>0</v>
      </c>
      <c r="G4240" s="52" t="s">
        <v>0</v>
      </c>
      <c r="H4240" s="6" t="s">
        <v>46</v>
      </c>
      <c r="I4240" s="104">
        <f>SUM(I4241:I4242)</f>
        <v>3500</v>
      </c>
      <c r="J4240" s="104">
        <f>SUM(J4241:J4242)</f>
        <v>0</v>
      </c>
      <c r="K4240" s="104">
        <f>SUM(K4241:K4242)</f>
        <v>0</v>
      </c>
      <c r="L4240" s="104">
        <f t="shared" si="1484"/>
        <v>0</v>
      </c>
      <c r="M4240" s="104">
        <f>SUM(M4241:M4242)</f>
        <v>0</v>
      </c>
      <c r="N4240" s="104">
        <f t="shared" ref="N4240:O4240" si="1489">SUM(N4241:N4242)</f>
        <v>0</v>
      </c>
      <c r="O4240" s="104">
        <f t="shared" si="1489"/>
        <v>0</v>
      </c>
      <c r="P4240" s="104">
        <f t="shared" si="1485"/>
        <v>0</v>
      </c>
      <c r="Q4240" s="104" t="str">
        <f t="shared" si="1487"/>
        <v>-</v>
      </c>
      <c r="R4240" s="35"/>
    </row>
    <row r="4241" spans="1:18" x14ac:dyDescent="0.3">
      <c r="A4241" s="40" t="s">
        <v>796</v>
      </c>
      <c r="B4241" s="40" t="s">
        <v>154</v>
      </c>
      <c r="C4241" s="40" t="s">
        <v>1599</v>
      </c>
      <c r="D4241" s="40" t="s">
        <v>1600</v>
      </c>
      <c r="E4241" s="88" t="s">
        <v>3022</v>
      </c>
      <c r="F4241" s="40"/>
      <c r="G4241" s="81" t="s">
        <v>3071</v>
      </c>
      <c r="H4241" s="9" t="s">
        <v>49</v>
      </c>
      <c r="I4241" s="102">
        <v>3000</v>
      </c>
      <c r="J4241" s="102">
        <v>0</v>
      </c>
      <c r="K4241" s="102"/>
      <c r="L4241" s="102">
        <f t="shared" si="1484"/>
        <v>0</v>
      </c>
      <c r="M4241" s="102">
        <v>0</v>
      </c>
      <c r="N4241" s="102"/>
      <c r="O4241" s="102"/>
      <c r="P4241" s="102">
        <f t="shared" si="1485"/>
        <v>0</v>
      </c>
      <c r="Q4241" s="102" t="str">
        <f t="shared" si="1487"/>
        <v>-</v>
      </c>
      <c r="R4241" s="35"/>
    </row>
    <row r="4242" spans="1:18" x14ac:dyDescent="0.3">
      <c r="A4242" s="40" t="s">
        <v>796</v>
      </c>
      <c r="B4242" s="40" t="s">
        <v>154</v>
      </c>
      <c r="C4242" s="40" t="s">
        <v>1599</v>
      </c>
      <c r="D4242" s="40" t="s">
        <v>1600</v>
      </c>
      <c r="E4242" s="88" t="s">
        <v>3037</v>
      </c>
      <c r="F4242" s="40"/>
      <c r="G4242" s="81" t="s">
        <v>3071</v>
      </c>
      <c r="H4242" s="9" t="s">
        <v>52</v>
      </c>
      <c r="I4242" s="102">
        <v>500</v>
      </c>
      <c r="J4242" s="102">
        <v>0</v>
      </c>
      <c r="K4242" s="102"/>
      <c r="L4242" s="102">
        <f t="shared" si="1484"/>
        <v>0</v>
      </c>
      <c r="M4242" s="102">
        <v>0</v>
      </c>
      <c r="N4242" s="102"/>
      <c r="O4242" s="102"/>
      <c r="P4242" s="102">
        <f t="shared" si="1485"/>
        <v>0</v>
      </c>
      <c r="Q4242" s="102" t="str">
        <f t="shared" si="1487"/>
        <v>-</v>
      </c>
      <c r="R4242" s="35"/>
    </row>
    <row r="4243" spans="1:18" s="34" customFormat="1" x14ac:dyDescent="0.3">
      <c r="A4243" s="49" t="s">
        <v>0</v>
      </c>
      <c r="B4243" s="49" t="s">
        <v>0</v>
      </c>
      <c r="C4243" s="49" t="s">
        <v>0</v>
      </c>
      <c r="D4243" s="49" t="s">
        <v>0</v>
      </c>
      <c r="E4243" s="49" t="s">
        <v>0</v>
      </c>
      <c r="F4243" s="49" t="s">
        <v>0</v>
      </c>
      <c r="G4243" s="49" t="s">
        <v>0</v>
      </c>
      <c r="H4243" s="21" t="s">
        <v>1609</v>
      </c>
      <c r="I4243" s="112">
        <f>SUM(I4239,I4236,I4212)</f>
        <v>1890296</v>
      </c>
      <c r="J4243" s="112">
        <f>SUM(J4239,J4236,J4212)</f>
        <v>1841096</v>
      </c>
      <c r="K4243" s="112">
        <f>SUM(K4239,K4236,K4212)</f>
        <v>0</v>
      </c>
      <c r="L4243" s="112">
        <f t="shared" si="1484"/>
        <v>490751</v>
      </c>
      <c r="M4243" s="112">
        <f>SUM(M4239,M4236,M4212)</f>
        <v>140501</v>
      </c>
      <c r="N4243" s="112">
        <f t="shared" ref="N4243:O4243" si="1490">SUM(N4239,N4236,N4212)</f>
        <v>179350</v>
      </c>
      <c r="O4243" s="112">
        <f t="shared" si="1490"/>
        <v>170900</v>
      </c>
      <c r="P4243" s="112">
        <f t="shared" si="1485"/>
        <v>490751</v>
      </c>
      <c r="Q4243" s="112">
        <f t="shared" si="1487"/>
        <v>26.655372669323057</v>
      </c>
      <c r="R4243" s="35"/>
    </row>
    <row r="4244" spans="1:18" ht="15" thickBot="1" x14ac:dyDescent="0.35">
      <c r="A4244" s="81" t="s">
        <v>0</v>
      </c>
      <c r="B4244" s="81" t="s">
        <v>0</v>
      </c>
      <c r="C4244" s="81" t="s">
        <v>0</v>
      </c>
      <c r="D4244" s="81" t="s">
        <v>0</v>
      </c>
      <c r="E4244" s="81" t="s">
        <v>0</v>
      </c>
      <c r="F4244" s="81" t="s">
        <v>0</v>
      </c>
      <c r="G4244" s="81" t="s">
        <v>0</v>
      </c>
      <c r="H4244" s="6" t="s">
        <v>152</v>
      </c>
      <c r="I4244" s="104">
        <v>57</v>
      </c>
      <c r="J4244" s="104">
        <v>57</v>
      </c>
      <c r="K4244" s="104"/>
      <c r="L4244" s="104"/>
      <c r="M4244" s="104"/>
      <c r="N4244" s="104"/>
      <c r="O4244" s="104"/>
      <c r="P4244" s="104"/>
      <c r="Q4244" s="104"/>
      <c r="R4244" s="35"/>
    </row>
    <row r="4245" spans="1:18" s="34" customFormat="1" ht="31.2" thickBot="1" x14ac:dyDescent="0.35">
      <c r="A4245" s="127" t="s">
        <v>0</v>
      </c>
      <c r="B4245" s="127" t="s">
        <v>0</v>
      </c>
      <c r="C4245" s="127" t="s">
        <v>0</v>
      </c>
      <c r="D4245" s="127" t="s">
        <v>0</v>
      </c>
      <c r="E4245" s="127" t="s">
        <v>0</v>
      </c>
      <c r="F4245" s="127" t="s">
        <v>0</v>
      </c>
      <c r="G4245" s="127" t="s">
        <v>0</v>
      </c>
      <c r="H4245" s="29" t="s">
        <v>63</v>
      </c>
      <c r="I4245" s="124" t="s">
        <v>3013</v>
      </c>
      <c r="J4245" s="124" t="s">
        <v>2</v>
      </c>
      <c r="K4245" s="124" t="s">
        <v>3097</v>
      </c>
      <c r="L4245" s="124" t="s">
        <v>3097</v>
      </c>
      <c r="M4245" s="124" t="s">
        <v>3098</v>
      </c>
      <c r="N4245" s="124" t="s">
        <v>3099</v>
      </c>
      <c r="O4245" s="124" t="s">
        <v>3100</v>
      </c>
      <c r="P4245" s="124" t="s">
        <v>3097</v>
      </c>
      <c r="Q4245" s="126" t="s">
        <v>3101</v>
      </c>
      <c r="R4245" s="35"/>
    </row>
    <row r="4246" spans="1:18" x14ac:dyDescent="0.3">
      <c r="A4246" s="128"/>
      <c r="B4246" s="128"/>
      <c r="C4246" s="128"/>
      <c r="D4246" s="128"/>
      <c r="E4246" s="128"/>
      <c r="F4246" s="128"/>
      <c r="G4246" s="128"/>
      <c r="H4246" s="10" t="s">
        <v>0</v>
      </c>
      <c r="I4246" s="103">
        <v>1</v>
      </c>
      <c r="J4246" s="103">
        <v>2</v>
      </c>
      <c r="K4246" s="103">
        <v>3</v>
      </c>
      <c r="L4246" s="103" t="s">
        <v>3</v>
      </c>
      <c r="M4246" s="103">
        <v>5</v>
      </c>
      <c r="N4246" s="103">
        <v>6</v>
      </c>
      <c r="O4246" s="103">
        <v>7</v>
      </c>
      <c r="P4246" s="103" t="s">
        <v>3102</v>
      </c>
      <c r="Q4246" s="103">
        <v>9</v>
      </c>
      <c r="R4246" s="35"/>
    </row>
    <row r="4247" spans="1:18" x14ac:dyDescent="0.3">
      <c r="A4247" s="128"/>
      <c r="B4247" s="128"/>
      <c r="C4247" s="128"/>
      <c r="D4247" s="128"/>
      <c r="E4247" s="128"/>
      <c r="F4247" s="128"/>
      <c r="G4247" s="128"/>
      <c r="H4247" s="11" t="s">
        <v>99</v>
      </c>
      <c r="I4247" s="105">
        <f>SUM(I4243)</f>
        <v>1890296</v>
      </c>
      <c r="J4247" s="105">
        <f>SUM(J4243)</f>
        <v>1841096</v>
      </c>
      <c r="K4247" s="105">
        <f>SUM(K4243)</f>
        <v>0</v>
      </c>
      <c r="L4247" s="105">
        <f t="shared" si="1484"/>
        <v>490751</v>
      </c>
      <c r="M4247" s="105">
        <f>SUM(M4243)</f>
        <v>140501</v>
      </c>
      <c r="N4247" s="105">
        <f t="shared" ref="N4247:O4247" si="1491">SUM(N4243)</f>
        <v>179350</v>
      </c>
      <c r="O4247" s="105">
        <f t="shared" si="1491"/>
        <v>170900</v>
      </c>
      <c r="P4247" s="105">
        <f t="shared" si="1485"/>
        <v>490751</v>
      </c>
      <c r="Q4247" s="105">
        <f t="shared" si="1487"/>
        <v>26.655372669323057</v>
      </c>
      <c r="R4247" s="35"/>
    </row>
    <row r="4248" spans="1:18" x14ac:dyDescent="0.3">
      <c r="A4248" s="128"/>
      <c r="B4248" s="128"/>
      <c r="C4248" s="128"/>
      <c r="D4248" s="128"/>
      <c r="E4248" s="128"/>
      <c r="F4248" s="128"/>
      <c r="G4248" s="128"/>
      <c r="H4248" s="12" t="s">
        <v>62</v>
      </c>
      <c r="I4248" s="105">
        <f>SUM(I4247)</f>
        <v>1890296</v>
      </c>
      <c r="J4248" s="105">
        <f>SUM(J4247)</f>
        <v>1841096</v>
      </c>
      <c r="K4248" s="105">
        <f>SUM(K4247)</f>
        <v>0</v>
      </c>
      <c r="L4248" s="105">
        <f t="shared" si="1484"/>
        <v>490751</v>
      </c>
      <c r="M4248" s="105">
        <f>SUM(M4247)</f>
        <v>140501</v>
      </c>
      <c r="N4248" s="105">
        <f t="shared" ref="N4248:O4248" si="1492">SUM(N4247)</f>
        <v>179350</v>
      </c>
      <c r="O4248" s="105">
        <f t="shared" si="1492"/>
        <v>170900</v>
      </c>
      <c r="P4248" s="105">
        <f t="shared" si="1485"/>
        <v>490751</v>
      </c>
      <c r="Q4248" s="105">
        <f t="shared" si="1487"/>
        <v>26.655372669323057</v>
      </c>
      <c r="R4248" s="35"/>
    </row>
    <row r="4249" spans="1:18" x14ac:dyDescent="0.3">
      <c r="A4249" s="129"/>
      <c r="B4249" s="129"/>
      <c r="C4249" s="129"/>
      <c r="D4249" s="129"/>
      <c r="E4249" s="129"/>
      <c r="F4249" s="129"/>
      <c r="G4249" s="129"/>
      <c r="R4249" s="35"/>
    </row>
    <row r="4250" spans="1:18" ht="15" thickBot="1" x14ac:dyDescent="0.35">
      <c r="A4250" s="81" t="s">
        <v>0</v>
      </c>
      <c r="B4250" s="81" t="s">
        <v>0</v>
      </c>
      <c r="C4250" s="81" t="s">
        <v>0</v>
      </c>
      <c r="D4250" s="81" t="s">
        <v>0</v>
      </c>
      <c r="E4250" s="81" t="s">
        <v>0</v>
      </c>
      <c r="F4250" s="81" t="s">
        <v>0</v>
      </c>
      <c r="G4250" s="81" t="s">
        <v>0</v>
      </c>
      <c r="H4250" s="13" t="s">
        <v>0</v>
      </c>
      <c r="I4250" s="106"/>
      <c r="J4250" s="106"/>
      <c r="K4250" s="106"/>
      <c r="L4250" s="106"/>
      <c r="M4250" s="106"/>
      <c r="N4250" s="106"/>
      <c r="O4250" s="106"/>
      <c r="P4250" s="106"/>
      <c r="Q4250" s="106"/>
      <c r="R4250" s="35"/>
    </row>
    <row r="4251" spans="1:18" s="34" customFormat="1" ht="31.2" thickBot="1" x14ac:dyDescent="0.35">
      <c r="A4251" s="45" t="s">
        <v>112</v>
      </c>
      <c r="B4251" s="45" t="s">
        <v>113</v>
      </c>
      <c r="C4251" s="45" t="s">
        <v>114</v>
      </c>
      <c r="D4251" s="46" t="s">
        <v>0</v>
      </c>
      <c r="E4251" s="45" t="s">
        <v>3014</v>
      </c>
      <c r="F4251" s="45" t="s">
        <v>115</v>
      </c>
      <c r="G4251" s="45" t="s">
        <v>116</v>
      </c>
      <c r="H4251" s="29" t="s">
        <v>1</v>
      </c>
      <c r="I4251" s="124" t="s">
        <v>3013</v>
      </c>
      <c r="J4251" s="124" t="s">
        <v>2</v>
      </c>
      <c r="K4251" s="124" t="s">
        <v>3097</v>
      </c>
      <c r="L4251" s="124" t="s">
        <v>3097</v>
      </c>
      <c r="M4251" s="124" t="s">
        <v>3098</v>
      </c>
      <c r="N4251" s="124" t="s">
        <v>3099</v>
      </c>
      <c r="O4251" s="124" t="s">
        <v>3100</v>
      </c>
      <c r="P4251" s="124" t="s">
        <v>3097</v>
      </c>
      <c r="Q4251" s="126" t="s">
        <v>3101</v>
      </c>
      <c r="R4251" s="35"/>
    </row>
    <row r="4252" spans="1:18" x14ac:dyDescent="0.3">
      <c r="A4252" s="50" t="s">
        <v>0</v>
      </c>
      <c r="B4252" s="50" t="s">
        <v>0</v>
      </c>
      <c r="C4252" s="50" t="s">
        <v>0</v>
      </c>
      <c r="D4252" s="51" t="s">
        <v>0</v>
      </c>
      <c r="E4252" s="51" t="s">
        <v>0</v>
      </c>
      <c r="F4252" s="86" t="s">
        <v>0</v>
      </c>
      <c r="G4252" s="87" t="s">
        <v>0</v>
      </c>
      <c r="H4252" s="8" t="s">
        <v>0</v>
      </c>
      <c r="I4252" s="103">
        <v>1</v>
      </c>
      <c r="J4252" s="103">
        <v>2</v>
      </c>
      <c r="K4252" s="103">
        <v>3</v>
      </c>
      <c r="L4252" s="103" t="s">
        <v>3</v>
      </c>
      <c r="M4252" s="103">
        <v>5</v>
      </c>
      <c r="N4252" s="103">
        <v>6</v>
      </c>
      <c r="O4252" s="103">
        <v>7</v>
      </c>
      <c r="P4252" s="103" t="s">
        <v>3102</v>
      </c>
      <c r="Q4252" s="103">
        <v>9</v>
      </c>
      <c r="R4252" s="35"/>
    </row>
    <row r="4253" spans="1:18" x14ac:dyDescent="0.3">
      <c r="A4253" s="41" t="s">
        <v>796</v>
      </c>
      <c r="B4253" s="41" t="s">
        <v>154</v>
      </c>
      <c r="C4253" s="40" t="s">
        <v>1610</v>
      </c>
      <c r="D4253" s="40" t="s">
        <v>1611</v>
      </c>
      <c r="E4253" s="52" t="s">
        <v>0</v>
      </c>
      <c r="F4253" s="52" t="s">
        <v>0</v>
      </c>
      <c r="G4253" s="52" t="s">
        <v>0</v>
      </c>
      <c r="H4253" s="6" t="s">
        <v>1612</v>
      </c>
      <c r="I4253" s="102"/>
      <c r="J4253" s="102"/>
      <c r="K4253" s="102"/>
      <c r="L4253" s="102">
        <f t="shared" si="1484"/>
        <v>0</v>
      </c>
      <c r="M4253" s="102">
        <v>0</v>
      </c>
      <c r="N4253" s="102"/>
      <c r="O4253" s="102"/>
      <c r="P4253" s="102">
        <f t="shared" si="1485"/>
        <v>0</v>
      </c>
      <c r="Q4253" s="102" t="str">
        <f t="shared" si="1487"/>
        <v>-</v>
      </c>
      <c r="R4253" s="35"/>
    </row>
    <row r="4254" spans="1:18" s="34" customFormat="1" ht="20.399999999999999" x14ac:dyDescent="0.3">
      <c r="A4254" s="43" t="s">
        <v>0</v>
      </c>
      <c r="B4254" s="43" t="s">
        <v>0</v>
      </c>
      <c r="C4254" s="43" t="s">
        <v>0</v>
      </c>
      <c r="D4254" s="49" t="s">
        <v>0</v>
      </c>
      <c r="E4254" s="49" t="s">
        <v>0</v>
      </c>
      <c r="F4254" s="49" t="s">
        <v>0</v>
      </c>
      <c r="G4254" s="49" t="s">
        <v>0</v>
      </c>
      <c r="H4254" s="21" t="s">
        <v>26</v>
      </c>
      <c r="I4254" s="112">
        <f>SUM(I4255,I4263,I4265)</f>
        <v>1606930</v>
      </c>
      <c r="J4254" s="112">
        <f>SUM(J4255,J4263,J4265)</f>
        <v>1606930</v>
      </c>
      <c r="K4254" s="112">
        <f>SUM(K4255,K4263,K4265)</f>
        <v>0</v>
      </c>
      <c r="L4254" s="112">
        <f t="shared" si="1484"/>
        <v>438277</v>
      </c>
      <c r="M4254" s="112">
        <f>SUM(M4255,M4263,M4265)</f>
        <v>132109</v>
      </c>
      <c r="N4254" s="112">
        <f t="shared" ref="N4254:O4254" si="1493">SUM(N4255,N4263,N4265)</f>
        <v>155456</v>
      </c>
      <c r="O4254" s="112">
        <f t="shared" si="1493"/>
        <v>150712</v>
      </c>
      <c r="P4254" s="112">
        <f t="shared" si="1485"/>
        <v>438277</v>
      </c>
      <c r="Q4254" s="112">
        <f t="shared" si="1487"/>
        <v>27.274181202665954</v>
      </c>
      <c r="R4254" s="35"/>
    </row>
    <row r="4255" spans="1:18" x14ac:dyDescent="0.3">
      <c r="A4255" s="40" t="s">
        <v>796</v>
      </c>
      <c r="B4255" s="40" t="s">
        <v>154</v>
      </c>
      <c r="C4255" s="40" t="s">
        <v>1610</v>
      </c>
      <c r="D4255" s="40" t="s">
        <v>1611</v>
      </c>
      <c r="E4255" s="52" t="s">
        <v>119</v>
      </c>
      <c r="F4255" s="52" t="s">
        <v>0</v>
      </c>
      <c r="G4255" s="52" t="s">
        <v>0</v>
      </c>
      <c r="H4255" s="6" t="s">
        <v>5</v>
      </c>
      <c r="I4255" s="104">
        <f>SUM(I4256,I4257)</f>
        <v>1397071</v>
      </c>
      <c r="J4255" s="104">
        <f>SUM(J4256,J4257)</f>
        <v>1397071</v>
      </c>
      <c r="K4255" s="104">
        <f>SUM(K4256,K4257)</f>
        <v>0</v>
      </c>
      <c r="L4255" s="104">
        <f t="shared" si="1484"/>
        <v>379725</v>
      </c>
      <c r="M4255" s="104">
        <f>SUM(M4256,M4257)</f>
        <v>120427</v>
      </c>
      <c r="N4255" s="104">
        <f t="shared" ref="N4255:O4255" si="1494">SUM(N4256,N4257)</f>
        <v>131071</v>
      </c>
      <c r="O4255" s="104">
        <f t="shared" si="1494"/>
        <v>128227</v>
      </c>
      <c r="P4255" s="104">
        <f t="shared" si="1485"/>
        <v>379725</v>
      </c>
      <c r="Q4255" s="104">
        <f t="shared" si="1487"/>
        <v>27.180078893628167</v>
      </c>
      <c r="R4255" s="35"/>
    </row>
    <row r="4256" spans="1:18" x14ac:dyDescent="0.3">
      <c r="A4256" s="40" t="s">
        <v>796</v>
      </c>
      <c r="B4256" s="40" t="s">
        <v>154</v>
      </c>
      <c r="C4256" s="40" t="s">
        <v>1610</v>
      </c>
      <c r="D4256" s="40" t="s">
        <v>1611</v>
      </c>
      <c r="E4256" s="88" t="s">
        <v>3015</v>
      </c>
      <c r="F4256" s="40"/>
      <c r="G4256" s="81" t="s">
        <v>3071</v>
      </c>
      <c r="H4256" s="9" t="s">
        <v>6</v>
      </c>
      <c r="I4256" s="102">
        <v>1248571</v>
      </c>
      <c r="J4256" s="102">
        <v>1248571</v>
      </c>
      <c r="K4256" s="102"/>
      <c r="L4256" s="102">
        <f t="shared" si="1484"/>
        <v>335421</v>
      </c>
      <c r="M4256" s="102">
        <v>107921</v>
      </c>
      <c r="N4256" s="102">
        <v>113500</v>
      </c>
      <c r="O4256" s="102">
        <v>114000</v>
      </c>
      <c r="P4256" s="102">
        <f t="shared" si="1485"/>
        <v>335421</v>
      </c>
      <c r="Q4256" s="102">
        <f t="shared" si="1487"/>
        <v>26.864391372216716</v>
      </c>
      <c r="R4256" s="35"/>
    </row>
    <row r="4257" spans="1:18" x14ac:dyDescent="0.3">
      <c r="A4257" s="41" t="s">
        <v>796</v>
      </c>
      <c r="B4257" s="41" t="s">
        <v>154</v>
      </c>
      <c r="C4257" s="41" t="s">
        <v>1610</v>
      </c>
      <c r="D4257" s="41" t="s">
        <v>1611</v>
      </c>
      <c r="E4257" s="41" t="s">
        <v>120</v>
      </c>
      <c r="F4257" s="40" t="s">
        <v>0</v>
      </c>
      <c r="G4257" s="81" t="s">
        <v>0</v>
      </c>
      <c r="H4257" s="6" t="s">
        <v>7</v>
      </c>
      <c r="I4257" s="104">
        <f>SUM(I4258:I4262)</f>
        <v>148500</v>
      </c>
      <c r="J4257" s="104">
        <f>SUM(J4258:J4262)</f>
        <v>148500</v>
      </c>
      <c r="K4257" s="104">
        <f>SUM(K4258:K4262)</f>
        <v>0</v>
      </c>
      <c r="L4257" s="104">
        <f t="shared" si="1484"/>
        <v>44304</v>
      </c>
      <c r="M4257" s="104">
        <f>SUM(M4258:M4262)</f>
        <v>12506</v>
      </c>
      <c r="N4257" s="104">
        <f t="shared" ref="N4257:O4257" si="1495">SUM(N4258:N4262)</f>
        <v>17571</v>
      </c>
      <c r="O4257" s="104">
        <f t="shared" si="1495"/>
        <v>14227</v>
      </c>
      <c r="P4257" s="104">
        <f t="shared" si="1485"/>
        <v>44304</v>
      </c>
      <c r="Q4257" s="104">
        <f t="shared" si="1487"/>
        <v>29.834343434343435</v>
      </c>
      <c r="R4257" s="35"/>
    </row>
    <row r="4258" spans="1:18" x14ac:dyDescent="0.3">
      <c r="A4258" s="40" t="s">
        <v>796</v>
      </c>
      <c r="B4258" s="40" t="s">
        <v>154</v>
      </c>
      <c r="C4258" s="40" t="s">
        <v>1610</v>
      </c>
      <c r="D4258" s="40" t="s">
        <v>1611</v>
      </c>
      <c r="E4258" s="88" t="s">
        <v>3016</v>
      </c>
      <c r="F4258" s="40" t="s">
        <v>1613</v>
      </c>
      <c r="G4258" s="81" t="s">
        <v>3071</v>
      </c>
      <c r="H4258" s="9" t="s">
        <v>11</v>
      </c>
      <c r="I4258" s="102">
        <v>13500</v>
      </c>
      <c r="J4258" s="102">
        <v>13500</v>
      </c>
      <c r="K4258" s="102"/>
      <c r="L4258" s="102">
        <f t="shared" si="1484"/>
        <v>3844</v>
      </c>
      <c r="M4258" s="102">
        <v>0</v>
      </c>
      <c r="N4258" s="102">
        <v>3844</v>
      </c>
      <c r="O4258" s="102"/>
      <c r="P4258" s="102">
        <f t="shared" si="1485"/>
        <v>3844</v>
      </c>
      <c r="Q4258" s="102">
        <f t="shared" si="1487"/>
        <v>28.474074074074075</v>
      </c>
      <c r="R4258" s="35"/>
    </row>
    <row r="4259" spans="1:18" x14ac:dyDescent="0.3">
      <c r="A4259" s="40" t="s">
        <v>796</v>
      </c>
      <c r="B4259" s="40" t="s">
        <v>154</v>
      </c>
      <c r="C4259" s="40" t="s">
        <v>1610</v>
      </c>
      <c r="D4259" s="40" t="s">
        <v>1611</v>
      </c>
      <c r="E4259" s="88" t="s">
        <v>3016</v>
      </c>
      <c r="F4259" s="40" t="s">
        <v>1614</v>
      </c>
      <c r="G4259" s="81" t="s">
        <v>3071</v>
      </c>
      <c r="H4259" s="9" t="s">
        <v>9</v>
      </c>
      <c r="I4259" s="102">
        <v>24500</v>
      </c>
      <c r="J4259" s="102">
        <v>24500</v>
      </c>
      <c r="K4259" s="102"/>
      <c r="L4259" s="102">
        <f t="shared" si="1484"/>
        <v>6683</v>
      </c>
      <c r="M4259" s="102">
        <v>2229</v>
      </c>
      <c r="N4259" s="102">
        <v>2227</v>
      </c>
      <c r="O4259" s="102">
        <v>2227</v>
      </c>
      <c r="P4259" s="102">
        <f t="shared" si="1485"/>
        <v>6683</v>
      </c>
      <c r="Q4259" s="102">
        <f t="shared" si="1487"/>
        <v>27.277551020408165</v>
      </c>
      <c r="R4259" s="35"/>
    </row>
    <row r="4260" spans="1:18" x14ac:dyDescent="0.3">
      <c r="A4260" s="40" t="s">
        <v>796</v>
      </c>
      <c r="B4260" s="40" t="s">
        <v>154</v>
      </c>
      <c r="C4260" s="40" t="s">
        <v>1610</v>
      </c>
      <c r="D4260" s="40" t="s">
        <v>1611</v>
      </c>
      <c r="E4260" s="88" t="s">
        <v>3016</v>
      </c>
      <c r="F4260" s="40" t="s">
        <v>1615</v>
      </c>
      <c r="G4260" s="81" t="s">
        <v>3071</v>
      </c>
      <c r="H4260" s="9" t="s">
        <v>12</v>
      </c>
      <c r="I4260" s="102">
        <v>88000</v>
      </c>
      <c r="J4260" s="102">
        <v>88000</v>
      </c>
      <c r="K4260" s="102"/>
      <c r="L4260" s="102">
        <f t="shared" si="1484"/>
        <v>33777</v>
      </c>
      <c r="M4260" s="102">
        <v>10277</v>
      </c>
      <c r="N4260" s="102">
        <v>11500</v>
      </c>
      <c r="O4260" s="102">
        <v>12000</v>
      </c>
      <c r="P4260" s="102">
        <f t="shared" si="1485"/>
        <v>33777</v>
      </c>
      <c r="Q4260" s="102">
        <f t="shared" si="1487"/>
        <v>38.382954545454545</v>
      </c>
      <c r="R4260" s="35"/>
    </row>
    <row r="4261" spans="1:18" x14ac:dyDescent="0.3">
      <c r="A4261" s="40" t="s">
        <v>796</v>
      </c>
      <c r="B4261" s="40" t="s">
        <v>154</v>
      </c>
      <c r="C4261" s="40" t="s">
        <v>1610</v>
      </c>
      <c r="D4261" s="40" t="s">
        <v>1611</v>
      </c>
      <c r="E4261" s="88" t="s">
        <v>3016</v>
      </c>
      <c r="F4261" s="40" t="s">
        <v>1616</v>
      </c>
      <c r="G4261" s="81" t="s">
        <v>3071</v>
      </c>
      <c r="H4261" s="9" t="s">
        <v>10</v>
      </c>
      <c r="I4261" s="102">
        <v>22500</v>
      </c>
      <c r="J4261" s="102">
        <v>22500</v>
      </c>
      <c r="K4261" s="102"/>
      <c r="L4261" s="102">
        <f t="shared" si="1484"/>
        <v>0</v>
      </c>
      <c r="M4261" s="102">
        <v>0</v>
      </c>
      <c r="N4261" s="102"/>
      <c r="O4261" s="102"/>
      <c r="P4261" s="102">
        <f t="shared" si="1485"/>
        <v>0</v>
      </c>
      <c r="Q4261" s="102">
        <f t="shared" si="1487"/>
        <v>0</v>
      </c>
      <c r="R4261" s="35"/>
    </row>
    <row r="4262" spans="1:18" x14ac:dyDescent="0.3">
      <c r="A4262" s="40" t="s">
        <v>796</v>
      </c>
      <c r="B4262" s="40" t="s">
        <v>154</v>
      </c>
      <c r="C4262" s="40" t="s">
        <v>1610</v>
      </c>
      <c r="D4262" s="40" t="s">
        <v>1611</v>
      </c>
      <c r="E4262" s="88" t="s">
        <v>3016</v>
      </c>
      <c r="F4262" s="40" t="s">
        <v>1617</v>
      </c>
      <c r="G4262" s="81" t="s">
        <v>3071</v>
      </c>
      <c r="H4262" s="9" t="s">
        <v>8</v>
      </c>
      <c r="I4262" s="102">
        <v>0</v>
      </c>
      <c r="J4262" s="102">
        <v>0</v>
      </c>
      <c r="K4262" s="102"/>
      <c r="L4262" s="102">
        <f t="shared" si="1484"/>
        <v>0</v>
      </c>
      <c r="M4262" s="102">
        <v>0</v>
      </c>
      <c r="N4262" s="102"/>
      <c r="O4262" s="102"/>
      <c r="P4262" s="102">
        <f t="shared" si="1485"/>
        <v>0</v>
      </c>
      <c r="Q4262" s="102" t="str">
        <f t="shared" si="1487"/>
        <v>-</v>
      </c>
      <c r="R4262" s="35"/>
    </row>
    <row r="4263" spans="1:18" x14ac:dyDescent="0.3">
      <c r="A4263" s="40" t="s">
        <v>796</v>
      </c>
      <c r="B4263" s="40" t="s">
        <v>154</v>
      </c>
      <c r="C4263" s="40" t="s">
        <v>1610</v>
      </c>
      <c r="D4263" s="40" t="s">
        <v>1611</v>
      </c>
      <c r="E4263" s="52" t="s">
        <v>124</v>
      </c>
      <c r="F4263" s="52" t="s">
        <v>0</v>
      </c>
      <c r="G4263" s="52" t="s">
        <v>0</v>
      </c>
      <c r="H4263" s="6" t="s">
        <v>14</v>
      </c>
      <c r="I4263" s="104">
        <f>SUM(I4264)</f>
        <v>135209</v>
      </c>
      <c r="J4263" s="104">
        <f>SUM(J4264)</f>
        <v>135209</v>
      </c>
      <c r="K4263" s="104">
        <f>SUM(K4264)</f>
        <v>0</v>
      </c>
      <c r="L4263" s="104">
        <f t="shared" si="1484"/>
        <v>36333</v>
      </c>
      <c r="M4263" s="104">
        <f>SUM(M4264)</f>
        <v>11333</v>
      </c>
      <c r="N4263" s="104">
        <f t="shared" ref="N4263:O4263" si="1496">SUM(N4264)</f>
        <v>13000</v>
      </c>
      <c r="O4263" s="104">
        <f t="shared" si="1496"/>
        <v>12000</v>
      </c>
      <c r="P4263" s="104">
        <f t="shared" si="1485"/>
        <v>36333</v>
      </c>
      <c r="Q4263" s="104">
        <f t="shared" si="1487"/>
        <v>26.871731911337264</v>
      </c>
      <c r="R4263" s="35"/>
    </row>
    <row r="4264" spans="1:18" x14ac:dyDescent="0.3">
      <c r="A4264" s="40" t="s">
        <v>796</v>
      </c>
      <c r="B4264" s="40" t="s">
        <v>154</v>
      </c>
      <c r="C4264" s="40" t="s">
        <v>1610</v>
      </c>
      <c r="D4264" s="40" t="s">
        <v>1611</v>
      </c>
      <c r="E4264" s="88" t="s">
        <v>3017</v>
      </c>
      <c r="F4264" s="40"/>
      <c r="G4264" s="81" t="s">
        <v>3071</v>
      </c>
      <c r="H4264" s="9" t="s">
        <v>15</v>
      </c>
      <c r="I4264" s="102">
        <v>135209</v>
      </c>
      <c r="J4264" s="102">
        <v>135209</v>
      </c>
      <c r="K4264" s="102"/>
      <c r="L4264" s="102">
        <f t="shared" si="1484"/>
        <v>36333</v>
      </c>
      <c r="M4264" s="102">
        <v>11333</v>
      </c>
      <c r="N4264" s="102">
        <v>13000</v>
      </c>
      <c r="O4264" s="102">
        <v>12000</v>
      </c>
      <c r="P4264" s="102">
        <f t="shared" si="1485"/>
        <v>36333</v>
      </c>
      <c r="Q4264" s="102">
        <f t="shared" si="1487"/>
        <v>26.871731911337264</v>
      </c>
      <c r="R4264" s="35"/>
    </row>
    <row r="4265" spans="1:18" x14ac:dyDescent="0.3">
      <c r="A4265" s="40" t="s">
        <v>796</v>
      </c>
      <c r="B4265" s="40" t="s">
        <v>154</v>
      </c>
      <c r="C4265" s="40" t="s">
        <v>1610</v>
      </c>
      <c r="D4265" s="40" t="s">
        <v>1611</v>
      </c>
      <c r="E4265" s="52" t="s">
        <v>125</v>
      </c>
      <c r="F4265" s="52" t="s">
        <v>0</v>
      </c>
      <c r="G4265" s="52" t="s">
        <v>0</v>
      </c>
      <c r="H4265" s="6" t="s">
        <v>16</v>
      </c>
      <c r="I4265" s="104">
        <f>SUM(I4266:I4273)</f>
        <v>74650</v>
      </c>
      <c r="J4265" s="104">
        <f>SUM(J4266:J4273)</f>
        <v>74650</v>
      </c>
      <c r="K4265" s="104">
        <f>SUM(K4266:K4273)</f>
        <v>0</v>
      </c>
      <c r="L4265" s="104">
        <f t="shared" si="1484"/>
        <v>22219</v>
      </c>
      <c r="M4265" s="104">
        <f>SUM(M4266:M4273)</f>
        <v>349</v>
      </c>
      <c r="N4265" s="104">
        <f t="shared" ref="N4265:O4265" si="1497">SUM(N4266:N4273)</f>
        <v>11385</v>
      </c>
      <c r="O4265" s="104">
        <f t="shared" si="1497"/>
        <v>10485</v>
      </c>
      <c r="P4265" s="104">
        <f t="shared" si="1485"/>
        <v>22219</v>
      </c>
      <c r="Q4265" s="104">
        <f t="shared" si="1487"/>
        <v>29.764233087742799</v>
      </c>
      <c r="R4265" s="35"/>
    </row>
    <row r="4266" spans="1:18" x14ac:dyDescent="0.3">
      <c r="A4266" s="40" t="s">
        <v>796</v>
      </c>
      <c r="B4266" s="40" t="s">
        <v>154</v>
      </c>
      <c r="C4266" s="40" t="s">
        <v>1610</v>
      </c>
      <c r="D4266" s="40" t="s">
        <v>1611</v>
      </c>
      <c r="E4266" s="88" t="s">
        <v>3018</v>
      </c>
      <c r="F4266" s="40"/>
      <c r="G4266" s="81" t="s">
        <v>3071</v>
      </c>
      <c r="H4266" s="9" t="s">
        <v>17</v>
      </c>
      <c r="I4266" s="102">
        <v>0</v>
      </c>
      <c r="J4266" s="102">
        <v>0</v>
      </c>
      <c r="K4266" s="102"/>
      <c r="L4266" s="102">
        <f t="shared" si="1484"/>
        <v>0</v>
      </c>
      <c r="M4266" s="102">
        <v>0</v>
      </c>
      <c r="N4266" s="102"/>
      <c r="O4266" s="102"/>
      <c r="P4266" s="102">
        <f t="shared" si="1485"/>
        <v>0</v>
      </c>
      <c r="Q4266" s="102" t="str">
        <f t="shared" si="1487"/>
        <v>-</v>
      </c>
      <c r="R4266" s="35"/>
    </row>
    <row r="4267" spans="1:18" x14ac:dyDescent="0.3">
      <c r="A4267" s="40" t="s">
        <v>796</v>
      </c>
      <c r="B4267" s="40" t="s">
        <v>154</v>
      </c>
      <c r="C4267" s="40" t="s">
        <v>1610</v>
      </c>
      <c r="D4267" s="40" t="s">
        <v>1611</v>
      </c>
      <c r="E4267" s="88" t="s">
        <v>3031</v>
      </c>
      <c r="F4267" s="40"/>
      <c r="G4267" s="81" t="s">
        <v>3071</v>
      </c>
      <c r="H4267" s="9" t="s">
        <v>18</v>
      </c>
      <c r="I4267" s="102">
        <v>35625</v>
      </c>
      <c r="J4267" s="102">
        <v>35625</v>
      </c>
      <c r="K4267" s="102"/>
      <c r="L4267" s="102">
        <f t="shared" si="1484"/>
        <v>14000</v>
      </c>
      <c r="M4267" s="102">
        <v>0</v>
      </c>
      <c r="N4267" s="102">
        <v>7000</v>
      </c>
      <c r="O4267" s="102">
        <v>7000</v>
      </c>
      <c r="P4267" s="102">
        <f t="shared" si="1485"/>
        <v>14000</v>
      </c>
      <c r="Q4267" s="102">
        <f t="shared" si="1487"/>
        <v>39.298245614035089</v>
      </c>
      <c r="R4267" s="35"/>
    </row>
    <row r="4268" spans="1:18" x14ac:dyDescent="0.3">
      <c r="A4268" s="40" t="s">
        <v>796</v>
      </c>
      <c r="B4268" s="40" t="s">
        <v>154</v>
      </c>
      <c r="C4268" s="40" t="s">
        <v>1610</v>
      </c>
      <c r="D4268" s="40" t="s">
        <v>1611</v>
      </c>
      <c r="E4268" s="88" t="s">
        <v>3032</v>
      </c>
      <c r="F4268" s="40"/>
      <c r="G4268" s="81" t="s">
        <v>3071</v>
      </c>
      <c r="H4268" s="9" t="s">
        <v>19</v>
      </c>
      <c r="I4268" s="102">
        <v>10500</v>
      </c>
      <c r="J4268" s="102">
        <v>10500</v>
      </c>
      <c r="K4268" s="102"/>
      <c r="L4268" s="102">
        <f t="shared" si="1484"/>
        <v>3100</v>
      </c>
      <c r="M4268" s="102">
        <v>0</v>
      </c>
      <c r="N4268" s="102">
        <v>2000</v>
      </c>
      <c r="O4268" s="102">
        <v>1100</v>
      </c>
      <c r="P4268" s="102">
        <f t="shared" si="1485"/>
        <v>3100</v>
      </c>
      <c r="Q4268" s="102">
        <f t="shared" si="1487"/>
        <v>29.523809523809526</v>
      </c>
      <c r="R4268" s="35"/>
    </row>
    <row r="4269" spans="1:18" x14ac:dyDescent="0.3">
      <c r="A4269" s="40" t="s">
        <v>796</v>
      </c>
      <c r="B4269" s="40" t="s">
        <v>154</v>
      </c>
      <c r="C4269" s="40" t="s">
        <v>1610</v>
      </c>
      <c r="D4269" s="40" t="s">
        <v>1611</v>
      </c>
      <c r="E4269" s="88" t="s">
        <v>3026</v>
      </c>
      <c r="F4269" s="40"/>
      <c r="G4269" s="81" t="s">
        <v>3071</v>
      </c>
      <c r="H4269" s="9" t="s">
        <v>20</v>
      </c>
      <c r="I4269" s="102">
        <v>6450</v>
      </c>
      <c r="J4269" s="102">
        <v>6450</v>
      </c>
      <c r="K4269" s="102"/>
      <c r="L4269" s="102">
        <f t="shared" si="1484"/>
        <v>1074</v>
      </c>
      <c r="M4269" s="102">
        <v>0</v>
      </c>
      <c r="N4269" s="102">
        <v>537</v>
      </c>
      <c r="O4269" s="102">
        <v>537</v>
      </c>
      <c r="P4269" s="102">
        <f t="shared" si="1485"/>
        <v>1074</v>
      </c>
      <c r="Q4269" s="102">
        <f t="shared" si="1487"/>
        <v>16.651162790697676</v>
      </c>
      <c r="R4269" s="35"/>
    </row>
    <row r="4270" spans="1:18" x14ac:dyDescent="0.3">
      <c r="A4270" s="40" t="s">
        <v>796</v>
      </c>
      <c r="B4270" s="40" t="s">
        <v>154</v>
      </c>
      <c r="C4270" s="40" t="s">
        <v>1610</v>
      </c>
      <c r="D4270" s="40" t="s">
        <v>1611</v>
      </c>
      <c r="E4270" s="88" t="s">
        <v>3033</v>
      </c>
      <c r="F4270" s="40"/>
      <c r="G4270" s="81" t="s">
        <v>3071</v>
      </c>
      <c r="H4270" s="9" t="s">
        <v>21</v>
      </c>
      <c r="I4270" s="102">
        <v>1050</v>
      </c>
      <c r="J4270" s="102">
        <v>1050</v>
      </c>
      <c r="K4270" s="102"/>
      <c r="L4270" s="102">
        <f t="shared" si="1484"/>
        <v>0</v>
      </c>
      <c r="M4270" s="102">
        <v>0</v>
      </c>
      <c r="N4270" s="102"/>
      <c r="O4270" s="102"/>
      <c r="P4270" s="102">
        <f t="shared" si="1485"/>
        <v>0</v>
      </c>
      <c r="Q4270" s="102">
        <f t="shared" si="1487"/>
        <v>0</v>
      </c>
      <c r="R4270" s="35"/>
    </row>
    <row r="4271" spans="1:18" x14ac:dyDescent="0.3">
      <c r="A4271" s="40" t="s">
        <v>796</v>
      </c>
      <c r="B4271" s="40" t="s">
        <v>154</v>
      </c>
      <c r="C4271" s="40" t="s">
        <v>1610</v>
      </c>
      <c r="D4271" s="40" t="s">
        <v>1611</v>
      </c>
      <c r="E4271" s="88" t="s">
        <v>3035</v>
      </c>
      <c r="F4271" s="40"/>
      <c r="G4271" s="81" t="s">
        <v>3071</v>
      </c>
      <c r="H4271" s="9" t="s">
        <v>23</v>
      </c>
      <c r="I4271" s="102">
        <v>6250</v>
      </c>
      <c r="J4271" s="102">
        <v>6250</v>
      </c>
      <c r="K4271" s="102"/>
      <c r="L4271" s="102">
        <f t="shared" si="1484"/>
        <v>1040</v>
      </c>
      <c r="M4271" s="102">
        <v>0</v>
      </c>
      <c r="N4271" s="102">
        <v>520</v>
      </c>
      <c r="O4271" s="102">
        <v>520</v>
      </c>
      <c r="P4271" s="102">
        <f t="shared" si="1485"/>
        <v>1040</v>
      </c>
      <c r="Q4271" s="102">
        <f t="shared" si="1487"/>
        <v>16.64</v>
      </c>
      <c r="R4271" s="35"/>
    </row>
    <row r="4272" spans="1:18" x14ac:dyDescent="0.3">
      <c r="A4272" s="40" t="s">
        <v>796</v>
      </c>
      <c r="B4272" s="40" t="s">
        <v>154</v>
      </c>
      <c r="C4272" s="40" t="s">
        <v>1610</v>
      </c>
      <c r="D4272" s="40" t="s">
        <v>1611</v>
      </c>
      <c r="E4272" s="88" t="s">
        <v>3036</v>
      </c>
      <c r="F4272" s="40"/>
      <c r="G4272" s="81" t="s">
        <v>3071</v>
      </c>
      <c r="H4272" s="9" t="s">
        <v>24</v>
      </c>
      <c r="I4272" s="102">
        <v>0</v>
      </c>
      <c r="J4272" s="102">
        <v>0</v>
      </c>
      <c r="K4272" s="102"/>
      <c r="L4272" s="102">
        <f t="shared" si="1484"/>
        <v>0</v>
      </c>
      <c r="M4272" s="102">
        <v>0</v>
      </c>
      <c r="N4272" s="102"/>
      <c r="O4272" s="102"/>
      <c r="P4272" s="102">
        <f t="shared" si="1485"/>
        <v>0</v>
      </c>
      <c r="Q4272" s="102" t="str">
        <f t="shared" si="1487"/>
        <v>-</v>
      </c>
      <c r="R4272" s="35"/>
    </row>
    <row r="4273" spans="1:18" x14ac:dyDescent="0.3">
      <c r="A4273" s="41" t="s">
        <v>796</v>
      </c>
      <c r="B4273" s="41" t="s">
        <v>154</v>
      </c>
      <c r="C4273" s="41" t="s">
        <v>1610</v>
      </c>
      <c r="D4273" s="41" t="s">
        <v>1611</v>
      </c>
      <c r="E4273" s="41" t="s">
        <v>127</v>
      </c>
      <c r="F4273" s="40" t="s">
        <v>0</v>
      </c>
      <c r="G4273" s="81" t="s">
        <v>0</v>
      </c>
      <c r="H4273" s="6" t="s">
        <v>25</v>
      </c>
      <c r="I4273" s="104">
        <f>SUM(I4274:I4276)</f>
        <v>14775</v>
      </c>
      <c r="J4273" s="104">
        <f>SUM(J4274:J4276)</f>
        <v>14775</v>
      </c>
      <c r="K4273" s="104">
        <f>SUM(K4274:K4276)</f>
        <v>0</v>
      </c>
      <c r="L4273" s="104">
        <f t="shared" si="1484"/>
        <v>3005</v>
      </c>
      <c r="M4273" s="104">
        <f>SUM(M4274:M4276)</f>
        <v>349</v>
      </c>
      <c r="N4273" s="104">
        <f t="shared" ref="N4273:O4273" si="1498">SUM(N4274:N4276)</f>
        <v>1328</v>
      </c>
      <c r="O4273" s="104">
        <f t="shared" si="1498"/>
        <v>1328</v>
      </c>
      <c r="P4273" s="104">
        <f t="shared" si="1485"/>
        <v>3005</v>
      </c>
      <c r="Q4273" s="104">
        <f t="shared" si="1487"/>
        <v>20.338409475465312</v>
      </c>
      <c r="R4273" s="35"/>
    </row>
    <row r="4274" spans="1:18" x14ac:dyDescent="0.3">
      <c r="A4274" s="40" t="s">
        <v>796</v>
      </c>
      <c r="B4274" s="40" t="s">
        <v>154</v>
      </c>
      <c r="C4274" s="40" t="s">
        <v>1610</v>
      </c>
      <c r="D4274" s="40" t="s">
        <v>1611</v>
      </c>
      <c r="E4274" s="88" t="s">
        <v>3019</v>
      </c>
      <c r="F4274" s="40"/>
      <c r="G4274" s="81" t="s">
        <v>3071</v>
      </c>
      <c r="H4274" s="9" t="s">
        <v>25</v>
      </c>
      <c r="I4274" s="102">
        <v>5975</v>
      </c>
      <c r="J4274" s="102">
        <v>5975</v>
      </c>
      <c r="K4274" s="102"/>
      <c r="L4274" s="102">
        <f t="shared" si="1484"/>
        <v>996</v>
      </c>
      <c r="M4274" s="102">
        <v>0</v>
      </c>
      <c r="N4274" s="102">
        <v>498</v>
      </c>
      <c r="O4274" s="102">
        <v>498</v>
      </c>
      <c r="P4274" s="102">
        <f t="shared" si="1485"/>
        <v>996</v>
      </c>
      <c r="Q4274" s="102">
        <f t="shared" si="1487"/>
        <v>16.669456066945607</v>
      </c>
      <c r="R4274" s="35"/>
    </row>
    <row r="4275" spans="1:18" x14ac:dyDescent="0.3">
      <c r="A4275" s="40" t="s">
        <v>796</v>
      </c>
      <c r="B4275" s="40" t="s">
        <v>154</v>
      </c>
      <c r="C4275" s="40" t="s">
        <v>1610</v>
      </c>
      <c r="D4275" s="40" t="s">
        <v>1611</v>
      </c>
      <c r="E4275" s="88" t="s">
        <v>3019</v>
      </c>
      <c r="F4275" s="40" t="s">
        <v>1618</v>
      </c>
      <c r="G4275" s="81" t="s">
        <v>3071</v>
      </c>
      <c r="H4275" s="9" t="s">
        <v>135</v>
      </c>
      <c r="I4275" s="102">
        <v>3300</v>
      </c>
      <c r="J4275" s="102">
        <v>3300</v>
      </c>
      <c r="K4275" s="102"/>
      <c r="L4275" s="102">
        <f t="shared" si="1484"/>
        <v>1049</v>
      </c>
      <c r="M4275" s="102">
        <v>349</v>
      </c>
      <c r="N4275" s="102">
        <v>350</v>
      </c>
      <c r="O4275" s="102">
        <v>350</v>
      </c>
      <c r="P4275" s="102">
        <f t="shared" si="1485"/>
        <v>1049</v>
      </c>
      <c r="Q4275" s="102">
        <f t="shared" si="1487"/>
        <v>31.787878787878789</v>
      </c>
      <c r="R4275" s="35"/>
    </row>
    <row r="4276" spans="1:18" ht="20.399999999999999" x14ac:dyDescent="0.3">
      <c r="A4276" s="40" t="s">
        <v>796</v>
      </c>
      <c r="B4276" s="40" t="s">
        <v>154</v>
      </c>
      <c r="C4276" s="40" t="s">
        <v>1610</v>
      </c>
      <c r="D4276" s="40" t="s">
        <v>1611</v>
      </c>
      <c r="E4276" s="88" t="s">
        <v>3019</v>
      </c>
      <c r="F4276" s="40" t="s">
        <v>1619</v>
      </c>
      <c r="G4276" s="81" t="s">
        <v>3071</v>
      </c>
      <c r="H4276" s="9" t="s">
        <v>141</v>
      </c>
      <c r="I4276" s="102">
        <v>5500</v>
      </c>
      <c r="J4276" s="102">
        <v>5500</v>
      </c>
      <c r="K4276" s="102"/>
      <c r="L4276" s="102">
        <f t="shared" si="1484"/>
        <v>960</v>
      </c>
      <c r="M4276" s="102">
        <v>0</v>
      </c>
      <c r="N4276" s="102">
        <v>480</v>
      </c>
      <c r="O4276" s="102">
        <v>480</v>
      </c>
      <c r="P4276" s="102">
        <f t="shared" si="1485"/>
        <v>960</v>
      </c>
      <c r="Q4276" s="102">
        <f t="shared" si="1487"/>
        <v>17.454545454545457</v>
      </c>
      <c r="R4276" s="35"/>
    </row>
    <row r="4277" spans="1:18" s="34" customFormat="1" ht="20.399999999999999" x14ac:dyDescent="0.3">
      <c r="A4277" s="43" t="s">
        <v>0</v>
      </c>
      <c r="B4277" s="43" t="s">
        <v>0</v>
      </c>
      <c r="C4277" s="43" t="s">
        <v>0</v>
      </c>
      <c r="D4277" s="49" t="s">
        <v>0</v>
      </c>
      <c r="E4277" s="49" t="s">
        <v>0</v>
      </c>
      <c r="F4277" s="49" t="s">
        <v>0</v>
      </c>
      <c r="G4277" s="49" t="s">
        <v>0</v>
      </c>
      <c r="H4277" s="21" t="s">
        <v>35</v>
      </c>
      <c r="I4277" s="112">
        <f t="shared" ref="I4277:O4278" si="1499">SUM(I4278)</f>
        <v>100</v>
      </c>
      <c r="J4277" s="112">
        <f t="shared" si="1499"/>
        <v>100</v>
      </c>
      <c r="K4277" s="112">
        <f t="shared" si="1499"/>
        <v>0</v>
      </c>
      <c r="L4277" s="112">
        <f t="shared" si="1484"/>
        <v>0</v>
      </c>
      <c r="M4277" s="112">
        <f t="shared" si="1499"/>
        <v>0</v>
      </c>
      <c r="N4277" s="112">
        <f t="shared" si="1499"/>
        <v>0</v>
      </c>
      <c r="O4277" s="112">
        <f t="shared" si="1499"/>
        <v>0</v>
      </c>
      <c r="P4277" s="112">
        <f t="shared" si="1485"/>
        <v>0</v>
      </c>
      <c r="Q4277" s="112">
        <f t="shared" si="1487"/>
        <v>0</v>
      </c>
      <c r="R4277" s="35"/>
    </row>
    <row r="4278" spans="1:18" x14ac:dyDescent="0.3">
      <c r="A4278" s="40" t="s">
        <v>796</v>
      </c>
      <c r="B4278" s="40" t="s">
        <v>154</v>
      </c>
      <c r="C4278" s="40" t="s">
        <v>1610</v>
      </c>
      <c r="D4278" s="40" t="s">
        <v>1611</v>
      </c>
      <c r="E4278" s="52" t="s">
        <v>142</v>
      </c>
      <c r="F4278" s="52" t="s">
        <v>0</v>
      </c>
      <c r="G4278" s="52" t="s">
        <v>0</v>
      </c>
      <c r="H4278" s="6" t="s">
        <v>27</v>
      </c>
      <c r="I4278" s="104">
        <f t="shared" si="1499"/>
        <v>100</v>
      </c>
      <c r="J4278" s="104">
        <f t="shared" si="1499"/>
        <v>100</v>
      </c>
      <c r="K4278" s="104">
        <f t="shared" si="1499"/>
        <v>0</v>
      </c>
      <c r="L4278" s="104">
        <f t="shared" si="1484"/>
        <v>0</v>
      </c>
      <c r="M4278" s="104">
        <f t="shared" si="1499"/>
        <v>0</v>
      </c>
      <c r="N4278" s="104">
        <f t="shared" si="1499"/>
        <v>0</v>
      </c>
      <c r="O4278" s="104">
        <f t="shared" si="1499"/>
        <v>0</v>
      </c>
      <c r="P4278" s="104">
        <f t="shared" si="1485"/>
        <v>0</v>
      </c>
      <c r="Q4278" s="104">
        <f t="shared" si="1487"/>
        <v>0</v>
      </c>
      <c r="R4278" s="35"/>
    </row>
    <row r="4279" spans="1:18" x14ac:dyDescent="0.3">
      <c r="A4279" s="40" t="s">
        <v>796</v>
      </c>
      <c r="B4279" s="40" t="s">
        <v>154</v>
      </c>
      <c r="C4279" s="40" t="s">
        <v>1610</v>
      </c>
      <c r="D4279" s="40" t="s">
        <v>1611</v>
      </c>
      <c r="E4279" s="88" t="s">
        <v>3021</v>
      </c>
      <c r="F4279" s="40"/>
      <c r="G4279" s="81" t="s">
        <v>3071</v>
      </c>
      <c r="H4279" s="9" t="s">
        <v>34</v>
      </c>
      <c r="I4279" s="102">
        <v>100</v>
      </c>
      <c r="J4279" s="102">
        <v>100</v>
      </c>
      <c r="K4279" s="102"/>
      <c r="L4279" s="102">
        <f t="shared" si="1484"/>
        <v>0</v>
      </c>
      <c r="M4279" s="102">
        <v>0</v>
      </c>
      <c r="N4279" s="102"/>
      <c r="O4279" s="102"/>
      <c r="P4279" s="102">
        <f t="shared" si="1485"/>
        <v>0</v>
      </c>
      <c r="Q4279" s="102">
        <f t="shared" si="1487"/>
        <v>0</v>
      </c>
      <c r="R4279" s="35"/>
    </row>
    <row r="4280" spans="1:18" s="34" customFormat="1" ht="20.399999999999999" x14ac:dyDescent="0.3">
      <c r="A4280" s="43" t="s">
        <v>0</v>
      </c>
      <c r="B4280" s="43" t="s">
        <v>0</v>
      </c>
      <c r="C4280" s="43" t="s">
        <v>0</v>
      </c>
      <c r="D4280" s="49" t="s">
        <v>0</v>
      </c>
      <c r="E4280" s="49" t="s">
        <v>0</v>
      </c>
      <c r="F4280" s="49" t="s">
        <v>0</v>
      </c>
      <c r="G4280" s="49" t="s">
        <v>0</v>
      </c>
      <c r="H4280" s="21" t="s">
        <v>53</v>
      </c>
      <c r="I4280" s="112">
        <f t="shared" ref="I4280:O4281" si="1500">SUM(I4281)</f>
        <v>6000</v>
      </c>
      <c r="J4280" s="112">
        <f t="shared" si="1500"/>
        <v>0</v>
      </c>
      <c r="K4280" s="112">
        <f t="shared" si="1500"/>
        <v>0</v>
      </c>
      <c r="L4280" s="112">
        <f t="shared" si="1484"/>
        <v>0</v>
      </c>
      <c r="M4280" s="112">
        <f t="shared" si="1500"/>
        <v>0</v>
      </c>
      <c r="N4280" s="112">
        <f t="shared" si="1500"/>
        <v>0</v>
      </c>
      <c r="O4280" s="112">
        <f t="shared" si="1500"/>
        <v>0</v>
      </c>
      <c r="P4280" s="112">
        <f t="shared" si="1485"/>
        <v>0</v>
      </c>
      <c r="Q4280" s="112" t="str">
        <f t="shared" si="1487"/>
        <v>-</v>
      </c>
      <c r="R4280" s="35"/>
    </row>
    <row r="4281" spans="1:18" x14ac:dyDescent="0.3">
      <c r="A4281" s="40" t="s">
        <v>796</v>
      </c>
      <c r="B4281" s="40" t="s">
        <v>154</v>
      </c>
      <c r="C4281" s="40" t="s">
        <v>1610</v>
      </c>
      <c r="D4281" s="40" t="s">
        <v>1611</v>
      </c>
      <c r="E4281" s="52" t="s">
        <v>149</v>
      </c>
      <c r="F4281" s="52" t="s">
        <v>0</v>
      </c>
      <c r="G4281" s="52" t="s">
        <v>0</v>
      </c>
      <c r="H4281" s="6" t="s">
        <v>46</v>
      </c>
      <c r="I4281" s="104">
        <f t="shared" si="1500"/>
        <v>6000</v>
      </c>
      <c r="J4281" s="104">
        <f t="shared" si="1500"/>
        <v>0</v>
      </c>
      <c r="K4281" s="104">
        <f t="shared" si="1500"/>
        <v>0</v>
      </c>
      <c r="L4281" s="104">
        <f t="shared" si="1484"/>
        <v>0</v>
      </c>
      <c r="M4281" s="104">
        <f t="shared" si="1500"/>
        <v>0</v>
      </c>
      <c r="N4281" s="104">
        <f t="shared" si="1500"/>
        <v>0</v>
      </c>
      <c r="O4281" s="104">
        <f t="shared" si="1500"/>
        <v>0</v>
      </c>
      <c r="P4281" s="104">
        <f t="shared" si="1485"/>
        <v>0</v>
      </c>
      <c r="Q4281" s="104" t="str">
        <f t="shared" si="1487"/>
        <v>-</v>
      </c>
      <c r="R4281" s="35"/>
    </row>
    <row r="4282" spans="1:18" x14ac:dyDescent="0.3">
      <c r="A4282" s="40" t="s">
        <v>796</v>
      </c>
      <c r="B4282" s="40" t="s">
        <v>154</v>
      </c>
      <c r="C4282" s="40" t="s">
        <v>1610</v>
      </c>
      <c r="D4282" s="40" t="s">
        <v>1611</v>
      </c>
      <c r="E4282" s="88" t="s">
        <v>3022</v>
      </c>
      <c r="F4282" s="40"/>
      <c r="G4282" s="81" t="s">
        <v>3071</v>
      </c>
      <c r="H4282" s="9" t="s">
        <v>49</v>
      </c>
      <c r="I4282" s="102">
        <v>6000</v>
      </c>
      <c r="J4282" s="102">
        <v>0</v>
      </c>
      <c r="K4282" s="102"/>
      <c r="L4282" s="102">
        <f t="shared" si="1484"/>
        <v>0</v>
      </c>
      <c r="M4282" s="102">
        <v>0</v>
      </c>
      <c r="N4282" s="102"/>
      <c r="O4282" s="102"/>
      <c r="P4282" s="102">
        <f t="shared" si="1485"/>
        <v>0</v>
      </c>
      <c r="Q4282" s="102" t="str">
        <f t="shared" si="1487"/>
        <v>-</v>
      </c>
      <c r="R4282" s="35"/>
    </row>
    <row r="4283" spans="1:18" s="34" customFormat="1" x14ac:dyDescent="0.3">
      <c r="A4283" s="49" t="s">
        <v>0</v>
      </c>
      <c r="B4283" s="49" t="s">
        <v>0</v>
      </c>
      <c r="C4283" s="49" t="s">
        <v>0</v>
      </c>
      <c r="D4283" s="49" t="s">
        <v>0</v>
      </c>
      <c r="E4283" s="49" t="s">
        <v>0</v>
      </c>
      <c r="F4283" s="49" t="s">
        <v>0</v>
      </c>
      <c r="G4283" s="49" t="s">
        <v>0</v>
      </c>
      <c r="H4283" s="21" t="s">
        <v>1620</v>
      </c>
      <c r="I4283" s="112">
        <f>SUM(I4254,I4277,I4280)</f>
        <v>1613030</v>
      </c>
      <c r="J4283" s="112">
        <f>SUM(J4254,J4277,J4280)</f>
        <v>1607030</v>
      </c>
      <c r="K4283" s="112">
        <f>SUM(K4254,K4277,K4280)</f>
        <v>0</v>
      </c>
      <c r="L4283" s="112">
        <f t="shared" si="1484"/>
        <v>438277</v>
      </c>
      <c r="M4283" s="112">
        <f>SUM(M4254,M4277,M4280)</f>
        <v>132109</v>
      </c>
      <c r="N4283" s="112">
        <f t="shared" ref="N4283:O4283" si="1501">SUM(N4254,N4277,N4280)</f>
        <v>155456</v>
      </c>
      <c r="O4283" s="112">
        <f t="shared" si="1501"/>
        <v>150712</v>
      </c>
      <c r="P4283" s="112">
        <f t="shared" si="1485"/>
        <v>438277</v>
      </c>
      <c r="Q4283" s="112">
        <f t="shared" si="1487"/>
        <v>27.272484023322523</v>
      </c>
      <c r="R4283" s="35"/>
    </row>
    <row r="4284" spans="1:18" ht="15" thickBot="1" x14ac:dyDescent="0.35">
      <c r="A4284" s="81" t="s">
        <v>0</v>
      </c>
      <c r="B4284" s="81" t="s">
        <v>0</v>
      </c>
      <c r="C4284" s="81" t="s">
        <v>0</v>
      </c>
      <c r="D4284" s="81" t="s">
        <v>0</v>
      </c>
      <c r="E4284" s="81" t="s">
        <v>0</v>
      </c>
      <c r="F4284" s="81" t="s">
        <v>0</v>
      </c>
      <c r="G4284" s="81" t="s">
        <v>0</v>
      </c>
      <c r="H4284" s="6" t="s">
        <v>152</v>
      </c>
      <c r="I4284" s="104">
        <v>52</v>
      </c>
      <c r="J4284" s="104">
        <v>52</v>
      </c>
      <c r="K4284" s="104"/>
      <c r="L4284" s="104"/>
      <c r="M4284" s="104"/>
      <c r="N4284" s="104"/>
      <c r="O4284" s="104"/>
      <c r="P4284" s="104"/>
      <c r="Q4284" s="104"/>
      <c r="R4284" s="35"/>
    </row>
    <row r="4285" spans="1:18" s="34" customFormat="1" ht="31.2" thickBot="1" x14ac:dyDescent="0.35">
      <c r="A4285" s="127" t="s">
        <v>0</v>
      </c>
      <c r="B4285" s="127" t="s">
        <v>0</v>
      </c>
      <c r="C4285" s="127" t="s">
        <v>0</v>
      </c>
      <c r="D4285" s="127" t="s">
        <v>0</v>
      </c>
      <c r="E4285" s="127" t="s">
        <v>0</v>
      </c>
      <c r="F4285" s="127" t="s">
        <v>0</v>
      </c>
      <c r="G4285" s="127" t="s">
        <v>0</v>
      </c>
      <c r="H4285" s="29" t="s">
        <v>63</v>
      </c>
      <c r="I4285" s="124" t="s">
        <v>3013</v>
      </c>
      <c r="J4285" s="124" t="s">
        <v>2</v>
      </c>
      <c r="K4285" s="124" t="s">
        <v>3097</v>
      </c>
      <c r="L4285" s="124" t="s">
        <v>3097</v>
      </c>
      <c r="M4285" s="124" t="s">
        <v>3098</v>
      </c>
      <c r="N4285" s="124" t="s">
        <v>3099</v>
      </c>
      <c r="O4285" s="124" t="s">
        <v>3100</v>
      </c>
      <c r="P4285" s="124" t="s">
        <v>3097</v>
      </c>
      <c r="Q4285" s="126" t="s">
        <v>3101</v>
      </c>
      <c r="R4285" s="35"/>
    </row>
    <row r="4286" spans="1:18" x14ac:dyDescent="0.3">
      <c r="A4286" s="128"/>
      <c r="B4286" s="128"/>
      <c r="C4286" s="128"/>
      <c r="D4286" s="128"/>
      <c r="E4286" s="128"/>
      <c r="F4286" s="128"/>
      <c r="G4286" s="128"/>
      <c r="H4286" s="10" t="s">
        <v>0</v>
      </c>
      <c r="I4286" s="103">
        <v>1</v>
      </c>
      <c r="J4286" s="103">
        <v>2</v>
      </c>
      <c r="K4286" s="103">
        <v>3</v>
      </c>
      <c r="L4286" s="103" t="s">
        <v>3</v>
      </c>
      <c r="M4286" s="103">
        <v>5</v>
      </c>
      <c r="N4286" s="103">
        <v>6</v>
      </c>
      <c r="O4286" s="103">
        <v>7</v>
      </c>
      <c r="P4286" s="103" t="s">
        <v>3102</v>
      </c>
      <c r="Q4286" s="103">
        <v>9</v>
      </c>
      <c r="R4286" s="35"/>
    </row>
    <row r="4287" spans="1:18" x14ac:dyDescent="0.3">
      <c r="A4287" s="128"/>
      <c r="B4287" s="128"/>
      <c r="C4287" s="128"/>
      <c r="D4287" s="128"/>
      <c r="E4287" s="128"/>
      <c r="F4287" s="128"/>
      <c r="G4287" s="128"/>
      <c r="H4287" s="11" t="s">
        <v>99</v>
      </c>
      <c r="I4287" s="105">
        <f>SUM(I4283)</f>
        <v>1613030</v>
      </c>
      <c r="J4287" s="105">
        <f>SUM(J4283)</f>
        <v>1607030</v>
      </c>
      <c r="K4287" s="105">
        <f>SUM(K4283)</f>
        <v>0</v>
      </c>
      <c r="L4287" s="105">
        <f t="shared" si="1484"/>
        <v>438277</v>
      </c>
      <c r="M4287" s="105">
        <f>SUM(M4283)</f>
        <v>132109</v>
      </c>
      <c r="N4287" s="105">
        <f t="shared" ref="N4287:O4287" si="1502">SUM(N4283)</f>
        <v>155456</v>
      </c>
      <c r="O4287" s="105">
        <f t="shared" si="1502"/>
        <v>150712</v>
      </c>
      <c r="P4287" s="105">
        <f t="shared" si="1485"/>
        <v>438277</v>
      </c>
      <c r="Q4287" s="105">
        <f t="shared" si="1487"/>
        <v>27.272484023322523</v>
      </c>
      <c r="R4287" s="35"/>
    </row>
    <row r="4288" spans="1:18" x14ac:dyDescent="0.3">
      <c r="A4288" s="128"/>
      <c r="B4288" s="128"/>
      <c r="C4288" s="128"/>
      <c r="D4288" s="128"/>
      <c r="E4288" s="128"/>
      <c r="F4288" s="128"/>
      <c r="G4288" s="128"/>
      <c r="H4288" s="12" t="s">
        <v>62</v>
      </c>
      <c r="I4288" s="105">
        <f>SUM(I4287)</f>
        <v>1613030</v>
      </c>
      <c r="J4288" s="105">
        <f>SUM(J4287)</f>
        <v>1607030</v>
      </c>
      <c r="K4288" s="105">
        <f>SUM(K4287)</f>
        <v>0</v>
      </c>
      <c r="L4288" s="105">
        <f t="shared" si="1484"/>
        <v>438277</v>
      </c>
      <c r="M4288" s="105">
        <f>SUM(M4287)</f>
        <v>132109</v>
      </c>
      <c r="N4288" s="105">
        <f t="shared" ref="N4288:O4288" si="1503">SUM(N4287)</f>
        <v>155456</v>
      </c>
      <c r="O4288" s="105">
        <f t="shared" si="1503"/>
        <v>150712</v>
      </c>
      <c r="P4288" s="105">
        <f t="shared" si="1485"/>
        <v>438277</v>
      </c>
      <c r="Q4288" s="105">
        <f t="shared" si="1487"/>
        <v>27.272484023322523</v>
      </c>
      <c r="R4288" s="35"/>
    </row>
    <row r="4289" spans="1:18" x14ac:dyDescent="0.3">
      <c r="A4289" s="129"/>
      <c r="B4289" s="129"/>
      <c r="C4289" s="129"/>
      <c r="D4289" s="129"/>
      <c r="E4289" s="129"/>
      <c r="F4289" s="129"/>
      <c r="G4289" s="129"/>
      <c r="R4289" s="35"/>
    </row>
    <row r="4290" spans="1:18" ht="15" thickBot="1" x14ac:dyDescent="0.35">
      <c r="A4290" s="81" t="s">
        <v>0</v>
      </c>
      <c r="B4290" s="81" t="s">
        <v>0</v>
      </c>
      <c r="C4290" s="81" t="s">
        <v>0</v>
      </c>
      <c r="D4290" s="81" t="s">
        <v>0</v>
      </c>
      <c r="E4290" s="81" t="s">
        <v>0</v>
      </c>
      <c r="F4290" s="81" t="s">
        <v>0</v>
      </c>
      <c r="G4290" s="81" t="s">
        <v>0</v>
      </c>
      <c r="H4290" s="13" t="s">
        <v>0</v>
      </c>
      <c r="I4290" s="106"/>
      <c r="J4290" s="106"/>
      <c r="K4290" s="106"/>
      <c r="L4290" s="106"/>
      <c r="M4290" s="106"/>
      <c r="N4290" s="106"/>
      <c r="O4290" s="106"/>
      <c r="P4290" s="106"/>
      <c r="Q4290" s="106"/>
      <c r="R4290" s="35"/>
    </row>
    <row r="4291" spans="1:18" s="34" customFormat="1" ht="31.2" thickBot="1" x14ac:dyDescent="0.35">
      <c r="A4291" s="45" t="s">
        <v>112</v>
      </c>
      <c r="B4291" s="45" t="s">
        <v>113</v>
      </c>
      <c r="C4291" s="45" t="s">
        <v>114</v>
      </c>
      <c r="D4291" s="46" t="s">
        <v>0</v>
      </c>
      <c r="E4291" s="45" t="s">
        <v>3014</v>
      </c>
      <c r="F4291" s="45" t="s">
        <v>115</v>
      </c>
      <c r="G4291" s="45" t="s">
        <v>116</v>
      </c>
      <c r="H4291" s="29" t="s">
        <v>1</v>
      </c>
      <c r="I4291" s="124" t="s">
        <v>3013</v>
      </c>
      <c r="J4291" s="124" t="s">
        <v>2</v>
      </c>
      <c r="K4291" s="124" t="s">
        <v>3097</v>
      </c>
      <c r="L4291" s="124" t="s">
        <v>3097</v>
      </c>
      <c r="M4291" s="124" t="s">
        <v>3098</v>
      </c>
      <c r="N4291" s="124" t="s">
        <v>3099</v>
      </c>
      <c r="O4291" s="124" t="s">
        <v>3100</v>
      </c>
      <c r="P4291" s="124" t="s">
        <v>3097</v>
      </c>
      <c r="Q4291" s="126" t="s">
        <v>3101</v>
      </c>
      <c r="R4291" s="35"/>
    </row>
    <row r="4292" spans="1:18" x14ac:dyDescent="0.3">
      <c r="A4292" s="50" t="s">
        <v>0</v>
      </c>
      <c r="B4292" s="50" t="s">
        <v>0</v>
      </c>
      <c r="C4292" s="50" t="s">
        <v>0</v>
      </c>
      <c r="D4292" s="51" t="s">
        <v>0</v>
      </c>
      <c r="E4292" s="51" t="s">
        <v>0</v>
      </c>
      <c r="F4292" s="86" t="s">
        <v>0</v>
      </c>
      <c r="G4292" s="87" t="s">
        <v>0</v>
      </c>
      <c r="H4292" s="8" t="s">
        <v>0</v>
      </c>
      <c r="I4292" s="103">
        <v>1</v>
      </c>
      <c r="J4292" s="103">
        <v>2</v>
      </c>
      <c r="K4292" s="103">
        <v>3</v>
      </c>
      <c r="L4292" s="103" t="s">
        <v>3</v>
      </c>
      <c r="M4292" s="103">
        <v>5</v>
      </c>
      <c r="N4292" s="103">
        <v>6</v>
      </c>
      <c r="O4292" s="103">
        <v>7</v>
      </c>
      <c r="P4292" s="103" t="s">
        <v>3102</v>
      </c>
      <c r="Q4292" s="103">
        <v>9</v>
      </c>
      <c r="R4292" s="35"/>
    </row>
    <row r="4293" spans="1:18" x14ac:dyDescent="0.3">
      <c r="A4293" s="41" t="s">
        <v>796</v>
      </c>
      <c r="B4293" s="41" t="s">
        <v>154</v>
      </c>
      <c r="C4293" s="40" t="s">
        <v>1621</v>
      </c>
      <c r="D4293" s="40" t="s">
        <v>1622</v>
      </c>
      <c r="E4293" s="52" t="s">
        <v>0</v>
      </c>
      <c r="F4293" s="52" t="s">
        <v>0</v>
      </c>
      <c r="G4293" s="52" t="s">
        <v>0</v>
      </c>
      <c r="H4293" s="6" t="s">
        <v>1623</v>
      </c>
      <c r="I4293" s="102"/>
      <c r="J4293" s="102"/>
      <c r="K4293" s="102"/>
      <c r="L4293" s="102">
        <f t="shared" si="1484"/>
        <v>0</v>
      </c>
      <c r="M4293" s="102">
        <v>0</v>
      </c>
      <c r="N4293" s="102"/>
      <c r="O4293" s="102"/>
      <c r="P4293" s="102">
        <f t="shared" si="1485"/>
        <v>0</v>
      </c>
      <c r="Q4293" s="102" t="str">
        <f t="shared" si="1487"/>
        <v>-</v>
      </c>
      <c r="R4293" s="35"/>
    </row>
    <row r="4294" spans="1:18" s="34" customFormat="1" ht="20.399999999999999" x14ac:dyDescent="0.3">
      <c r="A4294" s="43" t="s">
        <v>0</v>
      </c>
      <c r="B4294" s="43" t="s">
        <v>0</v>
      </c>
      <c r="C4294" s="43" t="s">
        <v>0</v>
      </c>
      <c r="D4294" s="49" t="s">
        <v>0</v>
      </c>
      <c r="E4294" s="49" t="s">
        <v>0</v>
      </c>
      <c r="F4294" s="49" t="s">
        <v>0</v>
      </c>
      <c r="G4294" s="49" t="s">
        <v>0</v>
      </c>
      <c r="H4294" s="21" t="s">
        <v>26</v>
      </c>
      <c r="I4294" s="112">
        <f>SUM(I4295,I4302,I4304)</f>
        <v>1094853</v>
      </c>
      <c r="J4294" s="112">
        <f>SUM(J4295,J4302,J4304)</f>
        <v>1049353</v>
      </c>
      <c r="K4294" s="112">
        <f>SUM(K4295,K4302,K4304)</f>
        <v>0</v>
      </c>
      <c r="L4294" s="112">
        <f t="shared" si="1484"/>
        <v>264086</v>
      </c>
      <c r="M4294" s="112">
        <f>SUM(M4295,M4302,M4304)</f>
        <v>80286</v>
      </c>
      <c r="N4294" s="112">
        <f t="shared" ref="N4294:O4294" si="1504">SUM(N4295,N4302,N4304)</f>
        <v>93925</v>
      </c>
      <c r="O4294" s="112">
        <f t="shared" si="1504"/>
        <v>89875</v>
      </c>
      <c r="P4294" s="112">
        <f t="shared" si="1485"/>
        <v>264086</v>
      </c>
      <c r="Q4294" s="112">
        <f t="shared" si="1487"/>
        <v>25.166555010563652</v>
      </c>
      <c r="R4294" s="35"/>
    </row>
    <row r="4295" spans="1:18" x14ac:dyDescent="0.3">
      <c r="A4295" s="40" t="s">
        <v>796</v>
      </c>
      <c r="B4295" s="40" t="s">
        <v>154</v>
      </c>
      <c r="C4295" s="40" t="s">
        <v>1621</v>
      </c>
      <c r="D4295" s="40" t="s">
        <v>1622</v>
      </c>
      <c r="E4295" s="52" t="s">
        <v>119</v>
      </c>
      <c r="F4295" s="52" t="s">
        <v>0</v>
      </c>
      <c r="G4295" s="52" t="s">
        <v>0</v>
      </c>
      <c r="H4295" s="6" t="s">
        <v>5</v>
      </c>
      <c r="I4295" s="104">
        <f>SUM(I4296,I4297)</f>
        <v>882974</v>
      </c>
      <c r="J4295" s="104">
        <f>SUM(J4296,J4297)</f>
        <v>864974</v>
      </c>
      <c r="K4295" s="104">
        <f>SUM(K4296,K4297)</f>
        <v>0</v>
      </c>
      <c r="L4295" s="104">
        <f t="shared" si="1484"/>
        <v>221259</v>
      </c>
      <c r="M4295" s="104">
        <f>SUM(M4296,M4297)</f>
        <v>73259</v>
      </c>
      <c r="N4295" s="104">
        <f t="shared" ref="N4295:O4295" si="1505">SUM(N4296,N4297)</f>
        <v>74000</v>
      </c>
      <c r="O4295" s="104">
        <f t="shared" si="1505"/>
        <v>74000</v>
      </c>
      <c r="P4295" s="104">
        <f t="shared" si="1485"/>
        <v>221259</v>
      </c>
      <c r="Q4295" s="104">
        <f t="shared" si="1487"/>
        <v>25.579844018432922</v>
      </c>
      <c r="R4295" s="35"/>
    </row>
    <row r="4296" spans="1:18" x14ac:dyDescent="0.3">
      <c r="A4296" s="40" t="s">
        <v>796</v>
      </c>
      <c r="B4296" s="40" t="s">
        <v>154</v>
      </c>
      <c r="C4296" s="40" t="s">
        <v>1621</v>
      </c>
      <c r="D4296" s="40" t="s">
        <v>1622</v>
      </c>
      <c r="E4296" s="88" t="s">
        <v>3015</v>
      </c>
      <c r="F4296" s="40"/>
      <c r="G4296" s="81" t="s">
        <v>3071</v>
      </c>
      <c r="H4296" s="9" t="s">
        <v>6</v>
      </c>
      <c r="I4296" s="102">
        <v>769974</v>
      </c>
      <c r="J4296" s="102">
        <v>753974</v>
      </c>
      <c r="K4296" s="102"/>
      <c r="L4296" s="102">
        <f t="shared" si="1484"/>
        <v>194925</v>
      </c>
      <c r="M4296" s="102">
        <v>64925</v>
      </c>
      <c r="N4296" s="102">
        <v>65000</v>
      </c>
      <c r="O4296" s="102">
        <v>65000</v>
      </c>
      <c r="P4296" s="102">
        <f t="shared" si="1485"/>
        <v>194925</v>
      </c>
      <c r="Q4296" s="102">
        <f t="shared" si="1487"/>
        <v>25.853013499139227</v>
      </c>
      <c r="R4296" s="35"/>
    </row>
    <row r="4297" spans="1:18" x14ac:dyDescent="0.3">
      <c r="A4297" s="41" t="s">
        <v>796</v>
      </c>
      <c r="B4297" s="41" t="s">
        <v>154</v>
      </c>
      <c r="C4297" s="41" t="s">
        <v>1621</v>
      </c>
      <c r="D4297" s="41" t="s">
        <v>1622</v>
      </c>
      <c r="E4297" s="41" t="s">
        <v>120</v>
      </c>
      <c r="F4297" s="40" t="s">
        <v>0</v>
      </c>
      <c r="G4297" s="81" t="s">
        <v>0</v>
      </c>
      <c r="H4297" s="6" t="s">
        <v>7</v>
      </c>
      <c r="I4297" s="104">
        <f>SUM(I4298:I4301)</f>
        <v>113000</v>
      </c>
      <c r="J4297" s="104">
        <f>SUM(J4298:J4301)</f>
        <v>111000</v>
      </c>
      <c r="K4297" s="104">
        <f>SUM(K4298:K4301)</f>
        <v>0</v>
      </c>
      <c r="L4297" s="104">
        <f t="shared" si="1484"/>
        <v>26334</v>
      </c>
      <c r="M4297" s="104">
        <f>SUM(M4298:M4301)</f>
        <v>8334</v>
      </c>
      <c r="N4297" s="104">
        <f t="shared" ref="N4297:O4297" si="1506">SUM(N4298:N4301)</f>
        <v>9000</v>
      </c>
      <c r="O4297" s="104">
        <f t="shared" si="1506"/>
        <v>9000</v>
      </c>
      <c r="P4297" s="104">
        <f t="shared" si="1485"/>
        <v>26334</v>
      </c>
      <c r="Q4297" s="104">
        <f t="shared" si="1487"/>
        <v>23.724324324324325</v>
      </c>
      <c r="R4297" s="35"/>
    </row>
    <row r="4298" spans="1:18" x14ac:dyDescent="0.3">
      <c r="A4298" s="40" t="s">
        <v>796</v>
      </c>
      <c r="B4298" s="40" t="s">
        <v>154</v>
      </c>
      <c r="C4298" s="40" t="s">
        <v>1621</v>
      </c>
      <c r="D4298" s="40" t="s">
        <v>1622</v>
      </c>
      <c r="E4298" s="88" t="s">
        <v>3016</v>
      </c>
      <c r="F4298" s="40" t="s">
        <v>1624</v>
      </c>
      <c r="G4298" s="81" t="s">
        <v>3071</v>
      </c>
      <c r="H4298" s="9" t="s">
        <v>9</v>
      </c>
      <c r="I4298" s="102">
        <v>18500</v>
      </c>
      <c r="J4298" s="102">
        <v>18000</v>
      </c>
      <c r="K4298" s="102"/>
      <c r="L4298" s="102">
        <f t="shared" si="1484"/>
        <v>5697</v>
      </c>
      <c r="M4298" s="102">
        <v>1697</v>
      </c>
      <c r="N4298" s="102">
        <v>2000</v>
      </c>
      <c r="O4298" s="102">
        <v>2000</v>
      </c>
      <c r="P4298" s="102">
        <f t="shared" si="1485"/>
        <v>5697</v>
      </c>
      <c r="Q4298" s="102">
        <f t="shared" si="1487"/>
        <v>31.65</v>
      </c>
      <c r="R4298" s="35"/>
    </row>
    <row r="4299" spans="1:18" x14ac:dyDescent="0.3">
      <c r="A4299" s="40" t="s">
        <v>796</v>
      </c>
      <c r="B4299" s="40" t="s">
        <v>154</v>
      </c>
      <c r="C4299" s="40" t="s">
        <v>1621</v>
      </c>
      <c r="D4299" s="40" t="s">
        <v>1622</v>
      </c>
      <c r="E4299" s="88" t="s">
        <v>3016</v>
      </c>
      <c r="F4299" s="40" t="s">
        <v>1625</v>
      </c>
      <c r="G4299" s="81" t="s">
        <v>3071</v>
      </c>
      <c r="H4299" s="9" t="s">
        <v>12</v>
      </c>
      <c r="I4299" s="102">
        <v>63800</v>
      </c>
      <c r="J4299" s="102">
        <v>62300</v>
      </c>
      <c r="K4299" s="102"/>
      <c r="L4299" s="102">
        <f t="shared" ref="L4299:L4362" si="1507">SUM(M4299:O4299)</f>
        <v>20637</v>
      </c>
      <c r="M4299" s="102">
        <v>6637</v>
      </c>
      <c r="N4299" s="102">
        <v>7000</v>
      </c>
      <c r="O4299" s="102">
        <v>7000</v>
      </c>
      <c r="P4299" s="102">
        <f t="shared" ref="P4299:P4362" si="1508">K4299+L4299</f>
        <v>20637</v>
      </c>
      <c r="Q4299" s="102">
        <f t="shared" si="1487"/>
        <v>33.125200642054573</v>
      </c>
      <c r="R4299" s="35"/>
    </row>
    <row r="4300" spans="1:18" x14ac:dyDescent="0.3">
      <c r="A4300" s="40" t="s">
        <v>796</v>
      </c>
      <c r="B4300" s="40" t="s">
        <v>154</v>
      </c>
      <c r="C4300" s="40" t="s">
        <v>1621</v>
      </c>
      <c r="D4300" s="40" t="s">
        <v>1622</v>
      </c>
      <c r="E4300" s="88" t="s">
        <v>3016</v>
      </c>
      <c r="F4300" s="40" t="s">
        <v>1626</v>
      </c>
      <c r="G4300" s="81" t="s">
        <v>3071</v>
      </c>
      <c r="H4300" s="9" t="s">
        <v>10</v>
      </c>
      <c r="I4300" s="102">
        <v>15000</v>
      </c>
      <c r="J4300" s="102">
        <v>15000</v>
      </c>
      <c r="K4300" s="102"/>
      <c r="L4300" s="102">
        <f t="shared" si="1507"/>
        <v>0</v>
      </c>
      <c r="M4300" s="102">
        <v>0</v>
      </c>
      <c r="N4300" s="102"/>
      <c r="O4300" s="102"/>
      <c r="P4300" s="102">
        <f t="shared" si="1508"/>
        <v>0</v>
      </c>
      <c r="Q4300" s="102">
        <f t="shared" si="1487"/>
        <v>0</v>
      </c>
      <c r="R4300" s="35"/>
    </row>
    <row r="4301" spans="1:18" x14ac:dyDescent="0.3">
      <c r="A4301" s="40" t="s">
        <v>796</v>
      </c>
      <c r="B4301" s="40" t="s">
        <v>154</v>
      </c>
      <c r="C4301" s="40" t="s">
        <v>1621</v>
      </c>
      <c r="D4301" s="40" t="s">
        <v>1622</v>
      </c>
      <c r="E4301" s="88" t="s">
        <v>3016</v>
      </c>
      <c r="F4301" s="40" t="s">
        <v>1627</v>
      </c>
      <c r="G4301" s="81" t="s">
        <v>3071</v>
      </c>
      <c r="H4301" s="9" t="s">
        <v>11</v>
      </c>
      <c r="I4301" s="102">
        <v>15700</v>
      </c>
      <c r="J4301" s="102">
        <v>15700</v>
      </c>
      <c r="K4301" s="102"/>
      <c r="L4301" s="102">
        <f t="shared" si="1507"/>
        <v>0</v>
      </c>
      <c r="M4301" s="102">
        <v>0</v>
      </c>
      <c r="N4301" s="102"/>
      <c r="O4301" s="102"/>
      <c r="P4301" s="102">
        <f t="shared" si="1508"/>
        <v>0</v>
      </c>
      <c r="Q4301" s="102">
        <f t="shared" ref="Q4301:Q4364" si="1509">IF(J4301=0,"-",P4301/J4301*100)</f>
        <v>0</v>
      </c>
      <c r="R4301" s="35"/>
    </row>
    <row r="4302" spans="1:18" x14ac:dyDescent="0.3">
      <c r="A4302" s="40" t="s">
        <v>796</v>
      </c>
      <c r="B4302" s="40" t="s">
        <v>154</v>
      </c>
      <c r="C4302" s="40" t="s">
        <v>1621</v>
      </c>
      <c r="D4302" s="40" t="s">
        <v>1622</v>
      </c>
      <c r="E4302" s="52" t="s">
        <v>124</v>
      </c>
      <c r="F4302" s="52" t="s">
        <v>0</v>
      </c>
      <c r="G4302" s="52" t="s">
        <v>0</v>
      </c>
      <c r="H4302" s="6" t="s">
        <v>14</v>
      </c>
      <c r="I4302" s="104">
        <f>SUM(I4303)</f>
        <v>81679</v>
      </c>
      <c r="J4302" s="104">
        <f>SUM(J4303)</f>
        <v>80679</v>
      </c>
      <c r="K4302" s="104">
        <f>SUM(K4303)</f>
        <v>0</v>
      </c>
      <c r="L4302" s="104">
        <f t="shared" si="1507"/>
        <v>22818</v>
      </c>
      <c r="M4302" s="104">
        <f>SUM(M4303)</f>
        <v>6818</v>
      </c>
      <c r="N4302" s="104">
        <f t="shared" ref="N4302:O4302" si="1510">SUM(N4303)</f>
        <v>8000</v>
      </c>
      <c r="O4302" s="104">
        <f t="shared" si="1510"/>
        <v>8000</v>
      </c>
      <c r="P4302" s="104">
        <f t="shared" si="1508"/>
        <v>22818</v>
      </c>
      <c r="Q4302" s="104">
        <f t="shared" si="1509"/>
        <v>28.282452682854277</v>
      </c>
      <c r="R4302" s="35"/>
    </row>
    <row r="4303" spans="1:18" x14ac:dyDescent="0.3">
      <c r="A4303" s="40" t="s">
        <v>796</v>
      </c>
      <c r="B4303" s="40" t="s">
        <v>154</v>
      </c>
      <c r="C4303" s="40" t="s">
        <v>1621</v>
      </c>
      <c r="D4303" s="40" t="s">
        <v>1622</v>
      </c>
      <c r="E4303" s="88" t="s">
        <v>3017</v>
      </c>
      <c r="F4303" s="40"/>
      <c r="G4303" s="81" t="s">
        <v>3071</v>
      </c>
      <c r="H4303" s="9" t="s">
        <v>15</v>
      </c>
      <c r="I4303" s="102">
        <v>81679</v>
      </c>
      <c r="J4303" s="102">
        <v>80679</v>
      </c>
      <c r="K4303" s="102"/>
      <c r="L4303" s="102">
        <f t="shared" si="1507"/>
        <v>22818</v>
      </c>
      <c r="M4303" s="102">
        <v>6818</v>
      </c>
      <c r="N4303" s="102">
        <v>8000</v>
      </c>
      <c r="O4303" s="102">
        <v>8000</v>
      </c>
      <c r="P4303" s="102">
        <f t="shared" si="1508"/>
        <v>22818</v>
      </c>
      <c r="Q4303" s="102">
        <f t="shared" si="1509"/>
        <v>28.282452682854277</v>
      </c>
      <c r="R4303" s="35"/>
    </row>
    <row r="4304" spans="1:18" x14ac:dyDescent="0.3">
      <c r="A4304" s="40" t="s">
        <v>796</v>
      </c>
      <c r="B4304" s="40" t="s">
        <v>154</v>
      </c>
      <c r="C4304" s="40" t="s">
        <v>1621</v>
      </c>
      <c r="D4304" s="40" t="s">
        <v>1622</v>
      </c>
      <c r="E4304" s="52" t="s">
        <v>125</v>
      </c>
      <c r="F4304" s="52" t="s">
        <v>0</v>
      </c>
      <c r="G4304" s="52" t="s">
        <v>0</v>
      </c>
      <c r="H4304" s="6" t="s">
        <v>16</v>
      </c>
      <c r="I4304" s="104">
        <f>SUM(I4305:I4312)</f>
        <v>130200</v>
      </c>
      <c r="J4304" s="104">
        <f>SUM(J4305:J4312)</f>
        <v>103700</v>
      </c>
      <c r="K4304" s="104">
        <f>SUM(K4305:K4312)</f>
        <v>0</v>
      </c>
      <c r="L4304" s="104">
        <f t="shared" si="1507"/>
        <v>20009</v>
      </c>
      <c r="M4304" s="104">
        <f>SUM(M4305:M4312)</f>
        <v>209</v>
      </c>
      <c r="N4304" s="104">
        <f t="shared" ref="N4304:O4304" si="1511">SUM(N4305:N4312)</f>
        <v>11925</v>
      </c>
      <c r="O4304" s="104">
        <f t="shared" si="1511"/>
        <v>7875</v>
      </c>
      <c r="P4304" s="104">
        <f t="shared" si="1508"/>
        <v>20009</v>
      </c>
      <c r="Q4304" s="104">
        <f t="shared" si="1509"/>
        <v>19.295081967213115</v>
      </c>
      <c r="R4304" s="35"/>
    </row>
    <row r="4305" spans="1:18" x14ac:dyDescent="0.3">
      <c r="A4305" s="40" t="s">
        <v>796</v>
      </c>
      <c r="B4305" s="40" t="s">
        <v>154</v>
      </c>
      <c r="C4305" s="40" t="s">
        <v>1621</v>
      </c>
      <c r="D4305" s="40" t="s">
        <v>1622</v>
      </c>
      <c r="E4305" s="88" t="s">
        <v>3018</v>
      </c>
      <c r="F4305" s="40"/>
      <c r="G4305" s="81" t="s">
        <v>3071</v>
      </c>
      <c r="H4305" s="9" t="s">
        <v>17</v>
      </c>
      <c r="I4305" s="102">
        <v>2000</v>
      </c>
      <c r="J4305" s="102">
        <v>1000</v>
      </c>
      <c r="K4305" s="102"/>
      <c r="L4305" s="102">
        <f t="shared" si="1507"/>
        <v>0</v>
      </c>
      <c r="M4305" s="102">
        <v>0</v>
      </c>
      <c r="N4305" s="102"/>
      <c r="O4305" s="102"/>
      <c r="P4305" s="102">
        <f t="shared" si="1508"/>
        <v>0</v>
      </c>
      <c r="Q4305" s="102">
        <f t="shared" si="1509"/>
        <v>0</v>
      </c>
      <c r="R4305" s="35"/>
    </row>
    <row r="4306" spans="1:18" x14ac:dyDescent="0.3">
      <c r="A4306" s="40" t="s">
        <v>796</v>
      </c>
      <c r="B4306" s="40" t="s">
        <v>154</v>
      </c>
      <c r="C4306" s="40" t="s">
        <v>1621</v>
      </c>
      <c r="D4306" s="40" t="s">
        <v>1622</v>
      </c>
      <c r="E4306" s="88" t="s">
        <v>3031</v>
      </c>
      <c r="F4306" s="40"/>
      <c r="G4306" s="81" t="s">
        <v>3071</v>
      </c>
      <c r="H4306" s="9" t="s">
        <v>18</v>
      </c>
      <c r="I4306" s="102">
        <v>35000</v>
      </c>
      <c r="J4306" s="102">
        <v>35000</v>
      </c>
      <c r="K4306" s="102"/>
      <c r="L4306" s="102">
        <f t="shared" si="1507"/>
        <v>9000</v>
      </c>
      <c r="M4306" s="102">
        <v>0</v>
      </c>
      <c r="N4306" s="102">
        <v>6000</v>
      </c>
      <c r="O4306" s="102">
        <v>3000</v>
      </c>
      <c r="P4306" s="102">
        <f t="shared" si="1508"/>
        <v>9000</v>
      </c>
      <c r="Q4306" s="102">
        <f t="shared" si="1509"/>
        <v>25.714285714285712</v>
      </c>
      <c r="R4306" s="35"/>
    </row>
    <row r="4307" spans="1:18" x14ac:dyDescent="0.3">
      <c r="A4307" s="40" t="s">
        <v>796</v>
      </c>
      <c r="B4307" s="40" t="s">
        <v>154</v>
      </c>
      <c r="C4307" s="40" t="s">
        <v>1621</v>
      </c>
      <c r="D4307" s="40" t="s">
        <v>1622</v>
      </c>
      <c r="E4307" s="88" t="s">
        <v>3032</v>
      </c>
      <c r="F4307" s="40"/>
      <c r="G4307" s="81" t="s">
        <v>3071</v>
      </c>
      <c r="H4307" s="9" t="s">
        <v>19</v>
      </c>
      <c r="I4307" s="102">
        <v>12500</v>
      </c>
      <c r="J4307" s="102">
        <v>12500</v>
      </c>
      <c r="K4307" s="102"/>
      <c r="L4307" s="102">
        <f t="shared" si="1507"/>
        <v>3000</v>
      </c>
      <c r="M4307" s="102">
        <v>0</v>
      </c>
      <c r="N4307" s="102">
        <v>2000</v>
      </c>
      <c r="O4307" s="102">
        <v>1000</v>
      </c>
      <c r="P4307" s="102">
        <f t="shared" si="1508"/>
        <v>3000</v>
      </c>
      <c r="Q4307" s="102">
        <f t="shared" si="1509"/>
        <v>24</v>
      </c>
      <c r="R4307" s="35"/>
    </row>
    <row r="4308" spans="1:18" x14ac:dyDescent="0.3">
      <c r="A4308" s="40" t="s">
        <v>796</v>
      </c>
      <c r="B4308" s="40" t="s">
        <v>154</v>
      </c>
      <c r="C4308" s="40" t="s">
        <v>1621</v>
      </c>
      <c r="D4308" s="40" t="s">
        <v>1622</v>
      </c>
      <c r="E4308" s="88" t="s">
        <v>3026</v>
      </c>
      <c r="F4308" s="40"/>
      <c r="G4308" s="81" t="s">
        <v>3071</v>
      </c>
      <c r="H4308" s="9" t="s">
        <v>20</v>
      </c>
      <c r="I4308" s="102">
        <v>31900</v>
      </c>
      <c r="J4308" s="102">
        <v>9900</v>
      </c>
      <c r="K4308" s="102"/>
      <c r="L4308" s="102">
        <f t="shared" si="1507"/>
        <v>1650</v>
      </c>
      <c r="M4308" s="102">
        <v>0</v>
      </c>
      <c r="N4308" s="102">
        <v>825</v>
      </c>
      <c r="O4308" s="102">
        <v>825</v>
      </c>
      <c r="P4308" s="102">
        <f t="shared" si="1508"/>
        <v>1650</v>
      </c>
      <c r="Q4308" s="102">
        <f t="shared" si="1509"/>
        <v>16.666666666666664</v>
      </c>
      <c r="R4308" s="35"/>
    </row>
    <row r="4309" spans="1:18" x14ac:dyDescent="0.3">
      <c r="A4309" s="40" t="s">
        <v>796</v>
      </c>
      <c r="B4309" s="40" t="s">
        <v>154</v>
      </c>
      <c r="C4309" s="40" t="s">
        <v>1621</v>
      </c>
      <c r="D4309" s="40" t="s">
        <v>1622</v>
      </c>
      <c r="E4309" s="88" t="s">
        <v>3033</v>
      </c>
      <c r="F4309" s="40"/>
      <c r="G4309" s="81" t="s">
        <v>3071</v>
      </c>
      <c r="H4309" s="9" t="s">
        <v>21</v>
      </c>
      <c r="I4309" s="102">
        <v>2200</v>
      </c>
      <c r="J4309" s="102">
        <v>1200</v>
      </c>
      <c r="K4309" s="102"/>
      <c r="L4309" s="102">
        <f t="shared" si="1507"/>
        <v>0</v>
      </c>
      <c r="M4309" s="102">
        <v>0</v>
      </c>
      <c r="N4309" s="102"/>
      <c r="O4309" s="102"/>
      <c r="P4309" s="102">
        <f t="shared" si="1508"/>
        <v>0</v>
      </c>
      <c r="Q4309" s="102">
        <f t="shared" si="1509"/>
        <v>0</v>
      </c>
      <c r="R4309" s="35"/>
    </row>
    <row r="4310" spans="1:18" x14ac:dyDescent="0.3">
      <c r="A4310" s="40" t="s">
        <v>796</v>
      </c>
      <c r="B4310" s="40" t="s">
        <v>154</v>
      </c>
      <c r="C4310" s="40" t="s">
        <v>1621</v>
      </c>
      <c r="D4310" s="40" t="s">
        <v>1622</v>
      </c>
      <c r="E4310" s="88" t="s">
        <v>3035</v>
      </c>
      <c r="F4310" s="40"/>
      <c r="G4310" s="81" t="s">
        <v>3071</v>
      </c>
      <c r="H4310" s="9" t="s">
        <v>23</v>
      </c>
      <c r="I4310" s="102">
        <v>8500</v>
      </c>
      <c r="J4310" s="102">
        <v>8000</v>
      </c>
      <c r="K4310" s="102"/>
      <c r="L4310" s="102">
        <f t="shared" si="1507"/>
        <v>1400</v>
      </c>
      <c r="M4310" s="102">
        <v>0</v>
      </c>
      <c r="N4310" s="102">
        <v>700</v>
      </c>
      <c r="O4310" s="102">
        <v>700</v>
      </c>
      <c r="P4310" s="102">
        <f t="shared" si="1508"/>
        <v>1400</v>
      </c>
      <c r="Q4310" s="102">
        <f t="shared" si="1509"/>
        <v>17.5</v>
      </c>
      <c r="R4310" s="35"/>
    </row>
    <row r="4311" spans="1:18" x14ac:dyDescent="0.3">
      <c r="A4311" s="40" t="s">
        <v>796</v>
      </c>
      <c r="B4311" s="40" t="s">
        <v>154</v>
      </c>
      <c r="C4311" s="40" t="s">
        <v>1621</v>
      </c>
      <c r="D4311" s="40" t="s">
        <v>1622</v>
      </c>
      <c r="E4311" s="88" t="s">
        <v>3036</v>
      </c>
      <c r="F4311" s="40"/>
      <c r="G4311" s="81" t="s">
        <v>3071</v>
      </c>
      <c r="H4311" s="9" t="s">
        <v>24</v>
      </c>
      <c r="I4311" s="102">
        <v>0</v>
      </c>
      <c r="J4311" s="102">
        <v>0</v>
      </c>
      <c r="K4311" s="102"/>
      <c r="L4311" s="102">
        <f t="shared" si="1507"/>
        <v>0</v>
      </c>
      <c r="M4311" s="102">
        <v>0</v>
      </c>
      <c r="N4311" s="102"/>
      <c r="O4311" s="102"/>
      <c r="P4311" s="102">
        <f t="shared" si="1508"/>
        <v>0</v>
      </c>
      <c r="Q4311" s="102" t="str">
        <f t="shared" si="1509"/>
        <v>-</v>
      </c>
      <c r="R4311" s="35"/>
    </row>
    <row r="4312" spans="1:18" x14ac:dyDescent="0.3">
      <c r="A4312" s="41" t="s">
        <v>796</v>
      </c>
      <c r="B4312" s="41" t="s">
        <v>154</v>
      </c>
      <c r="C4312" s="41" t="s">
        <v>1621</v>
      </c>
      <c r="D4312" s="41" t="s">
        <v>1622</v>
      </c>
      <c r="E4312" s="41" t="s">
        <v>127</v>
      </c>
      <c r="F4312" s="40" t="s">
        <v>0</v>
      </c>
      <c r="G4312" s="81" t="s">
        <v>0</v>
      </c>
      <c r="H4312" s="6" t="s">
        <v>25</v>
      </c>
      <c r="I4312" s="104">
        <f>SUM(I4313:I4315)</f>
        <v>38100</v>
      </c>
      <c r="J4312" s="104">
        <f>SUM(J4313:J4315)</f>
        <v>36100</v>
      </c>
      <c r="K4312" s="104">
        <f>SUM(K4313:K4315)</f>
        <v>0</v>
      </c>
      <c r="L4312" s="104">
        <f t="shared" si="1507"/>
        <v>4959</v>
      </c>
      <c r="M4312" s="104">
        <f>SUM(M4313:M4315)</f>
        <v>209</v>
      </c>
      <c r="N4312" s="104">
        <f t="shared" ref="N4312:O4312" si="1512">SUM(N4313:N4315)</f>
        <v>2400</v>
      </c>
      <c r="O4312" s="104">
        <f t="shared" si="1512"/>
        <v>2350</v>
      </c>
      <c r="P4312" s="104">
        <f t="shared" si="1508"/>
        <v>4959</v>
      </c>
      <c r="Q4312" s="104">
        <f t="shared" si="1509"/>
        <v>13.736842105263158</v>
      </c>
      <c r="R4312" s="35"/>
    </row>
    <row r="4313" spans="1:18" x14ac:dyDescent="0.3">
      <c r="A4313" s="40" t="s">
        <v>796</v>
      </c>
      <c r="B4313" s="40" t="s">
        <v>154</v>
      </c>
      <c r="C4313" s="40" t="s">
        <v>1621</v>
      </c>
      <c r="D4313" s="40" t="s">
        <v>1622</v>
      </c>
      <c r="E4313" s="88" t="s">
        <v>3019</v>
      </c>
      <c r="F4313" s="40"/>
      <c r="G4313" s="81" t="s">
        <v>3071</v>
      </c>
      <c r="H4313" s="9" t="s">
        <v>25</v>
      </c>
      <c r="I4313" s="102">
        <v>26400</v>
      </c>
      <c r="J4313" s="102">
        <v>24400</v>
      </c>
      <c r="K4313" s="102"/>
      <c r="L4313" s="102">
        <f t="shared" si="1507"/>
        <v>4200</v>
      </c>
      <c r="M4313" s="102">
        <v>0</v>
      </c>
      <c r="N4313" s="102">
        <v>2100</v>
      </c>
      <c r="O4313" s="102">
        <v>2100</v>
      </c>
      <c r="P4313" s="102">
        <f t="shared" si="1508"/>
        <v>4200</v>
      </c>
      <c r="Q4313" s="102">
        <f t="shared" si="1509"/>
        <v>17.21311475409836</v>
      </c>
      <c r="R4313" s="35"/>
    </row>
    <row r="4314" spans="1:18" x14ac:dyDescent="0.3">
      <c r="A4314" s="40" t="s">
        <v>796</v>
      </c>
      <c r="B4314" s="40" t="s">
        <v>154</v>
      </c>
      <c r="C4314" s="40" t="s">
        <v>1621</v>
      </c>
      <c r="D4314" s="40" t="s">
        <v>1622</v>
      </c>
      <c r="E4314" s="88" t="s">
        <v>3019</v>
      </c>
      <c r="F4314" s="40" t="s">
        <v>1628</v>
      </c>
      <c r="G4314" s="81" t="s">
        <v>3071</v>
      </c>
      <c r="H4314" s="9" t="s">
        <v>135</v>
      </c>
      <c r="I4314" s="102">
        <v>2200</v>
      </c>
      <c r="J4314" s="102">
        <v>2200</v>
      </c>
      <c r="K4314" s="102"/>
      <c r="L4314" s="102">
        <f t="shared" si="1507"/>
        <v>759</v>
      </c>
      <c r="M4314" s="102">
        <v>209</v>
      </c>
      <c r="N4314" s="102">
        <v>300</v>
      </c>
      <c r="O4314" s="102">
        <v>250</v>
      </c>
      <c r="P4314" s="102">
        <f t="shared" si="1508"/>
        <v>759</v>
      </c>
      <c r="Q4314" s="102">
        <f t="shared" si="1509"/>
        <v>34.5</v>
      </c>
      <c r="R4314" s="35"/>
    </row>
    <row r="4315" spans="1:18" ht="20.399999999999999" x14ac:dyDescent="0.3">
      <c r="A4315" s="40" t="s">
        <v>796</v>
      </c>
      <c r="B4315" s="40" t="s">
        <v>154</v>
      </c>
      <c r="C4315" s="40" t="s">
        <v>1621</v>
      </c>
      <c r="D4315" s="40" t="s">
        <v>1622</v>
      </c>
      <c r="E4315" s="88" t="s">
        <v>3019</v>
      </c>
      <c r="F4315" s="40" t="s">
        <v>1629</v>
      </c>
      <c r="G4315" s="81" t="s">
        <v>3071</v>
      </c>
      <c r="H4315" s="9" t="s">
        <v>141</v>
      </c>
      <c r="I4315" s="102">
        <v>9500</v>
      </c>
      <c r="J4315" s="102">
        <v>9500</v>
      </c>
      <c r="K4315" s="102"/>
      <c r="L4315" s="102">
        <f t="shared" si="1507"/>
        <v>0</v>
      </c>
      <c r="M4315" s="102">
        <v>0</v>
      </c>
      <c r="N4315" s="102"/>
      <c r="O4315" s="102"/>
      <c r="P4315" s="102">
        <f t="shared" si="1508"/>
        <v>0</v>
      </c>
      <c r="Q4315" s="102">
        <f t="shared" si="1509"/>
        <v>0</v>
      </c>
      <c r="R4315" s="35"/>
    </row>
    <row r="4316" spans="1:18" s="34" customFormat="1" ht="20.399999999999999" x14ac:dyDescent="0.3">
      <c r="A4316" s="43" t="s">
        <v>0</v>
      </c>
      <c r="B4316" s="43" t="s">
        <v>0</v>
      </c>
      <c r="C4316" s="43" t="s">
        <v>0</v>
      </c>
      <c r="D4316" s="49" t="s">
        <v>0</v>
      </c>
      <c r="E4316" s="49" t="s">
        <v>0</v>
      </c>
      <c r="F4316" s="49" t="s">
        <v>0</v>
      </c>
      <c r="G4316" s="49" t="s">
        <v>0</v>
      </c>
      <c r="H4316" s="21" t="s">
        <v>35</v>
      </c>
      <c r="I4316" s="112">
        <f t="shared" ref="I4316:O4317" si="1513">SUM(I4317)</f>
        <v>100</v>
      </c>
      <c r="J4316" s="112">
        <f t="shared" si="1513"/>
        <v>100</v>
      </c>
      <c r="K4316" s="112">
        <f t="shared" si="1513"/>
        <v>0</v>
      </c>
      <c r="L4316" s="112">
        <f t="shared" si="1507"/>
        <v>0</v>
      </c>
      <c r="M4316" s="112">
        <f t="shared" si="1513"/>
        <v>0</v>
      </c>
      <c r="N4316" s="112">
        <f t="shared" si="1513"/>
        <v>0</v>
      </c>
      <c r="O4316" s="112">
        <f t="shared" si="1513"/>
        <v>0</v>
      </c>
      <c r="P4316" s="112">
        <f t="shared" si="1508"/>
        <v>0</v>
      </c>
      <c r="Q4316" s="112">
        <f t="shared" si="1509"/>
        <v>0</v>
      </c>
      <c r="R4316" s="35"/>
    </row>
    <row r="4317" spans="1:18" x14ac:dyDescent="0.3">
      <c r="A4317" s="40" t="s">
        <v>796</v>
      </c>
      <c r="B4317" s="40" t="s">
        <v>154</v>
      </c>
      <c r="C4317" s="40" t="s">
        <v>1621</v>
      </c>
      <c r="D4317" s="40" t="s">
        <v>1622</v>
      </c>
      <c r="E4317" s="52" t="s">
        <v>142</v>
      </c>
      <c r="F4317" s="52" t="s">
        <v>0</v>
      </c>
      <c r="G4317" s="52" t="s">
        <v>0</v>
      </c>
      <c r="H4317" s="6" t="s">
        <v>27</v>
      </c>
      <c r="I4317" s="104">
        <f t="shared" si="1513"/>
        <v>100</v>
      </c>
      <c r="J4317" s="104">
        <f t="shared" si="1513"/>
        <v>100</v>
      </c>
      <c r="K4317" s="104">
        <f t="shared" si="1513"/>
        <v>0</v>
      </c>
      <c r="L4317" s="104">
        <f t="shared" si="1507"/>
        <v>0</v>
      </c>
      <c r="M4317" s="104">
        <f t="shared" si="1513"/>
        <v>0</v>
      </c>
      <c r="N4317" s="104">
        <f t="shared" si="1513"/>
        <v>0</v>
      </c>
      <c r="O4317" s="104">
        <f t="shared" si="1513"/>
        <v>0</v>
      </c>
      <c r="P4317" s="104">
        <f t="shared" si="1508"/>
        <v>0</v>
      </c>
      <c r="Q4317" s="104">
        <f t="shared" si="1509"/>
        <v>0</v>
      </c>
      <c r="R4317" s="35"/>
    </row>
    <row r="4318" spans="1:18" x14ac:dyDescent="0.3">
      <c r="A4318" s="40" t="s">
        <v>796</v>
      </c>
      <c r="B4318" s="40" t="s">
        <v>154</v>
      </c>
      <c r="C4318" s="40" t="s">
        <v>1621</v>
      </c>
      <c r="D4318" s="40" t="s">
        <v>1622</v>
      </c>
      <c r="E4318" s="88" t="s">
        <v>3021</v>
      </c>
      <c r="F4318" s="40"/>
      <c r="G4318" s="81" t="s">
        <v>3071</v>
      </c>
      <c r="H4318" s="9" t="s">
        <v>34</v>
      </c>
      <c r="I4318" s="102">
        <v>100</v>
      </c>
      <c r="J4318" s="102">
        <v>100</v>
      </c>
      <c r="K4318" s="102"/>
      <c r="L4318" s="102">
        <f t="shared" si="1507"/>
        <v>0</v>
      </c>
      <c r="M4318" s="102">
        <v>0</v>
      </c>
      <c r="N4318" s="102"/>
      <c r="O4318" s="102"/>
      <c r="P4318" s="102">
        <f t="shared" si="1508"/>
        <v>0</v>
      </c>
      <c r="Q4318" s="102">
        <f t="shared" si="1509"/>
        <v>0</v>
      </c>
      <c r="R4318" s="35"/>
    </row>
    <row r="4319" spans="1:18" s="34" customFormat="1" ht="20.399999999999999" x14ac:dyDescent="0.3">
      <c r="A4319" s="43" t="s">
        <v>0</v>
      </c>
      <c r="B4319" s="43" t="s">
        <v>0</v>
      </c>
      <c r="C4319" s="43" t="s">
        <v>0</v>
      </c>
      <c r="D4319" s="49" t="s">
        <v>0</v>
      </c>
      <c r="E4319" s="49" t="s">
        <v>0</v>
      </c>
      <c r="F4319" s="49" t="s">
        <v>0</v>
      </c>
      <c r="G4319" s="49" t="s">
        <v>0</v>
      </c>
      <c r="H4319" s="21" t="s">
        <v>53</v>
      </c>
      <c r="I4319" s="112">
        <f t="shared" ref="I4319:O4320" si="1514">SUM(I4320)</f>
        <v>10000</v>
      </c>
      <c r="J4319" s="112">
        <f t="shared" si="1514"/>
        <v>0</v>
      </c>
      <c r="K4319" s="112">
        <f t="shared" si="1514"/>
        <v>0</v>
      </c>
      <c r="L4319" s="112">
        <f t="shared" si="1507"/>
        <v>0</v>
      </c>
      <c r="M4319" s="112">
        <f t="shared" si="1514"/>
        <v>0</v>
      </c>
      <c r="N4319" s="112">
        <f t="shared" si="1514"/>
        <v>0</v>
      </c>
      <c r="O4319" s="112">
        <f t="shared" si="1514"/>
        <v>0</v>
      </c>
      <c r="P4319" s="112">
        <f t="shared" si="1508"/>
        <v>0</v>
      </c>
      <c r="Q4319" s="112" t="str">
        <f t="shared" si="1509"/>
        <v>-</v>
      </c>
      <c r="R4319" s="35"/>
    </row>
    <row r="4320" spans="1:18" x14ac:dyDescent="0.3">
      <c r="A4320" s="40" t="s">
        <v>796</v>
      </c>
      <c r="B4320" s="40" t="s">
        <v>154</v>
      </c>
      <c r="C4320" s="40" t="s">
        <v>1621</v>
      </c>
      <c r="D4320" s="40" t="s">
        <v>1622</v>
      </c>
      <c r="E4320" s="52" t="s">
        <v>149</v>
      </c>
      <c r="F4320" s="52" t="s">
        <v>0</v>
      </c>
      <c r="G4320" s="52" t="s">
        <v>0</v>
      </c>
      <c r="H4320" s="6" t="s">
        <v>46</v>
      </c>
      <c r="I4320" s="104">
        <f t="shared" si="1514"/>
        <v>10000</v>
      </c>
      <c r="J4320" s="104">
        <f t="shared" si="1514"/>
        <v>0</v>
      </c>
      <c r="K4320" s="104">
        <f t="shared" si="1514"/>
        <v>0</v>
      </c>
      <c r="L4320" s="104">
        <f t="shared" si="1507"/>
        <v>0</v>
      </c>
      <c r="M4320" s="104">
        <f t="shared" si="1514"/>
        <v>0</v>
      </c>
      <c r="N4320" s="104">
        <f t="shared" si="1514"/>
        <v>0</v>
      </c>
      <c r="O4320" s="104">
        <f t="shared" si="1514"/>
        <v>0</v>
      </c>
      <c r="P4320" s="104">
        <f t="shared" si="1508"/>
        <v>0</v>
      </c>
      <c r="Q4320" s="104" t="str">
        <f t="shared" si="1509"/>
        <v>-</v>
      </c>
      <c r="R4320" s="35"/>
    </row>
    <row r="4321" spans="1:18" x14ac:dyDescent="0.3">
      <c r="A4321" s="40" t="s">
        <v>796</v>
      </c>
      <c r="B4321" s="40" t="s">
        <v>154</v>
      </c>
      <c r="C4321" s="40" t="s">
        <v>1621</v>
      </c>
      <c r="D4321" s="40" t="s">
        <v>1622</v>
      </c>
      <c r="E4321" s="88" t="s">
        <v>3022</v>
      </c>
      <c r="F4321" s="40"/>
      <c r="G4321" s="81" t="s">
        <v>3071</v>
      </c>
      <c r="H4321" s="9" t="s">
        <v>49</v>
      </c>
      <c r="I4321" s="102">
        <v>10000</v>
      </c>
      <c r="J4321" s="102">
        <v>0</v>
      </c>
      <c r="K4321" s="102"/>
      <c r="L4321" s="102">
        <f t="shared" si="1507"/>
        <v>0</v>
      </c>
      <c r="M4321" s="102">
        <v>0</v>
      </c>
      <c r="N4321" s="102"/>
      <c r="O4321" s="102"/>
      <c r="P4321" s="102">
        <f t="shared" si="1508"/>
        <v>0</v>
      </c>
      <c r="Q4321" s="102" t="str">
        <f t="shared" si="1509"/>
        <v>-</v>
      </c>
      <c r="R4321" s="35"/>
    </row>
    <row r="4322" spans="1:18" s="34" customFormat="1" x14ac:dyDescent="0.3">
      <c r="A4322" s="49" t="s">
        <v>0</v>
      </c>
      <c r="B4322" s="49" t="s">
        <v>0</v>
      </c>
      <c r="C4322" s="49" t="s">
        <v>0</v>
      </c>
      <c r="D4322" s="49" t="s">
        <v>0</v>
      </c>
      <c r="E4322" s="49" t="s">
        <v>0</v>
      </c>
      <c r="F4322" s="49" t="s">
        <v>0</v>
      </c>
      <c r="G4322" s="49" t="s">
        <v>0</v>
      </c>
      <c r="H4322" s="21" t="s">
        <v>1630</v>
      </c>
      <c r="I4322" s="112">
        <f>SUM(I4294,I4316,I4319)</f>
        <v>1104953</v>
      </c>
      <c r="J4322" s="112">
        <f>SUM(J4294,J4316,J4319)</f>
        <v>1049453</v>
      </c>
      <c r="K4322" s="112">
        <f>SUM(K4294,K4316,K4319)</f>
        <v>0</v>
      </c>
      <c r="L4322" s="112">
        <f t="shared" si="1507"/>
        <v>264086</v>
      </c>
      <c r="M4322" s="112">
        <f>SUM(M4294,M4316,M4319)</f>
        <v>80286</v>
      </c>
      <c r="N4322" s="112">
        <f t="shared" ref="N4322:O4322" si="1515">SUM(N4294,N4316,N4319)</f>
        <v>93925</v>
      </c>
      <c r="O4322" s="112">
        <f t="shared" si="1515"/>
        <v>89875</v>
      </c>
      <c r="P4322" s="112">
        <f t="shared" si="1508"/>
        <v>264086</v>
      </c>
      <c r="Q4322" s="112">
        <f t="shared" si="1509"/>
        <v>25.164156946523569</v>
      </c>
      <c r="R4322" s="35"/>
    </row>
    <row r="4323" spans="1:18" ht="15" thickBot="1" x14ac:dyDescent="0.35">
      <c r="A4323" s="81" t="s">
        <v>0</v>
      </c>
      <c r="B4323" s="81" t="s">
        <v>0</v>
      </c>
      <c r="C4323" s="81" t="s">
        <v>0</v>
      </c>
      <c r="D4323" s="81" t="s">
        <v>0</v>
      </c>
      <c r="E4323" s="81" t="s">
        <v>0</v>
      </c>
      <c r="F4323" s="81" t="s">
        <v>0</v>
      </c>
      <c r="G4323" s="81" t="s">
        <v>0</v>
      </c>
      <c r="H4323" s="6" t="s">
        <v>152</v>
      </c>
      <c r="I4323" s="104">
        <v>40</v>
      </c>
      <c r="J4323" s="104">
        <v>40</v>
      </c>
      <c r="K4323" s="104"/>
      <c r="L4323" s="104"/>
      <c r="M4323" s="104"/>
      <c r="N4323" s="104"/>
      <c r="O4323" s="104"/>
      <c r="P4323" s="104"/>
      <c r="Q4323" s="104"/>
      <c r="R4323" s="35"/>
    </row>
    <row r="4324" spans="1:18" s="34" customFormat="1" ht="31.2" thickBot="1" x14ac:dyDescent="0.35">
      <c r="A4324" s="127" t="s">
        <v>0</v>
      </c>
      <c r="B4324" s="127" t="s">
        <v>0</v>
      </c>
      <c r="C4324" s="127" t="s">
        <v>0</v>
      </c>
      <c r="D4324" s="127" t="s">
        <v>0</v>
      </c>
      <c r="E4324" s="127" t="s">
        <v>0</v>
      </c>
      <c r="F4324" s="127" t="s">
        <v>0</v>
      </c>
      <c r="G4324" s="127" t="s">
        <v>0</v>
      </c>
      <c r="H4324" s="29" t="s">
        <v>63</v>
      </c>
      <c r="I4324" s="124" t="s">
        <v>3013</v>
      </c>
      <c r="J4324" s="124" t="s">
        <v>2</v>
      </c>
      <c r="K4324" s="124" t="s">
        <v>3097</v>
      </c>
      <c r="L4324" s="124" t="s">
        <v>3097</v>
      </c>
      <c r="M4324" s="124" t="s">
        <v>3098</v>
      </c>
      <c r="N4324" s="124" t="s">
        <v>3099</v>
      </c>
      <c r="O4324" s="124" t="s">
        <v>3100</v>
      </c>
      <c r="P4324" s="124" t="s">
        <v>3097</v>
      </c>
      <c r="Q4324" s="126" t="s">
        <v>3101</v>
      </c>
      <c r="R4324" s="35"/>
    </row>
    <row r="4325" spans="1:18" x14ac:dyDescent="0.3">
      <c r="A4325" s="128"/>
      <c r="B4325" s="128"/>
      <c r="C4325" s="128"/>
      <c r="D4325" s="128"/>
      <c r="E4325" s="128"/>
      <c r="F4325" s="128"/>
      <c r="G4325" s="128"/>
      <c r="H4325" s="10" t="s">
        <v>0</v>
      </c>
      <c r="I4325" s="103">
        <v>1</v>
      </c>
      <c r="J4325" s="103">
        <v>2</v>
      </c>
      <c r="K4325" s="103">
        <v>3</v>
      </c>
      <c r="L4325" s="103" t="s">
        <v>3</v>
      </c>
      <c r="M4325" s="103">
        <v>5</v>
      </c>
      <c r="N4325" s="103">
        <v>6</v>
      </c>
      <c r="O4325" s="103">
        <v>7</v>
      </c>
      <c r="P4325" s="103" t="s">
        <v>3102</v>
      </c>
      <c r="Q4325" s="103">
        <v>9</v>
      </c>
      <c r="R4325" s="35"/>
    </row>
    <row r="4326" spans="1:18" x14ac:dyDescent="0.3">
      <c r="A4326" s="128"/>
      <c r="B4326" s="128"/>
      <c r="C4326" s="128"/>
      <c r="D4326" s="128"/>
      <c r="E4326" s="128"/>
      <c r="F4326" s="128"/>
      <c r="G4326" s="128"/>
      <c r="H4326" s="11" t="s">
        <v>99</v>
      </c>
      <c r="I4326" s="105">
        <f>SUM(I4322)</f>
        <v>1104953</v>
      </c>
      <c r="J4326" s="105">
        <f>SUM(J4322)</f>
        <v>1049453</v>
      </c>
      <c r="K4326" s="105">
        <f>SUM(K4322)</f>
        <v>0</v>
      </c>
      <c r="L4326" s="105">
        <f t="shared" si="1507"/>
        <v>264086</v>
      </c>
      <c r="M4326" s="105">
        <f>SUM(M4322)</f>
        <v>80286</v>
      </c>
      <c r="N4326" s="105">
        <f t="shared" ref="N4326:O4326" si="1516">SUM(N4322)</f>
        <v>93925</v>
      </c>
      <c r="O4326" s="105">
        <f t="shared" si="1516"/>
        <v>89875</v>
      </c>
      <c r="P4326" s="105">
        <f t="shared" si="1508"/>
        <v>264086</v>
      </c>
      <c r="Q4326" s="105">
        <f t="shared" si="1509"/>
        <v>25.164156946523569</v>
      </c>
      <c r="R4326" s="35"/>
    </row>
    <row r="4327" spans="1:18" x14ac:dyDescent="0.3">
      <c r="A4327" s="128"/>
      <c r="B4327" s="128"/>
      <c r="C4327" s="128"/>
      <c r="D4327" s="128"/>
      <c r="E4327" s="128"/>
      <c r="F4327" s="128"/>
      <c r="G4327" s="128"/>
      <c r="H4327" s="12" t="s">
        <v>62</v>
      </c>
      <c r="I4327" s="105">
        <f>SUM(I4326)</f>
        <v>1104953</v>
      </c>
      <c r="J4327" s="105">
        <f>SUM(J4326)</f>
        <v>1049453</v>
      </c>
      <c r="K4327" s="105">
        <f>SUM(K4326)</f>
        <v>0</v>
      </c>
      <c r="L4327" s="105">
        <f t="shared" si="1507"/>
        <v>264086</v>
      </c>
      <c r="M4327" s="105">
        <f>SUM(M4326)</f>
        <v>80286</v>
      </c>
      <c r="N4327" s="105">
        <f t="shared" ref="N4327:O4327" si="1517">SUM(N4326)</f>
        <v>93925</v>
      </c>
      <c r="O4327" s="105">
        <f t="shared" si="1517"/>
        <v>89875</v>
      </c>
      <c r="P4327" s="105">
        <f t="shared" si="1508"/>
        <v>264086</v>
      </c>
      <c r="Q4327" s="105">
        <f t="shared" si="1509"/>
        <v>25.164156946523569</v>
      </c>
      <c r="R4327" s="35"/>
    </row>
    <row r="4328" spans="1:18" x14ac:dyDescent="0.3">
      <c r="A4328" s="129"/>
      <c r="B4328" s="129"/>
      <c r="C4328" s="129"/>
      <c r="D4328" s="129"/>
      <c r="E4328" s="129"/>
      <c r="F4328" s="129"/>
      <c r="G4328" s="129"/>
      <c r="R4328" s="35"/>
    </row>
    <row r="4329" spans="1:18" x14ac:dyDescent="0.3">
      <c r="A4329" s="81" t="s">
        <v>0</v>
      </c>
      <c r="B4329" s="81" t="s">
        <v>0</v>
      </c>
      <c r="C4329" s="81" t="s">
        <v>0</v>
      </c>
      <c r="D4329" s="81" t="s">
        <v>0</v>
      </c>
      <c r="E4329" s="81" t="s">
        <v>0</v>
      </c>
      <c r="F4329" s="81" t="s">
        <v>0</v>
      </c>
      <c r="G4329" s="81" t="s">
        <v>0</v>
      </c>
      <c r="H4329" s="13" t="s">
        <v>0</v>
      </c>
      <c r="I4329" s="106"/>
      <c r="J4329" s="106"/>
      <c r="K4329" s="106"/>
      <c r="L4329" s="106"/>
      <c r="M4329" s="106"/>
      <c r="N4329" s="106"/>
      <c r="O4329" s="106"/>
      <c r="P4329" s="106"/>
      <c r="Q4329" s="106"/>
      <c r="R4329" s="35"/>
    </row>
    <row r="4330" spans="1:18" s="34" customFormat="1" x14ac:dyDescent="0.3">
      <c r="A4330" s="49" t="s">
        <v>0</v>
      </c>
      <c r="B4330" s="49" t="s">
        <v>0</v>
      </c>
      <c r="C4330" s="49" t="s">
        <v>0</v>
      </c>
      <c r="D4330" s="49" t="s">
        <v>0</v>
      </c>
      <c r="E4330" s="49" t="s">
        <v>0</v>
      </c>
      <c r="F4330" s="49" t="s">
        <v>0</v>
      </c>
      <c r="G4330" s="49" t="s">
        <v>0</v>
      </c>
      <c r="H4330" s="21" t="s">
        <v>1631</v>
      </c>
      <c r="I4330" s="112">
        <f>SUM(I1518)</f>
        <v>117308656</v>
      </c>
      <c r="J4330" s="112">
        <f>SUM(J1518)</f>
        <v>112692507</v>
      </c>
      <c r="K4330" s="112">
        <f>SUM(K1518)</f>
        <v>0</v>
      </c>
      <c r="L4330" s="112">
        <f t="shared" si="1507"/>
        <v>29398144</v>
      </c>
      <c r="M4330" s="112">
        <f>SUM(M1518)</f>
        <v>8631676</v>
      </c>
      <c r="N4330" s="112">
        <f t="shared" ref="N4330:O4330" si="1518">SUM(N1518)</f>
        <v>10876112</v>
      </c>
      <c r="O4330" s="112">
        <f t="shared" si="1518"/>
        <v>9890356</v>
      </c>
      <c r="P4330" s="112">
        <f t="shared" si="1508"/>
        <v>29398144</v>
      </c>
      <c r="Q4330" s="112">
        <f t="shared" si="1509"/>
        <v>26.087044101343849</v>
      </c>
      <c r="R4330" s="35"/>
    </row>
    <row r="4331" spans="1:18" x14ac:dyDescent="0.3">
      <c r="A4331" s="81" t="s">
        <v>0</v>
      </c>
      <c r="B4331" s="81" t="s">
        <v>0</v>
      </c>
      <c r="C4331" s="81" t="s">
        <v>0</v>
      </c>
      <c r="D4331" s="81" t="s">
        <v>0</v>
      </c>
      <c r="E4331" s="81" t="s">
        <v>0</v>
      </c>
      <c r="F4331" s="81" t="s">
        <v>0</v>
      </c>
      <c r="G4331" s="81" t="s">
        <v>0</v>
      </c>
      <c r="H4331" s="6" t="s">
        <v>152</v>
      </c>
      <c r="I4331" s="104">
        <f>I4323+I4284+I4244+I4202+I4162+I4122+I4082+I4042+I4001+I3961+I3921+I3880+I3840+I3800+I3759+I3720+I3679+I3640+I3600+I3560+I3520+I3480+I3439+I3398+I3359+I3319+I3279+I3238+I3197+I3157+I3116+I3076+I3035+I2996+I2956+I2916+I2876+I2836+I2796+I2756+I2715+I2675+I2635+I2594+I2553+I2511+I2471+I2431+I2391+I2352+I2314+I2274+I2237+I2196+I2155+I2115+I2075+I2034+I1993+I1951+I1911+I1871+I1831+I1791+I1751+I1712+I1676+I1635+I1595+I1554</f>
        <v>3533</v>
      </c>
      <c r="J4331" s="104">
        <f>J4323+J4284+J4244+J4202+J4162+J4122+J4082+J4042+J4001+J3961+J3921+J3880+J3840+J3800+J3759+J3720+J3679+J3640+J3600+J3560+J3520+J3480+J3439+J3398+J3359+J3319+J3279+J3238+J3197+J3157+J3116+J3076+J3035+J2996+J2956+J2916+J2876+J2836+J2796+J2756+J2715+J2675+J2635+J2594+J2553+J2511+J2471+J2431+J2391+J2352+J2314+J2274+J2237+J2196+J2155+J2115+J2075+J2034+J1993+J1951+J1911+J1871+J1831+J1791+J1751+J1712+J1676+J1635+J1595+J1554</f>
        <v>3533</v>
      </c>
      <c r="K4331" s="104"/>
      <c r="L4331" s="104"/>
      <c r="M4331" s="104"/>
      <c r="N4331" s="104"/>
      <c r="O4331" s="104"/>
      <c r="P4331" s="104"/>
      <c r="Q4331" s="104"/>
      <c r="R4331" s="35"/>
    </row>
    <row r="4332" spans="1:18" s="1" customFormat="1" x14ac:dyDescent="0.3">
      <c r="A4332" s="43" t="s">
        <v>796</v>
      </c>
      <c r="B4332" s="49" t="s">
        <v>0</v>
      </c>
      <c r="C4332" s="49" t="s">
        <v>0</v>
      </c>
      <c r="D4332" s="49" t="s">
        <v>0</v>
      </c>
      <c r="E4332" s="49" t="s">
        <v>0</v>
      </c>
      <c r="F4332" s="49" t="s">
        <v>0</v>
      </c>
      <c r="G4332" s="49" t="s">
        <v>0</v>
      </c>
      <c r="H4332" s="19" t="s">
        <v>0</v>
      </c>
      <c r="I4332" s="108"/>
      <c r="J4332" s="108"/>
      <c r="K4332" s="108"/>
      <c r="L4332" s="108"/>
      <c r="M4332" s="108"/>
      <c r="N4332" s="108"/>
      <c r="O4332" s="108"/>
      <c r="P4332" s="108"/>
      <c r="Q4332" s="108"/>
      <c r="R4332" s="35"/>
    </row>
    <row r="4333" spans="1:18" s="1" customFormat="1" ht="15" thickBot="1" x14ac:dyDescent="0.35">
      <c r="A4333" s="43" t="s">
        <v>796</v>
      </c>
      <c r="B4333" s="43" t="s">
        <v>166</v>
      </c>
      <c r="C4333" s="44" t="s">
        <v>0</v>
      </c>
      <c r="D4333" s="44" t="s">
        <v>0</v>
      </c>
      <c r="E4333" s="49" t="s">
        <v>0</v>
      </c>
      <c r="F4333" s="49" t="s">
        <v>0</v>
      </c>
      <c r="G4333" s="49" t="s">
        <v>0</v>
      </c>
      <c r="H4333" s="19" t="s">
        <v>0</v>
      </c>
      <c r="I4333" s="108"/>
      <c r="J4333" s="108"/>
      <c r="K4333" s="108"/>
      <c r="L4333" s="108"/>
      <c r="M4333" s="108"/>
      <c r="N4333" s="108"/>
      <c r="O4333" s="108"/>
      <c r="P4333" s="108"/>
      <c r="Q4333" s="108"/>
      <c r="R4333" s="35"/>
    </row>
    <row r="4334" spans="1:18" s="34" customFormat="1" ht="31.2" thickBot="1" x14ac:dyDescent="0.35">
      <c r="A4334" s="45" t="s">
        <v>112</v>
      </c>
      <c r="B4334" s="45" t="s">
        <v>113</v>
      </c>
      <c r="C4334" s="45" t="s">
        <v>114</v>
      </c>
      <c r="D4334" s="46" t="s">
        <v>0</v>
      </c>
      <c r="E4334" s="45" t="s">
        <v>3014</v>
      </c>
      <c r="F4334" s="45" t="s">
        <v>115</v>
      </c>
      <c r="G4334" s="45" t="s">
        <v>116</v>
      </c>
      <c r="H4334" s="29" t="s">
        <v>1</v>
      </c>
      <c r="I4334" s="124" t="s">
        <v>3013</v>
      </c>
      <c r="J4334" s="124" t="s">
        <v>2</v>
      </c>
      <c r="K4334" s="124" t="s">
        <v>3097</v>
      </c>
      <c r="L4334" s="124" t="s">
        <v>3097</v>
      </c>
      <c r="M4334" s="124" t="s">
        <v>3098</v>
      </c>
      <c r="N4334" s="124" t="s">
        <v>3099</v>
      </c>
      <c r="O4334" s="124" t="s">
        <v>3100</v>
      </c>
      <c r="P4334" s="124" t="s">
        <v>3097</v>
      </c>
      <c r="Q4334" s="126" t="s">
        <v>3101</v>
      </c>
      <c r="R4334" s="35"/>
    </row>
    <row r="4335" spans="1:18" s="1" customFormat="1" x14ac:dyDescent="0.3">
      <c r="A4335" s="47" t="s">
        <v>0</v>
      </c>
      <c r="B4335" s="47" t="s">
        <v>0</v>
      </c>
      <c r="C4335" s="47" t="s">
        <v>0</v>
      </c>
      <c r="D4335" s="48" t="s">
        <v>0</v>
      </c>
      <c r="E4335" s="48" t="s">
        <v>0</v>
      </c>
      <c r="F4335" s="91" t="s">
        <v>0</v>
      </c>
      <c r="G4335" s="92" t="s">
        <v>0</v>
      </c>
      <c r="H4335" s="20" t="s">
        <v>0</v>
      </c>
      <c r="I4335" s="103">
        <v>1</v>
      </c>
      <c r="J4335" s="103">
        <v>2</v>
      </c>
      <c r="K4335" s="103">
        <v>3</v>
      </c>
      <c r="L4335" s="103" t="s">
        <v>3</v>
      </c>
      <c r="M4335" s="103">
        <v>5</v>
      </c>
      <c r="N4335" s="103">
        <v>6</v>
      </c>
      <c r="O4335" s="103">
        <v>7</v>
      </c>
      <c r="P4335" s="103" t="s">
        <v>3102</v>
      </c>
      <c r="Q4335" s="103">
        <v>9</v>
      </c>
      <c r="R4335" s="35"/>
    </row>
    <row r="4336" spans="1:18" s="1" customFormat="1" x14ac:dyDescent="0.3">
      <c r="A4336" s="43" t="s">
        <v>796</v>
      </c>
      <c r="B4336" s="43" t="s">
        <v>166</v>
      </c>
      <c r="C4336" s="44" t="s">
        <v>2686</v>
      </c>
      <c r="D4336" s="44" t="s">
        <v>2698</v>
      </c>
      <c r="E4336" s="49" t="s">
        <v>0</v>
      </c>
      <c r="F4336" s="49" t="s">
        <v>0</v>
      </c>
      <c r="G4336" s="49" t="s">
        <v>0</v>
      </c>
      <c r="H4336" s="19" t="s">
        <v>2699</v>
      </c>
      <c r="I4336" s="108"/>
      <c r="J4336" s="108"/>
      <c r="K4336" s="108"/>
      <c r="L4336" s="108">
        <f t="shared" si="1507"/>
        <v>0</v>
      </c>
      <c r="M4336" s="108">
        <v>0</v>
      </c>
      <c r="N4336" s="108"/>
      <c r="O4336" s="108"/>
      <c r="P4336" s="108">
        <f t="shared" si="1508"/>
        <v>0</v>
      </c>
      <c r="Q4336" s="108" t="str">
        <f t="shared" si="1509"/>
        <v>-</v>
      </c>
      <c r="R4336" s="35"/>
    </row>
    <row r="4337" spans="1:18" s="34" customFormat="1" ht="20.399999999999999" x14ac:dyDescent="0.3">
      <c r="A4337" s="43" t="s">
        <v>0</v>
      </c>
      <c r="B4337" s="43" t="s">
        <v>0</v>
      </c>
      <c r="C4337" s="43" t="s">
        <v>0</v>
      </c>
      <c r="D4337" s="49" t="s">
        <v>0</v>
      </c>
      <c r="E4337" s="49" t="s">
        <v>0</v>
      </c>
      <c r="F4337" s="49" t="s">
        <v>0</v>
      </c>
      <c r="G4337" s="49" t="s">
        <v>0</v>
      </c>
      <c r="H4337" s="21" t="s">
        <v>26</v>
      </c>
      <c r="I4337" s="112">
        <f>SUM(I4338,I4346,I4348)</f>
        <v>61034545</v>
      </c>
      <c r="J4337" s="112">
        <f>SUM(J4338,J4346,J4348)</f>
        <v>58667233</v>
      </c>
      <c r="K4337" s="112">
        <f>SUM(K4338,K4346,K4348)</f>
        <v>0</v>
      </c>
      <c r="L4337" s="112">
        <f t="shared" si="1507"/>
        <v>15299221</v>
      </c>
      <c r="M4337" s="112">
        <f>SUM(M4338,M4346,M4348)</f>
        <v>4493691</v>
      </c>
      <c r="N4337" s="112">
        <f t="shared" ref="N4337:O4337" si="1519">SUM(N4338,N4346,N4348)</f>
        <v>5536985</v>
      </c>
      <c r="O4337" s="112">
        <f t="shared" si="1519"/>
        <v>5268545</v>
      </c>
      <c r="P4337" s="112">
        <f t="shared" si="1508"/>
        <v>15299221</v>
      </c>
      <c r="Q4337" s="112">
        <f t="shared" si="1509"/>
        <v>26.077965872363539</v>
      </c>
      <c r="R4337" s="35"/>
    </row>
    <row r="4338" spans="1:18" s="1" customFormat="1" x14ac:dyDescent="0.3">
      <c r="A4338" s="44" t="s">
        <v>796</v>
      </c>
      <c r="B4338" s="44" t="s">
        <v>166</v>
      </c>
      <c r="C4338" s="44" t="s">
        <v>2686</v>
      </c>
      <c r="D4338" s="44" t="s">
        <v>2698</v>
      </c>
      <c r="E4338" s="49" t="s">
        <v>2689</v>
      </c>
      <c r="F4338" s="49" t="s">
        <v>0</v>
      </c>
      <c r="G4338" s="49" t="s">
        <v>0</v>
      </c>
      <c r="H4338" s="19" t="s">
        <v>5</v>
      </c>
      <c r="I4338" s="104">
        <f>SUM(I4339,I4340)</f>
        <v>50115298</v>
      </c>
      <c r="J4338" s="104">
        <f>SUM(J4339,J4340)</f>
        <v>49945148</v>
      </c>
      <c r="K4338" s="104">
        <f>SUM(K4339,K4340)</f>
        <v>0</v>
      </c>
      <c r="L4338" s="104">
        <f t="shared" si="1507"/>
        <v>12974476</v>
      </c>
      <c r="M4338" s="104">
        <f>SUM(M4339,M4340)</f>
        <v>4097252</v>
      </c>
      <c r="N4338" s="104">
        <f t="shared" ref="N4338:O4338" si="1520">SUM(N4339,N4340)</f>
        <v>4487932</v>
      </c>
      <c r="O4338" s="104">
        <f t="shared" si="1520"/>
        <v>4389292</v>
      </c>
      <c r="P4338" s="104">
        <f t="shared" si="1508"/>
        <v>12974476</v>
      </c>
      <c r="Q4338" s="104">
        <f t="shared" si="1509"/>
        <v>25.97745030207939</v>
      </c>
      <c r="R4338" s="35"/>
    </row>
    <row r="4339" spans="1:18" s="1" customFormat="1" x14ac:dyDescent="0.3">
      <c r="A4339" s="44" t="s">
        <v>796</v>
      </c>
      <c r="B4339" s="44" t="s">
        <v>166</v>
      </c>
      <c r="C4339" s="44" t="s">
        <v>2686</v>
      </c>
      <c r="D4339" s="44" t="s">
        <v>2698</v>
      </c>
      <c r="E4339" s="88" t="s">
        <v>3015</v>
      </c>
      <c r="F4339" s="44" t="s">
        <v>0</v>
      </c>
      <c r="G4339" s="81" t="s">
        <v>3072</v>
      </c>
      <c r="H4339" s="22" t="s">
        <v>6</v>
      </c>
      <c r="I4339" s="108">
        <f>SUM(I4383,I4423,I4463,I4503,I4543,I4581,I4621,I4663,I4704,I4743,I4780,I4822,I4862,I4903,I4943,I4983,I5022,I5063,I5102,I5143,I5181,I5221,I5259,I5299,I5341,I5381,I5421,I5460,I5501,I5541,I5581,I5623,I5664,I5704,I5745)</f>
        <v>43478942</v>
      </c>
      <c r="J4339" s="108">
        <f>SUM(J4383,J4423,J4463,J4503,J4543,J4581,J4621,J4663,J4704,J4743,J4780,J4822,J4862,J4903,J4943,J4983,J5022,J5063,J5102,J5143,J5181,J5221,J5259,J5299,J5341,J5381,J5421,J5460,J5501,J5541,J5581,J5623,J5664,J5704,J5745)</f>
        <v>43332192</v>
      </c>
      <c r="K4339" s="108">
        <f>SUM(K4383,K4423,K4463,K4503,K4543,K4581,K4621,K4663,K4704,K4743,K4780,K4822,K4862,K4903,K4943,K4983,K5022,K5063,K5102,K5143,K5181,K5221,K5259,K5299,K5341,K5381,K5421,K5460,K5501,K5541,K5581,K5623,K5664,K5704,K5745)</f>
        <v>0</v>
      </c>
      <c r="L4339" s="108">
        <f t="shared" si="1507"/>
        <v>11421544</v>
      </c>
      <c r="M4339" s="108">
        <f>SUM(M4383,M4423,M4463,M4503,M4543,M4581,M4621,M4663,M4704,M4743,M4780,M4822,M4862,M4903,M4943,M4983,M5022,M5063,M5102,M5143,M5181,M5221,M5259,M5299,M5341,M5381,M5421,M5460,M5501,M5541,M5581,M5623,M5664,M5704,M5745)</f>
        <v>3662744</v>
      </c>
      <c r="N4339" s="108">
        <f t="shared" ref="N4339:O4339" si="1521">SUM(N4383,N4423,N4463,N4503,N4543,N4581,N4621,N4663,N4704,N4743,N4780,N4822,N4862,N4903,N4943,N4983,N5022,N5063,N5102,N5143,N5181,N5221,N5259,N5299,N5341,N5381,N5421,N5460,N5501,N5541,N5581,N5623,N5664,N5704,N5745)</f>
        <v>3892500</v>
      </c>
      <c r="O4339" s="108">
        <f t="shared" si="1521"/>
        <v>3866300</v>
      </c>
      <c r="P4339" s="108">
        <f t="shared" si="1508"/>
        <v>11421544</v>
      </c>
      <c r="Q4339" s="108">
        <f t="shared" si="1509"/>
        <v>26.358103462663507</v>
      </c>
      <c r="R4339" s="35"/>
    </row>
    <row r="4340" spans="1:18" s="1" customFormat="1" x14ac:dyDescent="0.3">
      <c r="A4340" s="43" t="s">
        <v>796</v>
      </c>
      <c r="B4340" s="43" t="s">
        <v>166</v>
      </c>
      <c r="C4340" s="43" t="s">
        <v>2686</v>
      </c>
      <c r="D4340" s="43" t="s">
        <v>2698</v>
      </c>
      <c r="E4340" s="43" t="s">
        <v>2690</v>
      </c>
      <c r="F4340" s="44" t="s">
        <v>0</v>
      </c>
      <c r="G4340" s="83" t="s">
        <v>0</v>
      </c>
      <c r="H4340" s="19" t="s">
        <v>7</v>
      </c>
      <c r="I4340" s="109">
        <f>SUM(I4341:I4345)</f>
        <v>6636356</v>
      </c>
      <c r="J4340" s="109">
        <f>SUM(J4341:J4345)</f>
        <v>6612956</v>
      </c>
      <c r="K4340" s="109">
        <f>SUM(K4341:K4345)</f>
        <v>0</v>
      </c>
      <c r="L4340" s="109">
        <f t="shared" si="1507"/>
        <v>1552932</v>
      </c>
      <c r="M4340" s="109">
        <f>SUM(M4341:M4345)</f>
        <v>434508</v>
      </c>
      <c r="N4340" s="109">
        <f t="shared" ref="N4340:O4340" si="1522">SUM(N4341:N4345)</f>
        <v>595432</v>
      </c>
      <c r="O4340" s="109">
        <f t="shared" si="1522"/>
        <v>522992</v>
      </c>
      <c r="P4340" s="109">
        <f t="shared" si="1508"/>
        <v>1552932</v>
      </c>
      <c r="Q4340" s="109">
        <f t="shared" si="1509"/>
        <v>23.483174544031442</v>
      </c>
      <c r="R4340" s="35"/>
    </row>
    <row r="4341" spans="1:18" s="1" customFormat="1" x14ac:dyDescent="0.3">
      <c r="A4341" s="44" t="s">
        <v>796</v>
      </c>
      <c r="B4341" s="44" t="s">
        <v>166</v>
      </c>
      <c r="C4341" s="44" t="s">
        <v>2686</v>
      </c>
      <c r="D4341" s="44" t="s">
        <v>2698</v>
      </c>
      <c r="E4341" s="88" t="s">
        <v>3016</v>
      </c>
      <c r="F4341" s="44" t="s">
        <v>0</v>
      </c>
      <c r="G4341" s="81" t="s">
        <v>3072</v>
      </c>
      <c r="H4341" s="22" t="s">
        <v>9</v>
      </c>
      <c r="I4341" s="108">
        <f>SUM(I4385,I4425,I4465,I4505,I4545,I4583,I4623,I4665,I4706,I4745,I4782,I4824,I4864,I4905,I4945,I4985,I5024,I5065,I5104,I5145,I5183,I5223,I5261,I5301,I5343,I5383,I5423,I5462,I5503,I5543,I5583,I5625,I5666,I5706,I5747)</f>
        <v>1140168</v>
      </c>
      <c r="J4341" s="108">
        <f>SUM(J4385,J4425,J4465,J4505,J4545,J4583,J4623,J4665,J4706,J4745,J4782,J4824,J4864,J4905,J4945,J4985,J5024,J5065,J5104,J5145,J5183,J5223,J5261,J5301,J5343,J5383,J5423,J5462,J5503,J5543,J5583,J5625,J5666,J5706,J5747)</f>
        <v>1134368</v>
      </c>
      <c r="K4341" s="108">
        <f>SUM(K4385,K4425,K4465,K4505,K4545,K4583,K4623,K4665,K4706,K4745,K4782,K4824,K4864,K4905,K4945,K4985,K5024,K5065,K5104,K5145,K5183,K5223,K5261,K5301,K5343,K5383,K5423,K5462,K5503,K5543,K5583,K5625,K5666,K5706,K5747)</f>
        <v>0</v>
      </c>
      <c r="L4341" s="108">
        <f t="shared" si="1507"/>
        <v>306083</v>
      </c>
      <c r="M4341" s="108">
        <f>SUM(M4385,M4425,M4465,M4505,M4545,M4583,M4623,M4665,M4706,M4745,M4782,M4824,M4864,M4905,M4945,M4985,M5024,M5065,M5104,M5145,M5183,M5223,M5261,M5301,M5343,M5383,M5423,M5462,M5503,M5543,M5583,M5625,M5666,M5706,M5747)</f>
        <v>91430</v>
      </c>
      <c r="N4341" s="108">
        <f t="shared" ref="N4341:O4341" si="1523">SUM(N4385,N4425,N4465,N4505,N4545,N4583,N4623,N4665,N4706,N4745,N4782,N4824,N4864,N4905,N4945,N4985,N5024,N5065,N5104,N5145,N5183,N5223,N5261,N5301,N5343,N5383,N5423,N5462,N5503,N5543,N5583,N5625,N5666,N5706,N5747)</f>
        <v>107361</v>
      </c>
      <c r="O4341" s="108">
        <f t="shared" si="1523"/>
        <v>107292</v>
      </c>
      <c r="P4341" s="108">
        <f t="shared" si="1508"/>
        <v>306083</v>
      </c>
      <c r="Q4341" s="108">
        <f t="shared" si="1509"/>
        <v>26.98268992073119</v>
      </c>
      <c r="R4341" s="35"/>
    </row>
    <row r="4342" spans="1:18" s="1" customFormat="1" x14ac:dyDescent="0.3">
      <c r="A4342" s="44" t="s">
        <v>796</v>
      </c>
      <c r="B4342" s="44" t="s">
        <v>166</v>
      </c>
      <c r="C4342" s="44" t="s">
        <v>2686</v>
      </c>
      <c r="D4342" s="44" t="s">
        <v>2698</v>
      </c>
      <c r="E4342" s="88" t="s">
        <v>3016</v>
      </c>
      <c r="F4342" s="44" t="s">
        <v>0</v>
      </c>
      <c r="G4342" s="81" t="s">
        <v>3072</v>
      </c>
      <c r="H4342" s="22" t="s">
        <v>11</v>
      </c>
      <c r="I4342" s="108">
        <f>SUM(I4389,I4429,I4469,I4509,I4549,I4587,I4627,I4669,I4710,I4749,I4786,I4828,I4868,I4909,I4949,I4989,I5028,I5069,I5108,I5149,I5187,I5227,I5265,I5305,I5347,I5387,I5427,I5466,I5507,I5547,I5587,I5629,I5670,I5710,I5751)</f>
        <v>433510</v>
      </c>
      <c r="J4342" s="108">
        <f>SUM(J4389,J4429,J4469,J4509,J4549,J4587,J4627,J4669,J4710,J4749,J4786,J4828,J4868,J4909,J4949,J4989,J5028,J5069,J5108,J5149,J5187,J5227,J5265,J5305,J5347,J5387,J5427,J5466,J5507,J5547,J5587,J5629,J5670,J5710,J5751)</f>
        <v>433510</v>
      </c>
      <c r="K4342" s="108">
        <f>SUM(K4389,K4429,K4469,K4509,K4549,K4587,K4627,K4669,K4710,K4749,K4786,K4828,K4868,K4909,K4949,K4989,K5028,K5069,K5108,K5149,K5187,K5227,K5265,K5305,K5347,K5387,K5427,K5466,K5507,K5547,K5587,K5629,K5670,K5710,K5751)</f>
        <v>0</v>
      </c>
      <c r="L4342" s="108">
        <f t="shared" si="1507"/>
        <v>82571</v>
      </c>
      <c r="M4342" s="108">
        <f>SUM(M4389,M4429,M4469,M4509,M4549,M4587,M4627,M4669,M4710,M4749,M4786,M4828,M4868,M4909,M4949,M4989,M5028,M5069,M5108,M5149,M5187,M5227,M5265,M5305,M5347,M5387,M5427,M5466,M5507,M5547,M5587,M5629,M5670,M5710,M5751)</f>
        <v>0</v>
      </c>
      <c r="N4342" s="108">
        <f t="shared" ref="N4342:O4342" si="1524">SUM(N4389,N4429,N4469,N4509,N4549,N4587,N4627,N4669,N4710,N4749,N4786,N4828,N4868,N4909,N4949,N4989,N5028,N5069,N5108,N5149,N5187,N5227,N5265,N5305,N5347,N5387,N5427,N5466,N5507,N5547,N5587,N5629,N5670,N5710,N5751)</f>
        <v>78771</v>
      </c>
      <c r="O4342" s="108">
        <f t="shared" si="1524"/>
        <v>3800</v>
      </c>
      <c r="P4342" s="108">
        <f t="shared" si="1508"/>
        <v>82571</v>
      </c>
      <c r="Q4342" s="108">
        <f t="shared" si="1509"/>
        <v>19.047080805517748</v>
      </c>
      <c r="R4342" s="35"/>
    </row>
    <row r="4343" spans="1:18" s="1" customFormat="1" x14ac:dyDescent="0.3">
      <c r="A4343" s="44" t="s">
        <v>796</v>
      </c>
      <c r="B4343" s="44" t="s">
        <v>166</v>
      </c>
      <c r="C4343" s="44" t="s">
        <v>2686</v>
      </c>
      <c r="D4343" s="44" t="s">
        <v>2698</v>
      </c>
      <c r="E4343" s="88" t="s">
        <v>3016</v>
      </c>
      <c r="F4343" s="44" t="s">
        <v>0</v>
      </c>
      <c r="G4343" s="81" t="s">
        <v>3072</v>
      </c>
      <c r="H4343" s="22" t="s">
        <v>10</v>
      </c>
      <c r="I4343" s="108">
        <f>SUM(I4387,I4427,I4467,I4507,I4547,I4585,I4625,I4667,I4708,I4747,I4784,I4826,I4866,I4907,I4947,I4987,I5026,I5067,I5106,I5147,I5185,I5225,I5263,I5303,I5345,I5385,I5425,I5464,I5505,I5545,I5585,I5627,I5668,I5708,I5749)</f>
        <v>931185</v>
      </c>
      <c r="J4343" s="108">
        <f>SUM(J4387,J4427,J4467,J4507,J4547,J4585,J4625,J4667,J4708,J4747,J4784,J4826,J4866,J4907,J4947,J4987,J5026,J5067,J5106,J5147,J5185,J5225,J5263,J5303,J5345,J5385,J5425,J5464,J5505,J5545,J5585,J5627,J5668,J5708,J5749)</f>
        <v>927185</v>
      </c>
      <c r="K4343" s="108">
        <f>SUM(K4387,K4427,K4467,K4507,K4547,K4585,K4625,K4667,K4708,K4747,K4784,K4826,K4866,K4907,K4947,K4987,K5026,K5067,K5106,K5147,K5185,K5225,K5263,K5303,K5345,K5385,K5425,K5464,K5505,K5545,K5585,K5627,K5668,K5708,K5749)</f>
        <v>0</v>
      </c>
      <c r="L4343" s="108">
        <f t="shared" si="1507"/>
        <v>0</v>
      </c>
      <c r="M4343" s="108">
        <f>SUM(M4387,M4427,M4467,M4507,M4547,M4585,M4625,M4667,M4708,M4747,M4784,M4826,M4866,M4907,M4947,M4987,M5026,M5067,M5106,M5147,M5185,M5225,M5263,M5303,M5345,M5385,M5425,M5464,M5505,M5545,M5585,M5627,M5668,M5708,M5749)</f>
        <v>0</v>
      </c>
      <c r="N4343" s="108">
        <f t="shared" ref="N4343:O4343" si="1525">SUM(N4387,N4427,N4467,N4507,N4547,N4585,N4625,N4667,N4708,N4747,N4784,N4826,N4866,N4907,N4947,N4987,N5026,N5067,N5106,N5147,N5185,N5225,N5263,N5303,N5345,N5385,N5425,N5464,N5505,N5545,N5585,N5627,N5668,N5708,N5749)</f>
        <v>0</v>
      </c>
      <c r="O4343" s="108">
        <f t="shared" si="1525"/>
        <v>0</v>
      </c>
      <c r="P4343" s="108">
        <f t="shared" si="1508"/>
        <v>0</v>
      </c>
      <c r="Q4343" s="108">
        <f t="shared" si="1509"/>
        <v>0</v>
      </c>
      <c r="R4343" s="35"/>
    </row>
    <row r="4344" spans="1:18" s="1" customFormat="1" x14ac:dyDescent="0.3">
      <c r="A4344" s="44" t="s">
        <v>796</v>
      </c>
      <c r="B4344" s="44" t="s">
        <v>166</v>
      </c>
      <c r="C4344" s="44" t="s">
        <v>2686</v>
      </c>
      <c r="D4344" s="44" t="s">
        <v>2698</v>
      </c>
      <c r="E4344" s="88" t="s">
        <v>3016</v>
      </c>
      <c r="F4344" s="44" t="s">
        <v>0</v>
      </c>
      <c r="G4344" s="81" t="s">
        <v>3072</v>
      </c>
      <c r="H4344" s="22" t="s">
        <v>12</v>
      </c>
      <c r="I4344" s="108">
        <f>SUM(I4386,I4426,I4466,I4506,I4546,I4584,I4624,I4666,I4707,I4746,I4783,I4825,I4865,I4906,I4946,I4986,I5025,I5066,I5105,I5146,I5184,I5224,I5262,I5302,I5344,I5384,I5424,I5463,I5504,I5544,I5584,I5626,I5667,I5707,I5748)</f>
        <v>3720916</v>
      </c>
      <c r="J4344" s="108">
        <f>SUM(J4386,J4426,J4466,J4506,J4546,J4584,J4624,J4666,J4707,J4746,J4783,J4825,J4865,J4906,J4946,J4986,J5025,J5066,J5105,J5146,J5184,J5224,J5262,J5302,J5344,J5384,J5424,J5463,J5504,J5544,J5584,J5626,J5667,J5707,J5748)</f>
        <v>3707316</v>
      </c>
      <c r="K4344" s="108">
        <f>SUM(K4386,K4426,K4466,K4506,K4546,K4584,K4624,K4666,K4707,K4746,K4783,K4825,K4865,K4906,K4946,K4986,K5025,K5066,K5105,K5146,K5184,K5224,K5262,K5302,K5344,K5384,K5424,K5463,K5504,K5544,K5584,K5626,K5667,K5707,K5748)</f>
        <v>0</v>
      </c>
      <c r="L4344" s="108">
        <f t="shared" si="1507"/>
        <v>1130278</v>
      </c>
      <c r="M4344" s="108">
        <f>SUM(M4386,M4426,M4466,M4506,M4546,M4584,M4624,M4666,M4707,M4746,M4783,M4825,M4865,M4906,M4946,M4986,M5025,M5066,M5105,M5146,M5184,M5224,M5262,M5302,M5344,M5384,M5424,M5463,M5504,M5544,M5584,M5626,M5667,M5707,M5748)</f>
        <v>343078</v>
      </c>
      <c r="N4344" s="108">
        <f t="shared" ref="N4344:O4344" si="1526">SUM(N4386,N4426,N4466,N4506,N4546,N4584,N4624,N4666,N4707,N4746,N4783,N4825,N4865,N4906,N4946,N4986,N5025,N5066,N5105,N5146,N5184,N5224,N5262,N5302,N5344,N5384,N5424,N5463,N5504,N5544,N5584,N5626,N5667,N5707,N5748)</f>
        <v>387800</v>
      </c>
      <c r="O4344" s="108">
        <f t="shared" si="1526"/>
        <v>399400</v>
      </c>
      <c r="P4344" s="108">
        <f t="shared" si="1508"/>
        <v>1130278</v>
      </c>
      <c r="Q4344" s="108">
        <f t="shared" si="1509"/>
        <v>30.48777066751256</v>
      </c>
      <c r="R4344" s="35"/>
    </row>
    <row r="4345" spans="1:18" s="1" customFormat="1" x14ac:dyDescent="0.3">
      <c r="A4345" s="44" t="s">
        <v>796</v>
      </c>
      <c r="B4345" s="44" t="s">
        <v>166</v>
      </c>
      <c r="C4345" s="44" t="s">
        <v>2686</v>
      </c>
      <c r="D4345" s="44" t="s">
        <v>2698</v>
      </c>
      <c r="E4345" s="88" t="s">
        <v>3016</v>
      </c>
      <c r="F4345" s="44" t="s">
        <v>0</v>
      </c>
      <c r="G4345" s="81" t="s">
        <v>3072</v>
      </c>
      <c r="H4345" s="22" t="s">
        <v>8</v>
      </c>
      <c r="I4345" s="108">
        <f>SUM(I4388,I4428,I4468,I4508,I4548,I4586,I4626,I4668,I4709,I4748,I4785,I4827,I4867,I4908,I4948,I4988,I5027,I5068,I5107,I5148,I5186,I5226,I5264,I5304,I5346,I5386,I5426,I5465,I5506,I5546,I5586,I5628,I5669,I5709,I5750)</f>
        <v>410577</v>
      </c>
      <c r="J4345" s="108">
        <f>SUM(J4388,J4428,J4468,J4508,J4548,J4586,J4626,J4668,J4709,J4748,J4785,J4827,J4867,J4908,J4948,J4988,J5027,J5068,J5107,J5148,J5186,J5226,J5264,J5304,J5346,J5386,J5426,J5465,J5506,J5546,J5586,J5628,J5669,J5709,J5750)</f>
        <v>410577</v>
      </c>
      <c r="K4345" s="108">
        <f>SUM(K4388,K4428,K4468,K4508,K4548,K4586,K4626,K4668,K4709,K4748,K4785,K4827,K4867,K4908,K4948,K4988,K5027,K5068,K5107,K5148,K5186,K5226,K5264,K5304,K5346,K5386,K5426,K5465,K5506,K5546,K5586,K5628,K5669,K5709,K5750)</f>
        <v>0</v>
      </c>
      <c r="L4345" s="108">
        <f t="shared" si="1507"/>
        <v>34000</v>
      </c>
      <c r="M4345" s="108">
        <f>SUM(M4388,M4428,M4468,M4508,M4548,M4586,M4626,M4668,M4709,M4748,M4785,M4827,M4867,M4908,M4948,M4988,M5027,M5068,M5107,M5148,M5186,M5226,M5264,M5304,M5346,M5386,M5426,M5465,M5506,M5546,M5586,M5628,M5669,M5709,M5750)</f>
        <v>0</v>
      </c>
      <c r="N4345" s="108">
        <f t="shared" ref="N4345:O4345" si="1527">SUM(N4388,N4428,N4468,N4508,N4548,N4586,N4626,N4668,N4709,N4748,N4785,N4827,N4867,N4908,N4948,N4988,N5027,N5068,N5107,N5148,N5186,N5226,N5264,N5304,N5346,N5386,N5426,N5465,N5506,N5546,N5586,N5628,N5669,N5709,N5750)</f>
        <v>21500</v>
      </c>
      <c r="O4345" s="108">
        <f t="shared" si="1527"/>
        <v>12500</v>
      </c>
      <c r="P4345" s="108">
        <f t="shared" si="1508"/>
        <v>34000</v>
      </c>
      <c r="Q4345" s="108">
        <f t="shared" si="1509"/>
        <v>8.2810288934840486</v>
      </c>
      <c r="R4345" s="35"/>
    </row>
    <row r="4346" spans="1:18" s="1" customFormat="1" x14ac:dyDescent="0.3">
      <c r="A4346" s="44" t="s">
        <v>796</v>
      </c>
      <c r="B4346" s="44" t="s">
        <v>166</v>
      </c>
      <c r="C4346" s="44" t="s">
        <v>2686</v>
      </c>
      <c r="D4346" s="44" t="s">
        <v>2698</v>
      </c>
      <c r="E4346" s="49" t="s">
        <v>2691</v>
      </c>
      <c r="F4346" s="49" t="s">
        <v>0</v>
      </c>
      <c r="G4346" s="49" t="s">
        <v>0</v>
      </c>
      <c r="H4346" s="19" t="s">
        <v>14</v>
      </c>
      <c r="I4346" s="104">
        <f t="shared" ref="I4346:O4346" si="1528">SUM(I4347)</f>
        <v>4614809</v>
      </c>
      <c r="J4346" s="104">
        <f t="shared" si="1528"/>
        <v>4598209</v>
      </c>
      <c r="K4346" s="104">
        <f t="shared" si="1528"/>
        <v>0</v>
      </c>
      <c r="L4346" s="104">
        <f t="shared" si="1507"/>
        <v>1284775</v>
      </c>
      <c r="M4346" s="104">
        <f t="shared" si="1528"/>
        <v>384629</v>
      </c>
      <c r="N4346" s="104">
        <f t="shared" si="1528"/>
        <v>480000</v>
      </c>
      <c r="O4346" s="104">
        <f t="shared" si="1528"/>
        <v>420146</v>
      </c>
      <c r="P4346" s="104">
        <f t="shared" si="1508"/>
        <v>1284775</v>
      </c>
      <c r="Q4346" s="104">
        <f t="shared" si="1509"/>
        <v>27.940769982399672</v>
      </c>
      <c r="R4346" s="35"/>
    </row>
    <row r="4347" spans="1:18" s="1" customFormat="1" x14ac:dyDescent="0.3">
      <c r="A4347" s="44" t="s">
        <v>796</v>
      </c>
      <c r="B4347" s="44" t="s">
        <v>166</v>
      </c>
      <c r="C4347" s="44" t="s">
        <v>2686</v>
      </c>
      <c r="D4347" s="44" t="s">
        <v>2698</v>
      </c>
      <c r="E4347" s="88" t="s">
        <v>3017</v>
      </c>
      <c r="F4347" s="44" t="s">
        <v>0</v>
      </c>
      <c r="G4347" s="81" t="s">
        <v>3072</v>
      </c>
      <c r="H4347" s="22" t="s">
        <v>15</v>
      </c>
      <c r="I4347" s="108">
        <f>SUM(I4391,I4431,I4471,I4511,I4551,I4589,I4629,I4671,I4712,I4751,I4788,I4830,I4870,I4911,I4951,I4991,I5030,I5071,I5110,I5151,I5189,I5229,I5267,I5307,I5349,I5389,I5429,I5468,I5509,I5549,I5589,I5631,I5672,I5712,I5753)</f>
        <v>4614809</v>
      </c>
      <c r="J4347" s="108">
        <f>SUM(J4391,J4431,J4471,J4511,J4551,J4589,J4629,J4671,J4712,J4751,J4788,J4830,J4870,J4911,J4951,J4991,J5030,J5071,J5110,J5151,J5189,J5229,J5267,J5307,J5349,J5389,J5429,J5468,J5509,J5549,J5589,J5631,J5672,J5712,J5753)</f>
        <v>4598209</v>
      </c>
      <c r="K4347" s="108">
        <f>SUM(K4391,K4431,K4471,K4511,K4551,K4589,K4629,K4671,K4712,K4751,K4788,K4830,K4870,K4911,K4951,K4991,K5030,K5071,K5110,K5151,K5189,K5229,K5267,K5307,K5349,K5389,K5429,K5468,K5509,K5549,K5589,K5631,K5672,K5712,K5753)</f>
        <v>0</v>
      </c>
      <c r="L4347" s="108">
        <f t="shared" si="1507"/>
        <v>1284775</v>
      </c>
      <c r="M4347" s="108">
        <f>SUM(M4391,M4431,M4471,M4511,M4551,M4589,M4629,M4671,M4712,M4751,M4788,M4830,M4870,M4911,M4951,M4991,M5030,M5071,M5110,M5151,M5189,M5229,M5267,M5307,M5349,M5389,M5429,M5468,M5509,M5549,M5589,M5631,M5672,M5712,M5753)</f>
        <v>384629</v>
      </c>
      <c r="N4347" s="108">
        <f t="shared" ref="N4347:O4347" si="1529">SUM(N4391,N4431,N4471,N4511,N4551,N4589,N4629,N4671,N4712,N4751,N4788,N4830,N4870,N4911,N4951,N4991,N5030,N5071,N5110,N5151,N5189,N5229,N5267,N5307,N5349,N5389,N5429,N5468,N5509,N5549,N5589,N5631,N5672,N5712,N5753)</f>
        <v>480000</v>
      </c>
      <c r="O4347" s="108">
        <f t="shared" si="1529"/>
        <v>420146</v>
      </c>
      <c r="P4347" s="108">
        <f t="shared" si="1508"/>
        <v>1284775</v>
      </c>
      <c r="Q4347" s="108">
        <f t="shared" si="1509"/>
        <v>27.940769982399672</v>
      </c>
      <c r="R4347" s="35"/>
    </row>
    <row r="4348" spans="1:18" s="1" customFormat="1" x14ac:dyDescent="0.3">
      <c r="A4348" s="44" t="s">
        <v>796</v>
      </c>
      <c r="B4348" s="44" t="s">
        <v>166</v>
      </c>
      <c r="C4348" s="44" t="s">
        <v>2686</v>
      </c>
      <c r="D4348" s="44" t="s">
        <v>2698</v>
      </c>
      <c r="E4348" s="49" t="s">
        <v>2692</v>
      </c>
      <c r="F4348" s="49" t="s">
        <v>0</v>
      </c>
      <c r="G4348" s="49" t="s">
        <v>0</v>
      </c>
      <c r="H4348" s="19" t="s">
        <v>16</v>
      </c>
      <c r="I4348" s="109">
        <f>SUM(I4349:I4357)</f>
        <v>6304438</v>
      </c>
      <c r="J4348" s="109">
        <f>SUM(J4349:J4357)</f>
        <v>4123876</v>
      </c>
      <c r="K4348" s="109">
        <f>SUM(K4349:K4357)</f>
        <v>0</v>
      </c>
      <c r="L4348" s="109">
        <f t="shared" si="1507"/>
        <v>1039970</v>
      </c>
      <c r="M4348" s="109">
        <f>SUM(M4349:M4357)</f>
        <v>11810</v>
      </c>
      <c r="N4348" s="109">
        <f t="shared" ref="N4348:O4348" si="1530">SUM(N4349:N4357)</f>
        <v>569053</v>
      </c>
      <c r="O4348" s="109">
        <f t="shared" si="1530"/>
        <v>459107</v>
      </c>
      <c r="P4348" s="109">
        <f t="shared" si="1508"/>
        <v>1039970</v>
      </c>
      <c r="Q4348" s="109">
        <f t="shared" si="1509"/>
        <v>25.218265534657203</v>
      </c>
      <c r="R4348" s="35"/>
    </row>
    <row r="4349" spans="1:18" s="1" customFormat="1" x14ac:dyDescent="0.3">
      <c r="A4349" s="44" t="s">
        <v>796</v>
      </c>
      <c r="B4349" s="44" t="s">
        <v>166</v>
      </c>
      <c r="C4349" s="44" t="s">
        <v>2686</v>
      </c>
      <c r="D4349" s="44" t="s">
        <v>2698</v>
      </c>
      <c r="E4349" s="88" t="s">
        <v>3018</v>
      </c>
      <c r="F4349" s="44" t="s">
        <v>0</v>
      </c>
      <c r="G4349" s="81" t="s">
        <v>3072</v>
      </c>
      <c r="H4349" s="22" t="s">
        <v>17</v>
      </c>
      <c r="I4349" s="108">
        <f t="shared" ref="I4349:K4352" si="1531">SUM(I4393,I4433,I4473,I4513,I4553,I4591,I4631,I4673,I4714,I4753,I4790,I4832,I4872,I4913,I4953,I4993,I5032,I5073,I5112,I5153,I5191,I5231,I5269,I5309,I5351,I5391,I5431,I5470,I5511,I5551,I5591,I5633,I5674,I5714,I5755)</f>
        <v>244050</v>
      </c>
      <c r="J4349" s="108">
        <f t="shared" si="1531"/>
        <v>34550</v>
      </c>
      <c r="K4349" s="108">
        <f t="shared" si="1531"/>
        <v>0</v>
      </c>
      <c r="L4349" s="108">
        <f t="shared" si="1507"/>
        <v>0</v>
      </c>
      <c r="M4349" s="108">
        <f t="shared" ref="M4349:O4352" si="1532">SUM(M4393,M4433,M4473,M4513,M4553,M4591,M4631,M4673,M4714,M4753,M4790,M4832,M4872,M4913,M4953,M4993,M5032,M5073,M5112,M5153,M5191,M5231,M5269,M5309,M5351,M5391,M5431,M5470,M5511,M5551,M5591,M5633,M5674,M5714,M5755)</f>
        <v>0</v>
      </c>
      <c r="N4349" s="108">
        <f t="shared" si="1532"/>
        <v>0</v>
      </c>
      <c r="O4349" s="108">
        <f t="shared" si="1532"/>
        <v>0</v>
      </c>
      <c r="P4349" s="108">
        <f t="shared" si="1508"/>
        <v>0</v>
      </c>
      <c r="Q4349" s="108">
        <f t="shared" si="1509"/>
        <v>0</v>
      </c>
      <c r="R4349" s="35"/>
    </row>
    <row r="4350" spans="1:18" s="1" customFormat="1" x14ac:dyDescent="0.3">
      <c r="A4350" s="44" t="s">
        <v>796</v>
      </c>
      <c r="B4350" s="44" t="s">
        <v>166</v>
      </c>
      <c r="C4350" s="44" t="s">
        <v>2686</v>
      </c>
      <c r="D4350" s="44" t="s">
        <v>2698</v>
      </c>
      <c r="E4350" s="88" t="s">
        <v>3031</v>
      </c>
      <c r="F4350" s="44" t="s">
        <v>0</v>
      </c>
      <c r="G4350" s="81" t="s">
        <v>3072</v>
      </c>
      <c r="H4350" s="22" t="s">
        <v>18</v>
      </c>
      <c r="I4350" s="108">
        <f t="shared" si="1531"/>
        <v>2181321</v>
      </c>
      <c r="J4350" s="108">
        <f t="shared" si="1531"/>
        <v>2153321</v>
      </c>
      <c r="K4350" s="108">
        <f t="shared" si="1531"/>
        <v>0</v>
      </c>
      <c r="L4350" s="108">
        <f t="shared" si="1507"/>
        <v>642200</v>
      </c>
      <c r="M4350" s="108">
        <f t="shared" si="1532"/>
        <v>0</v>
      </c>
      <c r="N4350" s="108">
        <f t="shared" si="1532"/>
        <v>360100</v>
      </c>
      <c r="O4350" s="108">
        <f t="shared" si="1532"/>
        <v>282100</v>
      </c>
      <c r="P4350" s="108">
        <f t="shared" si="1508"/>
        <v>642200</v>
      </c>
      <c r="Q4350" s="108">
        <f t="shared" si="1509"/>
        <v>29.823700228623601</v>
      </c>
      <c r="R4350" s="35"/>
    </row>
    <row r="4351" spans="1:18" s="1" customFormat="1" x14ac:dyDescent="0.3">
      <c r="A4351" s="44" t="s">
        <v>796</v>
      </c>
      <c r="B4351" s="44" t="s">
        <v>166</v>
      </c>
      <c r="C4351" s="44" t="s">
        <v>2686</v>
      </c>
      <c r="D4351" s="44" t="s">
        <v>2698</v>
      </c>
      <c r="E4351" s="88" t="s">
        <v>3032</v>
      </c>
      <c r="F4351" s="44" t="s">
        <v>0</v>
      </c>
      <c r="G4351" s="81" t="s">
        <v>3072</v>
      </c>
      <c r="H4351" s="22" t="s">
        <v>19</v>
      </c>
      <c r="I4351" s="108">
        <f t="shared" si="1531"/>
        <v>470276</v>
      </c>
      <c r="J4351" s="108">
        <f t="shared" si="1531"/>
        <v>431776</v>
      </c>
      <c r="K4351" s="108">
        <f t="shared" si="1531"/>
        <v>0</v>
      </c>
      <c r="L4351" s="108">
        <f t="shared" si="1507"/>
        <v>115400</v>
      </c>
      <c r="M4351" s="108">
        <f t="shared" si="1532"/>
        <v>0</v>
      </c>
      <c r="N4351" s="108">
        <f t="shared" si="1532"/>
        <v>72200</v>
      </c>
      <c r="O4351" s="108">
        <f t="shared" si="1532"/>
        <v>43200</v>
      </c>
      <c r="P4351" s="108">
        <f t="shared" si="1508"/>
        <v>115400</v>
      </c>
      <c r="Q4351" s="108">
        <f t="shared" si="1509"/>
        <v>26.726821314755799</v>
      </c>
      <c r="R4351" s="35"/>
    </row>
    <row r="4352" spans="1:18" s="1" customFormat="1" x14ac:dyDescent="0.3">
      <c r="A4352" s="44" t="s">
        <v>796</v>
      </c>
      <c r="B4352" s="44" t="s">
        <v>166</v>
      </c>
      <c r="C4352" s="44" t="s">
        <v>2686</v>
      </c>
      <c r="D4352" s="44" t="s">
        <v>2698</v>
      </c>
      <c r="E4352" s="88" t="s">
        <v>3026</v>
      </c>
      <c r="F4352" s="44" t="s">
        <v>0</v>
      </c>
      <c r="G4352" s="81" t="s">
        <v>3072</v>
      </c>
      <c r="H4352" s="22" t="s">
        <v>20</v>
      </c>
      <c r="I4352" s="108">
        <f t="shared" si="1531"/>
        <v>698949</v>
      </c>
      <c r="J4352" s="108">
        <f t="shared" si="1531"/>
        <v>319450</v>
      </c>
      <c r="K4352" s="108">
        <f t="shared" si="1531"/>
        <v>0</v>
      </c>
      <c r="L4352" s="108">
        <f t="shared" si="1507"/>
        <v>69972</v>
      </c>
      <c r="M4352" s="108">
        <f t="shared" si="1532"/>
        <v>0</v>
      </c>
      <c r="N4352" s="108">
        <f t="shared" si="1532"/>
        <v>34981</v>
      </c>
      <c r="O4352" s="108">
        <f t="shared" si="1532"/>
        <v>34991</v>
      </c>
      <c r="P4352" s="108">
        <f t="shared" si="1508"/>
        <v>69972</v>
      </c>
      <c r="Q4352" s="108">
        <f t="shared" si="1509"/>
        <v>21.903897323524806</v>
      </c>
      <c r="R4352" s="35"/>
    </row>
    <row r="4353" spans="1:18" s="1" customFormat="1" x14ac:dyDescent="0.3">
      <c r="A4353" s="44" t="s">
        <v>796</v>
      </c>
      <c r="B4353" s="44" t="s">
        <v>166</v>
      </c>
      <c r="C4353" s="44" t="s">
        <v>2686</v>
      </c>
      <c r="D4353" s="44" t="s">
        <v>2698</v>
      </c>
      <c r="E4353" s="88" t="s">
        <v>3033</v>
      </c>
      <c r="F4353" s="44" t="s">
        <v>0</v>
      </c>
      <c r="G4353" s="81" t="s">
        <v>3072</v>
      </c>
      <c r="H4353" s="22" t="s">
        <v>21</v>
      </c>
      <c r="I4353" s="108">
        <f>SUM(I4397,I4437,I4477,I4557,I4595,I4677,I4718,I4794,I4836,I4876,I4917,I4957,I4997,I5036,I5116,I5157,I5195,I5235,I5273,I5313,I5355,I5395,I5435,I5474,I5515,I5555,I5595,I5637,I5678,I5718,I5759)</f>
        <v>56736</v>
      </c>
      <c r="J4353" s="108">
        <f>SUM(J4397,J4437,J4477,J4557,J4595,J4677,J4718,J4794,J4836,J4876,J4917,J4957,J4997,J5036,J5116,J5157,J5195,J5235,J5273,J5313,J5355,J5395,J5435,J5474,J5515,J5555,J5595,J5637,J5678,J5718,J5759)</f>
        <v>17218</v>
      </c>
      <c r="K4353" s="108">
        <f>SUM(K4397,K4437,K4477,K4557,K4595,K4677,K4718,K4794,K4836,K4876,K4917,K4957,K4997,K5036,K5116,K5157,K5195,K5235,K5273,K5313,K5355,K5395,K5435,K5474,K5515,K5555,K5595,K5637,K5678,K5718,K5759)</f>
        <v>0</v>
      </c>
      <c r="L4353" s="108">
        <f t="shared" si="1507"/>
        <v>1948</v>
      </c>
      <c r="M4353" s="108">
        <f>SUM(M4397,M4437,M4477,M4557,M4595,M4677,M4718,M4794,M4836,M4876,M4917,M4957,M4997,M5036,M5116,M5157,M5195,M5235,M5273,M5313,M5355,M5395,M5435,M5474,M5515,M5555,M5595,M5637,M5678,M5718,M5759)</f>
        <v>0</v>
      </c>
      <c r="N4353" s="108">
        <f t="shared" ref="N4353:O4353" si="1533">SUM(N4397,N4437,N4477,N4557,N4595,N4677,N4718,N4794,N4836,N4876,N4917,N4957,N4997,N5036,N5116,N5157,N5195,N5235,N5273,N5313,N5355,N5395,N5435,N5474,N5515,N5555,N5595,N5637,N5678,N5718,N5759)</f>
        <v>1024</v>
      </c>
      <c r="O4353" s="108">
        <f t="shared" si="1533"/>
        <v>924</v>
      </c>
      <c r="P4353" s="108">
        <f t="shared" si="1508"/>
        <v>1948</v>
      </c>
      <c r="Q4353" s="108">
        <f t="shared" si="1509"/>
        <v>11.313741433383669</v>
      </c>
      <c r="R4353" s="35"/>
    </row>
    <row r="4354" spans="1:18" s="1" customFormat="1" x14ac:dyDescent="0.3">
      <c r="A4354" s="44" t="s">
        <v>796</v>
      </c>
      <c r="B4354" s="44" t="s">
        <v>166</v>
      </c>
      <c r="C4354" s="44" t="s">
        <v>2686</v>
      </c>
      <c r="D4354" s="44" t="s">
        <v>2698</v>
      </c>
      <c r="E4354" s="88" t="s">
        <v>3034</v>
      </c>
      <c r="F4354" s="44" t="s">
        <v>0</v>
      </c>
      <c r="G4354" s="81" t="s">
        <v>3072</v>
      </c>
      <c r="H4354" s="22" t="s">
        <v>22</v>
      </c>
      <c r="I4354" s="108">
        <f>SUM(I4517,I4558,I4635,I4678,I4719,I4757,I4795,I4918,I5314,I5475,I5596,I5638,I5760)</f>
        <v>127385</v>
      </c>
      <c r="J4354" s="108">
        <f>SUM(J4517,J4558,J4635,J4678,J4719,J4757,J4795,J4918,J5314,J5475,J5596,J5638,J5760)</f>
        <v>118385</v>
      </c>
      <c r="K4354" s="108">
        <f>SUM(K4517,K4558,K4635,K4678,K4719,K4757,K4795,K4918,K5314,K5475,K5596,K5638,K5760)</f>
        <v>0</v>
      </c>
      <c r="L4354" s="108">
        <f t="shared" si="1507"/>
        <v>15480</v>
      </c>
      <c r="M4354" s="108">
        <f>SUM(M4517,M4558,M4635,M4678,M4719,M4757,M4795,M4918,M5314,M5475,M5596,M5638,M5760)</f>
        <v>0</v>
      </c>
      <c r="N4354" s="108">
        <f t="shared" ref="N4354:O4354" si="1534">SUM(N4517,N4558,N4635,N4678,N4719,N4757,N4795,N4918,N5314,N5475,N5596,N5638,N5760)</f>
        <v>7740</v>
      </c>
      <c r="O4354" s="108">
        <f t="shared" si="1534"/>
        <v>7740</v>
      </c>
      <c r="P4354" s="108">
        <f t="shared" si="1508"/>
        <v>15480</v>
      </c>
      <c r="Q4354" s="108">
        <f t="shared" si="1509"/>
        <v>13.075980909743635</v>
      </c>
      <c r="R4354" s="35"/>
    </row>
    <row r="4355" spans="1:18" s="1" customFormat="1" x14ac:dyDescent="0.3">
      <c r="A4355" s="44" t="s">
        <v>796</v>
      </c>
      <c r="B4355" s="44" t="s">
        <v>166</v>
      </c>
      <c r="C4355" s="44" t="s">
        <v>2686</v>
      </c>
      <c r="D4355" s="44" t="s">
        <v>2698</v>
      </c>
      <c r="E4355" s="88" t="s">
        <v>3035</v>
      </c>
      <c r="F4355" s="44" t="s">
        <v>0</v>
      </c>
      <c r="G4355" s="81" t="s">
        <v>3072</v>
      </c>
      <c r="H4355" s="22" t="s">
        <v>23</v>
      </c>
      <c r="I4355" s="108">
        <f>SUM(I4398,I4438,I4478,I4518,I4559,I4596,I4636,I4679,I4720,I4758,I4796,I4837,I4877,I4919,I4958,I4998,I5037,I5077,I5117,I5158,I5196,I5236,I5274,I5315,I5356,I5396,I5436,I5476,I5516,I5556,I5597,I5639,I5679,I5719,I5761)</f>
        <v>473303</v>
      </c>
      <c r="J4355" s="108">
        <f>SUM(J4398,J4438,J4478,J4518,J4559,J4596,J4636,J4679,J4720,J4758,J4796,J4837,J4877,J4919,J4958,J4998,J5037,J5077,J5117,J5158,J5196,J5236,J5274,J5315,J5356,J5396,J5436,J5476,J5516,J5556,J5597,J5639,J5679,J5719,J5761)</f>
        <v>274958</v>
      </c>
      <c r="K4355" s="108">
        <f>SUM(K4398,K4438,K4478,K4518,K4559,K4596,K4636,K4679,K4720,K4758,K4796,K4837,K4877,K4919,K4958,K4998,K5037,K5077,K5117,K5158,K5196,K5236,K5274,K5315,K5356,K5396,K5436,K5476,K5516,K5556,K5597,K5639,K5679,K5719,K5761)</f>
        <v>0</v>
      </c>
      <c r="L4355" s="108">
        <f t="shared" si="1507"/>
        <v>54700</v>
      </c>
      <c r="M4355" s="108">
        <f>SUM(M4398,M4438,M4478,M4518,M4559,M4596,M4636,M4679,M4720,M4758,M4796,M4837,M4877,M4919,M4958,M4998,M5037,M5077,M5117,M5158,M5196,M5236,M5274,M5315,M5356,M5396,M5436,M5476,M5516,M5556,M5597,M5639,M5679,M5719,M5761)</f>
        <v>0</v>
      </c>
      <c r="N4355" s="108">
        <f t="shared" ref="N4355:O4355" si="1535">SUM(N4398,N4438,N4478,N4518,N4559,N4596,N4636,N4679,N4720,N4758,N4796,N4837,N4877,N4919,N4958,N4998,N5037,N5077,N5117,N5158,N5196,N5236,N5274,N5315,N5356,N5396,N5436,N5476,N5516,N5556,N5597,N5639,N5679,N5719,N5761)</f>
        <v>26375</v>
      </c>
      <c r="O4355" s="108">
        <f t="shared" si="1535"/>
        <v>28325</v>
      </c>
      <c r="P4355" s="108">
        <f t="shared" si="1508"/>
        <v>54700</v>
      </c>
      <c r="Q4355" s="108">
        <f t="shared" si="1509"/>
        <v>19.893947439245267</v>
      </c>
      <c r="R4355" s="35"/>
    </row>
    <row r="4356" spans="1:18" s="1" customFormat="1" x14ac:dyDescent="0.3">
      <c r="A4356" s="44" t="s">
        <v>796</v>
      </c>
      <c r="B4356" s="44" t="s">
        <v>166</v>
      </c>
      <c r="C4356" s="44" t="s">
        <v>2686</v>
      </c>
      <c r="D4356" s="44" t="s">
        <v>2698</v>
      </c>
      <c r="E4356" s="88" t="s">
        <v>3036</v>
      </c>
      <c r="F4356" s="44" t="s">
        <v>0</v>
      </c>
      <c r="G4356" s="81" t="s">
        <v>3072</v>
      </c>
      <c r="H4356" s="22" t="s">
        <v>24</v>
      </c>
      <c r="I4356" s="108">
        <f>SUM(I4399,I4439,I4479,I4519,I4560,I4597,I4637,I4680,I4721,I4759,I4797,I4838,I4878,I4920,I4959,I5038,I5078,I5118,I5159,I5197,I5237,I5275,I5316,I5357,I5397,I5437,I5477,I5517,I5557,I5598,I5640,I5680,I5720,I5762)</f>
        <v>56078</v>
      </c>
      <c r="J4356" s="108">
        <f>SUM(J4399,J4439,J4479,J4519,J4560,J4597,J4637,J4680,J4721,J4759,J4797,J4838,J4878,J4920,J4959,J5038,J5078,J5118,J5159,J5197,J5237,J5275,J5316,J5357,J5397,J5437,J5477,J5517,J5557,J5598,J5640,J5680,J5720,J5762)</f>
        <v>2428</v>
      </c>
      <c r="K4356" s="108">
        <f>SUM(K4399,K4439,K4479,K4519,K4560,K4597,K4637,K4680,K4721,K4759,K4797,K4838,K4878,K4920,K4959,K5038,K5078,K5118,K5159,K5197,K5237,K5275,K5316,K5357,K5397,K5437,K5477,K5517,K5557,K5598,K5640,K5680,K5720,K5762)</f>
        <v>0</v>
      </c>
      <c r="L4356" s="108">
        <f t="shared" si="1507"/>
        <v>0</v>
      </c>
      <c r="M4356" s="108">
        <f>SUM(M4399,M4439,M4479,M4519,M4560,M4597,M4637,M4680,M4721,M4759,M4797,M4838,M4878,M4920,M4959,M5038,M5078,M5118,M5159,M5197,M5237,M5275,M5316,M5357,M5397,M5437,M5477,M5517,M5557,M5598,M5640,M5680,M5720,M5762)</f>
        <v>0</v>
      </c>
      <c r="N4356" s="108">
        <f t="shared" ref="N4356:O4356" si="1536">SUM(N4399,N4439,N4479,N4519,N4560,N4597,N4637,N4680,N4721,N4759,N4797,N4838,N4878,N4920,N4959,N5038,N5078,N5118,N5159,N5197,N5237,N5275,N5316,N5357,N5397,N5437,N5477,N5517,N5557,N5598,N5640,N5680,N5720,N5762)</f>
        <v>0</v>
      </c>
      <c r="O4356" s="108">
        <f t="shared" si="1536"/>
        <v>0</v>
      </c>
      <c r="P4356" s="108">
        <f t="shared" si="1508"/>
        <v>0</v>
      </c>
      <c r="Q4356" s="108">
        <f t="shared" si="1509"/>
        <v>0</v>
      </c>
      <c r="R4356" s="35"/>
    </row>
    <row r="4357" spans="1:18" s="28" customFormat="1" x14ac:dyDescent="0.3">
      <c r="A4357" s="44" t="s">
        <v>796</v>
      </c>
      <c r="B4357" s="44" t="s">
        <v>166</v>
      </c>
      <c r="C4357" s="44" t="s">
        <v>2686</v>
      </c>
      <c r="D4357" s="44" t="s">
        <v>2698</v>
      </c>
      <c r="E4357" s="88" t="s">
        <v>3019</v>
      </c>
      <c r="F4357" s="44" t="s">
        <v>0</v>
      </c>
      <c r="G4357" s="81" t="s">
        <v>3072</v>
      </c>
      <c r="H4357" s="30" t="s">
        <v>25</v>
      </c>
      <c r="I4357" s="108">
        <f>SUM(I4400,I4440,I4480,I4520,I4561,I4598,I4638,I4681,I4722,I4760,I4798,I4839,I4879,I4921,I4960,I4999,I5039,I5079,I5119,I5160,I5198,I5238,I5276,I5317,I5358,I5398,I5438,I5478,I5518,I5558,I5599,I5641,I5681,I5721,I5763)</f>
        <v>1996340</v>
      </c>
      <c r="J4357" s="108">
        <f>SUM(J4400,J4440,J4480,J4520,J4561,J4598,J4638,J4681,J4722,J4760,J4798,J4839,J4879,J4921,J4960,J4999,J5039,J5079,J5119,J5160,J5198,J5238,J5276,J5317,J5358,J5398,J5438,J5478,J5518,J5558,J5599,J5641,J5681,J5721,J5763)</f>
        <v>771790</v>
      </c>
      <c r="K4357" s="108">
        <f>SUM(K4400,K4440,K4480,K4520,K4561,K4598,K4638,K4681,K4722,K4760,K4798,K4839,K4879,K4921,K4960,K4999,K5039,K5079,K5119,K5160,K5198,K5238,K5276,K5317,K5358,K5398,K5438,K5478,K5518,K5558,K5599,K5641,K5681,K5721,K5763)</f>
        <v>0</v>
      </c>
      <c r="L4357" s="108">
        <f t="shared" si="1507"/>
        <v>140270</v>
      </c>
      <c r="M4357" s="108">
        <f>SUM(M4400,M4440,M4480,M4520,M4561,M4598,M4638,M4681,M4722,M4760,M4798,M4839,M4879,M4921,M4960,M4999,M5039,M5079,M5119,M5160,M5198,M5238,M5276,M5317,M5358,M5398,M5438,M5478,M5518,M5558,M5599,M5641,M5681,M5721,M5763)</f>
        <v>11810</v>
      </c>
      <c r="N4357" s="108">
        <f t="shared" ref="N4357:O4357" si="1537">SUM(N4400,N4440,N4480,N4520,N4561,N4598,N4638,N4681,N4722,N4760,N4798,N4839,N4879,N4921,N4960,N4999,N5039,N5079,N5119,N5160,N5198,N5238,N5276,N5317,N5358,N5398,N5438,N5478,N5518,N5558,N5599,N5641,N5681,N5721,N5763)</f>
        <v>66633</v>
      </c>
      <c r="O4357" s="108">
        <f t="shared" si="1537"/>
        <v>61827</v>
      </c>
      <c r="P4357" s="108">
        <f t="shared" si="1508"/>
        <v>140270</v>
      </c>
      <c r="Q4357" s="108">
        <f t="shared" si="1509"/>
        <v>18.174632996022233</v>
      </c>
      <c r="R4357" s="35"/>
    </row>
    <row r="4358" spans="1:18" s="34" customFormat="1" ht="20.399999999999999" x14ac:dyDescent="0.3">
      <c r="A4358" s="43" t="s">
        <v>0</v>
      </c>
      <c r="B4358" s="43" t="s">
        <v>0</v>
      </c>
      <c r="C4358" s="43" t="s">
        <v>0</v>
      </c>
      <c r="D4358" s="49" t="s">
        <v>0</v>
      </c>
      <c r="E4358" s="49" t="s">
        <v>0</v>
      </c>
      <c r="F4358" s="49" t="s">
        <v>0</v>
      </c>
      <c r="G4358" s="49" t="s">
        <v>0</v>
      </c>
      <c r="H4358" s="21" t="s">
        <v>35</v>
      </c>
      <c r="I4358" s="112">
        <f t="shared" ref="I4358:O4358" si="1538">SUM(I4359)</f>
        <v>50300</v>
      </c>
      <c r="J4358" s="112">
        <f t="shared" si="1538"/>
        <v>41300</v>
      </c>
      <c r="K4358" s="112">
        <f t="shared" si="1538"/>
        <v>0</v>
      </c>
      <c r="L4358" s="112">
        <f t="shared" si="1507"/>
        <v>2250</v>
      </c>
      <c r="M4358" s="112">
        <f t="shared" si="1538"/>
        <v>0</v>
      </c>
      <c r="N4358" s="112">
        <f t="shared" si="1538"/>
        <v>1125</v>
      </c>
      <c r="O4358" s="112">
        <f t="shared" si="1538"/>
        <v>1125</v>
      </c>
      <c r="P4358" s="112">
        <f t="shared" si="1508"/>
        <v>2250</v>
      </c>
      <c r="Q4358" s="112">
        <f t="shared" si="1509"/>
        <v>5.4479418886198543</v>
      </c>
      <c r="R4358" s="35"/>
    </row>
    <row r="4359" spans="1:18" s="1" customFormat="1" x14ac:dyDescent="0.3">
      <c r="A4359" s="44" t="s">
        <v>796</v>
      </c>
      <c r="B4359" s="44" t="s">
        <v>166</v>
      </c>
      <c r="C4359" s="44" t="s">
        <v>2686</v>
      </c>
      <c r="D4359" s="44" t="s">
        <v>2698</v>
      </c>
      <c r="E4359" s="49" t="s">
        <v>2694</v>
      </c>
      <c r="F4359" s="49" t="s">
        <v>0</v>
      </c>
      <c r="G4359" s="49" t="s">
        <v>0</v>
      </c>
      <c r="H4359" s="19" t="s">
        <v>27</v>
      </c>
      <c r="I4359" s="104">
        <f>SUM(I4360:I4361)</f>
        <v>50300</v>
      </c>
      <c r="J4359" s="104">
        <f>SUM(J4360:J4361)</f>
        <v>41300</v>
      </c>
      <c r="K4359" s="104">
        <f>SUM(K4360:K4361)</f>
        <v>0</v>
      </c>
      <c r="L4359" s="104">
        <f t="shared" si="1507"/>
        <v>2250</v>
      </c>
      <c r="M4359" s="104">
        <f>SUM(M4360:M4361)</f>
        <v>0</v>
      </c>
      <c r="N4359" s="104">
        <f t="shared" ref="N4359:O4359" si="1539">SUM(N4360:N4361)</f>
        <v>1125</v>
      </c>
      <c r="O4359" s="104">
        <f t="shared" si="1539"/>
        <v>1125</v>
      </c>
      <c r="P4359" s="104">
        <f t="shared" si="1508"/>
        <v>2250</v>
      </c>
      <c r="Q4359" s="104">
        <f t="shared" si="1509"/>
        <v>5.4479418886198543</v>
      </c>
      <c r="R4359" s="35"/>
    </row>
    <row r="4360" spans="1:18" s="1" customFormat="1" x14ac:dyDescent="0.3">
      <c r="A4360" s="44" t="s">
        <v>796</v>
      </c>
      <c r="B4360" s="44" t="s">
        <v>166</v>
      </c>
      <c r="C4360" s="44" t="s">
        <v>2686</v>
      </c>
      <c r="D4360" s="44" t="s">
        <v>2698</v>
      </c>
      <c r="E4360" s="88" t="s">
        <v>3023</v>
      </c>
      <c r="F4360" s="44" t="s">
        <v>0</v>
      </c>
      <c r="G4360" s="81" t="s">
        <v>3072</v>
      </c>
      <c r="H4360" s="22" t="s">
        <v>29</v>
      </c>
      <c r="I4360" s="108">
        <f>SUM(I4644,I5125)</f>
        <v>22500</v>
      </c>
      <c r="J4360" s="108">
        <f>SUM(J4644,J5125)</f>
        <v>13500</v>
      </c>
      <c r="K4360" s="108">
        <f>SUM(K4644,K5125)</f>
        <v>0</v>
      </c>
      <c r="L4360" s="108">
        <f t="shared" si="1507"/>
        <v>2250</v>
      </c>
      <c r="M4360" s="108">
        <f>SUM(M4644,M5125)</f>
        <v>0</v>
      </c>
      <c r="N4360" s="108">
        <f t="shared" ref="N4360:O4360" si="1540">SUM(N4644,N5125)</f>
        <v>1125</v>
      </c>
      <c r="O4360" s="108">
        <f t="shared" si="1540"/>
        <v>1125</v>
      </c>
      <c r="P4360" s="108">
        <f t="shared" si="1508"/>
        <v>2250</v>
      </c>
      <c r="Q4360" s="108">
        <f t="shared" si="1509"/>
        <v>16.666666666666664</v>
      </c>
      <c r="R4360" s="35"/>
    </row>
    <row r="4361" spans="1:18" s="28" customFormat="1" x14ac:dyDescent="0.3">
      <c r="A4361" s="44" t="s">
        <v>796</v>
      </c>
      <c r="B4361" s="44" t="s">
        <v>166</v>
      </c>
      <c r="C4361" s="44" t="s">
        <v>2686</v>
      </c>
      <c r="D4361" s="44" t="s">
        <v>2698</v>
      </c>
      <c r="E4361" s="88" t="s">
        <v>3021</v>
      </c>
      <c r="F4361" s="44" t="s">
        <v>0</v>
      </c>
      <c r="G4361" s="81" t="s">
        <v>3072</v>
      </c>
      <c r="H4361" s="30" t="s">
        <v>34</v>
      </c>
      <c r="I4361" s="108">
        <f>SUM(I4406,I4446,I4486,I4526,I4604,I4645,I4687,I4804,I4845,I4885,I4927,I4966,I5005,I5045,I5085,I5126,I5204,I5282,I5323,I5364,I5404,I5444,I5484,I5524,I5564,I5605,I5647,I5687,I5727,I5769)</f>
        <v>27800</v>
      </c>
      <c r="J4361" s="108">
        <f>SUM(J4406,J4446,J4486,J4526,J4604,J4645,J4687,J4804,J4845,J4885,J4927,J4966,J5005,J5045,J5085,J5126,J5204,J5282,J5323,J5364,J5404,J5444,J5484,J5524,J5564,J5605,J5647,J5687,J5727,J5769)</f>
        <v>27800</v>
      </c>
      <c r="K4361" s="108">
        <f>SUM(K4406,K4446,K4486,K4526,K4604,K4645,K4687,K4804,K4845,K4885,K4927,K4966,K5005,K5045,K5085,K5126,K5204,K5282,K5323,K5364,K5404,K5444,K5484,K5524,K5564,K5605,K5647,K5687,K5727,K5769)</f>
        <v>0</v>
      </c>
      <c r="L4361" s="108">
        <f t="shared" si="1507"/>
        <v>0</v>
      </c>
      <c r="M4361" s="108">
        <f>SUM(M4406,M4446,M4486,M4526,M4604,M4645,M4687,M4804,M4845,M4885,M4927,M4966,M5005,M5045,M5085,M5126,M5204,M5282,M5323,M5364,M5404,M5444,M5484,M5524,M5564,M5605,M5647,M5687,M5727,M5769)</f>
        <v>0</v>
      </c>
      <c r="N4361" s="108">
        <f t="shared" ref="N4361:O4361" si="1541">SUM(N4406,N4446,N4486,N4526,N4604,N4645,N4687,N4804,N4845,N4885,N4927,N4966,N5005,N5045,N5085,N5126,N5204,N5282,N5323,N5364,N5404,N5444,N5484,N5524,N5564,N5605,N5647,N5687,N5727,N5769)</f>
        <v>0</v>
      </c>
      <c r="O4361" s="108">
        <f t="shared" si="1541"/>
        <v>0</v>
      </c>
      <c r="P4361" s="108">
        <f t="shared" si="1508"/>
        <v>0</v>
      </c>
      <c r="Q4361" s="108">
        <f t="shared" si="1509"/>
        <v>0</v>
      </c>
      <c r="R4361" s="35"/>
    </row>
    <row r="4362" spans="1:18" s="34" customFormat="1" ht="20.399999999999999" x14ac:dyDescent="0.3">
      <c r="A4362" s="43" t="s">
        <v>0</v>
      </c>
      <c r="B4362" s="43" t="s">
        <v>0</v>
      </c>
      <c r="C4362" s="43" t="s">
        <v>0</v>
      </c>
      <c r="D4362" s="49" t="s">
        <v>0</v>
      </c>
      <c r="E4362" s="49" t="s">
        <v>0</v>
      </c>
      <c r="F4362" s="49" t="s">
        <v>0</v>
      </c>
      <c r="G4362" s="49" t="s">
        <v>0</v>
      </c>
      <c r="H4362" s="21" t="s">
        <v>53</v>
      </c>
      <c r="I4362" s="112">
        <f t="shared" ref="I4362:O4362" si="1542">SUM(I4363)</f>
        <v>765696</v>
      </c>
      <c r="J4362" s="112">
        <f t="shared" si="1542"/>
        <v>90500</v>
      </c>
      <c r="K4362" s="112">
        <f t="shared" si="1542"/>
        <v>0</v>
      </c>
      <c r="L4362" s="112">
        <f t="shared" si="1507"/>
        <v>71500</v>
      </c>
      <c r="M4362" s="112">
        <f t="shared" si="1542"/>
        <v>0</v>
      </c>
      <c r="N4362" s="112">
        <f t="shared" si="1542"/>
        <v>6000</v>
      </c>
      <c r="O4362" s="112">
        <f t="shared" si="1542"/>
        <v>65500</v>
      </c>
      <c r="P4362" s="112">
        <f t="shared" si="1508"/>
        <v>71500</v>
      </c>
      <c r="Q4362" s="112">
        <f t="shared" si="1509"/>
        <v>79.005524861878456</v>
      </c>
      <c r="R4362" s="35"/>
    </row>
    <row r="4363" spans="1:18" s="1" customFormat="1" x14ac:dyDescent="0.3">
      <c r="A4363" s="44" t="s">
        <v>796</v>
      </c>
      <c r="B4363" s="44" t="s">
        <v>166</v>
      </c>
      <c r="C4363" s="44" t="s">
        <v>2686</v>
      </c>
      <c r="D4363" s="44" t="s">
        <v>2698</v>
      </c>
      <c r="E4363" s="49" t="s">
        <v>2696</v>
      </c>
      <c r="F4363" s="49" t="s">
        <v>0</v>
      </c>
      <c r="G4363" s="49" t="s">
        <v>0</v>
      </c>
      <c r="H4363" s="19" t="s">
        <v>46</v>
      </c>
      <c r="I4363" s="104">
        <f>SUM(I4364:I4365)</f>
        <v>765696</v>
      </c>
      <c r="J4363" s="104">
        <f>SUM(J4364:J4365)</f>
        <v>90500</v>
      </c>
      <c r="K4363" s="104">
        <f>SUM(K4364:K4365)</f>
        <v>0</v>
      </c>
      <c r="L4363" s="104">
        <f t="shared" ref="L4363:L4426" si="1543">SUM(M4363:O4363)</f>
        <v>71500</v>
      </c>
      <c r="M4363" s="104">
        <f>SUM(M4364:M4365)</f>
        <v>0</v>
      </c>
      <c r="N4363" s="104">
        <f t="shared" ref="N4363:O4363" si="1544">SUM(N4364:N4365)</f>
        <v>6000</v>
      </c>
      <c r="O4363" s="104">
        <f t="shared" si="1544"/>
        <v>65500</v>
      </c>
      <c r="P4363" s="104">
        <f t="shared" ref="P4363:P4426" si="1545">K4363+L4363</f>
        <v>71500</v>
      </c>
      <c r="Q4363" s="104">
        <f t="shared" si="1509"/>
        <v>79.005524861878456</v>
      </c>
      <c r="R4363" s="35"/>
    </row>
    <row r="4364" spans="1:18" s="1" customFormat="1" x14ac:dyDescent="0.3">
      <c r="A4364" s="44" t="s">
        <v>796</v>
      </c>
      <c r="B4364" s="44" t="s">
        <v>166</v>
      </c>
      <c r="C4364" s="44" t="s">
        <v>2686</v>
      </c>
      <c r="D4364" s="44" t="s">
        <v>2698</v>
      </c>
      <c r="E4364" s="88" t="s">
        <v>3022</v>
      </c>
      <c r="F4364" s="44" t="s">
        <v>0</v>
      </c>
      <c r="G4364" s="81" t="s">
        <v>3072</v>
      </c>
      <c r="H4364" s="22" t="s">
        <v>49</v>
      </c>
      <c r="I4364" s="108">
        <f>SUM(I4409,I4449,I4489,I4529,I4567,I4607,I4648,I4690,I4728,I4766,I4809,I4848,I4888,I4930,I4969,I5008,I5048,I5088,I5129,I5166,I5207,I5244,I5285,I5326,I5367,I5407,I5447,I5487,I5527,I5567,I5608,I5650,I5690,I5730)</f>
        <v>493800</v>
      </c>
      <c r="J4364" s="108">
        <f>SUM(J4409,J4449,J4489,J4529,J4567,J4607,J4648,J4690,J4728,J4766,J4809,J4848,J4888,J4930,J4969,J5008,J5048,J5088,J5129,J5166,J5207,J5244,J5285,J5326,J5367,J5407,J5447,J5487,J5527,J5567,J5608,J5650,J5690,J5730)</f>
        <v>76000</v>
      </c>
      <c r="K4364" s="108">
        <f>SUM(K4409,K4449,K4489,K4529,K4567,K4607,K4648,K4690,K4728,K4766,K4809,K4848,K4888,K4930,K4969,K5008,K5048,K5088,K5129,K5166,K5207,K5244,K5285,K5326,K5367,K5407,K5447,K5487,K5527,K5567,K5608,K5650,K5690,K5730)</f>
        <v>0</v>
      </c>
      <c r="L4364" s="108">
        <f t="shared" si="1543"/>
        <v>65000</v>
      </c>
      <c r="M4364" s="108">
        <f>SUM(M4409,M4449,M4489,M4529,M4567,M4607,M4648,M4690,M4728,M4766,M4809,M4848,M4888,M4930,M4969,M5008,M5048,M5088,M5129,M5166,M5207,M5244,M5285,M5326,M5367,M5407,M5447,M5487,M5527,M5567,M5608,M5650,M5690,M5730)</f>
        <v>0</v>
      </c>
      <c r="N4364" s="108">
        <f t="shared" ref="N4364:O4364" si="1546">SUM(N4409,N4449,N4489,N4529,N4567,N4607,N4648,N4690,N4728,N4766,N4809,N4848,N4888,N4930,N4969,N5008,N5048,N5088,N5129,N5166,N5207,N5244,N5285,N5326,N5367,N5407,N5447,N5487,N5527,N5567,N5608,N5650,N5690,N5730)</f>
        <v>6000</v>
      </c>
      <c r="O4364" s="108">
        <f t="shared" si="1546"/>
        <v>59000</v>
      </c>
      <c r="P4364" s="108">
        <f t="shared" si="1545"/>
        <v>65000</v>
      </c>
      <c r="Q4364" s="108">
        <f t="shared" si="1509"/>
        <v>85.526315789473685</v>
      </c>
      <c r="R4364" s="35"/>
    </row>
    <row r="4365" spans="1:18" s="1" customFormat="1" x14ac:dyDescent="0.3">
      <c r="A4365" s="44" t="s">
        <v>796</v>
      </c>
      <c r="B4365" s="44" t="s">
        <v>166</v>
      </c>
      <c r="C4365" s="44" t="s">
        <v>2686</v>
      </c>
      <c r="D4365" s="44" t="s">
        <v>2698</v>
      </c>
      <c r="E4365" s="88" t="s">
        <v>3037</v>
      </c>
      <c r="F4365" s="44" t="s">
        <v>0</v>
      </c>
      <c r="G4365" s="81" t="s">
        <v>3072</v>
      </c>
      <c r="H4365" s="22" t="s">
        <v>52</v>
      </c>
      <c r="I4365" s="108">
        <f>SUM(I4450,I4490,I4530,I4649,I4729,I4889,I5049,I5167,I5245,I5327,I5368,I5408,I5448,I5488,I5528,I5568,I5609,I5651,I5731)</f>
        <v>271896</v>
      </c>
      <c r="J4365" s="108">
        <f>SUM(J4450,J4490,J4530,J4649,J4729,J4889,J5049,J5167,J5245,J5327,J5368,J5408,J5448,J5488,J5528,J5568,J5609,J5651,J5731)</f>
        <v>14500</v>
      </c>
      <c r="K4365" s="108">
        <f>SUM(K4450,K4490,K4530,K4649,K4729,K4889,K5049,K5167,K5245,K5327,K5368,K5408,K5448,K5488,K5528,K5568,K5609,K5651,K5731)</f>
        <v>0</v>
      </c>
      <c r="L4365" s="108">
        <f t="shared" si="1543"/>
        <v>6500</v>
      </c>
      <c r="M4365" s="108">
        <f>SUM(M4450,M4490,M4530,M4649,M4729,M4889,M5049,M5167,M5245,M5327,M5368,M5408,M5448,M5488,M5528,M5568,M5609,M5651,M5731)</f>
        <v>0</v>
      </c>
      <c r="N4365" s="108">
        <f t="shared" ref="N4365:O4365" si="1547">SUM(N4450,N4490,N4530,N4649,N4729,N4889,N5049,N5167,N5245,N5327,N5368,N5408,N5448,N5488,N5528,N5568,N5609,N5651,N5731)</f>
        <v>0</v>
      </c>
      <c r="O4365" s="108">
        <f t="shared" si="1547"/>
        <v>6500</v>
      </c>
      <c r="P4365" s="108">
        <f t="shared" si="1545"/>
        <v>6500</v>
      </c>
      <c r="Q4365" s="108">
        <f t="shared" ref="Q4365:Q4428" si="1548">IF(J4365=0,"-",P4365/J4365*100)</f>
        <v>44.827586206896555</v>
      </c>
      <c r="R4365" s="35"/>
    </row>
    <row r="4366" spans="1:18" s="34" customFormat="1" x14ac:dyDescent="0.3">
      <c r="A4366" s="49" t="s">
        <v>0</v>
      </c>
      <c r="B4366" s="49" t="s">
        <v>0</v>
      </c>
      <c r="C4366" s="49" t="s">
        <v>0</v>
      </c>
      <c r="D4366" s="49" t="s">
        <v>0</v>
      </c>
      <c r="E4366" s="49" t="s">
        <v>0</v>
      </c>
      <c r="F4366" s="49" t="s">
        <v>0</v>
      </c>
      <c r="G4366" s="49" t="s">
        <v>0</v>
      </c>
      <c r="H4366" s="21" t="s">
        <v>2697</v>
      </c>
      <c r="I4366" s="112">
        <f>SUM(I4337,I4358,I4362)</f>
        <v>61850541</v>
      </c>
      <c r="J4366" s="112">
        <f>SUM(J4337,J4358,J4362)</f>
        <v>58799033</v>
      </c>
      <c r="K4366" s="112">
        <f>SUM(K4337,K4358,K4362)</f>
        <v>0</v>
      </c>
      <c r="L4366" s="112">
        <f t="shared" si="1543"/>
        <v>15372971</v>
      </c>
      <c r="M4366" s="112">
        <f>SUM(M4337,M4358,M4362)</f>
        <v>4493691</v>
      </c>
      <c r="N4366" s="112">
        <f t="shared" ref="N4366:O4366" si="1549">SUM(N4337,N4358,N4362)</f>
        <v>5544110</v>
      </c>
      <c r="O4366" s="112">
        <f t="shared" si="1549"/>
        <v>5335170</v>
      </c>
      <c r="P4366" s="112">
        <f t="shared" si="1545"/>
        <v>15372971</v>
      </c>
      <c r="Q4366" s="112">
        <f t="shared" si="1548"/>
        <v>26.144938472032354</v>
      </c>
      <c r="R4366" s="35"/>
    </row>
    <row r="4367" spans="1:18" s="1" customFormat="1" ht="15" thickBot="1" x14ac:dyDescent="0.35">
      <c r="A4367" s="83" t="s">
        <v>0</v>
      </c>
      <c r="B4367" s="83" t="s">
        <v>0</v>
      </c>
      <c r="C4367" s="83" t="s">
        <v>0</v>
      </c>
      <c r="D4367" s="83" t="s">
        <v>0</v>
      </c>
      <c r="E4367" s="83" t="s">
        <v>0</v>
      </c>
      <c r="F4367" s="83" t="s">
        <v>0</v>
      </c>
      <c r="G4367" s="83" t="s">
        <v>0</v>
      </c>
      <c r="H4367" s="19" t="s">
        <v>152</v>
      </c>
      <c r="I4367" s="109">
        <f>I5779</f>
        <v>1992</v>
      </c>
      <c r="J4367" s="109">
        <f>J5779</f>
        <v>1992</v>
      </c>
      <c r="K4367" s="109"/>
      <c r="L4367" s="109"/>
      <c r="M4367" s="109"/>
      <c r="N4367" s="109"/>
      <c r="O4367" s="109"/>
      <c r="P4367" s="109"/>
      <c r="Q4367" s="109"/>
      <c r="R4367" s="35"/>
    </row>
    <row r="4368" spans="1:18" s="34" customFormat="1" ht="31.2" thickBot="1" x14ac:dyDescent="0.35">
      <c r="A4368" s="127" t="s">
        <v>0</v>
      </c>
      <c r="B4368" s="127" t="s">
        <v>0</v>
      </c>
      <c r="C4368" s="127" t="s">
        <v>0</v>
      </c>
      <c r="D4368" s="127" t="s">
        <v>0</v>
      </c>
      <c r="E4368" s="127" t="s">
        <v>0</v>
      </c>
      <c r="F4368" s="127" t="s">
        <v>0</v>
      </c>
      <c r="G4368" s="127" t="s">
        <v>0</v>
      </c>
      <c r="H4368" s="29" t="s">
        <v>63</v>
      </c>
      <c r="I4368" s="124" t="s">
        <v>3013</v>
      </c>
      <c r="J4368" s="124" t="s">
        <v>2</v>
      </c>
      <c r="K4368" s="124" t="s">
        <v>3097</v>
      </c>
      <c r="L4368" s="124" t="s">
        <v>3097</v>
      </c>
      <c r="M4368" s="124" t="s">
        <v>3098</v>
      </c>
      <c r="N4368" s="124" t="s">
        <v>3099</v>
      </c>
      <c r="O4368" s="124" t="s">
        <v>3100</v>
      </c>
      <c r="P4368" s="124" t="s">
        <v>3097</v>
      </c>
      <c r="Q4368" s="126" t="s">
        <v>3101</v>
      </c>
      <c r="R4368" s="35"/>
    </row>
    <row r="4369" spans="1:18" s="1" customFormat="1" x14ac:dyDescent="0.3">
      <c r="A4369" s="130"/>
      <c r="B4369" s="130"/>
      <c r="C4369" s="130"/>
      <c r="D4369" s="130"/>
      <c r="E4369" s="130"/>
      <c r="F4369" s="130"/>
      <c r="G4369" s="130"/>
      <c r="H4369" s="23" t="s">
        <v>0</v>
      </c>
      <c r="I4369" s="103">
        <v>1</v>
      </c>
      <c r="J4369" s="103">
        <v>2</v>
      </c>
      <c r="K4369" s="103">
        <v>3</v>
      </c>
      <c r="L4369" s="103" t="s">
        <v>3</v>
      </c>
      <c r="M4369" s="103">
        <v>5</v>
      </c>
      <c r="N4369" s="103">
        <v>6</v>
      </c>
      <c r="O4369" s="103">
        <v>7</v>
      </c>
      <c r="P4369" s="103" t="s">
        <v>3102</v>
      </c>
      <c r="Q4369" s="103">
        <v>9</v>
      </c>
      <c r="R4369" s="35"/>
    </row>
    <row r="4370" spans="1:18" s="1" customFormat="1" x14ac:dyDescent="0.3">
      <c r="A4370" s="130"/>
      <c r="B4370" s="130"/>
      <c r="C4370" s="130"/>
      <c r="D4370" s="130"/>
      <c r="E4370" s="130"/>
      <c r="F4370" s="130"/>
      <c r="G4370" s="130"/>
      <c r="H4370" s="2" t="s">
        <v>100</v>
      </c>
      <c r="I4370" s="110">
        <f>SUM(I4366)</f>
        <v>61850541</v>
      </c>
      <c r="J4370" s="110">
        <f>SUM(J4366)</f>
        <v>58799033</v>
      </c>
      <c r="K4370" s="110">
        <f>SUM(K4366)</f>
        <v>0</v>
      </c>
      <c r="L4370" s="110">
        <f t="shared" si="1543"/>
        <v>15372971</v>
      </c>
      <c r="M4370" s="110">
        <f>SUM(M4366)</f>
        <v>4493691</v>
      </c>
      <c r="N4370" s="110">
        <f t="shared" ref="N4370:O4370" si="1550">SUM(N4366)</f>
        <v>5544110</v>
      </c>
      <c r="O4370" s="110">
        <f t="shared" si="1550"/>
        <v>5335170</v>
      </c>
      <c r="P4370" s="110">
        <f t="shared" si="1545"/>
        <v>15372971</v>
      </c>
      <c r="Q4370" s="110">
        <f t="shared" si="1548"/>
        <v>26.144938472032354</v>
      </c>
      <c r="R4370" s="35"/>
    </row>
    <row r="4371" spans="1:18" s="1" customFormat="1" x14ac:dyDescent="0.3">
      <c r="A4371" s="130"/>
      <c r="B4371" s="130"/>
      <c r="C4371" s="130"/>
      <c r="D4371" s="130"/>
      <c r="E4371" s="130"/>
      <c r="F4371" s="130"/>
      <c r="G4371" s="130"/>
      <c r="H4371" s="3" t="s">
        <v>62</v>
      </c>
      <c r="I4371" s="105">
        <f>SUM(I4370)</f>
        <v>61850541</v>
      </c>
      <c r="J4371" s="105">
        <f>SUM(J4370)</f>
        <v>58799033</v>
      </c>
      <c r="K4371" s="105">
        <f>SUM(K4370)</f>
        <v>0</v>
      </c>
      <c r="L4371" s="105">
        <f t="shared" si="1543"/>
        <v>15372971</v>
      </c>
      <c r="M4371" s="105">
        <f>SUM(M4370)</f>
        <v>4493691</v>
      </c>
      <c r="N4371" s="105">
        <f t="shared" ref="N4371:O4371" si="1551">SUM(N4370)</f>
        <v>5544110</v>
      </c>
      <c r="O4371" s="105">
        <f t="shared" si="1551"/>
        <v>5335170</v>
      </c>
      <c r="P4371" s="105">
        <f t="shared" si="1545"/>
        <v>15372971</v>
      </c>
      <c r="Q4371" s="105">
        <f t="shared" si="1548"/>
        <v>26.144938472032354</v>
      </c>
      <c r="R4371" s="35"/>
    </row>
    <row r="4372" spans="1:18" s="1" customFormat="1" x14ac:dyDescent="0.3">
      <c r="A4372" s="131"/>
      <c r="B4372" s="131"/>
      <c r="C4372" s="131"/>
      <c r="D4372" s="131"/>
      <c r="E4372" s="131"/>
      <c r="F4372" s="131"/>
      <c r="G4372" s="131"/>
      <c r="I4372" s="113"/>
      <c r="J4372" s="113"/>
      <c r="K4372" s="113"/>
      <c r="L4372" s="113"/>
      <c r="M4372" s="113"/>
      <c r="N4372" s="113"/>
      <c r="O4372" s="113"/>
      <c r="P4372" s="113"/>
      <c r="Q4372" s="113"/>
      <c r="R4372" s="35"/>
    </row>
    <row r="4373" spans="1:18" s="1" customFormat="1" x14ac:dyDescent="0.3">
      <c r="A4373" s="83" t="s">
        <v>0</v>
      </c>
      <c r="B4373" s="83" t="s">
        <v>0</v>
      </c>
      <c r="C4373" s="83" t="s">
        <v>0</v>
      </c>
      <c r="D4373" s="83" t="s">
        <v>0</v>
      </c>
      <c r="E4373" s="83" t="s">
        <v>0</v>
      </c>
      <c r="F4373" s="83" t="s">
        <v>0</v>
      </c>
      <c r="G4373" s="83" t="s">
        <v>0</v>
      </c>
      <c r="H4373" s="24" t="s">
        <v>0</v>
      </c>
      <c r="I4373" s="111"/>
      <c r="J4373" s="111"/>
      <c r="K4373" s="111"/>
      <c r="L4373" s="111"/>
      <c r="M4373" s="111"/>
      <c r="N4373" s="111"/>
      <c r="O4373" s="111"/>
      <c r="P4373" s="111"/>
      <c r="Q4373" s="111"/>
      <c r="R4373" s="35"/>
    </row>
    <row r="4374" spans="1:18" s="34" customFormat="1" x14ac:dyDescent="0.3">
      <c r="A4374" s="49" t="s">
        <v>0</v>
      </c>
      <c r="B4374" s="49" t="s">
        <v>0</v>
      </c>
      <c r="C4374" s="49" t="s">
        <v>0</v>
      </c>
      <c r="D4374" s="49" t="s">
        <v>0</v>
      </c>
      <c r="E4374" s="49" t="s">
        <v>0</v>
      </c>
      <c r="F4374" s="49" t="s">
        <v>0</v>
      </c>
      <c r="G4374" s="49" t="s">
        <v>0</v>
      </c>
      <c r="H4374" s="21" t="s">
        <v>1983</v>
      </c>
      <c r="I4374" s="112">
        <f>SUM(I4366)</f>
        <v>61850541</v>
      </c>
      <c r="J4374" s="112">
        <f>SUM(J4366)</f>
        <v>58799033</v>
      </c>
      <c r="K4374" s="112">
        <f>SUM(K4366)</f>
        <v>0</v>
      </c>
      <c r="L4374" s="112">
        <f t="shared" si="1543"/>
        <v>15372971</v>
      </c>
      <c r="M4374" s="112">
        <f>SUM(M4366)</f>
        <v>4493691</v>
      </c>
      <c r="N4374" s="112">
        <f t="shared" ref="N4374:O4374" si="1552">SUM(N4366)</f>
        <v>5544110</v>
      </c>
      <c r="O4374" s="112">
        <f t="shared" si="1552"/>
        <v>5335170</v>
      </c>
      <c r="P4374" s="112">
        <f t="shared" si="1545"/>
        <v>15372971</v>
      </c>
      <c r="Q4374" s="112">
        <f t="shared" si="1548"/>
        <v>26.144938472032354</v>
      </c>
      <c r="R4374" s="35"/>
    </row>
    <row r="4375" spans="1:18" s="1" customFormat="1" x14ac:dyDescent="0.3">
      <c r="A4375" s="83" t="s">
        <v>0</v>
      </c>
      <c r="B4375" s="83" t="s">
        <v>0</v>
      </c>
      <c r="C4375" s="83" t="s">
        <v>0</v>
      </c>
      <c r="D4375" s="83" t="s">
        <v>0</v>
      </c>
      <c r="E4375" s="83" t="s">
        <v>0</v>
      </c>
      <c r="F4375" s="83" t="s">
        <v>0</v>
      </c>
      <c r="G4375" s="83" t="s">
        <v>0</v>
      </c>
      <c r="H4375" s="19" t="s">
        <v>152</v>
      </c>
      <c r="I4375" s="109">
        <f>I4367</f>
        <v>1992</v>
      </c>
      <c r="J4375" s="109">
        <f>J4367</f>
        <v>1992</v>
      </c>
      <c r="K4375" s="109"/>
      <c r="L4375" s="109"/>
      <c r="M4375" s="109"/>
      <c r="N4375" s="109"/>
      <c r="O4375" s="109"/>
      <c r="P4375" s="109"/>
      <c r="Q4375" s="109"/>
      <c r="R4375" s="35"/>
    </row>
    <row r="4376" spans="1:18" x14ac:dyDescent="0.3">
      <c r="A4376" s="81" t="s">
        <v>0</v>
      </c>
      <c r="B4376" s="81" t="s">
        <v>0</v>
      </c>
      <c r="C4376" s="81" t="s">
        <v>0</v>
      </c>
      <c r="D4376" s="81" t="s">
        <v>0</v>
      </c>
      <c r="E4376" s="81" t="s">
        <v>0</v>
      </c>
      <c r="F4376" s="81" t="s">
        <v>0</v>
      </c>
      <c r="G4376" s="81" t="s">
        <v>0</v>
      </c>
      <c r="H4376" s="14" t="s">
        <v>0</v>
      </c>
      <c r="I4376" s="107"/>
      <c r="J4376" s="107"/>
      <c r="K4376" s="107"/>
      <c r="L4376" s="107"/>
      <c r="M4376" s="107"/>
      <c r="N4376" s="107"/>
      <c r="O4376" s="107"/>
      <c r="P4376" s="107"/>
      <c r="Q4376" s="107"/>
      <c r="R4376" s="35"/>
    </row>
    <row r="4377" spans="1:18" ht="15" thickBot="1" x14ac:dyDescent="0.35">
      <c r="A4377" s="41" t="s">
        <v>796</v>
      </c>
      <c r="B4377" s="41" t="s">
        <v>166</v>
      </c>
      <c r="C4377" s="40" t="s">
        <v>0</v>
      </c>
      <c r="D4377" s="40" t="s">
        <v>0</v>
      </c>
      <c r="E4377" s="52" t="s">
        <v>0</v>
      </c>
      <c r="F4377" s="52" t="s">
        <v>0</v>
      </c>
      <c r="G4377" s="52" t="s">
        <v>0</v>
      </c>
      <c r="H4377" s="6" t="s">
        <v>0</v>
      </c>
      <c r="I4377" s="102"/>
      <c r="J4377" s="102"/>
      <c r="K4377" s="102"/>
      <c r="L4377" s="102"/>
      <c r="M4377" s="102"/>
      <c r="N4377" s="102"/>
      <c r="O4377" s="102"/>
      <c r="P4377" s="102"/>
      <c r="Q4377" s="102"/>
      <c r="R4377" s="35"/>
    </row>
    <row r="4378" spans="1:18" s="34" customFormat="1" ht="31.2" thickBot="1" x14ac:dyDescent="0.35">
      <c r="A4378" s="45" t="s">
        <v>112</v>
      </c>
      <c r="B4378" s="45" t="s">
        <v>113</v>
      </c>
      <c r="C4378" s="45" t="s">
        <v>114</v>
      </c>
      <c r="D4378" s="46" t="s">
        <v>0</v>
      </c>
      <c r="E4378" s="45" t="s">
        <v>3014</v>
      </c>
      <c r="F4378" s="45" t="s">
        <v>115</v>
      </c>
      <c r="G4378" s="45" t="s">
        <v>116</v>
      </c>
      <c r="H4378" s="29" t="s">
        <v>1</v>
      </c>
      <c r="I4378" s="124" t="s">
        <v>3013</v>
      </c>
      <c r="J4378" s="124" t="s">
        <v>2</v>
      </c>
      <c r="K4378" s="124" t="s">
        <v>3097</v>
      </c>
      <c r="L4378" s="124" t="s">
        <v>3097</v>
      </c>
      <c r="M4378" s="124" t="s">
        <v>3098</v>
      </c>
      <c r="N4378" s="124" t="s">
        <v>3099</v>
      </c>
      <c r="O4378" s="124" t="s">
        <v>3100</v>
      </c>
      <c r="P4378" s="124" t="s">
        <v>3097</v>
      </c>
      <c r="Q4378" s="126" t="s">
        <v>3101</v>
      </c>
      <c r="R4378" s="35"/>
    </row>
    <row r="4379" spans="1:18" x14ac:dyDescent="0.3">
      <c r="A4379" s="50" t="s">
        <v>0</v>
      </c>
      <c r="B4379" s="50" t="s">
        <v>0</v>
      </c>
      <c r="C4379" s="50" t="s">
        <v>0</v>
      </c>
      <c r="D4379" s="51" t="s">
        <v>0</v>
      </c>
      <c r="E4379" s="51" t="s">
        <v>0</v>
      </c>
      <c r="F4379" s="86" t="s">
        <v>0</v>
      </c>
      <c r="G4379" s="87" t="s">
        <v>0</v>
      </c>
      <c r="H4379" s="8" t="s">
        <v>0</v>
      </c>
      <c r="I4379" s="103">
        <v>1</v>
      </c>
      <c r="J4379" s="103">
        <v>2</v>
      </c>
      <c r="K4379" s="103">
        <v>3</v>
      </c>
      <c r="L4379" s="103" t="s">
        <v>3</v>
      </c>
      <c r="M4379" s="103">
        <v>5</v>
      </c>
      <c r="N4379" s="103">
        <v>6</v>
      </c>
      <c r="O4379" s="103">
        <v>7</v>
      </c>
      <c r="P4379" s="103" t="s">
        <v>3102</v>
      </c>
      <c r="Q4379" s="103">
        <v>9</v>
      </c>
      <c r="R4379" s="35"/>
    </row>
    <row r="4380" spans="1:18" x14ac:dyDescent="0.3">
      <c r="A4380" s="41" t="s">
        <v>796</v>
      </c>
      <c r="B4380" s="41" t="s">
        <v>166</v>
      </c>
      <c r="C4380" s="40" t="s">
        <v>117</v>
      </c>
      <c r="D4380" s="40" t="s">
        <v>1632</v>
      </c>
      <c r="E4380" s="52" t="s">
        <v>0</v>
      </c>
      <c r="F4380" s="52" t="s">
        <v>0</v>
      </c>
      <c r="G4380" s="52" t="s">
        <v>0</v>
      </c>
      <c r="H4380" s="6" t="s">
        <v>1633</v>
      </c>
      <c r="I4380" s="102"/>
      <c r="J4380" s="102"/>
      <c r="K4380" s="102"/>
      <c r="L4380" s="102">
        <f t="shared" si="1543"/>
        <v>0</v>
      </c>
      <c r="M4380" s="102">
        <v>0</v>
      </c>
      <c r="N4380" s="102"/>
      <c r="O4380" s="102"/>
      <c r="P4380" s="102">
        <f t="shared" si="1545"/>
        <v>0</v>
      </c>
      <c r="Q4380" s="102" t="str">
        <f t="shared" si="1548"/>
        <v>-</v>
      </c>
      <c r="R4380" s="35"/>
    </row>
    <row r="4381" spans="1:18" s="34" customFormat="1" ht="20.399999999999999" x14ac:dyDescent="0.3">
      <c r="A4381" s="43" t="s">
        <v>0</v>
      </c>
      <c r="B4381" s="43" t="s">
        <v>0</v>
      </c>
      <c r="C4381" s="43" t="s">
        <v>0</v>
      </c>
      <c r="D4381" s="49" t="s">
        <v>0</v>
      </c>
      <c r="E4381" s="49" t="s">
        <v>0</v>
      </c>
      <c r="F4381" s="49" t="s">
        <v>0</v>
      </c>
      <c r="G4381" s="49" t="s">
        <v>0</v>
      </c>
      <c r="H4381" s="21" t="s">
        <v>26</v>
      </c>
      <c r="I4381" s="112">
        <f>SUM(I4382,I4390,I4392)</f>
        <v>1656115</v>
      </c>
      <c r="J4381" s="112">
        <f>SUM(J4382,J4390,J4392)</f>
        <v>1644615</v>
      </c>
      <c r="K4381" s="112">
        <f>SUM(K4382,K4390,K4392)</f>
        <v>0</v>
      </c>
      <c r="L4381" s="112">
        <f t="shared" si="1543"/>
        <v>420459</v>
      </c>
      <c r="M4381" s="112">
        <f>SUM(M4382,M4390,M4392)</f>
        <v>135059</v>
      </c>
      <c r="N4381" s="112">
        <f t="shared" ref="N4381:O4381" si="1553">SUM(N4382,N4390,N4392)</f>
        <v>144850</v>
      </c>
      <c r="O4381" s="112">
        <f t="shared" si="1553"/>
        <v>140550</v>
      </c>
      <c r="P4381" s="112">
        <f t="shared" si="1545"/>
        <v>420459</v>
      </c>
      <c r="Q4381" s="112">
        <f t="shared" si="1548"/>
        <v>25.565801114546566</v>
      </c>
      <c r="R4381" s="35"/>
    </row>
    <row r="4382" spans="1:18" x14ac:dyDescent="0.3">
      <c r="A4382" s="40" t="s">
        <v>796</v>
      </c>
      <c r="B4382" s="40" t="s">
        <v>166</v>
      </c>
      <c r="C4382" s="40" t="s">
        <v>117</v>
      </c>
      <c r="D4382" s="40" t="s">
        <v>1632</v>
      </c>
      <c r="E4382" s="52" t="s">
        <v>119</v>
      </c>
      <c r="F4382" s="52" t="s">
        <v>0</v>
      </c>
      <c r="G4382" s="52" t="s">
        <v>0</v>
      </c>
      <c r="H4382" s="6" t="s">
        <v>5</v>
      </c>
      <c r="I4382" s="104">
        <f>SUM(I4383,I4384)</f>
        <v>1417309</v>
      </c>
      <c r="J4382" s="104">
        <f>SUM(J4383,J4384)</f>
        <v>1417309</v>
      </c>
      <c r="K4382" s="104">
        <f>SUM(K4383,K4384)</f>
        <v>0</v>
      </c>
      <c r="L4382" s="104">
        <f t="shared" si="1543"/>
        <v>363074</v>
      </c>
      <c r="M4382" s="104">
        <f>SUM(M4383,M4384)</f>
        <v>123074</v>
      </c>
      <c r="N4382" s="104">
        <f t="shared" ref="N4382:O4382" si="1554">SUM(N4383,N4384)</f>
        <v>120000</v>
      </c>
      <c r="O4382" s="104">
        <f t="shared" si="1554"/>
        <v>120000</v>
      </c>
      <c r="P4382" s="104">
        <f t="shared" si="1545"/>
        <v>363074</v>
      </c>
      <c r="Q4382" s="104">
        <f t="shared" si="1548"/>
        <v>25.617137829506483</v>
      </c>
      <c r="R4382" s="35"/>
    </row>
    <row r="4383" spans="1:18" x14ac:dyDescent="0.3">
      <c r="A4383" s="40" t="s">
        <v>796</v>
      </c>
      <c r="B4383" s="40" t="s">
        <v>166</v>
      </c>
      <c r="C4383" s="40" t="s">
        <v>117</v>
      </c>
      <c r="D4383" s="40" t="s">
        <v>1632</v>
      </c>
      <c r="E4383" s="88" t="s">
        <v>3015</v>
      </c>
      <c r="F4383" s="40"/>
      <c r="G4383" s="81" t="s">
        <v>3072</v>
      </c>
      <c r="H4383" s="9" t="s">
        <v>6</v>
      </c>
      <c r="I4383" s="102">
        <v>1235009</v>
      </c>
      <c r="J4383" s="102">
        <v>1235009</v>
      </c>
      <c r="K4383" s="102"/>
      <c r="L4383" s="102">
        <f t="shared" si="1543"/>
        <v>324725</v>
      </c>
      <c r="M4383" s="102">
        <v>110725</v>
      </c>
      <c r="N4383" s="102">
        <v>107000</v>
      </c>
      <c r="O4383" s="102">
        <v>107000</v>
      </c>
      <c r="P4383" s="102">
        <f t="shared" si="1545"/>
        <v>324725</v>
      </c>
      <c r="Q4383" s="102">
        <f t="shared" si="1548"/>
        <v>26.293330655889957</v>
      </c>
      <c r="R4383" s="35"/>
    </row>
    <row r="4384" spans="1:18" x14ac:dyDescent="0.3">
      <c r="A4384" s="41" t="s">
        <v>796</v>
      </c>
      <c r="B4384" s="41" t="s">
        <v>166</v>
      </c>
      <c r="C4384" s="41" t="s">
        <v>117</v>
      </c>
      <c r="D4384" s="41" t="s">
        <v>1632</v>
      </c>
      <c r="E4384" s="41" t="s">
        <v>120</v>
      </c>
      <c r="F4384" s="40" t="s">
        <v>0</v>
      </c>
      <c r="G4384" s="81" t="s">
        <v>0</v>
      </c>
      <c r="H4384" s="6" t="s">
        <v>7</v>
      </c>
      <c r="I4384" s="104">
        <f>SUM(I4385:I4389)</f>
        <v>182300</v>
      </c>
      <c r="J4384" s="104">
        <f>SUM(J4385:J4389)</f>
        <v>182300</v>
      </c>
      <c r="K4384" s="104">
        <f>SUM(K4385:K4389)</f>
        <v>0</v>
      </c>
      <c r="L4384" s="104">
        <f t="shared" si="1543"/>
        <v>38349</v>
      </c>
      <c r="M4384" s="104">
        <f>SUM(M4385:M4389)</f>
        <v>12349</v>
      </c>
      <c r="N4384" s="104">
        <f t="shared" ref="N4384:O4384" si="1555">SUM(N4385:N4389)</f>
        <v>13000</v>
      </c>
      <c r="O4384" s="104">
        <f t="shared" si="1555"/>
        <v>13000</v>
      </c>
      <c r="P4384" s="104">
        <f t="shared" si="1545"/>
        <v>38349</v>
      </c>
      <c r="Q4384" s="104">
        <f t="shared" si="1548"/>
        <v>21.036204059243005</v>
      </c>
      <c r="R4384" s="35"/>
    </row>
    <row r="4385" spans="1:18" x14ac:dyDescent="0.3">
      <c r="A4385" s="40" t="s">
        <v>796</v>
      </c>
      <c r="B4385" s="40" t="s">
        <v>166</v>
      </c>
      <c r="C4385" s="40" t="s">
        <v>117</v>
      </c>
      <c r="D4385" s="40" t="s">
        <v>1632</v>
      </c>
      <c r="E4385" s="88" t="s">
        <v>3016</v>
      </c>
      <c r="F4385" s="40" t="s">
        <v>1634</v>
      </c>
      <c r="G4385" s="81" t="s">
        <v>3072</v>
      </c>
      <c r="H4385" s="9" t="s">
        <v>9</v>
      </c>
      <c r="I4385" s="102">
        <v>30700</v>
      </c>
      <c r="J4385" s="102">
        <v>30700</v>
      </c>
      <c r="K4385" s="102"/>
      <c r="L4385" s="102">
        <f t="shared" si="1543"/>
        <v>8514</v>
      </c>
      <c r="M4385" s="102">
        <v>2514</v>
      </c>
      <c r="N4385" s="102">
        <v>3000</v>
      </c>
      <c r="O4385" s="102">
        <v>3000</v>
      </c>
      <c r="P4385" s="102">
        <f t="shared" si="1545"/>
        <v>8514</v>
      </c>
      <c r="Q4385" s="102">
        <f t="shared" si="1548"/>
        <v>27.732899022801305</v>
      </c>
      <c r="R4385" s="35"/>
    </row>
    <row r="4386" spans="1:18" x14ac:dyDescent="0.3">
      <c r="A4386" s="40" t="s">
        <v>796</v>
      </c>
      <c r="B4386" s="40" t="s">
        <v>166</v>
      </c>
      <c r="C4386" s="40" t="s">
        <v>117</v>
      </c>
      <c r="D4386" s="40" t="s">
        <v>1632</v>
      </c>
      <c r="E4386" s="88" t="s">
        <v>3016</v>
      </c>
      <c r="F4386" s="40" t="s">
        <v>1635</v>
      </c>
      <c r="G4386" s="81" t="s">
        <v>3072</v>
      </c>
      <c r="H4386" s="9" t="s">
        <v>12</v>
      </c>
      <c r="I4386" s="102">
        <v>102900</v>
      </c>
      <c r="J4386" s="102">
        <v>102900</v>
      </c>
      <c r="K4386" s="102"/>
      <c r="L4386" s="102">
        <f t="shared" si="1543"/>
        <v>29835</v>
      </c>
      <c r="M4386" s="102">
        <v>9835</v>
      </c>
      <c r="N4386" s="102">
        <v>10000</v>
      </c>
      <c r="O4386" s="102">
        <v>10000</v>
      </c>
      <c r="P4386" s="102">
        <f t="shared" si="1545"/>
        <v>29835</v>
      </c>
      <c r="Q4386" s="102">
        <f t="shared" si="1548"/>
        <v>28.994169096209916</v>
      </c>
      <c r="R4386" s="35"/>
    </row>
    <row r="4387" spans="1:18" x14ac:dyDescent="0.3">
      <c r="A4387" s="40" t="s">
        <v>796</v>
      </c>
      <c r="B4387" s="40" t="s">
        <v>166</v>
      </c>
      <c r="C4387" s="40" t="s">
        <v>117</v>
      </c>
      <c r="D4387" s="40" t="s">
        <v>1632</v>
      </c>
      <c r="E4387" s="88" t="s">
        <v>3016</v>
      </c>
      <c r="F4387" s="40" t="s">
        <v>1636</v>
      </c>
      <c r="G4387" s="81" t="s">
        <v>3072</v>
      </c>
      <c r="H4387" s="9" t="s">
        <v>10</v>
      </c>
      <c r="I4387" s="102">
        <v>26700</v>
      </c>
      <c r="J4387" s="102">
        <v>26700</v>
      </c>
      <c r="K4387" s="102"/>
      <c r="L4387" s="102">
        <f t="shared" si="1543"/>
        <v>0</v>
      </c>
      <c r="M4387" s="102">
        <v>0</v>
      </c>
      <c r="N4387" s="102"/>
      <c r="O4387" s="102"/>
      <c r="P4387" s="102">
        <f t="shared" si="1545"/>
        <v>0</v>
      </c>
      <c r="Q4387" s="102">
        <f t="shared" si="1548"/>
        <v>0</v>
      </c>
      <c r="R4387" s="35"/>
    </row>
    <row r="4388" spans="1:18" x14ac:dyDescent="0.3">
      <c r="A4388" s="40" t="s">
        <v>796</v>
      </c>
      <c r="B4388" s="40" t="s">
        <v>166</v>
      </c>
      <c r="C4388" s="40" t="s">
        <v>117</v>
      </c>
      <c r="D4388" s="40" t="s">
        <v>1632</v>
      </c>
      <c r="E4388" s="88" t="s">
        <v>3016</v>
      </c>
      <c r="F4388" s="40" t="s">
        <v>1637</v>
      </c>
      <c r="G4388" s="81" t="s">
        <v>3072</v>
      </c>
      <c r="H4388" s="9" t="s">
        <v>8</v>
      </c>
      <c r="I4388" s="102">
        <v>8500</v>
      </c>
      <c r="J4388" s="102">
        <v>8500</v>
      </c>
      <c r="K4388" s="102"/>
      <c r="L4388" s="102">
        <f t="shared" si="1543"/>
        <v>0</v>
      </c>
      <c r="M4388" s="102">
        <v>0</v>
      </c>
      <c r="N4388" s="102"/>
      <c r="O4388" s="102"/>
      <c r="P4388" s="102">
        <f t="shared" si="1545"/>
        <v>0</v>
      </c>
      <c r="Q4388" s="102">
        <f t="shared" si="1548"/>
        <v>0</v>
      </c>
      <c r="R4388" s="35"/>
    </row>
    <row r="4389" spans="1:18" x14ac:dyDescent="0.3">
      <c r="A4389" s="40" t="s">
        <v>796</v>
      </c>
      <c r="B4389" s="40" t="s">
        <v>166</v>
      </c>
      <c r="C4389" s="40" t="s">
        <v>117</v>
      </c>
      <c r="D4389" s="40" t="s">
        <v>1632</v>
      </c>
      <c r="E4389" s="88" t="s">
        <v>3016</v>
      </c>
      <c r="F4389" s="40" t="s">
        <v>1638</v>
      </c>
      <c r="G4389" s="81" t="s">
        <v>3072</v>
      </c>
      <c r="H4389" s="9" t="s">
        <v>11</v>
      </c>
      <c r="I4389" s="102">
        <v>13500</v>
      </c>
      <c r="J4389" s="102">
        <v>13500</v>
      </c>
      <c r="K4389" s="102"/>
      <c r="L4389" s="102">
        <f t="shared" si="1543"/>
        <v>0</v>
      </c>
      <c r="M4389" s="102">
        <v>0</v>
      </c>
      <c r="N4389" s="102"/>
      <c r="O4389" s="102"/>
      <c r="P4389" s="102">
        <f t="shared" si="1545"/>
        <v>0</v>
      </c>
      <c r="Q4389" s="102">
        <f t="shared" si="1548"/>
        <v>0</v>
      </c>
      <c r="R4389" s="35"/>
    </row>
    <row r="4390" spans="1:18" x14ac:dyDescent="0.3">
      <c r="A4390" s="40" t="s">
        <v>796</v>
      </c>
      <c r="B4390" s="40" t="s">
        <v>166</v>
      </c>
      <c r="C4390" s="40" t="s">
        <v>117</v>
      </c>
      <c r="D4390" s="40" t="s">
        <v>1632</v>
      </c>
      <c r="E4390" s="52" t="s">
        <v>124</v>
      </c>
      <c r="F4390" s="52" t="s">
        <v>0</v>
      </c>
      <c r="G4390" s="52" t="s">
        <v>0</v>
      </c>
      <c r="H4390" s="6" t="s">
        <v>14</v>
      </c>
      <c r="I4390" s="104">
        <f>SUM(I4391)</f>
        <v>130831</v>
      </c>
      <c r="J4390" s="104">
        <f>SUM(J4391)</f>
        <v>130831</v>
      </c>
      <c r="K4390" s="104">
        <f>SUM(K4391)</f>
        <v>0</v>
      </c>
      <c r="L4390" s="104">
        <f t="shared" si="1543"/>
        <v>37127</v>
      </c>
      <c r="M4390" s="104">
        <f>SUM(M4391)</f>
        <v>11627</v>
      </c>
      <c r="N4390" s="104">
        <f t="shared" ref="N4390:O4390" si="1556">SUM(N4391)</f>
        <v>13500</v>
      </c>
      <c r="O4390" s="104">
        <f t="shared" si="1556"/>
        <v>12000</v>
      </c>
      <c r="P4390" s="104">
        <f t="shared" si="1545"/>
        <v>37127</v>
      </c>
      <c r="Q4390" s="104">
        <f t="shared" si="1548"/>
        <v>28.377830942207886</v>
      </c>
      <c r="R4390" s="35"/>
    </row>
    <row r="4391" spans="1:18" x14ac:dyDescent="0.3">
      <c r="A4391" s="40" t="s">
        <v>796</v>
      </c>
      <c r="B4391" s="40" t="s">
        <v>166</v>
      </c>
      <c r="C4391" s="40" t="s">
        <v>117</v>
      </c>
      <c r="D4391" s="40" t="s">
        <v>1632</v>
      </c>
      <c r="E4391" s="88" t="s">
        <v>3017</v>
      </c>
      <c r="F4391" s="40"/>
      <c r="G4391" s="81" t="s">
        <v>3072</v>
      </c>
      <c r="H4391" s="9" t="s">
        <v>15</v>
      </c>
      <c r="I4391" s="102">
        <v>130831</v>
      </c>
      <c r="J4391" s="102">
        <v>130831</v>
      </c>
      <c r="K4391" s="102"/>
      <c r="L4391" s="102">
        <f t="shared" si="1543"/>
        <v>37127</v>
      </c>
      <c r="M4391" s="102">
        <v>11627</v>
      </c>
      <c r="N4391" s="102">
        <v>13500</v>
      </c>
      <c r="O4391" s="102">
        <v>12000</v>
      </c>
      <c r="P4391" s="102">
        <f t="shared" si="1545"/>
        <v>37127</v>
      </c>
      <c r="Q4391" s="102">
        <f t="shared" si="1548"/>
        <v>28.377830942207886</v>
      </c>
      <c r="R4391" s="35"/>
    </row>
    <row r="4392" spans="1:18" x14ac:dyDescent="0.3">
      <c r="A4392" s="40" t="s">
        <v>796</v>
      </c>
      <c r="B4392" s="40" t="s">
        <v>166</v>
      </c>
      <c r="C4392" s="40" t="s">
        <v>117</v>
      </c>
      <c r="D4392" s="40" t="s">
        <v>1632</v>
      </c>
      <c r="E4392" s="52" t="s">
        <v>125</v>
      </c>
      <c r="F4392" s="52" t="s">
        <v>0</v>
      </c>
      <c r="G4392" s="52" t="s">
        <v>0</v>
      </c>
      <c r="H4392" s="6" t="s">
        <v>16</v>
      </c>
      <c r="I4392" s="104">
        <f>SUM(I4393:I4400)</f>
        <v>107975</v>
      </c>
      <c r="J4392" s="104">
        <f>SUM(J4393:J4400)</f>
        <v>96475</v>
      </c>
      <c r="K4392" s="104">
        <f>SUM(K4393:K4400)</f>
        <v>0</v>
      </c>
      <c r="L4392" s="104">
        <f t="shared" si="1543"/>
        <v>20258</v>
      </c>
      <c r="M4392" s="104">
        <f>SUM(M4393:M4400)</f>
        <v>358</v>
      </c>
      <c r="N4392" s="104">
        <f t="shared" ref="N4392:O4392" si="1557">SUM(N4393:N4400)</f>
        <v>11350</v>
      </c>
      <c r="O4392" s="104">
        <f t="shared" si="1557"/>
        <v>8550</v>
      </c>
      <c r="P4392" s="104">
        <f t="shared" si="1545"/>
        <v>20258</v>
      </c>
      <c r="Q4392" s="104">
        <f t="shared" si="1548"/>
        <v>20.998186058564393</v>
      </c>
      <c r="R4392" s="35"/>
    </row>
    <row r="4393" spans="1:18" x14ac:dyDescent="0.3">
      <c r="A4393" s="40" t="s">
        <v>796</v>
      </c>
      <c r="B4393" s="40" t="s">
        <v>166</v>
      </c>
      <c r="C4393" s="40" t="s">
        <v>117</v>
      </c>
      <c r="D4393" s="40" t="s">
        <v>1632</v>
      </c>
      <c r="E4393" s="88" t="s">
        <v>3018</v>
      </c>
      <c r="F4393" s="40"/>
      <c r="G4393" s="81" t="s">
        <v>3072</v>
      </c>
      <c r="H4393" s="9" t="s">
        <v>17</v>
      </c>
      <c r="I4393" s="102">
        <v>1750</v>
      </c>
      <c r="J4393" s="102">
        <v>250</v>
      </c>
      <c r="K4393" s="102"/>
      <c r="L4393" s="102">
        <f t="shared" si="1543"/>
        <v>0</v>
      </c>
      <c r="M4393" s="102">
        <v>0</v>
      </c>
      <c r="N4393" s="102"/>
      <c r="O4393" s="102"/>
      <c r="P4393" s="102">
        <f t="shared" si="1545"/>
        <v>0</v>
      </c>
      <c r="Q4393" s="102">
        <f t="shared" si="1548"/>
        <v>0</v>
      </c>
      <c r="R4393" s="35"/>
    </row>
    <row r="4394" spans="1:18" x14ac:dyDescent="0.3">
      <c r="A4394" s="40" t="s">
        <v>796</v>
      </c>
      <c r="B4394" s="40" t="s">
        <v>166</v>
      </c>
      <c r="C4394" s="40" t="s">
        <v>117</v>
      </c>
      <c r="D4394" s="40" t="s">
        <v>1632</v>
      </c>
      <c r="E4394" s="88" t="s">
        <v>3031</v>
      </c>
      <c r="F4394" s="40"/>
      <c r="G4394" s="81" t="s">
        <v>3072</v>
      </c>
      <c r="H4394" s="9" t="s">
        <v>18</v>
      </c>
      <c r="I4394" s="102">
        <v>37500</v>
      </c>
      <c r="J4394" s="102">
        <v>37500</v>
      </c>
      <c r="K4394" s="102"/>
      <c r="L4394" s="102">
        <f t="shared" si="1543"/>
        <v>9000</v>
      </c>
      <c r="M4394" s="102">
        <v>0</v>
      </c>
      <c r="N4394" s="102">
        <v>5500</v>
      </c>
      <c r="O4394" s="102">
        <v>3500</v>
      </c>
      <c r="P4394" s="102">
        <f t="shared" si="1545"/>
        <v>9000</v>
      </c>
      <c r="Q4394" s="102">
        <f t="shared" si="1548"/>
        <v>24</v>
      </c>
      <c r="R4394" s="35"/>
    </row>
    <row r="4395" spans="1:18" x14ac:dyDescent="0.3">
      <c r="A4395" s="40" t="s">
        <v>796</v>
      </c>
      <c r="B4395" s="40" t="s">
        <v>166</v>
      </c>
      <c r="C4395" s="40" t="s">
        <v>117</v>
      </c>
      <c r="D4395" s="40" t="s">
        <v>1632</v>
      </c>
      <c r="E4395" s="88" t="s">
        <v>3032</v>
      </c>
      <c r="F4395" s="40"/>
      <c r="G4395" s="81" t="s">
        <v>3072</v>
      </c>
      <c r="H4395" s="9" t="s">
        <v>19</v>
      </c>
      <c r="I4395" s="102">
        <v>9375</v>
      </c>
      <c r="J4395" s="102">
        <v>9375</v>
      </c>
      <c r="K4395" s="102"/>
      <c r="L4395" s="102">
        <f t="shared" si="1543"/>
        <v>2300</v>
      </c>
      <c r="M4395" s="102">
        <v>0</v>
      </c>
      <c r="N4395" s="102">
        <v>1500</v>
      </c>
      <c r="O4395" s="102">
        <v>800</v>
      </c>
      <c r="P4395" s="102">
        <f t="shared" si="1545"/>
        <v>2300</v>
      </c>
      <c r="Q4395" s="102">
        <f t="shared" si="1548"/>
        <v>24.533333333333331</v>
      </c>
      <c r="R4395" s="35"/>
    </row>
    <row r="4396" spans="1:18" x14ac:dyDescent="0.3">
      <c r="A4396" s="40" t="s">
        <v>796</v>
      </c>
      <c r="B4396" s="40" t="s">
        <v>166</v>
      </c>
      <c r="C4396" s="40" t="s">
        <v>117</v>
      </c>
      <c r="D4396" s="40" t="s">
        <v>1632</v>
      </c>
      <c r="E4396" s="88" t="s">
        <v>3026</v>
      </c>
      <c r="F4396" s="40"/>
      <c r="G4396" s="81" t="s">
        <v>3072</v>
      </c>
      <c r="H4396" s="9" t="s">
        <v>20</v>
      </c>
      <c r="I4396" s="102">
        <v>10425</v>
      </c>
      <c r="J4396" s="102">
        <v>8925</v>
      </c>
      <c r="K4396" s="102"/>
      <c r="L4396" s="102">
        <f t="shared" si="1543"/>
        <v>1500</v>
      </c>
      <c r="M4396" s="102">
        <v>0</v>
      </c>
      <c r="N4396" s="102">
        <v>750</v>
      </c>
      <c r="O4396" s="102">
        <v>750</v>
      </c>
      <c r="P4396" s="102">
        <f t="shared" si="1545"/>
        <v>1500</v>
      </c>
      <c r="Q4396" s="102">
        <f t="shared" si="1548"/>
        <v>16.806722689075631</v>
      </c>
      <c r="R4396" s="35"/>
    </row>
    <row r="4397" spans="1:18" x14ac:dyDescent="0.3">
      <c r="A4397" s="40" t="s">
        <v>796</v>
      </c>
      <c r="B4397" s="40" t="s">
        <v>166</v>
      </c>
      <c r="C4397" s="40" t="s">
        <v>117</v>
      </c>
      <c r="D4397" s="40" t="s">
        <v>1632</v>
      </c>
      <c r="E4397" s="88" t="s">
        <v>3033</v>
      </c>
      <c r="F4397" s="40"/>
      <c r="G4397" s="81" t="s">
        <v>3072</v>
      </c>
      <c r="H4397" s="9" t="s">
        <v>21</v>
      </c>
      <c r="I4397" s="102">
        <v>1750</v>
      </c>
      <c r="J4397" s="102">
        <v>750</v>
      </c>
      <c r="K4397" s="102"/>
      <c r="L4397" s="102">
        <f t="shared" si="1543"/>
        <v>0</v>
      </c>
      <c r="M4397" s="102">
        <v>0</v>
      </c>
      <c r="N4397" s="102"/>
      <c r="O4397" s="102"/>
      <c r="P4397" s="102">
        <f t="shared" si="1545"/>
        <v>0</v>
      </c>
      <c r="Q4397" s="102">
        <f t="shared" si="1548"/>
        <v>0</v>
      </c>
      <c r="R4397" s="35"/>
    </row>
    <row r="4398" spans="1:18" x14ac:dyDescent="0.3">
      <c r="A4398" s="40" t="s">
        <v>796</v>
      </c>
      <c r="B4398" s="40" t="s">
        <v>166</v>
      </c>
      <c r="C4398" s="40" t="s">
        <v>117</v>
      </c>
      <c r="D4398" s="40" t="s">
        <v>1632</v>
      </c>
      <c r="E4398" s="88" t="s">
        <v>3035</v>
      </c>
      <c r="F4398" s="40"/>
      <c r="G4398" s="81" t="s">
        <v>3072</v>
      </c>
      <c r="H4398" s="9" t="s">
        <v>23</v>
      </c>
      <c r="I4398" s="102">
        <v>16425</v>
      </c>
      <c r="J4398" s="102">
        <v>13425</v>
      </c>
      <c r="K4398" s="102"/>
      <c r="L4398" s="102">
        <f t="shared" si="1543"/>
        <v>2400</v>
      </c>
      <c r="M4398" s="102">
        <v>0</v>
      </c>
      <c r="N4398" s="102">
        <v>1200</v>
      </c>
      <c r="O4398" s="102">
        <v>1200</v>
      </c>
      <c r="P4398" s="102">
        <f t="shared" si="1545"/>
        <v>2400</v>
      </c>
      <c r="Q4398" s="102">
        <f t="shared" si="1548"/>
        <v>17.877094972067038</v>
      </c>
      <c r="R4398" s="35"/>
    </row>
    <row r="4399" spans="1:18" x14ac:dyDescent="0.3">
      <c r="A4399" s="40" t="s">
        <v>796</v>
      </c>
      <c r="B4399" s="40" t="s">
        <v>166</v>
      </c>
      <c r="C4399" s="40" t="s">
        <v>117</v>
      </c>
      <c r="D4399" s="40" t="s">
        <v>1632</v>
      </c>
      <c r="E4399" s="88" t="s">
        <v>3036</v>
      </c>
      <c r="F4399" s="40"/>
      <c r="G4399" s="81" t="s">
        <v>3072</v>
      </c>
      <c r="H4399" s="9" t="s">
        <v>24</v>
      </c>
      <c r="I4399" s="102">
        <v>1800</v>
      </c>
      <c r="J4399" s="102">
        <v>0</v>
      </c>
      <c r="K4399" s="102"/>
      <c r="L4399" s="102">
        <f t="shared" si="1543"/>
        <v>0</v>
      </c>
      <c r="M4399" s="102">
        <v>0</v>
      </c>
      <c r="N4399" s="102"/>
      <c r="O4399" s="102"/>
      <c r="P4399" s="102">
        <f t="shared" si="1545"/>
        <v>0</v>
      </c>
      <c r="Q4399" s="102" t="str">
        <f t="shared" si="1548"/>
        <v>-</v>
      </c>
      <c r="R4399" s="35"/>
    </row>
    <row r="4400" spans="1:18" x14ac:dyDescent="0.3">
      <c r="A4400" s="41" t="s">
        <v>796</v>
      </c>
      <c r="B4400" s="41" t="s">
        <v>166</v>
      </c>
      <c r="C4400" s="41" t="s">
        <v>117</v>
      </c>
      <c r="D4400" s="41" t="s">
        <v>1632</v>
      </c>
      <c r="E4400" s="41" t="s">
        <v>127</v>
      </c>
      <c r="F4400" s="40" t="s">
        <v>0</v>
      </c>
      <c r="G4400" s="81" t="s">
        <v>0</v>
      </c>
      <c r="H4400" s="6" t="s">
        <v>25</v>
      </c>
      <c r="I4400" s="104">
        <f>SUM(I4401:I4403)</f>
        <v>28950</v>
      </c>
      <c r="J4400" s="104">
        <f>SUM(J4401:J4403)</f>
        <v>26250</v>
      </c>
      <c r="K4400" s="104">
        <f>SUM(K4401:K4403)</f>
        <v>0</v>
      </c>
      <c r="L4400" s="104">
        <f t="shared" si="1543"/>
        <v>5058</v>
      </c>
      <c r="M4400" s="104">
        <f>SUM(M4401:M4403)</f>
        <v>358</v>
      </c>
      <c r="N4400" s="104">
        <f t="shared" ref="N4400:O4400" si="1558">SUM(N4401:N4403)</f>
        <v>2400</v>
      </c>
      <c r="O4400" s="104">
        <f t="shared" si="1558"/>
        <v>2300</v>
      </c>
      <c r="P4400" s="104">
        <f t="shared" si="1545"/>
        <v>5058</v>
      </c>
      <c r="Q4400" s="104">
        <f t="shared" si="1548"/>
        <v>19.26857142857143</v>
      </c>
      <c r="R4400" s="35"/>
    </row>
    <row r="4401" spans="1:18" x14ac:dyDescent="0.3">
      <c r="A4401" s="40" t="s">
        <v>796</v>
      </c>
      <c r="B4401" s="40" t="s">
        <v>166</v>
      </c>
      <c r="C4401" s="40" t="s">
        <v>117</v>
      </c>
      <c r="D4401" s="40" t="s">
        <v>1632</v>
      </c>
      <c r="E4401" s="88" t="s">
        <v>3019</v>
      </c>
      <c r="F4401" s="40"/>
      <c r="G4401" s="81" t="s">
        <v>3072</v>
      </c>
      <c r="H4401" s="9" t="s">
        <v>25</v>
      </c>
      <c r="I4401" s="102">
        <v>18050</v>
      </c>
      <c r="J4401" s="102">
        <v>15350</v>
      </c>
      <c r="K4401" s="102"/>
      <c r="L4401" s="102">
        <f t="shared" si="1543"/>
        <v>4000</v>
      </c>
      <c r="M4401" s="102">
        <v>0</v>
      </c>
      <c r="N4401" s="102">
        <v>2000</v>
      </c>
      <c r="O4401" s="102">
        <v>2000</v>
      </c>
      <c r="P4401" s="102">
        <f t="shared" si="1545"/>
        <v>4000</v>
      </c>
      <c r="Q4401" s="102">
        <f t="shared" si="1548"/>
        <v>26.058631921824105</v>
      </c>
      <c r="R4401" s="35"/>
    </row>
    <row r="4402" spans="1:18" x14ac:dyDescent="0.3">
      <c r="A4402" s="40" t="s">
        <v>796</v>
      </c>
      <c r="B4402" s="40" t="s">
        <v>166</v>
      </c>
      <c r="C4402" s="40" t="s">
        <v>117</v>
      </c>
      <c r="D4402" s="40" t="s">
        <v>1632</v>
      </c>
      <c r="E4402" s="88" t="s">
        <v>3019</v>
      </c>
      <c r="F4402" s="40" t="s">
        <v>1639</v>
      </c>
      <c r="G4402" s="81" t="s">
        <v>3072</v>
      </c>
      <c r="H4402" s="9" t="s">
        <v>135</v>
      </c>
      <c r="I4402" s="102">
        <v>3200</v>
      </c>
      <c r="J4402" s="102">
        <v>3200</v>
      </c>
      <c r="K4402" s="102"/>
      <c r="L4402" s="102">
        <f t="shared" si="1543"/>
        <v>1058</v>
      </c>
      <c r="M4402" s="102">
        <v>358</v>
      </c>
      <c r="N4402" s="102">
        <v>400</v>
      </c>
      <c r="O4402" s="102">
        <v>300</v>
      </c>
      <c r="P4402" s="102">
        <f t="shared" si="1545"/>
        <v>1058</v>
      </c>
      <c r="Q4402" s="102">
        <f t="shared" si="1548"/>
        <v>33.0625</v>
      </c>
      <c r="R4402" s="35"/>
    </row>
    <row r="4403" spans="1:18" ht="20.399999999999999" x14ac:dyDescent="0.3">
      <c r="A4403" s="40" t="s">
        <v>796</v>
      </c>
      <c r="B4403" s="40" t="s">
        <v>166</v>
      </c>
      <c r="C4403" s="40" t="s">
        <v>117</v>
      </c>
      <c r="D4403" s="40" t="s">
        <v>1632</v>
      </c>
      <c r="E4403" s="88" t="s">
        <v>3019</v>
      </c>
      <c r="F4403" s="40" t="s">
        <v>1640</v>
      </c>
      <c r="G4403" s="81" t="s">
        <v>3072</v>
      </c>
      <c r="H4403" s="9" t="s">
        <v>141</v>
      </c>
      <c r="I4403" s="102">
        <v>7700</v>
      </c>
      <c r="J4403" s="102">
        <v>7700</v>
      </c>
      <c r="K4403" s="102"/>
      <c r="L4403" s="102">
        <f t="shared" si="1543"/>
        <v>0</v>
      </c>
      <c r="M4403" s="102">
        <v>0</v>
      </c>
      <c r="N4403" s="102"/>
      <c r="O4403" s="102"/>
      <c r="P4403" s="102">
        <f t="shared" si="1545"/>
        <v>0</v>
      </c>
      <c r="Q4403" s="102">
        <f t="shared" si="1548"/>
        <v>0</v>
      </c>
      <c r="R4403" s="35"/>
    </row>
    <row r="4404" spans="1:18" s="34" customFormat="1" ht="20.399999999999999" x14ac:dyDescent="0.3">
      <c r="A4404" s="43" t="s">
        <v>0</v>
      </c>
      <c r="B4404" s="43" t="s">
        <v>0</v>
      </c>
      <c r="C4404" s="43" t="s">
        <v>0</v>
      </c>
      <c r="D4404" s="49" t="s">
        <v>0</v>
      </c>
      <c r="E4404" s="49" t="s">
        <v>0</v>
      </c>
      <c r="F4404" s="49" t="s">
        <v>0</v>
      </c>
      <c r="G4404" s="49" t="s">
        <v>0</v>
      </c>
      <c r="H4404" s="21" t="s">
        <v>35</v>
      </c>
      <c r="I4404" s="112">
        <f t="shared" ref="I4404:O4405" si="1559">SUM(I4405)</f>
        <v>100</v>
      </c>
      <c r="J4404" s="112">
        <f t="shared" si="1559"/>
        <v>100</v>
      </c>
      <c r="K4404" s="112">
        <f t="shared" si="1559"/>
        <v>0</v>
      </c>
      <c r="L4404" s="112">
        <f t="shared" si="1543"/>
        <v>0</v>
      </c>
      <c r="M4404" s="112">
        <f t="shared" si="1559"/>
        <v>0</v>
      </c>
      <c r="N4404" s="112">
        <f t="shared" si="1559"/>
        <v>0</v>
      </c>
      <c r="O4404" s="112">
        <f t="shared" si="1559"/>
        <v>0</v>
      </c>
      <c r="P4404" s="112">
        <f t="shared" si="1545"/>
        <v>0</v>
      </c>
      <c r="Q4404" s="112">
        <f t="shared" si="1548"/>
        <v>0</v>
      </c>
      <c r="R4404" s="35"/>
    </row>
    <row r="4405" spans="1:18" x14ac:dyDescent="0.3">
      <c r="A4405" s="40" t="s">
        <v>796</v>
      </c>
      <c r="B4405" s="40" t="s">
        <v>166</v>
      </c>
      <c r="C4405" s="40" t="s">
        <v>117</v>
      </c>
      <c r="D4405" s="40" t="s">
        <v>1632</v>
      </c>
      <c r="E4405" s="52" t="s">
        <v>142</v>
      </c>
      <c r="F4405" s="52" t="s">
        <v>0</v>
      </c>
      <c r="G4405" s="52" t="s">
        <v>0</v>
      </c>
      <c r="H4405" s="6" t="s">
        <v>27</v>
      </c>
      <c r="I4405" s="104">
        <f t="shared" si="1559"/>
        <v>100</v>
      </c>
      <c r="J4405" s="104">
        <f t="shared" si="1559"/>
        <v>100</v>
      </c>
      <c r="K4405" s="104">
        <f t="shared" si="1559"/>
        <v>0</v>
      </c>
      <c r="L4405" s="104">
        <f t="shared" si="1543"/>
        <v>0</v>
      </c>
      <c r="M4405" s="104">
        <f t="shared" si="1559"/>
        <v>0</v>
      </c>
      <c r="N4405" s="104">
        <f t="shared" si="1559"/>
        <v>0</v>
      </c>
      <c r="O4405" s="104">
        <f t="shared" si="1559"/>
        <v>0</v>
      </c>
      <c r="P4405" s="104">
        <f t="shared" si="1545"/>
        <v>0</v>
      </c>
      <c r="Q4405" s="104">
        <f t="shared" si="1548"/>
        <v>0</v>
      </c>
      <c r="R4405" s="35"/>
    </row>
    <row r="4406" spans="1:18" x14ac:dyDescent="0.3">
      <c r="A4406" s="40" t="s">
        <v>796</v>
      </c>
      <c r="B4406" s="40" t="s">
        <v>166</v>
      </c>
      <c r="C4406" s="40" t="s">
        <v>117</v>
      </c>
      <c r="D4406" s="40" t="s">
        <v>1632</v>
      </c>
      <c r="E4406" s="88" t="s">
        <v>3021</v>
      </c>
      <c r="F4406" s="40"/>
      <c r="G4406" s="81" t="s">
        <v>3072</v>
      </c>
      <c r="H4406" s="9" t="s">
        <v>34</v>
      </c>
      <c r="I4406" s="102">
        <v>100</v>
      </c>
      <c r="J4406" s="102">
        <v>100</v>
      </c>
      <c r="K4406" s="102"/>
      <c r="L4406" s="102">
        <f t="shared" si="1543"/>
        <v>0</v>
      </c>
      <c r="M4406" s="102">
        <v>0</v>
      </c>
      <c r="N4406" s="102"/>
      <c r="O4406" s="102"/>
      <c r="P4406" s="102">
        <f t="shared" si="1545"/>
        <v>0</v>
      </c>
      <c r="Q4406" s="102">
        <f t="shared" si="1548"/>
        <v>0</v>
      </c>
      <c r="R4406" s="35"/>
    </row>
    <row r="4407" spans="1:18" s="34" customFormat="1" ht="20.399999999999999" x14ac:dyDescent="0.3">
      <c r="A4407" s="43" t="s">
        <v>0</v>
      </c>
      <c r="B4407" s="43" t="s">
        <v>0</v>
      </c>
      <c r="C4407" s="43" t="s">
        <v>0</v>
      </c>
      <c r="D4407" s="49" t="s">
        <v>0</v>
      </c>
      <c r="E4407" s="49" t="s">
        <v>0</v>
      </c>
      <c r="F4407" s="49" t="s">
        <v>0</v>
      </c>
      <c r="G4407" s="49" t="s">
        <v>0</v>
      </c>
      <c r="H4407" s="21" t="s">
        <v>53</v>
      </c>
      <c r="I4407" s="112">
        <f t="shared" ref="I4407:O4408" si="1560">SUM(I4408)</f>
        <v>4000</v>
      </c>
      <c r="J4407" s="112">
        <f t="shared" si="1560"/>
        <v>0</v>
      </c>
      <c r="K4407" s="112">
        <f t="shared" si="1560"/>
        <v>0</v>
      </c>
      <c r="L4407" s="112">
        <f t="shared" si="1543"/>
        <v>0</v>
      </c>
      <c r="M4407" s="112">
        <f t="shared" si="1560"/>
        <v>0</v>
      </c>
      <c r="N4407" s="112">
        <f t="shared" si="1560"/>
        <v>0</v>
      </c>
      <c r="O4407" s="112">
        <f t="shared" si="1560"/>
        <v>0</v>
      </c>
      <c r="P4407" s="112">
        <f t="shared" si="1545"/>
        <v>0</v>
      </c>
      <c r="Q4407" s="112" t="str">
        <f t="shared" si="1548"/>
        <v>-</v>
      </c>
      <c r="R4407" s="35"/>
    </row>
    <row r="4408" spans="1:18" x14ac:dyDescent="0.3">
      <c r="A4408" s="40" t="s">
        <v>796</v>
      </c>
      <c r="B4408" s="40" t="s">
        <v>166</v>
      </c>
      <c r="C4408" s="40" t="s">
        <v>117</v>
      </c>
      <c r="D4408" s="40" t="s">
        <v>1632</v>
      </c>
      <c r="E4408" s="52" t="s">
        <v>149</v>
      </c>
      <c r="F4408" s="52" t="s">
        <v>0</v>
      </c>
      <c r="G4408" s="52" t="s">
        <v>0</v>
      </c>
      <c r="H4408" s="6" t="s">
        <v>46</v>
      </c>
      <c r="I4408" s="104">
        <f t="shared" si="1560"/>
        <v>4000</v>
      </c>
      <c r="J4408" s="104">
        <f t="shared" si="1560"/>
        <v>0</v>
      </c>
      <c r="K4408" s="104">
        <f t="shared" si="1560"/>
        <v>0</v>
      </c>
      <c r="L4408" s="104">
        <f t="shared" si="1543"/>
        <v>0</v>
      </c>
      <c r="M4408" s="104">
        <f t="shared" si="1560"/>
        <v>0</v>
      </c>
      <c r="N4408" s="104">
        <f t="shared" si="1560"/>
        <v>0</v>
      </c>
      <c r="O4408" s="104">
        <f t="shared" si="1560"/>
        <v>0</v>
      </c>
      <c r="P4408" s="104">
        <f t="shared" si="1545"/>
        <v>0</v>
      </c>
      <c r="Q4408" s="104" t="str">
        <f t="shared" si="1548"/>
        <v>-</v>
      </c>
      <c r="R4408" s="35"/>
    </row>
    <row r="4409" spans="1:18" x14ac:dyDescent="0.3">
      <c r="A4409" s="40" t="s">
        <v>796</v>
      </c>
      <c r="B4409" s="40" t="s">
        <v>166</v>
      </c>
      <c r="C4409" s="40" t="s">
        <v>117</v>
      </c>
      <c r="D4409" s="40" t="s">
        <v>1632</v>
      </c>
      <c r="E4409" s="88" t="s">
        <v>3022</v>
      </c>
      <c r="F4409" s="40"/>
      <c r="G4409" s="81" t="s">
        <v>3072</v>
      </c>
      <c r="H4409" s="9" t="s">
        <v>49</v>
      </c>
      <c r="I4409" s="102">
        <v>4000</v>
      </c>
      <c r="J4409" s="102">
        <v>0</v>
      </c>
      <c r="K4409" s="102"/>
      <c r="L4409" s="102">
        <f t="shared" si="1543"/>
        <v>0</v>
      </c>
      <c r="M4409" s="102">
        <v>0</v>
      </c>
      <c r="N4409" s="102"/>
      <c r="O4409" s="102"/>
      <c r="P4409" s="102">
        <f t="shared" si="1545"/>
        <v>0</v>
      </c>
      <c r="Q4409" s="102" t="str">
        <f t="shared" si="1548"/>
        <v>-</v>
      </c>
      <c r="R4409" s="35"/>
    </row>
    <row r="4410" spans="1:18" s="34" customFormat="1" x14ac:dyDescent="0.3">
      <c r="A4410" s="49" t="s">
        <v>0</v>
      </c>
      <c r="B4410" s="49" t="s">
        <v>0</v>
      </c>
      <c r="C4410" s="49" t="s">
        <v>0</v>
      </c>
      <c r="D4410" s="49" t="s">
        <v>0</v>
      </c>
      <c r="E4410" s="49" t="s">
        <v>0</v>
      </c>
      <c r="F4410" s="49" t="s">
        <v>0</v>
      </c>
      <c r="G4410" s="49" t="s">
        <v>0</v>
      </c>
      <c r="H4410" s="21" t="s">
        <v>1641</v>
      </c>
      <c r="I4410" s="112">
        <f>SUM(I4381,I4404,I4407)</f>
        <v>1660215</v>
      </c>
      <c r="J4410" s="112">
        <f>SUM(J4381,J4404,J4407)</f>
        <v>1644715</v>
      </c>
      <c r="K4410" s="112">
        <f>SUM(K4381,K4404,K4407)</f>
        <v>0</v>
      </c>
      <c r="L4410" s="112">
        <f t="shared" si="1543"/>
        <v>420459</v>
      </c>
      <c r="M4410" s="112">
        <f>SUM(M4381,M4404,M4407)</f>
        <v>135059</v>
      </c>
      <c r="N4410" s="112">
        <f t="shared" ref="N4410:O4410" si="1561">SUM(N4381,N4404,N4407)</f>
        <v>144850</v>
      </c>
      <c r="O4410" s="112">
        <f t="shared" si="1561"/>
        <v>140550</v>
      </c>
      <c r="P4410" s="112">
        <f t="shared" si="1545"/>
        <v>420459</v>
      </c>
      <c r="Q4410" s="112">
        <f t="shared" si="1548"/>
        <v>25.564246693196086</v>
      </c>
      <c r="R4410" s="35"/>
    </row>
    <row r="4411" spans="1:18" ht="15" thickBot="1" x14ac:dyDescent="0.35">
      <c r="A4411" s="81" t="s">
        <v>0</v>
      </c>
      <c r="B4411" s="81" t="s">
        <v>0</v>
      </c>
      <c r="C4411" s="81" t="s">
        <v>0</v>
      </c>
      <c r="D4411" s="81" t="s">
        <v>0</v>
      </c>
      <c r="E4411" s="81" t="s">
        <v>0</v>
      </c>
      <c r="F4411" s="81" t="s">
        <v>0</v>
      </c>
      <c r="G4411" s="81" t="s">
        <v>0</v>
      </c>
      <c r="H4411" s="6" t="s">
        <v>152</v>
      </c>
      <c r="I4411" s="104">
        <v>58</v>
      </c>
      <c r="J4411" s="104">
        <v>58</v>
      </c>
      <c r="K4411" s="104"/>
      <c r="L4411" s="104"/>
      <c r="M4411" s="104"/>
      <c r="N4411" s="104"/>
      <c r="O4411" s="104"/>
      <c r="P4411" s="104"/>
      <c r="Q4411" s="104"/>
      <c r="R4411" s="35"/>
    </row>
    <row r="4412" spans="1:18" s="34" customFormat="1" ht="31.2" thickBot="1" x14ac:dyDescent="0.35">
      <c r="A4412" s="127" t="s">
        <v>0</v>
      </c>
      <c r="B4412" s="127" t="s">
        <v>0</v>
      </c>
      <c r="C4412" s="127" t="s">
        <v>0</v>
      </c>
      <c r="D4412" s="127" t="s">
        <v>0</v>
      </c>
      <c r="E4412" s="127" t="s">
        <v>0</v>
      </c>
      <c r="F4412" s="127" t="s">
        <v>0</v>
      </c>
      <c r="G4412" s="127" t="s">
        <v>0</v>
      </c>
      <c r="H4412" s="29" t="s">
        <v>63</v>
      </c>
      <c r="I4412" s="124" t="s">
        <v>3013</v>
      </c>
      <c r="J4412" s="124" t="s">
        <v>2</v>
      </c>
      <c r="K4412" s="124" t="s">
        <v>3097</v>
      </c>
      <c r="L4412" s="124" t="s">
        <v>3097</v>
      </c>
      <c r="M4412" s="124" t="s">
        <v>3098</v>
      </c>
      <c r="N4412" s="124" t="s">
        <v>3099</v>
      </c>
      <c r="O4412" s="124" t="s">
        <v>3100</v>
      </c>
      <c r="P4412" s="124" t="s">
        <v>3097</v>
      </c>
      <c r="Q4412" s="126" t="s">
        <v>3101</v>
      </c>
      <c r="R4412" s="35"/>
    </row>
    <row r="4413" spans="1:18" x14ac:dyDescent="0.3">
      <c r="A4413" s="128"/>
      <c r="B4413" s="128"/>
      <c r="C4413" s="128"/>
      <c r="D4413" s="128"/>
      <c r="E4413" s="128"/>
      <c r="F4413" s="128"/>
      <c r="G4413" s="128"/>
      <c r="H4413" s="10" t="s">
        <v>0</v>
      </c>
      <c r="I4413" s="103">
        <v>1</v>
      </c>
      <c r="J4413" s="103">
        <v>2</v>
      </c>
      <c r="K4413" s="103">
        <v>3</v>
      </c>
      <c r="L4413" s="103" t="s">
        <v>3</v>
      </c>
      <c r="M4413" s="103">
        <v>5</v>
      </c>
      <c r="N4413" s="103">
        <v>6</v>
      </c>
      <c r="O4413" s="103">
        <v>7</v>
      </c>
      <c r="P4413" s="103" t="s">
        <v>3102</v>
      </c>
      <c r="Q4413" s="103">
        <v>9</v>
      </c>
      <c r="R4413" s="35"/>
    </row>
    <row r="4414" spans="1:18" x14ac:dyDescent="0.3">
      <c r="A4414" s="128"/>
      <c r="B4414" s="128"/>
      <c r="C4414" s="128"/>
      <c r="D4414" s="128"/>
      <c r="E4414" s="128"/>
      <c r="F4414" s="128"/>
      <c r="G4414" s="128"/>
      <c r="H4414" s="11" t="s">
        <v>100</v>
      </c>
      <c r="I4414" s="105">
        <f>SUM(I4410)</f>
        <v>1660215</v>
      </c>
      <c r="J4414" s="105">
        <f>SUM(J4410)</f>
        <v>1644715</v>
      </c>
      <c r="K4414" s="105">
        <f>SUM(K4410)</f>
        <v>0</v>
      </c>
      <c r="L4414" s="105">
        <f t="shared" si="1543"/>
        <v>420459</v>
      </c>
      <c r="M4414" s="105">
        <f>SUM(M4410)</f>
        <v>135059</v>
      </c>
      <c r="N4414" s="105">
        <f t="shared" ref="N4414:O4414" si="1562">SUM(N4410)</f>
        <v>144850</v>
      </c>
      <c r="O4414" s="105">
        <f t="shared" si="1562"/>
        <v>140550</v>
      </c>
      <c r="P4414" s="105">
        <f t="shared" si="1545"/>
        <v>420459</v>
      </c>
      <c r="Q4414" s="105">
        <f t="shared" si="1548"/>
        <v>25.564246693196086</v>
      </c>
      <c r="R4414" s="35"/>
    </row>
    <row r="4415" spans="1:18" x14ac:dyDescent="0.3">
      <c r="A4415" s="128"/>
      <c r="B4415" s="128"/>
      <c r="C4415" s="128"/>
      <c r="D4415" s="128"/>
      <c r="E4415" s="128"/>
      <c r="F4415" s="128"/>
      <c r="G4415" s="128"/>
      <c r="H4415" s="12" t="s">
        <v>62</v>
      </c>
      <c r="I4415" s="105">
        <f>SUM(I4414)</f>
        <v>1660215</v>
      </c>
      <c r="J4415" s="105">
        <f>SUM(J4414)</f>
        <v>1644715</v>
      </c>
      <c r="K4415" s="105">
        <f>SUM(K4414)</f>
        <v>0</v>
      </c>
      <c r="L4415" s="105">
        <f t="shared" si="1543"/>
        <v>420459</v>
      </c>
      <c r="M4415" s="105">
        <f>SUM(M4414)</f>
        <v>135059</v>
      </c>
      <c r="N4415" s="105">
        <f t="shared" ref="N4415:O4415" si="1563">SUM(N4414)</f>
        <v>144850</v>
      </c>
      <c r="O4415" s="105">
        <f t="shared" si="1563"/>
        <v>140550</v>
      </c>
      <c r="P4415" s="105">
        <f t="shared" si="1545"/>
        <v>420459</v>
      </c>
      <c r="Q4415" s="105">
        <f t="shared" si="1548"/>
        <v>25.564246693196086</v>
      </c>
      <c r="R4415" s="35"/>
    </row>
    <row r="4416" spans="1:18" x14ac:dyDescent="0.3">
      <c r="A4416" s="129"/>
      <c r="B4416" s="129"/>
      <c r="C4416" s="129"/>
      <c r="D4416" s="129"/>
      <c r="E4416" s="129"/>
      <c r="F4416" s="129"/>
      <c r="G4416" s="129"/>
      <c r="R4416" s="35"/>
    </row>
    <row r="4417" spans="1:18" ht="15" thickBot="1" x14ac:dyDescent="0.35">
      <c r="A4417" s="81" t="s">
        <v>0</v>
      </c>
      <c r="B4417" s="81" t="s">
        <v>0</v>
      </c>
      <c r="C4417" s="81" t="s">
        <v>0</v>
      </c>
      <c r="D4417" s="81" t="s">
        <v>0</v>
      </c>
      <c r="E4417" s="81" t="s">
        <v>0</v>
      </c>
      <c r="F4417" s="81" t="s">
        <v>0</v>
      </c>
      <c r="G4417" s="81" t="s">
        <v>0</v>
      </c>
      <c r="H4417" s="13" t="s">
        <v>0</v>
      </c>
      <c r="I4417" s="106"/>
      <c r="J4417" s="106"/>
      <c r="K4417" s="106"/>
      <c r="L4417" s="106"/>
      <c r="M4417" s="106"/>
      <c r="N4417" s="106"/>
      <c r="O4417" s="106"/>
      <c r="P4417" s="106"/>
      <c r="Q4417" s="106"/>
      <c r="R4417" s="35"/>
    </row>
    <row r="4418" spans="1:18" s="34" customFormat="1" ht="31.2" thickBot="1" x14ac:dyDescent="0.35">
      <c r="A4418" s="45" t="s">
        <v>112</v>
      </c>
      <c r="B4418" s="45" t="s">
        <v>113</v>
      </c>
      <c r="C4418" s="45" t="s">
        <v>114</v>
      </c>
      <c r="D4418" s="46" t="s">
        <v>0</v>
      </c>
      <c r="E4418" s="45" t="s">
        <v>3014</v>
      </c>
      <c r="F4418" s="45" t="s">
        <v>115</v>
      </c>
      <c r="G4418" s="45" t="s">
        <v>116</v>
      </c>
      <c r="H4418" s="29" t="s">
        <v>1</v>
      </c>
      <c r="I4418" s="124" t="s">
        <v>3013</v>
      </c>
      <c r="J4418" s="124" t="s">
        <v>2</v>
      </c>
      <c r="K4418" s="124" t="s">
        <v>3097</v>
      </c>
      <c r="L4418" s="124" t="s">
        <v>3097</v>
      </c>
      <c r="M4418" s="124" t="s">
        <v>3098</v>
      </c>
      <c r="N4418" s="124" t="s">
        <v>3099</v>
      </c>
      <c r="O4418" s="124" t="s">
        <v>3100</v>
      </c>
      <c r="P4418" s="124" t="s">
        <v>3097</v>
      </c>
      <c r="Q4418" s="126" t="s">
        <v>3101</v>
      </c>
      <c r="R4418" s="35"/>
    </row>
    <row r="4419" spans="1:18" x14ac:dyDescent="0.3">
      <c r="A4419" s="50" t="s">
        <v>0</v>
      </c>
      <c r="B4419" s="50" t="s">
        <v>0</v>
      </c>
      <c r="C4419" s="50" t="s">
        <v>0</v>
      </c>
      <c r="D4419" s="51" t="s">
        <v>0</v>
      </c>
      <c r="E4419" s="51" t="s">
        <v>0</v>
      </c>
      <c r="F4419" s="86" t="s">
        <v>0</v>
      </c>
      <c r="G4419" s="87" t="s">
        <v>0</v>
      </c>
      <c r="H4419" s="8" t="s">
        <v>0</v>
      </c>
      <c r="I4419" s="103">
        <v>1</v>
      </c>
      <c r="J4419" s="103">
        <v>2</v>
      </c>
      <c r="K4419" s="103">
        <v>3</v>
      </c>
      <c r="L4419" s="103" t="s">
        <v>3</v>
      </c>
      <c r="M4419" s="103">
        <v>5</v>
      </c>
      <c r="N4419" s="103">
        <v>6</v>
      </c>
      <c r="O4419" s="103">
        <v>7</v>
      </c>
      <c r="P4419" s="103" t="s">
        <v>3102</v>
      </c>
      <c r="Q4419" s="103">
        <v>9</v>
      </c>
      <c r="R4419" s="35"/>
    </row>
    <row r="4420" spans="1:18" x14ac:dyDescent="0.3">
      <c r="A4420" s="41" t="s">
        <v>796</v>
      </c>
      <c r="B4420" s="41" t="s">
        <v>166</v>
      </c>
      <c r="C4420" s="40" t="s">
        <v>877</v>
      </c>
      <c r="D4420" s="40" t="s">
        <v>1642</v>
      </c>
      <c r="E4420" s="52" t="s">
        <v>0</v>
      </c>
      <c r="F4420" s="52" t="s">
        <v>0</v>
      </c>
      <c r="G4420" s="52" t="s">
        <v>0</v>
      </c>
      <c r="H4420" s="6" t="s">
        <v>1643</v>
      </c>
      <c r="I4420" s="102"/>
      <c r="J4420" s="102"/>
      <c r="K4420" s="102"/>
      <c r="L4420" s="102">
        <f t="shared" si="1543"/>
        <v>0</v>
      </c>
      <c r="M4420" s="102">
        <v>0</v>
      </c>
      <c r="N4420" s="102"/>
      <c r="O4420" s="102"/>
      <c r="P4420" s="102">
        <f t="shared" si="1545"/>
        <v>0</v>
      </c>
      <c r="Q4420" s="102" t="str">
        <f t="shared" si="1548"/>
        <v>-</v>
      </c>
      <c r="R4420" s="35"/>
    </row>
    <row r="4421" spans="1:18" s="34" customFormat="1" ht="20.399999999999999" x14ac:dyDescent="0.3">
      <c r="A4421" s="43" t="s">
        <v>0</v>
      </c>
      <c r="B4421" s="43" t="s">
        <v>0</v>
      </c>
      <c r="C4421" s="43" t="s">
        <v>0</v>
      </c>
      <c r="D4421" s="49" t="s">
        <v>0</v>
      </c>
      <c r="E4421" s="49" t="s">
        <v>0</v>
      </c>
      <c r="F4421" s="49" t="s">
        <v>0</v>
      </c>
      <c r="G4421" s="49" t="s">
        <v>0</v>
      </c>
      <c r="H4421" s="21" t="s">
        <v>26</v>
      </c>
      <c r="I4421" s="112">
        <f>SUM(I4422,I4430,I4432)</f>
        <v>3334458</v>
      </c>
      <c r="J4421" s="112">
        <f>SUM(J4422,J4430,J4432)</f>
        <v>2863616</v>
      </c>
      <c r="K4421" s="112">
        <f>SUM(K4422,K4430,K4432)</f>
        <v>0</v>
      </c>
      <c r="L4421" s="112">
        <f t="shared" si="1543"/>
        <v>739051</v>
      </c>
      <c r="M4421" s="112">
        <f>SUM(M4422,M4430,M4432)</f>
        <v>227201</v>
      </c>
      <c r="N4421" s="112">
        <f t="shared" ref="N4421:O4421" si="1564">SUM(N4422,N4430,N4432)</f>
        <v>263450</v>
      </c>
      <c r="O4421" s="112">
        <f t="shared" si="1564"/>
        <v>248400</v>
      </c>
      <c r="P4421" s="112">
        <f t="shared" si="1545"/>
        <v>739051</v>
      </c>
      <c r="Q4421" s="112">
        <f t="shared" si="1548"/>
        <v>25.80831368451636</v>
      </c>
      <c r="R4421" s="35"/>
    </row>
    <row r="4422" spans="1:18" x14ac:dyDescent="0.3">
      <c r="A4422" s="40" t="s">
        <v>796</v>
      </c>
      <c r="B4422" s="40" t="s">
        <v>166</v>
      </c>
      <c r="C4422" s="40" t="s">
        <v>877</v>
      </c>
      <c r="D4422" s="40" t="s">
        <v>1642</v>
      </c>
      <c r="E4422" s="52" t="s">
        <v>119</v>
      </c>
      <c r="F4422" s="52" t="s">
        <v>0</v>
      </c>
      <c r="G4422" s="52" t="s">
        <v>0</v>
      </c>
      <c r="H4422" s="6" t="s">
        <v>5</v>
      </c>
      <c r="I4422" s="104">
        <f>SUM(I4423,I4424)</f>
        <v>2469397</v>
      </c>
      <c r="J4422" s="104">
        <f>SUM(J4423,J4424)</f>
        <v>2469397</v>
      </c>
      <c r="K4422" s="104">
        <f>SUM(K4423,K4424)</f>
        <v>0</v>
      </c>
      <c r="L4422" s="104">
        <f t="shared" si="1543"/>
        <v>640247</v>
      </c>
      <c r="M4422" s="104">
        <f>SUM(M4423,M4424)</f>
        <v>206947</v>
      </c>
      <c r="N4422" s="104">
        <f t="shared" ref="N4422:O4422" si="1565">SUM(N4423,N4424)</f>
        <v>220100</v>
      </c>
      <c r="O4422" s="104">
        <f t="shared" si="1565"/>
        <v>213200</v>
      </c>
      <c r="P4422" s="104">
        <f t="shared" si="1545"/>
        <v>640247</v>
      </c>
      <c r="Q4422" s="104">
        <f t="shared" si="1548"/>
        <v>25.927260784717888</v>
      </c>
      <c r="R4422" s="35"/>
    </row>
    <row r="4423" spans="1:18" x14ac:dyDescent="0.3">
      <c r="A4423" s="40" t="s">
        <v>796</v>
      </c>
      <c r="B4423" s="40" t="s">
        <v>166</v>
      </c>
      <c r="C4423" s="40" t="s">
        <v>877</v>
      </c>
      <c r="D4423" s="40" t="s">
        <v>1642</v>
      </c>
      <c r="E4423" s="88" t="s">
        <v>3015</v>
      </c>
      <c r="F4423" s="40"/>
      <c r="G4423" s="81" t="s">
        <v>3072</v>
      </c>
      <c r="H4423" s="9" t="s">
        <v>6</v>
      </c>
      <c r="I4423" s="102">
        <v>2199897</v>
      </c>
      <c r="J4423" s="102">
        <v>2199897</v>
      </c>
      <c r="K4423" s="102"/>
      <c r="L4423" s="102">
        <f t="shared" si="1543"/>
        <v>570169</v>
      </c>
      <c r="M4423" s="102">
        <v>187169</v>
      </c>
      <c r="N4423" s="102">
        <v>191000</v>
      </c>
      <c r="O4423" s="102">
        <v>192000</v>
      </c>
      <c r="P4423" s="102">
        <f t="shared" si="1545"/>
        <v>570169</v>
      </c>
      <c r="Q4423" s="102">
        <f t="shared" si="1548"/>
        <v>25.91798616026114</v>
      </c>
      <c r="R4423" s="35"/>
    </row>
    <row r="4424" spans="1:18" x14ac:dyDescent="0.3">
      <c r="A4424" s="41" t="s">
        <v>796</v>
      </c>
      <c r="B4424" s="41" t="s">
        <v>166</v>
      </c>
      <c r="C4424" s="41" t="s">
        <v>877</v>
      </c>
      <c r="D4424" s="41" t="s">
        <v>1642</v>
      </c>
      <c r="E4424" s="41" t="s">
        <v>120</v>
      </c>
      <c r="F4424" s="40" t="s">
        <v>0</v>
      </c>
      <c r="G4424" s="81" t="s">
        <v>0</v>
      </c>
      <c r="H4424" s="6" t="s">
        <v>7</v>
      </c>
      <c r="I4424" s="104">
        <f>SUM(I4425:I4429)</f>
        <v>269500</v>
      </c>
      <c r="J4424" s="104">
        <f>SUM(J4425:J4429)</f>
        <v>269500</v>
      </c>
      <c r="K4424" s="104">
        <f>SUM(K4425:K4429)</f>
        <v>0</v>
      </c>
      <c r="L4424" s="104">
        <f t="shared" si="1543"/>
        <v>70078</v>
      </c>
      <c r="M4424" s="104">
        <f>SUM(M4425:M4429)</f>
        <v>19778</v>
      </c>
      <c r="N4424" s="104">
        <f t="shared" ref="N4424:O4424" si="1566">SUM(N4425:N4429)</f>
        <v>29100</v>
      </c>
      <c r="O4424" s="104">
        <f t="shared" si="1566"/>
        <v>21200</v>
      </c>
      <c r="P4424" s="104">
        <f t="shared" si="1545"/>
        <v>70078</v>
      </c>
      <c r="Q4424" s="104">
        <f t="shared" si="1548"/>
        <v>26.002968460111319</v>
      </c>
      <c r="R4424" s="35"/>
    </row>
    <row r="4425" spans="1:18" x14ac:dyDescent="0.3">
      <c r="A4425" s="40" t="s">
        <v>796</v>
      </c>
      <c r="B4425" s="40" t="s">
        <v>166</v>
      </c>
      <c r="C4425" s="40" t="s">
        <v>877</v>
      </c>
      <c r="D4425" s="40" t="s">
        <v>1642</v>
      </c>
      <c r="E4425" s="88" t="s">
        <v>3016</v>
      </c>
      <c r="F4425" s="40" t="s">
        <v>1644</v>
      </c>
      <c r="G4425" s="81" t="s">
        <v>3072</v>
      </c>
      <c r="H4425" s="9" t="s">
        <v>9</v>
      </c>
      <c r="I4425" s="102">
        <v>51000</v>
      </c>
      <c r="J4425" s="102">
        <v>51000</v>
      </c>
      <c r="K4425" s="102"/>
      <c r="L4425" s="102">
        <f t="shared" si="1543"/>
        <v>16684</v>
      </c>
      <c r="M4425" s="102">
        <v>4684</v>
      </c>
      <c r="N4425" s="102">
        <v>6000</v>
      </c>
      <c r="O4425" s="102">
        <v>6000</v>
      </c>
      <c r="P4425" s="102">
        <f t="shared" si="1545"/>
        <v>16684</v>
      </c>
      <c r="Q4425" s="102">
        <f t="shared" si="1548"/>
        <v>32.713725490196076</v>
      </c>
      <c r="R4425" s="35"/>
    </row>
    <row r="4426" spans="1:18" x14ac:dyDescent="0.3">
      <c r="A4426" s="40" t="s">
        <v>796</v>
      </c>
      <c r="B4426" s="40" t="s">
        <v>166</v>
      </c>
      <c r="C4426" s="40" t="s">
        <v>877</v>
      </c>
      <c r="D4426" s="40" t="s">
        <v>1642</v>
      </c>
      <c r="E4426" s="88" t="s">
        <v>3016</v>
      </c>
      <c r="F4426" s="40" t="s">
        <v>1645</v>
      </c>
      <c r="G4426" s="81" t="s">
        <v>3072</v>
      </c>
      <c r="H4426" s="9" t="s">
        <v>12</v>
      </c>
      <c r="I4426" s="102">
        <v>156000</v>
      </c>
      <c r="J4426" s="102">
        <v>156000</v>
      </c>
      <c r="K4426" s="102"/>
      <c r="L4426" s="102">
        <f t="shared" si="1543"/>
        <v>45394</v>
      </c>
      <c r="M4426" s="102">
        <v>15094</v>
      </c>
      <c r="N4426" s="102">
        <v>15100</v>
      </c>
      <c r="O4426" s="102">
        <v>15200</v>
      </c>
      <c r="P4426" s="102">
        <f t="shared" si="1545"/>
        <v>45394</v>
      </c>
      <c r="Q4426" s="102">
        <f t="shared" si="1548"/>
        <v>29.098717948717951</v>
      </c>
      <c r="R4426" s="35"/>
    </row>
    <row r="4427" spans="1:18" x14ac:dyDescent="0.3">
      <c r="A4427" s="40" t="s">
        <v>796</v>
      </c>
      <c r="B4427" s="40" t="s">
        <v>166</v>
      </c>
      <c r="C4427" s="40" t="s">
        <v>877</v>
      </c>
      <c r="D4427" s="40" t="s">
        <v>1642</v>
      </c>
      <c r="E4427" s="88" t="s">
        <v>3016</v>
      </c>
      <c r="F4427" s="40" t="s">
        <v>1646</v>
      </c>
      <c r="G4427" s="81" t="s">
        <v>3072</v>
      </c>
      <c r="H4427" s="9" t="s">
        <v>10</v>
      </c>
      <c r="I4427" s="102">
        <v>44000</v>
      </c>
      <c r="J4427" s="102">
        <v>44000</v>
      </c>
      <c r="K4427" s="102"/>
      <c r="L4427" s="102">
        <f t="shared" ref="L4427:L4490" si="1567">SUM(M4427:O4427)</f>
        <v>0</v>
      </c>
      <c r="M4427" s="102">
        <v>0</v>
      </c>
      <c r="N4427" s="102"/>
      <c r="O4427" s="102"/>
      <c r="P4427" s="102">
        <f t="shared" ref="P4427:P4490" si="1568">K4427+L4427</f>
        <v>0</v>
      </c>
      <c r="Q4427" s="102">
        <f t="shared" si="1548"/>
        <v>0</v>
      </c>
      <c r="R4427" s="35"/>
    </row>
    <row r="4428" spans="1:18" x14ac:dyDescent="0.3">
      <c r="A4428" s="40" t="s">
        <v>796</v>
      </c>
      <c r="B4428" s="40" t="s">
        <v>166</v>
      </c>
      <c r="C4428" s="40" t="s">
        <v>877</v>
      </c>
      <c r="D4428" s="40" t="s">
        <v>1642</v>
      </c>
      <c r="E4428" s="88" t="s">
        <v>3016</v>
      </c>
      <c r="F4428" s="40" t="s">
        <v>1647</v>
      </c>
      <c r="G4428" s="81" t="s">
        <v>3072</v>
      </c>
      <c r="H4428" s="9" t="s">
        <v>8</v>
      </c>
      <c r="I4428" s="102">
        <v>5000</v>
      </c>
      <c r="J4428" s="102">
        <v>5000</v>
      </c>
      <c r="K4428" s="102"/>
      <c r="L4428" s="102">
        <f t="shared" si="1567"/>
        <v>0</v>
      </c>
      <c r="M4428" s="102">
        <v>0</v>
      </c>
      <c r="N4428" s="102">
        <v>0</v>
      </c>
      <c r="O4428" s="102">
        <v>0</v>
      </c>
      <c r="P4428" s="102">
        <f t="shared" si="1568"/>
        <v>0</v>
      </c>
      <c r="Q4428" s="102">
        <f t="shared" si="1548"/>
        <v>0</v>
      </c>
      <c r="R4428" s="35"/>
    </row>
    <row r="4429" spans="1:18" x14ac:dyDescent="0.3">
      <c r="A4429" s="40" t="s">
        <v>796</v>
      </c>
      <c r="B4429" s="40" t="s">
        <v>166</v>
      </c>
      <c r="C4429" s="40" t="s">
        <v>877</v>
      </c>
      <c r="D4429" s="40" t="s">
        <v>1642</v>
      </c>
      <c r="E4429" s="88" t="s">
        <v>3016</v>
      </c>
      <c r="F4429" s="40" t="s">
        <v>1648</v>
      </c>
      <c r="G4429" s="81" t="s">
        <v>3072</v>
      </c>
      <c r="H4429" s="9" t="s">
        <v>11</v>
      </c>
      <c r="I4429" s="102">
        <v>13500</v>
      </c>
      <c r="J4429" s="102">
        <v>13500</v>
      </c>
      <c r="K4429" s="102"/>
      <c r="L4429" s="102">
        <f t="shared" si="1567"/>
        <v>8000</v>
      </c>
      <c r="M4429" s="102">
        <v>0</v>
      </c>
      <c r="N4429" s="102">
        <v>8000</v>
      </c>
      <c r="O4429" s="102"/>
      <c r="P4429" s="102">
        <f t="shared" si="1568"/>
        <v>8000</v>
      </c>
      <c r="Q4429" s="102">
        <f t="shared" ref="Q4429:Q4491" si="1569">IF(J4429=0,"-",P4429/J4429*100)</f>
        <v>59.259259259259252</v>
      </c>
      <c r="R4429" s="35"/>
    </row>
    <row r="4430" spans="1:18" x14ac:dyDescent="0.3">
      <c r="A4430" s="40" t="s">
        <v>796</v>
      </c>
      <c r="B4430" s="40" t="s">
        <v>166</v>
      </c>
      <c r="C4430" s="40" t="s">
        <v>877</v>
      </c>
      <c r="D4430" s="40" t="s">
        <v>1642</v>
      </c>
      <c r="E4430" s="52" t="s">
        <v>124</v>
      </c>
      <c r="F4430" s="52" t="s">
        <v>0</v>
      </c>
      <c r="G4430" s="52" t="s">
        <v>0</v>
      </c>
      <c r="H4430" s="6" t="s">
        <v>14</v>
      </c>
      <c r="I4430" s="104">
        <f>SUM(I4431)</f>
        <v>232219</v>
      </c>
      <c r="J4430" s="104">
        <f>SUM(J4431)</f>
        <v>232219</v>
      </c>
      <c r="K4430" s="104">
        <f>SUM(K4431)</f>
        <v>0</v>
      </c>
      <c r="L4430" s="104">
        <f t="shared" si="1567"/>
        <v>60454</v>
      </c>
      <c r="M4430" s="104">
        <f>SUM(M4431)</f>
        <v>19654</v>
      </c>
      <c r="N4430" s="104">
        <f t="shared" ref="N4430:O4430" si="1570">SUM(N4431)</f>
        <v>21000</v>
      </c>
      <c r="O4430" s="104">
        <f t="shared" si="1570"/>
        <v>19800</v>
      </c>
      <c r="P4430" s="104">
        <f t="shared" si="1568"/>
        <v>60454</v>
      </c>
      <c r="Q4430" s="104">
        <f t="shared" si="1569"/>
        <v>26.033184192507935</v>
      </c>
      <c r="R4430" s="35"/>
    </row>
    <row r="4431" spans="1:18" x14ac:dyDescent="0.3">
      <c r="A4431" s="40" t="s">
        <v>796</v>
      </c>
      <c r="B4431" s="40" t="s">
        <v>166</v>
      </c>
      <c r="C4431" s="40" t="s">
        <v>877</v>
      </c>
      <c r="D4431" s="40" t="s">
        <v>1642</v>
      </c>
      <c r="E4431" s="88" t="s">
        <v>3017</v>
      </c>
      <c r="F4431" s="40"/>
      <c r="G4431" s="81" t="s">
        <v>3072</v>
      </c>
      <c r="H4431" s="9" t="s">
        <v>15</v>
      </c>
      <c r="I4431" s="102">
        <v>232219</v>
      </c>
      <c r="J4431" s="102">
        <v>232219</v>
      </c>
      <c r="K4431" s="102"/>
      <c r="L4431" s="102">
        <f t="shared" si="1567"/>
        <v>60454</v>
      </c>
      <c r="M4431" s="102">
        <v>19654</v>
      </c>
      <c r="N4431" s="102">
        <v>21000</v>
      </c>
      <c r="O4431" s="102">
        <v>19800</v>
      </c>
      <c r="P4431" s="102">
        <f t="shared" si="1568"/>
        <v>60454</v>
      </c>
      <c r="Q4431" s="102">
        <f t="shared" si="1569"/>
        <v>26.033184192507935</v>
      </c>
      <c r="R4431" s="35"/>
    </row>
    <row r="4432" spans="1:18" x14ac:dyDescent="0.3">
      <c r="A4432" s="40" t="s">
        <v>796</v>
      </c>
      <c r="B4432" s="40" t="s">
        <v>166</v>
      </c>
      <c r="C4432" s="40" t="s">
        <v>877</v>
      </c>
      <c r="D4432" s="40" t="s">
        <v>1642</v>
      </c>
      <c r="E4432" s="52" t="s">
        <v>125</v>
      </c>
      <c r="F4432" s="52" t="s">
        <v>0</v>
      </c>
      <c r="G4432" s="52" t="s">
        <v>0</v>
      </c>
      <c r="H4432" s="6" t="s">
        <v>16</v>
      </c>
      <c r="I4432" s="104">
        <f>SUM(I4433:I4440)</f>
        <v>632842</v>
      </c>
      <c r="J4432" s="104">
        <f>SUM(J4433:J4440)</f>
        <v>162000</v>
      </c>
      <c r="K4432" s="104">
        <f>SUM(K4433:K4440)</f>
        <v>0</v>
      </c>
      <c r="L4432" s="104">
        <f t="shared" si="1567"/>
        <v>38350</v>
      </c>
      <c r="M4432" s="104">
        <f>SUM(M4433:M4440)</f>
        <v>600</v>
      </c>
      <c r="N4432" s="104">
        <f t="shared" ref="N4432:O4432" si="1571">SUM(N4433:N4440)</f>
        <v>22350</v>
      </c>
      <c r="O4432" s="104">
        <f t="shared" si="1571"/>
        <v>15400</v>
      </c>
      <c r="P4432" s="104">
        <f t="shared" si="1568"/>
        <v>38350</v>
      </c>
      <c r="Q4432" s="104">
        <f t="shared" si="1569"/>
        <v>23.672839506172842</v>
      </c>
      <c r="R4432" s="35"/>
    </row>
    <row r="4433" spans="1:18" x14ac:dyDescent="0.3">
      <c r="A4433" s="40" t="s">
        <v>796</v>
      </c>
      <c r="B4433" s="40" t="s">
        <v>166</v>
      </c>
      <c r="C4433" s="40" t="s">
        <v>877</v>
      </c>
      <c r="D4433" s="40" t="s">
        <v>1642</v>
      </c>
      <c r="E4433" s="88" t="s">
        <v>3018</v>
      </c>
      <c r="F4433" s="40"/>
      <c r="G4433" s="81" t="s">
        <v>3072</v>
      </c>
      <c r="H4433" s="9" t="s">
        <v>17</v>
      </c>
      <c r="I4433" s="102">
        <v>102100</v>
      </c>
      <c r="J4433" s="102">
        <v>100</v>
      </c>
      <c r="K4433" s="102"/>
      <c r="L4433" s="102">
        <f t="shared" si="1567"/>
        <v>0</v>
      </c>
      <c r="M4433" s="102">
        <v>0</v>
      </c>
      <c r="N4433" s="102"/>
      <c r="O4433" s="102"/>
      <c r="P4433" s="102">
        <f t="shared" si="1568"/>
        <v>0</v>
      </c>
      <c r="Q4433" s="102">
        <f t="shared" si="1569"/>
        <v>0</v>
      </c>
      <c r="R4433" s="35"/>
    </row>
    <row r="4434" spans="1:18" x14ac:dyDescent="0.3">
      <c r="A4434" s="40" t="s">
        <v>796</v>
      </c>
      <c r="B4434" s="40" t="s">
        <v>166</v>
      </c>
      <c r="C4434" s="40" t="s">
        <v>877</v>
      </c>
      <c r="D4434" s="40" t="s">
        <v>1642</v>
      </c>
      <c r="E4434" s="88" t="s">
        <v>3031</v>
      </c>
      <c r="F4434" s="40"/>
      <c r="G4434" s="81" t="s">
        <v>3072</v>
      </c>
      <c r="H4434" s="9" t="s">
        <v>18</v>
      </c>
      <c r="I4434" s="102">
        <v>116075</v>
      </c>
      <c r="J4434" s="102">
        <v>116075</v>
      </c>
      <c r="K4434" s="102"/>
      <c r="L4434" s="102">
        <f t="shared" si="1567"/>
        <v>30000</v>
      </c>
      <c r="M4434" s="102">
        <v>0</v>
      </c>
      <c r="N4434" s="102">
        <v>18000</v>
      </c>
      <c r="O4434" s="102">
        <v>12000</v>
      </c>
      <c r="P4434" s="102">
        <f t="shared" si="1568"/>
        <v>30000</v>
      </c>
      <c r="Q4434" s="102">
        <f t="shared" si="1569"/>
        <v>25.845358604350636</v>
      </c>
      <c r="R4434" s="35"/>
    </row>
    <row r="4435" spans="1:18" x14ac:dyDescent="0.3">
      <c r="A4435" s="40" t="s">
        <v>796</v>
      </c>
      <c r="B4435" s="40" t="s">
        <v>166</v>
      </c>
      <c r="C4435" s="40" t="s">
        <v>877</v>
      </c>
      <c r="D4435" s="40" t="s">
        <v>1642</v>
      </c>
      <c r="E4435" s="88" t="s">
        <v>3032</v>
      </c>
      <c r="F4435" s="40"/>
      <c r="G4435" s="81" t="s">
        <v>3072</v>
      </c>
      <c r="H4435" s="9" t="s">
        <v>19</v>
      </c>
      <c r="I4435" s="102">
        <v>28750</v>
      </c>
      <c r="J4435" s="102">
        <v>3750</v>
      </c>
      <c r="K4435" s="102"/>
      <c r="L4435" s="102">
        <f t="shared" si="1567"/>
        <v>900</v>
      </c>
      <c r="M4435" s="102">
        <v>0</v>
      </c>
      <c r="N4435" s="102">
        <v>900</v>
      </c>
      <c r="O4435" s="102">
        <v>0</v>
      </c>
      <c r="P4435" s="102">
        <f t="shared" si="1568"/>
        <v>900</v>
      </c>
      <c r="Q4435" s="102">
        <f t="shared" si="1569"/>
        <v>24</v>
      </c>
      <c r="R4435" s="35"/>
    </row>
    <row r="4436" spans="1:18" x14ac:dyDescent="0.3">
      <c r="A4436" s="40" t="s">
        <v>796</v>
      </c>
      <c r="B4436" s="40" t="s">
        <v>166</v>
      </c>
      <c r="C4436" s="40" t="s">
        <v>877</v>
      </c>
      <c r="D4436" s="40" t="s">
        <v>1642</v>
      </c>
      <c r="E4436" s="88" t="s">
        <v>3026</v>
      </c>
      <c r="F4436" s="40"/>
      <c r="G4436" s="81" t="s">
        <v>3072</v>
      </c>
      <c r="H4436" s="9" t="s">
        <v>20</v>
      </c>
      <c r="I4436" s="102">
        <v>51879</v>
      </c>
      <c r="J4436" s="102">
        <v>7500</v>
      </c>
      <c r="K4436" s="102"/>
      <c r="L4436" s="102">
        <f t="shared" si="1567"/>
        <v>1000</v>
      </c>
      <c r="M4436" s="102">
        <v>0</v>
      </c>
      <c r="N4436" s="102">
        <v>500</v>
      </c>
      <c r="O4436" s="102">
        <v>500</v>
      </c>
      <c r="P4436" s="102">
        <f t="shared" si="1568"/>
        <v>1000</v>
      </c>
      <c r="Q4436" s="102">
        <f t="shared" si="1569"/>
        <v>13.333333333333334</v>
      </c>
      <c r="R4436" s="35"/>
    </row>
    <row r="4437" spans="1:18" x14ac:dyDescent="0.3">
      <c r="A4437" s="40" t="s">
        <v>796</v>
      </c>
      <c r="B4437" s="40" t="s">
        <v>166</v>
      </c>
      <c r="C4437" s="40" t="s">
        <v>877</v>
      </c>
      <c r="D4437" s="40" t="s">
        <v>1642</v>
      </c>
      <c r="E4437" s="88" t="s">
        <v>3033</v>
      </c>
      <c r="F4437" s="40"/>
      <c r="G4437" s="81" t="s">
        <v>3072</v>
      </c>
      <c r="H4437" s="9" t="s">
        <v>21</v>
      </c>
      <c r="I4437" s="102">
        <v>1368</v>
      </c>
      <c r="J4437" s="102">
        <v>150</v>
      </c>
      <c r="K4437" s="102"/>
      <c r="L4437" s="102">
        <f t="shared" si="1567"/>
        <v>50</v>
      </c>
      <c r="M4437" s="102">
        <v>0</v>
      </c>
      <c r="N4437" s="102">
        <v>0</v>
      </c>
      <c r="O4437" s="102">
        <v>50</v>
      </c>
      <c r="P4437" s="102">
        <f t="shared" si="1568"/>
        <v>50</v>
      </c>
      <c r="Q4437" s="102">
        <f t="shared" si="1569"/>
        <v>33.333333333333329</v>
      </c>
      <c r="R4437" s="35"/>
    </row>
    <row r="4438" spans="1:18" x14ac:dyDescent="0.3">
      <c r="A4438" s="40" t="s">
        <v>796</v>
      </c>
      <c r="B4438" s="40" t="s">
        <v>166</v>
      </c>
      <c r="C4438" s="40" t="s">
        <v>877</v>
      </c>
      <c r="D4438" s="40" t="s">
        <v>1642</v>
      </c>
      <c r="E4438" s="88" t="s">
        <v>3035</v>
      </c>
      <c r="F4438" s="40"/>
      <c r="G4438" s="81" t="s">
        <v>3072</v>
      </c>
      <c r="H4438" s="9" t="s">
        <v>23</v>
      </c>
      <c r="I4438" s="102">
        <v>55895</v>
      </c>
      <c r="J4438" s="102">
        <v>3750</v>
      </c>
      <c r="K4438" s="102"/>
      <c r="L4438" s="102">
        <f t="shared" si="1567"/>
        <v>1000</v>
      </c>
      <c r="M4438" s="102">
        <v>0</v>
      </c>
      <c r="N4438" s="102">
        <v>500</v>
      </c>
      <c r="O4438" s="102">
        <v>500</v>
      </c>
      <c r="P4438" s="102">
        <f t="shared" si="1568"/>
        <v>1000</v>
      </c>
      <c r="Q4438" s="102">
        <f t="shared" si="1569"/>
        <v>26.666666666666668</v>
      </c>
      <c r="R4438" s="35"/>
    </row>
    <row r="4439" spans="1:18" x14ac:dyDescent="0.3">
      <c r="A4439" s="40" t="s">
        <v>796</v>
      </c>
      <c r="B4439" s="40" t="s">
        <v>166</v>
      </c>
      <c r="C4439" s="40" t="s">
        <v>877</v>
      </c>
      <c r="D4439" s="40" t="s">
        <v>1642</v>
      </c>
      <c r="E4439" s="88" t="s">
        <v>3036</v>
      </c>
      <c r="F4439" s="40"/>
      <c r="G4439" s="81" t="s">
        <v>3072</v>
      </c>
      <c r="H4439" s="9" t="s">
        <v>24</v>
      </c>
      <c r="I4439" s="102">
        <v>6175</v>
      </c>
      <c r="J4439" s="102">
        <v>75</v>
      </c>
      <c r="K4439" s="102"/>
      <c r="L4439" s="102">
        <f t="shared" si="1567"/>
        <v>0</v>
      </c>
      <c r="M4439" s="102">
        <v>0</v>
      </c>
      <c r="N4439" s="102"/>
      <c r="O4439" s="102"/>
      <c r="P4439" s="102">
        <f t="shared" si="1568"/>
        <v>0</v>
      </c>
      <c r="Q4439" s="102">
        <f t="shared" si="1569"/>
        <v>0</v>
      </c>
      <c r="R4439" s="35"/>
    </row>
    <row r="4440" spans="1:18" x14ac:dyDescent="0.3">
      <c r="A4440" s="41" t="s">
        <v>796</v>
      </c>
      <c r="B4440" s="41" t="s">
        <v>166</v>
      </c>
      <c r="C4440" s="41" t="s">
        <v>877</v>
      </c>
      <c r="D4440" s="41" t="s">
        <v>1642</v>
      </c>
      <c r="E4440" s="41" t="s">
        <v>127</v>
      </c>
      <c r="F4440" s="40" t="s">
        <v>0</v>
      </c>
      <c r="G4440" s="81" t="s">
        <v>0</v>
      </c>
      <c r="H4440" s="6" t="s">
        <v>25</v>
      </c>
      <c r="I4440" s="104">
        <f>SUM(I4441:I4443)</f>
        <v>270600</v>
      </c>
      <c r="J4440" s="104">
        <f>SUM(J4441:J4443)</f>
        <v>30600</v>
      </c>
      <c r="K4440" s="104">
        <f>SUM(K4441:K4443)</f>
        <v>0</v>
      </c>
      <c r="L4440" s="104">
        <f t="shared" si="1567"/>
        <v>5400</v>
      </c>
      <c r="M4440" s="104">
        <f>SUM(M4441:M4443)</f>
        <v>600</v>
      </c>
      <c r="N4440" s="104">
        <f t="shared" ref="N4440:O4440" si="1572">SUM(N4441:N4443)</f>
        <v>2450</v>
      </c>
      <c r="O4440" s="104">
        <f t="shared" si="1572"/>
        <v>2350</v>
      </c>
      <c r="P4440" s="104">
        <f t="shared" si="1568"/>
        <v>5400</v>
      </c>
      <c r="Q4440" s="104">
        <f t="shared" si="1569"/>
        <v>17.647058823529413</v>
      </c>
      <c r="R4440" s="35"/>
    </row>
    <row r="4441" spans="1:18" x14ac:dyDescent="0.3">
      <c r="A4441" s="40" t="s">
        <v>796</v>
      </c>
      <c r="B4441" s="40" t="s">
        <v>166</v>
      </c>
      <c r="C4441" s="40" t="s">
        <v>877</v>
      </c>
      <c r="D4441" s="40" t="s">
        <v>1642</v>
      </c>
      <c r="E4441" s="88" t="s">
        <v>3019</v>
      </c>
      <c r="F4441" s="40"/>
      <c r="G4441" s="81" t="s">
        <v>3072</v>
      </c>
      <c r="H4441" s="9" t="s">
        <v>25</v>
      </c>
      <c r="I4441" s="102">
        <v>247500</v>
      </c>
      <c r="J4441" s="102">
        <v>7500</v>
      </c>
      <c r="K4441" s="102"/>
      <c r="L4441" s="102">
        <f t="shared" si="1567"/>
        <v>1000</v>
      </c>
      <c r="M4441" s="102">
        <v>0</v>
      </c>
      <c r="N4441" s="102">
        <v>500</v>
      </c>
      <c r="O4441" s="102">
        <v>500</v>
      </c>
      <c r="P4441" s="102">
        <f t="shared" si="1568"/>
        <v>1000</v>
      </c>
      <c r="Q4441" s="102">
        <f t="shared" si="1569"/>
        <v>13.333333333333334</v>
      </c>
      <c r="R4441" s="35"/>
    </row>
    <row r="4442" spans="1:18" x14ac:dyDescent="0.3">
      <c r="A4442" s="40" t="s">
        <v>796</v>
      </c>
      <c r="B4442" s="40" t="s">
        <v>166</v>
      </c>
      <c r="C4442" s="40" t="s">
        <v>877</v>
      </c>
      <c r="D4442" s="40" t="s">
        <v>1642</v>
      </c>
      <c r="E4442" s="88" t="s">
        <v>3019</v>
      </c>
      <c r="F4442" s="40" t="s">
        <v>1649</v>
      </c>
      <c r="G4442" s="81" t="s">
        <v>3072</v>
      </c>
      <c r="H4442" s="9" t="s">
        <v>135</v>
      </c>
      <c r="I4442" s="102">
        <v>7000</v>
      </c>
      <c r="J4442" s="102">
        <v>7000</v>
      </c>
      <c r="K4442" s="102"/>
      <c r="L4442" s="102">
        <f t="shared" si="1567"/>
        <v>1800</v>
      </c>
      <c r="M4442" s="102">
        <v>600</v>
      </c>
      <c r="N4442" s="102">
        <v>650</v>
      </c>
      <c r="O4442" s="102">
        <v>550</v>
      </c>
      <c r="P4442" s="102">
        <f t="shared" si="1568"/>
        <v>1800</v>
      </c>
      <c r="Q4442" s="102">
        <f t="shared" si="1569"/>
        <v>25.714285714285712</v>
      </c>
      <c r="R4442" s="35"/>
    </row>
    <row r="4443" spans="1:18" ht="20.399999999999999" x14ac:dyDescent="0.3">
      <c r="A4443" s="40" t="s">
        <v>796</v>
      </c>
      <c r="B4443" s="40" t="s">
        <v>166</v>
      </c>
      <c r="C4443" s="40" t="s">
        <v>877</v>
      </c>
      <c r="D4443" s="40" t="s">
        <v>1642</v>
      </c>
      <c r="E4443" s="88" t="s">
        <v>3019</v>
      </c>
      <c r="F4443" s="40" t="s">
        <v>1650</v>
      </c>
      <c r="G4443" s="81" t="s">
        <v>3072</v>
      </c>
      <c r="H4443" s="9" t="s">
        <v>141</v>
      </c>
      <c r="I4443" s="102">
        <v>16100</v>
      </c>
      <c r="J4443" s="102">
        <v>16100</v>
      </c>
      <c r="K4443" s="102"/>
      <c r="L4443" s="102">
        <f t="shared" si="1567"/>
        <v>2600</v>
      </c>
      <c r="M4443" s="102">
        <v>0</v>
      </c>
      <c r="N4443" s="102">
        <v>1300</v>
      </c>
      <c r="O4443" s="102">
        <v>1300</v>
      </c>
      <c r="P4443" s="102">
        <f t="shared" si="1568"/>
        <v>2600</v>
      </c>
      <c r="Q4443" s="102">
        <f t="shared" si="1569"/>
        <v>16.149068322981368</v>
      </c>
      <c r="R4443" s="35"/>
    </row>
    <row r="4444" spans="1:18" s="34" customFormat="1" ht="20.399999999999999" x14ac:dyDescent="0.3">
      <c r="A4444" s="43" t="s">
        <v>0</v>
      </c>
      <c r="B4444" s="43" t="s">
        <v>0</v>
      </c>
      <c r="C4444" s="43" t="s">
        <v>0</v>
      </c>
      <c r="D4444" s="49" t="s">
        <v>0</v>
      </c>
      <c r="E4444" s="49" t="s">
        <v>0</v>
      </c>
      <c r="F4444" s="49" t="s">
        <v>0</v>
      </c>
      <c r="G4444" s="49" t="s">
        <v>0</v>
      </c>
      <c r="H4444" s="21" t="s">
        <v>35</v>
      </c>
      <c r="I4444" s="112">
        <f t="shared" ref="I4444:O4445" si="1573">SUM(I4445)</f>
        <v>100</v>
      </c>
      <c r="J4444" s="112">
        <f t="shared" si="1573"/>
        <v>100</v>
      </c>
      <c r="K4444" s="112">
        <f t="shared" si="1573"/>
        <v>0</v>
      </c>
      <c r="L4444" s="112">
        <f t="shared" si="1567"/>
        <v>0</v>
      </c>
      <c r="M4444" s="112">
        <f t="shared" si="1573"/>
        <v>0</v>
      </c>
      <c r="N4444" s="112">
        <f t="shared" si="1573"/>
        <v>0</v>
      </c>
      <c r="O4444" s="112">
        <f t="shared" si="1573"/>
        <v>0</v>
      </c>
      <c r="P4444" s="112">
        <f t="shared" si="1568"/>
        <v>0</v>
      </c>
      <c r="Q4444" s="112">
        <f t="shared" si="1569"/>
        <v>0</v>
      </c>
      <c r="R4444" s="35"/>
    </row>
    <row r="4445" spans="1:18" x14ac:dyDescent="0.3">
      <c r="A4445" s="40" t="s">
        <v>796</v>
      </c>
      <c r="B4445" s="40" t="s">
        <v>166</v>
      </c>
      <c r="C4445" s="40" t="s">
        <v>877</v>
      </c>
      <c r="D4445" s="40" t="s">
        <v>1642</v>
      </c>
      <c r="E4445" s="52" t="s">
        <v>142</v>
      </c>
      <c r="F4445" s="52" t="s">
        <v>0</v>
      </c>
      <c r="G4445" s="52" t="s">
        <v>0</v>
      </c>
      <c r="H4445" s="6" t="s">
        <v>27</v>
      </c>
      <c r="I4445" s="104">
        <f t="shared" si="1573"/>
        <v>100</v>
      </c>
      <c r="J4445" s="104">
        <f t="shared" si="1573"/>
        <v>100</v>
      </c>
      <c r="K4445" s="104">
        <f t="shared" si="1573"/>
        <v>0</v>
      </c>
      <c r="L4445" s="104">
        <f t="shared" si="1567"/>
        <v>0</v>
      </c>
      <c r="M4445" s="104">
        <f t="shared" si="1573"/>
        <v>0</v>
      </c>
      <c r="N4445" s="104">
        <f t="shared" si="1573"/>
        <v>0</v>
      </c>
      <c r="O4445" s="104">
        <f t="shared" si="1573"/>
        <v>0</v>
      </c>
      <c r="P4445" s="104">
        <f t="shared" si="1568"/>
        <v>0</v>
      </c>
      <c r="Q4445" s="104">
        <f t="shared" si="1569"/>
        <v>0</v>
      </c>
      <c r="R4445" s="35"/>
    </row>
    <row r="4446" spans="1:18" x14ac:dyDescent="0.3">
      <c r="A4446" s="40" t="s">
        <v>796</v>
      </c>
      <c r="B4446" s="40" t="s">
        <v>166</v>
      </c>
      <c r="C4446" s="40" t="s">
        <v>877</v>
      </c>
      <c r="D4446" s="40" t="s">
        <v>1642</v>
      </c>
      <c r="E4446" s="88" t="s">
        <v>3021</v>
      </c>
      <c r="F4446" s="40"/>
      <c r="G4446" s="81" t="s">
        <v>3072</v>
      </c>
      <c r="H4446" s="9" t="s">
        <v>34</v>
      </c>
      <c r="I4446" s="102">
        <v>100</v>
      </c>
      <c r="J4446" s="102">
        <v>100</v>
      </c>
      <c r="K4446" s="102"/>
      <c r="L4446" s="102">
        <f t="shared" si="1567"/>
        <v>0</v>
      </c>
      <c r="M4446" s="102">
        <v>0</v>
      </c>
      <c r="N4446" s="102"/>
      <c r="O4446" s="102"/>
      <c r="P4446" s="102">
        <f t="shared" si="1568"/>
        <v>0</v>
      </c>
      <c r="Q4446" s="102">
        <f t="shared" si="1569"/>
        <v>0</v>
      </c>
      <c r="R4446" s="35"/>
    </row>
    <row r="4447" spans="1:18" s="34" customFormat="1" ht="20.399999999999999" x14ac:dyDescent="0.3">
      <c r="A4447" s="43" t="s">
        <v>0</v>
      </c>
      <c r="B4447" s="43" t="s">
        <v>0</v>
      </c>
      <c r="C4447" s="43" t="s">
        <v>0</v>
      </c>
      <c r="D4447" s="49" t="s">
        <v>0</v>
      </c>
      <c r="E4447" s="49" t="s">
        <v>0</v>
      </c>
      <c r="F4447" s="49" t="s">
        <v>0</v>
      </c>
      <c r="G4447" s="49" t="s">
        <v>0</v>
      </c>
      <c r="H4447" s="21" t="s">
        <v>53</v>
      </c>
      <c r="I4447" s="112">
        <f>SUM(I4448)</f>
        <v>120000</v>
      </c>
      <c r="J4447" s="112">
        <f>SUM(J4448)</f>
        <v>0</v>
      </c>
      <c r="K4447" s="112">
        <f>SUM(K4448)</f>
        <v>0</v>
      </c>
      <c r="L4447" s="112">
        <f t="shared" si="1567"/>
        <v>0</v>
      </c>
      <c r="M4447" s="112">
        <f>SUM(M4448)</f>
        <v>0</v>
      </c>
      <c r="N4447" s="112">
        <f t="shared" ref="N4447:O4447" si="1574">SUM(N4448)</f>
        <v>0</v>
      </c>
      <c r="O4447" s="112">
        <f t="shared" si="1574"/>
        <v>0</v>
      </c>
      <c r="P4447" s="112">
        <f t="shared" si="1568"/>
        <v>0</v>
      </c>
      <c r="Q4447" s="112" t="str">
        <f t="shared" si="1569"/>
        <v>-</v>
      </c>
      <c r="R4447" s="35"/>
    </row>
    <row r="4448" spans="1:18" x14ac:dyDescent="0.3">
      <c r="A4448" s="40" t="s">
        <v>796</v>
      </c>
      <c r="B4448" s="40" t="s">
        <v>166</v>
      </c>
      <c r="C4448" s="40" t="s">
        <v>877</v>
      </c>
      <c r="D4448" s="40" t="s">
        <v>1642</v>
      </c>
      <c r="E4448" s="52" t="s">
        <v>149</v>
      </c>
      <c r="F4448" s="52" t="s">
        <v>0</v>
      </c>
      <c r="G4448" s="52" t="s">
        <v>0</v>
      </c>
      <c r="H4448" s="6" t="s">
        <v>46</v>
      </c>
      <c r="I4448" s="104">
        <f>SUM(I4449:I4450)</f>
        <v>120000</v>
      </c>
      <c r="J4448" s="104">
        <f>SUM(J4449:J4450)</f>
        <v>0</v>
      </c>
      <c r="K4448" s="104">
        <f>SUM(K4449:K4450)</f>
        <v>0</v>
      </c>
      <c r="L4448" s="104">
        <f t="shared" si="1567"/>
        <v>0</v>
      </c>
      <c r="M4448" s="104">
        <f>SUM(M4449:M4450)</f>
        <v>0</v>
      </c>
      <c r="N4448" s="104">
        <f t="shared" ref="N4448:O4448" si="1575">SUM(N4449:N4450)</f>
        <v>0</v>
      </c>
      <c r="O4448" s="104">
        <f t="shared" si="1575"/>
        <v>0</v>
      </c>
      <c r="P4448" s="104">
        <f t="shared" si="1568"/>
        <v>0</v>
      </c>
      <c r="Q4448" s="104" t="str">
        <f t="shared" si="1569"/>
        <v>-</v>
      </c>
      <c r="R4448" s="35"/>
    </row>
    <row r="4449" spans="1:18" x14ac:dyDescent="0.3">
      <c r="A4449" s="40" t="s">
        <v>796</v>
      </c>
      <c r="B4449" s="40" t="s">
        <v>166</v>
      </c>
      <c r="C4449" s="40" t="s">
        <v>877</v>
      </c>
      <c r="D4449" s="40" t="s">
        <v>1642</v>
      </c>
      <c r="E4449" s="88" t="s">
        <v>3022</v>
      </c>
      <c r="F4449" s="40"/>
      <c r="G4449" s="81" t="s">
        <v>3072</v>
      </c>
      <c r="H4449" s="9" t="s">
        <v>49</v>
      </c>
      <c r="I4449" s="102">
        <v>60000</v>
      </c>
      <c r="J4449" s="102">
        <v>0</v>
      </c>
      <c r="K4449" s="102"/>
      <c r="L4449" s="102">
        <f t="shared" si="1567"/>
        <v>0</v>
      </c>
      <c r="M4449" s="102">
        <v>0</v>
      </c>
      <c r="N4449" s="102"/>
      <c r="O4449" s="102"/>
      <c r="P4449" s="102">
        <f t="shared" si="1568"/>
        <v>0</v>
      </c>
      <c r="Q4449" s="102" t="str">
        <f t="shared" si="1569"/>
        <v>-</v>
      </c>
      <c r="R4449" s="35"/>
    </row>
    <row r="4450" spans="1:18" x14ac:dyDescent="0.3">
      <c r="A4450" s="40" t="s">
        <v>796</v>
      </c>
      <c r="B4450" s="40" t="s">
        <v>166</v>
      </c>
      <c r="C4450" s="40" t="s">
        <v>877</v>
      </c>
      <c r="D4450" s="40" t="s">
        <v>1642</v>
      </c>
      <c r="E4450" s="88" t="s">
        <v>3037</v>
      </c>
      <c r="F4450" s="40"/>
      <c r="G4450" s="81" t="s">
        <v>3072</v>
      </c>
      <c r="H4450" s="9" t="s">
        <v>52</v>
      </c>
      <c r="I4450" s="102">
        <v>60000</v>
      </c>
      <c r="J4450" s="102">
        <v>0</v>
      </c>
      <c r="K4450" s="102"/>
      <c r="L4450" s="102">
        <f t="shared" si="1567"/>
        <v>0</v>
      </c>
      <c r="M4450" s="102">
        <v>0</v>
      </c>
      <c r="N4450" s="102"/>
      <c r="O4450" s="102"/>
      <c r="P4450" s="102">
        <f t="shared" si="1568"/>
        <v>0</v>
      </c>
      <c r="Q4450" s="102" t="str">
        <f t="shared" si="1569"/>
        <v>-</v>
      </c>
      <c r="R4450" s="35"/>
    </row>
    <row r="4451" spans="1:18" s="34" customFormat="1" x14ac:dyDescent="0.3">
      <c r="A4451" s="49" t="s">
        <v>0</v>
      </c>
      <c r="B4451" s="49" t="s">
        <v>0</v>
      </c>
      <c r="C4451" s="49" t="s">
        <v>0</v>
      </c>
      <c r="D4451" s="49" t="s">
        <v>0</v>
      </c>
      <c r="E4451" s="49" t="s">
        <v>0</v>
      </c>
      <c r="F4451" s="49" t="s">
        <v>0</v>
      </c>
      <c r="G4451" s="49" t="s">
        <v>0</v>
      </c>
      <c r="H4451" s="21" t="s">
        <v>1651</v>
      </c>
      <c r="I4451" s="112">
        <f>SUM(I4421,I4444,I4447)</f>
        <v>3454558</v>
      </c>
      <c r="J4451" s="112">
        <f>SUM(J4421,J4444,J4447)</f>
        <v>2863716</v>
      </c>
      <c r="K4451" s="112">
        <f>SUM(K4421,K4444,K4447)</f>
        <v>0</v>
      </c>
      <c r="L4451" s="112">
        <f t="shared" si="1567"/>
        <v>739051</v>
      </c>
      <c r="M4451" s="112">
        <f>SUM(M4421,M4444,M4447)</f>
        <v>227201</v>
      </c>
      <c r="N4451" s="112">
        <f t="shared" ref="N4451:O4451" si="1576">SUM(N4421,N4444,N4447)</f>
        <v>263450</v>
      </c>
      <c r="O4451" s="112">
        <f t="shared" si="1576"/>
        <v>248400</v>
      </c>
      <c r="P4451" s="112">
        <f t="shared" si="1568"/>
        <v>739051</v>
      </c>
      <c r="Q4451" s="112">
        <f t="shared" si="1569"/>
        <v>25.807412466878699</v>
      </c>
      <c r="R4451" s="35"/>
    </row>
    <row r="4452" spans="1:18" ht="15" thickBot="1" x14ac:dyDescent="0.35">
      <c r="A4452" s="81" t="s">
        <v>0</v>
      </c>
      <c r="B4452" s="81" t="s">
        <v>0</v>
      </c>
      <c r="C4452" s="81" t="s">
        <v>0</v>
      </c>
      <c r="D4452" s="81" t="s">
        <v>0</v>
      </c>
      <c r="E4452" s="81" t="s">
        <v>0</v>
      </c>
      <c r="F4452" s="81" t="s">
        <v>0</v>
      </c>
      <c r="G4452" s="81" t="s">
        <v>0</v>
      </c>
      <c r="H4452" s="6" t="s">
        <v>152</v>
      </c>
      <c r="I4452" s="104">
        <v>92</v>
      </c>
      <c r="J4452" s="104">
        <v>92</v>
      </c>
      <c r="K4452" s="104"/>
      <c r="L4452" s="104"/>
      <c r="M4452" s="104"/>
      <c r="N4452" s="104"/>
      <c r="O4452" s="104"/>
      <c r="P4452" s="104"/>
      <c r="Q4452" s="104"/>
      <c r="R4452" s="35"/>
    </row>
    <row r="4453" spans="1:18" s="34" customFormat="1" ht="31.2" thickBot="1" x14ac:dyDescent="0.35">
      <c r="A4453" s="127" t="s">
        <v>0</v>
      </c>
      <c r="B4453" s="127" t="s">
        <v>0</v>
      </c>
      <c r="C4453" s="127" t="s">
        <v>0</v>
      </c>
      <c r="D4453" s="127" t="s">
        <v>0</v>
      </c>
      <c r="E4453" s="127" t="s">
        <v>0</v>
      </c>
      <c r="F4453" s="127" t="s">
        <v>0</v>
      </c>
      <c r="G4453" s="127" t="s">
        <v>0</v>
      </c>
      <c r="H4453" s="29" t="s">
        <v>63</v>
      </c>
      <c r="I4453" s="124" t="s">
        <v>3013</v>
      </c>
      <c r="J4453" s="124" t="s">
        <v>2</v>
      </c>
      <c r="K4453" s="124" t="s">
        <v>3097</v>
      </c>
      <c r="L4453" s="124" t="s">
        <v>3097</v>
      </c>
      <c r="M4453" s="124" t="s">
        <v>3098</v>
      </c>
      <c r="N4453" s="124" t="s">
        <v>3099</v>
      </c>
      <c r="O4453" s="124" t="s">
        <v>3100</v>
      </c>
      <c r="P4453" s="124" t="s">
        <v>3097</v>
      </c>
      <c r="Q4453" s="126" t="s">
        <v>3101</v>
      </c>
      <c r="R4453" s="35"/>
    </row>
    <row r="4454" spans="1:18" x14ac:dyDescent="0.3">
      <c r="A4454" s="128"/>
      <c r="B4454" s="128"/>
      <c r="C4454" s="128"/>
      <c r="D4454" s="128"/>
      <c r="E4454" s="128"/>
      <c r="F4454" s="128"/>
      <c r="G4454" s="128"/>
      <c r="H4454" s="10" t="s">
        <v>0</v>
      </c>
      <c r="I4454" s="103">
        <v>1</v>
      </c>
      <c r="J4454" s="103">
        <v>2</v>
      </c>
      <c r="K4454" s="103">
        <v>3</v>
      </c>
      <c r="L4454" s="103" t="s">
        <v>3</v>
      </c>
      <c r="M4454" s="103">
        <v>5</v>
      </c>
      <c r="N4454" s="103">
        <v>6</v>
      </c>
      <c r="O4454" s="103">
        <v>7</v>
      </c>
      <c r="P4454" s="103" t="s">
        <v>3102</v>
      </c>
      <c r="Q4454" s="103">
        <v>9</v>
      </c>
      <c r="R4454" s="35"/>
    </row>
    <row r="4455" spans="1:18" x14ac:dyDescent="0.3">
      <c r="A4455" s="128"/>
      <c r="B4455" s="128"/>
      <c r="C4455" s="128"/>
      <c r="D4455" s="128"/>
      <c r="E4455" s="128"/>
      <c r="F4455" s="128"/>
      <c r="G4455" s="128"/>
      <c r="H4455" s="11" t="s">
        <v>100</v>
      </c>
      <c r="I4455" s="105">
        <f>SUM(I4451)</f>
        <v>3454558</v>
      </c>
      <c r="J4455" s="105">
        <f>SUM(J4451)</f>
        <v>2863716</v>
      </c>
      <c r="K4455" s="105">
        <f>SUM(K4451)</f>
        <v>0</v>
      </c>
      <c r="L4455" s="105">
        <f t="shared" si="1567"/>
        <v>739051</v>
      </c>
      <c r="M4455" s="105">
        <f>SUM(M4451)</f>
        <v>227201</v>
      </c>
      <c r="N4455" s="105">
        <f t="shared" ref="N4455:O4455" si="1577">SUM(N4451)</f>
        <v>263450</v>
      </c>
      <c r="O4455" s="105">
        <f t="shared" si="1577"/>
        <v>248400</v>
      </c>
      <c r="P4455" s="105">
        <f t="shared" si="1568"/>
        <v>739051</v>
      </c>
      <c r="Q4455" s="105">
        <f t="shared" si="1569"/>
        <v>25.807412466878699</v>
      </c>
      <c r="R4455" s="35"/>
    </row>
    <row r="4456" spans="1:18" x14ac:dyDescent="0.3">
      <c r="A4456" s="128"/>
      <c r="B4456" s="128"/>
      <c r="C4456" s="128"/>
      <c r="D4456" s="128"/>
      <c r="E4456" s="128"/>
      <c r="F4456" s="128"/>
      <c r="G4456" s="128"/>
      <c r="H4456" s="12" t="s">
        <v>62</v>
      </c>
      <c r="I4456" s="105">
        <f>SUM(I4455)</f>
        <v>3454558</v>
      </c>
      <c r="J4456" s="105">
        <f>SUM(J4455)</f>
        <v>2863716</v>
      </c>
      <c r="K4456" s="105">
        <f>SUM(K4455)</f>
        <v>0</v>
      </c>
      <c r="L4456" s="105">
        <f t="shared" si="1567"/>
        <v>739051</v>
      </c>
      <c r="M4456" s="105">
        <f>SUM(M4455)</f>
        <v>227201</v>
      </c>
      <c r="N4456" s="105">
        <f t="shared" ref="N4456:O4456" si="1578">SUM(N4455)</f>
        <v>263450</v>
      </c>
      <c r="O4456" s="105">
        <f t="shared" si="1578"/>
        <v>248400</v>
      </c>
      <c r="P4456" s="105">
        <f t="shared" si="1568"/>
        <v>739051</v>
      </c>
      <c r="Q4456" s="105">
        <f t="shared" si="1569"/>
        <v>25.807412466878699</v>
      </c>
      <c r="R4456" s="35"/>
    </row>
    <row r="4457" spans="1:18" ht="15" thickBot="1" x14ac:dyDescent="0.35">
      <c r="A4457" s="129"/>
      <c r="B4457" s="129"/>
      <c r="C4457" s="129"/>
      <c r="D4457" s="129"/>
      <c r="E4457" s="129"/>
      <c r="F4457" s="129"/>
      <c r="G4457" s="129"/>
      <c r="R4457" s="35"/>
    </row>
    <row r="4458" spans="1:18" s="34" customFormat="1" ht="31.2" thickBot="1" x14ac:dyDescent="0.35">
      <c r="A4458" s="45" t="s">
        <v>112</v>
      </c>
      <c r="B4458" s="45" t="s">
        <v>113</v>
      </c>
      <c r="C4458" s="45" t="s">
        <v>114</v>
      </c>
      <c r="D4458" s="46" t="s">
        <v>0</v>
      </c>
      <c r="E4458" s="45" t="s">
        <v>3014</v>
      </c>
      <c r="F4458" s="45" t="s">
        <v>115</v>
      </c>
      <c r="G4458" s="45" t="s">
        <v>116</v>
      </c>
      <c r="H4458" s="29" t="s">
        <v>1</v>
      </c>
      <c r="I4458" s="124" t="s">
        <v>3013</v>
      </c>
      <c r="J4458" s="124" t="s">
        <v>2</v>
      </c>
      <c r="K4458" s="124" t="s">
        <v>3097</v>
      </c>
      <c r="L4458" s="124" t="s">
        <v>3097</v>
      </c>
      <c r="M4458" s="124" t="s">
        <v>3098</v>
      </c>
      <c r="N4458" s="124" t="s">
        <v>3099</v>
      </c>
      <c r="O4458" s="124" t="s">
        <v>3100</v>
      </c>
      <c r="P4458" s="124" t="s">
        <v>3097</v>
      </c>
      <c r="Q4458" s="126" t="s">
        <v>3101</v>
      </c>
      <c r="R4458" s="35"/>
    </row>
    <row r="4459" spans="1:18" x14ac:dyDescent="0.3">
      <c r="A4459" s="50" t="s">
        <v>0</v>
      </c>
      <c r="B4459" s="50" t="s">
        <v>0</v>
      </c>
      <c r="C4459" s="50" t="s">
        <v>0</v>
      </c>
      <c r="D4459" s="51" t="s">
        <v>0</v>
      </c>
      <c r="E4459" s="51" t="s">
        <v>0</v>
      </c>
      <c r="F4459" s="86" t="s">
        <v>0</v>
      </c>
      <c r="G4459" s="87" t="s">
        <v>0</v>
      </c>
      <c r="H4459" s="8" t="s">
        <v>0</v>
      </c>
      <c r="I4459" s="103">
        <v>1</v>
      </c>
      <c r="J4459" s="103">
        <v>2</v>
      </c>
      <c r="K4459" s="103">
        <v>3</v>
      </c>
      <c r="L4459" s="103" t="s">
        <v>3</v>
      </c>
      <c r="M4459" s="103">
        <v>5</v>
      </c>
      <c r="N4459" s="103">
        <v>6</v>
      </c>
      <c r="O4459" s="103">
        <v>7</v>
      </c>
      <c r="P4459" s="103" t="s">
        <v>3102</v>
      </c>
      <c r="Q4459" s="103">
        <v>9</v>
      </c>
      <c r="R4459" s="35"/>
    </row>
    <row r="4460" spans="1:18" x14ac:dyDescent="0.3">
      <c r="A4460" s="41" t="s">
        <v>796</v>
      </c>
      <c r="B4460" s="41" t="s">
        <v>166</v>
      </c>
      <c r="C4460" s="40" t="s">
        <v>888</v>
      </c>
      <c r="D4460" s="40" t="s">
        <v>1652</v>
      </c>
      <c r="E4460" s="52" t="s">
        <v>0</v>
      </c>
      <c r="F4460" s="52" t="s">
        <v>0</v>
      </c>
      <c r="G4460" s="52" t="s">
        <v>0</v>
      </c>
      <c r="H4460" s="6" t="s">
        <v>1653</v>
      </c>
      <c r="I4460" s="102"/>
      <c r="J4460" s="102"/>
      <c r="K4460" s="102"/>
      <c r="L4460" s="102">
        <f t="shared" si="1567"/>
        <v>0</v>
      </c>
      <c r="M4460" s="102">
        <v>0</v>
      </c>
      <c r="N4460" s="102"/>
      <c r="O4460" s="102"/>
      <c r="P4460" s="102">
        <f t="shared" si="1568"/>
        <v>0</v>
      </c>
      <c r="Q4460" s="102" t="str">
        <f t="shared" si="1569"/>
        <v>-</v>
      </c>
      <c r="R4460" s="35"/>
    </row>
    <row r="4461" spans="1:18" s="34" customFormat="1" ht="20.399999999999999" x14ac:dyDescent="0.3">
      <c r="A4461" s="43" t="s">
        <v>0</v>
      </c>
      <c r="B4461" s="43" t="s">
        <v>0</v>
      </c>
      <c r="C4461" s="43" t="s">
        <v>0</v>
      </c>
      <c r="D4461" s="49" t="s">
        <v>0</v>
      </c>
      <c r="E4461" s="49" t="s">
        <v>0</v>
      </c>
      <c r="F4461" s="49" t="s">
        <v>0</v>
      </c>
      <c r="G4461" s="49" t="s">
        <v>0</v>
      </c>
      <c r="H4461" s="21" t="s">
        <v>26</v>
      </c>
      <c r="I4461" s="112">
        <f>SUM(I4462,I4470,I4472)</f>
        <v>2007280</v>
      </c>
      <c r="J4461" s="112">
        <f>SUM(J4462,J4470,J4472)</f>
        <v>1982280</v>
      </c>
      <c r="K4461" s="112">
        <f>SUM(K4462,K4470,K4472)</f>
        <v>0</v>
      </c>
      <c r="L4461" s="112">
        <f t="shared" si="1567"/>
        <v>485020</v>
      </c>
      <c r="M4461" s="112">
        <f>SUM(M4462,M4470,M4472)</f>
        <v>150580</v>
      </c>
      <c r="N4461" s="112">
        <f t="shared" ref="N4461:O4461" si="1579">SUM(N4462,N4470,N4472)</f>
        <v>169520</v>
      </c>
      <c r="O4461" s="112">
        <f t="shared" si="1579"/>
        <v>164920</v>
      </c>
      <c r="P4461" s="112">
        <f t="shared" si="1568"/>
        <v>485020</v>
      </c>
      <c r="Q4461" s="112">
        <f t="shared" si="1569"/>
        <v>24.467784571301735</v>
      </c>
      <c r="R4461" s="35"/>
    </row>
    <row r="4462" spans="1:18" x14ac:dyDescent="0.3">
      <c r="A4462" s="40" t="s">
        <v>796</v>
      </c>
      <c r="B4462" s="40" t="s">
        <v>166</v>
      </c>
      <c r="C4462" s="40" t="s">
        <v>888</v>
      </c>
      <c r="D4462" s="40" t="s">
        <v>1652</v>
      </c>
      <c r="E4462" s="52" t="s">
        <v>119</v>
      </c>
      <c r="F4462" s="52" t="s">
        <v>0</v>
      </c>
      <c r="G4462" s="52" t="s">
        <v>0</v>
      </c>
      <c r="H4462" s="6" t="s">
        <v>5</v>
      </c>
      <c r="I4462" s="104">
        <f>SUM(I4463,I4464)</f>
        <v>1681698</v>
      </c>
      <c r="J4462" s="104">
        <f>SUM(J4463,J4464)</f>
        <v>1681698</v>
      </c>
      <c r="K4462" s="104">
        <f>SUM(K4463,K4464)</f>
        <v>0</v>
      </c>
      <c r="L4462" s="104">
        <f t="shared" si="1567"/>
        <v>415273</v>
      </c>
      <c r="M4462" s="104">
        <f>SUM(M4463,M4464)</f>
        <v>137273</v>
      </c>
      <c r="N4462" s="104">
        <f t="shared" ref="N4462:O4462" si="1580">SUM(N4463,N4464)</f>
        <v>139000</v>
      </c>
      <c r="O4462" s="104">
        <f t="shared" si="1580"/>
        <v>139000</v>
      </c>
      <c r="P4462" s="104">
        <f t="shared" si="1568"/>
        <v>415273</v>
      </c>
      <c r="Q4462" s="104">
        <f t="shared" si="1569"/>
        <v>24.69367270461165</v>
      </c>
      <c r="R4462" s="35"/>
    </row>
    <row r="4463" spans="1:18" x14ac:dyDescent="0.3">
      <c r="A4463" s="40" t="s">
        <v>796</v>
      </c>
      <c r="B4463" s="40" t="s">
        <v>166</v>
      </c>
      <c r="C4463" s="40" t="s">
        <v>888</v>
      </c>
      <c r="D4463" s="40" t="s">
        <v>1652</v>
      </c>
      <c r="E4463" s="88" t="s">
        <v>3015</v>
      </c>
      <c r="F4463" s="40"/>
      <c r="G4463" s="81" t="s">
        <v>3072</v>
      </c>
      <c r="H4463" s="9" t="s">
        <v>6</v>
      </c>
      <c r="I4463" s="102">
        <v>1466888</v>
      </c>
      <c r="J4463" s="102">
        <v>1466888</v>
      </c>
      <c r="K4463" s="102"/>
      <c r="L4463" s="102">
        <f t="shared" si="1567"/>
        <v>372965</v>
      </c>
      <c r="M4463" s="102">
        <v>122965</v>
      </c>
      <c r="N4463" s="102">
        <v>125000</v>
      </c>
      <c r="O4463" s="102">
        <v>125000</v>
      </c>
      <c r="P4463" s="102">
        <f t="shared" si="1568"/>
        <v>372965</v>
      </c>
      <c r="Q4463" s="102">
        <f t="shared" si="1569"/>
        <v>25.425594864774954</v>
      </c>
      <c r="R4463" s="35"/>
    </row>
    <row r="4464" spans="1:18" x14ac:dyDescent="0.3">
      <c r="A4464" s="41" t="s">
        <v>796</v>
      </c>
      <c r="B4464" s="41" t="s">
        <v>166</v>
      </c>
      <c r="C4464" s="41" t="s">
        <v>888</v>
      </c>
      <c r="D4464" s="41" t="s">
        <v>1652</v>
      </c>
      <c r="E4464" s="41" t="s">
        <v>120</v>
      </c>
      <c r="F4464" s="40" t="s">
        <v>0</v>
      </c>
      <c r="G4464" s="81" t="s">
        <v>0</v>
      </c>
      <c r="H4464" s="6" t="s">
        <v>7</v>
      </c>
      <c r="I4464" s="104">
        <f>SUM(I4465:I4469)</f>
        <v>214810</v>
      </c>
      <c r="J4464" s="104">
        <f>SUM(J4465:J4469)</f>
        <v>214810</v>
      </c>
      <c r="K4464" s="104">
        <f>SUM(K4465:K4469)</f>
        <v>0</v>
      </c>
      <c r="L4464" s="104">
        <f t="shared" si="1567"/>
        <v>42308</v>
      </c>
      <c r="M4464" s="104">
        <f>SUM(M4465:M4469)</f>
        <v>14308</v>
      </c>
      <c r="N4464" s="104">
        <f t="shared" ref="N4464:O4464" si="1581">SUM(N4465:N4469)</f>
        <v>14000</v>
      </c>
      <c r="O4464" s="104">
        <f t="shared" si="1581"/>
        <v>14000</v>
      </c>
      <c r="P4464" s="104">
        <f t="shared" si="1568"/>
        <v>42308</v>
      </c>
      <c r="Q4464" s="104">
        <f t="shared" si="1569"/>
        <v>19.695544900144313</v>
      </c>
      <c r="R4464" s="35"/>
    </row>
    <row r="4465" spans="1:18" x14ac:dyDescent="0.3">
      <c r="A4465" s="40" t="s">
        <v>796</v>
      </c>
      <c r="B4465" s="40" t="s">
        <v>166</v>
      </c>
      <c r="C4465" s="40" t="s">
        <v>888</v>
      </c>
      <c r="D4465" s="40" t="s">
        <v>1652</v>
      </c>
      <c r="E4465" s="88" t="s">
        <v>3016</v>
      </c>
      <c r="F4465" s="40" t="s">
        <v>1654</v>
      </c>
      <c r="G4465" s="81" t="s">
        <v>3072</v>
      </c>
      <c r="H4465" s="9" t="s">
        <v>9</v>
      </c>
      <c r="I4465" s="102">
        <v>35000</v>
      </c>
      <c r="J4465" s="102">
        <v>35000</v>
      </c>
      <c r="K4465" s="102"/>
      <c r="L4465" s="102">
        <f t="shared" si="1567"/>
        <v>8937</v>
      </c>
      <c r="M4465" s="102">
        <v>2937</v>
      </c>
      <c r="N4465" s="102">
        <v>3000</v>
      </c>
      <c r="O4465" s="102">
        <v>3000</v>
      </c>
      <c r="P4465" s="102">
        <f t="shared" si="1568"/>
        <v>8937</v>
      </c>
      <c r="Q4465" s="102">
        <f t="shared" si="1569"/>
        <v>25.534285714285716</v>
      </c>
      <c r="R4465" s="35"/>
    </row>
    <row r="4466" spans="1:18" x14ac:dyDescent="0.3">
      <c r="A4466" s="40" t="s">
        <v>796</v>
      </c>
      <c r="B4466" s="40" t="s">
        <v>166</v>
      </c>
      <c r="C4466" s="40" t="s">
        <v>888</v>
      </c>
      <c r="D4466" s="40" t="s">
        <v>1652</v>
      </c>
      <c r="E4466" s="88" t="s">
        <v>3016</v>
      </c>
      <c r="F4466" s="40" t="s">
        <v>1655</v>
      </c>
      <c r="G4466" s="81" t="s">
        <v>3072</v>
      </c>
      <c r="H4466" s="9" t="s">
        <v>12</v>
      </c>
      <c r="I4466" s="102">
        <v>119000</v>
      </c>
      <c r="J4466" s="102">
        <v>119000</v>
      </c>
      <c r="K4466" s="102"/>
      <c r="L4466" s="102">
        <f t="shared" si="1567"/>
        <v>33371</v>
      </c>
      <c r="M4466" s="102">
        <v>11371</v>
      </c>
      <c r="N4466" s="102">
        <v>11000</v>
      </c>
      <c r="O4466" s="102">
        <v>11000</v>
      </c>
      <c r="P4466" s="102">
        <f t="shared" si="1568"/>
        <v>33371</v>
      </c>
      <c r="Q4466" s="102">
        <f t="shared" si="1569"/>
        <v>28.042857142857141</v>
      </c>
      <c r="R4466" s="35"/>
    </row>
    <row r="4467" spans="1:18" x14ac:dyDescent="0.3">
      <c r="A4467" s="40" t="s">
        <v>796</v>
      </c>
      <c r="B4467" s="40" t="s">
        <v>166</v>
      </c>
      <c r="C4467" s="40" t="s">
        <v>888</v>
      </c>
      <c r="D4467" s="40" t="s">
        <v>1652</v>
      </c>
      <c r="E4467" s="88" t="s">
        <v>3016</v>
      </c>
      <c r="F4467" s="40" t="s">
        <v>1656</v>
      </c>
      <c r="G4467" s="81" t="s">
        <v>3072</v>
      </c>
      <c r="H4467" s="9" t="s">
        <v>10</v>
      </c>
      <c r="I4467" s="102">
        <v>30000</v>
      </c>
      <c r="J4467" s="102">
        <v>30000</v>
      </c>
      <c r="K4467" s="102"/>
      <c r="L4467" s="102">
        <f t="shared" si="1567"/>
        <v>0</v>
      </c>
      <c r="M4467" s="102">
        <v>0</v>
      </c>
      <c r="N4467" s="102"/>
      <c r="O4467" s="102"/>
      <c r="P4467" s="102">
        <f t="shared" si="1568"/>
        <v>0</v>
      </c>
      <c r="Q4467" s="102">
        <f t="shared" si="1569"/>
        <v>0</v>
      </c>
      <c r="R4467" s="35"/>
    </row>
    <row r="4468" spans="1:18" x14ac:dyDescent="0.3">
      <c r="A4468" s="40" t="s">
        <v>796</v>
      </c>
      <c r="B4468" s="40" t="s">
        <v>166</v>
      </c>
      <c r="C4468" s="40" t="s">
        <v>888</v>
      </c>
      <c r="D4468" s="40" t="s">
        <v>1652</v>
      </c>
      <c r="E4468" s="88" t="s">
        <v>3016</v>
      </c>
      <c r="F4468" s="40" t="s">
        <v>1657</v>
      </c>
      <c r="G4468" s="81" t="s">
        <v>3072</v>
      </c>
      <c r="H4468" s="9" t="s">
        <v>8</v>
      </c>
      <c r="I4468" s="102">
        <v>16500</v>
      </c>
      <c r="J4468" s="102">
        <v>16500</v>
      </c>
      <c r="K4468" s="102"/>
      <c r="L4468" s="102">
        <f t="shared" si="1567"/>
        <v>0</v>
      </c>
      <c r="M4468" s="102">
        <v>0</v>
      </c>
      <c r="N4468" s="102"/>
      <c r="O4468" s="102"/>
      <c r="P4468" s="102">
        <f t="shared" si="1568"/>
        <v>0</v>
      </c>
      <c r="Q4468" s="102">
        <f t="shared" si="1569"/>
        <v>0</v>
      </c>
      <c r="R4468" s="35"/>
    </row>
    <row r="4469" spans="1:18" x14ac:dyDescent="0.3">
      <c r="A4469" s="40" t="s">
        <v>796</v>
      </c>
      <c r="B4469" s="40" t="s">
        <v>166</v>
      </c>
      <c r="C4469" s="40" t="s">
        <v>888</v>
      </c>
      <c r="D4469" s="40" t="s">
        <v>1652</v>
      </c>
      <c r="E4469" s="88" t="s">
        <v>3016</v>
      </c>
      <c r="F4469" s="40" t="s">
        <v>1658</v>
      </c>
      <c r="G4469" s="81" t="s">
        <v>3072</v>
      </c>
      <c r="H4469" s="9" t="s">
        <v>11</v>
      </c>
      <c r="I4469" s="102">
        <v>14310</v>
      </c>
      <c r="J4469" s="102">
        <v>14310</v>
      </c>
      <c r="K4469" s="102"/>
      <c r="L4469" s="102">
        <f t="shared" si="1567"/>
        <v>0</v>
      </c>
      <c r="M4469" s="102">
        <v>0</v>
      </c>
      <c r="N4469" s="102"/>
      <c r="O4469" s="102"/>
      <c r="P4469" s="102">
        <f t="shared" si="1568"/>
        <v>0</v>
      </c>
      <c r="Q4469" s="102">
        <f t="shared" si="1569"/>
        <v>0</v>
      </c>
      <c r="R4469" s="35"/>
    </row>
    <row r="4470" spans="1:18" x14ac:dyDescent="0.3">
      <c r="A4470" s="40" t="s">
        <v>796</v>
      </c>
      <c r="B4470" s="40" t="s">
        <v>166</v>
      </c>
      <c r="C4470" s="40" t="s">
        <v>888</v>
      </c>
      <c r="D4470" s="40" t="s">
        <v>1652</v>
      </c>
      <c r="E4470" s="52" t="s">
        <v>124</v>
      </c>
      <c r="F4470" s="52" t="s">
        <v>0</v>
      </c>
      <c r="G4470" s="52" t="s">
        <v>0</v>
      </c>
      <c r="H4470" s="6" t="s">
        <v>14</v>
      </c>
      <c r="I4470" s="104">
        <f>SUM(I4471)</f>
        <v>156882</v>
      </c>
      <c r="J4470" s="104">
        <f>SUM(J4471)</f>
        <v>156882</v>
      </c>
      <c r="K4470" s="104">
        <f>SUM(K4471)</f>
        <v>0</v>
      </c>
      <c r="L4470" s="104">
        <f t="shared" si="1567"/>
        <v>41212</v>
      </c>
      <c r="M4470" s="104">
        <f>SUM(M4471)</f>
        <v>12912</v>
      </c>
      <c r="N4470" s="104">
        <f t="shared" ref="N4470:O4470" si="1582">SUM(N4471)</f>
        <v>15000</v>
      </c>
      <c r="O4470" s="104">
        <f t="shared" si="1582"/>
        <v>13300</v>
      </c>
      <c r="P4470" s="104">
        <f t="shared" si="1568"/>
        <v>41212</v>
      </c>
      <c r="Q4470" s="104">
        <f t="shared" si="1569"/>
        <v>26.269425428028708</v>
      </c>
      <c r="R4470" s="35"/>
    </row>
    <row r="4471" spans="1:18" x14ac:dyDescent="0.3">
      <c r="A4471" s="40" t="s">
        <v>796</v>
      </c>
      <c r="B4471" s="40" t="s">
        <v>166</v>
      </c>
      <c r="C4471" s="40" t="s">
        <v>888</v>
      </c>
      <c r="D4471" s="40" t="s">
        <v>1652</v>
      </c>
      <c r="E4471" s="88" t="s">
        <v>3017</v>
      </c>
      <c r="F4471" s="40"/>
      <c r="G4471" s="81" t="s">
        <v>3072</v>
      </c>
      <c r="H4471" s="9" t="s">
        <v>15</v>
      </c>
      <c r="I4471" s="102">
        <v>156882</v>
      </c>
      <c r="J4471" s="102">
        <v>156882</v>
      </c>
      <c r="K4471" s="102"/>
      <c r="L4471" s="102">
        <f t="shared" si="1567"/>
        <v>41212</v>
      </c>
      <c r="M4471" s="102">
        <v>12912</v>
      </c>
      <c r="N4471" s="102">
        <v>15000</v>
      </c>
      <c r="O4471" s="102">
        <v>13300</v>
      </c>
      <c r="P4471" s="102">
        <f t="shared" si="1568"/>
        <v>41212</v>
      </c>
      <c r="Q4471" s="102">
        <f t="shared" si="1569"/>
        <v>26.269425428028708</v>
      </c>
      <c r="R4471" s="35"/>
    </row>
    <row r="4472" spans="1:18" x14ac:dyDescent="0.3">
      <c r="A4472" s="40" t="s">
        <v>796</v>
      </c>
      <c r="B4472" s="40" t="s">
        <v>166</v>
      </c>
      <c r="C4472" s="40" t="s">
        <v>888</v>
      </c>
      <c r="D4472" s="40" t="s">
        <v>1652</v>
      </c>
      <c r="E4472" s="52" t="s">
        <v>125</v>
      </c>
      <c r="F4472" s="52" t="s">
        <v>0</v>
      </c>
      <c r="G4472" s="52" t="s">
        <v>0</v>
      </c>
      <c r="H4472" s="6" t="s">
        <v>16</v>
      </c>
      <c r="I4472" s="104">
        <f>SUM(I4473:I4480)</f>
        <v>168700</v>
      </c>
      <c r="J4472" s="104">
        <f>SUM(J4473:J4480)</f>
        <v>143700</v>
      </c>
      <c r="K4472" s="104">
        <f>SUM(K4473:K4480)</f>
        <v>0</v>
      </c>
      <c r="L4472" s="104">
        <f t="shared" si="1567"/>
        <v>28535</v>
      </c>
      <c r="M4472" s="104">
        <f>SUM(M4473:M4480)</f>
        <v>395</v>
      </c>
      <c r="N4472" s="104">
        <f t="shared" ref="N4472:O4472" si="1583">SUM(N4473:N4480)</f>
        <v>15520</v>
      </c>
      <c r="O4472" s="104">
        <f t="shared" si="1583"/>
        <v>12620</v>
      </c>
      <c r="P4472" s="104">
        <f t="shared" si="1568"/>
        <v>28535</v>
      </c>
      <c r="Q4472" s="104">
        <f t="shared" si="1569"/>
        <v>19.857341684064021</v>
      </c>
      <c r="R4472" s="35"/>
    </row>
    <row r="4473" spans="1:18" x14ac:dyDescent="0.3">
      <c r="A4473" s="40" t="s">
        <v>796</v>
      </c>
      <c r="B4473" s="40" t="s">
        <v>166</v>
      </c>
      <c r="C4473" s="40" t="s">
        <v>888</v>
      </c>
      <c r="D4473" s="40" t="s">
        <v>1652</v>
      </c>
      <c r="E4473" s="88" t="s">
        <v>3018</v>
      </c>
      <c r="F4473" s="40"/>
      <c r="G4473" s="81" t="s">
        <v>3072</v>
      </c>
      <c r="H4473" s="9" t="s">
        <v>17</v>
      </c>
      <c r="I4473" s="102">
        <v>9000</v>
      </c>
      <c r="J4473" s="102">
        <v>1000</v>
      </c>
      <c r="K4473" s="102"/>
      <c r="L4473" s="102">
        <f t="shared" si="1567"/>
        <v>0</v>
      </c>
      <c r="M4473" s="102">
        <v>0</v>
      </c>
      <c r="N4473" s="102"/>
      <c r="O4473" s="102"/>
      <c r="P4473" s="102">
        <f t="shared" si="1568"/>
        <v>0</v>
      </c>
      <c r="Q4473" s="102">
        <f t="shared" si="1569"/>
        <v>0</v>
      </c>
      <c r="R4473" s="35"/>
    </row>
    <row r="4474" spans="1:18" x14ac:dyDescent="0.3">
      <c r="A4474" s="40" t="s">
        <v>796</v>
      </c>
      <c r="B4474" s="40" t="s">
        <v>166</v>
      </c>
      <c r="C4474" s="40" t="s">
        <v>888</v>
      </c>
      <c r="D4474" s="40" t="s">
        <v>1652</v>
      </c>
      <c r="E4474" s="88" t="s">
        <v>3031</v>
      </c>
      <c r="F4474" s="40"/>
      <c r="G4474" s="81" t="s">
        <v>3072</v>
      </c>
      <c r="H4474" s="9" t="s">
        <v>18</v>
      </c>
      <c r="I4474" s="102">
        <v>65000</v>
      </c>
      <c r="J4474" s="102">
        <v>65000</v>
      </c>
      <c r="K4474" s="102"/>
      <c r="L4474" s="102">
        <f t="shared" si="1567"/>
        <v>16000</v>
      </c>
      <c r="M4474" s="102">
        <v>0</v>
      </c>
      <c r="N4474" s="102">
        <v>9000</v>
      </c>
      <c r="O4474" s="102">
        <v>7000</v>
      </c>
      <c r="P4474" s="102">
        <f t="shared" si="1568"/>
        <v>16000</v>
      </c>
      <c r="Q4474" s="102">
        <f t="shared" si="1569"/>
        <v>24.615384615384617</v>
      </c>
      <c r="R4474" s="35"/>
    </row>
    <row r="4475" spans="1:18" x14ac:dyDescent="0.3">
      <c r="A4475" s="40" t="s">
        <v>796</v>
      </c>
      <c r="B4475" s="40" t="s">
        <v>166</v>
      </c>
      <c r="C4475" s="40" t="s">
        <v>888</v>
      </c>
      <c r="D4475" s="40" t="s">
        <v>1652</v>
      </c>
      <c r="E4475" s="88" t="s">
        <v>3032</v>
      </c>
      <c r="F4475" s="40"/>
      <c r="G4475" s="81" t="s">
        <v>3072</v>
      </c>
      <c r="H4475" s="9" t="s">
        <v>19</v>
      </c>
      <c r="I4475" s="102">
        <v>13900</v>
      </c>
      <c r="J4475" s="102">
        <v>13900</v>
      </c>
      <c r="K4475" s="102"/>
      <c r="L4475" s="102">
        <f t="shared" si="1567"/>
        <v>3200</v>
      </c>
      <c r="M4475" s="102">
        <v>0</v>
      </c>
      <c r="N4475" s="102">
        <v>2000</v>
      </c>
      <c r="O4475" s="102">
        <v>1200</v>
      </c>
      <c r="P4475" s="102">
        <f t="shared" si="1568"/>
        <v>3200</v>
      </c>
      <c r="Q4475" s="102">
        <f t="shared" si="1569"/>
        <v>23.021582733812952</v>
      </c>
      <c r="R4475" s="35"/>
    </row>
    <row r="4476" spans="1:18" x14ac:dyDescent="0.3">
      <c r="A4476" s="40" t="s">
        <v>796</v>
      </c>
      <c r="B4476" s="40" t="s">
        <v>166</v>
      </c>
      <c r="C4476" s="40" t="s">
        <v>888</v>
      </c>
      <c r="D4476" s="40" t="s">
        <v>1652</v>
      </c>
      <c r="E4476" s="88" t="s">
        <v>3026</v>
      </c>
      <c r="F4476" s="40"/>
      <c r="G4476" s="81" t="s">
        <v>3072</v>
      </c>
      <c r="H4476" s="9" t="s">
        <v>20</v>
      </c>
      <c r="I4476" s="102">
        <v>19000</v>
      </c>
      <c r="J4476" s="102">
        <v>11000</v>
      </c>
      <c r="K4476" s="102"/>
      <c r="L4476" s="102">
        <f t="shared" si="1567"/>
        <v>1840</v>
      </c>
      <c r="M4476" s="102">
        <v>0</v>
      </c>
      <c r="N4476" s="102">
        <v>920</v>
      </c>
      <c r="O4476" s="102">
        <v>920</v>
      </c>
      <c r="P4476" s="102">
        <f t="shared" si="1568"/>
        <v>1840</v>
      </c>
      <c r="Q4476" s="102">
        <f t="shared" si="1569"/>
        <v>16.727272727272727</v>
      </c>
      <c r="R4476" s="35"/>
    </row>
    <row r="4477" spans="1:18" x14ac:dyDescent="0.3">
      <c r="A4477" s="40" t="s">
        <v>796</v>
      </c>
      <c r="B4477" s="40" t="s">
        <v>166</v>
      </c>
      <c r="C4477" s="40" t="s">
        <v>888</v>
      </c>
      <c r="D4477" s="40" t="s">
        <v>1652</v>
      </c>
      <c r="E4477" s="88" t="s">
        <v>3033</v>
      </c>
      <c r="F4477" s="40"/>
      <c r="G4477" s="81" t="s">
        <v>3072</v>
      </c>
      <c r="H4477" s="9" t="s">
        <v>21</v>
      </c>
      <c r="I4477" s="102">
        <v>2500</v>
      </c>
      <c r="J4477" s="102">
        <v>1000</v>
      </c>
      <c r="K4477" s="102"/>
      <c r="L4477" s="102">
        <f t="shared" si="1567"/>
        <v>0</v>
      </c>
      <c r="M4477" s="102">
        <v>0</v>
      </c>
      <c r="N4477" s="102"/>
      <c r="O4477" s="102"/>
      <c r="P4477" s="102">
        <f t="shared" si="1568"/>
        <v>0</v>
      </c>
      <c r="Q4477" s="102">
        <f t="shared" si="1569"/>
        <v>0</v>
      </c>
      <c r="R4477" s="35"/>
    </row>
    <row r="4478" spans="1:18" x14ac:dyDescent="0.3">
      <c r="A4478" s="40" t="s">
        <v>796</v>
      </c>
      <c r="B4478" s="40" t="s">
        <v>166</v>
      </c>
      <c r="C4478" s="40" t="s">
        <v>888</v>
      </c>
      <c r="D4478" s="40" t="s">
        <v>1652</v>
      </c>
      <c r="E4478" s="88" t="s">
        <v>3035</v>
      </c>
      <c r="F4478" s="40"/>
      <c r="G4478" s="81" t="s">
        <v>3072</v>
      </c>
      <c r="H4478" s="9" t="s">
        <v>23</v>
      </c>
      <c r="I4478" s="102">
        <v>13500</v>
      </c>
      <c r="J4478" s="102">
        <v>12000</v>
      </c>
      <c r="K4478" s="102"/>
      <c r="L4478" s="102">
        <f t="shared" si="1567"/>
        <v>2000</v>
      </c>
      <c r="M4478" s="102">
        <v>0</v>
      </c>
      <c r="N4478" s="102">
        <v>1000</v>
      </c>
      <c r="O4478" s="102">
        <v>1000</v>
      </c>
      <c r="P4478" s="102">
        <f t="shared" si="1568"/>
        <v>2000</v>
      </c>
      <c r="Q4478" s="102">
        <f t="shared" si="1569"/>
        <v>16.666666666666664</v>
      </c>
      <c r="R4478" s="35"/>
    </row>
    <row r="4479" spans="1:18" x14ac:dyDescent="0.3">
      <c r="A4479" s="40" t="s">
        <v>796</v>
      </c>
      <c r="B4479" s="40" t="s">
        <v>166</v>
      </c>
      <c r="C4479" s="40" t="s">
        <v>888</v>
      </c>
      <c r="D4479" s="40" t="s">
        <v>1652</v>
      </c>
      <c r="E4479" s="88" t="s">
        <v>3036</v>
      </c>
      <c r="F4479" s="40"/>
      <c r="G4479" s="81" t="s">
        <v>3072</v>
      </c>
      <c r="H4479" s="9" t="s">
        <v>24</v>
      </c>
      <c r="I4479" s="102">
        <v>0</v>
      </c>
      <c r="J4479" s="102">
        <v>0</v>
      </c>
      <c r="K4479" s="102"/>
      <c r="L4479" s="102">
        <f t="shared" si="1567"/>
        <v>0</v>
      </c>
      <c r="M4479" s="102">
        <v>0</v>
      </c>
      <c r="N4479" s="102"/>
      <c r="O4479" s="102"/>
      <c r="P4479" s="102">
        <f t="shared" si="1568"/>
        <v>0</v>
      </c>
      <c r="Q4479" s="102" t="str">
        <f t="shared" si="1569"/>
        <v>-</v>
      </c>
      <c r="R4479" s="35"/>
    </row>
    <row r="4480" spans="1:18" x14ac:dyDescent="0.3">
      <c r="A4480" s="41" t="s">
        <v>796</v>
      </c>
      <c r="B4480" s="41" t="s">
        <v>166</v>
      </c>
      <c r="C4480" s="41" t="s">
        <v>888</v>
      </c>
      <c r="D4480" s="41" t="s">
        <v>1652</v>
      </c>
      <c r="E4480" s="41" t="s">
        <v>127</v>
      </c>
      <c r="F4480" s="40" t="s">
        <v>0</v>
      </c>
      <c r="G4480" s="81" t="s">
        <v>0</v>
      </c>
      <c r="H4480" s="6" t="s">
        <v>25</v>
      </c>
      <c r="I4480" s="104">
        <f>SUM(I4481:I4483)</f>
        <v>45800</v>
      </c>
      <c r="J4480" s="104">
        <f>SUM(J4481:J4483)</f>
        <v>39800</v>
      </c>
      <c r="K4480" s="104">
        <f>SUM(K4481:K4483)</f>
        <v>0</v>
      </c>
      <c r="L4480" s="104">
        <f t="shared" si="1567"/>
        <v>5495</v>
      </c>
      <c r="M4480" s="104">
        <f>SUM(M4481:M4483)</f>
        <v>395</v>
      </c>
      <c r="N4480" s="104">
        <f t="shared" ref="N4480:O4480" si="1584">SUM(N4481:N4483)</f>
        <v>2600</v>
      </c>
      <c r="O4480" s="104">
        <f t="shared" si="1584"/>
        <v>2500</v>
      </c>
      <c r="P4480" s="104">
        <f t="shared" si="1568"/>
        <v>5495</v>
      </c>
      <c r="Q4480" s="104">
        <f t="shared" si="1569"/>
        <v>13.806532663316585</v>
      </c>
      <c r="R4480" s="35"/>
    </row>
    <row r="4481" spans="1:18" x14ac:dyDescent="0.3">
      <c r="A4481" s="40" t="s">
        <v>796</v>
      </c>
      <c r="B4481" s="40" t="s">
        <v>166</v>
      </c>
      <c r="C4481" s="40" t="s">
        <v>888</v>
      </c>
      <c r="D4481" s="40" t="s">
        <v>1652</v>
      </c>
      <c r="E4481" s="88" t="s">
        <v>3019</v>
      </c>
      <c r="F4481" s="40"/>
      <c r="G4481" s="81" t="s">
        <v>3072</v>
      </c>
      <c r="H4481" s="9" t="s">
        <v>25</v>
      </c>
      <c r="I4481" s="102">
        <v>30900</v>
      </c>
      <c r="J4481" s="102">
        <v>24900</v>
      </c>
      <c r="K4481" s="102"/>
      <c r="L4481" s="102">
        <f t="shared" si="1567"/>
        <v>4200</v>
      </c>
      <c r="M4481" s="102">
        <v>0</v>
      </c>
      <c r="N4481" s="102">
        <v>2100</v>
      </c>
      <c r="O4481" s="102">
        <v>2100</v>
      </c>
      <c r="P4481" s="102">
        <f t="shared" si="1568"/>
        <v>4200</v>
      </c>
      <c r="Q4481" s="102">
        <f t="shared" si="1569"/>
        <v>16.867469879518072</v>
      </c>
      <c r="R4481" s="35"/>
    </row>
    <row r="4482" spans="1:18" x14ac:dyDescent="0.3">
      <c r="A4482" s="40" t="s">
        <v>796</v>
      </c>
      <c r="B4482" s="40" t="s">
        <v>166</v>
      </c>
      <c r="C4482" s="40" t="s">
        <v>888</v>
      </c>
      <c r="D4482" s="40" t="s">
        <v>1652</v>
      </c>
      <c r="E4482" s="88" t="s">
        <v>3019</v>
      </c>
      <c r="F4482" s="40" t="s">
        <v>1659</v>
      </c>
      <c r="G4482" s="81" t="s">
        <v>3072</v>
      </c>
      <c r="H4482" s="9" t="s">
        <v>135</v>
      </c>
      <c r="I4482" s="102">
        <v>4800</v>
      </c>
      <c r="J4482" s="102">
        <v>4800</v>
      </c>
      <c r="K4482" s="102"/>
      <c r="L4482" s="102">
        <f t="shared" si="1567"/>
        <v>1295</v>
      </c>
      <c r="M4482" s="102">
        <v>395</v>
      </c>
      <c r="N4482" s="102">
        <v>500</v>
      </c>
      <c r="O4482" s="102">
        <v>400</v>
      </c>
      <c r="P4482" s="102">
        <f t="shared" si="1568"/>
        <v>1295</v>
      </c>
      <c r="Q4482" s="102">
        <f t="shared" si="1569"/>
        <v>26.979166666666664</v>
      </c>
      <c r="R4482" s="35"/>
    </row>
    <row r="4483" spans="1:18" ht="20.399999999999999" x14ac:dyDescent="0.3">
      <c r="A4483" s="40" t="s">
        <v>796</v>
      </c>
      <c r="B4483" s="40" t="s">
        <v>166</v>
      </c>
      <c r="C4483" s="40" t="s">
        <v>888</v>
      </c>
      <c r="D4483" s="40" t="s">
        <v>1652</v>
      </c>
      <c r="E4483" s="88" t="s">
        <v>3019</v>
      </c>
      <c r="F4483" s="40" t="s">
        <v>1660</v>
      </c>
      <c r="G4483" s="81" t="s">
        <v>3072</v>
      </c>
      <c r="H4483" s="9" t="s">
        <v>141</v>
      </c>
      <c r="I4483" s="102">
        <v>10100</v>
      </c>
      <c r="J4483" s="102">
        <v>10100</v>
      </c>
      <c r="K4483" s="102"/>
      <c r="L4483" s="102">
        <f t="shared" si="1567"/>
        <v>0</v>
      </c>
      <c r="M4483" s="102">
        <v>0</v>
      </c>
      <c r="N4483" s="102"/>
      <c r="O4483" s="102"/>
      <c r="P4483" s="102">
        <f t="shared" si="1568"/>
        <v>0</v>
      </c>
      <c r="Q4483" s="102">
        <f t="shared" si="1569"/>
        <v>0</v>
      </c>
      <c r="R4483" s="35"/>
    </row>
    <row r="4484" spans="1:18" s="34" customFormat="1" ht="20.399999999999999" x14ac:dyDescent="0.3">
      <c r="A4484" s="43" t="s">
        <v>0</v>
      </c>
      <c r="B4484" s="43" t="s">
        <v>0</v>
      </c>
      <c r="C4484" s="43" t="s">
        <v>0</v>
      </c>
      <c r="D4484" s="49" t="s">
        <v>0</v>
      </c>
      <c r="E4484" s="49" t="s">
        <v>0</v>
      </c>
      <c r="F4484" s="49" t="s">
        <v>0</v>
      </c>
      <c r="G4484" s="49" t="s">
        <v>0</v>
      </c>
      <c r="H4484" s="21" t="s">
        <v>35</v>
      </c>
      <c r="I4484" s="112">
        <f t="shared" ref="I4484:O4485" si="1585">SUM(I4485)</f>
        <v>100</v>
      </c>
      <c r="J4484" s="112">
        <f t="shared" si="1585"/>
        <v>100</v>
      </c>
      <c r="K4484" s="112">
        <f t="shared" si="1585"/>
        <v>0</v>
      </c>
      <c r="L4484" s="112">
        <f t="shared" si="1567"/>
        <v>0</v>
      </c>
      <c r="M4484" s="112">
        <f t="shared" si="1585"/>
        <v>0</v>
      </c>
      <c r="N4484" s="112">
        <f t="shared" si="1585"/>
        <v>0</v>
      </c>
      <c r="O4484" s="112">
        <f t="shared" si="1585"/>
        <v>0</v>
      </c>
      <c r="P4484" s="112">
        <f t="shared" si="1568"/>
        <v>0</v>
      </c>
      <c r="Q4484" s="112">
        <f t="shared" si="1569"/>
        <v>0</v>
      </c>
      <c r="R4484" s="35"/>
    </row>
    <row r="4485" spans="1:18" x14ac:dyDescent="0.3">
      <c r="A4485" s="40" t="s">
        <v>796</v>
      </c>
      <c r="B4485" s="40" t="s">
        <v>166</v>
      </c>
      <c r="C4485" s="40" t="s">
        <v>888</v>
      </c>
      <c r="D4485" s="40" t="s">
        <v>1652</v>
      </c>
      <c r="E4485" s="52" t="s">
        <v>142</v>
      </c>
      <c r="F4485" s="52" t="s">
        <v>0</v>
      </c>
      <c r="G4485" s="52" t="s">
        <v>0</v>
      </c>
      <c r="H4485" s="6" t="s">
        <v>27</v>
      </c>
      <c r="I4485" s="104">
        <f t="shared" si="1585"/>
        <v>100</v>
      </c>
      <c r="J4485" s="104">
        <f t="shared" si="1585"/>
        <v>100</v>
      </c>
      <c r="K4485" s="104">
        <f t="shared" si="1585"/>
        <v>0</v>
      </c>
      <c r="L4485" s="104">
        <f t="shared" si="1567"/>
        <v>0</v>
      </c>
      <c r="M4485" s="104">
        <f t="shared" si="1585"/>
        <v>0</v>
      </c>
      <c r="N4485" s="104">
        <f t="shared" si="1585"/>
        <v>0</v>
      </c>
      <c r="O4485" s="104">
        <f t="shared" si="1585"/>
        <v>0</v>
      </c>
      <c r="P4485" s="104">
        <f t="shared" si="1568"/>
        <v>0</v>
      </c>
      <c r="Q4485" s="104">
        <f t="shared" si="1569"/>
        <v>0</v>
      </c>
      <c r="R4485" s="35"/>
    </row>
    <row r="4486" spans="1:18" x14ac:dyDescent="0.3">
      <c r="A4486" s="40" t="s">
        <v>796</v>
      </c>
      <c r="B4486" s="40" t="s">
        <v>166</v>
      </c>
      <c r="C4486" s="40" t="s">
        <v>888</v>
      </c>
      <c r="D4486" s="40" t="s">
        <v>1652</v>
      </c>
      <c r="E4486" s="88" t="s">
        <v>3021</v>
      </c>
      <c r="F4486" s="40"/>
      <c r="G4486" s="81" t="s">
        <v>3072</v>
      </c>
      <c r="H4486" s="9" t="s">
        <v>34</v>
      </c>
      <c r="I4486" s="102">
        <v>100</v>
      </c>
      <c r="J4486" s="102">
        <v>100</v>
      </c>
      <c r="K4486" s="102"/>
      <c r="L4486" s="102">
        <f t="shared" si="1567"/>
        <v>0</v>
      </c>
      <c r="M4486" s="102">
        <v>0</v>
      </c>
      <c r="N4486" s="102"/>
      <c r="O4486" s="102"/>
      <c r="P4486" s="102">
        <f t="shared" si="1568"/>
        <v>0</v>
      </c>
      <c r="Q4486" s="102">
        <f t="shared" si="1569"/>
        <v>0</v>
      </c>
      <c r="R4486" s="35"/>
    </row>
    <row r="4487" spans="1:18" s="34" customFormat="1" ht="20.399999999999999" x14ac:dyDescent="0.3">
      <c r="A4487" s="43" t="s">
        <v>0</v>
      </c>
      <c r="B4487" s="43" t="s">
        <v>0</v>
      </c>
      <c r="C4487" s="43" t="s">
        <v>0</v>
      </c>
      <c r="D4487" s="49" t="s">
        <v>0</v>
      </c>
      <c r="E4487" s="49" t="s">
        <v>0</v>
      </c>
      <c r="F4487" s="49" t="s">
        <v>0</v>
      </c>
      <c r="G4487" s="49" t="s">
        <v>0</v>
      </c>
      <c r="H4487" s="21" t="s">
        <v>53</v>
      </c>
      <c r="I4487" s="112">
        <f>SUM(I4488)</f>
        <v>19000</v>
      </c>
      <c r="J4487" s="112">
        <f>SUM(J4488)</f>
        <v>0</v>
      </c>
      <c r="K4487" s="112">
        <f>SUM(K4488)</f>
        <v>0</v>
      </c>
      <c r="L4487" s="112">
        <f t="shared" si="1567"/>
        <v>0</v>
      </c>
      <c r="M4487" s="112">
        <f>SUM(M4488)</f>
        <v>0</v>
      </c>
      <c r="N4487" s="112">
        <f t="shared" ref="N4487:O4487" si="1586">SUM(N4488)</f>
        <v>0</v>
      </c>
      <c r="O4487" s="112">
        <f t="shared" si="1586"/>
        <v>0</v>
      </c>
      <c r="P4487" s="112">
        <f t="shared" si="1568"/>
        <v>0</v>
      </c>
      <c r="Q4487" s="112" t="str">
        <f t="shared" si="1569"/>
        <v>-</v>
      </c>
      <c r="R4487" s="35"/>
    </row>
    <row r="4488" spans="1:18" x14ac:dyDescent="0.3">
      <c r="A4488" s="40" t="s">
        <v>796</v>
      </c>
      <c r="B4488" s="40" t="s">
        <v>166</v>
      </c>
      <c r="C4488" s="40" t="s">
        <v>888</v>
      </c>
      <c r="D4488" s="40" t="s">
        <v>1652</v>
      </c>
      <c r="E4488" s="52" t="s">
        <v>149</v>
      </c>
      <c r="F4488" s="52" t="s">
        <v>0</v>
      </c>
      <c r="G4488" s="52" t="s">
        <v>0</v>
      </c>
      <c r="H4488" s="6" t="s">
        <v>46</v>
      </c>
      <c r="I4488" s="104">
        <f>SUM(I4489:I4490)</f>
        <v>19000</v>
      </c>
      <c r="J4488" s="104">
        <f>SUM(J4489:J4490)</f>
        <v>0</v>
      </c>
      <c r="K4488" s="104">
        <f>SUM(K4489:K4490)</f>
        <v>0</v>
      </c>
      <c r="L4488" s="104">
        <f t="shared" si="1567"/>
        <v>0</v>
      </c>
      <c r="M4488" s="104">
        <f>SUM(M4489:M4490)</f>
        <v>0</v>
      </c>
      <c r="N4488" s="104">
        <f t="shared" ref="N4488:O4488" si="1587">SUM(N4489:N4490)</f>
        <v>0</v>
      </c>
      <c r="O4488" s="104">
        <f t="shared" si="1587"/>
        <v>0</v>
      </c>
      <c r="P4488" s="104">
        <f t="shared" si="1568"/>
        <v>0</v>
      </c>
      <c r="Q4488" s="104" t="str">
        <f t="shared" si="1569"/>
        <v>-</v>
      </c>
      <c r="R4488" s="35"/>
    </row>
    <row r="4489" spans="1:18" x14ac:dyDescent="0.3">
      <c r="A4489" s="40" t="s">
        <v>796</v>
      </c>
      <c r="B4489" s="40" t="s">
        <v>166</v>
      </c>
      <c r="C4489" s="40" t="s">
        <v>888</v>
      </c>
      <c r="D4489" s="40" t="s">
        <v>1652</v>
      </c>
      <c r="E4489" s="88" t="s">
        <v>3022</v>
      </c>
      <c r="F4489" s="40"/>
      <c r="G4489" s="81" t="s">
        <v>3072</v>
      </c>
      <c r="H4489" s="9" t="s">
        <v>49</v>
      </c>
      <c r="I4489" s="102">
        <v>18000</v>
      </c>
      <c r="J4489" s="102">
        <v>0</v>
      </c>
      <c r="K4489" s="102"/>
      <c r="L4489" s="102">
        <f t="shared" si="1567"/>
        <v>0</v>
      </c>
      <c r="M4489" s="102">
        <v>0</v>
      </c>
      <c r="N4489" s="102"/>
      <c r="O4489" s="102"/>
      <c r="P4489" s="102">
        <f t="shared" si="1568"/>
        <v>0</v>
      </c>
      <c r="Q4489" s="102" t="str">
        <f t="shared" si="1569"/>
        <v>-</v>
      </c>
      <c r="R4489" s="35"/>
    </row>
    <row r="4490" spans="1:18" x14ac:dyDescent="0.3">
      <c r="A4490" s="40" t="s">
        <v>796</v>
      </c>
      <c r="B4490" s="40" t="s">
        <v>166</v>
      </c>
      <c r="C4490" s="40" t="s">
        <v>888</v>
      </c>
      <c r="D4490" s="40" t="s">
        <v>1652</v>
      </c>
      <c r="E4490" s="88" t="s">
        <v>3037</v>
      </c>
      <c r="F4490" s="40"/>
      <c r="G4490" s="81" t="s">
        <v>3072</v>
      </c>
      <c r="H4490" s="9" t="s">
        <v>52</v>
      </c>
      <c r="I4490" s="102">
        <v>1000</v>
      </c>
      <c r="J4490" s="102">
        <v>0</v>
      </c>
      <c r="K4490" s="102"/>
      <c r="L4490" s="102">
        <f t="shared" si="1567"/>
        <v>0</v>
      </c>
      <c r="M4490" s="102">
        <v>0</v>
      </c>
      <c r="N4490" s="102"/>
      <c r="O4490" s="102"/>
      <c r="P4490" s="102">
        <f t="shared" si="1568"/>
        <v>0</v>
      </c>
      <c r="Q4490" s="102" t="str">
        <f t="shared" si="1569"/>
        <v>-</v>
      </c>
      <c r="R4490" s="35"/>
    </row>
    <row r="4491" spans="1:18" s="34" customFormat="1" x14ac:dyDescent="0.3">
      <c r="A4491" s="49" t="s">
        <v>0</v>
      </c>
      <c r="B4491" s="49" t="s">
        <v>0</v>
      </c>
      <c r="C4491" s="49" t="s">
        <v>0</v>
      </c>
      <c r="D4491" s="49" t="s">
        <v>0</v>
      </c>
      <c r="E4491" s="49" t="s">
        <v>0</v>
      </c>
      <c r="F4491" s="49" t="s">
        <v>0</v>
      </c>
      <c r="G4491" s="49" t="s">
        <v>0</v>
      </c>
      <c r="H4491" s="21" t="s">
        <v>1661</v>
      </c>
      <c r="I4491" s="112">
        <f>SUM(I4461,I4484,I4487)</f>
        <v>2026380</v>
      </c>
      <c r="J4491" s="112">
        <f>SUM(J4461,J4484,J4487)</f>
        <v>1982380</v>
      </c>
      <c r="K4491" s="112">
        <f>SUM(K4461,K4484,K4487)</f>
        <v>0</v>
      </c>
      <c r="L4491" s="112">
        <f t="shared" ref="L4491:L4554" si="1588">SUM(M4491:O4491)</f>
        <v>485020</v>
      </c>
      <c r="M4491" s="112">
        <f>SUM(M4461,M4484,M4487)</f>
        <v>150580</v>
      </c>
      <c r="N4491" s="112">
        <f t="shared" ref="N4491:O4491" si="1589">SUM(N4461,N4484,N4487)</f>
        <v>169520</v>
      </c>
      <c r="O4491" s="112">
        <f t="shared" si="1589"/>
        <v>164920</v>
      </c>
      <c r="P4491" s="112">
        <f t="shared" ref="P4491:P4554" si="1590">K4491+L4491</f>
        <v>485020</v>
      </c>
      <c r="Q4491" s="112">
        <f t="shared" si="1569"/>
        <v>24.466550308215375</v>
      </c>
      <c r="R4491" s="35"/>
    </row>
    <row r="4492" spans="1:18" ht="15" thickBot="1" x14ac:dyDescent="0.35">
      <c r="A4492" s="81" t="s">
        <v>0</v>
      </c>
      <c r="B4492" s="81" t="s">
        <v>0</v>
      </c>
      <c r="C4492" s="81" t="s">
        <v>0</v>
      </c>
      <c r="D4492" s="81" t="s">
        <v>0</v>
      </c>
      <c r="E4492" s="81" t="s">
        <v>0</v>
      </c>
      <c r="F4492" s="81" t="s">
        <v>0</v>
      </c>
      <c r="G4492" s="81" t="s">
        <v>0</v>
      </c>
      <c r="H4492" s="6" t="s">
        <v>152</v>
      </c>
      <c r="I4492" s="104">
        <v>61</v>
      </c>
      <c r="J4492" s="104">
        <v>61</v>
      </c>
      <c r="K4492" s="104"/>
      <c r="L4492" s="104"/>
      <c r="M4492" s="104"/>
      <c r="N4492" s="104"/>
      <c r="O4492" s="104"/>
      <c r="P4492" s="104"/>
      <c r="Q4492" s="104"/>
      <c r="R4492" s="35"/>
    </row>
    <row r="4493" spans="1:18" s="34" customFormat="1" ht="31.2" thickBot="1" x14ac:dyDescent="0.35">
      <c r="A4493" s="127" t="s">
        <v>0</v>
      </c>
      <c r="B4493" s="127" t="s">
        <v>0</v>
      </c>
      <c r="C4493" s="127" t="s">
        <v>0</v>
      </c>
      <c r="D4493" s="127" t="s">
        <v>0</v>
      </c>
      <c r="E4493" s="127" t="s">
        <v>0</v>
      </c>
      <c r="F4493" s="127" t="s">
        <v>0</v>
      </c>
      <c r="G4493" s="127" t="s">
        <v>0</v>
      </c>
      <c r="H4493" s="29" t="s">
        <v>63</v>
      </c>
      <c r="I4493" s="124" t="s">
        <v>3013</v>
      </c>
      <c r="J4493" s="124" t="s">
        <v>2</v>
      </c>
      <c r="K4493" s="124" t="s">
        <v>3097</v>
      </c>
      <c r="L4493" s="124" t="s">
        <v>3097</v>
      </c>
      <c r="M4493" s="124" t="s">
        <v>3098</v>
      </c>
      <c r="N4493" s="124" t="s">
        <v>3099</v>
      </c>
      <c r="O4493" s="124" t="s">
        <v>3100</v>
      </c>
      <c r="P4493" s="124" t="s">
        <v>3097</v>
      </c>
      <c r="Q4493" s="126" t="s">
        <v>3101</v>
      </c>
      <c r="R4493" s="35"/>
    </row>
    <row r="4494" spans="1:18" x14ac:dyDescent="0.3">
      <c r="A4494" s="128"/>
      <c r="B4494" s="128"/>
      <c r="C4494" s="128"/>
      <c r="D4494" s="128"/>
      <c r="E4494" s="128"/>
      <c r="F4494" s="128"/>
      <c r="G4494" s="128"/>
      <c r="H4494" s="10" t="s">
        <v>0</v>
      </c>
      <c r="I4494" s="103">
        <v>1</v>
      </c>
      <c r="J4494" s="103">
        <v>2</v>
      </c>
      <c r="K4494" s="103">
        <v>3</v>
      </c>
      <c r="L4494" s="103" t="s">
        <v>3</v>
      </c>
      <c r="M4494" s="103">
        <v>5</v>
      </c>
      <c r="N4494" s="103">
        <v>6</v>
      </c>
      <c r="O4494" s="103">
        <v>7</v>
      </c>
      <c r="P4494" s="103" t="s">
        <v>3102</v>
      </c>
      <c r="Q4494" s="103">
        <v>9</v>
      </c>
      <c r="R4494" s="35"/>
    </row>
    <row r="4495" spans="1:18" x14ac:dyDescent="0.3">
      <c r="A4495" s="128"/>
      <c r="B4495" s="128"/>
      <c r="C4495" s="128"/>
      <c r="D4495" s="128"/>
      <c r="E4495" s="128"/>
      <c r="F4495" s="128"/>
      <c r="G4495" s="128"/>
      <c r="H4495" s="11" t="s">
        <v>100</v>
      </c>
      <c r="I4495" s="105">
        <f>SUM(I4491)</f>
        <v>2026380</v>
      </c>
      <c r="J4495" s="105">
        <f>SUM(J4491)</f>
        <v>1982380</v>
      </c>
      <c r="K4495" s="105">
        <f>SUM(K4491)</f>
        <v>0</v>
      </c>
      <c r="L4495" s="105">
        <f t="shared" si="1588"/>
        <v>485020</v>
      </c>
      <c r="M4495" s="105">
        <f>SUM(M4491)</f>
        <v>150580</v>
      </c>
      <c r="N4495" s="105">
        <f t="shared" ref="N4495:O4495" si="1591">SUM(N4491)</f>
        <v>169520</v>
      </c>
      <c r="O4495" s="105">
        <f t="shared" si="1591"/>
        <v>164920</v>
      </c>
      <c r="P4495" s="105">
        <f t="shared" si="1590"/>
        <v>485020</v>
      </c>
      <c r="Q4495" s="105">
        <f t="shared" ref="Q4495:Q4558" si="1592">IF(J4495=0,"-",P4495/J4495*100)</f>
        <v>24.466550308215375</v>
      </c>
      <c r="R4495" s="35"/>
    </row>
    <row r="4496" spans="1:18" x14ac:dyDescent="0.3">
      <c r="A4496" s="128"/>
      <c r="B4496" s="128"/>
      <c r="C4496" s="128"/>
      <c r="D4496" s="128"/>
      <c r="E4496" s="128"/>
      <c r="F4496" s="128"/>
      <c r="G4496" s="128"/>
      <c r="H4496" s="12" t="s">
        <v>62</v>
      </c>
      <c r="I4496" s="105">
        <f>SUM(I4495)</f>
        <v>2026380</v>
      </c>
      <c r="J4496" s="105">
        <f>SUM(J4495)</f>
        <v>1982380</v>
      </c>
      <c r="K4496" s="105">
        <f>SUM(K4495)</f>
        <v>0</v>
      </c>
      <c r="L4496" s="105">
        <f t="shared" si="1588"/>
        <v>485020</v>
      </c>
      <c r="M4496" s="105">
        <f>SUM(M4495)</f>
        <v>150580</v>
      </c>
      <c r="N4496" s="105">
        <f t="shared" ref="N4496:O4496" si="1593">SUM(N4495)</f>
        <v>169520</v>
      </c>
      <c r="O4496" s="105">
        <f t="shared" si="1593"/>
        <v>164920</v>
      </c>
      <c r="P4496" s="105">
        <f t="shared" si="1590"/>
        <v>485020</v>
      </c>
      <c r="Q4496" s="105">
        <f t="shared" si="1592"/>
        <v>24.466550308215375</v>
      </c>
      <c r="R4496" s="35"/>
    </row>
    <row r="4497" spans="1:18" ht="15" thickBot="1" x14ac:dyDescent="0.35">
      <c r="A4497" s="129"/>
      <c r="B4497" s="129"/>
      <c r="C4497" s="129"/>
      <c r="D4497" s="129"/>
      <c r="E4497" s="129"/>
      <c r="F4497" s="129"/>
      <c r="G4497" s="129"/>
      <c r="R4497" s="35"/>
    </row>
    <row r="4498" spans="1:18" s="34" customFormat="1" ht="31.2" thickBot="1" x14ac:dyDescent="0.35">
      <c r="A4498" s="45" t="s">
        <v>112</v>
      </c>
      <c r="B4498" s="45" t="s">
        <v>113</v>
      </c>
      <c r="C4498" s="45" t="s">
        <v>114</v>
      </c>
      <c r="D4498" s="46" t="s">
        <v>0</v>
      </c>
      <c r="E4498" s="45" t="s">
        <v>3014</v>
      </c>
      <c r="F4498" s="45" t="s">
        <v>115</v>
      </c>
      <c r="G4498" s="45" t="s">
        <v>116</v>
      </c>
      <c r="H4498" s="29" t="s">
        <v>1</v>
      </c>
      <c r="I4498" s="124" t="s">
        <v>3013</v>
      </c>
      <c r="J4498" s="124" t="s">
        <v>2</v>
      </c>
      <c r="K4498" s="124" t="s">
        <v>3097</v>
      </c>
      <c r="L4498" s="124" t="s">
        <v>3097</v>
      </c>
      <c r="M4498" s="124" t="s">
        <v>3098</v>
      </c>
      <c r="N4498" s="124" t="s">
        <v>3099</v>
      </c>
      <c r="O4498" s="124" t="s">
        <v>3100</v>
      </c>
      <c r="P4498" s="124" t="s">
        <v>3097</v>
      </c>
      <c r="Q4498" s="126" t="s">
        <v>3101</v>
      </c>
      <c r="R4498" s="35"/>
    </row>
    <row r="4499" spans="1:18" x14ac:dyDescent="0.3">
      <c r="A4499" s="50" t="s">
        <v>0</v>
      </c>
      <c r="B4499" s="50" t="s">
        <v>0</v>
      </c>
      <c r="C4499" s="50" t="s">
        <v>0</v>
      </c>
      <c r="D4499" s="51" t="s">
        <v>0</v>
      </c>
      <c r="E4499" s="51" t="s">
        <v>0</v>
      </c>
      <c r="F4499" s="86" t="s">
        <v>0</v>
      </c>
      <c r="G4499" s="87" t="s">
        <v>0</v>
      </c>
      <c r="H4499" s="8" t="s">
        <v>0</v>
      </c>
      <c r="I4499" s="103">
        <v>1</v>
      </c>
      <c r="J4499" s="103">
        <v>2</v>
      </c>
      <c r="K4499" s="103">
        <v>3</v>
      </c>
      <c r="L4499" s="103" t="s">
        <v>3</v>
      </c>
      <c r="M4499" s="103">
        <v>5</v>
      </c>
      <c r="N4499" s="103">
        <v>6</v>
      </c>
      <c r="O4499" s="103">
        <v>7</v>
      </c>
      <c r="P4499" s="103" t="s">
        <v>3102</v>
      </c>
      <c r="Q4499" s="103">
        <v>9</v>
      </c>
      <c r="R4499" s="35"/>
    </row>
    <row r="4500" spans="1:18" x14ac:dyDescent="0.3">
      <c r="A4500" s="41" t="s">
        <v>796</v>
      </c>
      <c r="B4500" s="41" t="s">
        <v>166</v>
      </c>
      <c r="C4500" s="40" t="s">
        <v>334</v>
      </c>
      <c r="D4500" s="40" t="s">
        <v>1662</v>
      </c>
      <c r="E4500" s="52" t="s">
        <v>0</v>
      </c>
      <c r="F4500" s="52" t="s">
        <v>0</v>
      </c>
      <c r="G4500" s="52" t="s">
        <v>0</v>
      </c>
      <c r="H4500" s="6" t="s">
        <v>1663</v>
      </c>
      <c r="I4500" s="102"/>
      <c r="J4500" s="102"/>
      <c r="K4500" s="102"/>
      <c r="L4500" s="102">
        <f t="shared" si="1588"/>
        <v>0</v>
      </c>
      <c r="M4500" s="102">
        <v>0</v>
      </c>
      <c r="N4500" s="102"/>
      <c r="O4500" s="102"/>
      <c r="P4500" s="102">
        <f t="shared" si="1590"/>
        <v>0</v>
      </c>
      <c r="Q4500" s="102" t="str">
        <f t="shared" si="1592"/>
        <v>-</v>
      </c>
      <c r="R4500" s="35"/>
    </row>
    <row r="4501" spans="1:18" s="34" customFormat="1" ht="20.399999999999999" x14ac:dyDescent="0.3">
      <c r="A4501" s="43" t="s">
        <v>0</v>
      </c>
      <c r="B4501" s="43" t="s">
        <v>0</v>
      </c>
      <c r="C4501" s="43" t="s">
        <v>0</v>
      </c>
      <c r="D4501" s="49" t="s">
        <v>0</v>
      </c>
      <c r="E4501" s="49" t="s">
        <v>0</v>
      </c>
      <c r="F4501" s="49" t="s">
        <v>0</v>
      </c>
      <c r="G4501" s="49" t="s">
        <v>0</v>
      </c>
      <c r="H4501" s="21" t="s">
        <v>26</v>
      </c>
      <c r="I4501" s="112">
        <f>SUM(I4502,I4510,I4512)</f>
        <v>1376844</v>
      </c>
      <c r="J4501" s="112">
        <f>SUM(J4502,J4510,J4512)</f>
        <v>1365824</v>
      </c>
      <c r="K4501" s="112">
        <f>SUM(K4502,K4510,K4512)</f>
        <v>0</v>
      </c>
      <c r="L4501" s="112">
        <f t="shared" si="1588"/>
        <v>333557</v>
      </c>
      <c r="M4501" s="112">
        <f>SUM(M4502,M4510,M4512)</f>
        <v>95885</v>
      </c>
      <c r="N4501" s="112">
        <f t="shared" ref="N4501:O4501" si="1594">SUM(N4502,N4510,N4512)</f>
        <v>122315</v>
      </c>
      <c r="O4501" s="112">
        <f t="shared" si="1594"/>
        <v>115357</v>
      </c>
      <c r="P4501" s="112">
        <f t="shared" si="1590"/>
        <v>333557</v>
      </c>
      <c r="Q4501" s="112">
        <f t="shared" si="1592"/>
        <v>24.421667799072207</v>
      </c>
      <c r="R4501" s="35"/>
    </row>
    <row r="4502" spans="1:18" x14ac:dyDescent="0.3">
      <c r="A4502" s="40" t="s">
        <v>796</v>
      </c>
      <c r="B4502" s="40" t="s">
        <v>166</v>
      </c>
      <c r="C4502" s="40" t="s">
        <v>334</v>
      </c>
      <c r="D4502" s="40" t="s">
        <v>1662</v>
      </c>
      <c r="E4502" s="52" t="s">
        <v>119</v>
      </c>
      <c r="F4502" s="52" t="s">
        <v>0</v>
      </c>
      <c r="G4502" s="52" t="s">
        <v>0</v>
      </c>
      <c r="H4502" s="6" t="s">
        <v>5</v>
      </c>
      <c r="I4502" s="104">
        <f>SUM(I4503,I4504)</f>
        <v>1113773</v>
      </c>
      <c r="J4502" s="104">
        <f>SUM(J4503,J4504)</f>
        <v>1113773</v>
      </c>
      <c r="K4502" s="104">
        <f>SUM(K4503,K4504)</f>
        <v>0</v>
      </c>
      <c r="L4502" s="104">
        <f t="shared" si="1588"/>
        <v>273945</v>
      </c>
      <c r="M4502" s="104">
        <f>SUM(M4503,M4504)</f>
        <v>87411</v>
      </c>
      <c r="N4502" s="104">
        <f t="shared" ref="N4502:O4502" si="1595">SUM(N4503,N4504)</f>
        <v>93267</v>
      </c>
      <c r="O4502" s="104">
        <f t="shared" si="1595"/>
        <v>93267</v>
      </c>
      <c r="P4502" s="104">
        <f t="shared" si="1590"/>
        <v>273945</v>
      </c>
      <c r="Q4502" s="104">
        <f t="shared" si="1592"/>
        <v>24.596125063186125</v>
      </c>
      <c r="R4502" s="35"/>
    </row>
    <row r="4503" spans="1:18" x14ac:dyDescent="0.3">
      <c r="A4503" s="40" t="s">
        <v>796</v>
      </c>
      <c r="B4503" s="40" t="s">
        <v>166</v>
      </c>
      <c r="C4503" s="40" t="s">
        <v>334</v>
      </c>
      <c r="D4503" s="40" t="s">
        <v>1662</v>
      </c>
      <c r="E4503" s="88" t="s">
        <v>3015</v>
      </c>
      <c r="F4503" s="40"/>
      <c r="G4503" s="81" t="s">
        <v>3072</v>
      </c>
      <c r="H4503" s="9" t="s">
        <v>6</v>
      </c>
      <c r="I4503" s="102">
        <v>938538</v>
      </c>
      <c r="J4503" s="102">
        <v>938538</v>
      </c>
      <c r="K4503" s="102"/>
      <c r="L4503" s="102">
        <f t="shared" si="1588"/>
        <v>243285</v>
      </c>
      <c r="M4503" s="102">
        <v>78285</v>
      </c>
      <c r="N4503" s="102">
        <v>82500</v>
      </c>
      <c r="O4503" s="102">
        <v>82500</v>
      </c>
      <c r="P4503" s="102">
        <f t="shared" si="1590"/>
        <v>243285</v>
      </c>
      <c r="Q4503" s="102">
        <f t="shared" si="1592"/>
        <v>25.921699494319888</v>
      </c>
      <c r="R4503" s="35"/>
    </row>
    <row r="4504" spans="1:18" x14ac:dyDescent="0.3">
      <c r="A4504" s="41" t="s">
        <v>796</v>
      </c>
      <c r="B4504" s="41" t="s">
        <v>166</v>
      </c>
      <c r="C4504" s="41" t="s">
        <v>334</v>
      </c>
      <c r="D4504" s="41" t="s">
        <v>1662</v>
      </c>
      <c r="E4504" s="41" t="s">
        <v>120</v>
      </c>
      <c r="F4504" s="40" t="s">
        <v>0</v>
      </c>
      <c r="G4504" s="81" t="s">
        <v>0</v>
      </c>
      <c r="H4504" s="6" t="s">
        <v>7</v>
      </c>
      <c r="I4504" s="104">
        <f>SUM(I4505:I4509)</f>
        <v>175235</v>
      </c>
      <c r="J4504" s="104">
        <f>SUM(J4505:J4509)</f>
        <v>175235</v>
      </c>
      <c r="K4504" s="104">
        <f>SUM(K4505:K4509)</f>
        <v>0</v>
      </c>
      <c r="L4504" s="104">
        <f t="shared" si="1588"/>
        <v>30660</v>
      </c>
      <c r="M4504" s="104">
        <f>SUM(M4505:M4509)</f>
        <v>9126</v>
      </c>
      <c r="N4504" s="104">
        <f t="shared" ref="N4504:O4504" si="1596">SUM(N4505:N4509)</f>
        <v>10767</v>
      </c>
      <c r="O4504" s="104">
        <f t="shared" si="1596"/>
        <v>10767</v>
      </c>
      <c r="P4504" s="104">
        <f t="shared" si="1590"/>
        <v>30660</v>
      </c>
      <c r="Q4504" s="104">
        <f t="shared" si="1592"/>
        <v>17.496504693697034</v>
      </c>
      <c r="R4504" s="35"/>
    </row>
    <row r="4505" spans="1:18" x14ac:dyDescent="0.3">
      <c r="A4505" s="40" t="s">
        <v>796</v>
      </c>
      <c r="B4505" s="40" t="s">
        <v>166</v>
      </c>
      <c r="C4505" s="40" t="s">
        <v>334</v>
      </c>
      <c r="D4505" s="40" t="s">
        <v>1662</v>
      </c>
      <c r="E4505" s="88" t="s">
        <v>3016</v>
      </c>
      <c r="F4505" s="40" t="s">
        <v>1664</v>
      </c>
      <c r="G4505" s="81" t="s">
        <v>3072</v>
      </c>
      <c r="H4505" s="9" t="s">
        <v>9</v>
      </c>
      <c r="I4505" s="102">
        <v>26235</v>
      </c>
      <c r="J4505" s="102">
        <v>26235</v>
      </c>
      <c r="K4505" s="102"/>
      <c r="L4505" s="102">
        <f t="shared" si="1588"/>
        <v>6043</v>
      </c>
      <c r="M4505" s="102">
        <v>1909</v>
      </c>
      <c r="N4505" s="102">
        <v>2067</v>
      </c>
      <c r="O4505" s="102">
        <v>2067</v>
      </c>
      <c r="P4505" s="102">
        <f t="shared" si="1590"/>
        <v>6043</v>
      </c>
      <c r="Q4505" s="102">
        <f t="shared" si="1592"/>
        <v>23.034114732227941</v>
      </c>
      <c r="R4505" s="35"/>
    </row>
    <row r="4506" spans="1:18" x14ac:dyDescent="0.3">
      <c r="A4506" s="40" t="s">
        <v>796</v>
      </c>
      <c r="B4506" s="40" t="s">
        <v>166</v>
      </c>
      <c r="C4506" s="40" t="s">
        <v>334</v>
      </c>
      <c r="D4506" s="40" t="s">
        <v>1662</v>
      </c>
      <c r="E4506" s="88" t="s">
        <v>3016</v>
      </c>
      <c r="F4506" s="40" t="s">
        <v>1665</v>
      </c>
      <c r="G4506" s="81" t="s">
        <v>3072</v>
      </c>
      <c r="H4506" s="9" t="s">
        <v>12</v>
      </c>
      <c r="I4506" s="102">
        <v>103950</v>
      </c>
      <c r="J4506" s="102">
        <v>103950</v>
      </c>
      <c r="K4506" s="102"/>
      <c r="L4506" s="102">
        <f t="shared" si="1588"/>
        <v>24617</v>
      </c>
      <c r="M4506" s="102">
        <v>7217</v>
      </c>
      <c r="N4506" s="102">
        <v>8700</v>
      </c>
      <c r="O4506" s="102">
        <v>8700</v>
      </c>
      <c r="P4506" s="102">
        <f t="shared" si="1590"/>
        <v>24617</v>
      </c>
      <c r="Q4506" s="102">
        <f t="shared" si="1592"/>
        <v>23.681577681577682</v>
      </c>
      <c r="R4506" s="35"/>
    </row>
    <row r="4507" spans="1:18" x14ac:dyDescent="0.3">
      <c r="A4507" s="40" t="s">
        <v>796</v>
      </c>
      <c r="B4507" s="40" t="s">
        <v>166</v>
      </c>
      <c r="C4507" s="40" t="s">
        <v>334</v>
      </c>
      <c r="D4507" s="40" t="s">
        <v>1662</v>
      </c>
      <c r="E4507" s="88" t="s">
        <v>3016</v>
      </c>
      <c r="F4507" s="40" t="s">
        <v>1666</v>
      </c>
      <c r="G4507" s="81" t="s">
        <v>3072</v>
      </c>
      <c r="H4507" s="9" t="s">
        <v>10</v>
      </c>
      <c r="I4507" s="102">
        <v>22500</v>
      </c>
      <c r="J4507" s="102">
        <v>22500</v>
      </c>
      <c r="K4507" s="102"/>
      <c r="L4507" s="102">
        <f t="shared" si="1588"/>
        <v>0</v>
      </c>
      <c r="M4507" s="102">
        <v>0</v>
      </c>
      <c r="N4507" s="102"/>
      <c r="O4507" s="102"/>
      <c r="P4507" s="102">
        <f t="shared" si="1590"/>
        <v>0</v>
      </c>
      <c r="Q4507" s="102">
        <f t="shared" si="1592"/>
        <v>0</v>
      </c>
      <c r="R4507" s="35"/>
    </row>
    <row r="4508" spans="1:18" x14ac:dyDescent="0.3">
      <c r="A4508" s="40" t="s">
        <v>796</v>
      </c>
      <c r="B4508" s="40" t="s">
        <v>166</v>
      </c>
      <c r="C4508" s="40" t="s">
        <v>334</v>
      </c>
      <c r="D4508" s="40" t="s">
        <v>1662</v>
      </c>
      <c r="E4508" s="88" t="s">
        <v>3016</v>
      </c>
      <c r="F4508" s="40" t="s">
        <v>1667</v>
      </c>
      <c r="G4508" s="81" t="s">
        <v>3072</v>
      </c>
      <c r="H4508" s="9" t="s">
        <v>8</v>
      </c>
      <c r="I4508" s="102">
        <v>7550</v>
      </c>
      <c r="J4508" s="102">
        <v>7550</v>
      </c>
      <c r="K4508" s="102"/>
      <c r="L4508" s="102">
        <f t="shared" si="1588"/>
        <v>0</v>
      </c>
      <c r="M4508" s="102">
        <v>0</v>
      </c>
      <c r="N4508" s="102"/>
      <c r="O4508" s="102"/>
      <c r="P4508" s="102">
        <f t="shared" si="1590"/>
        <v>0</v>
      </c>
      <c r="Q4508" s="102">
        <f t="shared" si="1592"/>
        <v>0</v>
      </c>
      <c r="R4508" s="35"/>
    </row>
    <row r="4509" spans="1:18" x14ac:dyDescent="0.3">
      <c r="A4509" s="40" t="s">
        <v>796</v>
      </c>
      <c r="B4509" s="40" t="s">
        <v>166</v>
      </c>
      <c r="C4509" s="40" t="s">
        <v>334</v>
      </c>
      <c r="D4509" s="40" t="s">
        <v>1662</v>
      </c>
      <c r="E4509" s="88" t="s">
        <v>3016</v>
      </c>
      <c r="F4509" s="40" t="s">
        <v>1668</v>
      </c>
      <c r="G4509" s="81" t="s">
        <v>3072</v>
      </c>
      <c r="H4509" s="9" t="s">
        <v>11</v>
      </c>
      <c r="I4509" s="102">
        <v>15000</v>
      </c>
      <c r="J4509" s="102">
        <v>15000</v>
      </c>
      <c r="K4509" s="102"/>
      <c r="L4509" s="102">
        <f t="shared" si="1588"/>
        <v>0</v>
      </c>
      <c r="M4509" s="102">
        <v>0</v>
      </c>
      <c r="N4509" s="102"/>
      <c r="O4509" s="102"/>
      <c r="P4509" s="102">
        <f t="shared" si="1590"/>
        <v>0</v>
      </c>
      <c r="Q4509" s="102">
        <f t="shared" si="1592"/>
        <v>0</v>
      </c>
      <c r="R4509" s="35"/>
    </row>
    <row r="4510" spans="1:18" x14ac:dyDescent="0.3">
      <c r="A4510" s="40" t="s">
        <v>796</v>
      </c>
      <c r="B4510" s="40" t="s">
        <v>166</v>
      </c>
      <c r="C4510" s="40" t="s">
        <v>334</v>
      </c>
      <c r="D4510" s="40" t="s">
        <v>1662</v>
      </c>
      <c r="E4510" s="52" t="s">
        <v>124</v>
      </c>
      <c r="F4510" s="52" t="s">
        <v>0</v>
      </c>
      <c r="G4510" s="52" t="s">
        <v>0</v>
      </c>
      <c r="H4510" s="6" t="s">
        <v>14</v>
      </c>
      <c r="I4510" s="104">
        <f>SUM(I4511)</f>
        <v>99671</v>
      </c>
      <c r="J4510" s="104">
        <f>SUM(J4511)</f>
        <v>99671</v>
      </c>
      <c r="K4510" s="104">
        <f>SUM(K4511)</f>
        <v>0</v>
      </c>
      <c r="L4510" s="104">
        <f t="shared" si="1588"/>
        <v>27221</v>
      </c>
      <c r="M4510" s="104">
        <f>SUM(M4511)</f>
        <v>8221</v>
      </c>
      <c r="N4510" s="104">
        <f t="shared" ref="N4510:O4510" si="1597">SUM(N4511)</f>
        <v>10000</v>
      </c>
      <c r="O4510" s="104">
        <f t="shared" si="1597"/>
        <v>9000</v>
      </c>
      <c r="P4510" s="104">
        <f t="shared" si="1590"/>
        <v>27221</v>
      </c>
      <c r="Q4510" s="104">
        <f t="shared" si="1592"/>
        <v>27.310852705400769</v>
      </c>
      <c r="R4510" s="35"/>
    </row>
    <row r="4511" spans="1:18" x14ac:dyDescent="0.3">
      <c r="A4511" s="40" t="s">
        <v>796</v>
      </c>
      <c r="B4511" s="40" t="s">
        <v>166</v>
      </c>
      <c r="C4511" s="40" t="s">
        <v>334</v>
      </c>
      <c r="D4511" s="40" t="s">
        <v>1662</v>
      </c>
      <c r="E4511" s="88" t="s">
        <v>3017</v>
      </c>
      <c r="F4511" s="40"/>
      <c r="G4511" s="81" t="s">
        <v>3072</v>
      </c>
      <c r="H4511" s="9" t="s">
        <v>15</v>
      </c>
      <c r="I4511" s="102">
        <v>99671</v>
      </c>
      <c r="J4511" s="102">
        <v>99671</v>
      </c>
      <c r="K4511" s="102"/>
      <c r="L4511" s="102">
        <f t="shared" si="1588"/>
        <v>27221</v>
      </c>
      <c r="M4511" s="102">
        <v>8221</v>
      </c>
      <c r="N4511" s="102">
        <v>10000</v>
      </c>
      <c r="O4511" s="102">
        <v>9000</v>
      </c>
      <c r="P4511" s="102">
        <f t="shared" si="1590"/>
        <v>27221</v>
      </c>
      <c r="Q4511" s="102">
        <f t="shared" si="1592"/>
        <v>27.310852705400769</v>
      </c>
      <c r="R4511" s="35"/>
    </row>
    <row r="4512" spans="1:18" x14ac:dyDescent="0.3">
      <c r="A4512" s="40" t="s">
        <v>796</v>
      </c>
      <c r="B4512" s="40" t="s">
        <v>166</v>
      </c>
      <c r="C4512" s="40" t="s">
        <v>334</v>
      </c>
      <c r="D4512" s="40" t="s">
        <v>1662</v>
      </c>
      <c r="E4512" s="52" t="s">
        <v>125</v>
      </c>
      <c r="F4512" s="52" t="s">
        <v>0</v>
      </c>
      <c r="G4512" s="52" t="s">
        <v>0</v>
      </c>
      <c r="H4512" s="6" t="s">
        <v>16</v>
      </c>
      <c r="I4512" s="104">
        <f>SUM(I4513:I4520)</f>
        <v>163400</v>
      </c>
      <c r="J4512" s="104">
        <f>SUM(J4513:J4520)</f>
        <v>152380</v>
      </c>
      <c r="K4512" s="104">
        <f>SUM(K4513:K4520)</f>
        <v>0</v>
      </c>
      <c r="L4512" s="104">
        <f t="shared" si="1588"/>
        <v>32391</v>
      </c>
      <c r="M4512" s="104">
        <f>SUM(M4513:M4520)</f>
        <v>253</v>
      </c>
      <c r="N4512" s="104">
        <f t="shared" ref="N4512:O4512" si="1598">SUM(N4513:N4520)</f>
        <v>19048</v>
      </c>
      <c r="O4512" s="104">
        <f t="shared" si="1598"/>
        <v>13090</v>
      </c>
      <c r="P4512" s="104">
        <f t="shared" si="1590"/>
        <v>32391</v>
      </c>
      <c r="Q4512" s="104">
        <f t="shared" si="1592"/>
        <v>21.256726604541278</v>
      </c>
      <c r="R4512" s="35"/>
    </row>
    <row r="4513" spans="1:18" x14ac:dyDescent="0.3">
      <c r="A4513" s="40" t="s">
        <v>796</v>
      </c>
      <c r="B4513" s="40" t="s">
        <v>166</v>
      </c>
      <c r="C4513" s="40" t="s">
        <v>334</v>
      </c>
      <c r="D4513" s="40" t="s">
        <v>1662</v>
      </c>
      <c r="E4513" s="88" t="s">
        <v>3018</v>
      </c>
      <c r="F4513" s="40"/>
      <c r="G4513" s="81" t="s">
        <v>3072</v>
      </c>
      <c r="H4513" s="9" t="s">
        <v>17</v>
      </c>
      <c r="I4513" s="102">
        <v>3500</v>
      </c>
      <c r="J4513" s="102">
        <v>3500</v>
      </c>
      <c r="K4513" s="102"/>
      <c r="L4513" s="102">
        <f t="shared" si="1588"/>
        <v>0</v>
      </c>
      <c r="M4513" s="102">
        <v>0</v>
      </c>
      <c r="N4513" s="102"/>
      <c r="O4513" s="102"/>
      <c r="P4513" s="102">
        <f t="shared" si="1590"/>
        <v>0</v>
      </c>
      <c r="Q4513" s="102">
        <f t="shared" si="1592"/>
        <v>0</v>
      </c>
      <c r="R4513" s="35"/>
    </row>
    <row r="4514" spans="1:18" x14ac:dyDescent="0.3">
      <c r="A4514" s="40" t="s">
        <v>796</v>
      </c>
      <c r="B4514" s="40" t="s">
        <v>166</v>
      </c>
      <c r="C4514" s="40" t="s">
        <v>334</v>
      </c>
      <c r="D4514" s="40" t="s">
        <v>1662</v>
      </c>
      <c r="E4514" s="88" t="s">
        <v>3031</v>
      </c>
      <c r="F4514" s="40"/>
      <c r="G4514" s="81" t="s">
        <v>3072</v>
      </c>
      <c r="H4514" s="9" t="s">
        <v>18</v>
      </c>
      <c r="I4514" s="102">
        <v>98000</v>
      </c>
      <c r="J4514" s="102">
        <v>98000</v>
      </c>
      <c r="K4514" s="102"/>
      <c r="L4514" s="102">
        <f t="shared" si="1588"/>
        <v>25000</v>
      </c>
      <c r="M4514" s="102">
        <v>0</v>
      </c>
      <c r="N4514" s="102">
        <v>15000</v>
      </c>
      <c r="O4514" s="102">
        <v>10000</v>
      </c>
      <c r="P4514" s="102">
        <f t="shared" si="1590"/>
        <v>25000</v>
      </c>
      <c r="Q4514" s="102">
        <f t="shared" si="1592"/>
        <v>25.510204081632654</v>
      </c>
      <c r="R4514" s="35"/>
    </row>
    <row r="4515" spans="1:18" x14ac:dyDescent="0.3">
      <c r="A4515" s="40" t="s">
        <v>796</v>
      </c>
      <c r="B4515" s="40" t="s">
        <v>166</v>
      </c>
      <c r="C4515" s="40" t="s">
        <v>334</v>
      </c>
      <c r="D4515" s="40" t="s">
        <v>1662</v>
      </c>
      <c r="E4515" s="88" t="s">
        <v>3032</v>
      </c>
      <c r="F4515" s="40"/>
      <c r="G4515" s="81" t="s">
        <v>3072</v>
      </c>
      <c r="H4515" s="9" t="s">
        <v>19</v>
      </c>
      <c r="I4515" s="102">
        <v>8500</v>
      </c>
      <c r="J4515" s="102">
        <v>8500</v>
      </c>
      <c r="K4515" s="102"/>
      <c r="L4515" s="102">
        <f t="shared" si="1588"/>
        <v>2200</v>
      </c>
      <c r="M4515" s="102">
        <v>0</v>
      </c>
      <c r="N4515" s="102">
        <v>1200</v>
      </c>
      <c r="O4515" s="102">
        <v>1000</v>
      </c>
      <c r="P4515" s="102">
        <f t="shared" si="1590"/>
        <v>2200</v>
      </c>
      <c r="Q4515" s="102">
        <f t="shared" si="1592"/>
        <v>25.882352941176475</v>
      </c>
      <c r="R4515" s="35"/>
    </row>
    <row r="4516" spans="1:18" x14ac:dyDescent="0.3">
      <c r="A4516" s="40" t="s">
        <v>796</v>
      </c>
      <c r="B4516" s="40" t="s">
        <v>166</v>
      </c>
      <c r="C4516" s="40" t="s">
        <v>334</v>
      </c>
      <c r="D4516" s="40" t="s">
        <v>1662</v>
      </c>
      <c r="E4516" s="88" t="s">
        <v>3026</v>
      </c>
      <c r="F4516" s="40"/>
      <c r="G4516" s="81" t="s">
        <v>3072</v>
      </c>
      <c r="H4516" s="9" t="s">
        <v>20</v>
      </c>
      <c r="I4516" s="102">
        <v>14020</v>
      </c>
      <c r="J4516" s="102">
        <v>5000</v>
      </c>
      <c r="K4516" s="102"/>
      <c r="L4516" s="102">
        <f t="shared" si="1588"/>
        <v>832</v>
      </c>
      <c r="M4516" s="102">
        <v>0</v>
      </c>
      <c r="N4516" s="102">
        <v>416</v>
      </c>
      <c r="O4516" s="102">
        <v>416</v>
      </c>
      <c r="P4516" s="102">
        <f t="shared" si="1590"/>
        <v>832</v>
      </c>
      <c r="Q4516" s="102">
        <f t="shared" si="1592"/>
        <v>16.64</v>
      </c>
      <c r="R4516" s="35"/>
    </row>
    <row r="4517" spans="1:18" x14ac:dyDescent="0.3">
      <c r="A4517" s="40" t="s">
        <v>796</v>
      </c>
      <c r="B4517" s="40" t="s">
        <v>166</v>
      </c>
      <c r="C4517" s="40" t="s">
        <v>334</v>
      </c>
      <c r="D4517" s="40" t="s">
        <v>1662</v>
      </c>
      <c r="E4517" s="88" t="s">
        <v>3034</v>
      </c>
      <c r="F4517" s="40"/>
      <c r="G4517" s="81" t="s">
        <v>3072</v>
      </c>
      <c r="H4517" s="9" t="s">
        <v>22</v>
      </c>
      <c r="I4517" s="102">
        <v>17100</v>
      </c>
      <c r="J4517" s="102">
        <v>17100</v>
      </c>
      <c r="K4517" s="102"/>
      <c r="L4517" s="102">
        <f t="shared" si="1588"/>
        <v>0</v>
      </c>
      <c r="M4517" s="102">
        <v>0</v>
      </c>
      <c r="N4517" s="102"/>
      <c r="O4517" s="102"/>
      <c r="P4517" s="102">
        <f t="shared" si="1590"/>
        <v>0</v>
      </c>
      <c r="Q4517" s="102">
        <f t="shared" si="1592"/>
        <v>0</v>
      </c>
      <c r="R4517" s="35"/>
    </row>
    <row r="4518" spans="1:18" x14ac:dyDescent="0.3">
      <c r="A4518" s="40" t="s">
        <v>796</v>
      </c>
      <c r="B4518" s="40" t="s">
        <v>166</v>
      </c>
      <c r="C4518" s="40" t="s">
        <v>334</v>
      </c>
      <c r="D4518" s="40" t="s">
        <v>1662</v>
      </c>
      <c r="E4518" s="88" t="s">
        <v>3035</v>
      </c>
      <c r="F4518" s="40"/>
      <c r="G4518" s="81" t="s">
        <v>3072</v>
      </c>
      <c r="H4518" s="9" t="s">
        <v>23</v>
      </c>
      <c r="I4518" s="102">
        <v>5000</v>
      </c>
      <c r="J4518" s="102">
        <v>5000</v>
      </c>
      <c r="K4518" s="102"/>
      <c r="L4518" s="102">
        <f t="shared" si="1588"/>
        <v>832</v>
      </c>
      <c r="M4518" s="102">
        <v>0</v>
      </c>
      <c r="N4518" s="102">
        <v>416</v>
      </c>
      <c r="O4518" s="102">
        <v>416</v>
      </c>
      <c r="P4518" s="102">
        <f t="shared" si="1590"/>
        <v>832</v>
      </c>
      <c r="Q4518" s="102">
        <f t="shared" si="1592"/>
        <v>16.64</v>
      </c>
      <c r="R4518" s="35"/>
    </row>
    <row r="4519" spans="1:18" x14ac:dyDescent="0.3">
      <c r="A4519" s="40" t="s">
        <v>796</v>
      </c>
      <c r="B4519" s="40" t="s">
        <v>166</v>
      </c>
      <c r="C4519" s="40" t="s">
        <v>334</v>
      </c>
      <c r="D4519" s="40" t="s">
        <v>1662</v>
      </c>
      <c r="E4519" s="88" t="s">
        <v>3036</v>
      </c>
      <c r="F4519" s="40"/>
      <c r="G4519" s="81" t="s">
        <v>3072</v>
      </c>
      <c r="H4519" s="9" t="s">
        <v>24</v>
      </c>
      <c r="I4519" s="102">
        <v>0</v>
      </c>
      <c r="J4519" s="102">
        <v>0</v>
      </c>
      <c r="K4519" s="102"/>
      <c r="L4519" s="102">
        <f t="shared" si="1588"/>
        <v>0</v>
      </c>
      <c r="M4519" s="102">
        <v>0</v>
      </c>
      <c r="N4519" s="102"/>
      <c r="O4519" s="102"/>
      <c r="P4519" s="102">
        <f t="shared" si="1590"/>
        <v>0</v>
      </c>
      <c r="Q4519" s="102" t="str">
        <f t="shared" si="1592"/>
        <v>-</v>
      </c>
      <c r="R4519" s="35"/>
    </row>
    <row r="4520" spans="1:18" x14ac:dyDescent="0.3">
      <c r="A4520" s="41" t="s">
        <v>796</v>
      </c>
      <c r="B4520" s="41" t="s">
        <v>166</v>
      </c>
      <c r="C4520" s="41" t="s">
        <v>334</v>
      </c>
      <c r="D4520" s="41" t="s">
        <v>1662</v>
      </c>
      <c r="E4520" s="41" t="s">
        <v>127</v>
      </c>
      <c r="F4520" s="40" t="s">
        <v>0</v>
      </c>
      <c r="G4520" s="81" t="s">
        <v>0</v>
      </c>
      <c r="H4520" s="6" t="s">
        <v>25</v>
      </c>
      <c r="I4520" s="104">
        <f>SUM(I4521:I4523)</f>
        <v>17280</v>
      </c>
      <c r="J4520" s="104">
        <f>SUM(J4521:J4523)</f>
        <v>15280</v>
      </c>
      <c r="K4520" s="104">
        <f>SUM(K4521:K4523)</f>
        <v>0</v>
      </c>
      <c r="L4520" s="104">
        <f t="shared" si="1588"/>
        <v>3527</v>
      </c>
      <c r="M4520" s="104">
        <f>SUM(M4521:M4523)</f>
        <v>253</v>
      </c>
      <c r="N4520" s="104">
        <f t="shared" ref="N4520:O4520" si="1599">SUM(N4521:N4523)</f>
        <v>2016</v>
      </c>
      <c r="O4520" s="104">
        <f t="shared" si="1599"/>
        <v>1258</v>
      </c>
      <c r="P4520" s="104">
        <f t="shared" si="1590"/>
        <v>3527</v>
      </c>
      <c r="Q4520" s="104">
        <f t="shared" si="1592"/>
        <v>23.082460732984295</v>
      </c>
      <c r="R4520" s="35"/>
    </row>
    <row r="4521" spans="1:18" x14ac:dyDescent="0.3">
      <c r="A4521" s="40" t="s">
        <v>796</v>
      </c>
      <c r="B4521" s="40" t="s">
        <v>166</v>
      </c>
      <c r="C4521" s="40" t="s">
        <v>334</v>
      </c>
      <c r="D4521" s="40" t="s">
        <v>1662</v>
      </c>
      <c r="E4521" s="88" t="s">
        <v>3019</v>
      </c>
      <c r="F4521" s="40"/>
      <c r="G4521" s="81" t="s">
        <v>3072</v>
      </c>
      <c r="H4521" s="9" t="s">
        <v>25</v>
      </c>
      <c r="I4521" s="102">
        <v>10500</v>
      </c>
      <c r="J4521" s="102">
        <v>8500</v>
      </c>
      <c r="K4521" s="102"/>
      <c r="L4521" s="102">
        <f t="shared" si="1588"/>
        <v>2124</v>
      </c>
      <c r="M4521" s="102">
        <v>0</v>
      </c>
      <c r="N4521" s="102">
        <v>1416</v>
      </c>
      <c r="O4521" s="102">
        <v>708</v>
      </c>
      <c r="P4521" s="102">
        <f t="shared" si="1590"/>
        <v>2124</v>
      </c>
      <c r="Q4521" s="102">
        <f t="shared" si="1592"/>
        <v>24.988235294117647</v>
      </c>
      <c r="R4521" s="35"/>
    </row>
    <row r="4522" spans="1:18" x14ac:dyDescent="0.3">
      <c r="A4522" s="40" t="s">
        <v>796</v>
      </c>
      <c r="B4522" s="40" t="s">
        <v>166</v>
      </c>
      <c r="C4522" s="40" t="s">
        <v>334</v>
      </c>
      <c r="D4522" s="40" t="s">
        <v>1662</v>
      </c>
      <c r="E4522" s="88" t="s">
        <v>3019</v>
      </c>
      <c r="F4522" s="40" t="s">
        <v>1669</v>
      </c>
      <c r="G4522" s="81" t="s">
        <v>3072</v>
      </c>
      <c r="H4522" s="9" t="s">
        <v>135</v>
      </c>
      <c r="I4522" s="102">
        <v>3300</v>
      </c>
      <c r="J4522" s="102">
        <v>3300</v>
      </c>
      <c r="K4522" s="102"/>
      <c r="L4522" s="102">
        <f t="shared" si="1588"/>
        <v>903</v>
      </c>
      <c r="M4522" s="102">
        <v>253</v>
      </c>
      <c r="N4522" s="102">
        <v>350</v>
      </c>
      <c r="O4522" s="102">
        <v>300</v>
      </c>
      <c r="P4522" s="102">
        <f t="shared" si="1590"/>
        <v>903</v>
      </c>
      <c r="Q4522" s="102">
        <f t="shared" si="1592"/>
        <v>27.363636363636363</v>
      </c>
      <c r="R4522" s="35"/>
    </row>
    <row r="4523" spans="1:18" ht="20.399999999999999" x14ac:dyDescent="0.3">
      <c r="A4523" s="40" t="s">
        <v>796</v>
      </c>
      <c r="B4523" s="40" t="s">
        <v>166</v>
      </c>
      <c r="C4523" s="40" t="s">
        <v>334</v>
      </c>
      <c r="D4523" s="40" t="s">
        <v>1662</v>
      </c>
      <c r="E4523" s="88" t="s">
        <v>3019</v>
      </c>
      <c r="F4523" s="40" t="s">
        <v>1670</v>
      </c>
      <c r="G4523" s="81" t="s">
        <v>3072</v>
      </c>
      <c r="H4523" s="9" t="s">
        <v>141</v>
      </c>
      <c r="I4523" s="102">
        <v>3480</v>
      </c>
      <c r="J4523" s="102">
        <v>3480</v>
      </c>
      <c r="K4523" s="102"/>
      <c r="L4523" s="102">
        <f t="shared" si="1588"/>
        <v>500</v>
      </c>
      <c r="M4523" s="102">
        <v>0</v>
      </c>
      <c r="N4523" s="102">
        <v>250</v>
      </c>
      <c r="O4523" s="102">
        <v>250</v>
      </c>
      <c r="P4523" s="102">
        <f t="shared" si="1590"/>
        <v>500</v>
      </c>
      <c r="Q4523" s="102">
        <f t="shared" si="1592"/>
        <v>14.367816091954023</v>
      </c>
      <c r="R4523" s="35"/>
    </row>
    <row r="4524" spans="1:18" s="34" customFormat="1" ht="20.399999999999999" x14ac:dyDescent="0.3">
      <c r="A4524" s="43" t="s">
        <v>0</v>
      </c>
      <c r="B4524" s="43" t="s">
        <v>0</v>
      </c>
      <c r="C4524" s="43" t="s">
        <v>0</v>
      </c>
      <c r="D4524" s="49" t="s">
        <v>0</v>
      </c>
      <c r="E4524" s="49" t="s">
        <v>0</v>
      </c>
      <c r="F4524" s="49" t="s">
        <v>0</v>
      </c>
      <c r="G4524" s="49" t="s">
        <v>0</v>
      </c>
      <c r="H4524" s="21" t="s">
        <v>35</v>
      </c>
      <c r="I4524" s="112">
        <f t="shared" ref="I4524:O4525" si="1600">SUM(I4525)</f>
        <v>100</v>
      </c>
      <c r="J4524" s="112">
        <f t="shared" si="1600"/>
        <v>100</v>
      </c>
      <c r="K4524" s="112">
        <f t="shared" si="1600"/>
        <v>0</v>
      </c>
      <c r="L4524" s="112">
        <f t="shared" si="1588"/>
        <v>0</v>
      </c>
      <c r="M4524" s="112">
        <f t="shared" si="1600"/>
        <v>0</v>
      </c>
      <c r="N4524" s="112">
        <f t="shared" si="1600"/>
        <v>0</v>
      </c>
      <c r="O4524" s="112">
        <f t="shared" si="1600"/>
        <v>0</v>
      </c>
      <c r="P4524" s="112">
        <f t="shared" si="1590"/>
        <v>0</v>
      </c>
      <c r="Q4524" s="112">
        <f t="shared" si="1592"/>
        <v>0</v>
      </c>
      <c r="R4524" s="35"/>
    </row>
    <row r="4525" spans="1:18" x14ac:dyDescent="0.3">
      <c r="A4525" s="40" t="s">
        <v>796</v>
      </c>
      <c r="B4525" s="40" t="s">
        <v>166</v>
      </c>
      <c r="C4525" s="40" t="s">
        <v>334</v>
      </c>
      <c r="D4525" s="40" t="s">
        <v>1662</v>
      </c>
      <c r="E4525" s="52" t="s">
        <v>142</v>
      </c>
      <c r="F4525" s="52" t="s">
        <v>0</v>
      </c>
      <c r="G4525" s="52" t="s">
        <v>0</v>
      </c>
      <c r="H4525" s="6" t="s">
        <v>27</v>
      </c>
      <c r="I4525" s="104">
        <f t="shared" si="1600"/>
        <v>100</v>
      </c>
      <c r="J4525" s="104">
        <f t="shared" si="1600"/>
        <v>100</v>
      </c>
      <c r="K4525" s="104">
        <f t="shared" si="1600"/>
        <v>0</v>
      </c>
      <c r="L4525" s="104">
        <f t="shared" si="1588"/>
        <v>0</v>
      </c>
      <c r="M4525" s="104">
        <f t="shared" si="1600"/>
        <v>0</v>
      </c>
      <c r="N4525" s="104">
        <f t="shared" si="1600"/>
        <v>0</v>
      </c>
      <c r="O4525" s="104">
        <f t="shared" si="1600"/>
        <v>0</v>
      </c>
      <c r="P4525" s="104">
        <f t="shared" si="1590"/>
        <v>0</v>
      </c>
      <c r="Q4525" s="104">
        <f t="shared" si="1592"/>
        <v>0</v>
      </c>
      <c r="R4525" s="35"/>
    </row>
    <row r="4526" spans="1:18" x14ac:dyDescent="0.3">
      <c r="A4526" s="40" t="s">
        <v>796</v>
      </c>
      <c r="B4526" s="40" t="s">
        <v>166</v>
      </c>
      <c r="C4526" s="40" t="s">
        <v>334</v>
      </c>
      <c r="D4526" s="40" t="s">
        <v>1662</v>
      </c>
      <c r="E4526" s="88" t="s">
        <v>3021</v>
      </c>
      <c r="F4526" s="40"/>
      <c r="G4526" s="81" t="s">
        <v>3072</v>
      </c>
      <c r="H4526" s="9" t="s">
        <v>34</v>
      </c>
      <c r="I4526" s="102">
        <v>100</v>
      </c>
      <c r="J4526" s="102">
        <v>100</v>
      </c>
      <c r="K4526" s="102"/>
      <c r="L4526" s="102">
        <f t="shared" si="1588"/>
        <v>0</v>
      </c>
      <c r="M4526" s="102">
        <v>0</v>
      </c>
      <c r="N4526" s="102"/>
      <c r="O4526" s="102"/>
      <c r="P4526" s="102">
        <f t="shared" si="1590"/>
        <v>0</v>
      </c>
      <c r="Q4526" s="102">
        <f t="shared" si="1592"/>
        <v>0</v>
      </c>
      <c r="R4526" s="35"/>
    </row>
    <row r="4527" spans="1:18" s="34" customFormat="1" ht="20.399999999999999" x14ac:dyDescent="0.3">
      <c r="A4527" s="43" t="s">
        <v>0</v>
      </c>
      <c r="B4527" s="43" t="s">
        <v>0</v>
      </c>
      <c r="C4527" s="43" t="s">
        <v>0</v>
      </c>
      <c r="D4527" s="49" t="s">
        <v>0</v>
      </c>
      <c r="E4527" s="49" t="s">
        <v>0</v>
      </c>
      <c r="F4527" s="49" t="s">
        <v>0</v>
      </c>
      <c r="G4527" s="49" t="s">
        <v>0</v>
      </c>
      <c r="H4527" s="21" t="s">
        <v>53</v>
      </c>
      <c r="I4527" s="112">
        <f>SUM(I4528)</f>
        <v>47896</v>
      </c>
      <c r="J4527" s="112">
        <f>SUM(J4528)</f>
        <v>0</v>
      </c>
      <c r="K4527" s="112">
        <f>SUM(K4528)</f>
        <v>0</v>
      </c>
      <c r="L4527" s="112">
        <f t="shared" si="1588"/>
        <v>0</v>
      </c>
      <c r="M4527" s="112">
        <f>SUM(M4528)</f>
        <v>0</v>
      </c>
      <c r="N4527" s="112">
        <f t="shared" ref="N4527:O4527" si="1601">SUM(N4528)</f>
        <v>0</v>
      </c>
      <c r="O4527" s="112">
        <f t="shared" si="1601"/>
        <v>0</v>
      </c>
      <c r="P4527" s="112">
        <f t="shared" si="1590"/>
        <v>0</v>
      </c>
      <c r="Q4527" s="112" t="str">
        <f t="shared" si="1592"/>
        <v>-</v>
      </c>
      <c r="R4527" s="35"/>
    </row>
    <row r="4528" spans="1:18" x14ac:dyDescent="0.3">
      <c r="A4528" s="40" t="s">
        <v>796</v>
      </c>
      <c r="B4528" s="40" t="s">
        <v>166</v>
      </c>
      <c r="C4528" s="40" t="s">
        <v>334</v>
      </c>
      <c r="D4528" s="40" t="s">
        <v>1662</v>
      </c>
      <c r="E4528" s="52" t="s">
        <v>149</v>
      </c>
      <c r="F4528" s="52" t="s">
        <v>0</v>
      </c>
      <c r="G4528" s="52" t="s">
        <v>0</v>
      </c>
      <c r="H4528" s="6" t="s">
        <v>46</v>
      </c>
      <c r="I4528" s="104">
        <f>SUM(I4529:I4530)</f>
        <v>47896</v>
      </c>
      <c r="J4528" s="104">
        <f>SUM(J4529:J4530)</f>
        <v>0</v>
      </c>
      <c r="K4528" s="104">
        <f>SUM(K4529:K4530)</f>
        <v>0</v>
      </c>
      <c r="L4528" s="104">
        <f t="shared" si="1588"/>
        <v>0</v>
      </c>
      <c r="M4528" s="104">
        <f>SUM(M4529:M4530)</f>
        <v>0</v>
      </c>
      <c r="N4528" s="104">
        <f t="shared" ref="N4528:O4528" si="1602">SUM(N4529:N4530)</f>
        <v>0</v>
      </c>
      <c r="O4528" s="104">
        <f t="shared" si="1602"/>
        <v>0</v>
      </c>
      <c r="P4528" s="104">
        <f t="shared" si="1590"/>
        <v>0</v>
      </c>
      <c r="Q4528" s="104" t="str">
        <f t="shared" si="1592"/>
        <v>-</v>
      </c>
      <c r="R4528" s="35"/>
    </row>
    <row r="4529" spans="1:18" x14ac:dyDescent="0.3">
      <c r="A4529" s="40" t="s">
        <v>796</v>
      </c>
      <c r="B4529" s="40" t="s">
        <v>166</v>
      </c>
      <c r="C4529" s="40" t="s">
        <v>334</v>
      </c>
      <c r="D4529" s="40" t="s">
        <v>1662</v>
      </c>
      <c r="E4529" s="88" t="s">
        <v>3022</v>
      </c>
      <c r="F4529" s="40"/>
      <c r="G4529" s="81" t="s">
        <v>3072</v>
      </c>
      <c r="H4529" s="9" t="s">
        <v>49</v>
      </c>
      <c r="I4529" s="102">
        <v>20000</v>
      </c>
      <c r="J4529" s="102">
        <v>0</v>
      </c>
      <c r="K4529" s="102"/>
      <c r="L4529" s="102">
        <f t="shared" si="1588"/>
        <v>0</v>
      </c>
      <c r="M4529" s="102">
        <v>0</v>
      </c>
      <c r="N4529" s="102"/>
      <c r="O4529" s="102"/>
      <c r="P4529" s="102">
        <f t="shared" si="1590"/>
        <v>0</v>
      </c>
      <c r="Q4529" s="102" t="str">
        <f t="shared" si="1592"/>
        <v>-</v>
      </c>
      <c r="R4529" s="35"/>
    </row>
    <row r="4530" spans="1:18" x14ac:dyDescent="0.3">
      <c r="A4530" s="40" t="s">
        <v>796</v>
      </c>
      <c r="B4530" s="40" t="s">
        <v>166</v>
      </c>
      <c r="C4530" s="40" t="s">
        <v>334</v>
      </c>
      <c r="D4530" s="40" t="s">
        <v>1662</v>
      </c>
      <c r="E4530" s="88" t="s">
        <v>3037</v>
      </c>
      <c r="F4530" s="40"/>
      <c r="G4530" s="81" t="s">
        <v>3072</v>
      </c>
      <c r="H4530" s="9" t="s">
        <v>52</v>
      </c>
      <c r="I4530" s="102">
        <v>27896</v>
      </c>
      <c r="J4530" s="102">
        <v>0</v>
      </c>
      <c r="K4530" s="102"/>
      <c r="L4530" s="102">
        <f t="shared" si="1588"/>
        <v>0</v>
      </c>
      <c r="M4530" s="102">
        <v>0</v>
      </c>
      <c r="N4530" s="102"/>
      <c r="O4530" s="102"/>
      <c r="P4530" s="102">
        <f t="shared" si="1590"/>
        <v>0</v>
      </c>
      <c r="Q4530" s="102" t="str">
        <f t="shared" si="1592"/>
        <v>-</v>
      </c>
      <c r="R4530" s="35"/>
    </row>
    <row r="4531" spans="1:18" s="34" customFormat="1" x14ac:dyDescent="0.3">
      <c r="A4531" s="49" t="s">
        <v>0</v>
      </c>
      <c r="B4531" s="49" t="s">
        <v>0</v>
      </c>
      <c r="C4531" s="49" t="s">
        <v>0</v>
      </c>
      <c r="D4531" s="49" t="s">
        <v>0</v>
      </c>
      <c r="E4531" s="49" t="s">
        <v>0</v>
      </c>
      <c r="F4531" s="49" t="s">
        <v>0</v>
      </c>
      <c r="G4531" s="49" t="s">
        <v>0</v>
      </c>
      <c r="H4531" s="21" t="s">
        <v>1671</v>
      </c>
      <c r="I4531" s="112">
        <f>SUM(I4501,I4524,I4527)</f>
        <v>1424840</v>
      </c>
      <c r="J4531" s="112">
        <f>SUM(J4501,J4524,J4527)</f>
        <v>1365924</v>
      </c>
      <c r="K4531" s="112">
        <f>SUM(K4501,K4524,K4527)</f>
        <v>0</v>
      </c>
      <c r="L4531" s="112">
        <f t="shared" si="1588"/>
        <v>333557</v>
      </c>
      <c r="M4531" s="112">
        <f>SUM(M4501,M4524,M4527)</f>
        <v>95885</v>
      </c>
      <c r="N4531" s="112">
        <f t="shared" ref="N4531:O4531" si="1603">SUM(N4501,N4524,N4527)</f>
        <v>122315</v>
      </c>
      <c r="O4531" s="112">
        <f t="shared" si="1603"/>
        <v>115357</v>
      </c>
      <c r="P4531" s="112">
        <f t="shared" si="1590"/>
        <v>333557</v>
      </c>
      <c r="Q4531" s="112">
        <f t="shared" si="1592"/>
        <v>24.419879876186375</v>
      </c>
      <c r="R4531" s="35"/>
    </row>
    <row r="4532" spans="1:18" ht="15" thickBot="1" x14ac:dyDescent="0.35">
      <c r="A4532" s="81" t="s">
        <v>0</v>
      </c>
      <c r="B4532" s="81" t="s">
        <v>0</v>
      </c>
      <c r="C4532" s="81" t="s">
        <v>0</v>
      </c>
      <c r="D4532" s="81" t="s">
        <v>0</v>
      </c>
      <c r="E4532" s="81" t="s">
        <v>0</v>
      </c>
      <c r="F4532" s="81" t="s">
        <v>0</v>
      </c>
      <c r="G4532" s="81" t="s">
        <v>0</v>
      </c>
      <c r="H4532" s="6" t="s">
        <v>152</v>
      </c>
      <c r="I4532" s="104">
        <v>46</v>
      </c>
      <c r="J4532" s="104">
        <v>46</v>
      </c>
      <c r="K4532" s="104"/>
      <c r="L4532" s="104"/>
      <c r="M4532" s="104"/>
      <c r="N4532" s="104"/>
      <c r="O4532" s="104"/>
      <c r="P4532" s="104"/>
      <c r="Q4532" s="104"/>
      <c r="R4532" s="35"/>
    </row>
    <row r="4533" spans="1:18" s="34" customFormat="1" ht="31.2" thickBot="1" x14ac:dyDescent="0.35">
      <c r="A4533" s="127" t="s">
        <v>0</v>
      </c>
      <c r="B4533" s="127" t="s">
        <v>0</v>
      </c>
      <c r="C4533" s="127" t="s">
        <v>0</v>
      </c>
      <c r="D4533" s="127" t="s">
        <v>0</v>
      </c>
      <c r="E4533" s="127" t="s">
        <v>0</v>
      </c>
      <c r="F4533" s="127" t="s">
        <v>0</v>
      </c>
      <c r="G4533" s="127" t="s">
        <v>0</v>
      </c>
      <c r="H4533" s="29" t="s">
        <v>63</v>
      </c>
      <c r="I4533" s="124" t="s">
        <v>3013</v>
      </c>
      <c r="J4533" s="124" t="s">
        <v>2</v>
      </c>
      <c r="K4533" s="124" t="s">
        <v>3097</v>
      </c>
      <c r="L4533" s="124" t="s">
        <v>3097</v>
      </c>
      <c r="M4533" s="124" t="s">
        <v>3098</v>
      </c>
      <c r="N4533" s="124" t="s">
        <v>3099</v>
      </c>
      <c r="O4533" s="124" t="s">
        <v>3100</v>
      </c>
      <c r="P4533" s="124" t="s">
        <v>3097</v>
      </c>
      <c r="Q4533" s="126" t="s">
        <v>3101</v>
      </c>
      <c r="R4533" s="35"/>
    </row>
    <row r="4534" spans="1:18" x14ac:dyDescent="0.3">
      <c r="A4534" s="128"/>
      <c r="B4534" s="128"/>
      <c r="C4534" s="128"/>
      <c r="D4534" s="128"/>
      <c r="E4534" s="128"/>
      <c r="F4534" s="128"/>
      <c r="G4534" s="128"/>
      <c r="H4534" s="10" t="s">
        <v>0</v>
      </c>
      <c r="I4534" s="103">
        <v>1</v>
      </c>
      <c r="J4534" s="103">
        <v>2</v>
      </c>
      <c r="K4534" s="103">
        <v>3</v>
      </c>
      <c r="L4534" s="103" t="s">
        <v>3</v>
      </c>
      <c r="M4534" s="103">
        <v>5</v>
      </c>
      <c r="N4534" s="103">
        <v>6</v>
      </c>
      <c r="O4534" s="103">
        <v>7</v>
      </c>
      <c r="P4534" s="103" t="s">
        <v>3102</v>
      </c>
      <c r="Q4534" s="103">
        <v>9</v>
      </c>
      <c r="R4534" s="35"/>
    </row>
    <row r="4535" spans="1:18" x14ac:dyDescent="0.3">
      <c r="A4535" s="128"/>
      <c r="B4535" s="128"/>
      <c r="C4535" s="128"/>
      <c r="D4535" s="128"/>
      <c r="E4535" s="128"/>
      <c r="F4535" s="128"/>
      <c r="G4535" s="128"/>
      <c r="H4535" s="11" t="s">
        <v>100</v>
      </c>
      <c r="I4535" s="105">
        <f>SUM(I4531)</f>
        <v>1424840</v>
      </c>
      <c r="J4535" s="105">
        <f>SUM(J4531)</f>
        <v>1365924</v>
      </c>
      <c r="K4535" s="105">
        <f>SUM(K4531)</f>
        <v>0</v>
      </c>
      <c r="L4535" s="105">
        <f t="shared" si="1588"/>
        <v>333557</v>
      </c>
      <c r="M4535" s="105">
        <f>SUM(M4531)</f>
        <v>95885</v>
      </c>
      <c r="N4535" s="105">
        <f t="shared" ref="N4535:O4535" si="1604">SUM(N4531)</f>
        <v>122315</v>
      </c>
      <c r="O4535" s="105">
        <f t="shared" si="1604"/>
        <v>115357</v>
      </c>
      <c r="P4535" s="105">
        <f t="shared" si="1590"/>
        <v>333557</v>
      </c>
      <c r="Q4535" s="105">
        <f t="shared" si="1592"/>
        <v>24.419879876186375</v>
      </c>
      <c r="R4535" s="35"/>
    </row>
    <row r="4536" spans="1:18" x14ac:dyDescent="0.3">
      <c r="A4536" s="128"/>
      <c r="B4536" s="128"/>
      <c r="C4536" s="128"/>
      <c r="D4536" s="128"/>
      <c r="E4536" s="128"/>
      <c r="F4536" s="128"/>
      <c r="G4536" s="128"/>
      <c r="H4536" s="12" t="s">
        <v>62</v>
      </c>
      <c r="I4536" s="105">
        <f>SUM(I4535)</f>
        <v>1424840</v>
      </c>
      <c r="J4536" s="105">
        <f>SUM(J4535)</f>
        <v>1365924</v>
      </c>
      <c r="K4536" s="105">
        <f>SUM(K4535)</f>
        <v>0</v>
      </c>
      <c r="L4536" s="105">
        <f t="shared" si="1588"/>
        <v>333557</v>
      </c>
      <c r="M4536" s="105">
        <f>SUM(M4535)</f>
        <v>95885</v>
      </c>
      <c r="N4536" s="105">
        <f t="shared" ref="N4536:O4536" si="1605">SUM(N4535)</f>
        <v>122315</v>
      </c>
      <c r="O4536" s="105">
        <f t="shared" si="1605"/>
        <v>115357</v>
      </c>
      <c r="P4536" s="105">
        <f t="shared" si="1590"/>
        <v>333557</v>
      </c>
      <c r="Q4536" s="105">
        <f t="shared" si="1592"/>
        <v>24.419879876186375</v>
      </c>
      <c r="R4536" s="35"/>
    </row>
    <row r="4537" spans="1:18" ht="15" thickBot="1" x14ac:dyDescent="0.35">
      <c r="A4537" s="129"/>
      <c r="B4537" s="129"/>
      <c r="C4537" s="129"/>
      <c r="D4537" s="129"/>
      <c r="E4537" s="129"/>
      <c r="F4537" s="129"/>
      <c r="G4537" s="129"/>
      <c r="R4537" s="35"/>
    </row>
    <row r="4538" spans="1:18" s="34" customFormat="1" ht="31.2" thickBot="1" x14ac:dyDescent="0.35">
      <c r="A4538" s="45" t="s">
        <v>112</v>
      </c>
      <c r="B4538" s="45" t="s">
        <v>113</v>
      </c>
      <c r="C4538" s="45" t="s">
        <v>114</v>
      </c>
      <c r="D4538" s="46" t="s">
        <v>0</v>
      </c>
      <c r="E4538" s="45" t="s">
        <v>3014</v>
      </c>
      <c r="F4538" s="45" t="s">
        <v>115</v>
      </c>
      <c r="G4538" s="45" t="s">
        <v>116</v>
      </c>
      <c r="H4538" s="29" t="s">
        <v>1</v>
      </c>
      <c r="I4538" s="124" t="s">
        <v>3013</v>
      </c>
      <c r="J4538" s="124" t="s">
        <v>2</v>
      </c>
      <c r="K4538" s="124" t="s">
        <v>3097</v>
      </c>
      <c r="L4538" s="124" t="s">
        <v>3097</v>
      </c>
      <c r="M4538" s="124" t="s">
        <v>3098</v>
      </c>
      <c r="N4538" s="124" t="s">
        <v>3099</v>
      </c>
      <c r="O4538" s="124" t="s">
        <v>3100</v>
      </c>
      <c r="P4538" s="124" t="s">
        <v>3097</v>
      </c>
      <c r="Q4538" s="126" t="s">
        <v>3101</v>
      </c>
      <c r="R4538" s="35"/>
    </row>
    <row r="4539" spans="1:18" x14ac:dyDescent="0.3">
      <c r="A4539" s="50" t="s">
        <v>0</v>
      </c>
      <c r="B4539" s="50" t="s">
        <v>0</v>
      </c>
      <c r="C4539" s="50" t="s">
        <v>0</v>
      </c>
      <c r="D4539" s="51" t="s">
        <v>0</v>
      </c>
      <c r="E4539" s="51" t="s">
        <v>0</v>
      </c>
      <c r="F4539" s="86" t="s">
        <v>0</v>
      </c>
      <c r="G4539" s="87" t="s">
        <v>0</v>
      </c>
      <c r="H4539" s="8" t="s">
        <v>0</v>
      </c>
      <c r="I4539" s="103">
        <v>1</v>
      </c>
      <c r="J4539" s="103">
        <v>2</v>
      </c>
      <c r="K4539" s="103">
        <v>3</v>
      </c>
      <c r="L4539" s="103" t="s">
        <v>3</v>
      </c>
      <c r="M4539" s="103">
        <v>5</v>
      </c>
      <c r="N4539" s="103">
        <v>6</v>
      </c>
      <c r="O4539" s="103">
        <v>7</v>
      </c>
      <c r="P4539" s="103" t="s">
        <v>3102</v>
      </c>
      <c r="Q4539" s="103">
        <v>9</v>
      </c>
      <c r="R4539" s="35"/>
    </row>
    <row r="4540" spans="1:18" x14ac:dyDescent="0.3">
      <c r="A4540" s="41" t="s">
        <v>796</v>
      </c>
      <c r="B4540" s="41" t="s">
        <v>166</v>
      </c>
      <c r="C4540" s="40" t="s">
        <v>909</v>
      </c>
      <c r="D4540" s="40" t="s">
        <v>1672</v>
      </c>
      <c r="E4540" s="52" t="s">
        <v>0</v>
      </c>
      <c r="F4540" s="52" t="s">
        <v>0</v>
      </c>
      <c r="G4540" s="52" t="s">
        <v>0</v>
      </c>
      <c r="H4540" s="6" t="s">
        <v>1673</v>
      </c>
      <c r="I4540" s="102"/>
      <c r="J4540" s="102"/>
      <c r="K4540" s="102"/>
      <c r="L4540" s="102">
        <f t="shared" si="1588"/>
        <v>0</v>
      </c>
      <c r="M4540" s="102">
        <v>0</v>
      </c>
      <c r="N4540" s="102"/>
      <c r="O4540" s="102"/>
      <c r="P4540" s="102">
        <f t="shared" si="1590"/>
        <v>0</v>
      </c>
      <c r="Q4540" s="102" t="str">
        <f t="shared" si="1592"/>
        <v>-</v>
      </c>
      <c r="R4540" s="35"/>
    </row>
    <row r="4541" spans="1:18" s="34" customFormat="1" ht="20.399999999999999" x14ac:dyDescent="0.3">
      <c r="A4541" s="43" t="s">
        <v>0</v>
      </c>
      <c r="B4541" s="43" t="s">
        <v>0</v>
      </c>
      <c r="C4541" s="43" t="s">
        <v>0</v>
      </c>
      <c r="D4541" s="49" t="s">
        <v>0</v>
      </c>
      <c r="E4541" s="49" t="s">
        <v>0</v>
      </c>
      <c r="F4541" s="49" t="s">
        <v>0</v>
      </c>
      <c r="G4541" s="49" t="s">
        <v>0</v>
      </c>
      <c r="H4541" s="21" t="s">
        <v>26</v>
      </c>
      <c r="I4541" s="112">
        <f>SUM(I4542,I4550,I4552)</f>
        <v>1885928</v>
      </c>
      <c r="J4541" s="112">
        <f>SUM(J4542,J4550,J4552)</f>
        <v>1806428</v>
      </c>
      <c r="K4541" s="112">
        <f>SUM(K4542,K4550,K4552)</f>
        <v>0</v>
      </c>
      <c r="L4541" s="112">
        <f t="shared" si="1588"/>
        <v>473189</v>
      </c>
      <c r="M4541" s="112">
        <f>SUM(M4542,M4550,M4552)</f>
        <v>131589</v>
      </c>
      <c r="N4541" s="112">
        <f t="shared" ref="N4541:O4541" si="1606">SUM(N4542,N4550,N4552)</f>
        <v>172200</v>
      </c>
      <c r="O4541" s="112">
        <f t="shared" si="1606"/>
        <v>169400</v>
      </c>
      <c r="P4541" s="112">
        <f t="shared" si="1590"/>
        <v>473189</v>
      </c>
      <c r="Q4541" s="112">
        <f t="shared" si="1592"/>
        <v>26.194733474016125</v>
      </c>
      <c r="R4541" s="35"/>
    </row>
    <row r="4542" spans="1:18" x14ac:dyDescent="0.3">
      <c r="A4542" s="40" t="s">
        <v>796</v>
      </c>
      <c r="B4542" s="40" t="s">
        <v>166</v>
      </c>
      <c r="C4542" s="40" t="s">
        <v>909</v>
      </c>
      <c r="D4542" s="40" t="s">
        <v>1672</v>
      </c>
      <c r="E4542" s="52" t="s">
        <v>119</v>
      </c>
      <c r="F4542" s="52" t="s">
        <v>0</v>
      </c>
      <c r="G4542" s="52" t="s">
        <v>0</v>
      </c>
      <c r="H4542" s="6" t="s">
        <v>5</v>
      </c>
      <c r="I4542" s="104">
        <f>SUM(I4543,I4544)</f>
        <v>1507075</v>
      </c>
      <c r="J4542" s="104">
        <f>SUM(J4543,J4544)</f>
        <v>1507075</v>
      </c>
      <c r="K4542" s="104">
        <f>SUM(K4543,K4544)</f>
        <v>0</v>
      </c>
      <c r="L4542" s="104">
        <f t="shared" si="1588"/>
        <v>382938</v>
      </c>
      <c r="M4542" s="104">
        <f>SUM(M4543,M4544)</f>
        <v>119938</v>
      </c>
      <c r="N4542" s="104">
        <f t="shared" ref="N4542:O4542" si="1607">SUM(N4543,N4544)</f>
        <v>131500</v>
      </c>
      <c r="O4542" s="104">
        <f t="shared" si="1607"/>
        <v>131500</v>
      </c>
      <c r="P4542" s="104">
        <f t="shared" si="1590"/>
        <v>382938</v>
      </c>
      <c r="Q4542" s="104">
        <f t="shared" si="1592"/>
        <v>25.409352553787969</v>
      </c>
      <c r="R4542" s="35"/>
    </row>
    <row r="4543" spans="1:18" x14ac:dyDescent="0.3">
      <c r="A4543" s="40" t="s">
        <v>796</v>
      </c>
      <c r="B4543" s="40" t="s">
        <v>166</v>
      </c>
      <c r="C4543" s="40" t="s">
        <v>909</v>
      </c>
      <c r="D4543" s="40" t="s">
        <v>1672</v>
      </c>
      <c r="E4543" s="88" t="s">
        <v>3015</v>
      </c>
      <c r="F4543" s="40"/>
      <c r="G4543" s="81" t="s">
        <v>3072</v>
      </c>
      <c r="H4543" s="9" t="s">
        <v>6</v>
      </c>
      <c r="I4543" s="102">
        <v>1290875</v>
      </c>
      <c r="J4543" s="102">
        <v>1290875</v>
      </c>
      <c r="K4543" s="102"/>
      <c r="L4543" s="102">
        <f t="shared" si="1588"/>
        <v>337659</v>
      </c>
      <c r="M4543" s="102">
        <v>107659</v>
      </c>
      <c r="N4543" s="102">
        <v>115000</v>
      </c>
      <c r="O4543" s="102">
        <v>115000</v>
      </c>
      <c r="P4543" s="102">
        <f t="shared" si="1590"/>
        <v>337659</v>
      </c>
      <c r="Q4543" s="102">
        <f t="shared" si="1592"/>
        <v>26.157373874310064</v>
      </c>
      <c r="R4543" s="35"/>
    </row>
    <row r="4544" spans="1:18" x14ac:dyDescent="0.3">
      <c r="A4544" s="41" t="s">
        <v>796</v>
      </c>
      <c r="B4544" s="41" t="s">
        <v>166</v>
      </c>
      <c r="C4544" s="41" t="s">
        <v>909</v>
      </c>
      <c r="D4544" s="41" t="s">
        <v>1672</v>
      </c>
      <c r="E4544" s="41" t="s">
        <v>120</v>
      </c>
      <c r="F4544" s="40" t="s">
        <v>0</v>
      </c>
      <c r="G4544" s="81" t="s">
        <v>0</v>
      </c>
      <c r="H4544" s="6" t="s">
        <v>7</v>
      </c>
      <c r="I4544" s="104">
        <f>SUM(I4545:I4549)</f>
        <v>216200</v>
      </c>
      <c r="J4544" s="104">
        <f t="shared" ref="J4544:O4544" si="1608">SUM(J4545:J4549)</f>
        <v>216200</v>
      </c>
      <c r="K4544" s="104">
        <f t="shared" si="1608"/>
        <v>0</v>
      </c>
      <c r="L4544" s="104">
        <f t="shared" si="1588"/>
        <v>45279</v>
      </c>
      <c r="M4544" s="104">
        <f t="shared" si="1608"/>
        <v>12279</v>
      </c>
      <c r="N4544" s="104">
        <f t="shared" si="1608"/>
        <v>16500</v>
      </c>
      <c r="O4544" s="104">
        <f t="shared" si="1608"/>
        <v>16500</v>
      </c>
      <c r="P4544" s="104">
        <f t="shared" si="1590"/>
        <v>45279</v>
      </c>
      <c r="Q4544" s="104">
        <f t="shared" si="1592"/>
        <v>20.943108233117481</v>
      </c>
      <c r="R4544" s="35"/>
    </row>
    <row r="4545" spans="1:18" x14ac:dyDescent="0.3">
      <c r="A4545" s="40" t="s">
        <v>796</v>
      </c>
      <c r="B4545" s="40" t="s">
        <v>166</v>
      </c>
      <c r="C4545" s="40" t="s">
        <v>909</v>
      </c>
      <c r="D4545" s="40" t="s">
        <v>1672</v>
      </c>
      <c r="E4545" s="88" t="s">
        <v>3016</v>
      </c>
      <c r="F4545" s="40" t="s">
        <v>1674</v>
      </c>
      <c r="G4545" s="81" t="s">
        <v>3072</v>
      </c>
      <c r="H4545" s="9" t="s">
        <v>9</v>
      </c>
      <c r="I4545" s="102">
        <v>37500</v>
      </c>
      <c r="J4545" s="102">
        <v>37500</v>
      </c>
      <c r="K4545" s="102"/>
      <c r="L4545" s="102">
        <f t="shared" si="1588"/>
        <v>9391</v>
      </c>
      <c r="M4545" s="102">
        <v>2391</v>
      </c>
      <c r="N4545" s="102">
        <v>3500</v>
      </c>
      <c r="O4545" s="102">
        <v>3500</v>
      </c>
      <c r="P4545" s="102">
        <f t="shared" si="1590"/>
        <v>9391</v>
      </c>
      <c r="Q4545" s="102">
        <f t="shared" si="1592"/>
        <v>25.042666666666669</v>
      </c>
      <c r="R4545" s="35"/>
    </row>
    <row r="4546" spans="1:18" x14ac:dyDescent="0.3">
      <c r="A4546" s="40" t="s">
        <v>796</v>
      </c>
      <c r="B4546" s="40" t="s">
        <v>166</v>
      </c>
      <c r="C4546" s="40" t="s">
        <v>909</v>
      </c>
      <c r="D4546" s="40" t="s">
        <v>1672</v>
      </c>
      <c r="E4546" s="88" t="s">
        <v>3016</v>
      </c>
      <c r="F4546" s="40" t="s">
        <v>1675</v>
      </c>
      <c r="G4546" s="81" t="s">
        <v>3072</v>
      </c>
      <c r="H4546" s="9" t="s">
        <v>12</v>
      </c>
      <c r="I4546" s="102">
        <v>122000</v>
      </c>
      <c r="J4546" s="102">
        <v>122000</v>
      </c>
      <c r="K4546" s="102"/>
      <c r="L4546" s="102">
        <f t="shared" si="1588"/>
        <v>35888</v>
      </c>
      <c r="M4546" s="102">
        <v>9888</v>
      </c>
      <c r="N4546" s="102">
        <v>13000</v>
      </c>
      <c r="O4546" s="102">
        <v>13000</v>
      </c>
      <c r="P4546" s="102">
        <f t="shared" si="1590"/>
        <v>35888</v>
      </c>
      <c r="Q4546" s="102">
        <f t="shared" si="1592"/>
        <v>29.416393442622951</v>
      </c>
      <c r="R4546" s="35"/>
    </row>
    <row r="4547" spans="1:18" x14ac:dyDescent="0.3">
      <c r="A4547" s="40" t="s">
        <v>796</v>
      </c>
      <c r="B4547" s="40" t="s">
        <v>166</v>
      </c>
      <c r="C4547" s="40" t="s">
        <v>909</v>
      </c>
      <c r="D4547" s="40" t="s">
        <v>1672</v>
      </c>
      <c r="E4547" s="88" t="s">
        <v>3016</v>
      </c>
      <c r="F4547" s="40" t="s">
        <v>1676</v>
      </c>
      <c r="G4547" s="81" t="s">
        <v>3072</v>
      </c>
      <c r="H4547" s="9" t="s">
        <v>10</v>
      </c>
      <c r="I4547" s="102">
        <v>26200</v>
      </c>
      <c r="J4547" s="102">
        <v>26200</v>
      </c>
      <c r="K4547" s="102"/>
      <c r="L4547" s="102">
        <f t="shared" si="1588"/>
        <v>0</v>
      </c>
      <c r="M4547" s="102">
        <v>0</v>
      </c>
      <c r="N4547" s="102"/>
      <c r="O4547" s="102"/>
      <c r="P4547" s="102">
        <f t="shared" si="1590"/>
        <v>0</v>
      </c>
      <c r="Q4547" s="102">
        <f t="shared" si="1592"/>
        <v>0</v>
      </c>
      <c r="R4547" s="35"/>
    </row>
    <row r="4548" spans="1:18" x14ac:dyDescent="0.3">
      <c r="A4548" s="40" t="s">
        <v>796</v>
      </c>
      <c r="B4548" s="40" t="s">
        <v>166</v>
      </c>
      <c r="C4548" s="40" t="s">
        <v>909</v>
      </c>
      <c r="D4548" s="40" t="s">
        <v>1672</v>
      </c>
      <c r="E4548" s="88" t="s">
        <v>3016</v>
      </c>
      <c r="F4548" s="40" t="s">
        <v>1677</v>
      </c>
      <c r="G4548" s="81" t="s">
        <v>3072</v>
      </c>
      <c r="H4548" s="9" t="s">
        <v>8</v>
      </c>
      <c r="I4548" s="102">
        <v>13000</v>
      </c>
      <c r="J4548" s="102">
        <v>13000</v>
      </c>
      <c r="K4548" s="102"/>
      <c r="L4548" s="102">
        <f t="shared" si="1588"/>
        <v>0</v>
      </c>
      <c r="M4548" s="102">
        <v>0</v>
      </c>
      <c r="N4548" s="102"/>
      <c r="O4548" s="102"/>
      <c r="P4548" s="102">
        <f t="shared" si="1590"/>
        <v>0</v>
      </c>
      <c r="Q4548" s="102">
        <f t="shared" si="1592"/>
        <v>0</v>
      </c>
      <c r="R4548" s="35"/>
    </row>
    <row r="4549" spans="1:18" x14ac:dyDescent="0.3">
      <c r="A4549" s="40" t="s">
        <v>796</v>
      </c>
      <c r="B4549" s="40" t="s">
        <v>166</v>
      </c>
      <c r="C4549" s="40" t="s">
        <v>909</v>
      </c>
      <c r="D4549" s="40" t="s">
        <v>1672</v>
      </c>
      <c r="E4549" s="88" t="s">
        <v>3016</v>
      </c>
      <c r="F4549" s="40" t="s">
        <v>1678</v>
      </c>
      <c r="G4549" s="81" t="s">
        <v>3072</v>
      </c>
      <c r="H4549" s="9" t="s">
        <v>11</v>
      </c>
      <c r="I4549" s="102">
        <v>17500</v>
      </c>
      <c r="J4549" s="102">
        <v>17500</v>
      </c>
      <c r="K4549" s="102"/>
      <c r="L4549" s="102">
        <f t="shared" si="1588"/>
        <v>0</v>
      </c>
      <c r="M4549" s="102">
        <v>0</v>
      </c>
      <c r="N4549" s="102"/>
      <c r="O4549" s="102"/>
      <c r="P4549" s="102">
        <f t="shared" si="1590"/>
        <v>0</v>
      </c>
      <c r="Q4549" s="102">
        <f t="shared" si="1592"/>
        <v>0</v>
      </c>
      <c r="R4549" s="35"/>
    </row>
    <row r="4550" spans="1:18" x14ac:dyDescent="0.3">
      <c r="A4550" s="40" t="s">
        <v>796</v>
      </c>
      <c r="B4550" s="40" t="s">
        <v>166</v>
      </c>
      <c r="C4550" s="40" t="s">
        <v>909</v>
      </c>
      <c r="D4550" s="40" t="s">
        <v>1672</v>
      </c>
      <c r="E4550" s="52" t="s">
        <v>124</v>
      </c>
      <c r="F4550" s="52" t="s">
        <v>0</v>
      </c>
      <c r="G4550" s="52" t="s">
        <v>0</v>
      </c>
      <c r="H4550" s="6" t="s">
        <v>14</v>
      </c>
      <c r="I4550" s="104">
        <f t="shared" ref="I4550:O4550" si="1609">SUM(I4551)</f>
        <v>138215</v>
      </c>
      <c r="J4550" s="104">
        <f t="shared" si="1609"/>
        <v>138215</v>
      </c>
      <c r="K4550" s="104">
        <f t="shared" si="1609"/>
        <v>0</v>
      </c>
      <c r="L4550" s="104">
        <f t="shared" si="1588"/>
        <v>43305</v>
      </c>
      <c r="M4550" s="104">
        <f t="shared" si="1609"/>
        <v>11305</v>
      </c>
      <c r="N4550" s="104">
        <f t="shared" si="1609"/>
        <v>17000</v>
      </c>
      <c r="O4550" s="104">
        <f t="shared" si="1609"/>
        <v>15000</v>
      </c>
      <c r="P4550" s="104">
        <f t="shared" si="1590"/>
        <v>43305</v>
      </c>
      <c r="Q4550" s="104">
        <f t="shared" si="1592"/>
        <v>31.331621025214339</v>
      </c>
      <c r="R4550" s="35"/>
    </row>
    <row r="4551" spans="1:18" x14ac:dyDescent="0.3">
      <c r="A4551" s="40" t="s">
        <v>796</v>
      </c>
      <c r="B4551" s="40" t="s">
        <v>166</v>
      </c>
      <c r="C4551" s="40" t="s">
        <v>909</v>
      </c>
      <c r="D4551" s="40" t="s">
        <v>1672</v>
      </c>
      <c r="E4551" s="88" t="s">
        <v>3017</v>
      </c>
      <c r="F4551" s="40"/>
      <c r="G4551" s="81" t="s">
        <v>3072</v>
      </c>
      <c r="H4551" s="9" t="s">
        <v>15</v>
      </c>
      <c r="I4551" s="102">
        <v>138215</v>
      </c>
      <c r="J4551" s="102">
        <v>138215</v>
      </c>
      <c r="K4551" s="102"/>
      <c r="L4551" s="102">
        <f t="shared" si="1588"/>
        <v>43305</v>
      </c>
      <c r="M4551" s="102">
        <v>11305</v>
      </c>
      <c r="N4551" s="102">
        <v>17000</v>
      </c>
      <c r="O4551" s="102">
        <v>15000</v>
      </c>
      <c r="P4551" s="102">
        <f t="shared" si="1590"/>
        <v>43305</v>
      </c>
      <c r="Q4551" s="102">
        <f t="shared" si="1592"/>
        <v>31.331621025214339</v>
      </c>
      <c r="R4551" s="35"/>
    </row>
    <row r="4552" spans="1:18" x14ac:dyDescent="0.3">
      <c r="A4552" s="40" t="s">
        <v>796</v>
      </c>
      <c r="B4552" s="40" t="s">
        <v>166</v>
      </c>
      <c r="C4552" s="40" t="s">
        <v>909</v>
      </c>
      <c r="D4552" s="40" t="s">
        <v>1672</v>
      </c>
      <c r="E4552" s="52" t="s">
        <v>125</v>
      </c>
      <c r="F4552" s="52" t="s">
        <v>0</v>
      </c>
      <c r="G4552" s="52" t="s">
        <v>0</v>
      </c>
      <c r="H4552" s="6" t="s">
        <v>16</v>
      </c>
      <c r="I4552" s="104">
        <f t="shared" ref="I4552:O4552" si="1610">SUM(I4553:I4561)</f>
        <v>240638</v>
      </c>
      <c r="J4552" s="104">
        <f t="shared" si="1610"/>
        <v>161138</v>
      </c>
      <c r="K4552" s="104">
        <f t="shared" si="1610"/>
        <v>0</v>
      </c>
      <c r="L4552" s="104">
        <f t="shared" si="1588"/>
        <v>46946</v>
      </c>
      <c r="M4552" s="104">
        <f t="shared" si="1610"/>
        <v>346</v>
      </c>
      <c r="N4552" s="104">
        <f t="shared" si="1610"/>
        <v>23700</v>
      </c>
      <c r="O4552" s="104">
        <f t="shared" si="1610"/>
        <v>22900</v>
      </c>
      <c r="P4552" s="104">
        <f t="shared" si="1590"/>
        <v>46946</v>
      </c>
      <c r="Q4552" s="104">
        <f t="shared" si="1592"/>
        <v>29.134034181881368</v>
      </c>
      <c r="R4552" s="35"/>
    </row>
    <row r="4553" spans="1:18" x14ac:dyDescent="0.3">
      <c r="A4553" s="40" t="s">
        <v>796</v>
      </c>
      <c r="B4553" s="40" t="s">
        <v>166</v>
      </c>
      <c r="C4553" s="40" t="s">
        <v>909</v>
      </c>
      <c r="D4553" s="40" t="s">
        <v>1672</v>
      </c>
      <c r="E4553" s="88" t="s">
        <v>3018</v>
      </c>
      <c r="F4553" s="40"/>
      <c r="G4553" s="81" t="s">
        <v>3072</v>
      </c>
      <c r="H4553" s="9" t="s">
        <v>17</v>
      </c>
      <c r="I4553" s="102">
        <v>10000</v>
      </c>
      <c r="J4553" s="102">
        <v>5000</v>
      </c>
      <c r="K4553" s="102"/>
      <c r="L4553" s="102">
        <f t="shared" si="1588"/>
        <v>0</v>
      </c>
      <c r="M4553" s="102">
        <v>0</v>
      </c>
      <c r="N4553" s="102"/>
      <c r="O4553" s="102"/>
      <c r="P4553" s="102">
        <f t="shared" si="1590"/>
        <v>0</v>
      </c>
      <c r="Q4553" s="102">
        <f t="shared" si="1592"/>
        <v>0</v>
      </c>
      <c r="R4553" s="35"/>
    </row>
    <row r="4554" spans="1:18" x14ac:dyDescent="0.3">
      <c r="A4554" s="40" t="s">
        <v>796</v>
      </c>
      <c r="B4554" s="40" t="s">
        <v>166</v>
      </c>
      <c r="C4554" s="40" t="s">
        <v>909</v>
      </c>
      <c r="D4554" s="40" t="s">
        <v>1672</v>
      </c>
      <c r="E4554" s="88" t="s">
        <v>3031</v>
      </c>
      <c r="F4554" s="40"/>
      <c r="G4554" s="81" t="s">
        <v>3072</v>
      </c>
      <c r="H4554" s="9" t="s">
        <v>18</v>
      </c>
      <c r="I4554" s="102">
        <v>92788</v>
      </c>
      <c r="J4554" s="102">
        <v>92788</v>
      </c>
      <c r="K4554" s="102"/>
      <c r="L4554" s="102">
        <f t="shared" si="1588"/>
        <v>30000</v>
      </c>
      <c r="M4554" s="102">
        <v>0</v>
      </c>
      <c r="N4554" s="102">
        <v>15000</v>
      </c>
      <c r="O4554" s="102">
        <v>15000</v>
      </c>
      <c r="P4554" s="102">
        <f t="shared" si="1590"/>
        <v>30000</v>
      </c>
      <c r="Q4554" s="102">
        <f t="shared" si="1592"/>
        <v>32.331767038841228</v>
      </c>
      <c r="R4554" s="35"/>
    </row>
    <row r="4555" spans="1:18" x14ac:dyDescent="0.3">
      <c r="A4555" s="40" t="s">
        <v>796</v>
      </c>
      <c r="B4555" s="40" t="s">
        <v>166</v>
      </c>
      <c r="C4555" s="40" t="s">
        <v>909</v>
      </c>
      <c r="D4555" s="40" t="s">
        <v>1672</v>
      </c>
      <c r="E4555" s="88" t="s">
        <v>3032</v>
      </c>
      <c r="F4555" s="40"/>
      <c r="G4555" s="81" t="s">
        <v>3072</v>
      </c>
      <c r="H4555" s="9" t="s">
        <v>19</v>
      </c>
      <c r="I4555" s="102">
        <v>30500</v>
      </c>
      <c r="J4555" s="102">
        <v>30500</v>
      </c>
      <c r="K4555" s="102"/>
      <c r="L4555" s="102">
        <f t="shared" ref="L4555:L4618" si="1611">SUM(M4555:O4555)</f>
        <v>8500</v>
      </c>
      <c r="M4555" s="102">
        <v>0</v>
      </c>
      <c r="N4555" s="102">
        <v>5000</v>
      </c>
      <c r="O4555" s="102">
        <v>3500</v>
      </c>
      <c r="P4555" s="102">
        <f t="shared" ref="P4555:P4618" si="1612">K4555+L4555</f>
        <v>8500</v>
      </c>
      <c r="Q4555" s="102">
        <f t="shared" si="1592"/>
        <v>27.868852459016392</v>
      </c>
      <c r="R4555" s="35"/>
    </row>
    <row r="4556" spans="1:18" x14ac:dyDescent="0.3">
      <c r="A4556" s="40" t="s">
        <v>796</v>
      </c>
      <c r="B4556" s="40" t="s">
        <v>166</v>
      </c>
      <c r="C4556" s="40" t="s">
        <v>909</v>
      </c>
      <c r="D4556" s="40" t="s">
        <v>1672</v>
      </c>
      <c r="E4556" s="88" t="s">
        <v>3026</v>
      </c>
      <c r="F4556" s="40"/>
      <c r="G4556" s="81" t="s">
        <v>3072</v>
      </c>
      <c r="H4556" s="9" t="s">
        <v>20</v>
      </c>
      <c r="I4556" s="102">
        <v>22000</v>
      </c>
      <c r="J4556" s="102">
        <v>8000</v>
      </c>
      <c r="K4556" s="102"/>
      <c r="L4556" s="102">
        <f t="shared" si="1611"/>
        <v>4000</v>
      </c>
      <c r="M4556" s="102">
        <v>0</v>
      </c>
      <c r="N4556" s="102">
        <v>2000</v>
      </c>
      <c r="O4556" s="102">
        <v>2000</v>
      </c>
      <c r="P4556" s="102">
        <f t="shared" si="1612"/>
        <v>4000</v>
      </c>
      <c r="Q4556" s="102">
        <f t="shared" si="1592"/>
        <v>50</v>
      </c>
      <c r="R4556" s="35"/>
    </row>
    <row r="4557" spans="1:18" x14ac:dyDescent="0.3">
      <c r="A4557" s="40" t="s">
        <v>796</v>
      </c>
      <c r="B4557" s="40" t="s">
        <v>166</v>
      </c>
      <c r="C4557" s="40" t="s">
        <v>909</v>
      </c>
      <c r="D4557" s="40" t="s">
        <v>1672</v>
      </c>
      <c r="E4557" s="88" t="s">
        <v>3033</v>
      </c>
      <c r="F4557" s="40"/>
      <c r="G4557" s="81" t="s">
        <v>3072</v>
      </c>
      <c r="H4557" s="9" t="s">
        <v>21</v>
      </c>
      <c r="I4557" s="102">
        <v>7000</v>
      </c>
      <c r="J4557" s="102">
        <v>1000</v>
      </c>
      <c r="K4557" s="102"/>
      <c r="L4557" s="102">
        <f t="shared" si="1611"/>
        <v>300</v>
      </c>
      <c r="M4557" s="102">
        <v>0</v>
      </c>
      <c r="N4557" s="102"/>
      <c r="O4557" s="102">
        <v>300</v>
      </c>
      <c r="P4557" s="102">
        <f t="shared" si="1612"/>
        <v>300</v>
      </c>
      <c r="Q4557" s="102">
        <f t="shared" si="1592"/>
        <v>30</v>
      </c>
      <c r="R4557" s="35"/>
    </row>
    <row r="4558" spans="1:18" x14ac:dyDescent="0.3">
      <c r="A4558" s="40" t="s">
        <v>796</v>
      </c>
      <c r="B4558" s="40" t="s">
        <v>166</v>
      </c>
      <c r="C4558" s="40" t="s">
        <v>909</v>
      </c>
      <c r="D4558" s="40" t="s">
        <v>1672</v>
      </c>
      <c r="E4558" s="88" t="s">
        <v>3034</v>
      </c>
      <c r="F4558" s="40"/>
      <c r="G4558" s="81" t="s">
        <v>3072</v>
      </c>
      <c r="H4558" s="9" t="s">
        <v>22</v>
      </c>
      <c r="I4558" s="102">
        <v>1500</v>
      </c>
      <c r="J4558" s="102">
        <v>500</v>
      </c>
      <c r="K4558" s="102"/>
      <c r="L4558" s="102">
        <f t="shared" si="1611"/>
        <v>0</v>
      </c>
      <c r="M4558" s="102">
        <v>0</v>
      </c>
      <c r="N4558" s="102"/>
      <c r="O4558" s="102"/>
      <c r="P4558" s="102">
        <f t="shared" si="1612"/>
        <v>0</v>
      </c>
      <c r="Q4558" s="102">
        <f t="shared" si="1592"/>
        <v>0</v>
      </c>
      <c r="R4558" s="35"/>
    </row>
    <row r="4559" spans="1:18" x14ac:dyDescent="0.3">
      <c r="A4559" s="40" t="s">
        <v>796</v>
      </c>
      <c r="B4559" s="40" t="s">
        <v>166</v>
      </c>
      <c r="C4559" s="40" t="s">
        <v>909</v>
      </c>
      <c r="D4559" s="40" t="s">
        <v>1672</v>
      </c>
      <c r="E4559" s="88" t="s">
        <v>3035</v>
      </c>
      <c r="F4559" s="40"/>
      <c r="G4559" s="81" t="s">
        <v>3072</v>
      </c>
      <c r="H4559" s="9" t="s">
        <v>23</v>
      </c>
      <c r="I4559" s="102">
        <v>13500</v>
      </c>
      <c r="J4559" s="102">
        <v>5000</v>
      </c>
      <c r="K4559" s="102"/>
      <c r="L4559" s="102">
        <f t="shared" si="1611"/>
        <v>500</v>
      </c>
      <c r="M4559" s="102">
        <v>0</v>
      </c>
      <c r="N4559" s="102"/>
      <c r="O4559" s="102">
        <v>500</v>
      </c>
      <c r="P4559" s="102">
        <f t="shared" si="1612"/>
        <v>500</v>
      </c>
      <c r="Q4559" s="102">
        <f t="shared" ref="Q4559:Q4622" si="1613">IF(J4559=0,"-",P4559/J4559*100)</f>
        <v>10</v>
      </c>
      <c r="R4559" s="35"/>
    </row>
    <row r="4560" spans="1:18" x14ac:dyDescent="0.3">
      <c r="A4560" s="40" t="s">
        <v>796</v>
      </c>
      <c r="B4560" s="40" t="s">
        <v>166</v>
      </c>
      <c r="C4560" s="40" t="s">
        <v>909</v>
      </c>
      <c r="D4560" s="40" t="s">
        <v>1672</v>
      </c>
      <c r="E4560" s="88" t="s">
        <v>3036</v>
      </c>
      <c r="F4560" s="40"/>
      <c r="G4560" s="81" t="s">
        <v>3072</v>
      </c>
      <c r="H4560" s="9" t="s">
        <v>24</v>
      </c>
      <c r="I4560" s="102">
        <v>5000</v>
      </c>
      <c r="J4560" s="102">
        <v>0</v>
      </c>
      <c r="K4560" s="102"/>
      <c r="L4560" s="102">
        <f t="shared" si="1611"/>
        <v>0</v>
      </c>
      <c r="M4560" s="102">
        <v>0</v>
      </c>
      <c r="N4560" s="102"/>
      <c r="O4560" s="102"/>
      <c r="P4560" s="102">
        <f t="shared" si="1612"/>
        <v>0</v>
      </c>
      <c r="Q4560" s="102" t="str">
        <f t="shared" si="1613"/>
        <v>-</v>
      </c>
      <c r="R4560" s="35"/>
    </row>
    <row r="4561" spans="1:18" x14ac:dyDescent="0.3">
      <c r="A4561" s="41" t="s">
        <v>796</v>
      </c>
      <c r="B4561" s="41" t="s">
        <v>166</v>
      </c>
      <c r="C4561" s="41" t="s">
        <v>909</v>
      </c>
      <c r="D4561" s="41" t="s">
        <v>1672</v>
      </c>
      <c r="E4561" s="41" t="s">
        <v>127</v>
      </c>
      <c r="F4561" s="40" t="s">
        <v>0</v>
      </c>
      <c r="G4561" s="81" t="s">
        <v>0</v>
      </c>
      <c r="H4561" s="6" t="s">
        <v>25</v>
      </c>
      <c r="I4561" s="104">
        <f>SUM(I4562:I4564)</f>
        <v>58350</v>
      </c>
      <c r="J4561" s="104">
        <f t="shared" ref="J4561:O4561" si="1614">SUM(J4562:J4564)</f>
        <v>18350</v>
      </c>
      <c r="K4561" s="104">
        <f t="shared" si="1614"/>
        <v>0</v>
      </c>
      <c r="L4561" s="104">
        <f t="shared" si="1611"/>
        <v>3646</v>
      </c>
      <c r="M4561" s="104">
        <f t="shared" si="1614"/>
        <v>346</v>
      </c>
      <c r="N4561" s="104">
        <f t="shared" si="1614"/>
        <v>1700</v>
      </c>
      <c r="O4561" s="104">
        <f t="shared" si="1614"/>
        <v>1600</v>
      </c>
      <c r="P4561" s="104">
        <f t="shared" si="1612"/>
        <v>3646</v>
      </c>
      <c r="Q4561" s="104">
        <f t="shared" si="1613"/>
        <v>19.869209809264305</v>
      </c>
      <c r="R4561" s="35"/>
    </row>
    <row r="4562" spans="1:18" x14ac:dyDescent="0.3">
      <c r="A4562" s="40" t="s">
        <v>796</v>
      </c>
      <c r="B4562" s="40" t="s">
        <v>166</v>
      </c>
      <c r="C4562" s="40" t="s">
        <v>909</v>
      </c>
      <c r="D4562" s="40" t="s">
        <v>1672</v>
      </c>
      <c r="E4562" s="88" t="s">
        <v>3019</v>
      </c>
      <c r="F4562" s="40"/>
      <c r="G4562" s="81" t="s">
        <v>3072</v>
      </c>
      <c r="H4562" s="9" t="s">
        <v>25</v>
      </c>
      <c r="I4562" s="102">
        <v>50000</v>
      </c>
      <c r="J4562" s="102">
        <v>10000</v>
      </c>
      <c r="K4562" s="102"/>
      <c r="L4562" s="102">
        <f t="shared" si="1611"/>
        <v>2000</v>
      </c>
      <c r="M4562" s="102">
        <v>0</v>
      </c>
      <c r="N4562" s="102">
        <v>1000</v>
      </c>
      <c r="O4562" s="102">
        <v>1000</v>
      </c>
      <c r="P4562" s="102">
        <f t="shared" si="1612"/>
        <v>2000</v>
      </c>
      <c r="Q4562" s="102">
        <f t="shared" si="1613"/>
        <v>20</v>
      </c>
      <c r="R4562" s="35"/>
    </row>
    <row r="4563" spans="1:18" x14ac:dyDescent="0.3">
      <c r="A4563" s="40" t="s">
        <v>796</v>
      </c>
      <c r="B4563" s="40" t="s">
        <v>166</v>
      </c>
      <c r="C4563" s="40" t="s">
        <v>909</v>
      </c>
      <c r="D4563" s="40" t="s">
        <v>1672</v>
      </c>
      <c r="E4563" s="88" t="s">
        <v>3019</v>
      </c>
      <c r="F4563" s="40" t="s">
        <v>1679</v>
      </c>
      <c r="G4563" s="81" t="s">
        <v>3072</v>
      </c>
      <c r="H4563" s="9" t="s">
        <v>135</v>
      </c>
      <c r="I4563" s="102">
        <v>5500</v>
      </c>
      <c r="J4563" s="102">
        <v>5500</v>
      </c>
      <c r="K4563" s="102"/>
      <c r="L4563" s="102">
        <f t="shared" si="1611"/>
        <v>1646</v>
      </c>
      <c r="M4563" s="102">
        <v>346</v>
      </c>
      <c r="N4563" s="102">
        <v>700</v>
      </c>
      <c r="O4563" s="102">
        <v>600</v>
      </c>
      <c r="P4563" s="102">
        <f t="shared" si="1612"/>
        <v>1646</v>
      </c>
      <c r="Q4563" s="102">
        <f t="shared" si="1613"/>
        <v>29.927272727272726</v>
      </c>
      <c r="R4563" s="35"/>
    </row>
    <row r="4564" spans="1:18" ht="20.399999999999999" x14ac:dyDescent="0.3">
      <c r="A4564" s="40" t="s">
        <v>796</v>
      </c>
      <c r="B4564" s="40" t="s">
        <v>166</v>
      </c>
      <c r="C4564" s="40" t="s">
        <v>909</v>
      </c>
      <c r="D4564" s="40" t="s">
        <v>1672</v>
      </c>
      <c r="E4564" s="88" t="s">
        <v>3019</v>
      </c>
      <c r="F4564" s="40" t="s">
        <v>1680</v>
      </c>
      <c r="G4564" s="81" t="s">
        <v>3072</v>
      </c>
      <c r="H4564" s="9" t="s">
        <v>141</v>
      </c>
      <c r="I4564" s="102">
        <v>2850</v>
      </c>
      <c r="J4564" s="102">
        <v>2850</v>
      </c>
      <c r="K4564" s="102"/>
      <c r="L4564" s="102">
        <f t="shared" si="1611"/>
        <v>0</v>
      </c>
      <c r="M4564" s="102">
        <v>0</v>
      </c>
      <c r="N4564" s="102"/>
      <c r="O4564" s="102"/>
      <c r="P4564" s="102">
        <f t="shared" si="1612"/>
        <v>0</v>
      </c>
      <c r="Q4564" s="102">
        <f t="shared" si="1613"/>
        <v>0</v>
      </c>
      <c r="R4564" s="35"/>
    </row>
    <row r="4565" spans="1:18" s="34" customFormat="1" ht="20.399999999999999" x14ac:dyDescent="0.3">
      <c r="A4565" s="43" t="s">
        <v>0</v>
      </c>
      <c r="B4565" s="43" t="s">
        <v>0</v>
      </c>
      <c r="C4565" s="43" t="s">
        <v>0</v>
      </c>
      <c r="D4565" s="49" t="s">
        <v>0</v>
      </c>
      <c r="E4565" s="49" t="s">
        <v>0</v>
      </c>
      <c r="F4565" s="49" t="s">
        <v>0</v>
      </c>
      <c r="G4565" s="49" t="s">
        <v>0</v>
      </c>
      <c r="H4565" s="21" t="s">
        <v>53</v>
      </c>
      <c r="I4565" s="112">
        <f t="shared" ref="I4565:O4566" si="1615">SUM(I4566)</f>
        <v>15000</v>
      </c>
      <c r="J4565" s="112">
        <f t="shared" si="1615"/>
        <v>5000</v>
      </c>
      <c r="K4565" s="112">
        <f t="shared" si="1615"/>
        <v>0</v>
      </c>
      <c r="L4565" s="112">
        <f t="shared" si="1611"/>
        <v>5000</v>
      </c>
      <c r="M4565" s="112">
        <f t="shared" si="1615"/>
        <v>0</v>
      </c>
      <c r="N4565" s="112">
        <f t="shared" si="1615"/>
        <v>0</v>
      </c>
      <c r="O4565" s="112">
        <f t="shared" si="1615"/>
        <v>5000</v>
      </c>
      <c r="P4565" s="112">
        <f t="shared" si="1612"/>
        <v>5000</v>
      </c>
      <c r="Q4565" s="112">
        <f t="shared" si="1613"/>
        <v>100</v>
      </c>
      <c r="R4565" s="35"/>
    </row>
    <row r="4566" spans="1:18" x14ac:dyDescent="0.3">
      <c r="A4566" s="40" t="s">
        <v>796</v>
      </c>
      <c r="B4566" s="40" t="s">
        <v>166</v>
      </c>
      <c r="C4566" s="40" t="s">
        <v>909</v>
      </c>
      <c r="D4566" s="40" t="s">
        <v>1672</v>
      </c>
      <c r="E4566" s="52" t="s">
        <v>149</v>
      </c>
      <c r="F4566" s="52" t="s">
        <v>0</v>
      </c>
      <c r="G4566" s="52" t="s">
        <v>0</v>
      </c>
      <c r="H4566" s="6" t="s">
        <v>46</v>
      </c>
      <c r="I4566" s="104">
        <f t="shared" si="1615"/>
        <v>15000</v>
      </c>
      <c r="J4566" s="104">
        <f t="shared" si="1615"/>
        <v>5000</v>
      </c>
      <c r="K4566" s="104">
        <f t="shared" si="1615"/>
        <v>0</v>
      </c>
      <c r="L4566" s="104">
        <f t="shared" si="1611"/>
        <v>5000</v>
      </c>
      <c r="M4566" s="104">
        <f t="shared" si="1615"/>
        <v>0</v>
      </c>
      <c r="N4566" s="104">
        <f t="shared" si="1615"/>
        <v>0</v>
      </c>
      <c r="O4566" s="104">
        <f t="shared" si="1615"/>
        <v>5000</v>
      </c>
      <c r="P4566" s="104">
        <f t="shared" si="1612"/>
        <v>5000</v>
      </c>
      <c r="Q4566" s="104">
        <f t="shared" si="1613"/>
        <v>100</v>
      </c>
      <c r="R4566" s="35"/>
    </row>
    <row r="4567" spans="1:18" x14ac:dyDescent="0.3">
      <c r="A4567" s="40" t="s">
        <v>796</v>
      </c>
      <c r="B4567" s="40" t="s">
        <v>166</v>
      </c>
      <c r="C4567" s="40" t="s">
        <v>909</v>
      </c>
      <c r="D4567" s="40" t="s">
        <v>1672</v>
      </c>
      <c r="E4567" s="88" t="s">
        <v>3022</v>
      </c>
      <c r="F4567" s="40"/>
      <c r="G4567" s="81" t="s">
        <v>3072</v>
      </c>
      <c r="H4567" s="9" t="s">
        <v>49</v>
      </c>
      <c r="I4567" s="102">
        <v>15000</v>
      </c>
      <c r="J4567" s="102">
        <v>5000</v>
      </c>
      <c r="K4567" s="102"/>
      <c r="L4567" s="102">
        <f t="shared" si="1611"/>
        <v>5000</v>
      </c>
      <c r="M4567" s="102">
        <v>0</v>
      </c>
      <c r="N4567" s="102"/>
      <c r="O4567" s="102">
        <v>5000</v>
      </c>
      <c r="P4567" s="102">
        <f t="shared" si="1612"/>
        <v>5000</v>
      </c>
      <c r="Q4567" s="102">
        <f t="shared" si="1613"/>
        <v>100</v>
      </c>
      <c r="R4567" s="35"/>
    </row>
    <row r="4568" spans="1:18" s="34" customFormat="1" x14ac:dyDescent="0.3">
      <c r="A4568" s="49" t="s">
        <v>0</v>
      </c>
      <c r="B4568" s="49" t="s">
        <v>0</v>
      </c>
      <c r="C4568" s="49" t="s">
        <v>0</v>
      </c>
      <c r="D4568" s="49" t="s">
        <v>0</v>
      </c>
      <c r="E4568" s="49" t="s">
        <v>0</v>
      </c>
      <c r="F4568" s="49" t="s">
        <v>0</v>
      </c>
      <c r="G4568" s="49" t="s">
        <v>0</v>
      </c>
      <c r="H4568" s="21" t="s">
        <v>1681</v>
      </c>
      <c r="I4568" s="112">
        <f t="shared" ref="I4568:O4568" si="1616">SUM(I4541,I4565)</f>
        <v>1900928</v>
      </c>
      <c r="J4568" s="112">
        <f t="shared" si="1616"/>
        <v>1811428</v>
      </c>
      <c r="K4568" s="112">
        <f t="shared" si="1616"/>
        <v>0</v>
      </c>
      <c r="L4568" s="112">
        <f t="shared" si="1611"/>
        <v>478189</v>
      </c>
      <c r="M4568" s="112">
        <f t="shared" si="1616"/>
        <v>131589</v>
      </c>
      <c r="N4568" s="112">
        <f t="shared" si="1616"/>
        <v>172200</v>
      </c>
      <c r="O4568" s="112">
        <f t="shared" si="1616"/>
        <v>174400</v>
      </c>
      <c r="P4568" s="112">
        <f t="shared" si="1612"/>
        <v>478189</v>
      </c>
      <c r="Q4568" s="112">
        <f t="shared" si="1613"/>
        <v>26.398454699827983</v>
      </c>
      <c r="R4568" s="35"/>
    </row>
    <row r="4569" spans="1:18" ht="15" thickBot="1" x14ac:dyDescent="0.35">
      <c r="A4569" s="81" t="s">
        <v>0</v>
      </c>
      <c r="B4569" s="81" t="s">
        <v>0</v>
      </c>
      <c r="C4569" s="81" t="s">
        <v>0</v>
      </c>
      <c r="D4569" s="81" t="s">
        <v>0</v>
      </c>
      <c r="E4569" s="81" t="s">
        <v>0</v>
      </c>
      <c r="F4569" s="81" t="s">
        <v>0</v>
      </c>
      <c r="G4569" s="81" t="s">
        <v>0</v>
      </c>
      <c r="H4569" s="6" t="s">
        <v>152</v>
      </c>
      <c r="I4569" s="104">
        <v>58</v>
      </c>
      <c r="J4569" s="104">
        <v>58</v>
      </c>
      <c r="K4569" s="104"/>
      <c r="L4569" s="104"/>
      <c r="M4569" s="104"/>
      <c r="N4569" s="104"/>
      <c r="O4569" s="104"/>
      <c r="P4569" s="104"/>
      <c r="Q4569" s="104"/>
      <c r="R4569" s="35"/>
    </row>
    <row r="4570" spans="1:18" s="34" customFormat="1" ht="31.2" thickBot="1" x14ac:dyDescent="0.35">
      <c r="A4570" s="127" t="s">
        <v>0</v>
      </c>
      <c r="B4570" s="127" t="s">
        <v>0</v>
      </c>
      <c r="C4570" s="127" t="s">
        <v>0</v>
      </c>
      <c r="D4570" s="127" t="s">
        <v>0</v>
      </c>
      <c r="E4570" s="127" t="s">
        <v>0</v>
      </c>
      <c r="F4570" s="127" t="s">
        <v>0</v>
      </c>
      <c r="G4570" s="127" t="s">
        <v>0</v>
      </c>
      <c r="H4570" s="29" t="s">
        <v>63</v>
      </c>
      <c r="I4570" s="124" t="s">
        <v>3013</v>
      </c>
      <c r="J4570" s="124" t="s">
        <v>2</v>
      </c>
      <c r="K4570" s="124" t="s">
        <v>3097</v>
      </c>
      <c r="L4570" s="124" t="s">
        <v>3097</v>
      </c>
      <c r="M4570" s="124" t="s">
        <v>3098</v>
      </c>
      <c r="N4570" s="124" t="s">
        <v>3099</v>
      </c>
      <c r="O4570" s="124" t="s">
        <v>3100</v>
      </c>
      <c r="P4570" s="124" t="s">
        <v>3097</v>
      </c>
      <c r="Q4570" s="126" t="s">
        <v>3101</v>
      </c>
      <c r="R4570" s="35"/>
    </row>
    <row r="4571" spans="1:18" x14ac:dyDescent="0.3">
      <c r="A4571" s="128"/>
      <c r="B4571" s="128"/>
      <c r="C4571" s="128"/>
      <c r="D4571" s="128"/>
      <c r="E4571" s="128"/>
      <c r="F4571" s="128"/>
      <c r="G4571" s="128"/>
      <c r="H4571" s="10" t="s">
        <v>0</v>
      </c>
      <c r="I4571" s="103">
        <v>1</v>
      </c>
      <c r="J4571" s="103">
        <v>2</v>
      </c>
      <c r="K4571" s="103">
        <v>3</v>
      </c>
      <c r="L4571" s="103" t="s">
        <v>3</v>
      </c>
      <c r="M4571" s="103">
        <v>5</v>
      </c>
      <c r="N4571" s="103">
        <v>6</v>
      </c>
      <c r="O4571" s="103">
        <v>7</v>
      </c>
      <c r="P4571" s="103" t="s">
        <v>3102</v>
      </c>
      <c r="Q4571" s="103">
        <v>9</v>
      </c>
      <c r="R4571" s="35"/>
    </row>
    <row r="4572" spans="1:18" x14ac:dyDescent="0.3">
      <c r="A4572" s="128"/>
      <c r="B4572" s="128"/>
      <c r="C4572" s="128"/>
      <c r="D4572" s="128"/>
      <c r="E4572" s="128"/>
      <c r="F4572" s="128"/>
      <c r="G4572" s="128"/>
      <c r="H4572" s="11" t="s">
        <v>100</v>
      </c>
      <c r="I4572" s="105">
        <f>SUM(I4568)</f>
        <v>1900928</v>
      </c>
      <c r="J4572" s="105">
        <f>SUM(J4568)</f>
        <v>1811428</v>
      </c>
      <c r="K4572" s="105">
        <f>SUM(K4568)</f>
        <v>0</v>
      </c>
      <c r="L4572" s="105">
        <f t="shared" si="1611"/>
        <v>478189</v>
      </c>
      <c r="M4572" s="105">
        <f>SUM(M4568)</f>
        <v>131589</v>
      </c>
      <c r="N4572" s="105">
        <f t="shared" ref="N4572:O4572" si="1617">SUM(N4568)</f>
        <v>172200</v>
      </c>
      <c r="O4572" s="105">
        <f t="shared" si="1617"/>
        <v>174400</v>
      </c>
      <c r="P4572" s="105">
        <f t="shared" si="1612"/>
        <v>478189</v>
      </c>
      <c r="Q4572" s="105">
        <f t="shared" si="1613"/>
        <v>26.398454699827983</v>
      </c>
      <c r="R4572" s="35"/>
    </row>
    <row r="4573" spans="1:18" x14ac:dyDescent="0.3">
      <c r="A4573" s="128"/>
      <c r="B4573" s="128"/>
      <c r="C4573" s="128"/>
      <c r="D4573" s="128"/>
      <c r="E4573" s="128"/>
      <c r="F4573" s="128"/>
      <c r="G4573" s="128"/>
      <c r="H4573" s="12" t="s">
        <v>62</v>
      </c>
      <c r="I4573" s="105">
        <f>SUM(I4572)</f>
        <v>1900928</v>
      </c>
      <c r="J4573" s="105">
        <f>SUM(J4572)</f>
        <v>1811428</v>
      </c>
      <c r="K4573" s="105">
        <f>SUM(K4572)</f>
        <v>0</v>
      </c>
      <c r="L4573" s="105">
        <f t="shared" si="1611"/>
        <v>478189</v>
      </c>
      <c r="M4573" s="105">
        <f>SUM(M4572)</f>
        <v>131589</v>
      </c>
      <c r="N4573" s="105">
        <f t="shared" ref="N4573:O4573" si="1618">SUM(N4572)</f>
        <v>172200</v>
      </c>
      <c r="O4573" s="105">
        <f t="shared" si="1618"/>
        <v>174400</v>
      </c>
      <c r="P4573" s="105">
        <f t="shared" si="1612"/>
        <v>478189</v>
      </c>
      <c r="Q4573" s="105">
        <f t="shared" si="1613"/>
        <v>26.398454699827983</v>
      </c>
      <c r="R4573" s="35"/>
    </row>
    <row r="4574" spans="1:18" x14ac:dyDescent="0.3">
      <c r="A4574" s="129"/>
      <c r="B4574" s="129"/>
      <c r="C4574" s="129"/>
      <c r="D4574" s="129"/>
      <c r="E4574" s="129"/>
      <c r="F4574" s="129"/>
      <c r="G4574" s="129"/>
      <c r="R4574" s="35"/>
    </row>
    <row r="4575" spans="1:18" ht="15" thickBot="1" x14ac:dyDescent="0.35">
      <c r="A4575" s="81" t="s">
        <v>0</v>
      </c>
      <c r="B4575" s="81" t="s">
        <v>0</v>
      </c>
      <c r="C4575" s="81" t="s">
        <v>0</v>
      </c>
      <c r="D4575" s="81" t="s">
        <v>0</v>
      </c>
      <c r="E4575" s="81" t="s">
        <v>0</v>
      </c>
      <c r="F4575" s="81" t="s">
        <v>0</v>
      </c>
      <c r="G4575" s="81" t="s">
        <v>0</v>
      </c>
      <c r="H4575" s="13" t="s">
        <v>0</v>
      </c>
      <c r="I4575" s="106"/>
      <c r="J4575" s="106"/>
      <c r="K4575" s="106"/>
      <c r="L4575" s="106"/>
      <c r="M4575" s="106"/>
      <c r="N4575" s="106"/>
      <c r="O4575" s="106"/>
      <c r="P4575" s="106"/>
      <c r="Q4575" s="106"/>
      <c r="R4575" s="35"/>
    </row>
    <row r="4576" spans="1:18" s="34" customFormat="1" ht="31.2" thickBot="1" x14ac:dyDescent="0.35">
      <c r="A4576" s="45" t="s">
        <v>112</v>
      </c>
      <c r="B4576" s="45" t="s">
        <v>113</v>
      </c>
      <c r="C4576" s="45" t="s">
        <v>114</v>
      </c>
      <c r="D4576" s="46" t="s">
        <v>0</v>
      </c>
      <c r="E4576" s="45" t="s">
        <v>3014</v>
      </c>
      <c r="F4576" s="45" t="s">
        <v>115</v>
      </c>
      <c r="G4576" s="45" t="s">
        <v>116</v>
      </c>
      <c r="H4576" s="29" t="s">
        <v>1</v>
      </c>
      <c r="I4576" s="124" t="s">
        <v>3013</v>
      </c>
      <c r="J4576" s="124" t="s">
        <v>2</v>
      </c>
      <c r="K4576" s="124" t="s">
        <v>3097</v>
      </c>
      <c r="L4576" s="124" t="s">
        <v>3097</v>
      </c>
      <c r="M4576" s="124" t="s">
        <v>3098</v>
      </c>
      <c r="N4576" s="124" t="s">
        <v>3099</v>
      </c>
      <c r="O4576" s="124" t="s">
        <v>3100</v>
      </c>
      <c r="P4576" s="124" t="s">
        <v>3097</v>
      </c>
      <c r="Q4576" s="126" t="s">
        <v>3101</v>
      </c>
      <c r="R4576" s="35"/>
    </row>
    <row r="4577" spans="1:18" x14ac:dyDescent="0.3">
      <c r="A4577" s="50" t="s">
        <v>0</v>
      </c>
      <c r="B4577" s="50" t="s">
        <v>0</v>
      </c>
      <c r="C4577" s="50" t="s">
        <v>0</v>
      </c>
      <c r="D4577" s="51" t="s">
        <v>0</v>
      </c>
      <c r="E4577" s="51" t="s">
        <v>0</v>
      </c>
      <c r="F4577" s="86" t="s">
        <v>0</v>
      </c>
      <c r="G4577" s="87" t="s">
        <v>0</v>
      </c>
      <c r="H4577" s="8" t="s">
        <v>0</v>
      </c>
      <c r="I4577" s="103">
        <v>1</v>
      </c>
      <c r="J4577" s="103">
        <v>2</v>
      </c>
      <c r="K4577" s="103">
        <v>3</v>
      </c>
      <c r="L4577" s="103" t="s">
        <v>3</v>
      </c>
      <c r="M4577" s="103">
        <v>5</v>
      </c>
      <c r="N4577" s="103">
        <v>6</v>
      </c>
      <c r="O4577" s="103">
        <v>7</v>
      </c>
      <c r="P4577" s="103" t="s">
        <v>3102</v>
      </c>
      <c r="Q4577" s="103">
        <v>9</v>
      </c>
      <c r="R4577" s="35"/>
    </row>
    <row r="4578" spans="1:18" x14ac:dyDescent="0.3">
      <c r="A4578" s="41" t="s">
        <v>796</v>
      </c>
      <c r="B4578" s="41" t="s">
        <v>166</v>
      </c>
      <c r="C4578" s="40" t="s">
        <v>920</v>
      </c>
      <c r="D4578" s="40" t="s">
        <v>1682</v>
      </c>
      <c r="E4578" s="52" t="s">
        <v>0</v>
      </c>
      <c r="F4578" s="52" t="s">
        <v>0</v>
      </c>
      <c r="G4578" s="52" t="s">
        <v>0</v>
      </c>
      <c r="H4578" s="6" t="s">
        <v>1683</v>
      </c>
      <c r="I4578" s="102"/>
      <c r="J4578" s="102"/>
      <c r="K4578" s="102"/>
      <c r="L4578" s="102">
        <f t="shared" si="1611"/>
        <v>0</v>
      </c>
      <c r="M4578" s="102">
        <v>0</v>
      </c>
      <c r="N4578" s="102"/>
      <c r="O4578" s="102"/>
      <c r="P4578" s="102">
        <f t="shared" si="1612"/>
        <v>0</v>
      </c>
      <c r="Q4578" s="102" t="str">
        <f t="shared" si="1613"/>
        <v>-</v>
      </c>
      <c r="R4578" s="35"/>
    </row>
    <row r="4579" spans="1:18" s="34" customFormat="1" ht="20.399999999999999" x14ac:dyDescent="0.3">
      <c r="A4579" s="43" t="s">
        <v>0</v>
      </c>
      <c r="B4579" s="43" t="s">
        <v>0</v>
      </c>
      <c r="C4579" s="43" t="s">
        <v>0</v>
      </c>
      <c r="D4579" s="49" t="s">
        <v>0</v>
      </c>
      <c r="E4579" s="49" t="s">
        <v>0</v>
      </c>
      <c r="F4579" s="49" t="s">
        <v>0</v>
      </c>
      <c r="G4579" s="49" t="s">
        <v>0</v>
      </c>
      <c r="H4579" s="21" t="s">
        <v>26</v>
      </c>
      <c r="I4579" s="112">
        <f>SUM(I4580,I4588,I4590)</f>
        <v>1344637</v>
      </c>
      <c r="J4579" s="112">
        <f>SUM(J4580,J4588,J4590)</f>
        <v>1308037</v>
      </c>
      <c r="K4579" s="112">
        <f>SUM(K4580,K4588,K4590)</f>
        <v>0</v>
      </c>
      <c r="L4579" s="112">
        <f t="shared" si="1611"/>
        <v>322166</v>
      </c>
      <c r="M4579" s="112">
        <f>SUM(M4580,M4588,M4590)</f>
        <v>90266</v>
      </c>
      <c r="N4579" s="112">
        <f t="shared" ref="N4579:O4579" si="1619">SUM(N4580,N4588,N4590)</f>
        <v>119725</v>
      </c>
      <c r="O4579" s="112">
        <f t="shared" si="1619"/>
        <v>112175</v>
      </c>
      <c r="P4579" s="112">
        <f t="shared" si="1612"/>
        <v>322166</v>
      </c>
      <c r="Q4579" s="112">
        <f t="shared" si="1613"/>
        <v>24.629731421970479</v>
      </c>
      <c r="R4579" s="35"/>
    </row>
    <row r="4580" spans="1:18" x14ac:dyDescent="0.3">
      <c r="A4580" s="40" t="s">
        <v>796</v>
      </c>
      <c r="B4580" s="40" t="s">
        <v>166</v>
      </c>
      <c r="C4580" s="40" t="s">
        <v>920</v>
      </c>
      <c r="D4580" s="40" t="s">
        <v>1682</v>
      </c>
      <c r="E4580" s="52" t="s">
        <v>119</v>
      </c>
      <c r="F4580" s="52" t="s">
        <v>0</v>
      </c>
      <c r="G4580" s="52" t="s">
        <v>0</v>
      </c>
      <c r="H4580" s="6" t="s">
        <v>5</v>
      </c>
      <c r="I4580" s="104">
        <f>SUM(I4581,I4582)</f>
        <v>1078753</v>
      </c>
      <c r="J4580" s="104">
        <f>SUM(J4581,J4582)</f>
        <v>1078753</v>
      </c>
      <c r="K4580" s="104">
        <f>SUM(K4581,K4582)</f>
        <v>0</v>
      </c>
      <c r="L4580" s="104">
        <f t="shared" si="1611"/>
        <v>260186</v>
      </c>
      <c r="M4580" s="104">
        <f>SUM(M4581,M4582)</f>
        <v>82286</v>
      </c>
      <c r="N4580" s="104">
        <f t="shared" ref="N4580:O4580" si="1620">SUM(N4581,N4582)</f>
        <v>90900</v>
      </c>
      <c r="O4580" s="104">
        <f t="shared" si="1620"/>
        <v>87000</v>
      </c>
      <c r="P4580" s="104">
        <f t="shared" si="1612"/>
        <v>260186</v>
      </c>
      <c r="Q4580" s="104">
        <f t="shared" si="1613"/>
        <v>24.119144975726602</v>
      </c>
      <c r="R4580" s="35"/>
    </row>
    <row r="4581" spans="1:18" x14ac:dyDescent="0.3">
      <c r="A4581" s="40" t="s">
        <v>796</v>
      </c>
      <c r="B4581" s="40" t="s">
        <v>166</v>
      </c>
      <c r="C4581" s="40" t="s">
        <v>920</v>
      </c>
      <c r="D4581" s="40" t="s">
        <v>1682</v>
      </c>
      <c r="E4581" s="88" t="s">
        <v>3015</v>
      </c>
      <c r="F4581" s="40"/>
      <c r="G4581" s="81" t="s">
        <v>3072</v>
      </c>
      <c r="H4581" s="9" t="s">
        <v>6</v>
      </c>
      <c r="I4581" s="102">
        <v>928953</v>
      </c>
      <c r="J4581" s="102">
        <v>928953</v>
      </c>
      <c r="K4581" s="102"/>
      <c r="L4581" s="102">
        <f t="shared" si="1611"/>
        <v>227724</v>
      </c>
      <c r="M4581" s="102">
        <v>73724</v>
      </c>
      <c r="N4581" s="102">
        <v>77000</v>
      </c>
      <c r="O4581" s="102">
        <v>77000</v>
      </c>
      <c r="P4581" s="102">
        <f t="shared" si="1612"/>
        <v>227724</v>
      </c>
      <c r="Q4581" s="102">
        <f t="shared" si="1613"/>
        <v>24.514049688197357</v>
      </c>
      <c r="R4581" s="35"/>
    </row>
    <row r="4582" spans="1:18" x14ac:dyDescent="0.3">
      <c r="A4582" s="41" t="s">
        <v>796</v>
      </c>
      <c r="B4582" s="41" t="s">
        <v>166</v>
      </c>
      <c r="C4582" s="41" t="s">
        <v>920</v>
      </c>
      <c r="D4582" s="41" t="s">
        <v>1682</v>
      </c>
      <c r="E4582" s="41" t="s">
        <v>120</v>
      </c>
      <c r="F4582" s="40" t="s">
        <v>0</v>
      </c>
      <c r="G4582" s="81" t="s">
        <v>0</v>
      </c>
      <c r="H4582" s="6" t="s">
        <v>7</v>
      </c>
      <c r="I4582" s="104">
        <f>SUM(I4583:I4587)</f>
        <v>149800</v>
      </c>
      <c r="J4582" s="104">
        <f t="shared" ref="J4582:O4582" si="1621">SUM(J4583:J4587)</f>
        <v>149800</v>
      </c>
      <c r="K4582" s="104">
        <f t="shared" si="1621"/>
        <v>0</v>
      </c>
      <c r="L4582" s="104">
        <f t="shared" si="1611"/>
        <v>32462</v>
      </c>
      <c r="M4582" s="104">
        <f t="shared" si="1621"/>
        <v>8562</v>
      </c>
      <c r="N4582" s="104">
        <f t="shared" si="1621"/>
        <v>13900</v>
      </c>
      <c r="O4582" s="104">
        <f t="shared" si="1621"/>
        <v>10000</v>
      </c>
      <c r="P4582" s="104">
        <f t="shared" si="1612"/>
        <v>32462</v>
      </c>
      <c r="Q4582" s="104">
        <f t="shared" si="1613"/>
        <v>21.67022696929239</v>
      </c>
      <c r="R4582" s="35"/>
    </row>
    <row r="4583" spans="1:18" x14ac:dyDescent="0.3">
      <c r="A4583" s="40" t="s">
        <v>796</v>
      </c>
      <c r="B4583" s="40" t="s">
        <v>166</v>
      </c>
      <c r="C4583" s="40" t="s">
        <v>920</v>
      </c>
      <c r="D4583" s="40" t="s">
        <v>1682</v>
      </c>
      <c r="E4583" s="88" t="s">
        <v>3016</v>
      </c>
      <c r="F4583" s="40" t="s">
        <v>1684</v>
      </c>
      <c r="G4583" s="81" t="s">
        <v>3072</v>
      </c>
      <c r="H4583" s="9" t="s">
        <v>9</v>
      </c>
      <c r="I4583" s="102">
        <v>22800</v>
      </c>
      <c r="J4583" s="102">
        <v>22800</v>
      </c>
      <c r="K4583" s="102"/>
      <c r="L4583" s="102">
        <f t="shared" si="1611"/>
        <v>5688</v>
      </c>
      <c r="M4583" s="102">
        <v>1688</v>
      </c>
      <c r="N4583" s="102">
        <v>2000</v>
      </c>
      <c r="O4583" s="102">
        <v>2000</v>
      </c>
      <c r="P4583" s="102">
        <f t="shared" si="1612"/>
        <v>5688</v>
      </c>
      <c r="Q4583" s="102">
        <f t="shared" si="1613"/>
        <v>24.947368421052634</v>
      </c>
      <c r="R4583" s="35"/>
    </row>
    <row r="4584" spans="1:18" x14ac:dyDescent="0.3">
      <c r="A4584" s="40" t="s">
        <v>796</v>
      </c>
      <c r="B4584" s="40" t="s">
        <v>166</v>
      </c>
      <c r="C4584" s="40" t="s">
        <v>920</v>
      </c>
      <c r="D4584" s="40" t="s">
        <v>1682</v>
      </c>
      <c r="E4584" s="88" t="s">
        <v>3016</v>
      </c>
      <c r="F4584" s="40" t="s">
        <v>1685</v>
      </c>
      <c r="G4584" s="81" t="s">
        <v>3072</v>
      </c>
      <c r="H4584" s="9" t="s">
        <v>12</v>
      </c>
      <c r="I4584" s="102">
        <v>88000</v>
      </c>
      <c r="J4584" s="102">
        <v>88000</v>
      </c>
      <c r="K4584" s="102"/>
      <c r="L4584" s="102">
        <f t="shared" si="1611"/>
        <v>22874</v>
      </c>
      <c r="M4584" s="102">
        <v>6874</v>
      </c>
      <c r="N4584" s="102">
        <v>8000</v>
      </c>
      <c r="O4584" s="102">
        <v>8000</v>
      </c>
      <c r="P4584" s="102">
        <f t="shared" si="1612"/>
        <v>22874</v>
      </c>
      <c r="Q4584" s="102">
        <f t="shared" si="1613"/>
        <v>25.993181818181821</v>
      </c>
      <c r="R4584" s="35"/>
    </row>
    <row r="4585" spans="1:18" x14ac:dyDescent="0.3">
      <c r="A4585" s="40" t="s">
        <v>796</v>
      </c>
      <c r="B4585" s="40" t="s">
        <v>166</v>
      </c>
      <c r="C4585" s="40" t="s">
        <v>920</v>
      </c>
      <c r="D4585" s="40" t="s">
        <v>1682</v>
      </c>
      <c r="E4585" s="88" t="s">
        <v>3016</v>
      </c>
      <c r="F4585" s="40" t="s">
        <v>1686</v>
      </c>
      <c r="G4585" s="81" t="s">
        <v>3072</v>
      </c>
      <c r="H4585" s="9" t="s">
        <v>10</v>
      </c>
      <c r="I4585" s="102">
        <v>23000</v>
      </c>
      <c r="J4585" s="102">
        <v>23000</v>
      </c>
      <c r="K4585" s="102"/>
      <c r="L4585" s="102">
        <f t="shared" si="1611"/>
        <v>0</v>
      </c>
      <c r="M4585" s="102">
        <v>0</v>
      </c>
      <c r="N4585" s="102"/>
      <c r="O4585" s="102"/>
      <c r="P4585" s="102">
        <f t="shared" si="1612"/>
        <v>0</v>
      </c>
      <c r="Q4585" s="102">
        <f t="shared" si="1613"/>
        <v>0</v>
      </c>
      <c r="R4585" s="35"/>
    </row>
    <row r="4586" spans="1:18" x14ac:dyDescent="0.3">
      <c r="A4586" s="40" t="s">
        <v>796</v>
      </c>
      <c r="B4586" s="40" t="s">
        <v>166</v>
      </c>
      <c r="C4586" s="40" t="s">
        <v>920</v>
      </c>
      <c r="D4586" s="40" t="s">
        <v>1682</v>
      </c>
      <c r="E4586" s="88" t="s">
        <v>3016</v>
      </c>
      <c r="F4586" s="40" t="s">
        <v>1687</v>
      </c>
      <c r="G4586" s="81" t="s">
        <v>3072</v>
      </c>
      <c r="H4586" s="9" t="s">
        <v>8</v>
      </c>
      <c r="I4586" s="102">
        <v>0</v>
      </c>
      <c r="J4586" s="102">
        <v>0</v>
      </c>
      <c r="K4586" s="102"/>
      <c r="L4586" s="102">
        <f t="shared" si="1611"/>
        <v>0</v>
      </c>
      <c r="M4586" s="102">
        <v>0</v>
      </c>
      <c r="N4586" s="102">
        <v>0</v>
      </c>
      <c r="O4586" s="102">
        <v>0</v>
      </c>
      <c r="P4586" s="102">
        <f t="shared" si="1612"/>
        <v>0</v>
      </c>
      <c r="Q4586" s="102" t="str">
        <f t="shared" si="1613"/>
        <v>-</v>
      </c>
      <c r="R4586" s="35"/>
    </row>
    <row r="4587" spans="1:18" x14ac:dyDescent="0.3">
      <c r="A4587" s="40" t="s">
        <v>796</v>
      </c>
      <c r="B4587" s="40" t="s">
        <v>166</v>
      </c>
      <c r="C4587" s="40" t="s">
        <v>920</v>
      </c>
      <c r="D4587" s="40" t="s">
        <v>1682</v>
      </c>
      <c r="E4587" s="88" t="s">
        <v>3016</v>
      </c>
      <c r="F4587" s="40" t="s">
        <v>1688</v>
      </c>
      <c r="G4587" s="81" t="s">
        <v>3072</v>
      </c>
      <c r="H4587" s="9" t="s">
        <v>11</v>
      </c>
      <c r="I4587" s="102">
        <v>16000</v>
      </c>
      <c r="J4587" s="102">
        <v>16000</v>
      </c>
      <c r="K4587" s="102"/>
      <c r="L4587" s="102">
        <f t="shared" si="1611"/>
        <v>3900</v>
      </c>
      <c r="M4587" s="102">
        <v>0</v>
      </c>
      <c r="N4587" s="102">
        <v>3900</v>
      </c>
      <c r="O4587" s="102"/>
      <c r="P4587" s="102">
        <f t="shared" si="1612"/>
        <v>3900</v>
      </c>
      <c r="Q4587" s="102">
        <f t="shared" si="1613"/>
        <v>24.375</v>
      </c>
      <c r="R4587" s="35"/>
    </row>
    <row r="4588" spans="1:18" x14ac:dyDescent="0.3">
      <c r="A4588" s="40" t="s">
        <v>796</v>
      </c>
      <c r="B4588" s="40" t="s">
        <v>166</v>
      </c>
      <c r="C4588" s="40" t="s">
        <v>920</v>
      </c>
      <c r="D4588" s="40" t="s">
        <v>1682</v>
      </c>
      <c r="E4588" s="52" t="s">
        <v>124</v>
      </c>
      <c r="F4588" s="52" t="s">
        <v>0</v>
      </c>
      <c r="G4588" s="52" t="s">
        <v>0</v>
      </c>
      <c r="H4588" s="6" t="s">
        <v>14</v>
      </c>
      <c r="I4588" s="104">
        <f t="shared" ref="I4588:O4588" si="1622">SUM(I4589)</f>
        <v>97684</v>
      </c>
      <c r="J4588" s="104">
        <f t="shared" si="1622"/>
        <v>97684</v>
      </c>
      <c r="K4588" s="104">
        <f t="shared" si="1622"/>
        <v>0</v>
      </c>
      <c r="L4588" s="104">
        <f t="shared" si="1611"/>
        <v>25842</v>
      </c>
      <c r="M4588" s="104">
        <f t="shared" si="1622"/>
        <v>7742</v>
      </c>
      <c r="N4588" s="104">
        <f t="shared" si="1622"/>
        <v>10000</v>
      </c>
      <c r="O4588" s="104">
        <f t="shared" si="1622"/>
        <v>8100</v>
      </c>
      <c r="P4588" s="104">
        <f t="shared" si="1612"/>
        <v>25842</v>
      </c>
      <c r="Q4588" s="104">
        <f t="shared" si="1613"/>
        <v>26.454690635109131</v>
      </c>
      <c r="R4588" s="35"/>
    </row>
    <row r="4589" spans="1:18" x14ac:dyDescent="0.3">
      <c r="A4589" s="40" t="s">
        <v>796</v>
      </c>
      <c r="B4589" s="40" t="s">
        <v>166</v>
      </c>
      <c r="C4589" s="40" t="s">
        <v>920</v>
      </c>
      <c r="D4589" s="40" t="s">
        <v>1682</v>
      </c>
      <c r="E4589" s="88" t="s">
        <v>3017</v>
      </c>
      <c r="F4589" s="40"/>
      <c r="G4589" s="81" t="s">
        <v>3072</v>
      </c>
      <c r="H4589" s="9" t="s">
        <v>15</v>
      </c>
      <c r="I4589" s="102">
        <v>97684</v>
      </c>
      <c r="J4589" s="102">
        <v>97684</v>
      </c>
      <c r="K4589" s="102"/>
      <c r="L4589" s="102">
        <f t="shared" si="1611"/>
        <v>25842</v>
      </c>
      <c r="M4589" s="102">
        <v>7742</v>
      </c>
      <c r="N4589" s="102">
        <v>10000</v>
      </c>
      <c r="O4589" s="102">
        <v>8100</v>
      </c>
      <c r="P4589" s="102">
        <f t="shared" si="1612"/>
        <v>25842</v>
      </c>
      <c r="Q4589" s="102">
        <f t="shared" si="1613"/>
        <v>26.454690635109131</v>
      </c>
      <c r="R4589" s="35"/>
    </row>
    <row r="4590" spans="1:18" x14ac:dyDescent="0.3">
      <c r="A4590" s="40" t="s">
        <v>796</v>
      </c>
      <c r="B4590" s="40" t="s">
        <v>166</v>
      </c>
      <c r="C4590" s="40" t="s">
        <v>920</v>
      </c>
      <c r="D4590" s="40" t="s">
        <v>1682</v>
      </c>
      <c r="E4590" s="52" t="s">
        <v>125</v>
      </c>
      <c r="F4590" s="52" t="s">
        <v>0</v>
      </c>
      <c r="G4590" s="52" t="s">
        <v>0</v>
      </c>
      <c r="H4590" s="6" t="s">
        <v>16</v>
      </c>
      <c r="I4590" s="104">
        <f t="shared" ref="I4590:O4590" si="1623">SUM(I4591:I4598)</f>
        <v>168200</v>
      </c>
      <c r="J4590" s="104">
        <f t="shared" si="1623"/>
        <v>131600</v>
      </c>
      <c r="K4590" s="104">
        <f t="shared" si="1623"/>
        <v>0</v>
      </c>
      <c r="L4590" s="104">
        <f t="shared" si="1611"/>
        <v>36138</v>
      </c>
      <c r="M4590" s="104">
        <f t="shared" si="1623"/>
        <v>238</v>
      </c>
      <c r="N4590" s="104">
        <f t="shared" si="1623"/>
        <v>18825</v>
      </c>
      <c r="O4590" s="104">
        <f t="shared" si="1623"/>
        <v>17075</v>
      </c>
      <c r="P4590" s="104">
        <f t="shared" si="1612"/>
        <v>36138</v>
      </c>
      <c r="Q4590" s="104">
        <f t="shared" si="1613"/>
        <v>27.460486322188448</v>
      </c>
      <c r="R4590" s="35"/>
    </row>
    <row r="4591" spans="1:18" x14ac:dyDescent="0.3">
      <c r="A4591" s="40" t="s">
        <v>796</v>
      </c>
      <c r="B4591" s="40" t="s">
        <v>166</v>
      </c>
      <c r="C4591" s="40" t="s">
        <v>920</v>
      </c>
      <c r="D4591" s="40" t="s">
        <v>1682</v>
      </c>
      <c r="E4591" s="88" t="s">
        <v>3018</v>
      </c>
      <c r="F4591" s="40"/>
      <c r="G4591" s="81" t="s">
        <v>3072</v>
      </c>
      <c r="H4591" s="9" t="s">
        <v>17</v>
      </c>
      <c r="I4591" s="102">
        <v>100</v>
      </c>
      <c r="J4591" s="102">
        <v>100</v>
      </c>
      <c r="K4591" s="102"/>
      <c r="L4591" s="102">
        <f t="shared" si="1611"/>
        <v>0</v>
      </c>
      <c r="M4591" s="102">
        <v>0</v>
      </c>
      <c r="N4591" s="102"/>
      <c r="O4591" s="102"/>
      <c r="P4591" s="102">
        <f t="shared" si="1612"/>
        <v>0</v>
      </c>
      <c r="Q4591" s="102">
        <f t="shared" si="1613"/>
        <v>0</v>
      </c>
      <c r="R4591" s="35"/>
    </row>
    <row r="4592" spans="1:18" x14ac:dyDescent="0.3">
      <c r="A4592" s="40" t="s">
        <v>796</v>
      </c>
      <c r="B4592" s="40" t="s">
        <v>166</v>
      </c>
      <c r="C4592" s="40" t="s">
        <v>920</v>
      </c>
      <c r="D4592" s="40" t="s">
        <v>1682</v>
      </c>
      <c r="E4592" s="88" t="s">
        <v>3031</v>
      </c>
      <c r="F4592" s="40"/>
      <c r="G4592" s="81" t="s">
        <v>3072</v>
      </c>
      <c r="H4592" s="9" t="s">
        <v>18</v>
      </c>
      <c r="I4592" s="102">
        <v>90000</v>
      </c>
      <c r="J4592" s="102">
        <v>90000</v>
      </c>
      <c r="K4592" s="102"/>
      <c r="L4592" s="102">
        <f t="shared" si="1611"/>
        <v>27000</v>
      </c>
      <c r="M4592" s="102">
        <v>0</v>
      </c>
      <c r="N4592" s="102">
        <v>13000</v>
      </c>
      <c r="O4592" s="102">
        <v>14000</v>
      </c>
      <c r="P4592" s="102">
        <f t="shared" si="1612"/>
        <v>27000</v>
      </c>
      <c r="Q4592" s="102">
        <f t="shared" si="1613"/>
        <v>30</v>
      </c>
      <c r="R4592" s="35"/>
    </row>
    <row r="4593" spans="1:18" x14ac:dyDescent="0.3">
      <c r="A4593" s="40" t="s">
        <v>796</v>
      </c>
      <c r="B4593" s="40" t="s">
        <v>166</v>
      </c>
      <c r="C4593" s="40" t="s">
        <v>920</v>
      </c>
      <c r="D4593" s="40" t="s">
        <v>1682</v>
      </c>
      <c r="E4593" s="88" t="s">
        <v>3032</v>
      </c>
      <c r="F4593" s="40"/>
      <c r="G4593" s="81" t="s">
        <v>3072</v>
      </c>
      <c r="H4593" s="9" t="s">
        <v>19</v>
      </c>
      <c r="I4593" s="102">
        <v>28000</v>
      </c>
      <c r="J4593" s="102">
        <v>28000</v>
      </c>
      <c r="K4593" s="102"/>
      <c r="L4593" s="102">
        <f t="shared" si="1611"/>
        <v>7300</v>
      </c>
      <c r="M4593" s="102">
        <v>0</v>
      </c>
      <c r="N4593" s="102">
        <v>5000</v>
      </c>
      <c r="O4593" s="102">
        <v>2300</v>
      </c>
      <c r="P4593" s="102">
        <f t="shared" si="1612"/>
        <v>7300</v>
      </c>
      <c r="Q4593" s="102">
        <f t="shared" si="1613"/>
        <v>26.071428571428573</v>
      </c>
      <c r="R4593" s="35"/>
    </row>
    <row r="4594" spans="1:18" x14ac:dyDescent="0.3">
      <c r="A4594" s="40" t="s">
        <v>796</v>
      </c>
      <c r="B4594" s="40" t="s">
        <v>166</v>
      </c>
      <c r="C4594" s="40" t="s">
        <v>920</v>
      </c>
      <c r="D4594" s="40" t="s">
        <v>1682</v>
      </c>
      <c r="E4594" s="88" t="s">
        <v>3026</v>
      </c>
      <c r="F4594" s="40"/>
      <c r="G4594" s="81" t="s">
        <v>3072</v>
      </c>
      <c r="H4594" s="9" t="s">
        <v>20</v>
      </c>
      <c r="I4594" s="102">
        <v>15000</v>
      </c>
      <c r="J4594" s="102">
        <v>2000</v>
      </c>
      <c r="K4594" s="102"/>
      <c r="L4594" s="102">
        <f t="shared" si="1611"/>
        <v>400</v>
      </c>
      <c r="M4594" s="102">
        <v>0</v>
      </c>
      <c r="N4594" s="102">
        <v>200</v>
      </c>
      <c r="O4594" s="102">
        <v>200</v>
      </c>
      <c r="P4594" s="102">
        <f t="shared" si="1612"/>
        <v>400</v>
      </c>
      <c r="Q4594" s="102">
        <f t="shared" si="1613"/>
        <v>20</v>
      </c>
      <c r="R4594" s="35"/>
    </row>
    <row r="4595" spans="1:18" x14ac:dyDescent="0.3">
      <c r="A4595" s="40" t="s">
        <v>796</v>
      </c>
      <c r="B4595" s="40" t="s">
        <v>166</v>
      </c>
      <c r="C4595" s="40" t="s">
        <v>920</v>
      </c>
      <c r="D4595" s="40" t="s">
        <v>1682</v>
      </c>
      <c r="E4595" s="88" t="s">
        <v>3033</v>
      </c>
      <c r="F4595" s="40"/>
      <c r="G4595" s="81" t="s">
        <v>3072</v>
      </c>
      <c r="H4595" s="9" t="s">
        <v>21</v>
      </c>
      <c r="I4595" s="102">
        <v>100</v>
      </c>
      <c r="J4595" s="102">
        <v>0</v>
      </c>
      <c r="K4595" s="102"/>
      <c r="L4595" s="102">
        <f t="shared" si="1611"/>
        <v>0</v>
      </c>
      <c r="M4595" s="102">
        <v>0</v>
      </c>
      <c r="N4595" s="102">
        <v>0</v>
      </c>
      <c r="O4595" s="102">
        <v>0</v>
      </c>
      <c r="P4595" s="102">
        <f t="shared" si="1612"/>
        <v>0</v>
      </c>
      <c r="Q4595" s="102" t="str">
        <f t="shared" si="1613"/>
        <v>-</v>
      </c>
      <c r="R4595" s="35"/>
    </row>
    <row r="4596" spans="1:18" x14ac:dyDescent="0.3">
      <c r="A4596" s="40" t="s">
        <v>796</v>
      </c>
      <c r="B4596" s="40" t="s">
        <v>166</v>
      </c>
      <c r="C4596" s="40" t="s">
        <v>920</v>
      </c>
      <c r="D4596" s="40" t="s">
        <v>1682</v>
      </c>
      <c r="E4596" s="88" t="s">
        <v>3035</v>
      </c>
      <c r="F4596" s="40"/>
      <c r="G4596" s="81" t="s">
        <v>3072</v>
      </c>
      <c r="H4596" s="9" t="s">
        <v>23</v>
      </c>
      <c r="I4596" s="102">
        <v>13300</v>
      </c>
      <c r="J4596" s="102">
        <v>3300</v>
      </c>
      <c r="K4596" s="102"/>
      <c r="L4596" s="102">
        <f t="shared" si="1611"/>
        <v>550</v>
      </c>
      <c r="M4596" s="102">
        <v>0</v>
      </c>
      <c r="N4596" s="102">
        <v>275</v>
      </c>
      <c r="O4596" s="102">
        <v>275</v>
      </c>
      <c r="P4596" s="102">
        <f t="shared" si="1612"/>
        <v>550</v>
      </c>
      <c r="Q4596" s="102">
        <f t="shared" si="1613"/>
        <v>16.666666666666664</v>
      </c>
      <c r="R4596" s="35"/>
    </row>
    <row r="4597" spans="1:18" x14ac:dyDescent="0.3">
      <c r="A4597" s="40" t="s">
        <v>796</v>
      </c>
      <c r="B4597" s="40" t="s">
        <v>166</v>
      </c>
      <c r="C4597" s="40" t="s">
        <v>920</v>
      </c>
      <c r="D4597" s="40" t="s">
        <v>1682</v>
      </c>
      <c r="E4597" s="88" t="s">
        <v>3036</v>
      </c>
      <c r="F4597" s="40"/>
      <c r="G4597" s="81" t="s">
        <v>3072</v>
      </c>
      <c r="H4597" s="9" t="s">
        <v>24</v>
      </c>
      <c r="I4597" s="102">
        <v>1300</v>
      </c>
      <c r="J4597" s="102">
        <v>0</v>
      </c>
      <c r="K4597" s="102"/>
      <c r="L4597" s="102">
        <f t="shared" si="1611"/>
        <v>0</v>
      </c>
      <c r="M4597" s="102">
        <v>0</v>
      </c>
      <c r="N4597" s="102"/>
      <c r="O4597" s="102"/>
      <c r="P4597" s="102">
        <f t="shared" si="1612"/>
        <v>0</v>
      </c>
      <c r="Q4597" s="102" t="str">
        <f t="shared" si="1613"/>
        <v>-</v>
      </c>
      <c r="R4597" s="35"/>
    </row>
    <row r="4598" spans="1:18" x14ac:dyDescent="0.3">
      <c r="A4598" s="41" t="s">
        <v>796</v>
      </c>
      <c r="B4598" s="41" t="s">
        <v>166</v>
      </c>
      <c r="C4598" s="41" t="s">
        <v>920</v>
      </c>
      <c r="D4598" s="41" t="s">
        <v>1682</v>
      </c>
      <c r="E4598" s="41" t="s">
        <v>127</v>
      </c>
      <c r="F4598" s="40" t="s">
        <v>0</v>
      </c>
      <c r="G4598" s="81" t="s">
        <v>0</v>
      </c>
      <c r="H4598" s="6" t="s">
        <v>25</v>
      </c>
      <c r="I4598" s="104">
        <f t="shared" ref="I4598:O4598" si="1624">SUM(I4599:I4601)</f>
        <v>20400</v>
      </c>
      <c r="J4598" s="104">
        <f t="shared" si="1624"/>
        <v>8200</v>
      </c>
      <c r="K4598" s="104">
        <f t="shared" si="1624"/>
        <v>0</v>
      </c>
      <c r="L4598" s="104">
        <f t="shared" si="1611"/>
        <v>888</v>
      </c>
      <c r="M4598" s="104">
        <f t="shared" si="1624"/>
        <v>238</v>
      </c>
      <c r="N4598" s="104">
        <f t="shared" si="1624"/>
        <v>350</v>
      </c>
      <c r="O4598" s="104">
        <f t="shared" si="1624"/>
        <v>300</v>
      </c>
      <c r="P4598" s="104">
        <f t="shared" si="1612"/>
        <v>888</v>
      </c>
      <c r="Q4598" s="104">
        <f t="shared" si="1613"/>
        <v>10.829268292682928</v>
      </c>
      <c r="R4598" s="35"/>
    </row>
    <row r="4599" spans="1:18" x14ac:dyDescent="0.3">
      <c r="A4599" s="40" t="s">
        <v>796</v>
      </c>
      <c r="B4599" s="40" t="s">
        <v>166</v>
      </c>
      <c r="C4599" s="40" t="s">
        <v>920</v>
      </c>
      <c r="D4599" s="40" t="s">
        <v>1682</v>
      </c>
      <c r="E4599" s="88" t="s">
        <v>3019</v>
      </c>
      <c r="F4599" s="40"/>
      <c r="G4599" s="81" t="s">
        <v>3072</v>
      </c>
      <c r="H4599" s="9" t="s">
        <v>25</v>
      </c>
      <c r="I4599" s="102">
        <v>17200</v>
      </c>
      <c r="J4599" s="102">
        <v>5000</v>
      </c>
      <c r="K4599" s="102"/>
      <c r="L4599" s="102">
        <f t="shared" si="1611"/>
        <v>0</v>
      </c>
      <c r="M4599" s="102">
        <v>0</v>
      </c>
      <c r="N4599" s="102">
        <v>0</v>
      </c>
      <c r="O4599" s="102">
        <v>0</v>
      </c>
      <c r="P4599" s="102">
        <f t="shared" si="1612"/>
        <v>0</v>
      </c>
      <c r="Q4599" s="102">
        <f t="shared" si="1613"/>
        <v>0</v>
      </c>
      <c r="R4599" s="35"/>
    </row>
    <row r="4600" spans="1:18" x14ac:dyDescent="0.3">
      <c r="A4600" s="40" t="s">
        <v>796</v>
      </c>
      <c r="B4600" s="40" t="s">
        <v>166</v>
      </c>
      <c r="C4600" s="40" t="s">
        <v>920</v>
      </c>
      <c r="D4600" s="40" t="s">
        <v>1682</v>
      </c>
      <c r="E4600" s="88" t="s">
        <v>3019</v>
      </c>
      <c r="F4600" s="40" t="s">
        <v>1689</v>
      </c>
      <c r="G4600" s="81" t="s">
        <v>3072</v>
      </c>
      <c r="H4600" s="9" t="s">
        <v>135</v>
      </c>
      <c r="I4600" s="102">
        <v>3200</v>
      </c>
      <c r="J4600" s="102">
        <v>3200</v>
      </c>
      <c r="K4600" s="102"/>
      <c r="L4600" s="102">
        <f t="shared" si="1611"/>
        <v>888</v>
      </c>
      <c r="M4600" s="102">
        <v>238</v>
      </c>
      <c r="N4600" s="102">
        <v>350</v>
      </c>
      <c r="O4600" s="102">
        <v>300</v>
      </c>
      <c r="P4600" s="102">
        <f t="shared" si="1612"/>
        <v>888</v>
      </c>
      <c r="Q4600" s="102">
        <f t="shared" si="1613"/>
        <v>27.750000000000004</v>
      </c>
      <c r="R4600" s="35"/>
    </row>
    <row r="4601" spans="1:18" ht="20.399999999999999" x14ac:dyDescent="0.3">
      <c r="A4601" s="40" t="s">
        <v>796</v>
      </c>
      <c r="B4601" s="40" t="s">
        <v>166</v>
      </c>
      <c r="C4601" s="40" t="s">
        <v>920</v>
      </c>
      <c r="D4601" s="40" t="s">
        <v>1682</v>
      </c>
      <c r="E4601" s="88" t="s">
        <v>3019</v>
      </c>
      <c r="F4601" s="40" t="s">
        <v>1690</v>
      </c>
      <c r="G4601" s="81" t="s">
        <v>3072</v>
      </c>
      <c r="H4601" s="9" t="s">
        <v>141</v>
      </c>
      <c r="I4601" s="102">
        <v>0</v>
      </c>
      <c r="J4601" s="102">
        <v>0</v>
      </c>
      <c r="K4601" s="102"/>
      <c r="L4601" s="102">
        <f t="shared" si="1611"/>
        <v>0</v>
      </c>
      <c r="M4601" s="102">
        <v>0</v>
      </c>
      <c r="N4601" s="102"/>
      <c r="O4601" s="102"/>
      <c r="P4601" s="102">
        <f t="shared" si="1612"/>
        <v>0</v>
      </c>
      <c r="Q4601" s="102" t="str">
        <f t="shared" si="1613"/>
        <v>-</v>
      </c>
      <c r="R4601" s="35"/>
    </row>
    <row r="4602" spans="1:18" s="34" customFormat="1" ht="20.399999999999999" x14ac:dyDescent="0.3">
      <c r="A4602" s="43" t="s">
        <v>0</v>
      </c>
      <c r="B4602" s="43" t="s">
        <v>0</v>
      </c>
      <c r="C4602" s="43" t="s">
        <v>0</v>
      </c>
      <c r="D4602" s="49" t="s">
        <v>0</v>
      </c>
      <c r="E4602" s="49" t="s">
        <v>0</v>
      </c>
      <c r="F4602" s="49" t="s">
        <v>0</v>
      </c>
      <c r="G4602" s="49" t="s">
        <v>0</v>
      </c>
      <c r="H4602" s="21" t="s">
        <v>35</v>
      </c>
      <c r="I4602" s="112">
        <f>SUM(I4603)</f>
        <v>100</v>
      </c>
      <c r="J4602" s="112">
        <f t="shared" ref="J4602:O4603" si="1625">SUM(J4603)</f>
        <v>100</v>
      </c>
      <c r="K4602" s="112">
        <f t="shared" si="1625"/>
        <v>0</v>
      </c>
      <c r="L4602" s="112">
        <f t="shared" si="1611"/>
        <v>0</v>
      </c>
      <c r="M4602" s="112">
        <f t="shared" si="1625"/>
        <v>0</v>
      </c>
      <c r="N4602" s="112">
        <f t="shared" si="1625"/>
        <v>0</v>
      </c>
      <c r="O4602" s="112">
        <f t="shared" si="1625"/>
        <v>0</v>
      </c>
      <c r="P4602" s="112">
        <f t="shared" si="1612"/>
        <v>0</v>
      </c>
      <c r="Q4602" s="112">
        <f t="shared" si="1613"/>
        <v>0</v>
      </c>
      <c r="R4602" s="35"/>
    </row>
    <row r="4603" spans="1:18" x14ac:dyDescent="0.3">
      <c r="A4603" s="40" t="s">
        <v>796</v>
      </c>
      <c r="B4603" s="40" t="s">
        <v>166</v>
      </c>
      <c r="C4603" s="40" t="s">
        <v>920</v>
      </c>
      <c r="D4603" s="40" t="s">
        <v>1682</v>
      </c>
      <c r="E4603" s="52" t="s">
        <v>142</v>
      </c>
      <c r="F4603" s="52" t="s">
        <v>0</v>
      </c>
      <c r="G4603" s="52" t="s">
        <v>0</v>
      </c>
      <c r="H4603" s="6" t="s">
        <v>27</v>
      </c>
      <c r="I4603" s="104">
        <f>SUM(I4604)</f>
        <v>100</v>
      </c>
      <c r="J4603" s="104">
        <f t="shared" si="1625"/>
        <v>100</v>
      </c>
      <c r="K4603" s="104">
        <f t="shared" si="1625"/>
        <v>0</v>
      </c>
      <c r="L4603" s="104">
        <f t="shared" si="1611"/>
        <v>0</v>
      </c>
      <c r="M4603" s="104">
        <f t="shared" si="1625"/>
        <v>0</v>
      </c>
      <c r="N4603" s="104">
        <f t="shared" si="1625"/>
        <v>0</v>
      </c>
      <c r="O4603" s="104">
        <f t="shared" si="1625"/>
        <v>0</v>
      </c>
      <c r="P4603" s="104">
        <f t="shared" si="1612"/>
        <v>0</v>
      </c>
      <c r="Q4603" s="104">
        <f t="shared" si="1613"/>
        <v>0</v>
      </c>
      <c r="R4603" s="35"/>
    </row>
    <row r="4604" spans="1:18" x14ac:dyDescent="0.3">
      <c r="A4604" s="40" t="s">
        <v>796</v>
      </c>
      <c r="B4604" s="40" t="s">
        <v>166</v>
      </c>
      <c r="C4604" s="40" t="s">
        <v>920</v>
      </c>
      <c r="D4604" s="40" t="s">
        <v>1682</v>
      </c>
      <c r="E4604" s="88" t="s">
        <v>3021</v>
      </c>
      <c r="F4604" s="40"/>
      <c r="G4604" s="81" t="s">
        <v>3072</v>
      </c>
      <c r="H4604" s="9" t="s">
        <v>34</v>
      </c>
      <c r="I4604" s="102">
        <v>100</v>
      </c>
      <c r="J4604" s="102">
        <v>100</v>
      </c>
      <c r="K4604" s="102"/>
      <c r="L4604" s="102">
        <f t="shared" si="1611"/>
        <v>0</v>
      </c>
      <c r="M4604" s="102">
        <v>0</v>
      </c>
      <c r="N4604" s="102"/>
      <c r="O4604" s="102"/>
      <c r="P4604" s="102">
        <f t="shared" si="1612"/>
        <v>0</v>
      </c>
      <c r="Q4604" s="102">
        <f t="shared" si="1613"/>
        <v>0</v>
      </c>
      <c r="R4604" s="35"/>
    </row>
    <row r="4605" spans="1:18" s="34" customFormat="1" ht="20.399999999999999" x14ac:dyDescent="0.3">
      <c r="A4605" s="43" t="s">
        <v>0</v>
      </c>
      <c r="B4605" s="43" t="s">
        <v>0</v>
      </c>
      <c r="C4605" s="43" t="s">
        <v>0</v>
      </c>
      <c r="D4605" s="49" t="s">
        <v>0</v>
      </c>
      <c r="E4605" s="49" t="s">
        <v>0</v>
      </c>
      <c r="F4605" s="49" t="s">
        <v>0</v>
      </c>
      <c r="G4605" s="49" t="s">
        <v>0</v>
      </c>
      <c r="H4605" s="21" t="s">
        <v>53</v>
      </c>
      <c r="I4605" s="112">
        <f t="shared" ref="I4605:O4606" si="1626">SUM(I4606)</f>
        <v>11400</v>
      </c>
      <c r="J4605" s="112">
        <f t="shared" si="1626"/>
        <v>0</v>
      </c>
      <c r="K4605" s="112">
        <f t="shared" si="1626"/>
        <v>0</v>
      </c>
      <c r="L4605" s="112">
        <f t="shared" si="1611"/>
        <v>0</v>
      </c>
      <c r="M4605" s="112">
        <f t="shared" si="1626"/>
        <v>0</v>
      </c>
      <c r="N4605" s="112">
        <f t="shared" si="1626"/>
        <v>0</v>
      </c>
      <c r="O4605" s="112">
        <f t="shared" si="1626"/>
        <v>0</v>
      </c>
      <c r="P4605" s="112">
        <f t="shared" si="1612"/>
        <v>0</v>
      </c>
      <c r="Q4605" s="112" t="str">
        <f t="shared" si="1613"/>
        <v>-</v>
      </c>
      <c r="R4605" s="35"/>
    </row>
    <row r="4606" spans="1:18" x14ac:dyDescent="0.3">
      <c r="A4606" s="40" t="s">
        <v>796</v>
      </c>
      <c r="B4606" s="40" t="s">
        <v>166</v>
      </c>
      <c r="C4606" s="40" t="s">
        <v>920</v>
      </c>
      <c r="D4606" s="40" t="s">
        <v>1682</v>
      </c>
      <c r="E4606" s="52" t="s">
        <v>149</v>
      </c>
      <c r="F4606" s="52" t="s">
        <v>0</v>
      </c>
      <c r="G4606" s="52" t="s">
        <v>0</v>
      </c>
      <c r="H4606" s="6" t="s">
        <v>46</v>
      </c>
      <c r="I4606" s="104">
        <f t="shared" si="1626"/>
        <v>11400</v>
      </c>
      <c r="J4606" s="104">
        <f t="shared" si="1626"/>
        <v>0</v>
      </c>
      <c r="K4606" s="104">
        <f t="shared" si="1626"/>
        <v>0</v>
      </c>
      <c r="L4606" s="104">
        <f t="shared" si="1611"/>
        <v>0</v>
      </c>
      <c r="M4606" s="104">
        <f t="shared" si="1626"/>
        <v>0</v>
      </c>
      <c r="N4606" s="104">
        <f t="shared" si="1626"/>
        <v>0</v>
      </c>
      <c r="O4606" s="104">
        <f t="shared" si="1626"/>
        <v>0</v>
      </c>
      <c r="P4606" s="104">
        <f t="shared" si="1612"/>
        <v>0</v>
      </c>
      <c r="Q4606" s="104" t="str">
        <f t="shared" si="1613"/>
        <v>-</v>
      </c>
      <c r="R4606" s="35"/>
    </row>
    <row r="4607" spans="1:18" x14ac:dyDescent="0.3">
      <c r="A4607" s="40" t="s">
        <v>796</v>
      </c>
      <c r="B4607" s="40" t="s">
        <v>166</v>
      </c>
      <c r="C4607" s="40" t="s">
        <v>920</v>
      </c>
      <c r="D4607" s="40" t="s">
        <v>1682</v>
      </c>
      <c r="E4607" s="88" t="s">
        <v>3022</v>
      </c>
      <c r="F4607" s="40"/>
      <c r="G4607" s="81" t="s">
        <v>3072</v>
      </c>
      <c r="H4607" s="9" t="s">
        <v>49</v>
      </c>
      <c r="I4607" s="102">
        <v>11400</v>
      </c>
      <c r="J4607" s="102">
        <v>0</v>
      </c>
      <c r="K4607" s="102"/>
      <c r="L4607" s="102">
        <f t="shared" si="1611"/>
        <v>0</v>
      </c>
      <c r="M4607" s="102">
        <v>0</v>
      </c>
      <c r="N4607" s="102"/>
      <c r="O4607" s="102"/>
      <c r="P4607" s="102">
        <f t="shared" si="1612"/>
        <v>0</v>
      </c>
      <c r="Q4607" s="102" t="str">
        <f t="shared" si="1613"/>
        <v>-</v>
      </c>
      <c r="R4607" s="35"/>
    </row>
    <row r="4608" spans="1:18" s="34" customFormat="1" x14ac:dyDescent="0.3">
      <c r="A4608" s="49" t="s">
        <v>0</v>
      </c>
      <c r="B4608" s="49" t="s">
        <v>0</v>
      </c>
      <c r="C4608" s="49" t="s">
        <v>0</v>
      </c>
      <c r="D4608" s="49" t="s">
        <v>0</v>
      </c>
      <c r="E4608" s="49" t="s">
        <v>0</v>
      </c>
      <c r="F4608" s="49" t="s">
        <v>0</v>
      </c>
      <c r="G4608" s="49" t="s">
        <v>0</v>
      </c>
      <c r="H4608" s="21" t="s">
        <v>1691</v>
      </c>
      <c r="I4608" s="112">
        <f t="shared" ref="I4608:O4608" si="1627">SUM(I4579,I4602,I4605)</f>
        <v>1356137</v>
      </c>
      <c r="J4608" s="112">
        <f t="shared" si="1627"/>
        <v>1308137</v>
      </c>
      <c r="K4608" s="112">
        <f t="shared" si="1627"/>
        <v>0</v>
      </c>
      <c r="L4608" s="112">
        <f t="shared" si="1611"/>
        <v>322166</v>
      </c>
      <c r="M4608" s="112">
        <f t="shared" si="1627"/>
        <v>90266</v>
      </c>
      <c r="N4608" s="112">
        <f t="shared" si="1627"/>
        <v>119725</v>
      </c>
      <c r="O4608" s="112">
        <f t="shared" si="1627"/>
        <v>112175</v>
      </c>
      <c r="P4608" s="112">
        <f t="shared" si="1612"/>
        <v>322166</v>
      </c>
      <c r="Q4608" s="112">
        <f t="shared" si="1613"/>
        <v>24.627848612186646</v>
      </c>
      <c r="R4608" s="35"/>
    </row>
    <row r="4609" spans="1:18" ht="15" thickBot="1" x14ac:dyDescent="0.35">
      <c r="A4609" s="81" t="s">
        <v>0</v>
      </c>
      <c r="B4609" s="81" t="s">
        <v>0</v>
      </c>
      <c r="C4609" s="81" t="s">
        <v>0</v>
      </c>
      <c r="D4609" s="81" t="s">
        <v>0</v>
      </c>
      <c r="E4609" s="81" t="s">
        <v>0</v>
      </c>
      <c r="F4609" s="81" t="s">
        <v>0</v>
      </c>
      <c r="G4609" s="81" t="s">
        <v>0</v>
      </c>
      <c r="H4609" s="6" t="s">
        <v>152</v>
      </c>
      <c r="I4609" s="104">
        <v>47</v>
      </c>
      <c r="J4609" s="104">
        <v>47</v>
      </c>
      <c r="K4609" s="104"/>
      <c r="L4609" s="104"/>
      <c r="M4609" s="104"/>
      <c r="N4609" s="104"/>
      <c r="O4609" s="104"/>
      <c r="P4609" s="104"/>
      <c r="Q4609" s="104"/>
      <c r="R4609" s="35"/>
    </row>
    <row r="4610" spans="1:18" s="34" customFormat="1" ht="31.2" thickBot="1" x14ac:dyDescent="0.35">
      <c r="A4610" s="127" t="s">
        <v>0</v>
      </c>
      <c r="B4610" s="127" t="s">
        <v>0</v>
      </c>
      <c r="C4610" s="127" t="s">
        <v>0</v>
      </c>
      <c r="D4610" s="127" t="s">
        <v>0</v>
      </c>
      <c r="E4610" s="127" t="s">
        <v>0</v>
      </c>
      <c r="F4610" s="127" t="s">
        <v>0</v>
      </c>
      <c r="G4610" s="127" t="s">
        <v>0</v>
      </c>
      <c r="H4610" s="29" t="s">
        <v>63</v>
      </c>
      <c r="I4610" s="124" t="s">
        <v>3013</v>
      </c>
      <c r="J4610" s="124" t="s">
        <v>2</v>
      </c>
      <c r="K4610" s="124" t="s">
        <v>3097</v>
      </c>
      <c r="L4610" s="124" t="s">
        <v>3097</v>
      </c>
      <c r="M4610" s="124" t="s">
        <v>3098</v>
      </c>
      <c r="N4610" s="124" t="s">
        <v>3099</v>
      </c>
      <c r="O4610" s="124" t="s">
        <v>3100</v>
      </c>
      <c r="P4610" s="124" t="s">
        <v>3097</v>
      </c>
      <c r="Q4610" s="126" t="s">
        <v>3101</v>
      </c>
      <c r="R4610" s="35"/>
    </row>
    <row r="4611" spans="1:18" x14ac:dyDescent="0.3">
      <c r="A4611" s="128"/>
      <c r="B4611" s="128"/>
      <c r="C4611" s="128"/>
      <c r="D4611" s="128"/>
      <c r="E4611" s="128"/>
      <c r="F4611" s="128"/>
      <c r="G4611" s="128"/>
      <c r="H4611" s="10" t="s">
        <v>0</v>
      </c>
      <c r="I4611" s="103">
        <v>1</v>
      </c>
      <c r="J4611" s="103">
        <v>2</v>
      </c>
      <c r="K4611" s="103">
        <v>3</v>
      </c>
      <c r="L4611" s="103" t="s">
        <v>3</v>
      </c>
      <c r="M4611" s="103">
        <v>5</v>
      </c>
      <c r="N4611" s="103">
        <v>6</v>
      </c>
      <c r="O4611" s="103">
        <v>7</v>
      </c>
      <c r="P4611" s="103" t="s">
        <v>3102</v>
      </c>
      <c r="Q4611" s="103">
        <v>9</v>
      </c>
      <c r="R4611" s="35"/>
    </row>
    <row r="4612" spans="1:18" x14ac:dyDescent="0.3">
      <c r="A4612" s="128"/>
      <c r="B4612" s="128"/>
      <c r="C4612" s="128"/>
      <c r="D4612" s="128"/>
      <c r="E4612" s="128"/>
      <c r="F4612" s="128"/>
      <c r="G4612" s="128"/>
      <c r="H4612" s="11" t="s">
        <v>100</v>
      </c>
      <c r="I4612" s="105">
        <f>SUM(I4608)</f>
        <v>1356137</v>
      </c>
      <c r="J4612" s="105">
        <f>SUM(J4608)</f>
        <v>1308137</v>
      </c>
      <c r="K4612" s="105">
        <f>SUM(K4608)</f>
        <v>0</v>
      </c>
      <c r="L4612" s="105">
        <f t="shared" si="1611"/>
        <v>322166</v>
      </c>
      <c r="M4612" s="105">
        <f>SUM(M4608)</f>
        <v>90266</v>
      </c>
      <c r="N4612" s="105">
        <f t="shared" ref="N4612:O4612" si="1628">SUM(N4608)</f>
        <v>119725</v>
      </c>
      <c r="O4612" s="105">
        <f t="shared" si="1628"/>
        <v>112175</v>
      </c>
      <c r="P4612" s="105">
        <f t="shared" si="1612"/>
        <v>322166</v>
      </c>
      <c r="Q4612" s="105">
        <f t="shared" si="1613"/>
        <v>24.627848612186646</v>
      </c>
      <c r="R4612" s="35"/>
    </row>
    <row r="4613" spans="1:18" x14ac:dyDescent="0.3">
      <c r="A4613" s="128"/>
      <c r="B4613" s="128"/>
      <c r="C4613" s="128"/>
      <c r="D4613" s="128"/>
      <c r="E4613" s="128"/>
      <c r="F4613" s="128"/>
      <c r="G4613" s="128"/>
      <c r="H4613" s="12" t="s">
        <v>62</v>
      </c>
      <c r="I4613" s="105">
        <f>SUM(I4612)</f>
        <v>1356137</v>
      </c>
      <c r="J4613" s="105">
        <f>SUM(J4612)</f>
        <v>1308137</v>
      </c>
      <c r="K4613" s="105">
        <f>SUM(K4612)</f>
        <v>0</v>
      </c>
      <c r="L4613" s="105">
        <f t="shared" si="1611"/>
        <v>322166</v>
      </c>
      <c r="M4613" s="105">
        <f>SUM(M4612)</f>
        <v>90266</v>
      </c>
      <c r="N4613" s="105">
        <f t="shared" ref="N4613:O4613" si="1629">SUM(N4612)</f>
        <v>119725</v>
      </c>
      <c r="O4613" s="105">
        <f t="shared" si="1629"/>
        <v>112175</v>
      </c>
      <c r="P4613" s="105">
        <f t="shared" si="1612"/>
        <v>322166</v>
      </c>
      <c r="Q4613" s="105">
        <f t="shared" si="1613"/>
        <v>24.627848612186646</v>
      </c>
      <c r="R4613" s="35"/>
    </row>
    <row r="4614" spans="1:18" x14ac:dyDescent="0.3">
      <c r="A4614" s="129"/>
      <c r="B4614" s="129"/>
      <c r="C4614" s="129"/>
      <c r="D4614" s="129"/>
      <c r="E4614" s="129"/>
      <c r="F4614" s="129"/>
      <c r="G4614" s="129"/>
      <c r="R4614" s="35"/>
    </row>
    <row r="4615" spans="1:18" ht="15" thickBot="1" x14ac:dyDescent="0.35">
      <c r="A4615" s="81" t="s">
        <v>0</v>
      </c>
      <c r="B4615" s="81" t="s">
        <v>0</v>
      </c>
      <c r="C4615" s="81" t="s">
        <v>0</v>
      </c>
      <c r="D4615" s="81" t="s">
        <v>0</v>
      </c>
      <c r="E4615" s="81" t="s">
        <v>0</v>
      </c>
      <c r="F4615" s="81" t="s">
        <v>0</v>
      </c>
      <c r="G4615" s="81" t="s">
        <v>0</v>
      </c>
      <c r="H4615" s="13" t="s">
        <v>0</v>
      </c>
      <c r="I4615" s="106"/>
      <c r="J4615" s="106"/>
      <c r="K4615" s="106"/>
      <c r="L4615" s="106"/>
      <c r="M4615" s="106"/>
      <c r="N4615" s="106"/>
      <c r="O4615" s="106"/>
      <c r="P4615" s="106"/>
      <c r="Q4615" s="106"/>
      <c r="R4615" s="35"/>
    </row>
    <row r="4616" spans="1:18" s="34" customFormat="1" ht="31.2" thickBot="1" x14ac:dyDescent="0.35">
      <c r="A4616" s="45" t="s">
        <v>112</v>
      </c>
      <c r="B4616" s="45" t="s">
        <v>113</v>
      </c>
      <c r="C4616" s="45" t="s">
        <v>114</v>
      </c>
      <c r="D4616" s="46" t="s">
        <v>0</v>
      </c>
      <c r="E4616" s="45" t="s">
        <v>3014</v>
      </c>
      <c r="F4616" s="45" t="s">
        <v>115</v>
      </c>
      <c r="G4616" s="45" t="s">
        <v>116</v>
      </c>
      <c r="H4616" s="29" t="s">
        <v>1</v>
      </c>
      <c r="I4616" s="124" t="s">
        <v>3013</v>
      </c>
      <c r="J4616" s="124" t="s">
        <v>2</v>
      </c>
      <c r="K4616" s="124" t="s">
        <v>3097</v>
      </c>
      <c r="L4616" s="124" t="s">
        <v>3097</v>
      </c>
      <c r="M4616" s="124" t="s">
        <v>3098</v>
      </c>
      <c r="N4616" s="124" t="s">
        <v>3099</v>
      </c>
      <c r="O4616" s="124" t="s">
        <v>3100</v>
      </c>
      <c r="P4616" s="124" t="s">
        <v>3097</v>
      </c>
      <c r="Q4616" s="126" t="s">
        <v>3101</v>
      </c>
      <c r="R4616" s="35"/>
    </row>
    <row r="4617" spans="1:18" x14ac:dyDescent="0.3">
      <c r="A4617" s="50" t="s">
        <v>0</v>
      </c>
      <c r="B4617" s="50" t="s">
        <v>0</v>
      </c>
      <c r="C4617" s="50" t="s">
        <v>0</v>
      </c>
      <c r="D4617" s="51" t="s">
        <v>0</v>
      </c>
      <c r="E4617" s="51" t="s">
        <v>0</v>
      </c>
      <c r="F4617" s="86" t="s">
        <v>0</v>
      </c>
      <c r="G4617" s="87" t="s">
        <v>0</v>
      </c>
      <c r="H4617" s="8" t="s">
        <v>0</v>
      </c>
      <c r="I4617" s="103">
        <v>1</v>
      </c>
      <c r="J4617" s="103">
        <v>2</v>
      </c>
      <c r="K4617" s="103">
        <v>3</v>
      </c>
      <c r="L4617" s="103" t="s">
        <v>3</v>
      </c>
      <c r="M4617" s="103">
        <v>5</v>
      </c>
      <c r="N4617" s="103">
        <v>6</v>
      </c>
      <c r="O4617" s="103">
        <v>7</v>
      </c>
      <c r="P4617" s="103" t="s">
        <v>3102</v>
      </c>
      <c r="Q4617" s="103">
        <v>9</v>
      </c>
      <c r="R4617" s="35"/>
    </row>
    <row r="4618" spans="1:18" x14ac:dyDescent="0.3">
      <c r="A4618" s="41" t="s">
        <v>796</v>
      </c>
      <c r="B4618" s="41" t="s">
        <v>166</v>
      </c>
      <c r="C4618" s="40" t="s">
        <v>930</v>
      </c>
      <c r="D4618" s="40" t="s">
        <v>1692</v>
      </c>
      <c r="E4618" s="52" t="s">
        <v>0</v>
      </c>
      <c r="F4618" s="52" t="s">
        <v>0</v>
      </c>
      <c r="G4618" s="52" t="s">
        <v>0</v>
      </c>
      <c r="H4618" s="6" t="s">
        <v>1693</v>
      </c>
      <c r="I4618" s="102"/>
      <c r="J4618" s="102"/>
      <c r="K4618" s="102"/>
      <c r="L4618" s="102">
        <f t="shared" si="1611"/>
        <v>0</v>
      </c>
      <c r="M4618" s="102">
        <v>0</v>
      </c>
      <c r="N4618" s="102"/>
      <c r="O4618" s="102"/>
      <c r="P4618" s="102">
        <f t="shared" si="1612"/>
        <v>0</v>
      </c>
      <c r="Q4618" s="102" t="str">
        <f t="shared" si="1613"/>
        <v>-</v>
      </c>
      <c r="R4618" s="35"/>
    </row>
    <row r="4619" spans="1:18" s="34" customFormat="1" ht="20.399999999999999" x14ac:dyDescent="0.3">
      <c r="A4619" s="43" t="s">
        <v>0</v>
      </c>
      <c r="B4619" s="43" t="s">
        <v>0</v>
      </c>
      <c r="C4619" s="43" t="s">
        <v>0</v>
      </c>
      <c r="D4619" s="49" t="s">
        <v>0</v>
      </c>
      <c r="E4619" s="49" t="s">
        <v>0</v>
      </c>
      <c r="F4619" s="49" t="s">
        <v>0</v>
      </c>
      <c r="G4619" s="49" t="s">
        <v>0</v>
      </c>
      <c r="H4619" s="21" t="s">
        <v>26</v>
      </c>
      <c r="I4619" s="112">
        <f>SUM(I4620,I4628,I4630)</f>
        <v>2180472</v>
      </c>
      <c r="J4619" s="112">
        <f>SUM(J4620,J4628,J4630)</f>
        <v>1708472</v>
      </c>
      <c r="K4619" s="112">
        <f>SUM(K4620,K4628,K4630)</f>
        <v>0</v>
      </c>
      <c r="L4619" s="112">
        <f t="shared" ref="L4619:L4682" si="1630">SUM(M4619:O4619)</f>
        <v>473935</v>
      </c>
      <c r="M4619" s="112">
        <f>SUM(M4620,M4628,M4630)</f>
        <v>150485</v>
      </c>
      <c r="N4619" s="112">
        <f t="shared" ref="N4619:O4619" si="1631">SUM(N4620,N4628,N4630)</f>
        <v>162650</v>
      </c>
      <c r="O4619" s="112">
        <f t="shared" si="1631"/>
        <v>160800</v>
      </c>
      <c r="P4619" s="112">
        <f t="shared" ref="P4619:P4682" si="1632">K4619+L4619</f>
        <v>473935</v>
      </c>
      <c r="Q4619" s="112">
        <f t="shared" si="1613"/>
        <v>27.740284886143872</v>
      </c>
      <c r="R4619" s="35"/>
    </row>
    <row r="4620" spans="1:18" x14ac:dyDescent="0.3">
      <c r="A4620" s="40" t="s">
        <v>796</v>
      </c>
      <c r="B4620" s="40" t="s">
        <v>166</v>
      </c>
      <c r="C4620" s="40" t="s">
        <v>930</v>
      </c>
      <c r="D4620" s="40" t="s">
        <v>1692</v>
      </c>
      <c r="E4620" s="52" t="s">
        <v>119</v>
      </c>
      <c r="F4620" s="52" t="s">
        <v>0</v>
      </c>
      <c r="G4620" s="52" t="s">
        <v>0</v>
      </c>
      <c r="H4620" s="6" t="s">
        <v>5</v>
      </c>
      <c r="I4620" s="104">
        <f>SUM(I4621,I4622)</f>
        <v>1657860</v>
      </c>
      <c r="J4620" s="104">
        <f>SUM(J4621,J4622)</f>
        <v>1510860</v>
      </c>
      <c r="K4620" s="104">
        <f>SUM(K4621,K4622)</f>
        <v>0</v>
      </c>
      <c r="L4620" s="104">
        <f t="shared" si="1630"/>
        <v>417025</v>
      </c>
      <c r="M4620" s="104">
        <f>SUM(M4621,M4622)</f>
        <v>137225</v>
      </c>
      <c r="N4620" s="104">
        <f t="shared" ref="N4620:O4620" si="1633">SUM(N4621,N4622)</f>
        <v>139400</v>
      </c>
      <c r="O4620" s="104">
        <f t="shared" si="1633"/>
        <v>140400</v>
      </c>
      <c r="P4620" s="104">
        <f t="shared" si="1632"/>
        <v>417025</v>
      </c>
      <c r="Q4620" s="104">
        <f t="shared" si="1613"/>
        <v>27.601829421653896</v>
      </c>
      <c r="R4620" s="35"/>
    </row>
    <row r="4621" spans="1:18" x14ac:dyDescent="0.3">
      <c r="A4621" s="40" t="s">
        <v>796</v>
      </c>
      <c r="B4621" s="40" t="s">
        <v>166</v>
      </c>
      <c r="C4621" s="40" t="s">
        <v>930</v>
      </c>
      <c r="D4621" s="40" t="s">
        <v>1692</v>
      </c>
      <c r="E4621" s="88" t="s">
        <v>3015</v>
      </c>
      <c r="F4621" s="40"/>
      <c r="G4621" s="81" t="s">
        <v>3072</v>
      </c>
      <c r="H4621" s="9" t="s">
        <v>6</v>
      </c>
      <c r="I4621" s="102">
        <v>1480660</v>
      </c>
      <c r="J4621" s="102">
        <v>1350660</v>
      </c>
      <c r="K4621" s="102"/>
      <c r="L4621" s="102">
        <f t="shared" si="1630"/>
        <v>372528</v>
      </c>
      <c r="M4621" s="102">
        <v>122528</v>
      </c>
      <c r="N4621" s="102">
        <v>125000</v>
      </c>
      <c r="O4621" s="102">
        <v>125000</v>
      </c>
      <c r="P4621" s="102">
        <f t="shared" si="1632"/>
        <v>372528</v>
      </c>
      <c r="Q4621" s="102">
        <f t="shared" si="1613"/>
        <v>27.581182532983874</v>
      </c>
      <c r="R4621" s="35"/>
    </row>
    <row r="4622" spans="1:18" x14ac:dyDescent="0.3">
      <c r="A4622" s="41" t="s">
        <v>796</v>
      </c>
      <c r="B4622" s="41" t="s">
        <v>166</v>
      </c>
      <c r="C4622" s="41" t="s">
        <v>930</v>
      </c>
      <c r="D4622" s="41" t="s">
        <v>1692</v>
      </c>
      <c r="E4622" s="41" t="s">
        <v>120</v>
      </c>
      <c r="F4622" s="40" t="s">
        <v>0</v>
      </c>
      <c r="G4622" s="81" t="s">
        <v>0</v>
      </c>
      <c r="H4622" s="6" t="s">
        <v>7</v>
      </c>
      <c r="I4622" s="104">
        <f>SUM(I4623:I4627)</f>
        <v>177200</v>
      </c>
      <c r="J4622" s="104">
        <f t="shared" ref="J4622:O4622" si="1634">SUM(J4623:J4627)</f>
        <v>160200</v>
      </c>
      <c r="K4622" s="104">
        <f t="shared" si="1634"/>
        <v>0</v>
      </c>
      <c r="L4622" s="104">
        <f t="shared" si="1630"/>
        <v>44497</v>
      </c>
      <c r="M4622" s="104">
        <f t="shared" si="1634"/>
        <v>14697</v>
      </c>
      <c r="N4622" s="104">
        <f t="shared" si="1634"/>
        <v>14400</v>
      </c>
      <c r="O4622" s="104">
        <f t="shared" si="1634"/>
        <v>15400</v>
      </c>
      <c r="P4622" s="104">
        <f t="shared" si="1632"/>
        <v>44497</v>
      </c>
      <c r="Q4622" s="104">
        <f t="shared" si="1613"/>
        <v>27.775905118601745</v>
      </c>
      <c r="R4622" s="35"/>
    </row>
    <row r="4623" spans="1:18" x14ac:dyDescent="0.3">
      <c r="A4623" s="40" t="s">
        <v>796</v>
      </c>
      <c r="B4623" s="40" t="s">
        <v>166</v>
      </c>
      <c r="C4623" s="40" t="s">
        <v>930</v>
      </c>
      <c r="D4623" s="40" t="s">
        <v>1692</v>
      </c>
      <c r="E4623" s="88" t="s">
        <v>3016</v>
      </c>
      <c r="F4623" s="40" t="s">
        <v>1694</v>
      </c>
      <c r="G4623" s="81" t="s">
        <v>3072</v>
      </c>
      <c r="H4623" s="9" t="s">
        <v>9</v>
      </c>
      <c r="I4623" s="102">
        <v>36500</v>
      </c>
      <c r="J4623" s="102">
        <v>32500</v>
      </c>
      <c r="K4623" s="102"/>
      <c r="L4623" s="102">
        <f t="shared" si="1630"/>
        <v>10172</v>
      </c>
      <c r="M4623" s="102">
        <v>3372</v>
      </c>
      <c r="N4623" s="102">
        <v>3400</v>
      </c>
      <c r="O4623" s="102">
        <v>3400</v>
      </c>
      <c r="P4623" s="102">
        <f t="shared" si="1632"/>
        <v>10172</v>
      </c>
      <c r="Q4623" s="102">
        <f t="shared" ref="Q4623:Q4686" si="1635">IF(J4623=0,"-",P4623/J4623*100)</f>
        <v>31.298461538461535</v>
      </c>
      <c r="R4623" s="35"/>
    </row>
    <row r="4624" spans="1:18" x14ac:dyDescent="0.3">
      <c r="A4624" s="40" t="s">
        <v>796</v>
      </c>
      <c r="B4624" s="40" t="s">
        <v>166</v>
      </c>
      <c r="C4624" s="40" t="s">
        <v>930</v>
      </c>
      <c r="D4624" s="40" t="s">
        <v>1692</v>
      </c>
      <c r="E4624" s="88" t="s">
        <v>3016</v>
      </c>
      <c r="F4624" s="40" t="s">
        <v>1695</v>
      </c>
      <c r="G4624" s="81" t="s">
        <v>3072</v>
      </c>
      <c r="H4624" s="9" t="s">
        <v>12</v>
      </c>
      <c r="I4624" s="102">
        <v>100000</v>
      </c>
      <c r="J4624" s="102">
        <v>90000</v>
      </c>
      <c r="K4624" s="102"/>
      <c r="L4624" s="102">
        <f t="shared" si="1630"/>
        <v>34325</v>
      </c>
      <c r="M4624" s="102">
        <v>11325</v>
      </c>
      <c r="N4624" s="102">
        <v>11000</v>
      </c>
      <c r="O4624" s="102">
        <v>12000</v>
      </c>
      <c r="P4624" s="102">
        <f t="shared" si="1632"/>
        <v>34325</v>
      </c>
      <c r="Q4624" s="102">
        <f t="shared" si="1635"/>
        <v>38.138888888888886</v>
      </c>
      <c r="R4624" s="35"/>
    </row>
    <row r="4625" spans="1:18" x14ac:dyDescent="0.3">
      <c r="A4625" s="40" t="s">
        <v>796</v>
      </c>
      <c r="B4625" s="40" t="s">
        <v>166</v>
      </c>
      <c r="C4625" s="40" t="s">
        <v>930</v>
      </c>
      <c r="D4625" s="40" t="s">
        <v>1692</v>
      </c>
      <c r="E4625" s="88" t="s">
        <v>3016</v>
      </c>
      <c r="F4625" s="40" t="s">
        <v>1696</v>
      </c>
      <c r="G4625" s="81" t="s">
        <v>3072</v>
      </c>
      <c r="H4625" s="9" t="s">
        <v>10</v>
      </c>
      <c r="I4625" s="102">
        <v>28000</v>
      </c>
      <c r="J4625" s="102">
        <v>25000</v>
      </c>
      <c r="K4625" s="102"/>
      <c r="L4625" s="102">
        <f t="shared" si="1630"/>
        <v>0</v>
      </c>
      <c r="M4625" s="102">
        <v>0</v>
      </c>
      <c r="N4625" s="102"/>
      <c r="O4625" s="102"/>
      <c r="P4625" s="102">
        <f t="shared" si="1632"/>
        <v>0</v>
      </c>
      <c r="Q4625" s="102">
        <f t="shared" si="1635"/>
        <v>0</v>
      </c>
      <c r="R4625" s="35"/>
    </row>
    <row r="4626" spans="1:18" x14ac:dyDescent="0.3">
      <c r="A4626" s="40" t="s">
        <v>796</v>
      </c>
      <c r="B4626" s="40" t="s">
        <v>166</v>
      </c>
      <c r="C4626" s="40" t="s">
        <v>930</v>
      </c>
      <c r="D4626" s="40" t="s">
        <v>1692</v>
      </c>
      <c r="E4626" s="88" t="s">
        <v>3016</v>
      </c>
      <c r="F4626" s="40" t="s">
        <v>1697</v>
      </c>
      <c r="G4626" s="81" t="s">
        <v>3072</v>
      </c>
      <c r="H4626" s="9" t="s">
        <v>8</v>
      </c>
      <c r="I4626" s="102">
        <v>10000</v>
      </c>
      <c r="J4626" s="102">
        <v>10000</v>
      </c>
      <c r="K4626" s="102"/>
      <c r="L4626" s="102">
        <f t="shared" si="1630"/>
        <v>0</v>
      </c>
      <c r="M4626" s="102">
        <v>0</v>
      </c>
      <c r="N4626" s="102"/>
      <c r="O4626" s="102"/>
      <c r="P4626" s="102">
        <f t="shared" si="1632"/>
        <v>0</v>
      </c>
      <c r="Q4626" s="102">
        <f t="shared" si="1635"/>
        <v>0</v>
      </c>
      <c r="R4626" s="35"/>
    </row>
    <row r="4627" spans="1:18" x14ac:dyDescent="0.3">
      <c r="A4627" s="40" t="s">
        <v>796</v>
      </c>
      <c r="B4627" s="40" t="s">
        <v>166</v>
      </c>
      <c r="C4627" s="40" t="s">
        <v>930</v>
      </c>
      <c r="D4627" s="40" t="s">
        <v>1692</v>
      </c>
      <c r="E4627" s="88" t="s">
        <v>3016</v>
      </c>
      <c r="F4627" s="40" t="s">
        <v>1698</v>
      </c>
      <c r="G4627" s="81" t="s">
        <v>3072</v>
      </c>
      <c r="H4627" s="9" t="s">
        <v>11</v>
      </c>
      <c r="I4627" s="102">
        <v>2700</v>
      </c>
      <c r="J4627" s="102">
        <v>2700</v>
      </c>
      <c r="K4627" s="102"/>
      <c r="L4627" s="102">
        <f t="shared" si="1630"/>
        <v>0</v>
      </c>
      <c r="M4627" s="102">
        <v>0</v>
      </c>
      <c r="N4627" s="102"/>
      <c r="O4627" s="102"/>
      <c r="P4627" s="102">
        <f t="shared" si="1632"/>
        <v>0</v>
      </c>
      <c r="Q4627" s="102">
        <f t="shared" si="1635"/>
        <v>0</v>
      </c>
      <c r="R4627" s="35"/>
    </row>
    <row r="4628" spans="1:18" x14ac:dyDescent="0.3">
      <c r="A4628" s="40" t="s">
        <v>796</v>
      </c>
      <c r="B4628" s="40" t="s">
        <v>166</v>
      </c>
      <c r="C4628" s="40" t="s">
        <v>930</v>
      </c>
      <c r="D4628" s="40" t="s">
        <v>1692</v>
      </c>
      <c r="E4628" s="52" t="s">
        <v>124</v>
      </c>
      <c r="F4628" s="52" t="s">
        <v>0</v>
      </c>
      <c r="G4628" s="52" t="s">
        <v>0</v>
      </c>
      <c r="H4628" s="6" t="s">
        <v>14</v>
      </c>
      <c r="I4628" s="104">
        <f t="shared" ref="I4628:O4628" si="1636">SUM(I4629)</f>
        <v>155494</v>
      </c>
      <c r="J4628" s="104">
        <f t="shared" si="1636"/>
        <v>140494</v>
      </c>
      <c r="K4628" s="104">
        <f t="shared" si="1636"/>
        <v>0</v>
      </c>
      <c r="L4628" s="104">
        <f t="shared" si="1630"/>
        <v>40966</v>
      </c>
      <c r="M4628" s="104">
        <f t="shared" si="1636"/>
        <v>12866</v>
      </c>
      <c r="N4628" s="104">
        <f t="shared" si="1636"/>
        <v>15000</v>
      </c>
      <c r="O4628" s="104">
        <f t="shared" si="1636"/>
        <v>13100</v>
      </c>
      <c r="P4628" s="104">
        <f t="shared" si="1632"/>
        <v>40966</v>
      </c>
      <c r="Q4628" s="104">
        <f t="shared" si="1635"/>
        <v>29.158540578245333</v>
      </c>
      <c r="R4628" s="35"/>
    </row>
    <row r="4629" spans="1:18" x14ac:dyDescent="0.3">
      <c r="A4629" s="40" t="s">
        <v>796</v>
      </c>
      <c r="B4629" s="40" t="s">
        <v>166</v>
      </c>
      <c r="C4629" s="40" t="s">
        <v>930</v>
      </c>
      <c r="D4629" s="40" t="s">
        <v>1692</v>
      </c>
      <c r="E4629" s="88" t="s">
        <v>3017</v>
      </c>
      <c r="F4629" s="40"/>
      <c r="G4629" s="81" t="s">
        <v>3072</v>
      </c>
      <c r="H4629" s="9" t="s">
        <v>15</v>
      </c>
      <c r="I4629" s="102">
        <v>155494</v>
      </c>
      <c r="J4629" s="102">
        <v>140494</v>
      </c>
      <c r="K4629" s="102"/>
      <c r="L4629" s="102">
        <f t="shared" si="1630"/>
        <v>40966</v>
      </c>
      <c r="M4629" s="102">
        <v>12866</v>
      </c>
      <c r="N4629" s="102">
        <v>15000</v>
      </c>
      <c r="O4629" s="102">
        <v>13100</v>
      </c>
      <c r="P4629" s="102">
        <f t="shared" si="1632"/>
        <v>40966</v>
      </c>
      <c r="Q4629" s="102">
        <f t="shared" si="1635"/>
        <v>29.158540578245333</v>
      </c>
      <c r="R4629" s="35"/>
    </row>
    <row r="4630" spans="1:18" x14ac:dyDescent="0.3">
      <c r="A4630" s="40" t="s">
        <v>796</v>
      </c>
      <c r="B4630" s="40" t="s">
        <v>166</v>
      </c>
      <c r="C4630" s="40" t="s">
        <v>930</v>
      </c>
      <c r="D4630" s="40" t="s">
        <v>1692</v>
      </c>
      <c r="E4630" s="52" t="s">
        <v>125</v>
      </c>
      <c r="F4630" s="52" t="s">
        <v>0</v>
      </c>
      <c r="G4630" s="52" t="s">
        <v>0</v>
      </c>
      <c r="H4630" s="6" t="s">
        <v>16</v>
      </c>
      <c r="I4630" s="104">
        <f t="shared" ref="I4630:O4630" si="1637">SUM(I4631:I4638)</f>
        <v>367118</v>
      </c>
      <c r="J4630" s="104">
        <f t="shared" si="1637"/>
        <v>57118</v>
      </c>
      <c r="K4630" s="104">
        <f t="shared" si="1637"/>
        <v>0</v>
      </c>
      <c r="L4630" s="104">
        <f t="shared" si="1630"/>
        <v>15944</v>
      </c>
      <c r="M4630" s="104">
        <f t="shared" si="1637"/>
        <v>394</v>
      </c>
      <c r="N4630" s="104">
        <f t="shared" si="1637"/>
        <v>8250</v>
      </c>
      <c r="O4630" s="104">
        <f t="shared" si="1637"/>
        <v>7300</v>
      </c>
      <c r="P4630" s="104">
        <f t="shared" si="1632"/>
        <v>15944</v>
      </c>
      <c r="Q4630" s="104">
        <f t="shared" si="1635"/>
        <v>27.914142652053641</v>
      </c>
      <c r="R4630" s="35"/>
    </row>
    <row r="4631" spans="1:18" x14ac:dyDescent="0.3">
      <c r="A4631" s="40" t="s">
        <v>796</v>
      </c>
      <c r="B4631" s="40" t="s">
        <v>166</v>
      </c>
      <c r="C4631" s="40" t="s">
        <v>930</v>
      </c>
      <c r="D4631" s="40" t="s">
        <v>1692</v>
      </c>
      <c r="E4631" s="88" t="s">
        <v>3018</v>
      </c>
      <c r="F4631" s="40"/>
      <c r="G4631" s="81" t="s">
        <v>3072</v>
      </c>
      <c r="H4631" s="9" t="s">
        <v>17</v>
      </c>
      <c r="I4631" s="102">
        <v>15000</v>
      </c>
      <c r="J4631" s="102">
        <v>0</v>
      </c>
      <c r="K4631" s="102"/>
      <c r="L4631" s="102">
        <f t="shared" si="1630"/>
        <v>0</v>
      </c>
      <c r="M4631" s="102">
        <v>0</v>
      </c>
      <c r="N4631" s="102"/>
      <c r="O4631" s="102"/>
      <c r="P4631" s="102">
        <f t="shared" si="1632"/>
        <v>0</v>
      </c>
      <c r="Q4631" s="102" t="str">
        <f t="shared" si="1635"/>
        <v>-</v>
      </c>
      <c r="R4631" s="35"/>
    </row>
    <row r="4632" spans="1:18" x14ac:dyDescent="0.3">
      <c r="A4632" s="40" t="s">
        <v>796</v>
      </c>
      <c r="B4632" s="40" t="s">
        <v>166</v>
      </c>
      <c r="C4632" s="40" t="s">
        <v>930</v>
      </c>
      <c r="D4632" s="40" t="s">
        <v>1692</v>
      </c>
      <c r="E4632" s="88" t="s">
        <v>3031</v>
      </c>
      <c r="F4632" s="40"/>
      <c r="G4632" s="81" t="s">
        <v>3072</v>
      </c>
      <c r="H4632" s="9" t="s">
        <v>18</v>
      </c>
      <c r="I4632" s="102">
        <v>35000</v>
      </c>
      <c r="J4632" s="102">
        <v>30000</v>
      </c>
      <c r="K4632" s="102"/>
      <c r="L4632" s="102">
        <f t="shared" si="1630"/>
        <v>10000</v>
      </c>
      <c r="M4632" s="102">
        <v>0</v>
      </c>
      <c r="N4632" s="102">
        <v>5000</v>
      </c>
      <c r="O4632" s="102">
        <v>5000</v>
      </c>
      <c r="P4632" s="102">
        <f t="shared" si="1632"/>
        <v>10000</v>
      </c>
      <c r="Q4632" s="102">
        <f t="shared" si="1635"/>
        <v>33.333333333333329</v>
      </c>
      <c r="R4632" s="35"/>
    </row>
    <row r="4633" spans="1:18" x14ac:dyDescent="0.3">
      <c r="A4633" s="40" t="s">
        <v>796</v>
      </c>
      <c r="B4633" s="40" t="s">
        <v>166</v>
      </c>
      <c r="C4633" s="40" t="s">
        <v>930</v>
      </c>
      <c r="D4633" s="40" t="s">
        <v>1692</v>
      </c>
      <c r="E4633" s="88" t="s">
        <v>3032</v>
      </c>
      <c r="F4633" s="40"/>
      <c r="G4633" s="81" t="s">
        <v>3072</v>
      </c>
      <c r="H4633" s="9" t="s">
        <v>19</v>
      </c>
      <c r="I4633" s="102">
        <v>10500</v>
      </c>
      <c r="J4633" s="102">
        <v>7500</v>
      </c>
      <c r="K4633" s="102"/>
      <c r="L4633" s="102">
        <f t="shared" si="1630"/>
        <v>2300</v>
      </c>
      <c r="M4633" s="102">
        <v>0</v>
      </c>
      <c r="N4633" s="102">
        <v>1500</v>
      </c>
      <c r="O4633" s="102">
        <v>800</v>
      </c>
      <c r="P4633" s="102">
        <f t="shared" si="1632"/>
        <v>2300</v>
      </c>
      <c r="Q4633" s="102">
        <f t="shared" si="1635"/>
        <v>30.666666666666664</v>
      </c>
      <c r="R4633" s="35"/>
    </row>
    <row r="4634" spans="1:18" x14ac:dyDescent="0.3">
      <c r="A4634" s="40" t="s">
        <v>796</v>
      </c>
      <c r="B4634" s="40" t="s">
        <v>166</v>
      </c>
      <c r="C4634" s="40" t="s">
        <v>930</v>
      </c>
      <c r="D4634" s="40" t="s">
        <v>1692</v>
      </c>
      <c r="E4634" s="88" t="s">
        <v>3026</v>
      </c>
      <c r="F4634" s="40"/>
      <c r="G4634" s="81" t="s">
        <v>3072</v>
      </c>
      <c r="H4634" s="9" t="s">
        <v>20</v>
      </c>
      <c r="I4634" s="102">
        <v>14000</v>
      </c>
      <c r="J4634" s="102">
        <v>4000</v>
      </c>
      <c r="K4634" s="102"/>
      <c r="L4634" s="102">
        <f t="shared" si="1630"/>
        <v>800</v>
      </c>
      <c r="M4634" s="102">
        <v>0</v>
      </c>
      <c r="N4634" s="102">
        <v>400</v>
      </c>
      <c r="O4634" s="102">
        <v>400</v>
      </c>
      <c r="P4634" s="102">
        <f t="shared" si="1632"/>
        <v>800</v>
      </c>
      <c r="Q4634" s="102">
        <f t="shared" si="1635"/>
        <v>20</v>
      </c>
      <c r="R4634" s="35"/>
    </row>
    <row r="4635" spans="1:18" x14ac:dyDescent="0.3">
      <c r="A4635" s="40" t="s">
        <v>796</v>
      </c>
      <c r="B4635" s="40" t="s">
        <v>166</v>
      </c>
      <c r="C4635" s="40" t="s">
        <v>930</v>
      </c>
      <c r="D4635" s="40" t="s">
        <v>1692</v>
      </c>
      <c r="E4635" s="88" t="s">
        <v>3034</v>
      </c>
      <c r="F4635" s="40"/>
      <c r="G4635" s="81" t="s">
        <v>3072</v>
      </c>
      <c r="H4635" s="9" t="s">
        <v>22</v>
      </c>
      <c r="I4635" s="102">
        <v>2000</v>
      </c>
      <c r="J4635" s="102">
        <v>0</v>
      </c>
      <c r="K4635" s="102"/>
      <c r="L4635" s="102">
        <f t="shared" si="1630"/>
        <v>0</v>
      </c>
      <c r="M4635" s="102">
        <v>0</v>
      </c>
      <c r="N4635" s="102"/>
      <c r="O4635" s="102"/>
      <c r="P4635" s="102">
        <f t="shared" si="1632"/>
        <v>0</v>
      </c>
      <c r="Q4635" s="102" t="str">
        <f t="shared" si="1635"/>
        <v>-</v>
      </c>
      <c r="R4635" s="35"/>
    </row>
    <row r="4636" spans="1:18" x14ac:dyDescent="0.3">
      <c r="A4636" s="40" t="s">
        <v>796</v>
      </c>
      <c r="B4636" s="40" t="s">
        <v>166</v>
      </c>
      <c r="C4636" s="40" t="s">
        <v>930</v>
      </c>
      <c r="D4636" s="40" t="s">
        <v>1692</v>
      </c>
      <c r="E4636" s="88" t="s">
        <v>3035</v>
      </c>
      <c r="F4636" s="40"/>
      <c r="G4636" s="81" t="s">
        <v>3072</v>
      </c>
      <c r="H4636" s="9" t="s">
        <v>23</v>
      </c>
      <c r="I4636" s="102">
        <v>12750</v>
      </c>
      <c r="J4636" s="102">
        <v>4750</v>
      </c>
      <c r="K4636" s="102"/>
      <c r="L4636" s="102">
        <f t="shared" si="1630"/>
        <v>400</v>
      </c>
      <c r="M4636" s="102">
        <v>0</v>
      </c>
      <c r="N4636" s="102">
        <v>200</v>
      </c>
      <c r="O4636" s="102">
        <v>200</v>
      </c>
      <c r="P4636" s="102">
        <f t="shared" si="1632"/>
        <v>400</v>
      </c>
      <c r="Q4636" s="102">
        <f t="shared" si="1635"/>
        <v>8.4210526315789469</v>
      </c>
      <c r="R4636" s="35"/>
    </row>
    <row r="4637" spans="1:18" x14ac:dyDescent="0.3">
      <c r="A4637" s="40" t="s">
        <v>796</v>
      </c>
      <c r="B4637" s="40" t="s">
        <v>166</v>
      </c>
      <c r="C4637" s="40" t="s">
        <v>930</v>
      </c>
      <c r="D4637" s="40" t="s">
        <v>1692</v>
      </c>
      <c r="E4637" s="88" t="s">
        <v>3036</v>
      </c>
      <c r="F4637" s="40"/>
      <c r="G4637" s="81" t="s">
        <v>3072</v>
      </c>
      <c r="H4637" s="9" t="s">
        <v>24</v>
      </c>
      <c r="I4637" s="102">
        <v>1368</v>
      </c>
      <c r="J4637" s="102">
        <v>368</v>
      </c>
      <c r="K4637" s="102"/>
      <c r="L4637" s="102">
        <f t="shared" si="1630"/>
        <v>0</v>
      </c>
      <c r="M4637" s="102">
        <v>0</v>
      </c>
      <c r="N4637" s="102"/>
      <c r="O4637" s="102"/>
      <c r="P4637" s="102">
        <f t="shared" si="1632"/>
        <v>0</v>
      </c>
      <c r="Q4637" s="102">
        <f t="shared" si="1635"/>
        <v>0</v>
      </c>
      <c r="R4637" s="35"/>
    </row>
    <row r="4638" spans="1:18" x14ac:dyDescent="0.3">
      <c r="A4638" s="41" t="s">
        <v>796</v>
      </c>
      <c r="B4638" s="41" t="s">
        <v>166</v>
      </c>
      <c r="C4638" s="41" t="s">
        <v>930</v>
      </c>
      <c r="D4638" s="41" t="s">
        <v>1692</v>
      </c>
      <c r="E4638" s="41" t="s">
        <v>127</v>
      </c>
      <c r="F4638" s="40" t="s">
        <v>0</v>
      </c>
      <c r="G4638" s="81" t="s">
        <v>0</v>
      </c>
      <c r="H4638" s="6" t="s">
        <v>25</v>
      </c>
      <c r="I4638" s="104">
        <f t="shared" ref="I4638:O4638" si="1638">SUM(I4639:I4641)</f>
        <v>276500</v>
      </c>
      <c r="J4638" s="104">
        <f t="shared" si="1638"/>
        <v>10500</v>
      </c>
      <c r="K4638" s="104">
        <f t="shared" si="1638"/>
        <v>0</v>
      </c>
      <c r="L4638" s="104">
        <f t="shared" si="1630"/>
        <v>2444</v>
      </c>
      <c r="M4638" s="104">
        <f t="shared" si="1638"/>
        <v>394</v>
      </c>
      <c r="N4638" s="104">
        <f t="shared" si="1638"/>
        <v>1150</v>
      </c>
      <c r="O4638" s="104">
        <f t="shared" si="1638"/>
        <v>900</v>
      </c>
      <c r="P4638" s="104">
        <f t="shared" si="1632"/>
        <v>2444</v>
      </c>
      <c r="Q4638" s="104">
        <f t="shared" si="1635"/>
        <v>23.276190476190475</v>
      </c>
      <c r="R4638" s="35"/>
    </row>
    <row r="4639" spans="1:18" x14ac:dyDescent="0.3">
      <c r="A4639" s="40" t="s">
        <v>796</v>
      </c>
      <c r="B4639" s="40" t="s">
        <v>166</v>
      </c>
      <c r="C4639" s="40" t="s">
        <v>930</v>
      </c>
      <c r="D4639" s="40" t="s">
        <v>1692</v>
      </c>
      <c r="E4639" s="88" t="s">
        <v>3019</v>
      </c>
      <c r="F4639" s="40"/>
      <c r="G4639" s="81" t="s">
        <v>3072</v>
      </c>
      <c r="H4639" s="9" t="s">
        <v>25</v>
      </c>
      <c r="I4639" s="102">
        <v>270000</v>
      </c>
      <c r="J4639" s="102">
        <v>4000</v>
      </c>
      <c r="K4639" s="102"/>
      <c r="L4639" s="102">
        <f t="shared" si="1630"/>
        <v>800</v>
      </c>
      <c r="M4639" s="102">
        <v>0</v>
      </c>
      <c r="N4639" s="102">
        <v>400</v>
      </c>
      <c r="O4639" s="102">
        <v>400</v>
      </c>
      <c r="P4639" s="102">
        <f t="shared" si="1632"/>
        <v>800</v>
      </c>
      <c r="Q4639" s="102">
        <f t="shared" si="1635"/>
        <v>20</v>
      </c>
      <c r="R4639" s="35"/>
    </row>
    <row r="4640" spans="1:18" x14ac:dyDescent="0.3">
      <c r="A4640" s="40" t="s">
        <v>796</v>
      </c>
      <c r="B4640" s="40" t="s">
        <v>166</v>
      </c>
      <c r="C4640" s="40" t="s">
        <v>930</v>
      </c>
      <c r="D4640" s="40" t="s">
        <v>1692</v>
      </c>
      <c r="E4640" s="88" t="s">
        <v>3019</v>
      </c>
      <c r="F4640" s="40" t="s">
        <v>1699</v>
      </c>
      <c r="G4640" s="81" t="s">
        <v>3072</v>
      </c>
      <c r="H4640" s="9" t="s">
        <v>135</v>
      </c>
      <c r="I4640" s="102">
        <v>3500</v>
      </c>
      <c r="J4640" s="102">
        <v>3500</v>
      </c>
      <c r="K4640" s="102"/>
      <c r="L4640" s="102">
        <f t="shared" si="1630"/>
        <v>1144</v>
      </c>
      <c r="M4640" s="102">
        <v>394</v>
      </c>
      <c r="N4640" s="102">
        <v>450</v>
      </c>
      <c r="O4640" s="102">
        <v>300</v>
      </c>
      <c r="P4640" s="102">
        <f t="shared" si="1632"/>
        <v>1144</v>
      </c>
      <c r="Q4640" s="102">
        <f t="shared" si="1635"/>
        <v>32.685714285714283</v>
      </c>
      <c r="R4640" s="35"/>
    </row>
    <row r="4641" spans="1:18" ht="20.399999999999999" x14ac:dyDescent="0.3">
      <c r="A4641" s="40" t="s">
        <v>796</v>
      </c>
      <c r="B4641" s="40" t="s">
        <v>166</v>
      </c>
      <c r="C4641" s="40" t="s">
        <v>930</v>
      </c>
      <c r="D4641" s="40" t="s">
        <v>1692</v>
      </c>
      <c r="E4641" s="88" t="s">
        <v>3019</v>
      </c>
      <c r="F4641" s="40" t="s">
        <v>1700</v>
      </c>
      <c r="G4641" s="81" t="s">
        <v>3072</v>
      </c>
      <c r="H4641" s="9" t="s">
        <v>141</v>
      </c>
      <c r="I4641" s="102">
        <v>3000</v>
      </c>
      <c r="J4641" s="102">
        <v>3000</v>
      </c>
      <c r="K4641" s="102"/>
      <c r="L4641" s="102">
        <f t="shared" si="1630"/>
        <v>500</v>
      </c>
      <c r="M4641" s="102">
        <v>0</v>
      </c>
      <c r="N4641" s="102">
        <v>300</v>
      </c>
      <c r="O4641" s="102">
        <v>200</v>
      </c>
      <c r="P4641" s="102">
        <f t="shared" si="1632"/>
        <v>500</v>
      </c>
      <c r="Q4641" s="102">
        <f t="shared" si="1635"/>
        <v>16.666666666666664</v>
      </c>
      <c r="R4641" s="35"/>
    </row>
    <row r="4642" spans="1:18" s="34" customFormat="1" ht="20.399999999999999" x14ac:dyDescent="0.3">
      <c r="A4642" s="43" t="s">
        <v>0</v>
      </c>
      <c r="B4642" s="43" t="s">
        <v>0</v>
      </c>
      <c r="C4642" s="43" t="s">
        <v>0</v>
      </c>
      <c r="D4642" s="49" t="s">
        <v>0</v>
      </c>
      <c r="E4642" s="49" t="s">
        <v>0</v>
      </c>
      <c r="F4642" s="49" t="s">
        <v>0</v>
      </c>
      <c r="G4642" s="49" t="s">
        <v>0</v>
      </c>
      <c r="H4642" s="21" t="s">
        <v>35</v>
      </c>
      <c r="I4642" s="112">
        <f t="shared" ref="I4642:O4642" si="1639">SUM(I4643)</f>
        <v>9100</v>
      </c>
      <c r="J4642" s="112">
        <f t="shared" si="1639"/>
        <v>100</v>
      </c>
      <c r="K4642" s="112">
        <f t="shared" si="1639"/>
        <v>0</v>
      </c>
      <c r="L4642" s="112">
        <f t="shared" si="1630"/>
        <v>0</v>
      </c>
      <c r="M4642" s="112">
        <f t="shared" si="1639"/>
        <v>0</v>
      </c>
      <c r="N4642" s="112">
        <f t="shared" si="1639"/>
        <v>0</v>
      </c>
      <c r="O4642" s="112">
        <f t="shared" si="1639"/>
        <v>0</v>
      </c>
      <c r="P4642" s="112">
        <f t="shared" si="1632"/>
        <v>0</v>
      </c>
      <c r="Q4642" s="112">
        <f t="shared" si="1635"/>
        <v>0</v>
      </c>
      <c r="R4642" s="35"/>
    </row>
    <row r="4643" spans="1:18" x14ac:dyDescent="0.3">
      <c r="A4643" s="40" t="s">
        <v>796</v>
      </c>
      <c r="B4643" s="40" t="s">
        <v>166</v>
      </c>
      <c r="C4643" s="40" t="s">
        <v>930</v>
      </c>
      <c r="D4643" s="40" t="s">
        <v>1692</v>
      </c>
      <c r="E4643" s="52" t="s">
        <v>142</v>
      </c>
      <c r="F4643" s="52" t="s">
        <v>0</v>
      </c>
      <c r="G4643" s="52" t="s">
        <v>0</v>
      </c>
      <c r="H4643" s="6" t="s">
        <v>27</v>
      </c>
      <c r="I4643" s="104">
        <f>SUM(I4644:I4645)</f>
        <v>9100</v>
      </c>
      <c r="J4643" s="104">
        <f>SUM(J4644:J4645)</f>
        <v>100</v>
      </c>
      <c r="K4643" s="104">
        <f>SUM(K4644:K4645)</f>
        <v>0</v>
      </c>
      <c r="L4643" s="104">
        <f t="shared" si="1630"/>
        <v>0</v>
      </c>
      <c r="M4643" s="104">
        <f>SUM(M4644:M4645)</f>
        <v>0</v>
      </c>
      <c r="N4643" s="104">
        <f t="shared" ref="N4643:O4643" si="1640">SUM(N4644:N4645)</f>
        <v>0</v>
      </c>
      <c r="O4643" s="104">
        <f t="shared" si="1640"/>
        <v>0</v>
      </c>
      <c r="P4643" s="104">
        <f t="shared" si="1632"/>
        <v>0</v>
      </c>
      <c r="Q4643" s="104">
        <f t="shared" si="1635"/>
        <v>0</v>
      </c>
      <c r="R4643" s="35"/>
    </row>
    <row r="4644" spans="1:18" x14ac:dyDescent="0.3">
      <c r="A4644" s="40" t="s">
        <v>796</v>
      </c>
      <c r="B4644" s="40" t="s">
        <v>166</v>
      </c>
      <c r="C4644" s="40" t="s">
        <v>930</v>
      </c>
      <c r="D4644" s="40" t="s">
        <v>1692</v>
      </c>
      <c r="E4644" s="88" t="s">
        <v>3023</v>
      </c>
      <c r="F4644" s="40"/>
      <c r="G4644" s="81" t="s">
        <v>3072</v>
      </c>
      <c r="H4644" s="9" t="s">
        <v>29</v>
      </c>
      <c r="I4644" s="102">
        <v>9000</v>
      </c>
      <c r="J4644" s="102">
        <v>0</v>
      </c>
      <c r="K4644" s="102"/>
      <c r="L4644" s="102">
        <f t="shared" si="1630"/>
        <v>0</v>
      </c>
      <c r="M4644" s="102">
        <v>0</v>
      </c>
      <c r="N4644" s="102"/>
      <c r="O4644" s="102"/>
      <c r="P4644" s="102">
        <f t="shared" si="1632"/>
        <v>0</v>
      </c>
      <c r="Q4644" s="102" t="str">
        <f t="shared" si="1635"/>
        <v>-</v>
      </c>
      <c r="R4644" s="35"/>
    </row>
    <row r="4645" spans="1:18" x14ac:dyDescent="0.3">
      <c r="A4645" s="40" t="s">
        <v>796</v>
      </c>
      <c r="B4645" s="40" t="s">
        <v>166</v>
      </c>
      <c r="C4645" s="40" t="s">
        <v>930</v>
      </c>
      <c r="D4645" s="40" t="s">
        <v>1692</v>
      </c>
      <c r="E4645" s="88" t="s">
        <v>3021</v>
      </c>
      <c r="F4645" s="40"/>
      <c r="G4645" s="81" t="s">
        <v>3072</v>
      </c>
      <c r="H4645" s="9" t="s">
        <v>34</v>
      </c>
      <c r="I4645" s="102">
        <v>100</v>
      </c>
      <c r="J4645" s="102">
        <v>100</v>
      </c>
      <c r="K4645" s="102"/>
      <c r="L4645" s="102">
        <f t="shared" si="1630"/>
        <v>0</v>
      </c>
      <c r="M4645" s="102">
        <v>0</v>
      </c>
      <c r="N4645" s="102"/>
      <c r="O4645" s="102"/>
      <c r="P4645" s="102">
        <f t="shared" si="1632"/>
        <v>0</v>
      </c>
      <c r="Q4645" s="102">
        <f t="shared" si="1635"/>
        <v>0</v>
      </c>
      <c r="R4645" s="35"/>
    </row>
    <row r="4646" spans="1:18" s="34" customFormat="1" ht="20.399999999999999" x14ac:dyDescent="0.3">
      <c r="A4646" s="43" t="s">
        <v>0</v>
      </c>
      <c r="B4646" s="43" t="s">
        <v>0</v>
      </c>
      <c r="C4646" s="43" t="s">
        <v>0</v>
      </c>
      <c r="D4646" s="49" t="s">
        <v>0</v>
      </c>
      <c r="E4646" s="49" t="s">
        <v>0</v>
      </c>
      <c r="F4646" s="49" t="s">
        <v>0</v>
      </c>
      <c r="G4646" s="49" t="s">
        <v>0</v>
      </c>
      <c r="H4646" s="21" t="s">
        <v>53</v>
      </c>
      <c r="I4646" s="112">
        <f t="shared" ref="I4646:O4646" si="1641">SUM(I4647)</f>
        <v>50000</v>
      </c>
      <c r="J4646" s="112">
        <f t="shared" si="1641"/>
        <v>0</v>
      </c>
      <c r="K4646" s="112">
        <f t="shared" si="1641"/>
        <v>0</v>
      </c>
      <c r="L4646" s="112">
        <f t="shared" si="1630"/>
        <v>0</v>
      </c>
      <c r="M4646" s="112">
        <f t="shared" si="1641"/>
        <v>0</v>
      </c>
      <c r="N4646" s="112">
        <f t="shared" si="1641"/>
        <v>0</v>
      </c>
      <c r="O4646" s="112">
        <f t="shared" si="1641"/>
        <v>0</v>
      </c>
      <c r="P4646" s="112">
        <f t="shared" si="1632"/>
        <v>0</v>
      </c>
      <c r="Q4646" s="112" t="str">
        <f t="shared" si="1635"/>
        <v>-</v>
      </c>
      <c r="R4646" s="35"/>
    </row>
    <row r="4647" spans="1:18" x14ac:dyDescent="0.3">
      <c r="A4647" s="40" t="s">
        <v>796</v>
      </c>
      <c r="B4647" s="40" t="s">
        <v>166</v>
      </c>
      <c r="C4647" s="40" t="s">
        <v>930</v>
      </c>
      <c r="D4647" s="40" t="s">
        <v>1692</v>
      </c>
      <c r="E4647" s="52" t="s">
        <v>149</v>
      </c>
      <c r="F4647" s="52" t="s">
        <v>0</v>
      </c>
      <c r="G4647" s="52" t="s">
        <v>0</v>
      </c>
      <c r="H4647" s="6" t="s">
        <v>46</v>
      </c>
      <c r="I4647" s="104">
        <f>SUM(I4648:I4649)</f>
        <v>50000</v>
      </c>
      <c r="J4647" s="104">
        <f>SUM(J4648:J4649)</f>
        <v>0</v>
      </c>
      <c r="K4647" s="104">
        <f>SUM(K4648:K4649)</f>
        <v>0</v>
      </c>
      <c r="L4647" s="104">
        <f t="shared" si="1630"/>
        <v>0</v>
      </c>
      <c r="M4647" s="104">
        <f>SUM(M4648:M4649)</f>
        <v>0</v>
      </c>
      <c r="N4647" s="104">
        <f t="shared" ref="N4647:O4647" si="1642">SUM(N4648:N4649)</f>
        <v>0</v>
      </c>
      <c r="O4647" s="104">
        <f t="shared" si="1642"/>
        <v>0</v>
      </c>
      <c r="P4647" s="104">
        <f t="shared" si="1632"/>
        <v>0</v>
      </c>
      <c r="Q4647" s="104" t="str">
        <f t="shared" si="1635"/>
        <v>-</v>
      </c>
      <c r="R4647" s="35"/>
    </row>
    <row r="4648" spans="1:18" x14ac:dyDescent="0.3">
      <c r="A4648" s="40" t="s">
        <v>796</v>
      </c>
      <c r="B4648" s="40" t="s">
        <v>166</v>
      </c>
      <c r="C4648" s="40" t="s">
        <v>930</v>
      </c>
      <c r="D4648" s="40" t="s">
        <v>1692</v>
      </c>
      <c r="E4648" s="88" t="s">
        <v>3022</v>
      </c>
      <c r="F4648" s="40"/>
      <c r="G4648" s="81" t="s">
        <v>3072</v>
      </c>
      <c r="H4648" s="9" t="s">
        <v>49</v>
      </c>
      <c r="I4648" s="102">
        <v>24000</v>
      </c>
      <c r="J4648" s="102">
        <v>0</v>
      </c>
      <c r="K4648" s="102"/>
      <c r="L4648" s="102">
        <f t="shared" si="1630"/>
        <v>0</v>
      </c>
      <c r="M4648" s="102">
        <v>0</v>
      </c>
      <c r="N4648" s="102"/>
      <c r="O4648" s="102"/>
      <c r="P4648" s="102">
        <f t="shared" si="1632"/>
        <v>0</v>
      </c>
      <c r="Q4648" s="102" t="str">
        <f t="shared" si="1635"/>
        <v>-</v>
      </c>
      <c r="R4648" s="35"/>
    </row>
    <row r="4649" spans="1:18" x14ac:dyDescent="0.3">
      <c r="A4649" s="40" t="s">
        <v>796</v>
      </c>
      <c r="B4649" s="40" t="s">
        <v>166</v>
      </c>
      <c r="C4649" s="40" t="s">
        <v>930</v>
      </c>
      <c r="D4649" s="40" t="s">
        <v>1692</v>
      </c>
      <c r="E4649" s="88" t="s">
        <v>3037</v>
      </c>
      <c r="F4649" s="40"/>
      <c r="G4649" s="81" t="s">
        <v>3072</v>
      </c>
      <c r="H4649" s="9" t="s">
        <v>52</v>
      </c>
      <c r="I4649" s="102">
        <v>26000</v>
      </c>
      <c r="J4649" s="102">
        <v>0</v>
      </c>
      <c r="K4649" s="102"/>
      <c r="L4649" s="102">
        <f t="shared" si="1630"/>
        <v>0</v>
      </c>
      <c r="M4649" s="102">
        <v>0</v>
      </c>
      <c r="N4649" s="102"/>
      <c r="O4649" s="102"/>
      <c r="P4649" s="102">
        <f t="shared" si="1632"/>
        <v>0</v>
      </c>
      <c r="Q4649" s="102" t="str">
        <f t="shared" si="1635"/>
        <v>-</v>
      </c>
      <c r="R4649" s="35"/>
    </row>
    <row r="4650" spans="1:18" s="34" customFormat="1" x14ac:dyDescent="0.3">
      <c r="A4650" s="49" t="s">
        <v>0</v>
      </c>
      <c r="B4650" s="49" t="s">
        <v>0</v>
      </c>
      <c r="C4650" s="49" t="s">
        <v>0</v>
      </c>
      <c r="D4650" s="49" t="s">
        <v>0</v>
      </c>
      <c r="E4650" s="49" t="s">
        <v>0</v>
      </c>
      <c r="F4650" s="49" t="s">
        <v>0</v>
      </c>
      <c r="G4650" s="49" t="s">
        <v>0</v>
      </c>
      <c r="H4650" s="21" t="s">
        <v>1701</v>
      </c>
      <c r="I4650" s="112">
        <f t="shared" ref="I4650:O4650" si="1643">SUM(I4619,I4642,I4646)</f>
        <v>2239572</v>
      </c>
      <c r="J4650" s="112">
        <f t="shared" si="1643"/>
        <v>1708572</v>
      </c>
      <c r="K4650" s="112">
        <f t="shared" si="1643"/>
        <v>0</v>
      </c>
      <c r="L4650" s="112">
        <f t="shared" si="1630"/>
        <v>473935</v>
      </c>
      <c r="M4650" s="112">
        <f t="shared" si="1643"/>
        <v>150485</v>
      </c>
      <c r="N4650" s="112">
        <f t="shared" si="1643"/>
        <v>162650</v>
      </c>
      <c r="O4650" s="112">
        <f t="shared" si="1643"/>
        <v>160800</v>
      </c>
      <c r="P4650" s="112">
        <f t="shared" si="1632"/>
        <v>473935</v>
      </c>
      <c r="Q4650" s="112">
        <f t="shared" si="1635"/>
        <v>27.738661291417628</v>
      </c>
      <c r="R4650" s="35"/>
    </row>
    <row r="4651" spans="1:18" ht="15" thickBot="1" x14ac:dyDescent="0.35">
      <c r="A4651" s="81" t="s">
        <v>0</v>
      </c>
      <c r="B4651" s="81" t="s">
        <v>0</v>
      </c>
      <c r="C4651" s="81" t="s">
        <v>0</v>
      </c>
      <c r="D4651" s="81" t="s">
        <v>0</v>
      </c>
      <c r="E4651" s="81" t="s">
        <v>0</v>
      </c>
      <c r="F4651" s="81" t="s">
        <v>0</v>
      </c>
      <c r="G4651" s="81" t="s">
        <v>0</v>
      </c>
      <c r="H4651" s="6" t="s">
        <v>152</v>
      </c>
      <c r="I4651" s="104">
        <v>59</v>
      </c>
      <c r="J4651" s="104">
        <v>59</v>
      </c>
      <c r="K4651" s="104"/>
      <c r="L4651" s="104"/>
      <c r="M4651" s="104"/>
      <c r="N4651" s="104"/>
      <c r="O4651" s="104"/>
      <c r="P4651" s="104"/>
      <c r="Q4651" s="104"/>
      <c r="R4651" s="35"/>
    </row>
    <row r="4652" spans="1:18" s="34" customFormat="1" ht="31.2" thickBot="1" x14ac:dyDescent="0.35">
      <c r="A4652" s="127" t="s">
        <v>0</v>
      </c>
      <c r="B4652" s="127" t="s">
        <v>0</v>
      </c>
      <c r="C4652" s="127" t="s">
        <v>0</v>
      </c>
      <c r="D4652" s="127" t="s">
        <v>0</v>
      </c>
      <c r="E4652" s="127" t="s">
        <v>0</v>
      </c>
      <c r="F4652" s="127" t="s">
        <v>0</v>
      </c>
      <c r="G4652" s="127" t="s">
        <v>0</v>
      </c>
      <c r="H4652" s="29" t="s">
        <v>63</v>
      </c>
      <c r="I4652" s="124" t="s">
        <v>3013</v>
      </c>
      <c r="J4652" s="124" t="s">
        <v>2</v>
      </c>
      <c r="K4652" s="124" t="s">
        <v>3097</v>
      </c>
      <c r="L4652" s="124" t="s">
        <v>3097</v>
      </c>
      <c r="M4652" s="124" t="s">
        <v>3098</v>
      </c>
      <c r="N4652" s="124" t="s">
        <v>3099</v>
      </c>
      <c r="O4652" s="124" t="s">
        <v>3100</v>
      </c>
      <c r="P4652" s="124" t="s">
        <v>3097</v>
      </c>
      <c r="Q4652" s="126" t="s">
        <v>3101</v>
      </c>
      <c r="R4652" s="35"/>
    </row>
    <row r="4653" spans="1:18" x14ac:dyDescent="0.3">
      <c r="A4653" s="128"/>
      <c r="B4653" s="128"/>
      <c r="C4653" s="128"/>
      <c r="D4653" s="128"/>
      <c r="E4653" s="128"/>
      <c r="F4653" s="128"/>
      <c r="G4653" s="128"/>
      <c r="H4653" s="10" t="s">
        <v>0</v>
      </c>
      <c r="I4653" s="103">
        <v>1</v>
      </c>
      <c r="J4653" s="103">
        <v>2</v>
      </c>
      <c r="K4653" s="103">
        <v>3</v>
      </c>
      <c r="L4653" s="103" t="s">
        <v>3</v>
      </c>
      <c r="M4653" s="103">
        <v>5</v>
      </c>
      <c r="N4653" s="103">
        <v>6</v>
      </c>
      <c r="O4653" s="103">
        <v>7</v>
      </c>
      <c r="P4653" s="103" t="s">
        <v>3102</v>
      </c>
      <c r="Q4653" s="103">
        <v>9</v>
      </c>
      <c r="R4653" s="35"/>
    </row>
    <row r="4654" spans="1:18" x14ac:dyDescent="0.3">
      <c r="A4654" s="128"/>
      <c r="B4654" s="128"/>
      <c r="C4654" s="128"/>
      <c r="D4654" s="128"/>
      <c r="E4654" s="128"/>
      <c r="F4654" s="128"/>
      <c r="G4654" s="128"/>
      <c r="H4654" s="11" t="s">
        <v>100</v>
      </c>
      <c r="I4654" s="105">
        <f>SUM(I4650)</f>
        <v>2239572</v>
      </c>
      <c r="J4654" s="105">
        <f>SUM(J4650)</f>
        <v>1708572</v>
      </c>
      <c r="K4654" s="105">
        <f>SUM(K4650)</f>
        <v>0</v>
      </c>
      <c r="L4654" s="105">
        <f t="shared" si="1630"/>
        <v>473935</v>
      </c>
      <c r="M4654" s="105">
        <f>SUM(M4650)</f>
        <v>150485</v>
      </c>
      <c r="N4654" s="105">
        <f t="shared" ref="N4654:O4654" si="1644">SUM(N4650)</f>
        <v>162650</v>
      </c>
      <c r="O4654" s="105">
        <f t="shared" si="1644"/>
        <v>160800</v>
      </c>
      <c r="P4654" s="105">
        <f t="shared" si="1632"/>
        <v>473935</v>
      </c>
      <c r="Q4654" s="105">
        <f t="shared" si="1635"/>
        <v>27.738661291417628</v>
      </c>
      <c r="R4654" s="35"/>
    </row>
    <row r="4655" spans="1:18" x14ac:dyDescent="0.3">
      <c r="A4655" s="128"/>
      <c r="B4655" s="128"/>
      <c r="C4655" s="128"/>
      <c r="D4655" s="128"/>
      <c r="E4655" s="128"/>
      <c r="F4655" s="128"/>
      <c r="G4655" s="128"/>
      <c r="H4655" s="12" t="s">
        <v>62</v>
      </c>
      <c r="I4655" s="105">
        <f>SUM(I4654)</f>
        <v>2239572</v>
      </c>
      <c r="J4655" s="105">
        <f>SUM(J4654)</f>
        <v>1708572</v>
      </c>
      <c r="K4655" s="105">
        <f>SUM(K4654)</f>
        <v>0</v>
      </c>
      <c r="L4655" s="105">
        <f t="shared" si="1630"/>
        <v>473935</v>
      </c>
      <c r="M4655" s="105">
        <f>SUM(M4654)</f>
        <v>150485</v>
      </c>
      <c r="N4655" s="105">
        <f t="shared" ref="N4655:O4655" si="1645">SUM(N4654)</f>
        <v>162650</v>
      </c>
      <c r="O4655" s="105">
        <f t="shared" si="1645"/>
        <v>160800</v>
      </c>
      <c r="P4655" s="105">
        <f t="shared" si="1632"/>
        <v>473935</v>
      </c>
      <c r="Q4655" s="105">
        <f t="shared" si="1635"/>
        <v>27.738661291417628</v>
      </c>
      <c r="R4655" s="35"/>
    </row>
    <row r="4656" spans="1:18" x14ac:dyDescent="0.3">
      <c r="A4656" s="129"/>
      <c r="B4656" s="129"/>
      <c r="C4656" s="129"/>
      <c r="D4656" s="129"/>
      <c r="E4656" s="129"/>
      <c r="F4656" s="129"/>
      <c r="G4656" s="129"/>
      <c r="R4656" s="35"/>
    </row>
    <row r="4657" spans="1:18" ht="15" thickBot="1" x14ac:dyDescent="0.35">
      <c r="A4657" s="81" t="s">
        <v>0</v>
      </c>
      <c r="B4657" s="81" t="s">
        <v>0</v>
      </c>
      <c r="C4657" s="81" t="s">
        <v>0</v>
      </c>
      <c r="D4657" s="81" t="s">
        <v>0</v>
      </c>
      <c r="E4657" s="81" t="s">
        <v>0</v>
      </c>
      <c r="F4657" s="81" t="s">
        <v>0</v>
      </c>
      <c r="G4657" s="81" t="s">
        <v>0</v>
      </c>
      <c r="H4657" s="13" t="s">
        <v>0</v>
      </c>
      <c r="I4657" s="106"/>
      <c r="J4657" s="106"/>
      <c r="K4657" s="106"/>
      <c r="L4657" s="106"/>
      <c r="M4657" s="106"/>
      <c r="N4657" s="106"/>
      <c r="O4657" s="106"/>
      <c r="P4657" s="106"/>
      <c r="Q4657" s="106"/>
      <c r="R4657" s="35"/>
    </row>
    <row r="4658" spans="1:18" s="34" customFormat="1" ht="31.2" thickBot="1" x14ac:dyDescent="0.35">
      <c r="A4658" s="45" t="s">
        <v>112</v>
      </c>
      <c r="B4658" s="45" t="s">
        <v>113</v>
      </c>
      <c r="C4658" s="45" t="s">
        <v>114</v>
      </c>
      <c r="D4658" s="46" t="s">
        <v>0</v>
      </c>
      <c r="E4658" s="45" t="s">
        <v>3014</v>
      </c>
      <c r="F4658" s="45" t="s">
        <v>115</v>
      </c>
      <c r="G4658" s="45" t="s">
        <v>116</v>
      </c>
      <c r="H4658" s="29" t="s">
        <v>1</v>
      </c>
      <c r="I4658" s="124" t="s">
        <v>3013</v>
      </c>
      <c r="J4658" s="124" t="s">
        <v>2</v>
      </c>
      <c r="K4658" s="124" t="s">
        <v>3097</v>
      </c>
      <c r="L4658" s="124" t="s">
        <v>3097</v>
      </c>
      <c r="M4658" s="124" t="s">
        <v>3098</v>
      </c>
      <c r="N4658" s="124" t="s">
        <v>3099</v>
      </c>
      <c r="O4658" s="124" t="s">
        <v>3100</v>
      </c>
      <c r="P4658" s="124" t="s">
        <v>3097</v>
      </c>
      <c r="Q4658" s="126" t="s">
        <v>3101</v>
      </c>
      <c r="R4658" s="35"/>
    </row>
    <row r="4659" spans="1:18" x14ac:dyDescent="0.3">
      <c r="A4659" s="50" t="s">
        <v>0</v>
      </c>
      <c r="B4659" s="50" t="s">
        <v>0</v>
      </c>
      <c r="C4659" s="50" t="s">
        <v>0</v>
      </c>
      <c r="D4659" s="51" t="s">
        <v>0</v>
      </c>
      <c r="E4659" s="51" t="s">
        <v>0</v>
      </c>
      <c r="F4659" s="86" t="s">
        <v>0</v>
      </c>
      <c r="G4659" s="87" t="s">
        <v>0</v>
      </c>
      <c r="H4659" s="8" t="s">
        <v>0</v>
      </c>
      <c r="I4659" s="103">
        <v>1</v>
      </c>
      <c r="J4659" s="103">
        <v>2</v>
      </c>
      <c r="K4659" s="103">
        <v>3</v>
      </c>
      <c r="L4659" s="103" t="s">
        <v>3</v>
      </c>
      <c r="M4659" s="103">
        <v>5</v>
      </c>
      <c r="N4659" s="103">
        <v>6</v>
      </c>
      <c r="O4659" s="103">
        <v>7</v>
      </c>
      <c r="P4659" s="103" t="s">
        <v>3102</v>
      </c>
      <c r="Q4659" s="103">
        <v>9</v>
      </c>
      <c r="R4659" s="35"/>
    </row>
    <row r="4660" spans="1:18" x14ac:dyDescent="0.3">
      <c r="A4660" s="41" t="s">
        <v>796</v>
      </c>
      <c r="B4660" s="41" t="s">
        <v>166</v>
      </c>
      <c r="C4660" s="40" t="s">
        <v>941</v>
      </c>
      <c r="D4660" s="40" t="s">
        <v>1702</v>
      </c>
      <c r="E4660" s="52" t="s">
        <v>0</v>
      </c>
      <c r="F4660" s="52" t="s">
        <v>0</v>
      </c>
      <c r="G4660" s="52" t="s">
        <v>0</v>
      </c>
      <c r="H4660" s="6" t="s">
        <v>1703</v>
      </c>
      <c r="I4660" s="102"/>
      <c r="J4660" s="102"/>
      <c r="K4660" s="102"/>
      <c r="L4660" s="102">
        <f t="shared" si="1630"/>
        <v>0</v>
      </c>
      <c r="M4660" s="102">
        <v>0</v>
      </c>
      <c r="N4660" s="102"/>
      <c r="O4660" s="102"/>
      <c r="P4660" s="102">
        <f t="shared" si="1632"/>
        <v>0</v>
      </c>
      <c r="Q4660" s="102" t="str">
        <f t="shared" si="1635"/>
        <v>-</v>
      </c>
      <c r="R4660" s="35"/>
    </row>
    <row r="4661" spans="1:18" s="34" customFormat="1" ht="20.399999999999999" x14ac:dyDescent="0.3">
      <c r="A4661" s="43" t="s">
        <v>0</v>
      </c>
      <c r="B4661" s="43" t="s">
        <v>0</v>
      </c>
      <c r="C4661" s="43" t="s">
        <v>0</v>
      </c>
      <c r="D4661" s="49" t="s">
        <v>0</v>
      </c>
      <c r="E4661" s="49" t="s">
        <v>0</v>
      </c>
      <c r="F4661" s="49" t="s">
        <v>0</v>
      </c>
      <c r="G4661" s="49" t="s">
        <v>0</v>
      </c>
      <c r="H4661" s="21" t="s">
        <v>26</v>
      </c>
      <c r="I4661" s="112">
        <f>SUM(I4662,I4670,I4672)</f>
        <v>861007</v>
      </c>
      <c r="J4661" s="112">
        <f>SUM(J4662,J4670,J4672)</f>
        <v>861007</v>
      </c>
      <c r="K4661" s="112">
        <f>SUM(K4662,K4670,K4672)</f>
        <v>0</v>
      </c>
      <c r="L4661" s="112">
        <f t="shared" si="1630"/>
        <v>227616</v>
      </c>
      <c r="M4661" s="112">
        <f>SUM(M4662,M4670,M4672)</f>
        <v>65676</v>
      </c>
      <c r="N4661" s="112">
        <f t="shared" ref="N4661:O4661" si="1646">SUM(N4662,N4670,N4672)</f>
        <v>84720</v>
      </c>
      <c r="O4661" s="112">
        <f t="shared" si="1646"/>
        <v>77220</v>
      </c>
      <c r="P4661" s="112">
        <f t="shared" si="1632"/>
        <v>227616</v>
      </c>
      <c r="Q4661" s="112">
        <f t="shared" si="1635"/>
        <v>26.436022006789724</v>
      </c>
      <c r="R4661" s="35"/>
    </row>
    <row r="4662" spans="1:18" x14ac:dyDescent="0.3">
      <c r="A4662" s="40" t="s">
        <v>796</v>
      </c>
      <c r="B4662" s="40" t="s">
        <v>166</v>
      </c>
      <c r="C4662" s="40" t="s">
        <v>941</v>
      </c>
      <c r="D4662" s="40" t="s">
        <v>1702</v>
      </c>
      <c r="E4662" s="52" t="s">
        <v>119</v>
      </c>
      <c r="F4662" s="52" t="s">
        <v>0</v>
      </c>
      <c r="G4662" s="52" t="s">
        <v>0</v>
      </c>
      <c r="H4662" s="6" t="s">
        <v>5</v>
      </c>
      <c r="I4662" s="104">
        <f>SUM(I4663,I4664)</f>
        <v>743880</v>
      </c>
      <c r="J4662" s="104">
        <f>SUM(J4663,J4664)</f>
        <v>743880</v>
      </c>
      <c r="K4662" s="104">
        <f>SUM(K4663,K4664)</f>
        <v>0</v>
      </c>
      <c r="L4662" s="104">
        <f t="shared" si="1630"/>
        <v>192283</v>
      </c>
      <c r="M4662" s="104">
        <f>SUM(M4663,M4664)</f>
        <v>59883</v>
      </c>
      <c r="N4662" s="104">
        <f t="shared" ref="N4662:O4662" si="1647">SUM(N4663,N4664)</f>
        <v>68500</v>
      </c>
      <c r="O4662" s="104">
        <f t="shared" si="1647"/>
        <v>63900</v>
      </c>
      <c r="P4662" s="104">
        <f t="shared" si="1632"/>
        <v>192283</v>
      </c>
      <c r="Q4662" s="104">
        <f t="shared" si="1635"/>
        <v>25.848658385761141</v>
      </c>
      <c r="R4662" s="35"/>
    </row>
    <row r="4663" spans="1:18" x14ac:dyDescent="0.3">
      <c r="A4663" s="40" t="s">
        <v>796</v>
      </c>
      <c r="B4663" s="40" t="s">
        <v>166</v>
      </c>
      <c r="C4663" s="40" t="s">
        <v>941</v>
      </c>
      <c r="D4663" s="40" t="s">
        <v>1702</v>
      </c>
      <c r="E4663" s="88" t="s">
        <v>3015</v>
      </c>
      <c r="F4663" s="40"/>
      <c r="G4663" s="81" t="s">
        <v>3072</v>
      </c>
      <c r="H4663" s="9" t="s">
        <v>6</v>
      </c>
      <c r="I4663" s="102">
        <v>645380</v>
      </c>
      <c r="J4663" s="102">
        <v>645380</v>
      </c>
      <c r="K4663" s="102"/>
      <c r="L4663" s="102">
        <f t="shared" si="1630"/>
        <v>165436</v>
      </c>
      <c r="M4663" s="102">
        <v>53436</v>
      </c>
      <c r="N4663" s="102">
        <v>56000</v>
      </c>
      <c r="O4663" s="102">
        <v>56000</v>
      </c>
      <c r="P4663" s="102">
        <f t="shared" si="1632"/>
        <v>165436</v>
      </c>
      <c r="Q4663" s="102">
        <f t="shared" si="1635"/>
        <v>25.633890111252285</v>
      </c>
      <c r="R4663" s="35"/>
    </row>
    <row r="4664" spans="1:18" x14ac:dyDescent="0.3">
      <c r="A4664" s="41" t="s">
        <v>796</v>
      </c>
      <c r="B4664" s="41" t="s">
        <v>166</v>
      </c>
      <c r="C4664" s="41" t="s">
        <v>941</v>
      </c>
      <c r="D4664" s="41" t="s">
        <v>1702</v>
      </c>
      <c r="E4664" s="41" t="s">
        <v>120</v>
      </c>
      <c r="F4664" s="40" t="s">
        <v>0</v>
      </c>
      <c r="G4664" s="81" t="s">
        <v>0</v>
      </c>
      <c r="H4664" s="6" t="s">
        <v>7</v>
      </c>
      <c r="I4664" s="104">
        <f>SUM(I4665:I4669)</f>
        <v>98500</v>
      </c>
      <c r="J4664" s="104">
        <f>SUM(J4665:J4669)</f>
        <v>98500</v>
      </c>
      <c r="K4664" s="104">
        <f>SUM(K4665:K4669)</f>
        <v>0</v>
      </c>
      <c r="L4664" s="104">
        <f t="shared" si="1630"/>
        <v>26847</v>
      </c>
      <c r="M4664" s="104">
        <f>SUM(M4665:M4669)</f>
        <v>6447</v>
      </c>
      <c r="N4664" s="104">
        <f t="shared" ref="N4664:O4664" si="1648">SUM(N4665:N4669)</f>
        <v>12500</v>
      </c>
      <c r="O4664" s="104">
        <f t="shared" si="1648"/>
        <v>7900</v>
      </c>
      <c r="P4664" s="104">
        <f t="shared" si="1632"/>
        <v>26847</v>
      </c>
      <c r="Q4664" s="104">
        <f t="shared" si="1635"/>
        <v>27.255837563451777</v>
      </c>
      <c r="R4664" s="35"/>
    </row>
    <row r="4665" spans="1:18" x14ac:dyDescent="0.3">
      <c r="A4665" s="40" t="s">
        <v>796</v>
      </c>
      <c r="B4665" s="40" t="s">
        <v>166</v>
      </c>
      <c r="C4665" s="40" t="s">
        <v>941</v>
      </c>
      <c r="D4665" s="40" t="s">
        <v>1702</v>
      </c>
      <c r="E4665" s="88" t="s">
        <v>3016</v>
      </c>
      <c r="F4665" s="40" t="s">
        <v>1704</v>
      </c>
      <c r="G4665" s="81" t="s">
        <v>3072</v>
      </c>
      <c r="H4665" s="9" t="s">
        <v>9</v>
      </c>
      <c r="I4665" s="102">
        <v>13500</v>
      </c>
      <c r="J4665" s="102">
        <v>13500</v>
      </c>
      <c r="K4665" s="102"/>
      <c r="L4665" s="102">
        <f t="shared" si="1630"/>
        <v>3258</v>
      </c>
      <c r="M4665" s="102">
        <v>858</v>
      </c>
      <c r="N4665" s="102">
        <v>1200</v>
      </c>
      <c r="O4665" s="102">
        <v>1200</v>
      </c>
      <c r="P4665" s="102">
        <f t="shared" si="1632"/>
        <v>3258</v>
      </c>
      <c r="Q4665" s="102">
        <f t="shared" si="1635"/>
        <v>24.133333333333333</v>
      </c>
      <c r="R4665" s="35"/>
    </row>
    <row r="4666" spans="1:18" x14ac:dyDescent="0.3">
      <c r="A4666" s="40" t="s">
        <v>796</v>
      </c>
      <c r="B4666" s="40" t="s">
        <v>166</v>
      </c>
      <c r="C4666" s="40" t="s">
        <v>941</v>
      </c>
      <c r="D4666" s="40" t="s">
        <v>1702</v>
      </c>
      <c r="E4666" s="88" t="s">
        <v>3016</v>
      </c>
      <c r="F4666" s="40" t="s">
        <v>1705</v>
      </c>
      <c r="G4666" s="81" t="s">
        <v>3072</v>
      </c>
      <c r="H4666" s="9" t="s">
        <v>12</v>
      </c>
      <c r="I4666" s="102">
        <v>57000</v>
      </c>
      <c r="J4666" s="102">
        <v>57000</v>
      </c>
      <c r="K4666" s="102"/>
      <c r="L4666" s="102">
        <f t="shared" si="1630"/>
        <v>18589</v>
      </c>
      <c r="M4666" s="102">
        <v>5589</v>
      </c>
      <c r="N4666" s="102">
        <v>6300</v>
      </c>
      <c r="O4666" s="102">
        <v>6700</v>
      </c>
      <c r="P4666" s="102">
        <f t="shared" si="1632"/>
        <v>18589</v>
      </c>
      <c r="Q4666" s="102">
        <f t="shared" si="1635"/>
        <v>32.612280701754386</v>
      </c>
      <c r="R4666" s="35"/>
    </row>
    <row r="4667" spans="1:18" x14ac:dyDescent="0.3">
      <c r="A4667" s="40" t="s">
        <v>796</v>
      </c>
      <c r="B4667" s="40" t="s">
        <v>166</v>
      </c>
      <c r="C4667" s="40" t="s">
        <v>941</v>
      </c>
      <c r="D4667" s="40" t="s">
        <v>1702</v>
      </c>
      <c r="E4667" s="88" t="s">
        <v>3016</v>
      </c>
      <c r="F4667" s="40" t="s">
        <v>1706</v>
      </c>
      <c r="G4667" s="81" t="s">
        <v>3072</v>
      </c>
      <c r="H4667" s="9" t="s">
        <v>10</v>
      </c>
      <c r="I4667" s="102">
        <v>16000</v>
      </c>
      <c r="J4667" s="102">
        <v>16000</v>
      </c>
      <c r="K4667" s="102"/>
      <c r="L4667" s="102">
        <f t="shared" si="1630"/>
        <v>0</v>
      </c>
      <c r="M4667" s="102">
        <v>0</v>
      </c>
      <c r="N4667" s="102"/>
      <c r="O4667" s="102"/>
      <c r="P4667" s="102">
        <f t="shared" si="1632"/>
        <v>0</v>
      </c>
      <c r="Q4667" s="102">
        <f t="shared" si="1635"/>
        <v>0</v>
      </c>
      <c r="R4667" s="35"/>
    </row>
    <row r="4668" spans="1:18" x14ac:dyDescent="0.3">
      <c r="A4668" s="40" t="s">
        <v>796</v>
      </c>
      <c r="B4668" s="40" t="s">
        <v>166</v>
      </c>
      <c r="C4668" s="40" t="s">
        <v>941</v>
      </c>
      <c r="D4668" s="40" t="s">
        <v>1702</v>
      </c>
      <c r="E4668" s="88" t="s">
        <v>3016</v>
      </c>
      <c r="F4668" s="40" t="s">
        <v>1707</v>
      </c>
      <c r="G4668" s="81" t="s">
        <v>3072</v>
      </c>
      <c r="H4668" s="9" t="s">
        <v>8</v>
      </c>
      <c r="I4668" s="102">
        <v>5000</v>
      </c>
      <c r="J4668" s="102">
        <v>5000</v>
      </c>
      <c r="K4668" s="102"/>
      <c r="L4668" s="102">
        <f t="shared" si="1630"/>
        <v>5000</v>
      </c>
      <c r="M4668" s="102">
        <v>0</v>
      </c>
      <c r="N4668" s="102">
        <v>5000</v>
      </c>
      <c r="O4668" s="102"/>
      <c r="P4668" s="102">
        <f t="shared" si="1632"/>
        <v>5000</v>
      </c>
      <c r="Q4668" s="102">
        <f t="shared" si="1635"/>
        <v>100</v>
      </c>
      <c r="R4668" s="35"/>
    </row>
    <row r="4669" spans="1:18" x14ac:dyDescent="0.3">
      <c r="A4669" s="40" t="s">
        <v>796</v>
      </c>
      <c r="B4669" s="40" t="s">
        <v>166</v>
      </c>
      <c r="C4669" s="40" t="s">
        <v>941</v>
      </c>
      <c r="D4669" s="40" t="s">
        <v>1702</v>
      </c>
      <c r="E4669" s="88" t="s">
        <v>3016</v>
      </c>
      <c r="F4669" s="40" t="s">
        <v>1708</v>
      </c>
      <c r="G4669" s="81" t="s">
        <v>3072</v>
      </c>
      <c r="H4669" s="9" t="s">
        <v>11</v>
      </c>
      <c r="I4669" s="102">
        <v>7000</v>
      </c>
      <c r="J4669" s="102">
        <v>7000</v>
      </c>
      <c r="K4669" s="102"/>
      <c r="L4669" s="102">
        <f t="shared" si="1630"/>
        <v>0</v>
      </c>
      <c r="M4669" s="102">
        <v>0</v>
      </c>
      <c r="N4669" s="102"/>
      <c r="O4669" s="102"/>
      <c r="P4669" s="102">
        <f t="shared" si="1632"/>
        <v>0</v>
      </c>
      <c r="Q4669" s="102">
        <f t="shared" si="1635"/>
        <v>0</v>
      </c>
      <c r="R4669" s="35"/>
    </row>
    <row r="4670" spans="1:18" x14ac:dyDescent="0.3">
      <c r="A4670" s="40" t="s">
        <v>796</v>
      </c>
      <c r="B4670" s="40" t="s">
        <v>166</v>
      </c>
      <c r="C4670" s="40" t="s">
        <v>941</v>
      </c>
      <c r="D4670" s="40" t="s">
        <v>1702</v>
      </c>
      <c r="E4670" s="52" t="s">
        <v>124</v>
      </c>
      <c r="F4670" s="52" t="s">
        <v>0</v>
      </c>
      <c r="G4670" s="52" t="s">
        <v>0</v>
      </c>
      <c r="H4670" s="6" t="s">
        <v>14</v>
      </c>
      <c r="I4670" s="104">
        <f>SUM(I4671)</f>
        <v>68027</v>
      </c>
      <c r="J4670" s="104">
        <f>SUM(J4671)</f>
        <v>68027</v>
      </c>
      <c r="K4670" s="104">
        <f>SUM(K4671)</f>
        <v>0</v>
      </c>
      <c r="L4670" s="104">
        <f t="shared" si="1630"/>
        <v>17520</v>
      </c>
      <c r="M4670" s="104">
        <f>SUM(M4671)</f>
        <v>5620</v>
      </c>
      <c r="N4670" s="104">
        <f t="shared" ref="N4670:O4670" si="1649">SUM(N4671)</f>
        <v>6000</v>
      </c>
      <c r="O4670" s="104">
        <f t="shared" si="1649"/>
        <v>5900</v>
      </c>
      <c r="P4670" s="104">
        <f t="shared" si="1632"/>
        <v>17520</v>
      </c>
      <c r="Q4670" s="104">
        <f t="shared" si="1635"/>
        <v>25.754479838887502</v>
      </c>
      <c r="R4670" s="35"/>
    </row>
    <row r="4671" spans="1:18" x14ac:dyDescent="0.3">
      <c r="A4671" s="40" t="s">
        <v>796</v>
      </c>
      <c r="B4671" s="40" t="s">
        <v>166</v>
      </c>
      <c r="C4671" s="40" t="s">
        <v>941</v>
      </c>
      <c r="D4671" s="40" t="s">
        <v>1702</v>
      </c>
      <c r="E4671" s="88" t="s">
        <v>3017</v>
      </c>
      <c r="F4671" s="40"/>
      <c r="G4671" s="81" t="s">
        <v>3072</v>
      </c>
      <c r="H4671" s="9" t="s">
        <v>15</v>
      </c>
      <c r="I4671" s="102">
        <v>68027</v>
      </c>
      <c r="J4671" s="102">
        <v>68027</v>
      </c>
      <c r="K4671" s="102"/>
      <c r="L4671" s="102">
        <f t="shared" si="1630"/>
        <v>17520</v>
      </c>
      <c r="M4671" s="102">
        <v>5620</v>
      </c>
      <c r="N4671" s="102">
        <v>6000</v>
      </c>
      <c r="O4671" s="102">
        <v>5900</v>
      </c>
      <c r="P4671" s="102">
        <f t="shared" si="1632"/>
        <v>17520</v>
      </c>
      <c r="Q4671" s="102">
        <f t="shared" si="1635"/>
        <v>25.754479838887502</v>
      </c>
      <c r="R4671" s="35"/>
    </row>
    <row r="4672" spans="1:18" x14ac:dyDescent="0.3">
      <c r="A4672" s="40" t="s">
        <v>796</v>
      </c>
      <c r="B4672" s="40" t="s">
        <v>166</v>
      </c>
      <c r="C4672" s="40" t="s">
        <v>941</v>
      </c>
      <c r="D4672" s="40" t="s">
        <v>1702</v>
      </c>
      <c r="E4672" s="52" t="s">
        <v>125</v>
      </c>
      <c r="F4672" s="52" t="s">
        <v>0</v>
      </c>
      <c r="G4672" s="52" t="s">
        <v>0</v>
      </c>
      <c r="H4672" s="6" t="s">
        <v>16</v>
      </c>
      <c r="I4672" s="104">
        <f>SUM(I4673:I4681)</f>
        <v>49100</v>
      </c>
      <c r="J4672" s="104">
        <f>SUM(J4673:J4681)</f>
        <v>49100</v>
      </c>
      <c r="K4672" s="104">
        <f>SUM(K4673:K4681)</f>
        <v>0</v>
      </c>
      <c r="L4672" s="104">
        <f t="shared" si="1630"/>
        <v>17813</v>
      </c>
      <c r="M4672" s="104">
        <f>SUM(M4673:M4681)</f>
        <v>173</v>
      </c>
      <c r="N4672" s="104">
        <f t="shared" ref="N4672:O4672" si="1650">SUM(N4673:N4681)</f>
        <v>10220</v>
      </c>
      <c r="O4672" s="104">
        <f t="shared" si="1650"/>
        <v>7420</v>
      </c>
      <c r="P4672" s="104">
        <f t="shared" si="1632"/>
        <v>17813</v>
      </c>
      <c r="Q4672" s="104">
        <f t="shared" si="1635"/>
        <v>36.279022403258651</v>
      </c>
      <c r="R4672" s="35"/>
    </row>
    <row r="4673" spans="1:18" x14ac:dyDescent="0.3">
      <c r="A4673" s="40" t="s">
        <v>796</v>
      </c>
      <c r="B4673" s="40" t="s">
        <v>166</v>
      </c>
      <c r="C4673" s="40" t="s">
        <v>941</v>
      </c>
      <c r="D4673" s="40" t="s">
        <v>1702</v>
      </c>
      <c r="E4673" s="88" t="s">
        <v>3018</v>
      </c>
      <c r="F4673" s="40"/>
      <c r="G4673" s="81" t="s">
        <v>3072</v>
      </c>
      <c r="H4673" s="9" t="s">
        <v>17</v>
      </c>
      <c r="I4673" s="102">
        <v>400</v>
      </c>
      <c r="J4673" s="102">
        <v>400</v>
      </c>
      <c r="K4673" s="102"/>
      <c r="L4673" s="102">
        <f t="shared" si="1630"/>
        <v>0</v>
      </c>
      <c r="M4673" s="102">
        <v>0</v>
      </c>
      <c r="N4673" s="102"/>
      <c r="O4673" s="102"/>
      <c r="P4673" s="102">
        <f t="shared" si="1632"/>
        <v>0</v>
      </c>
      <c r="Q4673" s="102">
        <f t="shared" si="1635"/>
        <v>0</v>
      </c>
      <c r="R4673" s="35"/>
    </row>
    <row r="4674" spans="1:18" x14ac:dyDescent="0.3">
      <c r="A4674" s="40" t="s">
        <v>796</v>
      </c>
      <c r="B4674" s="40" t="s">
        <v>166</v>
      </c>
      <c r="C4674" s="40" t="s">
        <v>941</v>
      </c>
      <c r="D4674" s="40" t="s">
        <v>1702</v>
      </c>
      <c r="E4674" s="88" t="s">
        <v>3031</v>
      </c>
      <c r="F4674" s="40"/>
      <c r="G4674" s="81" t="s">
        <v>3072</v>
      </c>
      <c r="H4674" s="9" t="s">
        <v>18</v>
      </c>
      <c r="I4674" s="102">
        <v>25600</v>
      </c>
      <c r="J4674" s="102">
        <v>25600</v>
      </c>
      <c r="K4674" s="102"/>
      <c r="L4674" s="102">
        <f t="shared" si="1630"/>
        <v>12000</v>
      </c>
      <c r="M4674" s="102">
        <v>0</v>
      </c>
      <c r="N4674" s="102">
        <v>7000</v>
      </c>
      <c r="O4674" s="102">
        <v>5000</v>
      </c>
      <c r="P4674" s="102">
        <f t="shared" si="1632"/>
        <v>12000</v>
      </c>
      <c r="Q4674" s="102">
        <f t="shared" si="1635"/>
        <v>46.875</v>
      </c>
      <c r="R4674" s="35"/>
    </row>
    <row r="4675" spans="1:18" x14ac:dyDescent="0.3">
      <c r="A4675" s="40" t="s">
        <v>796</v>
      </c>
      <c r="B4675" s="40" t="s">
        <v>166</v>
      </c>
      <c r="C4675" s="40" t="s">
        <v>941</v>
      </c>
      <c r="D4675" s="40" t="s">
        <v>1702</v>
      </c>
      <c r="E4675" s="88" t="s">
        <v>3032</v>
      </c>
      <c r="F4675" s="40"/>
      <c r="G4675" s="81" t="s">
        <v>3072</v>
      </c>
      <c r="H4675" s="9" t="s">
        <v>19</v>
      </c>
      <c r="I4675" s="102">
        <v>4100</v>
      </c>
      <c r="J4675" s="102">
        <v>4100</v>
      </c>
      <c r="K4675" s="102"/>
      <c r="L4675" s="102">
        <f t="shared" si="1630"/>
        <v>1400</v>
      </c>
      <c r="M4675" s="102">
        <v>0</v>
      </c>
      <c r="N4675" s="102">
        <v>1000</v>
      </c>
      <c r="O4675" s="102">
        <v>400</v>
      </c>
      <c r="P4675" s="102">
        <f t="shared" si="1632"/>
        <v>1400</v>
      </c>
      <c r="Q4675" s="102">
        <f t="shared" si="1635"/>
        <v>34.146341463414636</v>
      </c>
      <c r="R4675" s="35"/>
    </row>
    <row r="4676" spans="1:18" x14ac:dyDescent="0.3">
      <c r="A4676" s="40" t="s">
        <v>796</v>
      </c>
      <c r="B4676" s="40" t="s">
        <v>166</v>
      </c>
      <c r="C4676" s="40" t="s">
        <v>941</v>
      </c>
      <c r="D4676" s="40" t="s">
        <v>1702</v>
      </c>
      <c r="E4676" s="88" t="s">
        <v>3026</v>
      </c>
      <c r="F4676" s="40"/>
      <c r="G4676" s="81" t="s">
        <v>3072</v>
      </c>
      <c r="H4676" s="9" t="s">
        <v>20</v>
      </c>
      <c r="I4676" s="102">
        <v>3700</v>
      </c>
      <c r="J4676" s="102">
        <v>3700</v>
      </c>
      <c r="K4676" s="102"/>
      <c r="L4676" s="102">
        <f t="shared" si="1630"/>
        <v>900</v>
      </c>
      <c r="M4676" s="102">
        <v>0</v>
      </c>
      <c r="N4676" s="102">
        <v>500</v>
      </c>
      <c r="O4676" s="102">
        <v>400</v>
      </c>
      <c r="P4676" s="102">
        <f t="shared" si="1632"/>
        <v>900</v>
      </c>
      <c r="Q4676" s="102">
        <f t="shared" si="1635"/>
        <v>24.324324324324326</v>
      </c>
      <c r="R4676" s="35"/>
    </row>
    <row r="4677" spans="1:18" x14ac:dyDescent="0.3">
      <c r="A4677" s="40" t="s">
        <v>796</v>
      </c>
      <c r="B4677" s="40" t="s">
        <v>166</v>
      </c>
      <c r="C4677" s="40" t="s">
        <v>941</v>
      </c>
      <c r="D4677" s="40" t="s">
        <v>1702</v>
      </c>
      <c r="E4677" s="88" t="s">
        <v>3033</v>
      </c>
      <c r="F4677" s="40"/>
      <c r="G4677" s="81" t="s">
        <v>3072</v>
      </c>
      <c r="H4677" s="9" t="s">
        <v>21</v>
      </c>
      <c r="I4677" s="102">
        <v>200</v>
      </c>
      <c r="J4677" s="102">
        <v>200</v>
      </c>
      <c r="K4677" s="102"/>
      <c r="L4677" s="102">
        <f t="shared" si="1630"/>
        <v>0</v>
      </c>
      <c r="M4677" s="102">
        <v>0</v>
      </c>
      <c r="N4677" s="102"/>
      <c r="O4677" s="102"/>
      <c r="P4677" s="102">
        <f t="shared" si="1632"/>
        <v>0</v>
      </c>
      <c r="Q4677" s="102">
        <f t="shared" si="1635"/>
        <v>0</v>
      </c>
      <c r="R4677" s="35"/>
    </row>
    <row r="4678" spans="1:18" x14ac:dyDescent="0.3">
      <c r="A4678" s="40" t="s">
        <v>796</v>
      </c>
      <c r="B4678" s="40" t="s">
        <v>166</v>
      </c>
      <c r="C4678" s="40" t="s">
        <v>941</v>
      </c>
      <c r="D4678" s="40" t="s">
        <v>1702</v>
      </c>
      <c r="E4678" s="88" t="s">
        <v>3034</v>
      </c>
      <c r="F4678" s="40"/>
      <c r="G4678" s="81" t="s">
        <v>3072</v>
      </c>
      <c r="H4678" s="9" t="s">
        <v>22</v>
      </c>
      <c r="I4678" s="102">
        <v>4400</v>
      </c>
      <c r="J4678" s="102">
        <v>4400</v>
      </c>
      <c r="K4678" s="102"/>
      <c r="L4678" s="102">
        <f t="shared" si="1630"/>
        <v>740</v>
      </c>
      <c r="M4678" s="102">
        <v>0</v>
      </c>
      <c r="N4678" s="102">
        <v>370</v>
      </c>
      <c r="O4678" s="102">
        <v>370</v>
      </c>
      <c r="P4678" s="102">
        <f t="shared" si="1632"/>
        <v>740</v>
      </c>
      <c r="Q4678" s="102">
        <f t="shared" si="1635"/>
        <v>16.818181818181817</v>
      </c>
      <c r="R4678" s="35"/>
    </row>
    <row r="4679" spans="1:18" x14ac:dyDescent="0.3">
      <c r="A4679" s="40" t="s">
        <v>796</v>
      </c>
      <c r="B4679" s="40" t="s">
        <v>166</v>
      </c>
      <c r="C4679" s="40" t="s">
        <v>941</v>
      </c>
      <c r="D4679" s="40" t="s">
        <v>1702</v>
      </c>
      <c r="E4679" s="88" t="s">
        <v>3035</v>
      </c>
      <c r="F4679" s="40"/>
      <c r="G4679" s="81" t="s">
        <v>3072</v>
      </c>
      <c r="H4679" s="9" t="s">
        <v>23</v>
      </c>
      <c r="I4679" s="102">
        <v>2700</v>
      </c>
      <c r="J4679" s="102">
        <v>2700</v>
      </c>
      <c r="K4679" s="102"/>
      <c r="L4679" s="102">
        <f t="shared" si="1630"/>
        <v>800</v>
      </c>
      <c r="M4679" s="102">
        <v>0</v>
      </c>
      <c r="N4679" s="102">
        <v>400</v>
      </c>
      <c r="O4679" s="102">
        <v>400</v>
      </c>
      <c r="P4679" s="102">
        <f t="shared" si="1632"/>
        <v>800</v>
      </c>
      <c r="Q4679" s="102">
        <f t="shared" si="1635"/>
        <v>29.629629629629626</v>
      </c>
      <c r="R4679" s="35"/>
    </row>
    <row r="4680" spans="1:18" x14ac:dyDescent="0.3">
      <c r="A4680" s="40" t="s">
        <v>796</v>
      </c>
      <c r="B4680" s="40" t="s">
        <v>166</v>
      </c>
      <c r="C4680" s="40" t="s">
        <v>941</v>
      </c>
      <c r="D4680" s="40" t="s">
        <v>1702</v>
      </c>
      <c r="E4680" s="88" t="s">
        <v>3036</v>
      </c>
      <c r="F4680" s="40"/>
      <c r="G4680" s="81" t="s">
        <v>3072</v>
      </c>
      <c r="H4680" s="9" t="s">
        <v>24</v>
      </c>
      <c r="I4680" s="102">
        <v>0</v>
      </c>
      <c r="J4680" s="102">
        <v>0</v>
      </c>
      <c r="K4680" s="102"/>
      <c r="L4680" s="102">
        <f t="shared" si="1630"/>
        <v>0</v>
      </c>
      <c r="M4680" s="102">
        <v>0</v>
      </c>
      <c r="N4680" s="102"/>
      <c r="O4680" s="102"/>
      <c r="P4680" s="102">
        <f t="shared" si="1632"/>
        <v>0</v>
      </c>
      <c r="Q4680" s="102" t="str">
        <f t="shared" si="1635"/>
        <v>-</v>
      </c>
      <c r="R4680" s="35"/>
    </row>
    <row r="4681" spans="1:18" x14ac:dyDescent="0.3">
      <c r="A4681" s="41" t="s">
        <v>796</v>
      </c>
      <c r="B4681" s="41" t="s">
        <v>166</v>
      </c>
      <c r="C4681" s="41" t="s">
        <v>941</v>
      </c>
      <c r="D4681" s="41" t="s">
        <v>1702</v>
      </c>
      <c r="E4681" s="41" t="s">
        <v>127</v>
      </c>
      <c r="F4681" s="40" t="s">
        <v>0</v>
      </c>
      <c r="G4681" s="81" t="s">
        <v>0</v>
      </c>
      <c r="H4681" s="6" t="s">
        <v>25</v>
      </c>
      <c r="I4681" s="104">
        <f>SUM(I4682:I4684)</f>
        <v>8000</v>
      </c>
      <c r="J4681" s="104">
        <f>SUM(J4682:J4684)</f>
        <v>8000</v>
      </c>
      <c r="K4681" s="104">
        <f>SUM(K4682:K4684)</f>
        <v>0</v>
      </c>
      <c r="L4681" s="104">
        <f t="shared" si="1630"/>
        <v>1973</v>
      </c>
      <c r="M4681" s="104">
        <f>SUM(M4682:M4684)</f>
        <v>173</v>
      </c>
      <c r="N4681" s="104">
        <f t="shared" ref="N4681:O4681" si="1651">SUM(N4682:N4684)</f>
        <v>950</v>
      </c>
      <c r="O4681" s="104">
        <f t="shared" si="1651"/>
        <v>850</v>
      </c>
      <c r="P4681" s="104">
        <f t="shared" si="1632"/>
        <v>1973</v>
      </c>
      <c r="Q4681" s="104">
        <f t="shared" si="1635"/>
        <v>24.662500000000001</v>
      </c>
      <c r="R4681" s="35"/>
    </row>
    <row r="4682" spans="1:18" x14ac:dyDescent="0.3">
      <c r="A4682" s="40" t="s">
        <v>796</v>
      </c>
      <c r="B4682" s="40" t="s">
        <v>166</v>
      </c>
      <c r="C4682" s="40" t="s">
        <v>941</v>
      </c>
      <c r="D4682" s="40" t="s">
        <v>1702</v>
      </c>
      <c r="E4682" s="88" t="s">
        <v>3019</v>
      </c>
      <c r="F4682" s="40"/>
      <c r="G4682" s="81" t="s">
        <v>3072</v>
      </c>
      <c r="H4682" s="9" t="s">
        <v>25</v>
      </c>
      <c r="I4682" s="102">
        <v>2900</v>
      </c>
      <c r="J4682" s="102">
        <v>2900</v>
      </c>
      <c r="K4682" s="102"/>
      <c r="L4682" s="102">
        <f t="shared" si="1630"/>
        <v>800</v>
      </c>
      <c r="M4682" s="102">
        <v>0</v>
      </c>
      <c r="N4682" s="102">
        <v>400</v>
      </c>
      <c r="O4682" s="102">
        <v>400</v>
      </c>
      <c r="P4682" s="102">
        <f t="shared" si="1632"/>
        <v>800</v>
      </c>
      <c r="Q4682" s="102">
        <f t="shared" si="1635"/>
        <v>27.586206896551722</v>
      </c>
      <c r="R4682" s="35"/>
    </row>
    <row r="4683" spans="1:18" x14ac:dyDescent="0.3">
      <c r="A4683" s="40" t="s">
        <v>796</v>
      </c>
      <c r="B4683" s="40" t="s">
        <v>166</v>
      </c>
      <c r="C4683" s="40" t="s">
        <v>941</v>
      </c>
      <c r="D4683" s="40" t="s">
        <v>1702</v>
      </c>
      <c r="E4683" s="88" t="s">
        <v>3019</v>
      </c>
      <c r="F4683" s="40" t="s">
        <v>1709</v>
      </c>
      <c r="G4683" s="81" t="s">
        <v>3072</v>
      </c>
      <c r="H4683" s="9" t="s">
        <v>135</v>
      </c>
      <c r="I4683" s="102">
        <v>2100</v>
      </c>
      <c r="J4683" s="102">
        <v>2100</v>
      </c>
      <c r="K4683" s="102"/>
      <c r="L4683" s="102">
        <f t="shared" ref="L4683:L4746" si="1652">SUM(M4683:O4683)</f>
        <v>673</v>
      </c>
      <c r="M4683" s="102">
        <v>173</v>
      </c>
      <c r="N4683" s="102">
        <v>300</v>
      </c>
      <c r="O4683" s="102">
        <v>200</v>
      </c>
      <c r="P4683" s="102">
        <f t="shared" ref="P4683:P4746" si="1653">K4683+L4683</f>
        <v>673</v>
      </c>
      <c r="Q4683" s="102">
        <f t="shared" si="1635"/>
        <v>32.047619047619044</v>
      </c>
      <c r="R4683" s="35"/>
    </row>
    <row r="4684" spans="1:18" ht="20.399999999999999" x14ac:dyDescent="0.3">
      <c r="A4684" s="40" t="s">
        <v>796</v>
      </c>
      <c r="B4684" s="40" t="s">
        <v>166</v>
      </c>
      <c r="C4684" s="40" t="s">
        <v>941</v>
      </c>
      <c r="D4684" s="40" t="s">
        <v>1702</v>
      </c>
      <c r="E4684" s="88" t="s">
        <v>3019</v>
      </c>
      <c r="F4684" s="40" t="s">
        <v>1710</v>
      </c>
      <c r="G4684" s="81" t="s">
        <v>3072</v>
      </c>
      <c r="H4684" s="9" t="s">
        <v>141</v>
      </c>
      <c r="I4684" s="102">
        <v>3000</v>
      </c>
      <c r="J4684" s="102">
        <v>3000</v>
      </c>
      <c r="K4684" s="102"/>
      <c r="L4684" s="102">
        <f t="shared" si="1652"/>
        <v>500</v>
      </c>
      <c r="M4684" s="102">
        <v>0</v>
      </c>
      <c r="N4684" s="102">
        <v>250</v>
      </c>
      <c r="O4684" s="102">
        <v>250</v>
      </c>
      <c r="P4684" s="102">
        <f t="shared" si="1653"/>
        <v>500</v>
      </c>
      <c r="Q4684" s="102">
        <f t="shared" si="1635"/>
        <v>16.666666666666664</v>
      </c>
      <c r="R4684" s="35"/>
    </row>
    <row r="4685" spans="1:18" s="34" customFormat="1" ht="20.399999999999999" x14ac:dyDescent="0.3">
      <c r="A4685" s="43" t="s">
        <v>0</v>
      </c>
      <c r="B4685" s="43" t="s">
        <v>0</v>
      </c>
      <c r="C4685" s="43" t="s">
        <v>0</v>
      </c>
      <c r="D4685" s="49" t="s">
        <v>0</v>
      </c>
      <c r="E4685" s="49" t="s">
        <v>0</v>
      </c>
      <c r="F4685" s="49" t="s">
        <v>0</v>
      </c>
      <c r="G4685" s="49" t="s">
        <v>0</v>
      </c>
      <c r="H4685" s="21" t="s">
        <v>35</v>
      </c>
      <c r="I4685" s="112">
        <f t="shared" ref="I4685:O4686" si="1654">SUM(I4686)</f>
        <v>100</v>
      </c>
      <c r="J4685" s="112">
        <f t="shared" si="1654"/>
        <v>100</v>
      </c>
      <c r="K4685" s="112">
        <f t="shared" si="1654"/>
        <v>0</v>
      </c>
      <c r="L4685" s="112">
        <f t="shared" si="1652"/>
        <v>0</v>
      </c>
      <c r="M4685" s="112">
        <f t="shared" si="1654"/>
        <v>0</v>
      </c>
      <c r="N4685" s="112">
        <f t="shared" si="1654"/>
        <v>0</v>
      </c>
      <c r="O4685" s="112">
        <f t="shared" si="1654"/>
        <v>0</v>
      </c>
      <c r="P4685" s="112">
        <f t="shared" si="1653"/>
        <v>0</v>
      </c>
      <c r="Q4685" s="112">
        <f t="shared" si="1635"/>
        <v>0</v>
      </c>
      <c r="R4685" s="35"/>
    </row>
    <row r="4686" spans="1:18" x14ac:dyDescent="0.3">
      <c r="A4686" s="40" t="s">
        <v>796</v>
      </c>
      <c r="B4686" s="40" t="s">
        <v>166</v>
      </c>
      <c r="C4686" s="40" t="s">
        <v>941</v>
      </c>
      <c r="D4686" s="40" t="s">
        <v>1702</v>
      </c>
      <c r="E4686" s="52" t="s">
        <v>142</v>
      </c>
      <c r="F4686" s="52" t="s">
        <v>0</v>
      </c>
      <c r="G4686" s="52" t="s">
        <v>0</v>
      </c>
      <c r="H4686" s="6" t="s">
        <v>27</v>
      </c>
      <c r="I4686" s="104">
        <f t="shared" si="1654"/>
        <v>100</v>
      </c>
      <c r="J4686" s="104">
        <f t="shared" si="1654"/>
        <v>100</v>
      </c>
      <c r="K4686" s="104">
        <f t="shared" si="1654"/>
        <v>0</v>
      </c>
      <c r="L4686" s="104">
        <f t="shared" si="1652"/>
        <v>0</v>
      </c>
      <c r="M4686" s="104">
        <f t="shared" si="1654"/>
        <v>0</v>
      </c>
      <c r="N4686" s="104">
        <f t="shared" si="1654"/>
        <v>0</v>
      </c>
      <c r="O4686" s="104">
        <f t="shared" si="1654"/>
        <v>0</v>
      </c>
      <c r="P4686" s="104">
        <f t="shared" si="1653"/>
        <v>0</v>
      </c>
      <c r="Q4686" s="104">
        <f t="shared" si="1635"/>
        <v>0</v>
      </c>
      <c r="R4686" s="35"/>
    </row>
    <row r="4687" spans="1:18" x14ac:dyDescent="0.3">
      <c r="A4687" s="40" t="s">
        <v>796</v>
      </c>
      <c r="B4687" s="40" t="s">
        <v>166</v>
      </c>
      <c r="C4687" s="40" t="s">
        <v>941</v>
      </c>
      <c r="D4687" s="40" t="s">
        <v>1702</v>
      </c>
      <c r="E4687" s="88" t="s">
        <v>3021</v>
      </c>
      <c r="F4687" s="40"/>
      <c r="G4687" s="81" t="s">
        <v>3072</v>
      </c>
      <c r="H4687" s="9" t="s">
        <v>34</v>
      </c>
      <c r="I4687" s="102">
        <v>100</v>
      </c>
      <c r="J4687" s="102">
        <v>100</v>
      </c>
      <c r="K4687" s="102"/>
      <c r="L4687" s="102">
        <f t="shared" si="1652"/>
        <v>0</v>
      </c>
      <c r="M4687" s="102">
        <v>0</v>
      </c>
      <c r="N4687" s="102"/>
      <c r="O4687" s="102"/>
      <c r="P4687" s="102">
        <f t="shared" si="1653"/>
        <v>0</v>
      </c>
      <c r="Q4687" s="102">
        <f t="shared" ref="Q4687:Q4750" si="1655">IF(J4687=0,"-",P4687/J4687*100)</f>
        <v>0</v>
      </c>
      <c r="R4687" s="35"/>
    </row>
    <row r="4688" spans="1:18" s="34" customFormat="1" ht="20.399999999999999" x14ac:dyDescent="0.3">
      <c r="A4688" s="43" t="s">
        <v>0</v>
      </c>
      <c r="B4688" s="43" t="s">
        <v>0</v>
      </c>
      <c r="C4688" s="43" t="s">
        <v>0</v>
      </c>
      <c r="D4688" s="49" t="s">
        <v>0</v>
      </c>
      <c r="E4688" s="49" t="s">
        <v>0</v>
      </c>
      <c r="F4688" s="49" t="s">
        <v>0</v>
      </c>
      <c r="G4688" s="49" t="s">
        <v>0</v>
      </c>
      <c r="H4688" s="21" t="s">
        <v>53</v>
      </c>
      <c r="I4688" s="112">
        <f t="shared" ref="I4688:O4689" si="1656">SUM(I4689)</f>
        <v>1000</v>
      </c>
      <c r="J4688" s="112">
        <f t="shared" si="1656"/>
        <v>0</v>
      </c>
      <c r="K4688" s="112">
        <f t="shared" si="1656"/>
        <v>0</v>
      </c>
      <c r="L4688" s="112">
        <f t="shared" si="1652"/>
        <v>0</v>
      </c>
      <c r="M4688" s="112">
        <f t="shared" si="1656"/>
        <v>0</v>
      </c>
      <c r="N4688" s="112">
        <f t="shared" si="1656"/>
        <v>0</v>
      </c>
      <c r="O4688" s="112">
        <f t="shared" si="1656"/>
        <v>0</v>
      </c>
      <c r="P4688" s="112">
        <f t="shared" si="1653"/>
        <v>0</v>
      </c>
      <c r="Q4688" s="112" t="str">
        <f t="shared" si="1655"/>
        <v>-</v>
      </c>
      <c r="R4688" s="35"/>
    </row>
    <row r="4689" spans="1:18" x14ac:dyDescent="0.3">
      <c r="A4689" s="40" t="s">
        <v>796</v>
      </c>
      <c r="B4689" s="40" t="s">
        <v>166</v>
      </c>
      <c r="C4689" s="40" t="s">
        <v>941</v>
      </c>
      <c r="D4689" s="40" t="s">
        <v>1702</v>
      </c>
      <c r="E4689" s="52" t="s">
        <v>149</v>
      </c>
      <c r="F4689" s="52" t="s">
        <v>0</v>
      </c>
      <c r="G4689" s="52" t="s">
        <v>0</v>
      </c>
      <c r="H4689" s="6" t="s">
        <v>46</v>
      </c>
      <c r="I4689" s="104">
        <f t="shared" si="1656"/>
        <v>1000</v>
      </c>
      <c r="J4689" s="104">
        <f t="shared" si="1656"/>
        <v>0</v>
      </c>
      <c r="K4689" s="104">
        <f t="shared" si="1656"/>
        <v>0</v>
      </c>
      <c r="L4689" s="104">
        <f t="shared" si="1652"/>
        <v>0</v>
      </c>
      <c r="M4689" s="104">
        <f t="shared" si="1656"/>
        <v>0</v>
      </c>
      <c r="N4689" s="104">
        <f t="shared" si="1656"/>
        <v>0</v>
      </c>
      <c r="O4689" s="104">
        <f t="shared" si="1656"/>
        <v>0</v>
      </c>
      <c r="P4689" s="104">
        <f t="shared" si="1653"/>
        <v>0</v>
      </c>
      <c r="Q4689" s="104" t="str">
        <f t="shared" si="1655"/>
        <v>-</v>
      </c>
      <c r="R4689" s="35"/>
    </row>
    <row r="4690" spans="1:18" x14ac:dyDescent="0.3">
      <c r="A4690" s="40" t="s">
        <v>796</v>
      </c>
      <c r="B4690" s="40" t="s">
        <v>166</v>
      </c>
      <c r="C4690" s="40" t="s">
        <v>941</v>
      </c>
      <c r="D4690" s="40" t="s">
        <v>1702</v>
      </c>
      <c r="E4690" s="88" t="s">
        <v>3022</v>
      </c>
      <c r="F4690" s="40"/>
      <c r="G4690" s="81" t="s">
        <v>3072</v>
      </c>
      <c r="H4690" s="9" t="s">
        <v>49</v>
      </c>
      <c r="I4690" s="102">
        <v>1000</v>
      </c>
      <c r="J4690" s="102">
        <v>0</v>
      </c>
      <c r="K4690" s="102"/>
      <c r="L4690" s="102">
        <f t="shared" si="1652"/>
        <v>0</v>
      </c>
      <c r="M4690" s="102">
        <v>0</v>
      </c>
      <c r="N4690" s="102"/>
      <c r="O4690" s="102"/>
      <c r="P4690" s="102">
        <f t="shared" si="1653"/>
        <v>0</v>
      </c>
      <c r="Q4690" s="102" t="str">
        <f t="shared" si="1655"/>
        <v>-</v>
      </c>
      <c r="R4690" s="35"/>
    </row>
    <row r="4691" spans="1:18" s="34" customFormat="1" x14ac:dyDescent="0.3">
      <c r="A4691" s="49" t="s">
        <v>0</v>
      </c>
      <c r="B4691" s="49" t="s">
        <v>0</v>
      </c>
      <c r="C4691" s="49" t="s">
        <v>0</v>
      </c>
      <c r="D4691" s="49" t="s">
        <v>0</v>
      </c>
      <c r="E4691" s="49" t="s">
        <v>0</v>
      </c>
      <c r="F4691" s="49" t="s">
        <v>0</v>
      </c>
      <c r="G4691" s="49" t="s">
        <v>0</v>
      </c>
      <c r="H4691" s="21" t="s">
        <v>1711</v>
      </c>
      <c r="I4691" s="112">
        <f>SUM(I4661,I4685,I4688)</f>
        <v>862107</v>
      </c>
      <c r="J4691" s="112">
        <f>SUM(J4661,J4685,J4688)</f>
        <v>861107</v>
      </c>
      <c r="K4691" s="112">
        <f>SUM(K4661,K4685,K4688)</f>
        <v>0</v>
      </c>
      <c r="L4691" s="112">
        <f t="shared" si="1652"/>
        <v>227616</v>
      </c>
      <c r="M4691" s="112">
        <f>SUM(M4661,M4685,M4688)</f>
        <v>65676</v>
      </c>
      <c r="N4691" s="112">
        <f t="shared" ref="N4691:O4691" si="1657">SUM(N4661,N4685,N4688)</f>
        <v>84720</v>
      </c>
      <c r="O4691" s="112">
        <f t="shared" si="1657"/>
        <v>77220</v>
      </c>
      <c r="P4691" s="112">
        <f t="shared" si="1653"/>
        <v>227616</v>
      </c>
      <c r="Q4691" s="112">
        <f t="shared" si="1655"/>
        <v>26.432952002480526</v>
      </c>
      <c r="R4691" s="35"/>
    </row>
    <row r="4692" spans="1:18" ht="15" thickBot="1" x14ac:dyDescent="0.35">
      <c r="A4692" s="81" t="s">
        <v>0</v>
      </c>
      <c r="B4692" s="81" t="s">
        <v>0</v>
      </c>
      <c r="C4692" s="81" t="s">
        <v>0</v>
      </c>
      <c r="D4692" s="81" t="s">
        <v>0</v>
      </c>
      <c r="E4692" s="81" t="s">
        <v>0</v>
      </c>
      <c r="F4692" s="81" t="s">
        <v>0</v>
      </c>
      <c r="G4692" s="81" t="s">
        <v>0</v>
      </c>
      <c r="H4692" s="6" t="s">
        <v>152</v>
      </c>
      <c r="I4692" s="104">
        <v>33</v>
      </c>
      <c r="J4692" s="104">
        <v>33</v>
      </c>
      <c r="K4692" s="104"/>
      <c r="L4692" s="104"/>
      <c r="M4692" s="104"/>
      <c r="N4692" s="104"/>
      <c r="O4692" s="104"/>
      <c r="P4692" s="104"/>
      <c r="Q4692" s="104"/>
      <c r="R4692" s="35"/>
    </row>
    <row r="4693" spans="1:18" s="34" customFormat="1" ht="31.2" thickBot="1" x14ac:dyDescent="0.35">
      <c r="A4693" s="127" t="s">
        <v>0</v>
      </c>
      <c r="B4693" s="127" t="s">
        <v>0</v>
      </c>
      <c r="C4693" s="127" t="s">
        <v>0</v>
      </c>
      <c r="D4693" s="127" t="s">
        <v>0</v>
      </c>
      <c r="E4693" s="127" t="s">
        <v>0</v>
      </c>
      <c r="F4693" s="127" t="s">
        <v>0</v>
      </c>
      <c r="G4693" s="127" t="s">
        <v>0</v>
      </c>
      <c r="H4693" s="29" t="s">
        <v>63</v>
      </c>
      <c r="I4693" s="124" t="s">
        <v>3013</v>
      </c>
      <c r="J4693" s="124" t="s">
        <v>2</v>
      </c>
      <c r="K4693" s="124" t="s">
        <v>3097</v>
      </c>
      <c r="L4693" s="124" t="s">
        <v>3097</v>
      </c>
      <c r="M4693" s="124" t="s">
        <v>3098</v>
      </c>
      <c r="N4693" s="124" t="s">
        <v>3099</v>
      </c>
      <c r="O4693" s="124" t="s">
        <v>3100</v>
      </c>
      <c r="P4693" s="124" t="s">
        <v>3097</v>
      </c>
      <c r="Q4693" s="126" t="s">
        <v>3101</v>
      </c>
      <c r="R4693" s="35"/>
    </row>
    <row r="4694" spans="1:18" x14ac:dyDescent="0.3">
      <c r="A4694" s="128"/>
      <c r="B4694" s="128"/>
      <c r="C4694" s="128"/>
      <c r="D4694" s="128"/>
      <c r="E4694" s="128"/>
      <c r="F4694" s="128"/>
      <c r="G4694" s="128"/>
      <c r="H4694" s="10" t="s">
        <v>0</v>
      </c>
      <c r="I4694" s="103">
        <v>1</v>
      </c>
      <c r="J4694" s="103">
        <v>2</v>
      </c>
      <c r="K4694" s="103">
        <v>3</v>
      </c>
      <c r="L4694" s="103" t="s">
        <v>3</v>
      </c>
      <c r="M4694" s="103">
        <v>5</v>
      </c>
      <c r="N4694" s="103">
        <v>6</v>
      </c>
      <c r="O4694" s="103">
        <v>7</v>
      </c>
      <c r="P4694" s="103" t="s">
        <v>3102</v>
      </c>
      <c r="Q4694" s="103">
        <v>9</v>
      </c>
      <c r="R4694" s="35"/>
    </row>
    <row r="4695" spans="1:18" x14ac:dyDescent="0.3">
      <c r="A4695" s="128"/>
      <c r="B4695" s="128"/>
      <c r="C4695" s="128"/>
      <c r="D4695" s="128"/>
      <c r="E4695" s="128"/>
      <c r="F4695" s="128"/>
      <c r="G4695" s="128"/>
      <c r="H4695" s="11" t="s">
        <v>100</v>
      </c>
      <c r="I4695" s="105">
        <f>SUM(I4691)</f>
        <v>862107</v>
      </c>
      <c r="J4695" s="105">
        <f>SUM(J4691)</f>
        <v>861107</v>
      </c>
      <c r="K4695" s="105">
        <f>SUM(K4691)</f>
        <v>0</v>
      </c>
      <c r="L4695" s="105">
        <f t="shared" si="1652"/>
        <v>227616</v>
      </c>
      <c r="M4695" s="105">
        <f>SUM(M4691)</f>
        <v>65676</v>
      </c>
      <c r="N4695" s="105">
        <f t="shared" ref="N4695:O4695" si="1658">SUM(N4691)</f>
        <v>84720</v>
      </c>
      <c r="O4695" s="105">
        <f t="shared" si="1658"/>
        <v>77220</v>
      </c>
      <c r="P4695" s="105">
        <f t="shared" si="1653"/>
        <v>227616</v>
      </c>
      <c r="Q4695" s="105">
        <f t="shared" si="1655"/>
        <v>26.432952002480526</v>
      </c>
      <c r="R4695" s="35"/>
    </row>
    <row r="4696" spans="1:18" x14ac:dyDescent="0.3">
      <c r="A4696" s="128"/>
      <c r="B4696" s="128"/>
      <c r="C4696" s="128"/>
      <c r="D4696" s="128"/>
      <c r="E4696" s="128"/>
      <c r="F4696" s="128"/>
      <c r="G4696" s="128"/>
      <c r="H4696" s="12" t="s">
        <v>62</v>
      </c>
      <c r="I4696" s="105">
        <f>SUM(I4695)</f>
        <v>862107</v>
      </c>
      <c r="J4696" s="105">
        <f>SUM(J4695)</f>
        <v>861107</v>
      </c>
      <c r="K4696" s="105">
        <f>SUM(K4695)</f>
        <v>0</v>
      </c>
      <c r="L4696" s="105">
        <f t="shared" si="1652"/>
        <v>227616</v>
      </c>
      <c r="M4696" s="105">
        <f>SUM(M4695)</f>
        <v>65676</v>
      </c>
      <c r="N4696" s="105">
        <f t="shared" ref="N4696:O4696" si="1659">SUM(N4695)</f>
        <v>84720</v>
      </c>
      <c r="O4696" s="105">
        <f t="shared" si="1659"/>
        <v>77220</v>
      </c>
      <c r="P4696" s="105">
        <f t="shared" si="1653"/>
        <v>227616</v>
      </c>
      <c r="Q4696" s="105">
        <f t="shared" si="1655"/>
        <v>26.432952002480526</v>
      </c>
      <c r="R4696" s="35"/>
    </row>
    <row r="4697" spans="1:18" x14ac:dyDescent="0.3">
      <c r="A4697" s="129"/>
      <c r="B4697" s="129"/>
      <c r="C4697" s="129"/>
      <c r="D4697" s="129"/>
      <c r="E4697" s="129"/>
      <c r="F4697" s="129"/>
      <c r="G4697" s="129"/>
      <c r="R4697" s="35"/>
    </row>
    <row r="4698" spans="1:18" ht="15" thickBot="1" x14ac:dyDescent="0.35">
      <c r="A4698" s="81" t="s">
        <v>0</v>
      </c>
      <c r="B4698" s="81" t="s">
        <v>0</v>
      </c>
      <c r="C4698" s="81" t="s">
        <v>0</v>
      </c>
      <c r="D4698" s="81" t="s">
        <v>0</v>
      </c>
      <c r="E4698" s="81" t="s">
        <v>0</v>
      </c>
      <c r="F4698" s="81" t="s">
        <v>0</v>
      </c>
      <c r="G4698" s="81" t="s">
        <v>0</v>
      </c>
      <c r="H4698" s="13" t="s">
        <v>0</v>
      </c>
      <c r="I4698" s="106"/>
      <c r="J4698" s="106"/>
      <c r="K4698" s="106"/>
      <c r="L4698" s="106"/>
      <c r="M4698" s="106"/>
      <c r="N4698" s="106"/>
      <c r="O4698" s="106"/>
      <c r="P4698" s="106"/>
      <c r="Q4698" s="106"/>
      <c r="R4698" s="35"/>
    </row>
    <row r="4699" spans="1:18" s="34" customFormat="1" ht="31.2" thickBot="1" x14ac:dyDescent="0.35">
      <c r="A4699" s="45" t="s">
        <v>112</v>
      </c>
      <c r="B4699" s="45" t="s">
        <v>113</v>
      </c>
      <c r="C4699" s="45" t="s">
        <v>114</v>
      </c>
      <c r="D4699" s="46" t="s">
        <v>0</v>
      </c>
      <c r="E4699" s="45" t="s">
        <v>3014</v>
      </c>
      <c r="F4699" s="45" t="s">
        <v>115</v>
      </c>
      <c r="G4699" s="45" t="s">
        <v>116</v>
      </c>
      <c r="H4699" s="29" t="s">
        <v>1</v>
      </c>
      <c r="I4699" s="124" t="s">
        <v>3013</v>
      </c>
      <c r="J4699" s="124" t="s">
        <v>2</v>
      </c>
      <c r="K4699" s="124" t="s">
        <v>3097</v>
      </c>
      <c r="L4699" s="124" t="s">
        <v>3097</v>
      </c>
      <c r="M4699" s="124" t="s">
        <v>3098</v>
      </c>
      <c r="N4699" s="124" t="s">
        <v>3099</v>
      </c>
      <c r="O4699" s="124" t="s">
        <v>3100</v>
      </c>
      <c r="P4699" s="124" t="s">
        <v>3097</v>
      </c>
      <c r="Q4699" s="126" t="s">
        <v>3101</v>
      </c>
      <c r="R4699" s="35"/>
    </row>
    <row r="4700" spans="1:18" x14ac:dyDescent="0.3">
      <c r="A4700" s="50" t="s">
        <v>0</v>
      </c>
      <c r="B4700" s="50" t="s">
        <v>0</v>
      </c>
      <c r="C4700" s="50" t="s">
        <v>0</v>
      </c>
      <c r="D4700" s="51" t="s">
        <v>0</v>
      </c>
      <c r="E4700" s="51" t="s">
        <v>0</v>
      </c>
      <c r="F4700" s="86" t="s">
        <v>0</v>
      </c>
      <c r="G4700" s="87" t="s">
        <v>0</v>
      </c>
      <c r="H4700" s="8" t="s">
        <v>0</v>
      </c>
      <c r="I4700" s="103">
        <v>1</v>
      </c>
      <c r="J4700" s="103">
        <v>2</v>
      </c>
      <c r="K4700" s="103">
        <v>3</v>
      </c>
      <c r="L4700" s="103" t="s">
        <v>3</v>
      </c>
      <c r="M4700" s="103">
        <v>5</v>
      </c>
      <c r="N4700" s="103">
        <v>6</v>
      </c>
      <c r="O4700" s="103">
        <v>7</v>
      </c>
      <c r="P4700" s="103" t="s">
        <v>3102</v>
      </c>
      <c r="Q4700" s="103">
        <v>9</v>
      </c>
      <c r="R4700" s="35"/>
    </row>
    <row r="4701" spans="1:18" x14ac:dyDescent="0.3">
      <c r="A4701" s="41" t="s">
        <v>796</v>
      </c>
      <c r="B4701" s="41" t="s">
        <v>166</v>
      </c>
      <c r="C4701" s="40" t="s">
        <v>952</v>
      </c>
      <c r="D4701" s="40" t="s">
        <v>1712</v>
      </c>
      <c r="E4701" s="52" t="s">
        <v>0</v>
      </c>
      <c r="F4701" s="52" t="s">
        <v>0</v>
      </c>
      <c r="G4701" s="52" t="s">
        <v>0</v>
      </c>
      <c r="H4701" s="6" t="s">
        <v>1713</v>
      </c>
      <c r="I4701" s="102"/>
      <c r="J4701" s="102"/>
      <c r="K4701" s="102"/>
      <c r="L4701" s="102">
        <f t="shared" si="1652"/>
        <v>0</v>
      </c>
      <c r="M4701" s="102">
        <v>0</v>
      </c>
      <c r="N4701" s="102"/>
      <c r="O4701" s="102"/>
      <c r="P4701" s="102">
        <f t="shared" si="1653"/>
        <v>0</v>
      </c>
      <c r="Q4701" s="102" t="str">
        <f t="shared" si="1655"/>
        <v>-</v>
      </c>
      <c r="R4701" s="35"/>
    </row>
    <row r="4702" spans="1:18" s="34" customFormat="1" ht="20.399999999999999" x14ac:dyDescent="0.3">
      <c r="A4702" s="43" t="s">
        <v>0</v>
      </c>
      <c r="B4702" s="43" t="s">
        <v>0</v>
      </c>
      <c r="C4702" s="43" t="s">
        <v>0</v>
      </c>
      <c r="D4702" s="49" t="s">
        <v>0</v>
      </c>
      <c r="E4702" s="49" t="s">
        <v>0</v>
      </c>
      <c r="F4702" s="49" t="s">
        <v>0</v>
      </c>
      <c r="G4702" s="49" t="s">
        <v>0</v>
      </c>
      <c r="H4702" s="21" t="s">
        <v>26</v>
      </c>
      <c r="I4702" s="112">
        <f>SUM(I4703,I4711,I4713)</f>
        <v>1855932</v>
      </c>
      <c r="J4702" s="112">
        <f>SUM(J4703,J4711,J4713)</f>
        <v>1793532</v>
      </c>
      <c r="K4702" s="112">
        <f>SUM(K4703,K4711,K4713)</f>
        <v>0</v>
      </c>
      <c r="L4702" s="112">
        <f t="shared" si="1652"/>
        <v>492358</v>
      </c>
      <c r="M4702" s="112">
        <f>SUM(M4703,M4711,M4713)</f>
        <v>147442</v>
      </c>
      <c r="N4702" s="112">
        <f t="shared" ref="N4702:O4702" si="1660">SUM(N4703,N4711,N4713)</f>
        <v>172158</v>
      </c>
      <c r="O4702" s="112">
        <f t="shared" si="1660"/>
        <v>172758</v>
      </c>
      <c r="P4702" s="112">
        <f t="shared" si="1653"/>
        <v>492358</v>
      </c>
      <c r="Q4702" s="112">
        <f t="shared" si="1655"/>
        <v>27.451865927120338</v>
      </c>
      <c r="R4702" s="35"/>
    </row>
    <row r="4703" spans="1:18" x14ac:dyDescent="0.3">
      <c r="A4703" s="40" t="s">
        <v>796</v>
      </c>
      <c r="B4703" s="40" t="s">
        <v>166</v>
      </c>
      <c r="C4703" s="40" t="s">
        <v>952</v>
      </c>
      <c r="D4703" s="40" t="s">
        <v>1712</v>
      </c>
      <c r="E4703" s="52" t="s">
        <v>119</v>
      </c>
      <c r="F4703" s="52" t="s">
        <v>0</v>
      </c>
      <c r="G4703" s="52" t="s">
        <v>0</v>
      </c>
      <c r="H4703" s="6" t="s">
        <v>5</v>
      </c>
      <c r="I4703" s="104">
        <f>SUM(I4704,I4705)</f>
        <v>1547544</v>
      </c>
      <c r="J4703" s="104">
        <f>SUM(J4704,J4705)</f>
        <v>1547544</v>
      </c>
      <c r="K4703" s="104">
        <f>SUM(K4704,K4705)</f>
        <v>0</v>
      </c>
      <c r="L4703" s="104">
        <f t="shared" si="1652"/>
        <v>420140</v>
      </c>
      <c r="M4703" s="104">
        <f>SUM(M4704,M4705)</f>
        <v>134524</v>
      </c>
      <c r="N4703" s="104">
        <f t="shared" ref="N4703:O4703" si="1661">SUM(N4704,N4705)</f>
        <v>140408</v>
      </c>
      <c r="O4703" s="104">
        <f t="shared" si="1661"/>
        <v>145208</v>
      </c>
      <c r="P4703" s="104">
        <f t="shared" si="1653"/>
        <v>420140</v>
      </c>
      <c r="Q4703" s="104">
        <f t="shared" si="1655"/>
        <v>27.148824201444356</v>
      </c>
      <c r="R4703" s="35"/>
    </row>
    <row r="4704" spans="1:18" x14ac:dyDescent="0.3">
      <c r="A4704" s="40" t="s">
        <v>796</v>
      </c>
      <c r="B4704" s="40" t="s">
        <v>166</v>
      </c>
      <c r="C4704" s="40" t="s">
        <v>952</v>
      </c>
      <c r="D4704" s="40" t="s">
        <v>1712</v>
      </c>
      <c r="E4704" s="88" t="s">
        <v>3015</v>
      </c>
      <c r="F4704" s="40"/>
      <c r="G4704" s="81" t="s">
        <v>3072</v>
      </c>
      <c r="H4704" s="9" t="s">
        <v>6</v>
      </c>
      <c r="I4704" s="102">
        <v>1346094</v>
      </c>
      <c r="J4704" s="102">
        <v>1346094</v>
      </c>
      <c r="K4704" s="102"/>
      <c r="L4704" s="102">
        <f t="shared" si="1652"/>
        <v>369362</v>
      </c>
      <c r="M4704" s="102">
        <v>119362</v>
      </c>
      <c r="N4704" s="102">
        <v>125000</v>
      </c>
      <c r="O4704" s="102">
        <v>125000</v>
      </c>
      <c r="P4704" s="102">
        <f t="shared" si="1653"/>
        <v>369362</v>
      </c>
      <c r="Q4704" s="102">
        <f t="shared" si="1655"/>
        <v>27.439539883544541</v>
      </c>
      <c r="R4704" s="35"/>
    </row>
    <row r="4705" spans="1:18" x14ac:dyDescent="0.3">
      <c r="A4705" s="41" t="s">
        <v>796</v>
      </c>
      <c r="B4705" s="41" t="s">
        <v>166</v>
      </c>
      <c r="C4705" s="41" t="s">
        <v>952</v>
      </c>
      <c r="D4705" s="41" t="s">
        <v>1712</v>
      </c>
      <c r="E4705" s="41" t="s">
        <v>120</v>
      </c>
      <c r="F4705" s="40" t="s">
        <v>0</v>
      </c>
      <c r="G4705" s="81" t="s">
        <v>0</v>
      </c>
      <c r="H4705" s="6" t="s">
        <v>7</v>
      </c>
      <c r="I4705" s="104">
        <f>SUM(I4706:I4710)</f>
        <v>201450</v>
      </c>
      <c r="J4705" s="104">
        <f>SUM(J4706:J4710)</f>
        <v>201450</v>
      </c>
      <c r="K4705" s="104">
        <f>SUM(K4706:K4710)</f>
        <v>0</v>
      </c>
      <c r="L4705" s="104">
        <f t="shared" si="1652"/>
        <v>50778</v>
      </c>
      <c r="M4705" s="104">
        <f>SUM(M4706:M4710)</f>
        <v>15162</v>
      </c>
      <c r="N4705" s="104">
        <f t="shared" ref="N4705:O4705" si="1662">SUM(N4706:N4710)</f>
        <v>15408</v>
      </c>
      <c r="O4705" s="104">
        <f t="shared" si="1662"/>
        <v>20208</v>
      </c>
      <c r="P4705" s="104">
        <f t="shared" si="1653"/>
        <v>50778</v>
      </c>
      <c r="Q4705" s="104">
        <f t="shared" si="1655"/>
        <v>25.20625465376024</v>
      </c>
      <c r="R4705" s="35"/>
    </row>
    <row r="4706" spans="1:18" x14ac:dyDescent="0.3">
      <c r="A4706" s="40" t="s">
        <v>796</v>
      </c>
      <c r="B4706" s="40" t="s">
        <v>166</v>
      </c>
      <c r="C4706" s="40" t="s">
        <v>952</v>
      </c>
      <c r="D4706" s="40" t="s">
        <v>1712</v>
      </c>
      <c r="E4706" s="88" t="s">
        <v>3016</v>
      </c>
      <c r="F4706" s="40" t="s">
        <v>1714</v>
      </c>
      <c r="G4706" s="81" t="s">
        <v>3072</v>
      </c>
      <c r="H4706" s="9" t="s">
        <v>9</v>
      </c>
      <c r="I4706" s="102">
        <v>35640</v>
      </c>
      <c r="J4706" s="102">
        <v>35640</v>
      </c>
      <c r="K4706" s="102"/>
      <c r="L4706" s="102">
        <f t="shared" si="1652"/>
        <v>10172</v>
      </c>
      <c r="M4706" s="102">
        <v>3356</v>
      </c>
      <c r="N4706" s="102">
        <v>3408</v>
      </c>
      <c r="O4706" s="102">
        <v>3408</v>
      </c>
      <c r="P4706" s="102">
        <f t="shared" si="1653"/>
        <v>10172</v>
      </c>
      <c r="Q4706" s="102">
        <f t="shared" si="1655"/>
        <v>28.540965207631874</v>
      </c>
      <c r="R4706" s="35"/>
    </row>
    <row r="4707" spans="1:18" x14ac:dyDescent="0.3">
      <c r="A4707" s="40" t="s">
        <v>796</v>
      </c>
      <c r="B4707" s="40" t="s">
        <v>166</v>
      </c>
      <c r="C4707" s="40" t="s">
        <v>952</v>
      </c>
      <c r="D4707" s="40" t="s">
        <v>1712</v>
      </c>
      <c r="E4707" s="88" t="s">
        <v>3016</v>
      </c>
      <c r="F4707" s="40" t="s">
        <v>1715</v>
      </c>
      <c r="G4707" s="81" t="s">
        <v>3072</v>
      </c>
      <c r="H4707" s="9" t="s">
        <v>12</v>
      </c>
      <c r="I4707" s="102">
        <v>115100</v>
      </c>
      <c r="J4707" s="102">
        <v>115100</v>
      </c>
      <c r="K4707" s="102"/>
      <c r="L4707" s="102">
        <f t="shared" si="1652"/>
        <v>36806</v>
      </c>
      <c r="M4707" s="102">
        <v>11806</v>
      </c>
      <c r="N4707" s="102">
        <v>12000</v>
      </c>
      <c r="O4707" s="102">
        <v>13000</v>
      </c>
      <c r="P4707" s="102">
        <f t="shared" si="1653"/>
        <v>36806</v>
      </c>
      <c r="Q4707" s="102">
        <f t="shared" si="1655"/>
        <v>31.977410947002603</v>
      </c>
      <c r="R4707" s="35"/>
    </row>
    <row r="4708" spans="1:18" x14ac:dyDescent="0.3">
      <c r="A4708" s="40" t="s">
        <v>796</v>
      </c>
      <c r="B4708" s="40" t="s">
        <v>166</v>
      </c>
      <c r="C4708" s="40" t="s">
        <v>952</v>
      </c>
      <c r="D4708" s="40" t="s">
        <v>1712</v>
      </c>
      <c r="E4708" s="88" t="s">
        <v>3016</v>
      </c>
      <c r="F4708" s="40" t="s">
        <v>1716</v>
      </c>
      <c r="G4708" s="81" t="s">
        <v>3072</v>
      </c>
      <c r="H4708" s="9" t="s">
        <v>10</v>
      </c>
      <c r="I4708" s="102">
        <v>29310</v>
      </c>
      <c r="J4708" s="102">
        <v>29310</v>
      </c>
      <c r="K4708" s="102"/>
      <c r="L4708" s="102">
        <f t="shared" si="1652"/>
        <v>0</v>
      </c>
      <c r="M4708" s="102">
        <v>0</v>
      </c>
      <c r="N4708" s="102"/>
      <c r="O4708" s="102"/>
      <c r="P4708" s="102">
        <f t="shared" si="1653"/>
        <v>0</v>
      </c>
      <c r="Q4708" s="102">
        <f t="shared" si="1655"/>
        <v>0</v>
      </c>
      <c r="R4708" s="35"/>
    </row>
    <row r="4709" spans="1:18" x14ac:dyDescent="0.3">
      <c r="A4709" s="40" t="s">
        <v>796</v>
      </c>
      <c r="B4709" s="40" t="s">
        <v>166</v>
      </c>
      <c r="C4709" s="40" t="s">
        <v>952</v>
      </c>
      <c r="D4709" s="40" t="s">
        <v>1712</v>
      </c>
      <c r="E4709" s="88" t="s">
        <v>3016</v>
      </c>
      <c r="F4709" s="40" t="s">
        <v>1717</v>
      </c>
      <c r="G4709" s="81" t="s">
        <v>3072</v>
      </c>
      <c r="H4709" s="9" t="s">
        <v>8</v>
      </c>
      <c r="I4709" s="102">
        <v>7900</v>
      </c>
      <c r="J4709" s="102">
        <v>7900</v>
      </c>
      <c r="K4709" s="102"/>
      <c r="L4709" s="102">
        <f t="shared" si="1652"/>
        <v>0</v>
      </c>
      <c r="M4709" s="102">
        <v>0</v>
      </c>
      <c r="N4709" s="102">
        <v>0</v>
      </c>
      <c r="O4709" s="102">
        <v>0</v>
      </c>
      <c r="P4709" s="102">
        <f t="shared" si="1653"/>
        <v>0</v>
      </c>
      <c r="Q4709" s="102">
        <f t="shared" si="1655"/>
        <v>0</v>
      </c>
      <c r="R4709" s="35"/>
    </row>
    <row r="4710" spans="1:18" x14ac:dyDescent="0.3">
      <c r="A4710" s="40" t="s">
        <v>796</v>
      </c>
      <c r="B4710" s="40" t="s">
        <v>166</v>
      </c>
      <c r="C4710" s="40" t="s">
        <v>952</v>
      </c>
      <c r="D4710" s="40" t="s">
        <v>1712</v>
      </c>
      <c r="E4710" s="88" t="s">
        <v>3016</v>
      </c>
      <c r="F4710" s="40" t="s">
        <v>1718</v>
      </c>
      <c r="G4710" s="81" t="s">
        <v>3072</v>
      </c>
      <c r="H4710" s="9" t="s">
        <v>11</v>
      </c>
      <c r="I4710" s="102">
        <v>13500</v>
      </c>
      <c r="J4710" s="102">
        <v>13500</v>
      </c>
      <c r="K4710" s="102"/>
      <c r="L4710" s="102">
        <f t="shared" si="1652"/>
        <v>3800</v>
      </c>
      <c r="M4710" s="102">
        <v>0</v>
      </c>
      <c r="N4710" s="102"/>
      <c r="O4710" s="102">
        <v>3800</v>
      </c>
      <c r="P4710" s="102">
        <f t="shared" si="1653"/>
        <v>3800</v>
      </c>
      <c r="Q4710" s="102">
        <f t="shared" si="1655"/>
        <v>28.148148148148149</v>
      </c>
      <c r="R4710" s="35"/>
    </row>
    <row r="4711" spans="1:18" x14ac:dyDescent="0.3">
      <c r="A4711" s="40" t="s">
        <v>796</v>
      </c>
      <c r="B4711" s="40" t="s">
        <v>166</v>
      </c>
      <c r="C4711" s="40" t="s">
        <v>952</v>
      </c>
      <c r="D4711" s="40" t="s">
        <v>1712</v>
      </c>
      <c r="E4711" s="52" t="s">
        <v>124</v>
      </c>
      <c r="F4711" s="52" t="s">
        <v>0</v>
      </c>
      <c r="G4711" s="52" t="s">
        <v>0</v>
      </c>
      <c r="H4711" s="6" t="s">
        <v>14</v>
      </c>
      <c r="I4711" s="104">
        <f>SUM(I4712)</f>
        <v>142588</v>
      </c>
      <c r="J4711" s="104">
        <f>SUM(J4712)</f>
        <v>142588</v>
      </c>
      <c r="K4711" s="104">
        <f>SUM(K4712)</f>
        <v>0</v>
      </c>
      <c r="L4711" s="104">
        <f t="shared" si="1652"/>
        <v>40684</v>
      </c>
      <c r="M4711" s="104">
        <f>SUM(M4712)</f>
        <v>12534</v>
      </c>
      <c r="N4711" s="104">
        <f t="shared" ref="N4711:O4711" si="1663">SUM(N4712)</f>
        <v>15000</v>
      </c>
      <c r="O4711" s="104">
        <f t="shared" si="1663"/>
        <v>13150</v>
      </c>
      <c r="P4711" s="104">
        <f t="shared" si="1653"/>
        <v>40684</v>
      </c>
      <c r="Q4711" s="104">
        <f t="shared" si="1655"/>
        <v>28.532555334249725</v>
      </c>
      <c r="R4711" s="35"/>
    </row>
    <row r="4712" spans="1:18" x14ac:dyDescent="0.3">
      <c r="A4712" s="40" t="s">
        <v>796</v>
      </c>
      <c r="B4712" s="40" t="s">
        <v>166</v>
      </c>
      <c r="C4712" s="40" t="s">
        <v>952</v>
      </c>
      <c r="D4712" s="40" t="s">
        <v>1712</v>
      </c>
      <c r="E4712" s="88" t="s">
        <v>3017</v>
      </c>
      <c r="F4712" s="40"/>
      <c r="G4712" s="81" t="s">
        <v>3072</v>
      </c>
      <c r="H4712" s="9" t="s">
        <v>15</v>
      </c>
      <c r="I4712" s="102">
        <v>142588</v>
      </c>
      <c r="J4712" s="102">
        <v>142588</v>
      </c>
      <c r="K4712" s="102"/>
      <c r="L4712" s="102">
        <f t="shared" si="1652"/>
        <v>40684</v>
      </c>
      <c r="M4712" s="102">
        <v>12534</v>
      </c>
      <c r="N4712" s="102">
        <v>15000</v>
      </c>
      <c r="O4712" s="102">
        <v>13150</v>
      </c>
      <c r="P4712" s="102">
        <f t="shared" si="1653"/>
        <v>40684</v>
      </c>
      <c r="Q4712" s="102">
        <f t="shared" si="1655"/>
        <v>28.532555334249725</v>
      </c>
      <c r="R4712" s="35"/>
    </row>
    <row r="4713" spans="1:18" x14ac:dyDescent="0.3">
      <c r="A4713" s="40" t="s">
        <v>796</v>
      </c>
      <c r="B4713" s="40" t="s">
        <v>166</v>
      </c>
      <c r="C4713" s="40" t="s">
        <v>952</v>
      </c>
      <c r="D4713" s="40" t="s">
        <v>1712</v>
      </c>
      <c r="E4713" s="52" t="s">
        <v>125</v>
      </c>
      <c r="F4713" s="52" t="s">
        <v>0</v>
      </c>
      <c r="G4713" s="52" t="s">
        <v>0</v>
      </c>
      <c r="H4713" s="6" t="s">
        <v>16</v>
      </c>
      <c r="I4713" s="104">
        <f>SUM(I4714:I4722)</f>
        <v>165800</v>
      </c>
      <c r="J4713" s="104">
        <f>SUM(J4714:J4722)</f>
        <v>103400</v>
      </c>
      <c r="K4713" s="104">
        <f>SUM(K4714:K4722)</f>
        <v>0</v>
      </c>
      <c r="L4713" s="104">
        <f t="shared" si="1652"/>
        <v>31534</v>
      </c>
      <c r="M4713" s="104">
        <f>SUM(M4714:M4722)</f>
        <v>384</v>
      </c>
      <c r="N4713" s="104">
        <f t="shared" ref="N4713:O4713" si="1664">SUM(N4714:N4722)</f>
        <v>16750</v>
      </c>
      <c r="O4713" s="104">
        <f t="shared" si="1664"/>
        <v>14400</v>
      </c>
      <c r="P4713" s="104">
        <f t="shared" si="1653"/>
        <v>31534</v>
      </c>
      <c r="Q4713" s="104">
        <f t="shared" si="1655"/>
        <v>30.497098646034814</v>
      </c>
      <c r="R4713" s="35"/>
    </row>
    <row r="4714" spans="1:18" x14ac:dyDescent="0.3">
      <c r="A4714" s="40" t="s">
        <v>796</v>
      </c>
      <c r="B4714" s="40" t="s">
        <v>166</v>
      </c>
      <c r="C4714" s="40" t="s">
        <v>952</v>
      </c>
      <c r="D4714" s="40" t="s">
        <v>1712</v>
      </c>
      <c r="E4714" s="88" t="s">
        <v>3018</v>
      </c>
      <c r="F4714" s="40"/>
      <c r="G4714" s="81" t="s">
        <v>3072</v>
      </c>
      <c r="H4714" s="9" t="s">
        <v>17</v>
      </c>
      <c r="I4714" s="102">
        <v>5000</v>
      </c>
      <c r="J4714" s="102">
        <v>0</v>
      </c>
      <c r="K4714" s="102"/>
      <c r="L4714" s="102">
        <f t="shared" si="1652"/>
        <v>0</v>
      </c>
      <c r="M4714" s="102">
        <v>0</v>
      </c>
      <c r="N4714" s="102"/>
      <c r="O4714" s="102"/>
      <c r="P4714" s="102">
        <f t="shared" si="1653"/>
        <v>0</v>
      </c>
      <c r="Q4714" s="102" t="str">
        <f t="shared" si="1655"/>
        <v>-</v>
      </c>
      <c r="R4714" s="35"/>
    </row>
    <row r="4715" spans="1:18" x14ac:dyDescent="0.3">
      <c r="A4715" s="40" t="s">
        <v>796</v>
      </c>
      <c r="B4715" s="40" t="s">
        <v>166</v>
      </c>
      <c r="C4715" s="40" t="s">
        <v>952</v>
      </c>
      <c r="D4715" s="40" t="s">
        <v>1712</v>
      </c>
      <c r="E4715" s="88" t="s">
        <v>3031</v>
      </c>
      <c r="F4715" s="40"/>
      <c r="G4715" s="81" t="s">
        <v>3072</v>
      </c>
      <c r="H4715" s="9" t="s">
        <v>18</v>
      </c>
      <c r="I4715" s="102">
        <v>61000</v>
      </c>
      <c r="J4715" s="102">
        <v>61000</v>
      </c>
      <c r="K4715" s="102"/>
      <c r="L4715" s="102">
        <f t="shared" si="1652"/>
        <v>22000</v>
      </c>
      <c r="M4715" s="102">
        <v>0</v>
      </c>
      <c r="N4715" s="102">
        <v>12000</v>
      </c>
      <c r="O4715" s="102">
        <v>10000</v>
      </c>
      <c r="P4715" s="102">
        <f t="shared" si="1653"/>
        <v>22000</v>
      </c>
      <c r="Q4715" s="102">
        <f t="shared" si="1655"/>
        <v>36.065573770491802</v>
      </c>
      <c r="R4715" s="35"/>
    </row>
    <row r="4716" spans="1:18" x14ac:dyDescent="0.3">
      <c r="A4716" s="40" t="s">
        <v>796</v>
      </c>
      <c r="B4716" s="40" t="s">
        <v>166</v>
      </c>
      <c r="C4716" s="40" t="s">
        <v>952</v>
      </c>
      <c r="D4716" s="40" t="s">
        <v>1712</v>
      </c>
      <c r="E4716" s="88" t="s">
        <v>3032</v>
      </c>
      <c r="F4716" s="40"/>
      <c r="G4716" s="81" t="s">
        <v>3072</v>
      </c>
      <c r="H4716" s="9" t="s">
        <v>19</v>
      </c>
      <c r="I4716" s="102">
        <v>22900</v>
      </c>
      <c r="J4716" s="102">
        <v>20900</v>
      </c>
      <c r="K4716" s="102"/>
      <c r="L4716" s="102">
        <f t="shared" si="1652"/>
        <v>5000</v>
      </c>
      <c r="M4716" s="102">
        <v>0</v>
      </c>
      <c r="N4716" s="102">
        <v>3000</v>
      </c>
      <c r="O4716" s="102">
        <v>2000</v>
      </c>
      <c r="P4716" s="102">
        <f t="shared" si="1653"/>
        <v>5000</v>
      </c>
      <c r="Q4716" s="102">
        <f t="shared" si="1655"/>
        <v>23.923444976076556</v>
      </c>
      <c r="R4716" s="35"/>
    </row>
    <row r="4717" spans="1:18" x14ac:dyDescent="0.3">
      <c r="A4717" s="40" t="s">
        <v>796</v>
      </c>
      <c r="B4717" s="40" t="s">
        <v>166</v>
      </c>
      <c r="C4717" s="40" t="s">
        <v>952</v>
      </c>
      <c r="D4717" s="40" t="s">
        <v>1712</v>
      </c>
      <c r="E4717" s="88" t="s">
        <v>3026</v>
      </c>
      <c r="F4717" s="40"/>
      <c r="G4717" s="81" t="s">
        <v>3072</v>
      </c>
      <c r="H4717" s="9" t="s">
        <v>20</v>
      </c>
      <c r="I4717" s="102">
        <v>19000</v>
      </c>
      <c r="J4717" s="102">
        <v>5000</v>
      </c>
      <c r="K4717" s="102"/>
      <c r="L4717" s="102">
        <f t="shared" si="1652"/>
        <v>1200</v>
      </c>
      <c r="M4717" s="102">
        <v>0</v>
      </c>
      <c r="N4717" s="102">
        <v>600</v>
      </c>
      <c r="O4717" s="102">
        <v>600</v>
      </c>
      <c r="P4717" s="102">
        <f t="shared" si="1653"/>
        <v>1200</v>
      </c>
      <c r="Q4717" s="102">
        <f t="shared" si="1655"/>
        <v>24</v>
      </c>
      <c r="R4717" s="35"/>
    </row>
    <row r="4718" spans="1:18" x14ac:dyDescent="0.3">
      <c r="A4718" s="40" t="s">
        <v>796</v>
      </c>
      <c r="B4718" s="40" t="s">
        <v>166</v>
      </c>
      <c r="C4718" s="40" t="s">
        <v>952</v>
      </c>
      <c r="D4718" s="40" t="s">
        <v>1712</v>
      </c>
      <c r="E4718" s="88" t="s">
        <v>3033</v>
      </c>
      <c r="F4718" s="40"/>
      <c r="G4718" s="81" t="s">
        <v>3072</v>
      </c>
      <c r="H4718" s="9" t="s">
        <v>21</v>
      </c>
      <c r="I4718" s="102">
        <v>2000</v>
      </c>
      <c r="J4718" s="102">
        <v>100</v>
      </c>
      <c r="K4718" s="102"/>
      <c r="L4718" s="102">
        <f t="shared" si="1652"/>
        <v>0</v>
      </c>
      <c r="M4718" s="102">
        <v>0</v>
      </c>
      <c r="N4718" s="102">
        <v>0</v>
      </c>
      <c r="O4718" s="102">
        <v>0</v>
      </c>
      <c r="P4718" s="102">
        <f t="shared" si="1653"/>
        <v>0</v>
      </c>
      <c r="Q4718" s="102">
        <f t="shared" si="1655"/>
        <v>0</v>
      </c>
      <c r="R4718" s="35"/>
    </row>
    <row r="4719" spans="1:18" x14ac:dyDescent="0.3">
      <c r="A4719" s="40" t="s">
        <v>796</v>
      </c>
      <c r="B4719" s="40" t="s">
        <v>166</v>
      </c>
      <c r="C4719" s="40" t="s">
        <v>952</v>
      </c>
      <c r="D4719" s="40" t="s">
        <v>1712</v>
      </c>
      <c r="E4719" s="88" t="s">
        <v>3034</v>
      </c>
      <c r="F4719" s="40"/>
      <c r="G4719" s="81" t="s">
        <v>3072</v>
      </c>
      <c r="H4719" s="9" t="s">
        <v>22</v>
      </c>
      <c r="I4719" s="102">
        <v>4900</v>
      </c>
      <c r="J4719" s="102">
        <v>900</v>
      </c>
      <c r="K4719" s="102"/>
      <c r="L4719" s="102">
        <f t="shared" si="1652"/>
        <v>200</v>
      </c>
      <c r="M4719" s="102">
        <v>0</v>
      </c>
      <c r="N4719" s="102">
        <v>100</v>
      </c>
      <c r="O4719" s="102">
        <v>100</v>
      </c>
      <c r="P4719" s="102">
        <f t="shared" si="1653"/>
        <v>200</v>
      </c>
      <c r="Q4719" s="102">
        <f t="shared" si="1655"/>
        <v>22.222222222222221</v>
      </c>
      <c r="R4719" s="35"/>
    </row>
    <row r="4720" spans="1:18" x14ac:dyDescent="0.3">
      <c r="A4720" s="40" t="s">
        <v>796</v>
      </c>
      <c r="B4720" s="40" t="s">
        <v>166</v>
      </c>
      <c r="C4720" s="40" t="s">
        <v>952</v>
      </c>
      <c r="D4720" s="40" t="s">
        <v>1712</v>
      </c>
      <c r="E4720" s="88" t="s">
        <v>3035</v>
      </c>
      <c r="F4720" s="40"/>
      <c r="G4720" s="81" t="s">
        <v>3072</v>
      </c>
      <c r="H4720" s="9" t="s">
        <v>23</v>
      </c>
      <c r="I4720" s="102">
        <v>9000</v>
      </c>
      <c r="J4720" s="102">
        <v>1000</v>
      </c>
      <c r="K4720" s="102"/>
      <c r="L4720" s="102">
        <f t="shared" si="1652"/>
        <v>300</v>
      </c>
      <c r="M4720" s="102">
        <v>0</v>
      </c>
      <c r="N4720" s="102">
        <v>150</v>
      </c>
      <c r="O4720" s="102">
        <v>150</v>
      </c>
      <c r="P4720" s="102">
        <f t="shared" si="1653"/>
        <v>300</v>
      </c>
      <c r="Q4720" s="102">
        <f t="shared" si="1655"/>
        <v>30</v>
      </c>
      <c r="R4720" s="35"/>
    </row>
    <row r="4721" spans="1:18" x14ac:dyDescent="0.3">
      <c r="A4721" s="40" t="s">
        <v>796</v>
      </c>
      <c r="B4721" s="40" t="s">
        <v>166</v>
      </c>
      <c r="C4721" s="40" t="s">
        <v>952</v>
      </c>
      <c r="D4721" s="40" t="s">
        <v>1712</v>
      </c>
      <c r="E4721" s="88" t="s">
        <v>3036</v>
      </c>
      <c r="F4721" s="40"/>
      <c r="G4721" s="81" t="s">
        <v>3072</v>
      </c>
      <c r="H4721" s="9" t="s">
        <v>24</v>
      </c>
      <c r="I4721" s="102">
        <v>2500</v>
      </c>
      <c r="J4721" s="102">
        <v>0</v>
      </c>
      <c r="K4721" s="102"/>
      <c r="L4721" s="102">
        <f t="shared" si="1652"/>
        <v>0</v>
      </c>
      <c r="M4721" s="102">
        <v>0</v>
      </c>
      <c r="N4721" s="102"/>
      <c r="O4721" s="102"/>
      <c r="P4721" s="102">
        <f t="shared" si="1653"/>
        <v>0</v>
      </c>
      <c r="Q4721" s="102" t="str">
        <f t="shared" si="1655"/>
        <v>-</v>
      </c>
      <c r="R4721" s="35"/>
    </row>
    <row r="4722" spans="1:18" x14ac:dyDescent="0.3">
      <c r="A4722" s="41" t="s">
        <v>796</v>
      </c>
      <c r="B4722" s="41" t="s">
        <v>166</v>
      </c>
      <c r="C4722" s="41" t="s">
        <v>952</v>
      </c>
      <c r="D4722" s="41" t="s">
        <v>1712</v>
      </c>
      <c r="E4722" s="41" t="s">
        <v>127</v>
      </c>
      <c r="F4722" s="40" t="s">
        <v>0</v>
      </c>
      <c r="G4722" s="81" t="s">
        <v>0</v>
      </c>
      <c r="H4722" s="6" t="s">
        <v>25</v>
      </c>
      <c r="I4722" s="104">
        <f>SUM(I4723:I4725)</f>
        <v>39500</v>
      </c>
      <c r="J4722" s="104">
        <f>SUM(J4723:J4725)</f>
        <v>14500</v>
      </c>
      <c r="K4722" s="104">
        <f>SUM(K4723:K4725)</f>
        <v>0</v>
      </c>
      <c r="L4722" s="104">
        <f t="shared" si="1652"/>
        <v>2834</v>
      </c>
      <c r="M4722" s="104">
        <f>SUM(M4723:M4725)</f>
        <v>384</v>
      </c>
      <c r="N4722" s="104">
        <f t="shared" ref="N4722:O4722" si="1665">SUM(N4723:N4725)</f>
        <v>900</v>
      </c>
      <c r="O4722" s="104">
        <f t="shared" si="1665"/>
        <v>1550</v>
      </c>
      <c r="P4722" s="104">
        <f t="shared" si="1653"/>
        <v>2834</v>
      </c>
      <c r="Q4722" s="104">
        <f t="shared" si="1655"/>
        <v>19.544827586206896</v>
      </c>
      <c r="R4722" s="35"/>
    </row>
    <row r="4723" spans="1:18" x14ac:dyDescent="0.3">
      <c r="A4723" s="40" t="s">
        <v>796</v>
      </c>
      <c r="B4723" s="40" t="s">
        <v>166</v>
      </c>
      <c r="C4723" s="40" t="s">
        <v>952</v>
      </c>
      <c r="D4723" s="40" t="s">
        <v>1712</v>
      </c>
      <c r="E4723" s="88" t="s">
        <v>3019</v>
      </c>
      <c r="F4723" s="40"/>
      <c r="G4723" s="81" t="s">
        <v>3072</v>
      </c>
      <c r="H4723" s="9" t="s">
        <v>25</v>
      </c>
      <c r="I4723" s="102">
        <v>29500</v>
      </c>
      <c r="J4723" s="102">
        <v>4500</v>
      </c>
      <c r="K4723" s="102"/>
      <c r="L4723" s="102">
        <f t="shared" si="1652"/>
        <v>800</v>
      </c>
      <c r="M4723" s="102">
        <v>0</v>
      </c>
      <c r="N4723" s="102">
        <v>400</v>
      </c>
      <c r="O4723" s="102">
        <v>400</v>
      </c>
      <c r="P4723" s="102">
        <f t="shared" si="1653"/>
        <v>800</v>
      </c>
      <c r="Q4723" s="102">
        <f t="shared" si="1655"/>
        <v>17.777777777777779</v>
      </c>
      <c r="R4723" s="35"/>
    </row>
    <row r="4724" spans="1:18" x14ac:dyDescent="0.3">
      <c r="A4724" s="40" t="s">
        <v>796</v>
      </c>
      <c r="B4724" s="40" t="s">
        <v>166</v>
      </c>
      <c r="C4724" s="40" t="s">
        <v>952</v>
      </c>
      <c r="D4724" s="40" t="s">
        <v>1712</v>
      </c>
      <c r="E4724" s="88" t="s">
        <v>3019</v>
      </c>
      <c r="F4724" s="40" t="s">
        <v>1719</v>
      </c>
      <c r="G4724" s="81" t="s">
        <v>3072</v>
      </c>
      <c r="H4724" s="9" t="s">
        <v>135</v>
      </c>
      <c r="I4724" s="102">
        <v>4200</v>
      </c>
      <c r="J4724" s="102">
        <v>4200</v>
      </c>
      <c r="K4724" s="102"/>
      <c r="L4724" s="102">
        <f t="shared" si="1652"/>
        <v>1284</v>
      </c>
      <c r="M4724" s="102">
        <v>384</v>
      </c>
      <c r="N4724" s="102">
        <v>500</v>
      </c>
      <c r="O4724" s="102">
        <v>400</v>
      </c>
      <c r="P4724" s="102">
        <f t="shared" si="1653"/>
        <v>1284</v>
      </c>
      <c r="Q4724" s="102">
        <f t="shared" si="1655"/>
        <v>30.571428571428573</v>
      </c>
      <c r="R4724" s="35"/>
    </row>
    <row r="4725" spans="1:18" ht="20.399999999999999" x14ac:dyDescent="0.3">
      <c r="A4725" s="40" t="s">
        <v>796</v>
      </c>
      <c r="B4725" s="40" t="s">
        <v>166</v>
      </c>
      <c r="C4725" s="40" t="s">
        <v>952</v>
      </c>
      <c r="D4725" s="40" t="s">
        <v>1712</v>
      </c>
      <c r="E4725" s="88" t="s">
        <v>3019</v>
      </c>
      <c r="F4725" s="40" t="s">
        <v>1720</v>
      </c>
      <c r="G4725" s="81" t="s">
        <v>3072</v>
      </c>
      <c r="H4725" s="9" t="s">
        <v>141</v>
      </c>
      <c r="I4725" s="102">
        <v>5800</v>
      </c>
      <c r="J4725" s="102">
        <v>5800</v>
      </c>
      <c r="K4725" s="102"/>
      <c r="L4725" s="102">
        <f t="shared" si="1652"/>
        <v>750</v>
      </c>
      <c r="M4725" s="102">
        <v>0</v>
      </c>
      <c r="N4725" s="102">
        <v>0</v>
      </c>
      <c r="O4725" s="102">
        <v>750</v>
      </c>
      <c r="P4725" s="102">
        <f t="shared" si="1653"/>
        <v>750</v>
      </c>
      <c r="Q4725" s="102">
        <f t="shared" si="1655"/>
        <v>12.931034482758621</v>
      </c>
      <c r="R4725" s="35"/>
    </row>
    <row r="4726" spans="1:18" s="34" customFormat="1" ht="20.399999999999999" x14ac:dyDescent="0.3">
      <c r="A4726" s="43" t="s">
        <v>0</v>
      </c>
      <c r="B4726" s="43" t="s">
        <v>0</v>
      </c>
      <c r="C4726" s="43" t="s">
        <v>0</v>
      </c>
      <c r="D4726" s="49" t="s">
        <v>0</v>
      </c>
      <c r="E4726" s="49" t="s">
        <v>0</v>
      </c>
      <c r="F4726" s="49" t="s">
        <v>0</v>
      </c>
      <c r="G4726" s="49" t="s">
        <v>0</v>
      </c>
      <c r="H4726" s="21" t="s">
        <v>53</v>
      </c>
      <c r="I4726" s="112">
        <f>SUM(I4727)</f>
        <v>15100</v>
      </c>
      <c r="J4726" s="112">
        <f>SUM(J4727)</f>
        <v>0</v>
      </c>
      <c r="K4726" s="112">
        <f>SUM(K4727)</f>
        <v>0</v>
      </c>
      <c r="L4726" s="112">
        <f t="shared" si="1652"/>
        <v>0</v>
      </c>
      <c r="M4726" s="112">
        <f>SUM(M4727)</f>
        <v>0</v>
      </c>
      <c r="N4726" s="112">
        <f t="shared" ref="N4726:O4726" si="1666">SUM(N4727)</f>
        <v>0</v>
      </c>
      <c r="O4726" s="112">
        <f t="shared" si="1666"/>
        <v>0</v>
      </c>
      <c r="P4726" s="112">
        <f t="shared" si="1653"/>
        <v>0</v>
      </c>
      <c r="Q4726" s="112" t="str">
        <f t="shared" si="1655"/>
        <v>-</v>
      </c>
      <c r="R4726" s="35"/>
    </row>
    <row r="4727" spans="1:18" x14ac:dyDescent="0.3">
      <c r="A4727" s="40" t="s">
        <v>796</v>
      </c>
      <c r="B4727" s="40" t="s">
        <v>166</v>
      </c>
      <c r="C4727" s="40" t="s">
        <v>952</v>
      </c>
      <c r="D4727" s="40" t="s">
        <v>1712</v>
      </c>
      <c r="E4727" s="52" t="s">
        <v>149</v>
      </c>
      <c r="F4727" s="52" t="s">
        <v>0</v>
      </c>
      <c r="G4727" s="52" t="s">
        <v>0</v>
      </c>
      <c r="H4727" s="6" t="s">
        <v>46</v>
      </c>
      <c r="I4727" s="104">
        <f>SUM(I4728:I4729)</f>
        <v>15100</v>
      </c>
      <c r="J4727" s="104">
        <f>SUM(J4728:J4729)</f>
        <v>0</v>
      </c>
      <c r="K4727" s="104">
        <f>SUM(K4728:K4729)</f>
        <v>0</v>
      </c>
      <c r="L4727" s="104">
        <f t="shared" si="1652"/>
        <v>0</v>
      </c>
      <c r="M4727" s="104">
        <f>SUM(M4728:M4729)</f>
        <v>0</v>
      </c>
      <c r="N4727" s="104">
        <f t="shared" ref="N4727:O4727" si="1667">SUM(N4728:N4729)</f>
        <v>0</v>
      </c>
      <c r="O4727" s="104">
        <f t="shared" si="1667"/>
        <v>0</v>
      </c>
      <c r="P4727" s="104">
        <f t="shared" si="1653"/>
        <v>0</v>
      </c>
      <c r="Q4727" s="104" t="str">
        <f t="shared" si="1655"/>
        <v>-</v>
      </c>
      <c r="R4727" s="35"/>
    </row>
    <row r="4728" spans="1:18" x14ac:dyDescent="0.3">
      <c r="A4728" s="40" t="s">
        <v>796</v>
      </c>
      <c r="B4728" s="40" t="s">
        <v>166</v>
      </c>
      <c r="C4728" s="40" t="s">
        <v>952</v>
      </c>
      <c r="D4728" s="40" t="s">
        <v>1712</v>
      </c>
      <c r="E4728" s="88" t="s">
        <v>3022</v>
      </c>
      <c r="F4728" s="40"/>
      <c r="G4728" s="81" t="s">
        <v>3072</v>
      </c>
      <c r="H4728" s="9" t="s">
        <v>49</v>
      </c>
      <c r="I4728" s="102">
        <v>10100</v>
      </c>
      <c r="J4728" s="102">
        <v>0</v>
      </c>
      <c r="K4728" s="102"/>
      <c r="L4728" s="102">
        <f t="shared" si="1652"/>
        <v>0</v>
      </c>
      <c r="M4728" s="102">
        <v>0</v>
      </c>
      <c r="N4728" s="102"/>
      <c r="O4728" s="102"/>
      <c r="P4728" s="102">
        <f t="shared" si="1653"/>
        <v>0</v>
      </c>
      <c r="Q4728" s="102" t="str">
        <f t="shared" si="1655"/>
        <v>-</v>
      </c>
      <c r="R4728" s="35"/>
    </row>
    <row r="4729" spans="1:18" x14ac:dyDescent="0.3">
      <c r="A4729" s="40" t="s">
        <v>796</v>
      </c>
      <c r="B4729" s="40" t="s">
        <v>166</v>
      </c>
      <c r="C4729" s="40" t="s">
        <v>952</v>
      </c>
      <c r="D4729" s="40" t="s">
        <v>1712</v>
      </c>
      <c r="E4729" s="88" t="s">
        <v>3037</v>
      </c>
      <c r="F4729" s="40"/>
      <c r="G4729" s="81" t="s">
        <v>3072</v>
      </c>
      <c r="H4729" s="9" t="s">
        <v>52</v>
      </c>
      <c r="I4729" s="102">
        <v>5000</v>
      </c>
      <c r="J4729" s="102">
        <v>0</v>
      </c>
      <c r="K4729" s="102"/>
      <c r="L4729" s="102">
        <f t="shared" si="1652"/>
        <v>0</v>
      </c>
      <c r="M4729" s="102">
        <v>0</v>
      </c>
      <c r="N4729" s="102"/>
      <c r="O4729" s="102"/>
      <c r="P4729" s="102">
        <f t="shared" si="1653"/>
        <v>0</v>
      </c>
      <c r="Q4729" s="102" t="str">
        <f t="shared" si="1655"/>
        <v>-</v>
      </c>
      <c r="R4729" s="35"/>
    </row>
    <row r="4730" spans="1:18" s="34" customFormat="1" x14ac:dyDescent="0.3">
      <c r="A4730" s="49" t="s">
        <v>0</v>
      </c>
      <c r="B4730" s="49" t="s">
        <v>0</v>
      </c>
      <c r="C4730" s="49" t="s">
        <v>0</v>
      </c>
      <c r="D4730" s="49" t="s">
        <v>0</v>
      </c>
      <c r="E4730" s="49" t="s">
        <v>0</v>
      </c>
      <c r="F4730" s="49" t="s">
        <v>0</v>
      </c>
      <c r="G4730" s="49" t="s">
        <v>0</v>
      </c>
      <c r="H4730" s="21" t="s">
        <v>1721</v>
      </c>
      <c r="I4730" s="112">
        <f>SUM(I4702,I4726)</f>
        <v>1871032</v>
      </c>
      <c r="J4730" s="112">
        <f>SUM(J4702,J4726)</f>
        <v>1793532</v>
      </c>
      <c r="K4730" s="112">
        <f>SUM(K4702,K4726)</f>
        <v>0</v>
      </c>
      <c r="L4730" s="112">
        <f t="shared" si="1652"/>
        <v>492358</v>
      </c>
      <c r="M4730" s="112">
        <f>SUM(M4702,M4726)</f>
        <v>147442</v>
      </c>
      <c r="N4730" s="112">
        <f t="shared" ref="N4730:O4730" si="1668">SUM(N4702,N4726)</f>
        <v>172158</v>
      </c>
      <c r="O4730" s="112">
        <f t="shared" si="1668"/>
        <v>172758</v>
      </c>
      <c r="P4730" s="112">
        <f t="shared" si="1653"/>
        <v>492358</v>
      </c>
      <c r="Q4730" s="112">
        <f t="shared" si="1655"/>
        <v>27.451865927120338</v>
      </c>
      <c r="R4730" s="35"/>
    </row>
    <row r="4731" spans="1:18" ht="15" thickBot="1" x14ac:dyDescent="0.35">
      <c r="A4731" s="81" t="s">
        <v>0</v>
      </c>
      <c r="B4731" s="81" t="s">
        <v>0</v>
      </c>
      <c r="C4731" s="81" t="s">
        <v>0</v>
      </c>
      <c r="D4731" s="81" t="s">
        <v>0</v>
      </c>
      <c r="E4731" s="81" t="s">
        <v>0</v>
      </c>
      <c r="F4731" s="81" t="s">
        <v>0</v>
      </c>
      <c r="G4731" s="81" t="s">
        <v>0</v>
      </c>
      <c r="H4731" s="6" t="s">
        <v>152</v>
      </c>
      <c r="I4731" s="104">
        <v>58</v>
      </c>
      <c r="J4731" s="104">
        <v>58</v>
      </c>
      <c r="K4731" s="104"/>
      <c r="L4731" s="104"/>
      <c r="M4731" s="104"/>
      <c r="N4731" s="104"/>
      <c r="O4731" s="104"/>
      <c r="P4731" s="104"/>
      <c r="Q4731" s="104"/>
      <c r="R4731" s="35"/>
    </row>
    <row r="4732" spans="1:18" s="34" customFormat="1" ht="31.2" thickBot="1" x14ac:dyDescent="0.35">
      <c r="A4732" s="127" t="s">
        <v>0</v>
      </c>
      <c r="B4732" s="127" t="s">
        <v>0</v>
      </c>
      <c r="C4732" s="127" t="s">
        <v>0</v>
      </c>
      <c r="D4732" s="127" t="s">
        <v>0</v>
      </c>
      <c r="E4732" s="127" t="s">
        <v>0</v>
      </c>
      <c r="F4732" s="127" t="s">
        <v>0</v>
      </c>
      <c r="G4732" s="127" t="s">
        <v>0</v>
      </c>
      <c r="H4732" s="29" t="s">
        <v>63</v>
      </c>
      <c r="I4732" s="124" t="s">
        <v>3013</v>
      </c>
      <c r="J4732" s="124" t="s">
        <v>2</v>
      </c>
      <c r="K4732" s="124" t="s">
        <v>3097</v>
      </c>
      <c r="L4732" s="124" t="s">
        <v>3097</v>
      </c>
      <c r="M4732" s="124" t="s">
        <v>3098</v>
      </c>
      <c r="N4732" s="124" t="s">
        <v>3099</v>
      </c>
      <c r="O4732" s="124" t="s">
        <v>3100</v>
      </c>
      <c r="P4732" s="124" t="s">
        <v>3097</v>
      </c>
      <c r="Q4732" s="126" t="s">
        <v>3101</v>
      </c>
      <c r="R4732" s="35"/>
    </row>
    <row r="4733" spans="1:18" x14ac:dyDescent="0.3">
      <c r="A4733" s="128"/>
      <c r="B4733" s="128"/>
      <c r="C4733" s="128"/>
      <c r="D4733" s="128"/>
      <c r="E4733" s="128"/>
      <c r="F4733" s="128"/>
      <c r="G4733" s="128"/>
      <c r="H4733" s="10" t="s">
        <v>0</v>
      </c>
      <c r="I4733" s="103">
        <v>1</v>
      </c>
      <c r="J4733" s="103">
        <v>2</v>
      </c>
      <c r="K4733" s="103">
        <v>3</v>
      </c>
      <c r="L4733" s="103" t="s">
        <v>3</v>
      </c>
      <c r="M4733" s="103">
        <v>5</v>
      </c>
      <c r="N4733" s="103">
        <v>6</v>
      </c>
      <c r="O4733" s="103">
        <v>7</v>
      </c>
      <c r="P4733" s="103" t="s">
        <v>3102</v>
      </c>
      <c r="Q4733" s="103">
        <v>9</v>
      </c>
      <c r="R4733" s="35"/>
    </row>
    <row r="4734" spans="1:18" x14ac:dyDescent="0.3">
      <c r="A4734" s="128"/>
      <c r="B4734" s="128"/>
      <c r="C4734" s="128"/>
      <c r="D4734" s="128"/>
      <c r="E4734" s="128"/>
      <c r="F4734" s="128"/>
      <c r="G4734" s="128"/>
      <c r="H4734" s="11" t="s">
        <v>100</v>
      </c>
      <c r="I4734" s="105">
        <f>SUM(I4730)</f>
        <v>1871032</v>
      </c>
      <c r="J4734" s="105">
        <f>SUM(J4730)</f>
        <v>1793532</v>
      </c>
      <c r="K4734" s="105">
        <f>SUM(K4730)</f>
        <v>0</v>
      </c>
      <c r="L4734" s="105">
        <f t="shared" si="1652"/>
        <v>492358</v>
      </c>
      <c r="M4734" s="105">
        <f>SUM(M4730)</f>
        <v>147442</v>
      </c>
      <c r="N4734" s="105">
        <f t="shared" ref="N4734:O4734" si="1669">SUM(N4730)</f>
        <v>172158</v>
      </c>
      <c r="O4734" s="105">
        <f t="shared" si="1669"/>
        <v>172758</v>
      </c>
      <c r="P4734" s="105">
        <f t="shared" si="1653"/>
        <v>492358</v>
      </c>
      <c r="Q4734" s="105">
        <f t="shared" si="1655"/>
        <v>27.451865927120338</v>
      </c>
      <c r="R4734" s="35"/>
    </row>
    <row r="4735" spans="1:18" x14ac:dyDescent="0.3">
      <c r="A4735" s="128"/>
      <c r="B4735" s="128"/>
      <c r="C4735" s="128"/>
      <c r="D4735" s="128"/>
      <c r="E4735" s="128"/>
      <c r="F4735" s="128"/>
      <c r="G4735" s="128"/>
      <c r="H4735" s="12" t="s">
        <v>62</v>
      </c>
      <c r="I4735" s="105">
        <f>SUM(I4734)</f>
        <v>1871032</v>
      </c>
      <c r="J4735" s="105">
        <f>SUM(J4734)</f>
        <v>1793532</v>
      </c>
      <c r="K4735" s="105">
        <f>SUM(K4734)</f>
        <v>0</v>
      </c>
      <c r="L4735" s="105">
        <f t="shared" si="1652"/>
        <v>492358</v>
      </c>
      <c r="M4735" s="105">
        <f>SUM(M4734)</f>
        <v>147442</v>
      </c>
      <c r="N4735" s="105">
        <f t="shared" ref="N4735:O4735" si="1670">SUM(N4734)</f>
        <v>172158</v>
      </c>
      <c r="O4735" s="105">
        <f t="shared" si="1670"/>
        <v>172758</v>
      </c>
      <c r="P4735" s="105">
        <f t="shared" si="1653"/>
        <v>492358</v>
      </c>
      <c r="Q4735" s="105">
        <f t="shared" si="1655"/>
        <v>27.451865927120338</v>
      </c>
      <c r="R4735" s="35"/>
    </row>
    <row r="4736" spans="1:18" x14ac:dyDescent="0.3">
      <c r="A4736" s="129"/>
      <c r="B4736" s="129"/>
      <c r="C4736" s="129"/>
      <c r="D4736" s="129"/>
      <c r="E4736" s="129"/>
      <c r="F4736" s="129"/>
      <c r="G4736" s="129"/>
      <c r="R4736" s="35"/>
    </row>
    <row r="4737" spans="1:18" ht="15" thickBot="1" x14ac:dyDescent="0.35">
      <c r="A4737" s="81" t="s">
        <v>0</v>
      </c>
      <c r="B4737" s="81" t="s">
        <v>0</v>
      </c>
      <c r="C4737" s="81" t="s">
        <v>0</v>
      </c>
      <c r="D4737" s="81" t="s">
        <v>0</v>
      </c>
      <c r="E4737" s="81" t="s">
        <v>0</v>
      </c>
      <c r="F4737" s="81" t="s">
        <v>0</v>
      </c>
      <c r="G4737" s="81" t="s">
        <v>0</v>
      </c>
      <c r="H4737" s="13" t="s">
        <v>0</v>
      </c>
      <c r="I4737" s="106"/>
      <c r="J4737" s="106"/>
      <c r="K4737" s="106"/>
      <c r="L4737" s="106"/>
      <c r="M4737" s="106"/>
      <c r="N4737" s="106"/>
      <c r="O4737" s="106"/>
      <c r="P4737" s="106"/>
      <c r="Q4737" s="106"/>
      <c r="R4737" s="35"/>
    </row>
    <row r="4738" spans="1:18" s="34" customFormat="1" ht="31.2" thickBot="1" x14ac:dyDescent="0.35">
      <c r="A4738" s="45" t="s">
        <v>112</v>
      </c>
      <c r="B4738" s="45" t="s">
        <v>113</v>
      </c>
      <c r="C4738" s="45" t="s">
        <v>114</v>
      </c>
      <c r="D4738" s="46" t="s">
        <v>0</v>
      </c>
      <c r="E4738" s="45" t="s">
        <v>3014</v>
      </c>
      <c r="F4738" s="45" t="s">
        <v>115</v>
      </c>
      <c r="G4738" s="45" t="s">
        <v>116</v>
      </c>
      <c r="H4738" s="29" t="s">
        <v>1</v>
      </c>
      <c r="I4738" s="124" t="s">
        <v>3013</v>
      </c>
      <c r="J4738" s="124" t="s">
        <v>2</v>
      </c>
      <c r="K4738" s="124" t="s">
        <v>3097</v>
      </c>
      <c r="L4738" s="124" t="s">
        <v>3097</v>
      </c>
      <c r="M4738" s="124" t="s">
        <v>3098</v>
      </c>
      <c r="N4738" s="124" t="s">
        <v>3099</v>
      </c>
      <c r="O4738" s="124" t="s">
        <v>3100</v>
      </c>
      <c r="P4738" s="124" t="s">
        <v>3097</v>
      </c>
      <c r="Q4738" s="126" t="s">
        <v>3101</v>
      </c>
      <c r="R4738" s="35"/>
    </row>
    <row r="4739" spans="1:18" x14ac:dyDescent="0.3">
      <c r="A4739" s="50" t="s">
        <v>0</v>
      </c>
      <c r="B4739" s="50" t="s">
        <v>0</v>
      </c>
      <c r="C4739" s="50" t="s">
        <v>0</v>
      </c>
      <c r="D4739" s="51" t="s">
        <v>0</v>
      </c>
      <c r="E4739" s="51" t="s">
        <v>0</v>
      </c>
      <c r="F4739" s="86" t="s">
        <v>0</v>
      </c>
      <c r="G4739" s="87" t="s">
        <v>0</v>
      </c>
      <c r="H4739" s="8" t="s">
        <v>0</v>
      </c>
      <c r="I4739" s="103">
        <v>1</v>
      </c>
      <c r="J4739" s="103">
        <v>2</v>
      </c>
      <c r="K4739" s="103">
        <v>3</v>
      </c>
      <c r="L4739" s="103" t="s">
        <v>3</v>
      </c>
      <c r="M4739" s="103">
        <v>5</v>
      </c>
      <c r="N4739" s="103">
        <v>6</v>
      </c>
      <c r="O4739" s="103">
        <v>7</v>
      </c>
      <c r="P4739" s="103" t="s">
        <v>3102</v>
      </c>
      <c r="Q4739" s="103">
        <v>9</v>
      </c>
      <c r="R4739" s="35"/>
    </row>
    <row r="4740" spans="1:18" x14ac:dyDescent="0.3">
      <c r="A4740" s="41" t="s">
        <v>796</v>
      </c>
      <c r="B4740" s="41" t="s">
        <v>166</v>
      </c>
      <c r="C4740" s="40" t="s">
        <v>962</v>
      </c>
      <c r="D4740" s="40" t="s">
        <v>1722</v>
      </c>
      <c r="E4740" s="52" t="s">
        <v>0</v>
      </c>
      <c r="F4740" s="52" t="s">
        <v>0</v>
      </c>
      <c r="G4740" s="52" t="s">
        <v>0</v>
      </c>
      <c r="H4740" s="6" t="s">
        <v>1723</v>
      </c>
      <c r="I4740" s="102"/>
      <c r="J4740" s="102"/>
      <c r="K4740" s="102"/>
      <c r="L4740" s="102">
        <f t="shared" si="1652"/>
        <v>0</v>
      </c>
      <c r="M4740" s="102">
        <v>0</v>
      </c>
      <c r="N4740" s="102"/>
      <c r="O4740" s="102"/>
      <c r="P4740" s="102">
        <f t="shared" si="1653"/>
        <v>0</v>
      </c>
      <c r="Q4740" s="102" t="str">
        <f t="shared" si="1655"/>
        <v>-</v>
      </c>
      <c r="R4740" s="35"/>
    </row>
    <row r="4741" spans="1:18" s="34" customFormat="1" ht="20.399999999999999" x14ac:dyDescent="0.3">
      <c r="A4741" s="43" t="s">
        <v>0</v>
      </c>
      <c r="B4741" s="43" t="s">
        <v>0</v>
      </c>
      <c r="C4741" s="43" t="s">
        <v>0</v>
      </c>
      <c r="D4741" s="49" t="s">
        <v>0</v>
      </c>
      <c r="E4741" s="49" t="s">
        <v>0</v>
      </c>
      <c r="F4741" s="49" t="s">
        <v>0</v>
      </c>
      <c r="G4741" s="49" t="s">
        <v>0</v>
      </c>
      <c r="H4741" s="21" t="s">
        <v>26</v>
      </c>
      <c r="I4741" s="112">
        <f>SUM(I4742,I4750,I4752)</f>
        <v>1583631</v>
      </c>
      <c r="J4741" s="112">
        <f>SUM(J4742,J4750,J4752)</f>
        <v>1578631</v>
      </c>
      <c r="K4741" s="112">
        <f>SUM(K4742,K4750,K4752)</f>
        <v>0</v>
      </c>
      <c r="L4741" s="112">
        <f t="shared" si="1652"/>
        <v>411420</v>
      </c>
      <c r="M4741" s="112">
        <f>SUM(M4742,M4750,M4752)</f>
        <v>123500</v>
      </c>
      <c r="N4741" s="112">
        <f t="shared" ref="N4741:O4741" si="1671">SUM(N4742,N4750,N4752)</f>
        <v>151870</v>
      </c>
      <c r="O4741" s="112">
        <f t="shared" si="1671"/>
        <v>136050</v>
      </c>
      <c r="P4741" s="112">
        <f t="shared" si="1653"/>
        <v>411420</v>
      </c>
      <c r="Q4741" s="112">
        <f t="shared" si="1655"/>
        <v>26.061821920385448</v>
      </c>
      <c r="R4741" s="35"/>
    </row>
    <row r="4742" spans="1:18" x14ac:dyDescent="0.3">
      <c r="A4742" s="40" t="s">
        <v>796</v>
      </c>
      <c r="B4742" s="40" t="s">
        <v>166</v>
      </c>
      <c r="C4742" s="40" t="s">
        <v>962</v>
      </c>
      <c r="D4742" s="40" t="s">
        <v>1722</v>
      </c>
      <c r="E4742" s="52" t="s">
        <v>119</v>
      </c>
      <c r="F4742" s="52" t="s">
        <v>0</v>
      </c>
      <c r="G4742" s="52" t="s">
        <v>0</v>
      </c>
      <c r="H4742" s="6" t="s">
        <v>5</v>
      </c>
      <c r="I4742" s="104">
        <f>SUM(I4743,I4744)</f>
        <v>1327313</v>
      </c>
      <c r="J4742" s="104">
        <f>SUM(J4743,J4744)</f>
        <v>1327313</v>
      </c>
      <c r="K4742" s="104">
        <f>SUM(K4743,K4744)</f>
        <v>0</v>
      </c>
      <c r="L4742" s="104">
        <f t="shared" si="1652"/>
        <v>360231</v>
      </c>
      <c r="M4742" s="104">
        <f>SUM(M4743,M4744)</f>
        <v>112511</v>
      </c>
      <c r="N4742" s="104">
        <f t="shared" ref="N4742:O4742" si="1672">SUM(N4743,N4744)</f>
        <v>129070</v>
      </c>
      <c r="O4742" s="104">
        <f t="shared" si="1672"/>
        <v>118650</v>
      </c>
      <c r="P4742" s="104">
        <f t="shared" si="1653"/>
        <v>360231</v>
      </c>
      <c r="Q4742" s="104">
        <f t="shared" si="1655"/>
        <v>27.13986829029777</v>
      </c>
      <c r="R4742" s="35"/>
    </row>
    <row r="4743" spans="1:18" x14ac:dyDescent="0.3">
      <c r="A4743" s="40" t="s">
        <v>796</v>
      </c>
      <c r="B4743" s="40" t="s">
        <v>166</v>
      </c>
      <c r="C4743" s="40" t="s">
        <v>962</v>
      </c>
      <c r="D4743" s="40" t="s">
        <v>1722</v>
      </c>
      <c r="E4743" s="88" t="s">
        <v>3015</v>
      </c>
      <c r="F4743" s="40"/>
      <c r="G4743" s="81" t="s">
        <v>3072</v>
      </c>
      <c r="H4743" s="9" t="s">
        <v>6</v>
      </c>
      <c r="I4743" s="102">
        <v>1131813</v>
      </c>
      <c r="J4743" s="102">
        <v>1131813</v>
      </c>
      <c r="K4743" s="102"/>
      <c r="L4743" s="102">
        <f t="shared" si="1652"/>
        <v>311548</v>
      </c>
      <c r="M4743" s="102">
        <v>101548</v>
      </c>
      <c r="N4743" s="102">
        <v>105000</v>
      </c>
      <c r="O4743" s="102">
        <v>105000</v>
      </c>
      <c r="P4743" s="102">
        <f t="shared" si="1653"/>
        <v>311548</v>
      </c>
      <c r="Q4743" s="102">
        <f t="shared" si="1655"/>
        <v>27.526455342004375</v>
      </c>
      <c r="R4743" s="35"/>
    </row>
    <row r="4744" spans="1:18" x14ac:dyDescent="0.3">
      <c r="A4744" s="41" t="s">
        <v>796</v>
      </c>
      <c r="B4744" s="41" t="s">
        <v>166</v>
      </c>
      <c r="C4744" s="41" t="s">
        <v>962</v>
      </c>
      <c r="D4744" s="41" t="s">
        <v>1722</v>
      </c>
      <c r="E4744" s="41" t="s">
        <v>120</v>
      </c>
      <c r="F4744" s="40" t="s">
        <v>0</v>
      </c>
      <c r="G4744" s="81" t="s">
        <v>0</v>
      </c>
      <c r="H4744" s="6" t="s">
        <v>7</v>
      </c>
      <c r="I4744" s="104">
        <f>SUM(I4745:I4749)</f>
        <v>195500</v>
      </c>
      <c r="J4744" s="104">
        <f>SUM(J4745:J4749)</f>
        <v>195500</v>
      </c>
      <c r="K4744" s="104">
        <f>SUM(K4745:K4749)</f>
        <v>0</v>
      </c>
      <c r="L4744" s="104">
        <f t="shared" si="1652"/>
        <v>48683</v>
      </c>
      <c r="M4744" s="104">
        <f>SUM(M4745:M4749)</f>
        <v>10963</v>
      </c>
      <c r="N4744" s="104">
        <f t="shared" ref="N4744:O4744" si="1673">SUM(N4745:N4749)</f>
        <v>24070</v>
      </c>
      <c r="O4744" s="104">
        <f t="shared" si="1673"/>
        <v>13650</v>
      </c>
      <c r="P4744" s="104">
        <f t="shared" si="1653"/>
        <v>48683</v>
      </c>
      <c r="Q4744" s="104">
        <f t="shared" si="1655"/>
        <v>24.901790281329923</v>
      </c>
      <c r="R4744" s="35"/>
    </row>
    <row r="4745" spans="1:18" x14ac:dyDescent="0.3">
      <c r="A4745" s="40" t="s">
        <v>796</v>
      </c>
      <c r="B4745" s="40" t="s">
        <v>166</v>
      </c>
      <c r="C4745" s="40" t="s">
        <v>962</v>
      </c>
      <c r="D4745" s="40" t="s">
        <v>1722</v>
      </c>
      <c r="E4745" s="88" t="s">
        <v>3016</v>
      </c>
      <c r="F4745" s="40" t="s">
        <v>1724</v>
      </c>
      <c r="G4745" s="81" t="s">
        <v>3072</v>
      </c>
      <c r="H4745" s="9" t="s">
        <v>9</v>
      </c>
      <c r="I4745" s="102">
        <v>32500</v>
      </c>
      <c r="J4745" s="102">
        <v>32500</v>
      </c>
      <c r="K4745" s="102"/>
      <c r="L4745" s="102">
        <f t="shared" si="1652"/>
        <v>6398</v>
      </c>
      <c r="M4745" s="102">
        <v>2098</v>
      </c>
      <c r="N4745" s="102">
        <v>2150</v>
      </c>
      <c r="O4745" s="102">
        <v>2150</v>
      </c>
      <c r="P4745" s="102">
        <f t="shared" si="1653"/>
        <v>6398</v>
      </c>
      <c r="Q4745" s="102">
        <f t="shared" si="1655"/>
        <v>19.686153846153847</v>
      </c>
      <c r="R4745" s="35"/>
    </row>
    <row r="4746" spans="1:18" x14ac:dyDescent="0.3">
      <c r="A4746" s="40" t="s">
        <v>796</v>
      </c>
      <c r="B4746" s="40" t="s">
        <v>166</v>
      </c>
      <c r="C4746" s="40" t="s">
        <v>962</v>
      </c>
      <c r="D4746" s="40" t="s">
        <v>1722</v>
      </c>
      <c r="E4746" s="88" t="s">
        <v>3016</v>
      </c>
      <c r="F4746" s="40" t="s">
        <v>1725</v>
      </c>
      <c r="G4746" s="81" t="s">
        <v>3072</v>
      </c>
      <c r="H4746" s="9" t="s">
        <v>12</v>
      </c>
      <c r="I4746" s="102">
        <v>121000</v>
      </c>
      <c r="J4746" s="102">
        <v>121000</v>
      </c>
      <c r="K4746" s="102"/>
      <c r="L4746" s="102">
        <f t="shared" si="1652"/>
        <v>30765</v>
      </c>
      <c r="M4746" s="102">
        <v>8865</v>
      </c>
      <c r="N4746" s="102">
        <v>10400</v>
      </c>
      <c r="O4746" s="102">
        <v>11500</v>
      </c>
      <c r="P4746" s="102">
        <f t="shared" si="1653"/>
        <v>30765</v>
      </c>
      <c r="Q4746" s="102">
        <f t="shared" si="1655"/>
        <v>25.425619834710744</v>
      </c>
      <c r="R4746" s="35"/>
    </row>
    <row r="4747" spans="1:18" x14ac:dyDescent="0.3">
      <c r="A4747" s="40" t="s">
        <v>796</v>
      </c>
      <c r="B4747" s="40" t="s">
        <v>166</v>
      </c>
      <c r="C4747" s="40" t="s">
        <v>962</v>
      </c>
      <c r="D4747" s="40" t="s">
        <v>1722</v>
      </c>
      <c r="E4747" s="88" t="s">
        <v>3016</v>
      </c>
      <c r="F4747" s="40" t="s">
        <v>1726</v>
      </c>
      <c r="G4747" s="81" t="s">
        <v>3072</v>
      </c>
      <c r="H4747" s="9" t="s">
        <v>10</v>
      </c>
      <c r="I4747" s="102">
        <v>25000</v>
      </c>
      <c r="J4747" s="102">
        <v>25000</v>
      </c>
      <c r="K4747" s="102"/>
      <c r="L4747" s="102">
        <f t="shared" ref="L4747:L4810" si="1674">SUM(M4747:O4747)</f>
        <v>0</v>
      </c>
      <c r="M4747" s="102">
        <v>0</v>
      </c>
      <c r="N4747" s="102"/>
      <c r="O4747" s="102"/>
      <c r="P4747" s="102">
        <f t="shared" ref="P4747:P4810" si="1675">K4747+L4747</f>
        <v>0</v>
      </c>
      <c r="Q4747" s="102">
        <f t="shared" si="1655"/>
        <v>0</v>
      </c>
      <c r="R4747" s="35"/>
    </row>
    <row r="4748" spans="1:18" x14ac:dyDescent="0.3">
      <c r="A4748" s="40" t="s">
        <v>796</v>
      </c>
      <c r="B4748" s="40" t="s">
        <v>166</v>
      </c>
      <c r="C4748" s="40" t="s">
        <v>962</v>
      </c>
      <c r="D4748" s="40" t="s">
        <v>1722</v>
      </c>
      <c r="E4748" s="88" t="s">
        <v>3016</v>
      </c>
      <c r="F4748" s="40" t="s">
        <v>1727</v>
      </c>
      <c r="G4748" s="81" t="s">
        <v>3072</v>
      </c>
      <c r="H4748" s="9" t="s">
        <v>8</v>
      </c>
      <c r="I4748" s="102">
        <v>5000</v>
      </c>
      <c r="J4748" s="102">
        <v>5000</v>
      </c>
      <c r="K4748" s="102"/>
      <c r="L4748" s="102">
        <f t="shared" si="1674"/>
        <v>0</v>
      </c>
      <c r="M4748" s="102">
        <v>0</v>
      </c>
      <c r="N4748" s="102"/>
      <c r="O4748" s="102"/>
      <c r="P4748" s="102">
        <f t="shared" si="1675"/>
        <v>0</v>
      </c>
      <c r="Q4748" s="102">
        <f t="shared" si="1655"/>
        <v>0</v>
      </c>
      <c r="R4748" s="35"/>
    </row>
    <row r="4749" spans="1:18" x14ac:dyDescent="0.3">
      <c r="A4749" s="40" t="s">
        <v>796</v>
      </c>
      <c r="B4749" s="40" t="s">
        <v>166</v>
      </c>
      <c r="C4749" s="40" t="s">
        <v>962</v>
      </c>
      <c r="D4749" s="40" t="s">
        <v>1722</v>
      </c>
      <c r="E4749" s="88" t="s">
        <v>3016</v>
      </c>
      <c r="F4749" s="40" t="s">
        <v>1728</v>
      </c>
      <c r="G4749" s="81" t="s">
        <v>3072</v>
      </c>
      <c r="H4749" s="9" t="s">
        <v>11</v>
      </c>
      <c r="I4749" s="102">
        <v>12000</v>
      </c>
      <c r="J4749" s="102">
        <v>12000</v>
      </c>
      <c r="K4749" s="102"/>
      <c r="L4749" s="102">
        <f t="shared" si="1674"/>
        <v>11520</v>
      </c>
      <c r="M4749" s="102">
        <v>0</v>
      </c>
      <c r="N4749" s="102">
        <v>11520</v>
      </c>
      <c r="O4749" s="102"/>
      <c r="P4749" s="102">
        <f t="shared" si="1675"/>
        <v>11520</v>
      </c>
      <c r="Q4749" s="102">
        <f t="shared" si="1655"/>
        <v>96</v>
      </c>
      <c r="R4749" s="35"/>
    </row>
    <row r="4750" spans="1:18" x14ac:dyDescent="0.3">
      <c r="A4750" s="40" t="s">
        <v>796</v>
      </c>
      <c r="B4750" s="40" t="s">
        <v>166</v>
      </c>
      <c r="C4750" s="40" t="s">
        <v>962</v>
      </c>
      <c r="D4750" s="40" t="s">
        <v>1722</v>
      </c>
      <c r="E4750" s="52" t="s">
        <v>124</v>
      </c>
      <c r="F4750" s="52" t="s">
        <v>0</v>
      </c>
      <c r="G4750" s="52" t="s">
        <v>0</v>
      </c>
      <c r="H4750" s="6" t="s">
        <v>14</v>
      </c>
      <c r="I4750" s="104">
        <f>SUM(I4751)</f>
        <v>128218</v>
      </c>
      <c r="J4750" s="104">
        <f>SUM(J4751)</f>
        <v>128218</v>
      </c>
      <c r="K4750" s="104">
        <f>SUM(K4751)</f>
        <v>0</v>
      </c>
      <c r="L4750" s="104">
        <f t="shared" si="1674"/>
        <v>34763</v>
      </c>
      <c r="M4750" s="104">
        <f>SUM(M4751)</f>
        <v>10663</v>
      </c>
      <c r="N4750" s="104">
        <f t="shared" ref="N4750:O4750" si="1676">SUM(N4751)</f>
        <v>13000</v>
      </c>
      <c r="O4750" s="104">
        <f t="shared" si="1676"/>
        <v>11100</v>
      </c>
      <c r="P4750" s="104">
        <f t="shared" si="1675"/>
        <v>34763</v>
      </c>
      <c r="Q4750" s="104">
        <f t="shared" si="1655"/>
        <v>27.112417913241512</v>
      </c>
      <c r="R4750" s="35"/>
    </row>
    <row r="4751" spans="1:18" x14ac:dyDescent="0.3">
      <c r="A4751" s="40" t="s">
        <v>796</v>
      </c>
      <c r="B4751" s="40" t="s">
        <v>166</v>
      </c>
      <c r="C4751" s="40" t="s">
        <v>962</v>
      </c>
      <c r="D4751" s="40" t="s">
        <v>1722</v>
      </c>
      <c r="E4751" s="88" t="s">
        <v>3017</v>
      </c>
      <c r="F4751" s="40"/>
      <c r="G4751" s="81" t="s">
        <v>3072</v>
      </c>
      <c r="H4751" s="9" t="s">
        <v>15</v>
      </c>
      <c r="I4751" s="102">
        <v>128218</v>
      </c>
      <c r="J4751" s="102">
        <v>128218</v>
      </c>
      <c r="K4751" s="102"/>
      <c r="L4751" s="102">
        <f t="shared" si="1674"/>
        <v>34763</v>
      </c>
      <c r="M4751" s="102">
        <v>10663</v>
      </c>
      <c r="N4751" s="102">
        <v>13000</v>
      </c>
      <c r="O4751" s="102">
        <v>11100</v>
      </c>
      <c r="P4751" s="102">
        <f t="shared" si="1675"/>
        <v>34763</v>
      </c>
      <c r="Q4751" s="102">
        <f t="shared" ref="Q4751:Q4810" si="1677">IF(J4751=0,"-",P4751/J4751*100)</f>
        <v>27.112417913241512</v>
      </c>
      <c r="R4751" s="35"/>
    </row>
    <row r="4752" spans="1:18" x14ac:dyDescent="0.3">
      <c r="A4752" s="40" t="s">
        <v>796</v>
      </c>
      <c r="B4752" s="40" t="s">
        <v>166</v>
      </c>
      <c r="C4752" s="40" t="s">
        <v>962</v>
      </c>
      <c r="D4752" s="40" t="s">
        <v>1722</v>
      </c>
      <c r="E4752" s="52" t="s">
        <v>125</v>
      </c>
      <c r="F4752" s="52" t="s">
        <v>0</v>
      </c>
      <c r="G4752" s="52" t="s">
        <v>0</v>
      </c>
      <c r="H4752" s="6" t="s">
        <v>16</v>
      </c>
      <c r="I4752" s="104">
        <f>SUM(I4753:I4760)</f>
        <v>128100</v>
      </c>
      <c r="J4752" s="104">
        <f>SUM(J4753:J4760)</f>
        <v>123100</v>
      </c>
      <c r="K4752" s="104">
        <f>SUM(K4753:K4760)</f>
        <v>0</v>
      </c>
      <c r="L4752" s="104">
        <f t="shared" si="1674"/>
        <v>16426</v>
      </c>
      <c r="M4752" s="104">
        <f>SUM(M4753:M4760)</f>
        <v>326</v>
      </c>
      <c r="N4752" s="104">
        <f t="shared" ref="N4752:O4752" si="1678">SUM(N4753:N4760)</f>
        <v>9800</v>
      </c>
      <c r="O4752" s="104">
        <f t="shared" si="1678"/>
        <v>6300</v>
      </c>
      <c r="P4752" s="104">
        <f t="shared" si="1675"/>
        <v>16426</v>
      </c>
      <c r="Q4752" s="104">
        <f t="shared" si="1677"/>
        <v>13.343623070674248</v>
      </c>
      <c r="R4752" s="35"/>
    </row>
    <row r="4753" spans="1:18" x14ac:dyDescent="0.3">
      <c r="A4753" s="40" t="s">
        <v>796</v>
      </c>
      <c r="B4753" s="40" t="s">
        <v>166</v>
      </c>
      <c r="C4753" s="40" t="s">
        <v>962</v>
      </c>
      <c r="D4753" s="40" t="s">
        <v>1722</v>
      </c>
      <c r="E4753" s="88" t="s">
        <v>3018</v>
      </c>
      <c r="F4753" s="40"/>
      <c r="G4753" s="81" t="s">
        <v>3072</v>
      </c>
      <c r="H4753" s="9" t="s">
        <v>17</v>
      </c>
      <c r="I4753" s="102">
        <v>5000</v>
      </c>
      <c r="J4753" s="102">
        <v>5000</v>
      </c>
      <c r="K4753" s="102"/>
      <c r="L4753" s="102">
        <f t="shared" si="1674"/>
        <v>0</v>
      </c>
      <c r="M4753" s="102">
        <v>0</v>
      </c>
      <c r="N4753" s="102"/>
      <c r="O4753" s="102"/>
      <c r="P4753" s="102">
        <f t="shared" si="1675"/>
        <v>0</v>
      </c>
      <c r="Q4753" s="102">
        <f t="shared" si="1677"/>
        <v>0</v>
      </c>
      <c r="R4753" s="35"/>
    </row>
    <row r="4754" spans="1:18" x14ac:dyDescent="0.3">
      <c r="A4754" s="40" t="s">
        <v>796</v>
      </c>
      <c r="B4754" s="40" t="s">
        <v>166</v>
      </c>
      <c r="C4754" s="40" t="s">
        <v>962</v>
      </c>
      <c r="D4754" s="40" t="s">
        <v>1722</v>
      </c>
      <c r="E4754" s="88" t="s">
        <v>3031</v>
      </c>
      <c r="F4754" s="40"/>
      <c r="G4754" s="81" t="s">
        <v>3072</v>
      </c>
      <c r="H4754" s="9" t="s">
        <v>18</v>
      </c>
      <c r="I4754" s="102">
        <v>17000</v>
      </c>
      <c r="J4754" s="102">
        <v>17000</v>
      </c>
      <c r="K4754" s="102"/>
      <c r="L4754" s="102">
        <f t="shared" si="1674"/>
        <v>5600</v>
      </c>
      <c r="M4754" s="102">
        <v>0</v>
      </c>
      <c r="N4754" s="102">
        <v>2800</v>
      </c>
      <c r="O4754" s="102">
        <v>2800</v>
      </c>
      <c r="P4754" s="102">
        <f t="shared" si="1675"/>
        <v>5600</v>
      </c>
      <c r="Q4754" s="102">
        <f t="shared" si="1677"/>
        <v>32.941176470588232</v>
      </c>
      <c r="R4754" s="35"/>
    </row>
    <row r="4755" spans="1:18" x14ac:dyDescent="0.3">
      <c r="A4755" s="40" t="s">
        <v>796</v>
      </c>
      <c r="B4755" s="40" t="s">
        <v>166</v>
      </c>
      <c r="C4755" s="40" t="s">
        <v>962</v>
      </c>
      <c r="D4755" s="40" t="s">
        <v>1722</v>
      </c>
      <c r="E4755" s="88" t="s">
        <v>3032</v>
      </c>
      <c r="F4755" s="40"/>
      <c r="G4755" s="81" t="s">
        <v>3072</v>
      </c>
      <c r="H4755" s="9" t="s">
        <v>19</v>
      </c>
      <c r="I4755" s="102">
        <v>6500</v>
      </c>
      <c r="J4755" s="102">
        <v>6500</v>
      </c>
      <c r="K4755" s="102"/>
      <c r="L4755" s="102">
        <f t="shared" si="1674"/>
        <v>1900</v>
      </c>
      <c r="M4755" s="102">
        <v>0</v>
      </c>
      <c r="N4755" s="102">
        <v>1300</v>
      </c>
      <c r="O4755" s="102">
        <v>600</v>
      </c>
      <c r="P4755" s="102">
        <f t="shared" si="1675"/>
        <v>1900</v>
      </c>
      <c r="Q4755" s="102">
        <f t="shared" si="1677"/>
        <v>29.230769230769234</v>
      </c>
      <c r="R4755" s="35"/>
    </row>
    <row r="4756" spans="1:18" x14ac:dyDescent="0.3">
      <c r="A4756" s="40" t="s">
        <v>796</v>
      </c>
      <c r="B4756" s="40" t="s">
        <v>166</v>
      </c>
      <c r="C4756" s="40" t="s">
        <v>962</v>
      </c>
      <c r="D4756" s="40" t="s">
        <v>1722</v>
      </c>
      <c r="E4756" s="88" t="s">
        <v>3026</v>
      </c>
      <c r="F4756" s="40"/>
      <c r="G4756" s="81" t="s">
        <v>3072</v>
      </c>
      <c r="H4756" s="9" t="s">
        <v>20</v>
      </c>
      <c r="I4756" s="102">
        <v>6500</v>
      </c>
      <c r="J4756" s="102">
        <v>6500</v>
      </c>
      <c r="K4756" s="102"/>
      <c r="L4756" s="102">
        <f t="shared" si="1674"/>
        <v>1800</v>
      </c>
      <c r="M4756" s="102">
        <v>0</v>
      </c>
      <c r="N4756" s="102">
        <v>1200</v>
      </c>
      <c r="O4756" s="102">
        <v>600</v>
      </c>
      <c r="P4756" s="102">
        <f t="shared" si="1675"/>
        <v>1800</v>
      </c>
      <c r="Q4756" s="102">
        <f t="shared" si="1677"/>
        <v>27.692307692307693</v>
      </c>
      <c r="R4756" s="35"/>
    </row>
    <row r="4757" spans="1:18" x14ac:dyDescent="0.3">
      <c r="A4757" s="40" t="s">
        <v>796</v>
      </c>
      <c r="B4757" s="40" t="s">
        <v>166</v>
      </c>
      <c r="C4757" s="40" t="s">
        <v>962</v>
      </c>
      <c r="D4757" s="40" t="s">
        <v>1722</v>
      </c>
      <c r="E4757" s="88" t="s">
        <v>3034</v>
      </c>
      <c r="F4757" s="40"/>
      <c r="G4757" s="81" t="s">
        <v>3072</v>
      </c>
      <c r="H4757" s="9" t="s">
        <v>22</v>
      </c>
      <c r="I4757" s="102">
        <v>7700</v>
      </c>
      <c r="J4757" s="102">
        <v>7700</v>
      </c>
      <c r="K4757" s="102"/>
      <c r="L4757" s="102">
        <f t="shared" si="1674"/>
        <v>0</v>
      </c>
      <c r="M4757" s="102">
        <v>0</v>
      </c>
      <c r="N4757" s="102"/>
      <c r="O4757" s="102"/>
      <c r="P4757" s="102">
        <f t="shared" si="1675"/>
        <v>0</v>
      </c>
      <c r="Q4757" s="102">
        <f t="shared" si="1677"/>
        <v>0</v>
      </c>
      <c r="R4757" s="35"/>
    </row>
    <row r="4758" spans="1:18" x14ac:dyDescent="0.3">
      <c r="A4758" s="40" t="s">
        <v>796</v>
      </c>
      <c r="B4758" s="40" t="s">
        <v>166</v>
      </c>
      <c r="C4758" s="40" t="s">
        <v>962</v>
      </c>
      <c r="D4758" s="40" t="s">
        <v>1722</v>
      </c>
      <c r="E4758" s="88" t="s">
        <v>3035</v>
      </c>
      <c r="F4758" s="40"/>
      <c r="G4758" s="81" t="s">
        <v>3072</v>
      </c>
      <c r="H4758" s="9" t="s">
        <v>23</v>
      </c>
      <c r="I4758" s="102">
        <v>6000</v>
      </c>
      <c r="J4758" s="102">
        <v>6000</v>
      </c>
      <c r="K4758" s="102"/>
      <c r="L4758" s="102">
        <f t="shared" si="1674"/>
        <v>2500</v>
      </c>
      <c r="M4758" s="102">
        <v>0</v>
      </c>
      <c r="N4758" s="102">
        <v>2000</v>
      </c>
      <c r="O4758" s="102">
        <v>500</v>
      </c>
      <c r="P4758" s="102">
        <f t="shared" si="1675"/>
        <v>2500</v>
      </c>
      <c r="Q4758" s="102">
        <f t="shared" si="1677"/>
        <v>41.666666666666671</v>
      </c>
      <c r="R4758" s="35"/>
    </row>
    <row r="4759" spans="1:18" x14ac:dyDescent="0.3">
      <c r="A4759" s="40" t="s">
        <v>796</v>
      </c>
      <c r="B4759" s="40" t="s">
        <v>166</v>
      </c>
      <c r="C4759" s="40" t="s">
        <v>962</v>
      </c>
      <c r="D4759" s="40" t="s">
        <v>1722</v>
      </c>
      <c r="E4759" s="88" t="s">
        <v>3036</v>
      </c>
      <c r="F4759" s="40"/>
      <c r="G4759" s="81" t="s">
        <v>3072</v>
      </c>
      <c r="H4759" s="9" t="s">
        <v>24</v>
      </c>
      <c r="I4759" s="102">
        <v>900</v>
      </c>
      <c r="J4759" s="102">
        <v>0</v>
      </c>
      <c r="K4759" s="102"/>
      <c r="L4759" s="102">
        <f t="shared" si="1674"/>
        <v>0</v>
      </c>
      <c r="M4759" s="102">
        <v>0</v>
      </c>
      <c r="N4759" s="102"/>
      <c r="O4759" s="102"/>
      <c r="P4759" s="102">
        <f t="shared" si="1675"/>
        <v>0</v>
      </c>
      <c r="Q4759" s="102" t="str">
        <f t="shared" si="1677"/>
        <v>-</v>
      </c>
      <c r="R4759" s="35"/>
    </row>
    <row r="4760" spans="1:18" x14ac:dyDescent="0.3">
      <c r="A4760" s="41" t="s">
        <v>796</v>
      </c>
      <c r="B4760" s="41" t="s">
        <v>166</v>
      </c>
      <c r="C4760" s="41" t="s">
        <v>962</v>
      </c>
      <c r="D4760" s="41" t="s">
        <v>1722</v>
      </c>
      <c r="E4760" s="41" t="s">
        <v>127</v>
      </c>
      <c r="F4760" s="40" t="s">
        <v>0</v>
      </c>
      <c r="G4760" s="81" t="s">
        <v>0</v>
      </c>
      <c r="H4760" s="6" t="s">
        <v>25</v>
      </c>
      <c r="I4760" s="104">
        <f>SUM(I4761:I4763)</f>
        <v>78500</v>
      </c>
      <c r="J4760" s="104">
        <f>SUM(J4761:J4763)</f>
        <v>74400</v>
      </c>
      <c r="K4760" s="104">
        <f>SUM(K4761:K4763)</f>
        <v>0</v>
      </c>
      <c r="L4760" s="104">
        <f t="shared" si="1674"/>
        <v>4626</v>
      </c>
      <c r="M4760" s="104">
        <f>SUM(M4761:M4763)</f>
        <v>326</v>
      </c>
      <c r="N4760" s="104">
        <f t="shared" ref="N4760:O4760" si="1679">SUM(N4761:N4763)</f>
        <v>2500</v>
      </c>
      <c r="O4760" s="104">
        <f t="shared" si="1679"/>
        <v>1800</v>
      </c>
      <c r="P4760" s="104">
        <f t="shared" si="1675"/>
        <v>4626</v>
      </c>
      <c r="Q4760" s="104">
        <f t="shared" si="1677"/>
        <v>6.217741935483871</v>
      </c>
      <c r="R4760" s="35"/>
    </row>
    <row r="4761" spans="1:18" x14ac:dyDescent="0.3">
      <c r="A4761" s="40" t="s">
        <v>796</v>
      </c>
      <c r="B4761" s="40" t="s">
        <v>166</v>
      </c>
      <c r="C4761" s="40" t="s">
        <v>962</v>
      </c>
      <c r="D4761" s="40" t="s">
        <v>1722</v>
      </c>
      <c r="E4761" s="88" t="s">
        <v>3019</v>
      </c>
      <c r="F4761" s="40"/>
      <c r="G4761" s="81" t="s">
        <v>3072</v>
      </c>
      <c r="H4761" s="9" t="s">
        <v>25</v>
      </c>
      <c r="I4761" s="102">
        <v>62800</v>
      </c>
      <c r="J4761" s="102">
        <v>58700</v>
      </c>
      <c r="K4761" s="102"/>
      <c r="L4761" s="102">
        <f t="shared" si="1674"/>
        <v>2000</v>
      </c>
      <c r="M4761" s="102">
        <v>0</v>
      </c>
      <c r="N4761" s="102">
        <v>1300</v>
      </c>
      <c r="O4761" s="102">
        <v>700</v>
      </c>
      <c r="P4761" s="102">
        <f t="shared" si="1675"/>
        <v>2000</v>
      </c>
      <c r="Q4761" s="102">
        <f t="shared" si="1677"/>
        <v>3.4071550255536627</v>
      </c>
      <c r="R4761" s="35"/>
    </row>
    <row r="4762" spans="1:18" x14ac:dyDescent="0.3">
      <c r="A4762" s="40" t="s">
        <v>796</v>
      </c>
      <c r="B4762" s="40" t="s">
        <v>166</v>
      </c>
      <c r="C4762" s="40" t="s">
        <v>962</v>
      </c>
      <c r="D4762" s="40" t="s">
        <v>1722</v>
      </c>
      <c r="E4762" s="88" t="s">
        <v>3019</v>
      </c>
      <c r="F4762" s="40" t="s">
        <v>1729</v>
      </c>
      <c r="G4762" s="81" t="s">
        <v>3072</v>
      </c>
      <c r="H4762" s="9" t="s">
        <v>135</v>
      </c>
      <c r="I4762" s="102">
        <v>4100</v>
      </c>
      <c r="J4762" s="102">
        <v>4100</v>
      </c>
      <c r="K4762" s="102"/>
      <c r="L4762" s="102">
        <f t="shared" si="1674"/>
        <v>1126</v>
      </c>
      <c r="M4762" s="102">
        <v>326</v>
      </c>
      <c r="N4762" s="102">
        <v>450</v>
      </c>
      <c r="O4762" s="102">
        <v>350</v>
      </c>
      <c r="P4762" s="102">
        <f t="shared" si="1675"/>
        <v>1126</v>
      </c>
      <c r="Q4762" s="102">
        <f t="shared" si="1677"/>
        <v>27.463414634146343</v>
      </c>
      <c r="R4762" s="35"/>
    </row>
    <row r="4763" spans="1:18" ht="20.399999999999999" x14ac:dyDescent="0.3">
      <c r="A4763" s="40" t="s">
        <v>796</v>
      </c>
      <c r="B4763" s="40" t="s">
        <v>166</v>
      </c>
      <c r="C4763" s="40" t="s">
        <v>962</v>
      </c>
      <c r="D4763" s="40" t="s">
        <v>1722</v>
      </c>
      <c r="E4763" s="88" t="s">
        <v>3019</v>
      </c>
      <c r="F4763" s="40" t="s">
        <v>1730</v>
      </c>
      <c r="G4763" s="81" t="s">
        <v>3072</v>
      </c>
      <c r="H4763" s="9" t="s">
        <v>141</v>
      </c>
      <c r="I4763" s="102">
        <v>11600</v>
      </c>
      <c r="J4763" s="102">
        <v>11600</v>
      </c>
      <c r="K4763" s="102"/>
      <c r="L4763" s="102">
        <f t="shared" si="1674"/>
        <v>1500</v>
      </c>
      <c r="M4763" s="102">
        <v>0</v>
      </c>
      <c r="N4763" s="102">
        <v>750</v>
      </c>
      <c r="O4763" s="102">
        <v>750</v>
      </c>
      <c r="P4763" s="102">
        <f t="shared" si="1675"/>
        <v>1500</v>
      </c>
      <c r="Q4763" s="102">
        <f t="shared" si="1677"/>
        <v>12.931034482758621</v>
      </c>
      <c r="R4763" s="35"/>
    </row>
    <row r="4764" spans="1:18" s="34" customFormat="1" ht="20.399999999999999" x14ac:dyDescent="0.3">
      <c r="A4764" s="43" t="s">
        <v>0</v>
      </c>
      <c r="B4764" s="43" t="s">
        <v>0</v>
      </c>
      <c r="C4764" s="43" t="s">
        <v>0</v>
      </c>
      <c r="D4764" s="49" t="s">
        <v>0</v>
      </c>
      <c r="E4764" s="49" t="s">
        <v>0</v>
      </c>
      <c r="F4764" s="49" t="s">
        <v>0</v>
      </c>
      <c r="G4764" s="49" t="s">
        <v>0</v>
      </c>
      <c r="H4764" s="21" t="s">
        <v>53</v>
      </c>
      <c r="I4764" s="112">
        <f t="shared" ref="I4764:O4765" si="1680">SUM(I4765)</f>
        <v>59200</v>
      </c>
      <c r="J4764" s="112">
        <f t="shared" si="1680"/>
        <v>50000</v>
      </c>
      <c r="K4764" s="112">
        <f t="shared" si="1680"/>
        <v>0</v>
      </c>
      <c r="L4764" s="112">
        <f t="shared" si="1674"/>
        <v>50000</v>
      </c>
      <c r="M4764" s="112">
        <f t="shared" si="1680"/>
        <v>0</v>
      </c>
      <c r="N4764" s="112">
        <f t="shared" si="1680"/>
        <v>6000</v>
      </c>
      <c r="O4764" s="112">
        <f t="shared" si="1680"/>
        <v>44000</v>
      </c>
      <c r="P4764" s="112">
        <f t="shared" si="1675"/>
        <v>50000</v>
      </c>
      <c r="Q4764" s="112">
        <f t="shared" si="1677"/>
        <v>100</v>
      </c>
      <c r="R4764" s="35"/>
    </row>
    <row r="4765" spans="1:18" x14ac:dyDescent="0.3">
      <c r="A4765" s="40" t="s">
        <v>796</v>
      </c>
      <c r="B4765" s="40" t="s">
        <v>166</v>
      </c>
      <c r="C4765" s="40" t="s">
        <v>962</v>
      </c>
      <c r="D4765" s="40" t="s">
        <v>1722</v>
      </c>
      <c r="E4765" s="52" t="s">
        <v>149</v>
      </c>
      <c r="F4765" s="52" t="s">
        <v>0</v>
      </c>
      <c r="G4765" s="52" t="s">
        <v>0</v>
      </c>
      <c r="H4765" s="6" t="s">
        <v>46</v>
      </c>
      <c r="I4765" s="104">
        <f t="shared" si="1680"/>
        <v>59200</v>
      </c>
      <c r="J4765" s="104">
        <f t="shared" si="1680"/>
        <v>50000</v>
      </c>
      <c r="K4765" s="104">
        <f t="shared" si="1680"/>
        <v>0</v>
      </c>
      <c r="L4765" s="104">
        <f t="shared" si="1674"/>
        <v>50000</v>
      </c>
      <c r="M4765" s="104">
        <f t="shared" si="1680"/>
        <v>0</v>
      </c>
      <c r="N4765" s="104">
        <f t="shared" si="1680"/>
        <v>6000</v>
      </c>
      <c r="O4765" s="104">
        <f t="shared" si="1680"/>
        <v>44000</v>
      </c>
      <c r="P4765" s="104">
        <f t="shared" si="1675"/>
        <v>50000</v>
      </c>
      <c r="Q4765" s="104">
        <f t="shared" si="1677"/>
        <v>100</v>
      </c>
      <c r="R4765" s="35"/>
    </row>
    <row r="4766" spans="1:18" x14ac:dyDescent="0.3">
      <c r="A4766" s="40" t="s">
        <v>796</v>
      </c>
      <c r="B4766" s="40" t="s">
        <v>166</v>
      </c>
      <c r="C4766" s="40" t="s">
        <v>962</v>
      </c>
      <c r="D4766" s="40" t="s">
        <v>1722</v>
      </c>
      <c r="E4766" s="88" t="s">
        <v>3022</v>
      </c>
      <c r="F4766" s="40"/>
      <c r="G4766" s="81" t="s">
        <v>3072</v>
      </c>
      <c r="H4766" s="9" t="s">
        <v>49</v>
      </c>
      <c r="I4766" s="102">
        <v>59200</v>
      </c>
      <c r="J4766" s="102">
        <v>50000</v>
      </c>
      <c r="K4766" s="102"/>
      <c r="L4766" s="102">
        <f t="shared" si="1674"/>
        <v>50000</v>
      </c>
      <c r="M4766" s="102">
        <v>0</v>
      </c>
      <c r="N4766" s="102">
        <v>6000</v>
      </c>
      <c r="O4766" s="102">
        <v>44000</v>
      </c>
      <c r="P4766" s="102">
        <f t="shared" si="1675"/>
        <v>50000</v>
      </c>
      <c r="Q4766" s="102">
        <f t="shared" si="1677"/>
        <v>100</v>
      </c>
      <c r="R4766" s="35"/>
    </row>
    <row r="4767" spans="1:18" s="34" customFormat="1" x14ac:dyDescent="0.3">
      <c r="A4767" s="49" t="s">
        <v>0</v>
      </c>
      <c r="B4767" s="49" t="s">
        <v>0</v>
      </c>
      <c r="C4767" s="49" t="s">
        <v>0</v>
      </c>
      <c r="D4767" s="49" t="s">
        <v>0</v>
      </c>
      <c r="E4767" s="49" t="s">
        <v>0</v>
      </c>
      <c r="F4767" s="49" t="s">
        <v>0</v>
      </c>
      <c r="G4767" s="49" t="s">
        <v>0</v>
      </c>
      <c r="H4767" s="21" t="s">
        <v>1731</v>
      </c>
      <c r="I4767" s="112">
        <f>SUM(I4741,I4764)</f>
        <v>1642831</v>
      </c>
      <c r="J4767" s="112">
        <f>SUM(J4741,J4764)</f>
        <v>1628631</v>
      </c>
      <c r="K4767" s="112">
        <f>SUM(K4741,K4764)</f>
        <v>0</v>
      </c>
      <c r="L4767" s="112">
        <f t="shared" si="1674"/>
        <v>461420</v>
      </c>
      <c r="M4767" s="112">
        <f>SUM(M4741,M4764)</f>
        <v>123500</v>
      </c>
      <c r="N4767" s="112">
        <f t="shared" ref="N4767:O4767" si="1681">SUM(N4741,N4764)</f>
        <v>157870</v>
      </c>
      <c r="O4767" s="112">
        <f t="shared" si="1681"/>
        <v>180050</v>
      </c>
      <c r="P4767" s="112">
        <f t="shared" si="1675"/>
        <v>461420</v>
      </c>
      <c r="Q4767" s="112">
        <f t="shared" si="1677"/>
        <v>28.331770671195621</v>
      </c>
      <c r="R4767" s="35"/>
    </row>
    <row r="4768" spans="1:18" ht="15" thickBot="1" x14ac:dyDescent="0.35">
      <c r="A4768" s="81" t="s">
        <v>0</v>
      </c>
      <c r="B4768" s="81" t="s">
        <v>0</v>
      </c>
      <c r="C4768" s="81" t="s">
        <v>0</v>
      </c>
      <c r="D4768" s="81" t="s">
        <v>0</v>
      </c>
      <c r="E4768" s="81" t="s">
        <v>0</v>
      </c>
      <c r="F4768" s="81" t="s">
        <v>0</v>
      </c>
      <c r="G4768" s="81" t="s">
        <v>0</v>
      </c>
      <c r="H4768" s="6" t="s">
        <v>152</v>
      </c>
      <c r="I4768" s="104">
        <v>52</v>
      </c>
      <c r="J4768" s="104">
        <v>52</v>
      </c>
      <c r="K4768" s="104"/>
      <c r="L4768" s="104"/>
      <c r="M4768" s="104"/>
      <c r="N4768" s="104"/>
      <c r="O4768" s="104"/>
      <c r="P4768" s="104"/>
      <c r="Q4768" s="104"/>
      <c r="R4768" s="35"/>
    </row>
    <row r="4769" spans="1:18" s="34" customFormat="1" ht="31.2" thickBot="1" x14ac:dyDescent="0.35">
      <c r="A4769" s="127" t="s">
        <v>0</v>
      </c>
      <c r="B4769" s="127" t="s">
        <v>0</v>
      </c>
      <c r="C4769" s="127" t="s">
        <v>0</v>
      </c>
      <c r="D4769" s="127" t="s">
        <v>0</v>
      </c>
      <c r="E4769" s="127" t="s">
        <v>0</v>
      </c>
      <c r="F4769" s="127" t="s">
        <v>0</v>
      </c>
      <c r="G4769" s="127" t="s">
        <v>0</v>
      </c>
      <c r="H4769" s="29" t="s">
        <v>63</v>
      </c>
      <c r="I4769" s="124" t="s">
        <v>3013</v>
      </c>
      <c r="J4769" s="124" t="s">
        <v>2</v>
      </c>
      <c r="K4769" s="124" t="s">
        <v>3097</v>
      </c>
      <c r="L4769" s="124" t="s">
        <v>3097</v>
      </c>
      <c r="M4769" s="124" t="s">
        <v>3098</v>
      </c>
      <c r="N4769" s="124" t="s">
        <v>3099</v>
      </c>
      <c r="O4769" s="124" t="s">
        <v>3100</v>
      </c>
      <c r="P4769" s="124" t="s">
        <v>3097</v>
      </c>
      <c r="Q4769" s="126" t="s">
        <v>3101</v>
      </c>
      <c r="R4769" s="35"/>
    </row>
    <row r="4770" spans="1:18" x14ac:dyDescent="0.3">
      <c r="A4770" s="128"/>
      <c r="B4770" s="128"/>
      <c r="C4770" s="128"/>
      <c r="D4770" s="128"/>
      <c r="E4770" s="128"/>
      <c r="F4770" s="128"/>
      <c r="G4770" s="128"/>
      <c r="H4770" s="10" t="s">
        <v>0</v>
      </c>
      <c r="I4770" s="103">
        <v>1</v>
      </c>
      <c r="J4770" s="103">
        <v>2</v>
      </c>
      <c r="K4770" s="103">
        <v>3</v>
      </c>
      <c r="L4770" s="103" t="s">
        <v>3</v>
      </c>
      <c r="M4770" s="103">
        <v>5</v>
      </c>
      <c r="N4770" s="103">
        <v>6</v>
      </c>
      <c r="O4770" s="103">
        <v>7</v>
      </c>
      <c r="P4770" s="103" t="s">
        <v>3102</v>
      </c>
      <c r="Q4770" s="103">
        <v>9</v>
      </c>
      <c r="R4770" s="35"/>
    </row>
    <row r="4771" spans="1:18" x14ac:dyDescent="0.3">
      <c r="A4771" s="128"/>
      <c r="B4771" s="128"/>
      <c r="C4771" s="128"/>
      <c r="D4771" s="128"/>
      <c r="E4771" s="128"/>
      <c r="F4771" s="128"/>
      <c r="G4771" s="128"/>
      <c r="H4771" s="11" t="s">
        <v>100</v>
      </c>
      <c r="I4771" s="105">
        <f>SUM(I4767)</f>
        <v>1642831</v>
      </c>
      <c r="J4771" s="105">
        <f>SUM(J4767)</f>
        <v>1628631</v>
      </c>
      <c r="K4771" s="105">
        <f>SUM(K4767)</f>
        <v>0</v>
      </c>
      <c r="L4771" s="105">
        <f t="shared" si="1674"/>
        <v>461420</v>
      </c>
      <c r="M4771" s="105">
        <f>SUM(M4767)</f>
        <v>123500</v>
      </c>
      <c r="N4771" s="105">
        <f t="shared" ref="N4771:O4771" si="1682">SUM(N4767)</f>
        <v>157870</v>
      </c>
      <c r="O4771" s="105">
        <f t="shared" si="1682"/>
        <v>180050</v>
      </c>
      <c r="P4771" s="105">
        <f t="shared" si="1675"/>
        <v>461420</v>
      </c>
      <c r="Q4771" s="105">
        <f t="shared" si="1677"/>
        <v>28.331770671195621</v>
      </c>
      <c r="R4771" s="35"/>
    </row>
    <row r="4772" spans="1:18" x14ac:dyDescent="0.3">
      <c r="A4772" s="128"/>
      <c r="B4772" s="128"/>
      <c r="C4772" s="128"/>
      <c r="D4772" s="128"/>
      <c r="E4772" s="128"/>
      <c r="F4772" s="128"/>
      <c r="G4772" s="128"/>
      <c r="H4772" s="12" t="s">
        <v>62</v>
      </c>
      <c r="I4772" s="105">
        <f>SUM(I4771)</f>
        <v>1642831</v>
      </c>
      <c r="J4772" s="105">
        <f>SUM(J4771)</f>
        <v>1628631</v>
      </c>
      <c r="K4772" s="105">
        <f>SUM(K4771)</f>
        <v>0</v>
      </c>
      <c r="L4772" s="105">
        <f t="shared" si="1674"/>
        <v>461420</v>
      </c>
      <c r="M4772" s="105">
        <f>SUM(M4771)</f>
        <v>123500</v>
      </c>
      <c r="N4772" s="105">
        <f t="shared" ref="N4772:O4772" si="1683">SUM(N4771)</f>
        <v>157870</v>
      </c>
      <c r="O4772" s="105">
        <f t="shared" si="1683"/>
        <v>180050</v>
      </c>
      <c r="P4772" s="105">
        <f t="shared" si="1675"/>
        <v>461420</v>
      </c>
      <c r="Q4772" s="105">
        <f t="shared" si="1677"/>
        <v>28.331770671195621</v>
      </c>
      <c r="R4772" s="35"/>
    </row>
    <row r="4773" spans="1:18" x14ac:dyDescent="0.3">
      <c r="A4773" s="129"/>
      <c r="B4773" s="129"/>
      <c r="C4773" s="129"/>
      <c r="D4773" s="129"/>
      <c r="E4773" s="129"/>
      <c r="F4773" s="129"/>
      <c r="G4773" s="129"/>
      <c r="R4773" s="35"/>
    </row>
    <row r="4774" spans="1:18" ht="15" thickBot="1" x14ac:dyDescent="0.35">
      <c r="A4774" s="81" t="s">
        <v>0</v>
      </c>
      <c r="B4774" s="81" t="s">
        <v>0</v>
      </c>
      <c r="C4774" s="81" t="s">
        <v>0</v>
      </c>
      <c r="D4774" s="81" t="s">
        <v>0</v>
      </c>
      <c r="E4774" s="81" t="s">
        <v>0</v>
      </c>
      <c r="F4774" s="81" t="s">
        <v>0</v>
      </c>
      <c r="G4774" s="81" t="s">
        <v>0</v>
      </c>
      <c r="H4774" s="13" t="s">
        <v>0</v>
      </c>
      <c r="I4774" s="106"/>
      <c r="J4774" s="106"/>
      <c r="K4774" s="106"/>
      <c r="L4774" s="106"/>
      <c r="M4774" s="106"/>
      <c r="N4774" s="106"/>
      <c r="O4774" s="106"/>
      <c r="P4774" s="106"/>
      <c r="Q4774" s="106"/>
      <c r="R4774" s="35"/>
    </row>
    <row r="4775" spans="1:18" s="34" customFormat="1" ht="31.2" thickBot="1" x14ac:dyDescent="0.35">
      <c r="A4775" s="45" t="s">
        <v>112</v>
      </c>
      <c r="B4775" s="45" t="s">
        <v>113</v>
      </c>
      <c r="C4775" s="45" t="s">
        <v>114</v>
      </c>
      <c r="D4775" s="46" t="s">
        <v>0</v>
      </c>
      <c r="E4775" s="45" t="s">
        <v>3014</v>
      </c>
      <c r="F4775" s="45" t="s">
        <v>115</v>
      </c>
      <c r="G4775" s="45" t="s">
        <v>116</v>
      </c>
      <c r="H4775" s="29" t="s">
        <v>1</v>
      </c>
      <c r="I4775" s="124" t="s">
        <v>3013</v>
      </c>
      <c r="J4775" s="124" t="s">
        <v>2</v>
      </c>
      <c r="K4775" s="124" t="s">
        <v>3097</v>
      </c>
      <c r="L4775" s="124" t="s">
        <v>3097</v>
      </c>
      <c r="M4775" s="124" t="s">
        <v>3098</v>
      </c>
      <c r="N4775" s="124" t="s">
        <v>3099</v>
      </c>
      <c r="O4775" s="124" t="s">
        <v>3100</v>
      </c>
      <c r="P4775" s="124" t="s">
        <v>3097</v>
      </c>
      <c r="Q4775" s="126" t="s">
        <v>3101</v>
      </c>
      <c r="R4775" s="35"/>
    </row>
    <row r="4776" spans="1:18" x14ac:dyDescent="0.3">
      <c r="A4776" s="50" t="s">
        <v>0</v>
      </c>
      <c r="B4776" s="50" t="s">
        <v>0</v>
      </c>
      <c r="C4776" s="50" t="s">
        <v>0</v>
      </c>
      <c r="D4776" s="51" t="s">
        <v>0</v>
      </c>
      <c r="E4776" s="51" t="s">
        <v>0</v>
      </c>
      <c r="F4776" s="86" t="s">
        <v>0</v>
      </c>
      <c r="G4776" s="87" t="s">
        <v>0</v>
      </c>
      <c r="H4776" s="8" t="s">
        <v>0</v>
      </c>
      <c r="I4776" s="103">
        <v>1</v>
      </c>
      <c r="J4776" s="103">
        <v>2</v>
      </c>
      <c r="K4776" s="103">
        <v>3</v>
      </c>
      <c r="L4776" s="103" t="s">
        <v>3</v>
      </c>
      <c r="M4776" s="103">
        <v>5</v>
      </c>
      <c r="N4776" s="103">
        <v>6</v>
      </c>
      <c r="O4776" s="103">
        <v>7</v>
      </c>
      <c r="P4776" s="103" t="s">
        <v>3102</v>
      </c>
      <c r="Q4776" s="103">
        <v>9</v>
      </c>
      <c r="R4776" s="35"/>
    </row>
    <row r="4777" spans="1:18" x14ac:dyDescent="0.3">
      <c r="A4777" s="41" t="s">
        <v>796</v>
      </c>
      <c r="B4777" s="41" t="s">
        <v>166</v>
      </c>
      <c r="C4777" s="40" t="s">
        <v>973</v>
      </c>
      <c r="D4777" s="40" t="s">
        <v>1732</v>
      </c>
      <c r="E4777" s="52" t="s">
        <v>0</v>
      </c>
      <c r="F4777" s="52" t="s">
        <v>0</v>
      </c>
      <c r="G4777" s="52" t="s">
        <v>0</v>
      </c>
      <c r="H4777" s="6" t="s">
        <v>1733</v>
      </c>
      <c r="I4777" s="102"/>
      <c r="J4777" s="102"/>
      <c r="K4777" s="102"/>
      <c r="L4777" s="102">
        <f t="shared" si="1674"/>
        <v>0</v>
      </c>
      <c r="M4777" s="102">
        <v>0</v>
      </c>
      <c r="N4777" s="102"/>
      <c r="O4777" s="102"/>
      <c r="P4777" s="102">
        <f t="shared" si="1675"/>
        <v>0</v>
      </c>
      <c r="Q4777" s="102" t="str">
        <f t="shared" si="1677"/>
        <v>-</v>
      </c>
      <c r="R4777" s="35"/>
    </row>
    <row r="4778" spans="1:18" s="34" customFormat="1" ht="20.399999999999999" x14ac:dyDescent="0.3">
      <c r="A4778" s="43" t="s">
        <v>0</v>
      </c>
      <c r="B4778" s="43" t="s">
        <v>0</v>
      </c>
      <c r="C4778" s="43" t="s">
        <v>0</v>
      </c>
      <c r="D4778" s="49" t="s">
        <v>0</v>
      </c>
      <c r="E4778" s="49" t="s">
        <v>0</v>
      </c>
      <c r="F4778" s="49" t="s">
        <v>0</v>
      </c>
      <c r="G4778" s="49" t="s">
        <v>0</v>
      </c>
      <c r="H4778" s="21" t="s">
        <v>26</v>
      </c>
      <c r="I4778" s="112">
        <f>SUM(I4779,I4787,I4789)</f>
        <v>1206916</v>
      </c>
      <c r="J4778" s="112">
        <f>SUM(J4779,J4787,J4789)</f>
        <v>1199716</v>
      </c>
      <c r="K4778" s="112">
        <f>SUM(K4779,K4787,K4789)</f>
        <v>0</v>
      </c>
      <c r="L4778" s="112">
        <f t="shared" si="1674"/>
        <v>314119</v>
      </c>
      <c r="M4778" s="112">
        <f>SUM(M4779,M4787,M4789)</f>
        <v>96669</v>
      </c>
      <c r="N4778" s="112">
        <f t="shared" ref="N4778:O4778" si="1684">SUM(N4779,N4787,N4789)</f>
        <v>110050</v>
      </c>
      <c r="O4778" s="112">
        <f t="shared" si="1684"/>
        <v>107400</v>
      </c>
      <c r="P4778" s="112">
        <f t="shared" si="1675"/>
        <v>314119</v>
      </c>
      <c r="Q4778" s="112">
        <f t="shared" si="1677"/>
        <v>26.18277992458215</v>
      </c>
      <c r="R4778" s="35"/>
    </row>
    <row r="4779" spans="1:18" x14ac:dyDescent="0.3">
      <c r="A4779" s="40" t="s">
        <v>796</v>
      </c>
      <c r="B4779" s="40" t="s">
        <v>166</v>
      </c>
      <c r="C4779" s="40" t="s">
        <v>973</v>
      </c>
      <c r="D4779" s="40" t="s">
        <v>1732</v>
      </c>
      <c r="E4779" s="52" t="s">
        <v>119</v>
      </c>
      <c r="F4779" s="52" t="s">
        <v>0</v>
      </c>
      <c r="G4779" s="52" t="s">
        <v>0</v>
      </c>
      <c r="H4779" s="6" t="s">
        <v>5</v>
      </c>
      <c r="I4779" s="104">
        <f>SUM(I4780,I4781)</f>
        <v>1024494</v>
      </c>
      <c r="J4779" s="104">
        <f>SUM(J4780,J4781)</f>
        <v>1024494</v>
      </c>
      <c r="K4779" s="104">
        <f>SUM(K4780,K4781)</f>
        <v>0</v>
      </c>
      <c r="L4779" s="104">
        <f t="shared" si="1674"/>
        <v>269494</v>
      </c>
      <c r="M4779" s="104">
        <f>SUM(M4780,M4781)</f>
        <v>88094</v>
      </c>
      <c r="N4779" s="104">
        <f t="shared" ref="N4779:O4779" si="1685">SUM(N4780,N4781)</f>
        <v>90700</v>
      </c>
      <c r="O4779" s="104">
        <f t="shared" si="1685"/>
        <v>90700</v>
      </c>
      <c r="P4779" s="104">
        <f t="shared" si="1675"/>
        <v>269494</v>
      </c>
      <c r="Q4779" s="104">
        <f t="shared" si="1677"/>
        <v>26.305083289897258</v>
      </c>
      <c r="R4779" s="35"/>
    </row>
    <row r="4780" spans="1:18" x14ac:dyDescent="0.3">
      <c r="A4780" s="40" t="s">
        <v>796</v>
      </c>
      <c r="B4780" s="40" t="s">
        <v>166</v>
      </c>
      <c r="C4780" s="40" t="s">
        <v>973</v>
      </c>
      <c r="D4780" s="40" t="s">
        <v>1732</v>
      </c>
      <c r="E4780" s="88" t="s">
        <v>3015</v>
      </c>
      <c r="F4780" s="40"/>
      <c r="G4780" s="81" t="s">
        <v>3072</v>
      </c>
      <c r="H4780" s="9" t="s">
        <v>6</v>
      </c>
      <c r="I4780" s="102">
        <v>897444</v>
      </c>
      <c r="J4780" s="102">
        <v>897444</v>
      </c>
      <c r="K4780" s="102"/>
      <c r="L4780" s="102">
        <f t="shared" si="1674"/>
        <v>239228</v>
      </c>
      <c r="M4780" s="102">
        <v>79228</v>
      </c>
      <c r="N4780" s="102">
        <v>80000</v>
      </c>
      <c r="O4780" s="102">
        <v>80000</v>
      </c>
      <c r="P4780" s="102">
        <f t="shared" si="1675"/>
        <v>239228</v>
      </c>
      <c r="Q4780" s="102">
        <f t="shared" si="1677"/>
        <v>26.656593614754794</v>
      </c>
      <c r="R4780" s="35"/>
    </row>
    <row r="4781" spans="1:18" x14ac:dyDescent="0.3">
      <c r="A4781" s="41" t="s">
        <v>796</v>
      </c>
      <c r="B4781" s="41" t="s">
        <v>166</v>
      </c>
      <c r="C4781" s="41" t="s">
        <v>973</v>
      </c>
      <c r="D4781" s="41" t="s">
        <v>1732</v>
      </c>
      <c r="E4781" s="41" t="s">
        <v>120</v>
      </c>
      <c r="F4781" s="40" t="s">
        <v>0</v>
      </c>
      <c r="G4781" s="81" t="s">
        <v>0</v>
      </c>
      <c r="H4781" s="6" t="s">
        <v>7</v>
      </c>
      <c r="I4781" s="104">
        <f>SUM(I4782:I4786)</f>
        <v>127050</v>
      </c>
      <c r="J4781" s="104">
        <f>SUM(J4782:J4786)</f>
        <v>127050</v>
      </c>
      <c r="K4781" s="104">
        <f>SUM(K4782:K4786)</f>
        <v>0</v>
      </c>
      <c r="L4781" s="104">
        <f t="shared" si="1674"/>
        <v>30266</v>
      </c>
      <c r="M4781" s="104">
        <f>SUM(M4782:M4786)</f>
        <v>8866</v>
      </c>
      <c r="N4781" s="104">
        <f t="shared" ref="N4781:O4781" si="1686">SUM(N4782:N4786)</f>
        <v>10700</v>
      </c>
      <c r="O4781" s="104">
        <f t="shared" si="1686"/>
        <v>10700</v>
      </c>
      <c r="P4781" s="104">
        <f t="shared" si="1675"/>
        <v>30266</v>
      </c>
      <c r="Q4781" s="104">
        <f t="shared" si="1677"/>
        <v>23.82211727666273</v>
      </c>
      <c r="R4781" s="35"/>
    </row>
    <row r="4782" spans="1:18" x14ac:dyDescent="0.3">
      <c r="A4782" s="40" t="s">
        <v>796</v>
      </c>
      <c r="B4782" s="40" t="s">
        <v>166</v>
      </c>
      <c r="C4782" s="40" t="s">
        <v>973</v>
      </c>
      <c r="D4782" s="40" t="s">
        <v>1732</v>
      </c>
      <c r="E4782" s="88" t="s">
        <v>3016</v>
      </c>
      <c r="F4782" s="40" t="s">
        <v>1734</v>
      </c>
      <c r="G4782" s="81" t="s">
        <v>3072</v>
      </c>
      <c r="H4782" s="9" t="s">
        <v>9</v>
      </c>
      <c r="I4782" s="102">
        <v>18850</v>
      </c>
      <c r="J4782" s="102">
        <v>18850</v>
      </c>
      <c r="K4782" s="102"/>
      <c r="L4782" s="102">
        <f t="shared" si="1674"/>
        <v>5044</v>
      </c>
      <c r="M4782" s="102">
        <v>1644</v>
      </c>
      <c r="N4782" s="102">
        <v>1700</v>
      </c>
      <c r="O4782" s="102">
        <v>1700</v>
      </c>
      <c r="P4782" s="102">
        <f t="shared" si="1675"/>
        <v>5044</v>
      </c>
      <c r="Q4782" s="102">
        <f t="shared" si="1677"/>
        <v>26.758620689655171</v>
      </c>
      <c r="R4782" s="35"/>
    </row>
    <row r="4783" spans="1:18" x14ac:dyDescent="0.3">
      <c r="A4783" s="40" t="s">
        <v>796</v>
      </c>
      <c r="B4783" s="40" t="s">
        <v>166</v>
      </c>
      <c r="C4783" s="40" t="s">
        <v>973</v>
      </c>
      <c r="D4783" s="40" t="s">
        <v>1732</v>
      </c>
      <c r="E4783" s="88" t="s">
        <v>3016</v>
      </c>
      <c r="F4783" s="40" t="s">
        <v>1735</v>
      </c>
      <c r="G4783" s="81" t="s">
        <v>3072</v>
      </c>
      <c r="H4783" s="9" t="s">
        <v>12</v>
      </c>
      <c r="I4783" s="102">
        <v>75000</v>
      </c>
      <c r="J4783" s="102">
        <v>75000</v>
      </c>
      <c r="K4783" s="102"/>
      <c r="L4783" s="102">
        <f t="shared" si="1674"/>
        <v>25222</v>
      </c>
      <c r="M4783" s="102">
        <v>7222</v>
      </c>
      <c r="N4783" s="102">
        <v>9000</v>
      </c>
      <c r="O4783" s="102">
        <v>9000</v>
      </c>
      <c r="P4783" s="102">
        <f t="shared" si="1675"/>
        <v>25222</v>
      </c>
      <c r="Q4783" s="102">
        <f t="shared" si="1677"/>
        <v>33.629333333333335</v>
      </c>
      <c r="R4783" s="35"/>
    </row>
    <row r="4784" spans="1:18" x14ac:dyDescent="0.3">
      <c r="A4784" s="40" t="s">
        <v>796</v>
      </c>
      <c r="B4784" s="40" t="s">
        <v>166</v>
      </c>
      <c r="C4784" s="40" t="s">
        <v>973</v>
      </c>
      <c r="D4784" s="40" t="s">
        <v>1732</v>
      </c>
      <c r="E4784" s="88" t="s">
        <v>3016</v>
      </c>
      <c r="F4784" s="40" t="s">
        <v>1736</v>
      </c>
      <c r="G4784" s="81" t="s">
        <v>3072</v>
      </c>
      <c r="H4784" s="9" t="s">
        <v>10</v>
      </c>
      <c r="I4784" s="102">
        <v>18200</v>
      </c>
      <c r="J4784" s="102">
        <v>18200</v>
      </c>
      <c r="K4784" s="102"/>
      <c r="L4784" s="102">
        <f t="shared" si="1674"/>
        <v>0</v>
      </c>
      <c r="M4784" s="102">
        <v>0</v>
      </c>
      <c r="N4784" s="102"/>
      <c r="O4784" s="102"/>
      <c r="P4784" s="102">
        <f t="shared" si="1675"/>
        <v>0</v>
      </c>
      <c r="Q4784" s="102">
        <f t="shared" si="1677"/>
        <v>0</v>
      </c>
      <c r="R4784" s="35"/>
    </row>
    <row r="4785" spans="1:18" x14ac:dyDescent="0.3">
      <c r="A4785" s="40" t="s">
        <v>796</v>
      </c>
      <c r="B4785" s="40" t="s">
        <v>166</v>
      </c>
      <c r="C4785" s="40" t="s">
        <v>973</v>
      </c>
      <c r="D4785" s="40" t="s">
        <v>1732</v>
      </c>
      <c r="E4785" s="88" t="s">
        <v>3016</v>
      </c>
      <c r="F4785" s="40" t="s">
        <v>1737</v>
      </c>
      <c r="G4785" s="81" t="s">
        <v>3072</v>
      </c>
      <c r="H4785" s="9" t="s">
        <v>8</v>
      </c>
      <c r="I4785" s="102">
        <v>9000</v>
      </c>
      <c r="J4785" s="102">
        <v>9000</v>
      </c>
      <c r="K4785" s="102"/>
      <c r="L4785" s="102">
        <f t="shared" si="1674"/>
        <v>0</v>
      </c>
      <c r="M4785" s="102">
        <v>0</v>
      </c>
      <c r="N4785" s="102">
        <v>0</v>
      </c>
      <c r="O4785" s="102">
        <v>0</v>
      </c>
      <c r="P4785" s="102">
        <f t="shared" si="1675"/>
        <v>0</v>
      </c>
      <c r="Q4785" s="102">
        <f t="shared" si="1677"/>
        <v>0</v>
      </c>
      <c r="R4785" s="35"/>
    </row>
    <row r="4786" spans="1:18" x14ac:dyDescent="0.3">
      <c r="A4786" s="40" t="s">
        <v>796</v>
      </c>
      <c r="B4786" s="40" t="s">
        <v>166</v>
      </c>
      <c r="C4786" s="40" t="s">
        <v>973</v>
      </c>
      <c r="D4786" s="40" t="s">
        <v>1732</v>
      </c>
      <c r="E4786" s="88" t="s">
        <v>3016</v>
      </c>
      <c r="F4786" s="40" t="s">
        <v>1738</v>
      </c>
      <c r="G4786" s="81" t="s">
        <v>3072</v>
      </c>
      <c r="H4786" s="9" t="s">
        <v>11</v>
      </c>
      <c r="I4786" s="102">
        <v>6000</v>
      </c>
      <c r="J4786" s="102">
        <v>6000</v>
      </c>
      <c r="K4786" s="102"/>
      <c r="L4786" s="102">
        <f t="shared" si="1674"/>
        <v>0</v>
      </c>
      <c r="M4786" s="102">
        <v>0</v>
      </c>
      <c r="N4786" s="102"/>
      <c r="O4786" s="102"/>
      <c r="P4786" s="102">
        <f t="shared" si="1675"/>
        <v>0</v>
      </c>
      <c r="Q4786" s="102">
        <f t="shared" si="1677"/>
        <v>0</v>
      </c>
      <c r="R4786" s="35"/>
    </row>
    <row r="4787" spans="1:18" x14ac:dyDescent="0.3">
      <c r="A4787" s="40" t="s">
        <v>796</v>
      </c>
      <c r="B4787" s="40" t="s">
        <v>166</v>
      </c>
      <c r="C4787" s="40" t="s">
        <v>973</v>
      </c>
      <c r="D4787" s="40" t="s">
        <v>1732</v>
      </c>
      <c r="E4787" s="52" t="s">
        <v>124</v>
      </c>
      <c r="F4787" s="52" t="s">
        <v>0</v>
      </c>
      <c r="G4787" s="52" t="s">
        <v>0</v>
      </c>
      <c r="H4787" s="6" t="s">
        <v>14</v>
      </c>
      <c r="I4787" s="104">
        <f>SUM(I4788)</f>
        <v>96322</v>
      </c>
      <c r="J4787" s="104">
        <f>SUM(J4788)</f>
        <v>96322</v>
      </c>
      <c r="K4787" s="104">
        <f>SUM(K4788)</f>
        <v>0</v>
      </c>
      <c r="L4787" s="104">
        <f t="shared" si="1674"/>
        <v>26720</v>
      </c>
      <c r="M4787" s="104">
        <f>SUM(M4788)</f>
        <v>8320</v>
      </c>
      <c r="N4787" s="104">
        <f t="shared" ref="N4787:O4787" si="1687">SUM(N4788)</f>
        <v>10000</v>
      </c>
      <c r="O4787" s="104">
        <f t="shared" si="1687"/>
        <v>8400</v>
      </c>
      <c r="P4787" s="104">
        <f t="shared" si="1675"/>
        <v>26720</v>
      </c>
      <c r="Q4787" s="104">
        <f t="shared" si="1677"/>
        <v>27.740287784722078</v>
      </c>
      <c r="R4787" s="35"/>
    </row>
    <row r="4788" spans="1:18" x14ac:dyDescent="0.3">
      <c r="A4788" s="40" t="s">
        <v>796</v>
      </c>
      <c r="B4788" s="40" t="s">
        <v>166</v>
      </c>
      <c r="C4788" s="40" t="s">
        <v>973</v>
      </c>
      <c r="D4788" s="40" t="s">
        <v>1732</v>
      </c>
      <c r="E4788" s="88" t="s">
        <v>3017</v>
      </c>
      <c r="F4788" s="40"/>
      <c r="G4788" s="81" t="s">
        <v>3072</v>
      </c>
      <c r="H4788" s="9" t="s">
        <v>15</v>
      </c>
      <c r="I4788" s="102">
        <v>96322</v>
      </c>
      <c r="J4788" s="102">
        <v>96322</v>
      </c>
      <c r="K4788" s="102"/>
      <c r="L4788" s="102">
        <f t="shared" si="1674"/>
        <v>26720</v>
      </c>
      <c r="M4788" s="102">
        <v>8320</v>
      </c>
      <c r="N4788" s="102">
        <v>10000</v>
      </c>
      <c r="O4788" s="102">
        <v>8400</v>
      </c>
      <c r="P4788" s="102">
        <f t="shared" si="1675"/>
        <v>26720</v>
      </c>
      <c r="Q4788" s="102">
        <f t="shared" si="1677"/>
        <v>27.740287784722078</v>
      </c>
      <c r="R4788" s="35"/>
    </row>
    <row r="4789" spans="1:18" x14ac:dyDescent="0.3">
      <c r="A4789" s="40" t="s">
        <v>796</v>
      </c>
      <c r="B4789" s="40" t="s">
        <v>166</v>
      </c>
      <c r="C4789" s="40" t="s">
        <v>973</v>
      </c>
      <c r="D4789" s="40" t="s">
        <v>1732</v>
      </c>
      <c r="E4789" s="52" t="s">
        <v>125</v>
      </c>
      <c r="F4789" s="52" t="s">
        <v>0</v>
      </c>
      <c r="G4789" s="52" t="s">
        <v>0</v>
      </c>
      <c r="H4789" s="6" t="s">
        <v>16</v>
      </c>
      <c r="I4789" s="104">
        <f>SUM(I4790:I4798)</f>
        <v>86100</v>
      </c>
      <c r="J4789" s="104">
        <f>SUM(J4790:J4798)</f>
        <v>78900</v>
      </c>
      <c r="K4789" s="104">
        <f>SUM(K4790:K4798)</f>
        <v>0</v>
      </c>
      <c r="L4789" s="104">
        <f t="shared" si="1674"/>
        <v>17905</v>
      </c>
      <c r="M4789" s="104">
        <f>SUM(M4790:M4798)</f>
        <v>255</v>
      </c>
      <c r="N4789" s="104">
        <f t="shared" ref="N4789:O4789" si="1688">SUM(N4790:N4798)</f>
        <v>9350</v>
      </c>
      <c r="O4789" s="104">
        <f t="shared" si="1688"/>
        <v>8300</v>
      </c>
      <c r="P4789" s="104">
        <f t="shared" si="1675"/>
        <v>17905</v>
      </c>
      <c r="Q4789" s="104">
        <f t="shared" si="1677"/>
        <v>22.693282636248416</v>
      </c>
      <c r="R4789" s="35"/>
    </row>
    <row r="4790" spans="1:18" x14ac:dyDescent="0.3">
      <c r="A4790" s="40" t="s">
        <v>796</v>
      </c>
      <c r="B4790" s="40" t="s">
        <v>166</v>
      </c>
      <c r="C4790" s="40" t="s">
        <v>973</v>
      </c>
      <c r="D4790" s="40" t="s">
        <v>1732</v>
      </c>
      <c r="E4790" s="88" t="s">
        <v>3018</v>
      </c>
      <c r="F4790" s="40"/>
      <c r="G4790" s="81" t="s">
        <v>3072</v>
      </c>
      <c r="H4790" s="9" t="s">
        <v>17</v>
      </c>
      <c r="I4790" s="102">
        <v>500</v>
      </c>
      <c r="J4790" s="102">
        <v>500</v>
      </c>
      <c r="K4790" s="102"/>
      <c r="L4790" s="102">
        <f t="shared" si="1674"/>
        <v>0</v>
      </c>
      <c r="M4790" s="102">
        <v>0</v>
      </c>
      <c r="N4790" s="102"/>
      <c r="O4790" s="102"/>
      <c r="P4790" s="102">
        <f t="shared" si="1675"/>
        <v>0</v>
      </c>
      <c r="Q4790" s="102">
        <f t="shared" si="1677"/>
        <v>0</v>
      </c>
      <c r="R4790" s="35"/>
    </row>
    <row r="4791" spans="1:18" x14ac:dyDescent="0.3">
      <c r="A4791" s="40" t="s">
        <v>796</v>
      </c>
      <c r="B4791" s="40" t="s">
        <v>166</v>
      </c>
      <c r="C4791" s="40" t="s">
        <v>973</v>
      </c>
      <c r="D4791" s="40" t="s">
        <v>1732</v>
      </c>
      <c r="E4791" s="88" t="s">
        <v>3031</v>
      </c>
      <c r="F4791" s="40"/>
      <c r="G4791" s="81" t="s">
        <v>3072</v>
      </c>
      <c r="H4791" s="9" t="s">
        <v>18</v>
      </c>
      <c r="I4791" s="102">
        <v>32000</v>
      </c>
      <c r="J4791" s="102">
        <v>32000</v>
      </c>
      <c r="K4791" s="102"/>
      <c r="L4791" s="102">
        <f t="shared" si="1674"/>
        <v>8000</v>
      </c>
      <c r="M4791" s="102">
        <v>0</v>
      </c>
      <c r="N4791" s="102">
        <v>4000</v>
      </c>
      <c r="O4791" s="102">
        <v>4000</v>
      </c>
      <c r="P4791" s="102">
        <f t="shared" si="1675"/>
        <v>8000</v>
      </c>
      <c r="Q4791" s="102">
        <f t="shared" si="1677"/>
        <v>25</v>
      </c>
      <c r="R4791" s="35"/>
    </row>
    <row r="4792" spans="1:18" x14ac:dyDescent="0.3">
      <c r="A4792" s="40" t="s">
        <v>796</v>
      </c>
      <c r="B4792" s="40" t="s">
        <v>166</v>
      </c>
      <c r="C4792" s="40" t="s">
        <v>973</v>
      </c>
      <c r="D4792" s="40" t="s">
        <v>1732</v>
      </c>
      <c r="E4792" s="88" t="s">
        <v>3032</v>
      </c>
      <c r="F4792" s="40"/>
      <c r="G4792" s="81" t="s">
        <v>3072</v>
      </c>
      <c r="H4792" s="9" t="s">
        <v>19</v>
      </c>
      <c r="I4792" s="102">
        <v>9500</v>
      </c>
      <c r="J4792" s="102">
        <v>9500</v>
      </c>
      <c r="K4792" s="102"/>
      <c r="L4792" s="102">
        <f t="shared" si="1674"/>
        <v>2300</v>
      </c>
      <c r="M4792" s="102">
        <v>0</v>
      </c>
      <c r="N4792" s="102">
        <v>1500</v>
      </c>
      <c r="O4792" s="102">
        <v>800</v>
      </c>
      <c r="P4792" s="102">
        <f t="shared" si="1675"/>
        <v>2300</v>
      </c>
      <c r="Q4792" s="102">
        <f t="shared" si="1677"/>
        <v>24.210526315789473</v>
      </c>
      <c r="R4792" s="35"/>
    </row>
    <row r="4793" spans="1:18" x14ac:dyDescent="0.3">
      <c r="A4793" s="40" t="s">
        <v>796</v>
      </c>
      <c r="B4793" s="40" t="s">
        <v>166</v>
      </c>
      <c r="C4793" s="40" t="s">
        <v>973</v>
      </c>
      <c r="D4793" s="40" t="s">
        <v>1732</v>
      </c>
      <c r="E4793" s="88" t="s">
        <v>3026</v>
      </c>
      <c r="F4793" s="40"/>
      <c r="G4793" s="81" t="s">
        <v>3072</v>
      </c>
      <c r="H4793" s="9" t="s">
        <v>20</v>
      </c>
      <c r="I4793" s="102">
        <v>11300</v>
      </c>
      <c r="J4793" s="102">
        <v>9000</v>
      </c>
      <c r="K4793" s="102"/>
      <c r="L4793" s="102">
        <f t="shared" si="1674"/>
        <v>2000</v>
      </c>
      <c r="M4793" s="102">
        <v>0</v>
      </c>
      <c r="N4793" s="102">
        <v>1000</v>
      </c>
      <c r="O4793" s="102">
        <v>1000</v>
      </c>
      <c r="P4793" s="102">
        <f t="shared" si="1675"/>
        <v>2000</v>
      </c>
      <c r="Q4793" s="102">
        <f t="shared" si="1677"/>
        <v>22.222222222222221</v>
      </c>
      <c r="R4793" s="35"/>
    </row>
    <row r="4794" spans="1:18" x14ac:dyDescent="0.3">
      <c r="A4794" s="40" t="s">
        <v>796</v>
      </c>
      <c r="B4794" s="40" t="s">
        <v>166</v>
      </c>
      <c r="C4794" s="40" t="s">
        <v>973</v>
      </c>
      <c r="D4794" s="40" t="s">
        <v>1732</v>
      </c>
      <c r="E4794" s="88" t="s">
        <v>3033</v>
      </c>
      <c r="F4794" s="40"/>
      <c r="G4794" s="81" t="s">
        <v>3072</v>
      </c>
      <c r="H4794" s="9" t="s">
        <v>21</v>
      </c>
      <c r="I4794" s="102">
        <v>1100</v>
      </c>
      <c r="J4794" s="102">
        <v>100</v>
      </c>
      <c r="K4794" s="102"/>
      <c r="L4794" s="102">
        <f t="shared" si="1674"/>
        <v>0</v>
      </c>
      <c r="M4794" s="102">
        <v>0</v>
      </c>
      <c r="N4794" s="102"/>
      <c r="O4794" s="102"/>
      <c r="P4794" s="102">
        <f t="shared" si="1675"/>
        <v>0</v>
      </c>
      <c r="Q4794" s="102">
        <f t="shared" si="1677"/>
        <v>0</v>
      </c>
      <c r="R4794" s="35"/>
    </row>
    <row r="4795" spans="1:18" x14ac:dyDescent="0.3">
      <c r="A4795" s="40" t="s">
        <v>796</v>
      </c>
      <c r="B4795" s="40" t="s">
        <v>166</v>
      </c>
      <c r="C4795" s="40" t="s">
        <v>973</v>
      </c>
      <c r="D4795" s="40" t="s">
        <v>1732</v>
      </c>
      <c r="E4795" s="88" t="s">
        <v>3034</v>
      </c>
      <c r="F4795" s="40"/>
      <c r="G4795" s="81" t="s">
        <v>3072</v>
      </c>
      <c r="H4795" s="9" t="s">
        <v>22</v>
      </c>
      <c r="I4795" s="102">
        <v>6000</v>
      </c>
      <c r="J4795" s="102">
        <v>6000</v>
      </c>
      <c r="K4795" s="102"/>
      <c r="L4795" s="102">
        <f t="shared" si="1674"/>
        <v>0</v>
      </c>
      <c r="M4795" s="102">
        <v>0</v>
      </c>
      <c r="N4795" s="102">
        <v>0</v>
      </c>
      <c r="O4795" s="102">
        <v>0</v>
      </c>
      <c r="P4795" s="102">
        <f t="shared" si="1675"/>
        <v>0</v>
      </c>
      <c r="Q4795" s="102">
        <f t="shared" si="1677"/>
        <v>0</v>
      </c>
      <c r="R4795" s="35"/>
    </row>
    <row r="4796" spans="1:18" x14ac:dyDescent="0.3">
      <c r="A4796" s="40" t="s">
        <v>796</v>
      </c>
      <c r="B4796" s="40" t="s">
        <v>166</v>
      </c>
      <c r="C4796" s="40" t="s">
        <v>973</v>
      </c>
      <c r="D4796" s="40" t="s">
        <v>1732</v>
      </c>
      <c r="E4796" s="88" t="s">
        <v>3035</v>
      </c>
      <c r="F4796" s="40"/>
      <c r="G4796" s="81" t="s">
        <v>3072</v>
      </c>
      <c r="H4796" s="9" t="s">
        <v>23</v>
      </c>
      <c r="I4796" s="102">
        <v>9700</v>
      </c>
      <c r="J4796" s="102">
        <v>8700</v>
      </c>
      <c r="K4796" s="102"/>
      <c r="L4796" s="102">
        <f t="shared" si="1674"/>
        <v>1700</v>
      </c>
      <c r="M4796" s="102">
        <v>0</v>
      </c>
      <c r="N4796" s="102">
        <v>1000</v>
      </c>
      <c r="O4796" s="102">
        <v>700</v>
      </c>
      <c r="P4796" s="102">
        <f t="shared" si="1675"/>
        <v>1700</v>
      </c>
      <c r="Q4796" s="102">
        <f t="shared" si="1677"/>
        <v>19.540229885057471</v>
      </c>
      <c r="R4796" s="35"/>
    </row>
    <row r="4797" spans="1:18" x14ac:dyDescent="0.3">
      <c r="A4797" s="40" t="s">
        <v>796</v>
      </c>
      <c r="B4797" s="40" t="s">
        <v>166</v>
      </c>
      <c r="C4797" s="40" t="s">
        <v>973</v>
      </c>
      <c r="D4797" s="40" t="s">
        <v>1732</v>
      </c>
      <c r="E4797" s="88" t="s">
        <v>3036</v>
      </c>
      <c r="F4797" s="40"/>
      <c r="G4797" s="81" t="s">
        <v>3072</v>
      </c>
      <c r="H4797" s="9" t="s">
        <v>24</v>
      </c>
      <c r="I4797" s="102">
        <v>900</v>
      </c>
      <c r="J4797" s="102">
        <v>0</v>
      </c>
      <c r="K4797" s="102"/>
      <c r="L4797" s="102">
        <f t="shared" si="1674"/>
        <v>0</v>
      </c>
      <c r="M4797" s="102">
        <v>0</v>
      </c>
      <c r="N4797" s="102"/>
      <c r="O4797" s="102"/>
      <c r="P4797" s="102">
        <f t="shared" si="1675"/>
        <v>0</v>
      </c>
      <c r="Q4797" s="102" t="str">
        <f t="shared" si="1677"/>
        <v>-</v>
      </c>
      <c r="R4797" s="35"/>
    </row>
    <row r="4798" spans="1:18" x14ac:dyDescent="0.3">
      <c r="A4798" s="41" t="s">
        <v>796</v>
      </c>
      <c r="B4798" s="41" t="s">
        <v>166</v>
      </c>
      <c r="C4798" s="41" t="s">
        <v>973</v>
      </c>
      <c r="D4798" s="41" t="s">
        <v>1732</v>
      </c>
      <c r="E4798" s="41" t="s">
        <v>127</v>
      </c>
      <c r="F4798" s="40" t="s">
        <v>0</v>
      </c>
      <c r="G4798" s="81" t="s">
        <v>0</v>
      </c>
      <c r="H4798" s="6" t="s">
        <v>25</v>
      </c>
      <c r="I4798" s="104">
        <f>SUM(I4799:I4801)</f>
        <v>15100</v>
      </c>
      <c r="J4798" s="104">
        <f>SUM(J4799:J4801)</f>
        <v>13100</v>
      </c>
      <c r="K4798" s="104">
        <f>SUM(K4799:K4801)</f>
        <v>0</v>
      </c>
      <c r="L4798" s="104">
        <f t="shared" si="1674"/>
        <v>3905</v>
      </c>
      <c r="M4798" s="104">
        <f>SUM(M4799:M4801)</f>
        <v>255</v>
      </c>
      <c r="N4798" s="104">
        <f t="shared" ref="N4798:O4798" si="1689">SUM(N4799:N4801)</f>
        <v>1850</v>
      </c>
      <c r="O4798" s="104">
        <f t="shared" si="1689"/>
        <v>1800</v>
      </c>
      <c r="P4798" s="104">
        <f t="shared" si="1675"/>
        <v>3905</v>
      </c>
      <c r="Q4798" s="104">
        <f t="shared" si="1677"/>
        <v>29.809160305343514</v>
      </c>
      <c r="R4798" s="35"/>
    </row>
    <row r="4799" spans="1:18" x14ac:dyDescent="0.3">
      <c r="A4799" s="40" t="s">
        <v>796</v>
      </c>
      <c r="B4799" s="40" t="s">
        <v>166</v>
      </c>
      <c r="C4799" s="40" t="s">
        <v>973</v>
      </c>
      <c r="D4799" s="40" t="s">
        <v>1732</v>
      </c>
      <c r="E4799" s="88" t="s">
        <v>3019</v>
      </c>
      <c r="F4799" s="40"/>
      <c r="G4799" s="81" t="s">
        <v>3072</v>
      </c>
      <c r="H4799" s="9" t="s">
        <v>25</v>
      </c>
      <c r="I4799" s="102">
        <v>7000</v>
      </c>
      <c r="J4799" s="102">
        <v>5000</v>
      </c>
      <c r="K4799" s="102"/>
      <c r="L4799" s="102">
        <f t="shared" si="1674"/>
        <v>2000</v>
      </c>
      <c r="M4799" s="102">
        <v>0</v>
      </c>
      <c r="N4799" s="102">
        <v>1000</v>
      </c>
      <c r="O4799" s="102">
        <v>1000</v>
      </c>
      <c r="P4799" s="102">
        <f t="shared" si="1675"/>
        <v>2000</v>
      </c>
      <c r="Q4799" s="102">
        <f t="shared" si="1677"/>
        <v>40</v>
      </c>
      <c r="R4799" s="35"/>
    </row>
    <row r="4800" spans="1:18" x14ac:dyDescent="0.3">
      <c r="A4800" s="40" t="s">
        <v>796</v>
      </c>
      <c r="B4800" s="40" t="s">
        <v>166</v>
      </c>
      <c r="C4800" s="40" t="s">
        <v>973</v>
      </c>
      <c r="D4800" s="40" t="s">
        <v>1732</v>
      </c>
      <c r="E4800" s="88" t="s">
        <v>3019</v>
      </c>
      <c r="F4800" s="40" t="s">
        <v>1739</v>
      </c>
      <c r="G4800" s="81" t="s">
        <v>3072</v>
      </c>
      <c r="H4800" s="9" t="s">
        <v>135</v>
      </c>
      <c r="I4800" s="102">
        <v>2800</v>
      </c>
      <c r="J4800" s="102">
        <v>2800</v>
      </c>
      <c r="K4800" s="102"/>
      <c r="L4800" s="102">
        <f t="shared" si="1674"/>
        <v>905</v>
      </c>
      <c r="M4800" s="102">
        <v>255</v>
      </c>
      <c r="N4800" s="102">
        <v>350</v>
      </c>
      <c r="O4800" s="102">
        <v>300</v>
      </c>
      <c r="P4800" s="102">
        <f t="shared" si="1675"/>
        <v>905</v>
      </c>
      <c r="Q4800" s="102">
        <f t="shared" si="1677"/>
        <v>32.321428571428577</v>
      </c>
      <c r="R4800" s="35"/>
    </row>
    <row r="4801" spans="1:18" ht="20.399999999999999" x14ac:dyDescent="0.3">
      <c r="A4801" s="40" t="s">
        <v>796</v>
      </c>
      <c r="B4801" s="40" t="s">
        <v>166</v>
      </c>
      <c r="C4801" s="40" t="s">
        <v>973</v>
      </c>
      <c r="D4801" s="40" t="s">
        <v>1732</v>
      </c>
      <c r="E4801" s="88" t="s">
        <v>3019</v>
      </c>
      <c r="F4801" s="40" t="s">
        <v>1740</v>
      </c>
      <c r="G4801" s="81" t="s">
        <v>3072</v>
      </c>
      <c r="H4801" s="9" t="s">
        <v>141</v>
      </c>
      <c r="I4801" s="102">
        <v>5300</v>
      </c>
      <c r="J4801" s="102">
        <v>5300</v>
      </c>
      <c r="K4801" s="102"/>
      <c r="L4801" s="102">
        <f t="shared" si="1674"/>
        <v>1000</v>
      </c>
      <c r="M4801" s="102">
        <v>0</v>
      </c>
      <c r="N4801" s="102">
        <v>500</v>
      </c>
      <c r="O4801" s="102">
        <v>500</v>
      </c>
      <c r="P4801" s="102">
        <f t="shared" si="1675"/>
        <v>1000</v>
      </c>
      <c r="Q4801" s="102">
        <f t="shared" si="1677"/>
        <v>18.867924528301888</v>
      </c>
      <c r="R4801" s="35"/>
    </row>
    <row r="4802" spans="1:18" s="34" customFormat="1" ht="20.399999999999999" x14ac:dyDescent="0.3">
      <c r="A4802" s="43" t="s">
        <v>0</v>
      </c>
      <c r="B4802" s="43" t="s">
        <v>0</v>
      </c>
      <c r="C4802" s="43" t="s">
        <v>0</v>
      </c>
      <c r="D4802" s="49" t="s">
        <v>0</v>
      </c>
      <c r="E4802" s="49" t="s">
        <v>0</v>
      </c>
      <c r="F4802" s="49" t="s">
        <v>0</v>
      </c>
      <c r="G4802" s="49" t="s">
        <v>0</v>
      </c>
      <c r="H4802" s="21" t="s">
        <v>35</v>
      </c>
      <c r="I4802" s="112">
        <f t="shared" ref="I4802:O4803" si="1690">SUM(I4803)</f>
        <v>20100</v>
      </c>
      <c r="J4802" s="112">
        <f t="shared" si="1690"/>
        <v>20100</v>
      </c>
      <c r="K4802" s="112">
        <f t="shared" si="1690"/>
        <v>0</v>
      </c>
      <c r="L4802" s="112">
        <f t="shared" si="1674"/>
        <v>0</v>
      </c>
      <c r="M4802" s="112">
        <f t="shared" si="1690"/>
        <v>0</v>
      </c>
      <c r="N4802" s="112">
        <f t="shared" si="1690"/>
        <v>0</v>
      </c>
      <c r="O4802" s="112">
        <f t="shared" si="1690"/>
        <v>0</v>
      </c>
      <c r="P4802" s="112">
        <f t="shared" si="1675"/>
        <v>0</v>
      </c>
      <c r="Q4802" s="112">
        <f t="shared" si="1677"/>
        <v>0</v>
      </c>
      <c r="R4802" s="35"/>
    </row>
    <row r="4803" spans="1:18" x14ac:dyDescent="0.3">
      <c r="A4803" s="40" t="s">
        <v>796</v>
      </c>
      <c r="B4803" s="40" t="s">
        <v>166</v>
      </c>
      <c r="C4803" s="40" t="s">
        <v>973</v>
      </c>
      <c r="D4803" s="40" t="s">
        <v>1732</v>
      </c>
      <c r="E4803" s="52" t="s">
        <v>142</v>
      </c>
      <c r="F4803" s="52" t="s">
        <v>0</v>
      </c>
      <c r="G4803" s="52" t="s">
        <v>0</v>
      </c>
      <c r="H4803" s="6" t="s">
        <v>27</v>
      </c>
      <c r="I4803" s="104">
        <f t="shared" si="1690"/>
        <v>20100</v>
      </c>
      <c r="J4803" s="104">
        <f t="shared" si="1690"/>
        <v>20100</v>
      </c>
      <c r="K4803" s="104">
        <f t="shared" si="1690"/>
        <v>0</v>
      </c>
      <c r="L4803" s="104">
        <f t="shared" si="1674"/>
        <v>0</v>
      </c>
      <c r="M4803" s="104">
        <f t="shared" si="1690"/>
        <v>0</v>
      </c>
      <c r="N4803" s="104">
        <f t="shared" si="1690"/>
        <v>0</v>
      </c>
      <c r="O4803" s="104">
        <f t="shared" si="1690"/>
        <v>0</v>
      </c>
      <c r="P4803" s="104">
        <f t="shared" si="1675"/>
        <v>0</v>
      </c>
      <c r="Q4803" s="104">
        <f t="shared" si="1677"/>
        <v>0</v>
      </c>
      <c r="R4803" s="35"/>
    </row>
    <row r="4804" spans="1:18" x14ac:dyDescent="0.3">
      <c r="A4804" s="41" t="s">
        <v>796</v>
      </c>
      <c r="B4804" s="41" t="s">
        <v>166</v>
      </c>
      <c r="C4804" s="41" t="s">
        <v>973</v>
      </c>
      <c r="D4804" s="41" t="s">
        <v>1732</v>
      </c>
      <c r="E4804" s="41" t="s">
        <v>148</v>
      </c>
      <c r="F4804" s="40" t="s">
        <v>0</v>
      </c>
      <c r="G4804" s="81" t="s">
        <v>0</v>
      </c>
      <c r="H4804" s="6" t="s">
        <v>34</v>
      </c>
      <c r="I4804" s="104">
        <f>SUM(I4805:I4806)</f>
        <v>20100</v>
      </c>
      <c r="J4804" s="104">
        <f>SUM(J4805:J4806)</f>
        <v>20100</v>
      </c>
      <c r="K4804" s="104">
        <f>SUM(K4805:K4806)</f>
        <v>0</v>
      </c>
      <c r="L4804" s="104">
        <f t="shared" si="1674"/>
        <v>0</v>
      </c>
      <c r="M4804" s="104">
        <f>SUM(M4805:M4806)</f>
        <v>0</v>
      </c>
      <c r="N4804" s="104">
        <f t="shared" ref="N4804:O4804" si="1691">SUM(N4805:N4806)</f>
        <v>0</v>
      </c>
      <c r="O4804" s="104">
        <f t="shared" si="1691"/>
        <v>0</v>
      </c>
      <c r="P4804" s="104">
        <f t="shared" si="1675"/>
        <v>0</v>
      </c>
      <c r="Q4804" s="104">
        <f t="shared" si="1677"/>
        <v>0</v>
      </c>
      <c r="R4804" s="35"/>
    </row>
    <row r="4805" spans="1:18" x14ac:dyDescent="0.3">
      <c r="A4805" s="40" t="s">
        <v>796</v>
      </c>
      <c r="B4805" s="40" t="s">
        <v>166</v>
      </c>
      <c r="C4805" s="40" t="s">
        <v>973</v>
      </c>
      <c r="D4805" s="40" t="s">
        <v>1732</v>
      </c>
      <c r="E4805" s="88" t="s">
        <v>3021</v>
      </c>
      <c r="F4805" s="40"/>
      <c r="G4805" s="81" t="s">
        <v>3072</v>
      </c>
      <c r="H4805" s="9" t="s">
        <v>34</v>
      </c>
      <c r="I4805" s="102">
        <v>20000</v>
      </c>
      <c r="J4805" s="102">
        <v>20000</v>
      </c>
      <c r="K4805" s="102"/>
      <c r="L4805" s="102">
        <f t="shared" si="1674"/>
        <v>0</v>
      </c>
      <c r="M4805" s="102">
        <v>0</v>
      </c>
      <c r="N4805" s="102"/>
      <c r="O4805" s="102"/>
      <c r="P4805" s="102">
        <f t="shared" si="1675"/>
        <v>0</v>
      </c>
      <c r="Q4805" s="102">
        <f t="shared" si="1677"/>
        <v>0</v>
      </c>
      <c r="R4805" s="35"/>
    </row>
    <row r="4806" spans="1:18" x14ac:dyDescent="0.3">
      <c r="A4806" s="40" t="s">
        <v>796</v>
      </c>
      <c r="B4806" s="40" t="s">
        <v>166</v>
      </c>
      <c r="C4806" s="40" t="s">
        <v>973</v>
      </c>
      <c r="D4806" s="40" t="s">
        <v>1732</v>
      </c>
      <c r="E4806" s="88" t="s">
        <v>3021</v>
      </c>
      <c r="F4806" s="40" t="s">
        <v>1741</v>
      </c>
      <c r="G4806" s="81" t="s">
        <v>3072</v>
      </c>
      <c r="H4806" s="9" t="s">
        <v>405</v>
      </c>
      <c r="I4806" s="102">
        <v>100</v>
      </c>
      <c r="J4806" s="102">
        <v>100</v>
      </c>
      <c r="K4806" s="102"/>
      <c r="L4806" s="102">
        <f t="shared" si="1674"/>
        <v>0</v>
      </c>
      <c r="M4806" s="102">
        <v>0</v>
      </c>
      <c r="N4806" s="102"/>
      <c r="O4806" s="102"/>
      <c r="P4806" s="102">
        <f t="shared" si="1675"/>
        <v>0</v>
      </c>
      <c r="Q4806" s="102">
        <f t="shared" si="1677"/>
        <v>0</v>
      </c>
      <c r="R4806" s="35"/>
    </row>
    <row r="4807" spans="1:18" s="34" customFormat="1" ht="20.399999999999999" x14ac:dyDescent="0.3">
      <c r="A4807" s="43" t="s">
        <v>0</v>
      </c>
      <c r="B4807" s="43" t="s">
        <v>0</v>
      </c>
      <c r="C4807" s="43" t="s">
        <v>0</v>
      </c>
      <c r="D4807" s="49" t="s">
        <v>0</v>
      </c>
      <c r="E4807" s="49" t="s">
        <v>0</v>
      </c>
      <c r="F4807" s="49" t="s">
        <v>0</v>
      </c>
      <c r="G4807" s="49" t="s">
        <v>0</v>
      </c>
      <c r="H4807" s="21" t="s">
        <v>53</v>
      </c>
      <c r="I4807" s="112">
        <f t="shared" ref="I4807:O4808" si="1692">SUM(I4808)</f>
        <v>5000</v>
      </c>
      <c r="J4807" s="112">
        <f t="shared" si="1692"/>
        <v>0</v>
      </c>
      <c r="K4807" s="112">
        <f t="shared" si="1692"/>
        <v>0</v>
      </c>
      <c r="L4807" s="112">
        <f t="shared" si="1674"/>
        <v>0</v>
      </c>
      <c r="M4807" s="112">
        <f t="shared" si="1692"/>
        <v>0</v>
      </c>
      <c r="N4807" s="112">
        <f t="shared" si="1692"/>
        <v>0</v>
      </c>
      <c r="O4807" s="112">
        <f t="shared" si="1692"/>
        <v>0</v>
      </c>
      <c r="P4807" s="112">
        <f t="shared" si="1675"/>
        <v>0</v>
      </c>
      <c r="Q4807" s="112" t="str">
        <f t="shared" si="1677"/>
        <v>-</v>
      </c>
      <c r="R4807" s="35"/>
    </row>
    <row r="4808" spans="1:18" x14ac:dyDescent="0.3">
      <c r="A4808" s="40" t="s">
        <v>796</v>
      </c>
      <c r="B4808" s="40" t="s">
        <v>166</v>
      </c>
      <c r="C4808" s="40" t="s">
        <v>973</v>
      </c>
      <c r="D4808" s="40" t="s">
        <v>1732</v>
      </c>
      <c r="E4808" s="52" t="s">
        <v>149</v>
      </c>
      <c r="F4808" s="52" t="s">
        <v>0</v>
      </c>
      <c r="G4808" s="52" t="s">
        <v>0</v>
      </c>
      <c r="H4808" s="6" t="s">
        <v>46</v>
      </c>
      <c r="I4808" s="104">
        <f t="shared" si="1692"/>
        <v>5000</v>
      </c>
      <c r="J4808" s="104">
        <f t="shared" si="1692"/>
        <v>0</v>
      </c>
      <c r="K4808" s="104">
        <f t="shared" si="1692"/>
        <v>0</v>
      </c>
      <c r="L4808" s="104">
        <f t="shared" si="1674"/>
        <v>0</v>
      </c>
      <c r="M4808" s="104">
        <f t="shared" si="1692"/>
        <v>0</v>
      </c>
      <c r="N4808" s="104">
        <f t="shared" si="1692"/>
        <v>0</v>
      </c>
      <c r="O4808" s="104">
        <f t="shared" si="1692"/>
        <v>0</v>
      </c>
      <c r="P4808" s="104">
        <f t="shared" si="1675"/>
        <v>0</v>
      </c>
      <c r="Q4808" s="104" t="str">
        <f t="shared" si="1677"/>
        <v>-</v>
      </c>
      <c r="R4808" s="35"/>
    </row>
    <row r="4809" spans="1:18" x14ac:dyDescent="0.3">
      <c r="A4809" s="40" t="s">
        <v>796</v>
      </c>
      <c r="B4809" s="40" t="s">
        <v>166</v>
      </c>
      <c r="C4809" s="40" t="s">
        <v>973</v>
      </c>
      <c r="D4809" s="40" t="s">
        <v>1732</v>
      </c>
      <c r="E4809" s="88" t="s">
        <v>3022</v>
      </c>
      <c r="F4809" s="40"/>
      <c r="G4809" s="81" t="s">
        <v>3072</v>
      </c>
      <c r="H4809" s="9" t="s">
        <v>49</v>
      </c>
      <c r="I4809" s="102">
        <v>5000</v>
      </c>
      <c r="J4809" s="102">
        <v>0</v>
      </c>
      <c r="K4809" s="102"/>
      <c r="L4809" s="102">
        <f t="shared" si="1674"/>
        <v>0</v>
      </c>
      <c r="M4809" s="102">
        <v>0</v>
      </c>
      <c r="N4809" s="102"/>
      <c r="O4809" s="102"/>
      <c r="P4809" s="102">
        <f t="shared" si="1675"/>
        <v>0</v>
      </c>
      <c r="Q4809" s="102" t="str">
        <f t="shared" si="1677"/>
        <v>-</v>
      </c>
      <c r="R4809" s="35"/>
    </row>
    <row r="4810" spans="1:18" s="34" customFormat="1" x14ac:dyDescent="0.3">
      <c r="A4810" s="49" t="s">
        <v>0</v>
      </c>
      <c r="B4810" s="49" t="s">
        <v>0</v>
      </c>
      <c r="C4810" s="49" t="s">
        <v>0</v>
      </c>
      <c r="D4810" s="49" t="s">
        <v>0</v>
      </c>
      <c r="E4810" s="49" t="s">
        <v>0</v>
      </c>
      <c r="F4810" s="49" t="s">
        <v>0</v>
      </c>
      <c r="G4810" s="49" t="s">
        <v>0</v>
      </c>
      <c r="H4810" s="21" t="s">
        <v>1742</v>
      </c>
      <c r="I4810" s="112">
        <f>SUM(I4778,I4802,I4807)</f>
        <v>1232016</v>
      </c>
      <c r="J4810" s="112">
        <f>SUM(J4778,J4802,J4807)</f>
        <v>1219816</v>
      </c>
      <c r="K4810" s="112">
        <f>SUM(K4778,K4802,K4807)</f>
        <v>0</v>
      </c>
      <c r="L4810" s="112">
        <f t="shared" si="1674"/>
        <v>314119</v>
      </c>
      <c r="M4810" s="112">
        <f>SUM(M4778,M4802,M4807)</f>
        <v>96669</v>
      </c>
      <c r="N4810" s="112">
        <f t="shared" ref="N4810:O4810" si="1693">SUM(N4778,N4802,N4807)</f>
        <v>110050</v>
      </c>
      <c r="O4810" s="112">
        <f t="shared" si="1693"/>
        <v>107400</v>
      </c>
      <c r="P4810" s="112">
        <f t="shared" si="1675"/>
        <v>314119</v>
      </c>
      <c r="Q4810" s="112">
        <f t="shared" si="1677"/>
        <v>25.751342825475316</v>
      </c>
      <c r="R4810" s="35"/>
    </row>
    <row r="4811" spans="1:18" ht="15" thickBot="1" x14ac:dyDescent="0.35">
      <c r="A4811" s="81" t="s">
        <v>0</v>
      </c>
      <c r="B4811" s="81" t="s">
        <v>0</v>
      </c>
      <c r="C4811" s="81" t="s">
        <v>0</v>
      </c>
      <c r="D4811" s="81" t="s">
        <v>0</v>
      </c>
      <c r="E4811" s="81" t="s">
        <v>0</v>
      </c>
      <c r="F4811" s="81" t="s">
        <v>0</v>
      </c>
      <c r="G4811" s="81" t="s">
        <v>0</v>
      </c>
      <c r="H4811" s="6" t="s">
        <v>152</v>
      </c>
      <c r="I4811" s="104">
        <v>41</v>
      </c>
      <c r="J4811" s="104">
        <v>41</v>
      </c>
      <c r="K4811" s="104"/>
      <c r="L4811" s="104"/>
      <c r="M4811" s="104"/>
      <c r="N4811" s="104"/>
      <c r="O4811" s="104"/>
      <c r="P4811" s="104"/>
      <c r="Q4811" s="104"/>
      <c r="R4811" s="35"/>
    </row>
    <row r="4812" spans="1:18" s="34" customFormat="1" ht="31.2" thickBot="1" x14ac:dyDescent="0.35">
      <c r="A4812" s="127" t="s">
        <v>0</v>
      </c>
      <c r="B4812" s="127" t="s">
        <v>0</v>
      </c>
      <c r="C4812" s="127" t="s">
        <v>0</v>
      </c>
      <c r="D4812" s="127" t="s">
        <v>0</v>
      </c>
      <c r="E4812" s="127" t="s">
        <v>0</v>
      </c>
      <c r="F4812" s="127" t="s">
        <v>0</v>
      </c>
      <c r="G4812" s="127" t="s">
        <v>0</v>
      </c>
      <c r="H4812" s="29" t="s">
        <v>63</v>
      </c>
      <c r="I4812" s="124" t="s">
        <v>3013</v>
      </c>
      <c r="J4812" s="124" t="s">
        <v>2</v>
      </c>
      <c r="K4812" s="124" t="s">
        <v>3097</v>
      </c>
      <c r="L4812" s="124" t="s">
        <v>3097</v>
      </c>
      <c r="M4812" s="124" t="s">
        <v>3098</v>
      </c>
      <c r="N4812" s="124" t="s">
        <v>3099</v>
      </c>
      <c r="O4812" s="124" t="s">
        <v>3100</v>
      </c>
      <c r="P4812" s="124" t="s">
        <v>3097</v>
      </c>
      <c r="Q4812" s="126" t="s">
        <v>3101</v>
      </c>
      <c r="R4812" s="35"/>
    </row>
    <row r="4813" spans="1:18" x14ac:dyDescent="0.3">
      <c r="A4813" s="128"/>
      <c r="B4813" s="128"/>
      <c r="C4813" s="128"/>
      <c r="D4813" s="128"/>
      <c r="E4813" s="128"/>
      <c r="F4813" s="128"/>
      <c r="G4813" s="128"/>
      <c r="H4813" s="10" t="s">
        <v>0</v>
      </c>
      <c r="I4813" s="103">
        <v>1</v>
      </c>
      <c r="J4813" s="103">
        <v>2</v>
      </c>
      <c r="K4813" s="103">
        <v>3</v>
      </c>
      <c r="L4813" s="103" t="s">
        <v>3</v>
      </c>
      <c r="M4813" s="103">
        <v>5</v>
      </c>
      <c r="N4813" s="103">
        <v>6</v>
      </c>
      <c r="O4813" s="103">
        <v>7</v>
      </c>
      <c r="P4813" s="103" t="s">
        <v>3102</v>
      </c>
      <c r="Q4813" s="103">
        <v>9</v>
      </c>
      <c r="R4813" s="35"/>
    </row>
    <row r="4814" spans="1:18" x14ac:dyDescent="0.3">
      <c r="A4814" s="128"/>
      <c r="B4814" s="128"/>
      <c r="C4814" s="128"/>
      <c r="D4814" s="128"/>
      <c r="E4814" s="128"/>
      <c r="F4814" s="128"/>
      <c r="G4814" s="128"/>
      <c r="H4814" s="11" t="s">
        <v>100</v>
      </c>
      <c r="I4814" s="105">
        <f>SUM(I4810)</f>
        <v>1232016</v>
      </c>
      <c r="J4814" s="105">
        <f>SUM(J4810)</f>
        <v>1219816</v>
      </c>
      <c r="K4814" s="105">
        <f>SUM(K4810)</f>
        <v>0</v>
      </c>
      <c r="L4814" s="105">
        <f t="shared" ref="L4814:L4874" si="1694">SUM(M4814:O4814)</f>
        <v>314119</v>
      </c>
      <c r="M4814" s="105">
        <f>SUM(M4810)</f>
        <v>96669</v>
      </c>
      <c r="N4814" s="105">
        <f t="shared" ref="N4814:O4814" si="1695">SUM(N4810)</f>
        <v>110050</v>
      </c>
      <c r="O4814" s="105">
        <f t="shared" si="1695"/>
        <v>107400</v>
      </c>
      <c r="P4814" s="105">
        <f t="shared" ref="P4814:P4877" si="1696">K4814+L4814</f>
        <v>314119</v>
      </c>
      <c r="Q4814" s="105">
        <f t="shared" ref="Q4814:Q4877" si="1697">IF(J4814=0,"-",P4814/J4814*100)</f>
        <v>25.751342825475316</v>
      </c>
      <c r="R4814" s="35"/>
    </row>
    <row r="4815" spans="1:18" x14ac:dyDescent="0.3">
      <c r="A4815" s="128"/>
      <c r="B4815" s="128"/>
      <c r="C4815" s="128"/>
      <c r="D4815" s="128"/>
      <c r="E4815" s="128"/>
      <c r="F4815" s="128"/>
      <c r="G4815" s="128"/>
      <c r="H4815" s="12" t="s">
        <v>62</v>
      </c>
      <c r="I4815" s="105">
        <f>SUM(I4814)</f>
        <v>1232016</v>
      </c>
      <c r="J4815" s="105">
        <f>SUM(J4814)</f>
        <v>1219816</v>
      </c>
      <c r="K4815" s="105">
        <f>SUM(K4814)</f>
        <v>0</v>
      </c>
      <c r="L4815" s="105">
        <f t="shared" si="1694"/>
        <v>314119</v>
      </c>
      <c r="M4815" s="105">
        <f>SUM(M4814)</f>
        <v>96669</v>
      </c>
      <c r="N4815" s="105">
        <f t="shared" ref="N4815:O4815" si="1698">SUM(N4814)</f>
        <v>110050</v>
      </c>
      <c r="O4815" s="105">
        <f t="shared" si="1698"/>
        <v>107400</v>
      </c>
      <c r="P4815" s="105">
        <f t="shared" si="1696"/>
        <v>314119</v>
      </c>
      <c r="Q4815" s="105">
        <f t="shared" si="1697"/>
        <v>25.751342825475316</v>
      </c>
      <c r="R4815" s="35"/>
    </row>
    <row r="4816" spans="1:18" ht="15" thickBot="1" x14ac:dyDescent="0.35">
      <c r="A4816" s="129"/>
      <c r="B4816" s="129"/>
      <c r="C4816" s="129"/>
      <c r="D4816" s="129"/>
      <c r="E4816" s="129"/>
      <c r="F4816" s="129"/>
      <c r="G4816" s="129"/>
      <c r="R4816" s="35"/>
    </row>
    <row r="4817" spans="1:18" s="34" customFormat="1" ht="31.2" thickBot="1" x14ac:dyDescent="0.35">
      <c r="A4817" s="45" t="s">
        <v>112</v>
      </c>
      <c r="B4817" s="45" t="s">
        <v>113</v>
      </c>
      <c r="C4817" s="45" t="s">
        <v>114</v>
      </c>
      <c r="D4817" s="46" t="s">
        <v>0</v>
      </c>
      <c r="E4817" s="45" t="s">
        <v>3014</v>
      </c>
      <c r="F4817" s="45" t="s">
        <v>115</v>
      </c>
      <c r="G4817" s="45" t="s">
        <v>116</v>
      </c>
      <c r="H4817" s="29" t="s">
        <v>1</v>
      </c>
      <c r="I4817" s="124" t="s">
        <v>3013</v>
      </c>
      <c r="J4817" s="124" t="s">
        <v>2</v>
      </c>
      <c r="K4817" s="124" t="s">
        <v>3097</v>
      </c>
      <c r="L4817" s="124" t="s">
        <v>3097</v>
      </c>
      <c r="M4817" s="124" t="s">
        <v>3098</v>
      </c>
      <c r="N4817" s="124" t="s">
        <v>3099</v>
      </c>
      <c r="O4817" s="124" t="s">
        <v>3100</v>
      </c>
      <c r="P4817" s="124" t="s">
        <v>3097</v>
      </c>
      <c r="Q4817" s="126" t="s">
        <v>3101</v>
      </c>
      <c r="R4817" s="35"/>
    </row>
    <row r="4818" spans="1:18" x14ac:dyDescent="0.3">
      <c r="A4818" s="50" t="s">
        <v>0</v>
      </c>
      <c r="B4818" s="50" t="s">
        <v>0</v>
      </c>
      <c r="C4818" s="50" t="s">
        <v>0</v>
      </c>
      <c r="D4818" s="51" t="s">
        <v>0</v>
      </c>
      <c r="E4818" s="51" t="s">
        <v>0</v>
      </c>
      <c r="F4818" s="86" t="s">
        <v>0</v>
      </c>
      <c r="G4818" s="87" t="s">
        <v>0</v>
      </c>
      <c r="H4818" s="8" t="s">
        <v>0</v>
      </c>
      <c r="I4818" s="103">
        <v>1</v>
      </c>
      <c r="J4818" s="103">
        <v>2</v>
      </c>
      <c r="K4818" s="103">
        <v>3</v>
      </c>
      <c r="L4818" s="103" t="s">
        <v>3</v>
      </c>
      <c r="M4818" s="103">
        <v>5</v>
      </c>
      <c r="N4818" s="103">
        <v>6</v>
      </c>
      <c r="O4818" s="103">
        <v>7</v>
      </c>
      <c r="P4818" s="103" t="s">
        <v>3102</v>
      </c>
      <c r="Q4818" s="103">
        <v>9</v>
      </c>
      <c r="R4818" s="35"/>
    </row>
    <row r="4819" spans="1:18" x14ac:dyDescent="0.3">
      <c r="A4819" s="41" t="s">
        <v>796</v>
      </c>
      <c r="B4819" s="41" t="s">
        <v>166</v>
      </c>
      <c r="C4819" s="40" t="s">
        <v>984</v>
      </c>
      <c r="D4819" s="40" t="s">
        <v>1743</v>
      </c>
      <c r="E4819" s="52" t="s">
        <v>0</v>
      </c>
      <c r="F4819" s="52" t="s">
        <v>0</v>
      </c>
      <c r="G4819" s="52" t="s">
        <v>0</v>
      </c>
      <c r="H4819" s="6" t="s">
        <v>1744</v>
      </c>
      <c r="I4819" s="102"/>
      <c r="J4819" s="102"/>
      <c r="K4819" s="102"/>
      <c r="L4819" s="102">
        <f t="shared" si="1694"/>
        <v>0</v>
      </c>
      <c r="M4819" s="102">
        <v>0</v>
      </c>
      <c r="N4819" s="102"/>
      <c r="O4819" s="102"/>
      <c r="P4819" s="102">
        <f t="shared" si="1696"/>
        <v>0</v>
      </c>
      <c r="Q4819" s="102" t="str">
        <f t="shared" si="1697"/>
        <v>-</v>
      </c>
      <c r="R4819" s="35"/>
    </row>
    <row r="4820" spans="1:18" s="34" customFormat="1" ht="20.399999999999999" x14ac:dyDescent="0.3">
      <c r="A4820" s="43" t="s">
        <v>0</v>
      </c>
      <c r="B4820" s="43" t="s">
        <v>0</v>
      </c>
      <c r="C4820" s="43" t="s">
        <v>0</v>
      </c>
      <c r="D4820" s="49" t="s">
        <v>0</v>
      </c>
      <c r="E4820" s="49" t="s">
        <v>0</v>
      </c>
      <c r="F4820" s="49" t="s">
        <v>0</v>
      </c>
      <c r="G4820" s="49" t="s">
        <v>0</v>
      </c>
      <c r="H4820" s="21" t="s">
        <v>26</v>
      </c>
      <c r="I4820" s="112">
        <f>SUM(I4821,I4829,I4831)</f>
        <v>2115052</v>
      </c>
      <c r="J4820" s="112">
        <f>SUM(J4821,J4829,J4831)</f>
        <v>2036052</v>
      </c>
      <c r="K4820" s="112">
        <f>SUM(K4821,K4829,K4831)</f>
        <v>0</v>
      </c>
      <c r="L4820" s="112">
        <f t="shared" si="1694"/>
        <v>503461</v>
      </c>
      <c r="M4820" s="112">
        <f>SUM(M4821,M4829,M4831)</f>
        <v>156071</v>
      </c>
      <c r="N4820" s="112">
        <f t="shared" ref="N4820:O4820" si="1699">SUM(N4821,N4829,N4831)</f>
        <v>177997</v>
      </c>
      <c r="O4820" s="112">
        <f t="shared" si="1699"/>
        <v>169393</v>
      </c>
      <c r="P4820" s="112">
        <f t="shared" si="1696"/>
        <v>503461</v>
      </c>
      <c r="Q4820" s="112">
        <f t="shared" si="1697"/>
        <v>24.727315412376502</v>
      </c>
      <c r="R4820" s="35"/>
    </row>
    <row r="4821" spans="1:18" x14ac:dyDescent="0.3">
      <c r="A4821" s="40" t="s">
        <v>796</v>
      </c>
      <c r="B4821" s="40" t="s">
        <v>166</v>
      </c>
      <c r="C4821" s="40" t="s">
        <v>984</v>
      </c>
      <c r="D4821" s="40" t="s">
        <v>1743</v>
      </c>
      <c r="E4821" s="52" t="s">
        <v>119</v>
      </c>
      <c r="F4821" s="52" t="s">
        <v>0</v>
      </c>
      <c r="G4821" s="52" t="s">
        <v>0</v>
      </c>
      <c r="H4821" s="6" t="s">
        <v>5</v>
      </c>
      <c r="I4821" s="104">
        <f>SUM(I4822,I4823)</f>
        <v>1809643</v>
      </c>
      <c r="J4821" s="104">
        <f>SUM(J4822,J4823)</f>
        <v>1809643</v>
      </c>
      <c r="K4821" s="104">
        <f>SUM(K4822,K4823)</f>
        <v>0</v>
      </c>
      <c r="L4821" s="104">
        <f t="shared" si="1694"/>
        <v>447513</v>
      </c>
      <c r="M4821" s="104">
        <f>SUM(M4822,M4823)</f>
        <v>142347</v>
      </c>
      <c r="N4821" s="104">
        <f t="shared" ref="N4821:O4821" si="1700">SUM(N4822,N4823)</f>
        <v>155083</v>
      </c>
      <c r="O4821" s="104">
        <f t="shared" si="1700"/>
        <v>150083</v>
      </c>
      <c r="P4821" s="104">
        <f t="shared" si="1696"/>
        <v>447513</v>
      </c>
      <c r="Q4821" s="104">
        <f t="shared" si="1697"/>
        <v>24.729352695531659</v>
      </c>
      <c r="R4821" s="35"/>
    </row>
    <row r="4822" spans="1:18" x14ac:dyDescent="0.3">
      <c r="A4822" s="40" t="s">
        <v>796</v>
      </c>
      <c r="B4822" s="40" t="s">
        <v>166</v>
      </c>
      <c r="C4822" s="40" t="s">
        <v>984</v>
      </c>
      <c r="D4822" s="40" t="s">
        <v>1743</v>
      </c>
      <c r="E4822" s="88" t="s">
        <v>3015</v>
      </c>
      <c r="F4822" s="40"/>
      <c r="G4822" s="81" t="s">
        <v>3072</v>
      </c>
      <c r="H4822" s="9" t="s">
        <v>6</v>
      </c>
      <c r="I4822" s="102">
        <v>1593828</v>
      </c>
      <c r="J4822" s="102">
        <v>1593828</v>
      </c>
      <c r="K4822" s="102"/>
      <c r="L4822" s="102">
        <f t="shared" si="1694"/>
        <v>401806</v>
      </c>
      <c r="M4822" s="102">
        <v>126806</v>
      </c>
      <c r="N4822" s="102">
        <v>140000</v>
      </c>
      <c r="O4822" s="102">
        <v>135000</v>
      </c>
      <c r="P4822" s="102">
        <f t="shared" si="1696"/>
        <v>401806</v>
      </c>
      <c r="Q4822" s="102">
        <f t="shared" si="1697"/>
        <v>25.21012304966408</v>
      </c>
      <c r="R4822" s="35"/>
    </row>
    <row r="4823" spans="1:18" x14ac:dyDescent="0.3">
      <c r="A4823" s="41" t="s">
        <v>796</v>
      </c>
      <c r="B4823" s="41" t="s">
        <v>166</v>
      </c>
      <c r="C4823" s="41" t="s">
        <v>984</v>
      </c>
      <c r="D4823" s="41" t="s">
        <v>1743</v>
      </c>
      <c r="E4823" s="41" t="s">
        <v>120</v>
      </c>
      <c r="F4823" s="40" t="s">
        <v>0</v>
      </c>
      <c r="G4823" s="81" t="s">
        <v>0</v>
      </c>
      <c r="H4823" s="6" t="s">
        <v>7</v>
      </c>
      <c r="I4823" s="104">
        <f>SUM(I4824:I4828)</f>
        <v>215815</v>
      </c>
      <c r="J4823" s="104">
        <f>SUM(J4824:J4828)</f>
        <v>215815</v>
      </c>
      <c r="K4823" s="104">
        <f>SUM(K4824:K4828)</f>
        <v>0</v>
      </c>
      <c r="L4823" s="104">
        <f t="shared" si="1694"/>
        <v>45707</v>
      </c>
      <c r="M4823" s="104">
        <f>SUM(M4824:M4828)</f>
        <v>15541</v>
      </c>
      <c r="N4823" s="104">
        <f t="shared" ref="N4823:O4823" si="1701">SUM(N4824:N4828)</f>
        <v>15083</v>
      </c>
      <c r="O4823" s="104">
        <f t="shared" si="1701"/>
        <v>15083</v>
      </c>
      <c r="P4823" s="104">
        <f t="shared" si="1696"/>
        <v>45707</v>
      </c>
      <c r="Q4823" s="104">
        <f t="shared" si="1697"/>
        <v>21.178787387345643</v>
      </c>
      <c r="R4823" s="35"/>
    </row>
    <row r="4824" spans="1:18" x14ac:dyDescent="0.3">
      <c r="A4824" s="40" t="s">
        <v>796</v>
      </c>
      <c r="B4824" s="40" t="s">
        <v>166</v>
      </c>
      <c r="C4824" s="40" t="s">
        <v>984</v>
      </c>
      <c r="D4824" s="40" t="s">
        <v>1743</v>
      </c>
      <c r="E4824" s="88" t="s">
        <v>3016</v>
      </c>
      <c r="F4824" s="40" t="s">
        <v>1745</v>
      </c>
      <c r="G4824" s="81" t="s">
        <v>3072</v>
      </c>
      <c r="H4824" s="9" t="s">
        <v>9</v>
      </c>
      <c r="I4824" s="102">
        <v>37000</v>
      </c>
      <c r="J4824" s="102">
        <v>37000</v>
      </c>
      <c r="K4824" s="102"/>
      <c r="L4824" s="102">
        <f t="shared" si="1694"/>
        <v>9172</v>
      </c>
      <c r="M4824" s="102">
        <v>3006</v>
      </c>
      <c r="N4824" s="102">
        <v>3083</v>
      </c>
      <c r="O4824" s="102">
        <v>3083</v>
      </c>
      <c r="P4824" s="102">
        <f t="shared" si="1696"/>
        <v>9172</v>
      </c>
      <c r="Q4824" s="102">
        <f t="shared" si="1697"/>
        <v>24.789189189189191</v>
      </c>
      <c r="R4824" s="35"/>
    </row>
    <row r="4825" spans="1:18" x14ac:dyDescent="0.3">
      <c r="A4825" s="40" t="s">
        <v>796</v>
      </c>
      <c r="B4825" s="40" t="s">
        <v>166</v>
      </c>
      <c r="C4825" s="40" t="s">
        <v>984</v>
      </c>
      <c r="D4825" s="40" t="s">
        <v>1743</v>
      </c>
      <c r="E4825" s="88" t="s">
        <v>3016</v>
      </c>
      <c r="F4825" s="40" t="s">
        <v>1746</v>
      </c>
      <c r="G4825" s="81" t="s">
        <v>3072</v>
      </c>
      <c r="H4825" s="9" t="s">
        <v>12</v>
      </c>
      <c r="I4825" s="102">
        <v>130000</v>
      </c>
      <c r="J4825" s="102">
        <v>130000</v>
      </c>
      <c r="K4825" s="102"/>
      <c r="L4825" s="102">
        <f t="shared" si="1694"/>
        <v>36535</v>
      </c>
      <c r="M4825" s="102">
        <v>12535</v>
      </c>
      <c r="N4825" s="102">
        <v>12000</v>
      </c>
      <c r="O4825" s="102">
        <v>12000</v>
      </c>
      <c r="P4825" s="102">
        <f t="shared" si="1696"/>
        <v>36535</v>
      </c>
      <c r="Q4825" s="102">
        <f t="shared" si="1697"/>
        <v>28.103846153846153</v>
      </c>
      <c r="R4825" s="35"/>
    </row>
    <row r="4826" spans="1:18" x14ac:dyDescent="0.3">
      <c r="A4826" s="40" t="s">
        <v>796</v>
      </c>
      <c r="B4826" s="40" t="s">
        <v>166</v>
      </c>
      <c r="C4826" s="40" t="s">
        <v>984</v>
      </c>
      <c r="D4826" s="40" t="s">
        <v>1743</v>
      </c>
      <c r="E4826" s="88" t="s">
        <v>3016</v>
      </c>
      <c r="F4826" s="40" t="s">
        <v>1747</v>
      </c>
      <c r="G4826" s="81" t="s">
        <v>3072</v>
      </c>
      <c r="H4826" s="9" t="s">
        <v>10</v>
      </c>
      <c r="I4826" s="102">
        <v>32188</v>
      </c>
      <c r="J4826" s="102">
        <v>32188</v>
      </c>
      <c r="K4826" s="102"/>
      <c r="L4826" s="102">
        <f t="shared" si="1694"/>
        <v>0</v>
      </c>
      <c r="M4826" s="102">
        <v>0</v>
      </c>
      <c r="N4826" s="102"/>
      <c r="O4826" s="102"/>
      <c r="P4826" s="102">
        <f t="shared" si="1696"/>
        <v>0</v>
      </c>
      <c r="Q4826" s="102">
        <f t="shared" si="1697"/>
        <v>0</v>
      </c>
      <c r="R4826" s="35"/>
    </row>
    <row r="4827" spans="1:18" x14ac:dyDescent="0.3">
      <c r="A4827" s="40" t="s">
        <v>796</v>
      </c>
      <c r="B4827" s="40" t="s">
        <v>166</v>
      </c>
      <c r="C4827" s="40" t="s">
        <v>984</v>
      </c>
      <c r="D4827" s="40" t="s">
        <v>1743</v>
      </c>
      <c r="E4827" s="88" t="s">
        <v>3016</v>
      </c>
      <c r="F4827" s="40" t="s">
        <v>1748</v>
      </c>
      <c r="G4827" s="81" t="s">
        <v>3072</v>
      </c>
      <c r="H4827" s="9" t="s">
        <v>8</v>
      </c>
      <c r="I4827" s="102">
        <v>6327</v>
      </c>
      <c r="J4827" s="102">
        <v>6327</v>
      </c>
      <c r="K4827" s="102"/>
      <c r="L4827" s="102">
        <f t="shared" si="1694"/>
        <v>0</v>
      </c>
      <c r="M4827" s="102">
        <v>0</v>
      </c>
      <c r="N4827" s="102">
        <v>0</v>
      </c>
      <c r="O4827" s="102">
        <v>0</v>
      </c>
      <c r="P4827" s="102">
        <f t="shared" si="1696"/>
        <v>0</v>
      </c>
      <c r="Q4827" s="102">
        <f t="shared" si="1697"/>
        <v>0</v>
      </c>
      <c r="R4827" s="35"/>
    </row>
    <row r="4828" spans="1:18" x14ac:dyDescent="0.3">
      <c r="A4828" s="40" t="s">
        <v>796</v>
      </c>
      <c r="B4828" s="40" t="s">
        <v>166</v>
      </c>
      <c r="C4828" s="40" t="s">
        <v>984</v>
      </c>
      <c r="D4828" s="40" t="s">
        <v>1743</v>
      </c>
      <c r="E4828" s="88" t="s">
        <v>3016</v>
      </c>
      <c r="F4828" s="40" t="s">
        <v>1749</v>
      </c>
      <c r="G4828" s="81" t="s">
        <v>3072</v>
      </c>
      <c r="H4828" s="9" t="s">
        <v>11</v>
      </c>
      <c r="I4828" s="102">
        <v>10300</v>
      </c>
      <c r="J4828" s="102">
        <v>10300</v>
      </c>
      <c r="K4828" s="102"/>
      <c r="L4828" s="102">
        <f t="shared" si="1694"/>
        <v>0</v>
      </c>
      <c r="M4828" s="102">
        <v>0</v>
      </c>
      <c r="N4828" s="102"/>
      <c r="O4828" s="102"/>
      <c r="P4828" s="102">
        <f t="shared" si="1696"/>
        <v>0</v>
      </c>
      <c r="Q4828" s="102">
        <f t="shared" si="1697"/>
        <v>0</v>
      </c>
      <c r="R4828" s="35"/>
    </row>
    <row r="4829" spans="1:18" x14ac:dyDescent="0.3">
      <c r="A4829" s="40" t="s">
        <v>796</v>
      </c>
      <c r="B4829" s="40" t="s">
        <v>166</v>
      </c>
      <c r="C4829" s="40" t="s">
        <v>984</v>
      </c>
      <c r="D4829" s="40" t="s">
        <v>1743</v>
      </c>
      <c r="E4829" s="52" t="s">
        <v>124</v>
      </c>
      <c r="F4829" s="52" t="s">
        <v>0</v>
      </c>
      <c r="G4829" s="52" t="s">
        <v>0</v>
      </c>
      <c r="H4829" s="6" t="s">
        <v>14</v>
      </c>
      <c r="I4829" s="104">
        <f>SUM(I4830)</f>
        <v>167349</v>
      </c>
      <c r="J4829" s="104">
        <f>SUM(J4830)</f>
        <v>167349</v>
      </c>
      <c r="K4829" s="104">
        <f>SUM(K4830)</f>
        <v>0</v>
      </c>
      <c r="L4829" s="104">
        <f t="shared" si="1694"/>
        <v>42262</v>
      </c>
      <c r="M4829" s="104">
        <f>SUM(M4830)</f>
        <v>13316</v>
      </c>
      <c r="N4829" s="104">
        <f t="shared" ref="N4829:O4829" si="1702">SUM(N4830)</f>
        <v>15000</v>
      </c>
      <c r="O4829" s="104">
        <f t="shared" si="1702"/>
        <v>13946</v>
      </c>
      <c r="P4829" s="104">
        <f t="shared" si="1696"/>
        <v>42262</v>
      </c>
      <c r="Q4829" s="104">
        <f t="shared" si="1697"/>
        <v>25.253810898182838</v>
      </c>
      <c r="R4829" s="35"/>
    </row>
    <row r="4830" spans="1:18" x14ac:dyDescent="0.3">
      <c r="A4830" s="40" t="s">
        <v>796</v>
      </c>
      <c r="B4830" s="40" t="s">
        <v>166</v>
      </c>
      <c r="C4830" s="40" t="s">
        <v>984</v>
      </c>
      <c r="D4830" s="40" t="s">
        <v>1743</v>
      </c>
      <c r="E4830" s="88" t="s">
        <v>3017</v>
      </c>
      <c r="F4830" s="40"/>
      <c r="G4830" s="81" t="s">
        <v>3072</v>
      </c>
      <c r="H4830" s="9" t="s">
        <v>15</v>
      </c>
      <c r="I4830" s="102">
        <v>167349</v>
      </c>
      <c r="J4830" s="102">
        <v>167349</v>
      </c>
      <c r="K4830" s="102"/>
      <c r="L4830" s="102">
        <f t="shared" si="1694"/>
        <v>42262</v>
      </c>
      <c r="M4830" s="102">
        <v>13316</v>
      </c>
      <c r="N4830" s="102">
        <v>15000</v>
      </c>
      <c r="O4830" s="102">
        <v>13946</v>
      </c>
      <c r="P4830" s="102">
        <f t="shared" si="1696"/>
        <v>42262</v>
      </c>
      <c r="Q4830" s="102">
        <f t="shared" si="1697"/>
        <v>25.253810898182838</v>
      </c>
      <c r="R4830" s="35"/>
    </row>
    <row r="4831" spans="1:18" x14ac:dyDescent="0.3">
      <c r="A4831" s="40" t="s">
        <v>796</v>
      </c>
      <c r="B4831" s="40" t="s">
        <v>166</v>
      </c>
      <c r="C4831" s="40" t="s">
        <v>984</v>
      </c>
      <c r="D4831" s="40" t="s">
        <v>1743</v>
      </c>
      <c r="E4831" s="52" t="s">
        <v>125</v>
      </c>
      <c r="F4831" s="52" t="s">
        <v>0</v>
      </c>
      <c r="G4831" s="52" t="s">
        <v>0</v>
      </c>
      <c r="H4831" s="6" t="s">
        <v>16</v>
      </c>
      <c r="I4831" s="104">
        <f>SUM(I4832:I4839)</f>
        <v>138060</v>
      </c>
      <c r="J4831" s="104">
        <f>SUM(J4832:J4839)</f>
        <v>59060</v>
      </c>
      <c r="K4831" s="104">
        <f>SUM(K4832:K4839)</f>
        <v>0</v>
      </c>
      <c r="L4831" s="104">
        <f t="shared" si="1694"/>
        <v>13686</v>
      </c>
      <c r="M4831" s="104">
        <f>SUM(M4832:M4839)</f>
        <v>408</v>
      </c>
      <c r="N4831" s="104">
        <f t="shared" ref="N4831:O4831" si="1703">SUM(N4832:N4839)</f>
        <v>7914</v>
      </c>
      <c r="O4831" s="104">
        <f t="shared" si="1703"/>
        <v>5364</v>
      </c>
      <c r="P4831" s="104">
        <f t="shared" si="1696"/>
        <v>13686</v>
      </c>
      <c r="Q4831" s="104">
        <f t="shared" si="1697"/>
        <v>23.173044361666104</v>
      </c>
      <c r="R4831" s="35"/>
    </row>
    <row r="4832" spans="1:18" x14ac:dyDescent="0.3">
      <c r="A4832" s="40" t="s">
        <v>796</v>
      </c>
      <c r="B4832" s="40" t="s">
        <v>166</v>
      </c>
      <c r="C4832" s="40" t="s">
        <v>984</v>
      </c>
      <c r="D4832" s="40" t="s">
        <v>1743</v>
      </c>
      <c r="E4832" s="88" t="s">
        <v>3018</v>
      </c>
      <c r="F4832" s="40"/>
      <c r="G4832" s="81" t="s">
        <v>3072</v>
      </c>
      <c r="H4832" s="9" t="s">
        <v>17</v>
      </c>
      <c r="I4832" s="102">
        <v>100</v>
      </c>
      <c r="J4832" s="102">
        <v>100</v>
      </c>
      <c r="K4832" s="102"/>
      <c r="L4832" s="102">
        <f t="shared" si="1694"/>
        <v>0</v>
      </c>
      <c r="M4832" s="102">
        <v>0</v>
      </c>
      <c r="N4832" s="102"/>
      <c r="O4832" s="102"/>
      <c r="P4832" s="102">
        <f t="shared" si="1696"/>
        <v>0</v>
      </c>
      <c r="Q4832" s="102">
        <f t="shared" si="1697"/>
        <v>0</v>
      </c>
      <c r="R4832" s="35"/>
    </row>
    <row r="4833" spans="1:18" x14ac:dyDescent="0.3">
      <c r="A4833" s="40" t="s">
        <v>796</v>
      </c>
      <c r="B4833" s="40" t="s">
        <v>166</v>
      </c>
      <c r="C4833" s="40" t="s">
        <v>984</v>
      </c>
      <c r="D4833" s="40" t="s">
        <v>1743</v>
      </c>
      <c r="E4833" s="88" t="s">
        <v>3031</v>
      </c>
      <c r="F4833" s="40"/>
      <c r="G4833" s="81" t="s">
        <v>3072</v>
      </c>
      <c r="H4833" s="9" t="s">
        <v>18</v>
      </c>
      <c r="I4833" s="102">
        <v>25000</v>
      </c>
      <c r="J4833" s="102">
        <v>25000</v>
      </c>
      <c r="K4833" s="102"/>
      <c r="L4833" s="102">
        <f t="shared" si="1694"/>
        <v>6500</v>
      </c>
      <c r="M4833" s="102">
        <v>0</v>
      </c>
      <c r="N4833" s="102">
        <v>4000</v>
      </c>
      <c r="O4833" s="102">
        <v>2500</v>
      </c>
      <c r="P4833" s="102">
        <f t="shared" si="1696"/>
        <v>6500</v>
      </c>
      <c r="Q4833" s="102">
        <f t="shared" si="1697"/>
        <v>26</v>
      </c>
      <c r="R4833" s="35"/>
    </row>
    <row r="4834" spans="1:18" x14ac:dyDescent="0.3">
      <c r="A4834" s="40" t="s">
        <v>796</v>
      </c>
      <c r="B4834" s="40" t="s">
        <v>166</v>
      </c>
      <c r="C4834" s="40" t="s">
        <v>984</v>
      </c>
      <c r="D4834" s="40" t="s">
        <v>1743</v>
      </c>
      <c r="E4834" s="88" t="s">
        <v>3032</v>
      </c>
      <c r="F4834" s="40"/>
      <c r="G4834" s="81" t="s">
        <v>3072</v>
      </c>
      <c r="H4834" s="9" t="s">
        <v>19</v>
      </c>
      <c r="I4834" s="102">
        <v>12000</v>
      </c>
      <c r="J4834" s="102">
        <v>12000</v>
      </c>
      <c r="K4834" s="102"/>
      <c r="L4834" s="102">
        <f t="shared" si="1694"/>
        <v>3000</v>
      </c>
      <c r="M4834" s="102">
        <v>0</v>
      </c>
      <c r="N4834" s="102">
        <v>2000</v>
      </c>
      <c r="O4834" s="102">
        <v>1000</v>
      </c>
      <c r="P4834" s="102">
        <f t="shared" si="1696"/>
        <v>3000</v>
      </c>
      <c r="Q4834" s="102">
        <f t="shared" si="1697"/>
        <v>25</v>
      </c>
      <c r="R4834" s="35"/>
    </row>
    <row r="4835" spans="1:18" x14ac:dyDescent="0.3">
      <c r="A4835" s="40" t="s">
        <v>796</v>
      </c>
      <c r="B4835" s="40" t="s">
        <v>166</v>
      </c>
      <c r="C4835" s="40" t="s">
        <v>984</v>
      </c>
      <c r="D4835" s="40" t="s">
        <v>1743</v>
      </c>
      <c r="E4835" s="88" t="s">
        <v>3026</v>
      </c>
      <c r="F4835" s="40"/>
      <c r="G4835" s="81" t="s">
        <v>3072</v>
      </c>
      <c r="H4835" s="9" t="s">
        <v>20</v>
      </c>
      <c r="I4835" s="102">
        <v>7560</v>
      </c>
      <c r="J4835" s="102">
        <v>4560</v>
      </c>
      <c r="K4835" s="102"/>
      <c r="L4835" s="102">
        <f t="shared" si="1694"/>
        <v>760</v>
      </c>
      <c r="M4835" s="102">
        <v>0</v>
      </c>
      <c r="N4835" s="102">
        <v>380</v>
      </c>
      <c r="O4835" s="102">
        <v>380</v>
      </c>
      <c r="P4835" s="102">
        <f t="shared" si="1696"/>
        <v>760</v>
      </c>
      <c r="Q4835" s="102">
        <f t="shared" si="1697"/>
        <v>16.666666666666664</v>
      </c>
      <c r="R4835" s="35"/>
    </row>
    <row r="4836" spans="1:18" x14ac:dyDescent="0.3">
      <c r="A4836" s="40" t="s">
        <v>796</v>
      </c>
      <c r="B4836" s="40" t="s">
        <v>166</v>
      </c>
      <c r="C4836" s="40" t="s">
        <v>984</v>
      </c>
      <c r="D4836" s="40" t="s">
        <v>1743</v>
      </c>
      <c r="E4836" s="88" t="s">
        <v>3033</v>
      </c>
      <c r="F4836" s="40"/>
      <c r="G4836" s="81" t="s">
        <v>3072</v>
      </c>
      <c r="H4836" s="9" t="s">
        <v>21</v>
      </c>
      <c r="I4836" s="102">
        <v>0</v>
      </c>
      <c r="J4836" s="102">
        <v>0</v>
      </c>
      <c r="K4836" s="102"/>
      <c r="L4836" s="102">
        <f t="shared" si="1694"/>
        <v>0</v>
      </c>
      <c r="M4836" s="102">
        <v>0</v>
      </c>
      <c r="N4836" s="102">
        <v>0</v>
      </c>
      <c r="O4836" s="102">
        <v>0</v>
      </c>
      <c r="P4836" s="102">
        <f t="shared" si="1696"/>
        <v>0</v>
      </c>
      <c r="Q4836" s="102" t="str">
        <f t="shared" si="1697"/>
        <v>-</v>
      </c>
      <c r="R4836" s="35"/>
    </row>
    <row r="4837" spans="1:18" x14ac:dyDescent="0.3">
      <c r="A4837" s="40" t="s">
        <v>796</v>
      </c>
      <c r="B4837" s="40" t="s">
        <v>166</v>
      </c>
      <c r="C4837" s="40" t="s">
        <v>984</v>
      </c>
      <c r="D4837" s="40" t="s">
        <v>1743</v>
      </c>
      <c r="E4837" s="88" t="s">
        <v>3035</v>
      </c>
      <c r="F4837" s="40"/>
      <c r="G4837" s="81" t="s">
        <v>3072</v>
      </c>
      <c r="H4837" s="9" t="s">
        <v>23</v>
      </c>
      <c r="I4837" s="102">
        <v>5000</v>
      </c>
      <c r="J4837" s="102">
        <v>5000</v>
      </c>
      <c r="K4837" s="102"/>
      <c r="L4837" s="102">
        <f t="shared" si="1694"/>
        <v>834</v>
      </c>
      <c r="M4837" s="102">
        <v>0</v>
      </c>
      <c r="N4837" s="102">
        <v>417</v>
      </c>
      <c r="O4837" s="102">
        <v>417</v>
      </c>
      <c r="P4837" s="102">
        <f t="shared" si="1696"/>
        <v>834</v>
      </c>
      <c r="Q4837" s="102">
        <f t="shared" si="1697"/>
        <v>16.68</v>
      </c>
      <c r="R4837" s="35"/>
    </row>
    <row r="4838" spans="1:18" x14ac:dyDescent="0.3">
      <c r="A4838" s="40" t="s">
        <v>796</v>
      </c>
      <c r="B4838" s="40" t="s">
        <v>166</v>
      </c>
      <c r="C4838" s="40" t="s">
        <v>984</v>
      </c>
      <c r="D4838" s="40" t="s">
        <v>1743</v>
      </c>
      <c r="E4838" s="88" t="s">
        <v>3036</v>
      </c>
      <c r="F4838" s="40"/>
      <c r="G4838" s="81" t="s">
        <v>3072</v>
      </c>
      <c r="H4838" s="9" t="s">
        <v>24</v>
      </c>
      <c r="I4838" s="102">
        <v>1300</v>
      </c>
      <c r="J4838" s="102">
        <v>0</v>
      </c>
      <c r="K4838" s="102"/>
      <c r="L4838" s="102">
        <f t="shared" si="1694"/>
        <v>0</v>
      </c>
      <c r="M4838" s="102">
        <v>0</v>
      </c>
      <c r="N4838" s="102"/>
      <c r="O4838" s="102"/>
      <c r="P4838" s="102">
        <f t="shared" si="1696"/>
        <v>0</v>
      </c>
      <c r="Q4838" s="102" t="str">
        <f t="shared" si="1697"/>
        <v>-</v>
      </c>
      <c r="R4838" s="35"/>
    </row>
    <row r="4839" spans="1:18" x14ac:dyDescent="0.3">
      <c r="A4839" s="41" t="s">
        <v>796</v>
      </c>
      <c r="B4839" s="41" t="s">
        <v>166</v>
      </c>
      <c r="C4839" s="41" t="s">
        <v>984</v>
      </c>
      <c r="D4839" s="41" t="s">
        <v>1743</v>
      </c>
      <c r="E4839" s="41" t="s">
        <v>127</v>
      </c>
      <c r="F4839" s="40" t="s">
        <v>0</v>
      </c>
      <c r="G4839" s="81" t="s">
        <v>0</v>
      </c>
      <c r="H4839" s="6" t="s">
        <v>25</v>
      </c>
      <c r="I4839" s="104">
        <f>SUM(I4840:I4842)</f>
        <v>87100</v>
      </c>
      <c r="J4839" s="104">
        <f>SUM(J4840:J4842)</f>
        <v>12400</v>
      </c>
      <c r="K4839" s="104">
        <f>SUM(K4840:K4842)</f>
        <v>0</v>
      </c>
      <c r="L4839" s="104">
        <f t="shared" si="1694"/>
        <v>2592</v>
      </c>
      <c r="M4839" s="104">
        <f>SUM(M4840:M4842)</f>
        <v>408</v>
      </c>
      <c r="N4839" s="104">
        <f t="shared" ref="N4839:O4839" si="1704">SUM(N4840:N4842)</f>
        <v>1117</v>
      </c>
      <c r="O4839" s="104">
        <f t="shared" si="1704"/>
        <v>1067</v>
      </c>
      <c r="P4839" s="104">
        <f t="shared" si="1696"/>
        <v>2592</v>
      </c>
      <c r="Q4839" s="104">
        <f t="shared" si="1697"/>
        <v>20.903225806451616</v>
      </c>
      <c r="R4839" s="35"/>
    </row>
    <row r="4840" spans="1:18" x14ac:dyDescent="0.3">
      <c r="A4840" s="40" t="s">
        <v>796</v>
      </c>
      <c r="B4840" s="40" t="s">
        <v>166</v>
      </c>
      <c r="C4840" s="40" t="s">
        <v>984</v>
      </c>
      <c r="D4840" s="40" t="s">
        <v>1743</v>
      </c>
      <c r="E4840" s="88" t="s">
        <v>3019</v>
      </c>
      <c r="F4840" s="40"/>
      <c r="G4840" s="81" t="s">
        <v>3072</v>
      </c>
      <c r="H4840" s="9" t="s">
        <v>25</v>
      </c>
      <c r="I4840" s="102">
        <v>79700</v>
      </c>
      <c r="J4840" s="102">
        <v>5000</v>
      </c>
      <c r="K4840" s="102"/>
      <c r="L4840" s="102">
        <f t="shared" si="1694"/>
        <v>834</v>
      </c>
      <c r="M4840" s="102">
        <v>0</v>
      </c>
      <c r="N4840" s="102">
        <v>417</v>
      </c>
      <c r="O4840" s="102">
        <v>417</v>
      </c>
      <c r="P4840" s="102">
        <f t="shared" si="1696"/>
        <v>834</v>
      </c>
      <c r="Q4840" s="102">
        <f t="shared" si="1697"/>
        <v>16.68</v>
      </c>
      <c r="R4840" s="35"/>
    </row>
    <row r="4841" spans="1:18" x14ac:dyDescent="0.3">
      <c r="A4841" s="40" t="s">
        <v>796</v>
      </c>
      <c r="B4841" s="40" t="s">
        <v>166</v>
      </c>
      <c r="C4841" s="40" t="s">
        <v>984</v>
      </c>
      <c r="D4841" s="40" t="s">
        <v>1743</v>
      </c>
      <c r="E4841" s="88" t="s">
        <v>3019</v>
      </c>
      <c r="F4841" s="40" t="s">
        <v>1750</v>
      </c>
      <c r="G4841" s="81" t="s">
        <v>3072</v>
      </c>
      <c r="H4841" s="9" t="s">
        <v>135</v>
      </c>
      <c r="I4841" s="102">
        <v>4400</v>
      </c>
      <c r="J4841" s="102">
        <v>4400</v>
      </c>
      <c r="K4841" s="102"/>
      <c r="L4841" s="102">
        <f t="shared" si="1694"/>
        <v>1258</v>
      </c>
      <c r="M4841" s="102">
        <v>408</v>
      </c>
      <c r="N4841" s="102">
        <v>450</v>
      </c>
      <c r="O4841" s="102">
        <v>400</v>
      </c>
      <c r="P4841" s="102">
        <f t="shared" si="1696"/>
        <v>1258</v>
      </c>
      <c r="Q4841" s="102">
        <f t="shared" si="1697"/>
        <v>28.59090909090909</v>
      </c>
      <c r="R4841" s="35"/>
    </row>
    <row r="4842" spans="1:18" ht="20.399999999999999" x14ac:dyDescent="0.3">
      <c r="A4842" s="40" t="s">
        <v>796</v>
      </c>
      <c r="B4842" s="40" t="s">
        <v>166</v>
      </c>
      <c r="C4842" s="40" t="s">
        <v>984</v>
      </c>
      <c r="D4842" s="40" t="s">
        <v>1743</v>
      </c>
      <c r="E4842" s="88" t="s">
        <v>3019</v>
      </c>
      <c r="F4842" s="40" t="s">
        <v>1751</v>
      </c>
      <c r="G4842" s="81" t="s">
        <v>3072</v>
      </c>
      <c r="H4842" s="9" t="s">
        <v>141</v>
      </c>
      <c r="I4842" s="102">
        <v>3000</v>
      </c>
      <c r="J4842" s="102">
        <v>3000</v>
      </c>
      <c r="K4842" s="102"/>
      <c r="L4842" s="102">
        <f t="shared" si="1694"/>
        <v>500</v>
      </c>
      <c r="M4842" s="102">
        <v>0</v>
      </c>
      <c r="N4842" s="102">
        <v>250</v>
      </c>
      <c r="O4842" s="102">
        <v>250</v>
      </c>
      <c r="P4842" s="102">
        <f t="shared" si="1696"/>
        <v>500</v>
      </c>
      <c r="Q4842" s="102">
        <f t="shared" si="1697"/>
        <v>16.666666666666664</v>
      </c>
      <c r="R4842" s="35"/>
    </row>
    <row r="4843" spans="1:18" s="34" customFormat="1" ht="20.399999999999999" x14ac:dyDescent="0.3">
      <c r="A4843" s="43" t="s">
        <v>0</v>
      </c>
      <c r="B4843" s="43" t="s">
        <v>0</v>
      </c>
      <c r="C4843" s="43" t="s">
        <v>0</v>
      </c>
      <c r="D4843" s="49" t="s">
        <v>0</v>
      </c>
      <c r="E4843" s="49" t="s">
        <v>0</v>
      </c>
      <c r="F4843" s="49" t="s">
        <v>0</v>
      </c>
      <c r="G4843" s="49" t="s">
        <v>0</v>
      </c>
      <c r="H4843" s="21" t="s">
        <v>35</v>
      </c>
      <c r="I4843" s="112">
        <f t="shared" ref="I4843:O4844" si="1705">SUM(I4844)</f>
        <v>1000</v>
      </c>
      <c r="J4843" s="112">
        <f t="shared" si="1705"/>
        <v>1000</v>
      </c>
      <c r="K4843" s="112">
        <f t="shared" si="1705"/>
        <v>0</v>
      </c>
      <c r="L4843" s="112">
        <f t="shared" si="1694"/>
        <v>0</v>
      </c>
      <c r="M4843" s="112">
        <f t="shared" si="1705"/>
        <v>0</v>
      </c>
      <c r="N4843" s="112">
        <f t="shared" si="1705"/>
        <v>0</v>
      </c>
      <c r="O4843" s="112">
        <f t="shared" si="1705"/>
        <v>0</v>
      </c>
      <c r="P4843" s="112">
        <f t="shared" si="1696"/>
        <v>0</v>
      </c>
      <c r="Q4843" s="112">
        <f t="shared" si="1697"/>
        <v>0</v>
      </c>
      <c r="R4843" s="35"/>
    </row>
    <row r="4844" spans="1:18" x14ac:dyDescent="0.3">
      <c r="A4844" s="40" t="s">
        <v>796</v>
      </c>
      <c r="B4844" s="40" t="s">
        <v>166</v>
      </c>
      <c r="C4844" s="40" t="s">
        <v>984</v>
      </c>
      <c r="D4844" s="40" t="s">
        <v>1743</v>
      </c>
      <c r="E4844" s="52" t="s">
        <v>142</v>
      </c>
      <c r="F4844" s="52" t="s">
        <v>0</v>
      </c>
      <c r="G4844" s="52" t="s">
        <v>0</v>
      </c>
      <c r="H4844" s="6" t="s">
        <v>27</v>
      </c>
      <c r="I4844" s="104">
        <f t="shared" si="1705"/>
        <v>1000</v>
      </c>
      <c r="J4844" s="104">
        <f t="shared" si="1705"/>
        <v>1000</v>
      </c>
      <c r="K4844" s="104">
        <f t="shared" si="1705"/>
        <v>0</v>
      </c>
      <c r="L4844" s="104">
        <f t="shared" si="1694"/>
        <v>0</v>
      </c>
      <c r="M4844" s="104">
        <f t="shared" si="1705"/>
        <v>0</v>
      </c>
      <c r="N4844" s="104">
        <f t="shared" si="1705"/>
        <v>0</v>
      </c>
      <c r="O4844" s="104">
        <f t="shared" si="1705"/>
        <v>0</v>
      </c>
      <c r="P4844" s="104">
        <f t="shared" si="1696"/>
        <v>0</v>
      </c>
      <c r="Q4844" s="104">
        <f t="shared" si="1697"/>
        <v>0</v>
      </c>
      <c r="R4844" s="35"/>
    </row>
    <row r="4845" spans="1:18" x14ac:dyDescent="0.3">
      <c r="A4845" s="40" t="s">
        <v>796</v>
      </c>
      <c r="B4845" s="40" t="s">
        <v>166</v>
      </c>
      <c r="C4845" s="40" t="s">
        <v>984</v>
      </c>
      <c r="D4845" s="40" t="s">
        <v>1743</v>
      </c>
      <c r="E4845" s="88" t="s">
        <v>3021</v>
      </c>
      <c r="F4845" s="40"/>
      <c r="G4845" s="81" t="s">
        <v>3072</v>
      </c>
      <c r="H4845" s="9" t="s">
        <v>34</v>
      </c>
      <c r="I4845" s="102">
        <v>1000</v>
      </c>
      <c r="J4845" s="102">
        <v>1000</v>
      </c>
      <c r="K4845" s="102"/>
      <c r="L4845" s="102">
        <f t="shared" si="1694"/>
        <v>0</v>
      </c>
      <c r="M4845" s="102">
        <v>0</v>
      </c>
      <c r="N4845" s="102"/>
      <c r="O4845" s="102"/>
      <c r="P4845" s="102">
        <f t="shared" si="1696"/>
        <v>0</v>
      </c>
      <c r="Q4845" s="102">
        <f t="shared" si="1697"/>
        <v>0</v>
      </c>
      <c r="R4845" s="35"/>
    </row>
    <row r="4846" spans="1:18" s="34" customFormat="1" ht="20.399999999999999" x14ac:dyDescent="0.3">
      <c r="A4846" s="43" t="s">
        <v>0</v>
      </c>
      <c r="B4846" s="43" t="s">
        <v>0</v>
      </c>
      <c r="C4846" s="43" t="s">
        <v>0</v>
      </c>
      <c r="D4846" s="49" t="s">
        <v>0</v>
      </c>
      <c r="E4846" s="49" t="s">
        <v>0</v>
      </c>
      <c r="F4846" s="49" t="s">
        <v>0</v>
      </c>
      <c r="G4846" s="49" t="s">
        <v>0</v>
      </c>
      <c r="H4846" s="21" t="s">
        <v>53</v>
      </c>
      <c r="I4846" s="112">
        <f t="shared" ref="I4846:O4847" si="1706">SUM(I4847)</f>
        <v>22000</v>
      </c>
      <c r="J4846" s="112">
        <f t="shared" si="1706"/>
        <v>0</v>
      </c>
      <c r="K4846" s="112">
        <f t="shared" si="1706"/>
        <v>0</v>
      </c>
      <c r="L4846" s="112">
        <f t="shared" si="1694"/>
        <v>0</v>
      </c>
      <c r="M4846" s="112">
        <f t="shared" si="1706"/>
        <v>0</v>
      </c>
      <c r="N4846" s="112">
        <f t="shared" si="1706"/>
        <v>0</v>
      </c>
      <c r="O4846" s="112">
        <f t="shared" si="1706"/>
        <v>0</v>
      </c>
      <c r="P4846" s="112">
        <f t="shared" si="1696"/>
        <v>0</v>
      </c>
      <c r="Q4846" s="112" t="str">
        <f t="shared" si="1697"/>
        <v>-</v>
      </c>
      <c r="R4846" s="35"/>
    </row>
    <row r="4847" spans="1:18" x14ac:dyDescent="0.3">
      <c r="A4847" s="40" t="s">
        <v>796</v>
      </c>
      <c r="B4847" s="40" t="s">
        <v>166</v>
      </c>
      <c r="C4847" s="40" t="s">
        <v>984</v>
      </c>
      <c r="D4847" s="40" t="s">
        <v>1743</v>
      </c>
      <c r="E4847" s="52" t="s">
        <v>149</v>
      </c>
      <c r="F4847" s="52" t="s">
        <v>0</v>
      </c>
      <c r="G4847" s="52" t="s">
        <v>0</v>
      </c>
      <c r="H4847" s="6" t="s">
        <v>46</v>
      </c>
      <c r="I4847" s="104">
        <f t="shared" si="1706"/>
        <v>22000</v>
      </c>
      <c r="J4847" s="104">
        <f t="shared" si="1706"/>
        <v>0</v>
      </c>
      <c r="K4847" s="104">
        <f t="shared" si="1706"/>
        <v>0</v>
      </c>
      <c r="L4847" s="104">
        <f t="shared" si="1694"/>
        <v>0</v>
      </c>
      <c r="M4847" s="104">
        <f t="shared" si="1706"/>
        <v>0</v>
      </c>
      <c r="N4847" s="104">
        <f t="shared" si="1706"/>
        <v>0</v>
      </c>
      <c r="O4847" s="104">
        <f t="shared" si="1706"/>
        <v>0</v>
      </c>
      <c r="P4847" s="104">
        <f t="shared" si="1696"/>
        <v>0</v>
      </c>
      <c r="Q4847" s="104" t="str">
        <f t="shared" si="1697"/>
        <v>-</v>
      </c>
      <c r="R4847" s="35"/>
    </row>
    <row r="4848" spans="1:18" x14ac:dyDescent="0.3">
      <c r="A4848" s="40" t="s">
        <v>796</v>
      </c>
      <c r="B4848" s="40" t="s">
        <v>166</v>
      </c>
      <c r="C4848" s="40" t="s">
        <v>984</v>
      </c>
      <c r="D4848" s="40" t="s">
        <v>1743</v>
      </c>
      <c r="E4848" s="88" t="s">
        <v>3022</v>
      </c>
      <c r="F4848" s="40"/>
      <c r="G4848" s="81" t="s">
        <v>3072</v>
      </c>
      <c r="H4848" s="9" t="s">
        <v>49</v>
      </c>
      <c r="I4848" s="102">
        <v>22000</v>
      </c>
      <c r="J4848" s="102">
        <v>0</v>
      </c>
      <c r="K4848" s="102"/>
      <c r="L4848" s="102">
        <f t="shared" si="1694"/>
        <v>0</v>
      </c>
      <c r="M4848" s="102">
        <v>0</v>
      </c>
      <c r="N4848" s="102"/>
      <c r="O4848" s="102"/>
      <c r="P4848" s="102">
        <f t="shared" si="1696"/>
        <v>0</v>
      </c>
      <c r="Q4848" s="102" t="str">
        <f t="shared" si="1697"/>
        <v>-</v>
      </c>
      <c r="R4848" s="35"/>
    </row>
    <row r="4849" spans="1:18" s="34" customFormat="1" x14ac:dyDescent="0.3">
      <c r="A4849" s="49" t="s">
        <v>0</v>
      </c>
      <c r="B4849" s="49" t="s">
        <v>0</v>
      </c>
      <c r="C4849" s="49" t="s">
        <v>0</v>
      </c>
      <c r="D4849" s="49" t="s">
        <v>0</v>
      </c>
      <c r="E4849" s="49" t="s">
        <v>0</v>
      </c>
      <c r="F4849" s="49" t="s">
        <v>0</v>
      </c>
      <c r="G4849" s="49" t="s">
        <v>0</v>
      </c>
      <c r="H4849" s="21" t="s">
        <v>1752</v>
      </c>
      <c r="I4849" s="112">
        <f>SUM(I4820,I4843,I4846)</f>
        <v>2138052</v>
      </c>
      <c r="J4849" s="112">
        <f>SUM(J4820,J4843,J4846)</f>
        <v>2037052</v>
      </c>
      <c r="K4849" s="112">
        <f>SUM(K4820,K4843,K4846)</f>
        <v>0</v>
      </c>
      <c r="L4849" s="112">
        <f t="shared" si="1694"/>
        <v>503461</v>
      </c>
      <c r="M4849" s="112">
        <f>SUM(M4820,M4843,M4846)</f>
        <v>156071</v>
      </c>
      <c r="N4849" s="112">
        <f t="shared" ref="N4849:O4849" si="1707">SUM(N4820,N4843,N4846)</f>
        <v>177997</v>
      </c>
      <c r="O4849" s="112">
        <f t="shared" si="1707"/>
        <v>169393</v>
      </c>
      <c r="P4849" s="112">
        <f t="shared" si="1696"/>
        <v>503461</v>
      </c>
      <c r="Q4849" s="112">
        <f t="shared" si="1697"/>
        <v>24.715176637611609</v>
      </c>
      <c r="R4849" s="35"/>
    </row>
    <row r="4850" spans="1:18" ht="15" thickBot="1" x14ac:dyDescent="0.35">
      <c r="A4850" s="81" t="s">
        <v>0</v>
      </c>
      <c r="B4850" s="81" t="s">
        <v>0</v>
      </c>
      <c r="C4850" s="81" t="s">
        <v>0</v>
      </c>
      <c r="D4850" s="81" t="s">
        <v>0</v>
      </c>
      <c r="E4850" s="81" t="s">
        <v>0</v>
      </c>
      <c r="F4850" s="81" t="s">
        <v>0</v>
      </c>
      <c r="G4850" s="81" t="s">
        <v>0</v>
      </c>
      <c r="H4850" s="6" t="s">
        <v>152</v>
      </c>
      <c r="I4850" s="104">
        <v>84</v>
      </c>
      <c r="J4850" s="104">
        <v>84</v>
      </c>
      <c r="K4850" s="104"/>
      <c r="L4850" s="104"/>
      <c r="M4850" s="104"/>
      <c r="N4850" s="104"/>
      <c r="O4850" s="104"/>
      <c r="P4850" s="104"/>
      <c r="Q4850" s="104"/>
      <c r="R4850" s="35"/>
    </row>
    <row r="4851" spans="1:18" s="34" customFormat="1" ht="31.2" thickBot="1" x14ac:dyDescent="0.35">
      <c r="A4851" s="127" t="s">
        <v>0</v>
      </c>
      <c r="B4851" s="127" t="s">
        <v>0</v>
      </c>
      <c r="C4851" s="127" t="s">
        <v>0</v>
      </c>
      <c r="D4851" s="127" t="s">
        <v>0</v>
      </c>
      <c r="E4851" s="127" t="s">
        <v>0</v>
      </c>
      <c r="F4851" s="127" t="s">
        <v>0</v>
      </c>
      <c r="G4851" s="127" t="s">
        <v>0</v>
      </c>
      <c r="H4851" s="29" t="s">
        <v>63</v>
      </c>
      <c r="I4851" s="124" t="s">
        <v>3013</v>
      </c>
      <c r="J4851" s="124" t="s">
        <v>2</v>
      </c>
      <c r="K4851" s="124" t="s">
        <v>3097</v>
      </c>
      <c r="L4851" s="124" t="s">
        <v>3097</v>
      </c>
      <c r="M4851" s="124" t="s">
        <v>3098</v>
      </c>
      <c r="N4851" s="124" t="s">
        <v>3099</v>
      </c>
      <c r="O4851" s="124" t="s">
        <v>3100</v>
      </c>
      <c r="P4851" s="124" t="s">
        <v>3097</v>
      </c>
      <c r="Q4851" s="126" t="s">
        <v>3101</v>
      </c>
      <c r="R4851" s="35"/>
    </row>
    <row r="4852" spans="1:18" x14ac:dyDescent="0.3">
      <c r="A4852" s="128"/>
      <c r="B4852" s="128"/>
      <c r="C4852" s="128"/>
      <c r="D4852" s="128"/>
      <c r="E4852" s="128"/>
      <c r="F4852" s="128"/>
      <c r="G4852" s="128"/>
      <c r="H4852" s="10" t="s">
        <v>0</v>
      </c>
      <c r="I4852" s="103">
        <v>1</v>
      </c>
      <c r="J4852" s="103">
        <v>2</v>
      </c>
      <c r="K4852" s="103">
        <v>3</v>
      </c>
      <c r="L4852" s="103" t="s">
        <v>3</v>
      </c>
      <c r="M4852" s="103">
        <v>5</v>
      </c>
      <c r="N4852" s="103">
        <v>6</v>
      </c>
      <c r="O4852" s="103">
        <v>7</v>
      </c>
      <c r="P4852" s="103" t="s">
        <v>3102</v>
      </c>
      <c r="Q4852" s="103">
        <v>9</v>
      </c>
      <c r="R4852" s="35"/>
    </row>
    <row r="4853" spans="1:18" x14ac:dyDescent="0.3">
      <c r="A4853" s="128"/>
      <c r="B4853" s="128"/>
      <c r="C4853" s="128"/>
      <c r="D4853" s="128"/>
      <c r="E4853" s="128"/>
      <c r="F4853" s="128"/>
      <c r="G4853" s="128"/>
      <c r="H4853" s="11" t="s">
        <v>100</v>
      </c>
      <c r="I4853" s="105">
        <f>SUM(I4849)</f>
        <v>2138052</v>
      </c>
      <c r="J4853" s="105">
        <f>SUM(J4849)</f>
        <v>2037052</v>
      </c>
      <c r="K4853" s="105">
        <f>SUM(K4849)</f>
        <v>0</v>
      </c>
      <c r="L4853" s="105">
        <f t="shared" si="1694"/>
        <v>503461</v>
      </c>
      <c r="M4853" s="105">
        <f>SUM(M4849)</f>
        <v>156071</v>
      </c>
      <c r="N4853" s="105">
        <f t="shared" ref="N4853:O4853" si="1708">SUM(N4849)</f>
        <v>177997</v>
      </c>
      <c r="O4853" s="105">
        <f t="shared" si="1708"/>
        <v>169393</v>
      </c>
      <c r="P4853" s="105">
        <f t="shared" si="1696"/>
        <v>503461</v>
      </c>
      <c r="Q4853" s="105">
        <f t="shared" si="1697"/>
        <v>24.715176637611609</v>
      </c>
      <c r="R4853" s="35"/>
    </row>
    <row r="4854" spans="1:18" x14ac:dyDescent="0.3">
      <c r="A4854" s="128"/>
      <c r="B4854" s="128"/>
      <c r="C4854" s="128"/>
      <c r="D4854" s="128"/>
      <c r="E4854" s="128"/>
      <c r="F4854" s="128"/>
      <c r="G4854" s="128"/>
      <c r="H4854" s="12" t="s">
        <v>62</v>
      </c>
      <c r="I4854" s="105">
        <f>SUM(I4853)</f>
        <v>2138052</v>
      </c>
      <c r="J4854" s="105">
        <f>SUM(J4853)</f>
        <v>2037052</v>
      </c>
      <c r="K4854" s="105">
        <f>SUM(K4853)</f>
        <v>0</v>
      </c>
      <c r="L4854" s="105">
        <f t="shared" si="1694"/>
        <v>503461</v>
      </c>
      <c r="M4854" s="105">
        <f>SUM(M4853)</f>
        <v>156071</v>
      </c>
      <c r="N4854" s="105">
        <f t="shared" ref="N4854:O4854" si="1709">SUM(N4853)</f>
        <v>177997</v>
      </c>
      <c r="O4854" s="105">
        <f t="shared" si="1709"/>
        <v>169393</v>
      </c>
      <c r="P4854" s="105">
        <f t="shared" si="1696"/>
        <v>503461</v>
      </c>
      <c r="Q4854" s="105">
        <f t="shared" si="1697"/>
        <v>24.715176637611609</v>
      </c>
      <c r="R4854" s="35"/>
    </row>
    <row r="4855" spans="1:18" x14ac:dyDescent="0.3">
      <c r="A4855" s="129"/>
      <c r="B4855" s="129"/>
      <c r="C4855" s="129"/>
      <c r="D4855" s="129"/>
      <c r="E4855" s="129"/>
      <c r="F4855" s="129"/>
      <c r="G4855" s="129"/>
      <c r="R4855" s="35"/>
    </row>
    <row r="4856" spans="1:18" ht="15" thickBot="1" x14ac:dyDescent="0.35">
      <c r="A4856" s="81" t="s">
        <v>0</v>
      </c>
      <c r="B4856" s="81" t="s">
        <v>0</v>
      </c>
      <c r="C4856" s="81" t="s">
        <v>0</v>
      </c>
      <c r="D4856" s="81" t="s">
        <v>0</v>
      </c>
      <c r="E4856" s="81" t="s">
        <v>0</v>
      </c>
      <c r="F4856" s="81" t="s">
        <v>0</v>
      </c>
      <c r="G4856" s="81" t="s">
        <v>0</v>
      </c>
      <c r="H4856" s="13" t="s">
        <v>0</v>
      </c>
      <c r="I4856" s="106"/>
      <c r="J4856" s="106"/>
      <c r="K4856" s="106"/>
      <c r="L4856" s="106"/>
      <c r="M4856" s="106"/>
      <c r="N4856" s="106"/>
      <c r="O4856" s="106"/>
      <c r="P4856" s="106"/>
      <c r="Q4856" s="106"/>
      <c r="R4856" s="35"/>
    </row>
    <row r="4857" spans="1:18" s="34" customFormat="1" ht="31.2" thickBot="1" x14ac:dyDescent="0.35">
      <c r="A4857" s="45" t="s">
        <v>112</v>
      </c>
      <c r="B4857" s="45" t="s">
        <v>113</v>
      </c>
      <c r="C4857" s="45" t="s">
        <v>114</v>
      </c>
      <c r="D4857" s="46" t="s">
        <v>0</v>
      </c>
      <c r="E4857" s="45" t="s">
        <v>3014</v>
      </c>
      <c r="F4857" s="45" t="s">
        <v>115</v>
      </c>
      <c r="G4857" s="45" t="s">
        <v>116</v>
      </c>
      <c r="H4857" s="29" t="s">
        <v>1</v>
      </c>
      <c r="I4857" s="124" t="s">
        <v>3013</v>
      </c>
      <c r="J4857" s="124" t="s">
        <v>2</v>
      </c>
      <c r="K4857" s="124" t="s">
        <v>3097</v>
      </c>
      <c r="L4857" s="124" t="s">
        <v>3097</v>
      </c>
      <c r="M4857" s="124" t="s">
        <v>3098</v>
      </c>
      <c r="N4857" s="124" t="s">
        <v>3099</v>
      </c>
      <c r="O4857" s="124" t="s">
        <v>3100</v>
      </c>
      <c r="P4857" s="124" t="s">
        <v>3097</v>
      </c>
      <c r="Q4857" s="126" t="s">
        <v>3101</v>
      </c>
      <c r="R4857" s="35"/>
    </row>
    <row r="4858" spans="1:18" x14ac:dyDescent="0.3">
      <c r="A4858" s="50" t="s">
        <v>0</v>
      </c>
      <c r="B4858" s="50" t="s">
        <v>0</v>
      </c>
      <c r="C4858" s="50" t="s">
        <v>0</v>
      </c>
      <c r="D4858" s="51" t="s">
        <v>0</v>
      </c>
      <c r="E4858" s="51" t="s">
        <v>0</v>
      </c>
      <c r="F4858" s="86" t="s">
        <v>0</v>
      </c>
      <c r="G4858" s="87" t="s">
        <v>0</v>
      </c>
      <c r="H4858" s="8" t="s">
        <v>0</v>
      </c>
      <c r="I4858" s="103">
        <v>1</v>
      </c>
      <c r="J4858" s="103">
        <v>2</v>
      </c>
      <c r="K4858" s="103">
        <v>3</v>
      </c>
      <c r="L4858" s="103" t="s">
        <v>3</v>
      </c>
      <c r="M4858" s="103">
        <v>5</v>
      </c>
      <c r="N4858" s="103">
        <v>6</v>
      </c>
      <c r="O4858" s="103">
        <v>7</v>
      </c>
      <c r="P4858" s="103" t="s">
        <v>3102</v>
      </c>
      <c r="Q4858" s="103">
        <v>9</v>
      </c>
      <c r="R4858" s="35"/>
    </row>
    <row r="4859" spans="1:18" x14ac:dyDescent="0.3">
      <c r="A4859" s="41" t="s">
        <v>796</v>
      </c>
      <c r="B4859" s="41" t="s">
        <v>166</v>
      </c>
      <c r="C4859" s="40" t="s">
        <v>995</v>
      </c>
      <c r="D4859" s="40" t="s">
        <v>1753</v>
      </c>
      <c r="E4859" s="52" t="s">
        <v>0</v>
      </c>
      <c r="F4859" s="52" t="s">
        <v>0</v>
      </c>
      <c r="G4859" s="52" t="s">
        <v>0</v>
      </c>
      <c r="H4859" s="6" t="s">
        <v>1754</v>
      </c>
      <c r="I4859" s="102"/>
      <c r="J4859" s="102"/>
      <c r="K4859" s="102"/>
      <c r="L4859" s="102">
        <f t="shared" si="1694"/>
        <v>0</v>
      </c>
      <c r="M4859" s="102">
        <v>0</v>
      </c>
      <c r="N4859" s="102"/>
      <c r="O4859" s="102"/>
      <c r="P4859" s="102">
        <f t="shared" si="1696"/>
        <v>0</v>
      </c>
      <c r="Q4859" s="102" t="str">
        <f t="shared" si="1697"/>
        <v>-</v>
      </c>
      <c r="R4859" s="35"/>
    </row>
    <row r="4860" spans="1:18" s="34" customFormat="1" ht="20.399999999999999" x14ac:dyDescent="0.3">
      <c r="A4860" s="43" t="s">
        <v>0</v>
      </c>
      <c r="B4860" s="43" t="s">
        <v>0</v>
      </c>
      <c r="C4860" s="43" t="s">
        <v>0</v>
      </c>
      <c r="D4860" s="49" t="s">
        <v>0</v>
      </c>
      <c r="E4860" s="49" t="s">
        <v>0</v>
      </c>
      <c r="F4860" s="49" t="s">
        <v>0</v>
      </c>
      <c r="G4860" s="49" t="s">
        <v>0</v>
      </c>
      <c r="H4860" s="21" t="s">
        <v>26</v>
      </c>
      <c r="I4860" s="112">
        <f>SUM(I4861,I4869,I4871)</f>
        <v>2207609</v>
      </c>
      <c r="J4860" s="112">
        <f>SUM(J4861,J4869,J4871)</f>
        <v>2154009</v>
      </c>
      <c r="K4860" s="112">
        <f>SUM(K4861,K4869,K4871)</f>
        <v>0</v>
      </c>
      <c r="L4860" s="112">
        <f t="shared" si="1694"/>
        <v>550004</v>
      </c>
      <c r="M4860" s="112">
        <f>SUM(M4861,M4869,M4871)</f>
        <v>171514</v>
      </c>
      <c r="N4860" s="112">
        <f t="shared" ref="N4860:O4860" si="1710">SUM(N4861,N4869,N4871)</f>
        <v>192920</v>
      </c>
      <c r="O4860" s="112">
        <f t="shared" si="1710"/>
        <v>185570</v>
      </c>
      <c r="P4860" s="112">
        <f t="shared" si="1696"/>
        <v>550004</v>
      </c>
      <c r="Q4860" s="112">
        <f t="shared" si="1697"/>
        <v>25.533969449524118</v>
      </c>
      <c r="R4860" s="35"/>
    </row>
    <row r="4861" spans="1:18" x14ac:dyDescent="0.3">
      <c r="A4861" s="40" t="s">
        <v>796</v>
      </c>
      <c r="B4861" s="40" t="s">
        <v>166</v>
      </c>
      <c r="C4861" s="40" t="s">
        <v>995</v>
      </c>
      <c r="D4861" s="40" t="s">
        <v>1753</v>
      </c>
      <c r="E4861" s="52" t="s">
        <v>119</v>
      </c>
      <c r="F4861" s="52" t="s">
        <v>0</v>
      </c>
      <c r="G4861" s="52" t="s">
        <v>0</v>
      </c>
      <c r="H4861" s="6" t="s">
        <v>5</v>
      </c>
      <c r="I4861" s="104">
        <f>SUM(I4862,I4863)</f>
        <v>1871989</v>
      </c>
      <c r="J4861" s="104">
        <f>SUM(J4862,J4863)</f>
        <v>1871989</v>
      </c>
      <c r="K4861" s="104">
        <f>SUM(K4862,K4863)</f>
        <v>0</v>
      </c>
      <c r="L4861" s="104">
        <f t="shared" si="1694"/>
        <v>482597</v>
      </c>
      <c r="M4861" s="104">
        <f>SUM(M4862,M4863)</f>
        <v>156497</v>
      </c>
      <c r="N4861" s="104">
        <f t="shared" ref="N4861:O4861" si="1711">SUM(N4862,N4863)</f>
        <v>163800</v>
      </c>
      <c r="O4861" s="104">
        <f t="shared" si="1711"/>
        <v>162300</v>
      </c>
      <c r="P4861" s="104">
        <f t="shared" si="1696"/>
        <v>482597</v>
      </c>
      <c r="Q4861" s="104">
        <f t="shared" si="1697"/>
        <v>25.779905757993237</v>
      </c>
      <c r="R4861" s="35"/>
    </row>
    <row r="4862" spans="1:18" x14ac:dyDescent="0.3">
      <c r="A4862" s="40" t="s">
        <v>796</v>
      </c>
      <c r="B4862" s="40" t="s">
        <v>166</v>
      </c>
      <c r="C4862" s="40" t="s">
        <v>995</v>
      </c>
      <c r="D4862" s="40" t="s">
        <v>1753</v>
      </c>
      <c r="E4862" s="88" t="s">
        <v>3015</v>
      </c>
      <c r="F4862" s="40"/>
      <c r="G4862" s="81" t="s">
        <v>3072</v>
      </c>
      <c r="H4862" s="9" t="s">
        <v>6</v>
      </c>
      <c r="I4862" s="102">
        <v>1647489</v>
      </c>
      <c r="J4862" s="102">
        <v>1647489</v>
      </c>
      <c r="K4862" s="102"/>
      <c r="L4862" s="102">
        <f t="shared" si="1694"/>
        <v>422740</v>
      </c>
      <c r="M4862" s="102">
        <v>138740</v>
      </c>
      <c r="N4862" s="102">
        <v>142000</v>
      </c>
      <c r="O4862" s="102">
        <v>142000</v>
      </c>
      <c r="P4862" s="102">
        <f t="shared" si="1696"/>
        <v>422740</v>
      </c>
      <c r="Q4862" s="102">
        <f t="shared" si="1697"/>
        <v>25.659655390718843</v>
      </c>
      <c r="R4862" s="35"/>
    </row>
    <row r="4863" spans="1:18" x14ac:dyDescent="0.3">
      <c r="A4863" s="41" t="s">
        <v>796</v>
      </c>
      <c r="B4863" s="41" t="s">
        <v>166</v>
      </c>
      <c r="C4863" s="41" t="s">
        <v>995</v>
      </c>
      <c r="D4863" s="41" t="s">
        <v>1753</v>
      </c>
      <c r="E4863" s="41" t="s">
        <v>120</v>
      </c>
      <c r="F4863" s="40" t="s">
        <v>0</v>
      </c>
      <c r="G4863" s="81" t="s">
        <v>0</v>
      </c>
      <c r="H4863" s="6" t="s">
        <v>7</v>
      </c>
      <c r="I4863" s="104">
        <f>SUM(I4864:I4868)</f>
        <v>224500</v>
      </c>
      <c r="J4863" s="104">
        <f>SUM(J4864:J4868)</f>
        <v>224500</v>
      </c>
      <c r="K4863" s="104">
        <f>SUM(K4864:K4868)</f>
        <v>0</v>
      </c>
      <c r="L4863" s="104">
        <f t="shared" si="1694"/>
        <v>59857</v>
      </c>
      <c r="M4863" s="104">
        <f>SUM(M4864:M4868)</f>
        <v>17757</v>
      </c>
      <c r="N4863" s="104">
        <f t="shared" ref="N4863:O4863" si="1712">SUM(N4864:N4868)</f>
        <v>21800</v>
      </c>
      <c r="O4863" s="104">
        <f t="shared" si="1712"/>
        <v>20300</v>
      </c>
      <c r="P4863" s="104">
        <f t="shared" si="1696"/>
        <v>59857</v>
      </c>
      <c r="Q4863" s="104">
        <f t="shared" si="1697"/>
        <v>26.662360801781738</v>
      </c>
      <c r="R4863" s="35"/>
    </row>
    <row r="4864" spans="1:18" x14ac:dyDescent="0.3">
      <c r="A4864" s="40" t="s">
        <v>796</v>
      </c>
      <c r="B4864" s="40" t="s">
        <v>166</v>
      </c>
      <c r="C4864" s="40" t="s">
        <v>995</v>
      </c>
      <c r="D4864" s="40" t="s">
        <v>1753</v>
      </c>
      <c r="E4864" s="88" t="s">
        <v>3016</v>
      </c>
      <c r="F4864" s="40" t="s">
        <v>1755</v>
      </c>
      <c r="G4864" s="81" t="s">
        <v>3072</v>
      </c>
      <c r="H4864" s="9" t="s">
        <v>9</v>
      </c>
      <c r="I4864" s="102">
        <v>48000</v>
      </c>
      <c r="J4864" s="102">
        <v>48000</v>
      </c>
      <c r="K4864" s="102"/>
      <c r="L4864" s="102">
        <f t="shared" si="1694"/>
        <v>12706</v>
      </c>
      <c r="M4864" s="102">
        <v>4106</v>
      </c>
      <c r="N4864" s="102">
        <v>4300</v>
      </c>
      <c r="O4864" s="102">
        <v>4300</v>
      </c>
      <c r="P4864" s="102">
        <f t="shared" si="1696"/>
        <v>12706</v>
      </c>
      <c r="Q4864" s="102">
        <f t="shared" si="1697"/>
        <v>26.470833333333331</v>
      </c>
      <c r="R4864" s="35"/>
    </row>
    <row r="4865" spans="1:18" x14ac:dyDescent="0.3">
      <c r="A4865" s="40" t="s">
        <v>796</v>
      </c>
      <c r="B4865" s="40" t="s">
        <v>166</v>
      </c>
      <c r="C4865" s="40" t="s">
        <v>995</v>
      </c>
      <c r="D4865" s="40" t="s">
        <v>1753</v>
      </c>
      <c r="E4865" s="88" t="s">
        <v>3016</v>
      </c>
      <c r="F4865" s="40" t="s">
        <v>1756</v>
      </c>
      <c r="G4865" s="81" t="s">
        <v>3072</v>
      </c>
      <c r="H4865" s="9" t="s">
        <v>12</v>
      </c>
      <c r="I4865" s="102">
        <v>133000</v>
      </c>
      <c r="J4865" s="102">
        <v>133000</v>
      </c>
      <c r="K4865" s="102"/>
      <c r="L4865" s="102">
        <f t="shared" si="1694"/>
        <v>44151</v>
      </c>
      <c r="M4865" s="102">
        <v>13651</v>
      </c>
      <c r="N4865" s="102">
        <v>14500</v>
      </c>
      <c r="O4865" s="102">
        <v>16000</v>
      </c>
      <c r="P4865" s="102">
        <f t="shared" si="1696"/>
        <v>44151</v>
      </c>
      <c r="Q4865" s="102">
        <f t="shared" si="1697"/>
        <v>33.19624060150376</v>
      </c>
      <c r="R4865" s="35"/>
    </row>
    <row r="4866" spans="1:18" x14ac:dyDescent="0.3">
      <c r="A4866" s="40" t="s">
        <v>796</v>
      </c>
      <c r="B4866" s="40" t="s">
        <v>166</v>
      </c>
      <c r="C4866" s="40" t="s">
        <v>995</v>
      </c>
      <c r="D4866" s="40" t="s">
        <v>1753</v>
      </c>
      <c r="E4866" s="88" t="s">
        <v>3016</v>
      </c>
      <c r="F4866" s="40" t="s">
        <v>1757</v>
      </c>
      <c r="G4866" s="81" t="s">
        <v>3072</v>
      </c>
      <c r="H4866" s="9" t="s">
        <v>10</v>
      </c>
      <c r="I4866" s="102">
        <v>33500</v>
      </c>
      <c r="J4866" s="102">
        <v>33500</v>
      </c>
      <c r="K4866" s="102"/>
      <c r="L4866" s="102">
        <f t="shared" si="1694"/>
        <v>0</v>
      </c>
      <c r="M4866" s="102">
        <v>0</v>
      </c>
      <c r="N4866" s="102"/>
      <c r="O4866" s="102"/>
      <c r="P4866" s="102">
        <f t="shared" si="1696"/>
        <v>0</v>
      </c>
      <c r="Q4866" s="102">
        <f t="shared" si="1697"/>
        <v>0</v>
      </c>
      <c r="R4866" s="35"/>
    </row>
    <row r="4867" spans="1:18" x14ac:dyDescent="0.3">
      <c r="A4867" s="40" t="s">
        <v>796</v>
      </c>
      <c r="B4867" s="40" t="s">
        <v>166</v>
      </c>
      <c r="C4867" s="40" t="s">
        <v>995</v>
      </c>
      <c r="D4867" s="40" t="s">
        <v>1753</v>
      </c>
      <c r="E4867" s="88" t="s">
        <v>3016</v>
      </c>
      <c r="F4867" s="40" t="s">
        <v>1758</v>
      </c>
      <c r="G4867" s="81" t="s">
        <v>3072</v>
      </c>
      <c r="H4867" s="9" t="s">
        <v>8</v>
      </c>
      <c r="I4867" s="102">
        <v>0</v>
      </c>
      <c r="J4867" s="102">
        <v>0</v>
      </c>
      <c r="K4867" s="102"/>
      <c r="L4867" s="102">
        <f t="shared" si="1694"/>
        <v>0</v>
      </c>
      <c r="M4867" s="102">
        <v>0</v>
      </c>
      <c r="N4867" s="102">
        <v>0</v>
      </c>
      <c r="O4867" s="102">
        <v>0</v>
      </c>
      <c r="P4867" s="102">
        <f t="shared" si="1696"/>
        <v>0</v>
      </c>
      <c r="Q4867" s="102" t="str">
        <f t="shared" si="1697"/>
        <v>-</v>
      </c>
      <c r="R4867" s="35"/>
    </row>
    <row r="4868" spans="1:18" x14ac:dyDescent="0.3">
      <c r="A4868" s="40" t="s">
        <v>796</v>
      </c>
      <c r="B4868" s="40" t="s">
        <v>166</v>
      </c>
      <c r="C4868" s="40" t="s">
        <v>995</v>
      </c>
      <c r="D4868" s="40" t="s">
        <v>1753</v>
      </c>
      <c r="E4868" s="88" t="s">
        <v>3016</v>
      </c>
      <c r="F4868" s="40" t="s">
        <v>1759</v>
      </c>
      <c r="G4868" s="81" t="s">
        <v>3072</v>
      </c>
      <c r="H4868" s="9" t="s">
        <v>11</v>
      </c>
      <c r="I4868" s="102">
        <v>10000</v>
      </c>
      <c r="J4868" s="102">
        <v>10000</v>
      </c>
      <c r="K4868" s="102"/>
      <c r="L4868" s="102">
        <f t="shared" si="1694"/>
        <v>3000</v>
      </c>
      <c r="M4868" s="102">
        <v>0</v>
      </c>
      <c r="N4868" s="102">
        <v>3000</v>
      </c>
      <c r="O4868" s="102"/>
      <c r="P4868" s="102">
        <f t="shared" si="1696"/>
        <v>3000</v>
      </c>
      <c r="Q4868" s="102">
        <f t="shared" si="1697"/>
        <v>30</v>
      </c>
      <c r="R4868" s="35"/>
    </row>
    <row r="4869" spans="1:18" x14ac:dyDescent="0.3">
      <c r="A4869" s="40" t="s">
        <v>796</v>
      </c>
      <c r="B4869" s="40" t="s">
        <v>166</v>
      </c>
      <c r="C4869" s="40" t="s">
        <v>995</v>
      </c>
      <c r="D4869" s="40" t="s">
        <v>1753</v>
      </c>
      <c r="E4869" s="52" t="s">
        <v>124</v>
      </c>
      <c r="F4869" s="52" t="s">
        <v>0</v>
      </c>
      <c r="G4869" s="52" t="s">
        <v>0</v>
      </c>
      <c r="H4869" s="6" t="s">
        <v>14</v>
      </c>
      <c r="I4869" s="104">
        <f>SUM(I4870)</f>
        <v>175120</v>
      </c>
      <c r="J4869" s="104">
        <f>SUM(J4870)</f>
        <v>175120</v>
      </c>
      <c r="K4869" s="104">
        <f>SUM(K4870)</f>
        <v>0</v>
      </c>
      <c r="L4869" s="104">
        <f t="shared" si="1694"/>
        <v>46569</v>
      </c>
      <c r="M4869" s="104">
        <f>SUM(M4870)</f>
        <v>14569</v>
      </c>
      <c r="N4869" s="104">
        <f t="shared" ref="N4869:O4869" si="1713">SUM(N4870)</f>
        <v>17000</v>
      </c>
      <c r="O4869" s="104">
        <f t="shared" si="1713"/>
        <v>15000</v>
      </c>
      <c r="P4869" s="104">
        <f t="shared" si="1696"/>
        <v>46569</v>
      </c>
      <c r="Q4869" s="104">
        <f t="shared" si="1697"/>
        <v>26.592622201918687</v>
      </c>
      <c r="R4869" s="35"/>
    </row>
    <row r="4870" spans="1:18" x14ac:dyDescent="0.3">
      <c r="A4870" s="40" t="s">
        <v>796</v>
      </c>
      <c r="B4870" s="40" t="s">
        <v>166</v>
      </c>
      <c r="C4870" s="40" t="s">
        <v>995</v>
      </c>
      <c r="D4870" s="40" t="s">
        <v>1753</v>
      </c>
      <c r="E4870" s="88" t="s">
        <v>3017</v>
      </c>
      <c r="F4870" s="40"/>
      <c r="G4870" s="81" t="s">
        <v>3072</v>
      </c>
      <c r="H4870" s="9" t="s">
        <v>15</v>
      </c>
      <c r="I4870" s="102">
        <v>175120</v>
      </c>
      <c r="J4870" s="102">
        <v>175120</v>
      </c>
      <c r="K4870" s="102"/>
      <c r="L4870" s="102">
        <f t="shared" si="1694"/>
        <v>46569</v>
      </c>
      <c r="M4870" s="102">
        <v>14569</v>
      </c>
      <c r="N4870" s="102">
        <v>17000</v>
      </c>
      <c r="O4870" s="102">
        <v>15000</v>
      </c>
      <c r="P4870" s="102">
        <f t="shared" si="1696"/>
        <v>46569</v>
      </c>
      <c r="Q4870" s="102">
        <f t="shared" si="1697"/>
        <v>26.592622201918687</v>
      </c>
      <c r="R4870" s="35"/>
    </row>
    <row r="4871" spans="1:18" x14ac:dyDescent="0.3">
      <c r="A4871" s="40" t="s">
        <v>796</v>
      </c>
      <c r="B4871" s="40" t="s">
        <v>166</v>
      </c>
      <c r="C4871" s="40" t="s">
        <v>995</v>
      </c>
      <c r="D4871" s="40" t="s">
        <v>1753</v>
      </c>
      <c r="E4871" s="52" t="s">
        <v>125</v>
      </c>
      <c r="F4871" s="52" t="s">
        <v>0</v>
      </c>
      <c r="G4871" s="52" t="s">
        <v>0</v>
      </c>
      <c r="H4871" s="6" t="s">
        <v>16</v>
      </c>
      <c r="I4871" s="104">
        <f>SUM(I4872:I4879)</f>
        <v>160500</v>
      </c>
      <c r="J4871" s="104">
        <f>SUM(J4872:J4879)</f>
        <v>106900</v>
      </c>
      <c r="K4871" s="104">
        <f>SUM(K4872:K4879)</f>
        <v>0</v>
      </c>
      <c r="L4871" s="104">
        <f t="shared" si="1694"/>
        <v>20838</v>
      </c>
      <c r="M4871" s="104">
        <f>SUM(M4872:M4879)</f>
        <v>448</v>
      </c>
      <c r="N4871" s="104">
        <f t="shared" ref="N4871:O4871" si="1714">SUM(N4872:N4879)</f>
        <v>12120</v>
      </c>
      <c r="O4871" s="104">
        <f t="shared" si="1714"/>
        <v>8270</v>
      </c>
      <c r="P4871" s="104">
        <f t="shared" si="1696"/>
        <v>20838</v>
      </c>
      <c r="Q4871" s="104">
        <f t="shared" si="1697"/>
        <v>19.492984097287184</v>
      </c>
      <c r="R4871" s="35"/>
    </row>
    <row r="4872" spans="1:18" x14ac:dyDescent="0.3">
      <c r="A4872" s="40" t="s">
        <v>796</v>
      </c>
      <c r="B4872" s="40" t="s">
        <v>166</v>
      </c>
      <c r="C4872" s="40" t="s">
        <v>995</v>
      </c>
      <c r="D4872" s="40" t="s">
        <v>1753</v>
      </c>
      <c r="E4872" s="88" t="s">
        <v>3018</v>
      </c>
      <c r="F4872" s="40"/>
      <c r="G4872" s="81" t="s">
        <v>3072</v>
      </c>
      <c r="H4872" s="9" t="s">
        <v>17</v>
      </c>
      <c r="I4872" s="102">
        <v>6100</v>
      </c>
      <c r="J4872" s="102">
        <v>6000</v>
      </c>
      <c r="K4872" s="102"/>
      <c r="L4872" s="102">
        <f t="shared" si="1694"/>
        <v>0</v>
      </c>
      <c r="M4872" s="102">
        <v>0</v>
      </c>
      <c r="N4872" s="102"/>
      <c r="O4872" s="102"/>
      <c r="P4872" s="102">
        <f t="shared" si="1696"/>
        <v>0</v>
      </c>
      <c r="Q4872" s="102">
        <f t="shared" si="1697"/>
        <v>0</v>
      </c>
      <c r="R4872" s="35"/>
    </row>
    <row r="4873" spans="1:18" x14ac:dyDescent="0.3">
      <c r="A4873" s="40" t="s">
        <v>796</v>
      </c>
      <c r="B4873" s="40" t="s">
        <v>166</v>
      </c>
      <c r="C4873" s="40" t="s">
        <v>995</v>
      </c>
      <c r="D4873" s="40" t="s">
        <v>1753</v>
      </c>
      <c r="E4873" s="88" t="s">
        <v>3031</v>
      </c>
      <c r="F4873" s="40"/>
      <c r="G4873" s="81" t="s">
        <v>3072</v>
      </c>
      <c r="H4873" s="9" t="s">
        <v>18</v>
      </c>
      <c r="I4873" s="102">
        <v>40000</v>
      </c>
      <c r="J4873" s="102">
        <v>38000</v>
      </c>
      <c r="K4873" s="102"/>
      <c r="L4873" s="102">
        <f t="shared" si="1694"/>
        <v>8000</v>
      </c>
      <c r="M4873" s="102">
        <v>0</v>
      </c>
      <c r="N4873" s="102">
        <v>5000</v>
      </c>
      <c r="O4873" s="102">
        <v>3000</v>
      </c>
      <c r="P4873" s="102">
        <f t="shared" si="1696"/>
        <v>8000</v>
      </c>
      <c r="Q4873" s="102">
        <f t="shared" si="1697"/>
        <v>21.052631578947366</v>
      </c>
      <c r="R4873" s="35"/>
    </row>
    <row r="4874" spans="1:18" x14ac:dyDescent="0.3">
      <c r="A4874" s="40" t="s">
        <v>796</v>
      </c>
      <c r="B4874" s="40" t="s">
        <v>166</v>
      </c>
      <c r="C4874" s="40" t="s">
        <v>995</v>
      </c>
      <c r="D4874" s="40" t="s">
        <v>1753</v>
      </c>
      <c r="E4874" s="88" t="s">
        <v>3032</v>
      </c>
      <c r="F4874" s="40"/>
      <c r="G4874" s="81" t="s">
        <v>3072</v>
      </c>
      <c r="H4874" s="9" t="s">
        <v>19</v>
      </c>
      <c r="I4874" s="102">
        <v>17000</v>
      </c>
      <c r="J4874" s="102">
        <v>15000</v>
      </c>
      <c r="K4874" s="102"/>
      <c r="L4874" s="102">
        <f t="shared" si="1694"/>
        <v>3800</v>
      </c>
      <c r="M4874" s="102">
        <v>0</v>
      </c>
      <c r="N4874" s="102">
        <v>2500</v>
      </c>
      <c r="O4874" s="102">
        <v>1300</v>
      </c>
      <c r="P4874" s="102">
        <f t="shared" si="1696"/>
        <v>3800</v>
      </c>
      <c r="Q4874" s="102">
        <f t="shared" si="1697"/>
        <v>25.333333333333336</v>
      </c>
      <c r="R4874" s="35"/>
    </row>
    <row r="4875" spans="1:18" x14ac:dyDescent="0.3">
      <c r="A4875" s="40" t="s">
        <v>796</v>
      </c>
      <c r="B4875" s="40" t="s">
        <v>166</v>
      </c>
      <c r="C4875" s="40" t="s">
        <v>995</v>
      </c>
      <c r="D4875" s="40" t="s">
        <v>1753</v>
      </c>
      <c r="E4875" s="88" t="s">
        <v>3026</v>
      </c>
      <c r="F4875" s="40"/>
      <c r="G4875" s="81" t="s">
        <v>3072</v>
      </c>
      <c r="H4875" s="9" t="s">
        <v>20</v>
      </c>
      <c r="I4875" s="102">
        <v>20000</v>
      </c>
      <c r="J4875" s="102">
        <v>10000</v>
      </c>
      <c r="K4875" s="102"/>
      <c r="L4875" s="102">
        <f t="shared" ref="L4875:L4936" si="1715">SUM(M4875:O4875)</f>
        <v>2000</v>
      </c>
      <c r="M4875" s="102">
        <v>0</v>
      </c>
      <c r="N4875" s="102">
        <v>1000</v>
      </c>
      <c r="O4875" s="102">
        <v>1000</v>
      </c>
      <c r="P4875" s="102">
        <f t="shared" si="1696"/>
        <v>2000</v>
      </c>
      <c r="Q4875" s="102">
        <f t="shared" si="1697"/>
        <v>20</v>
      </c>
      <c r="R4875" s="35"/>
    </row>
    <row r="4876" spans="1:18" x14ac:dyDescent="0.3">
      <c r="A4876" s="40" t="s">
        <v>796</v>
      </c>
      <c r="B4876" s="40" t="s">
        <v>166</v>
      </c>
      <c r="C4876" s="40" t="s">
        <v>995</v>
      </c>
      <c r="D4876" s="40" t="s">
        <v>1753</v>
      </c>
      <c r="E4876" s="88" t="s">
        <v>3033</v>
      </c>
      <c r="F4876" s="40"/>
      <c r="G4876" s="81" t="s">
        <v>3072</v>
      </c>
      <c r="H4876" s="9" t="s">
        <v>21</v>
      </c>
      <c r="I4876" s="102">
        <v>2000</v>
      </c>
      <c r="J4876" s="102">
        <v>1000</v>
      </c>
      <c r="K4876" s="102"/>
      <c r="L4876" s="102">
        <f t="shared" si="1715"/>
        <v>100</v>
      </c>
      <c r="M4876" s="102">
        <v>0</v>
      </c>
      <c r="N4876" s="102">
        <v>100</v>
      </c>
      <c r="O4876" s="102">
        <v>0</v>
      </c>
      <c r="P4876" s="102">
        <f t="shared" si="1696"/>
        <v>100</v>
      </c>
      <c r="Q4876" s="102">
        <f t="shared" si="1697"/>
        <v>10</v>
      </c>
      <c r="R4876" s="35"/>
    </row>
    <row r="4877" spans="1:18" x14ac:dyDescent="0.3">
      <c r="A4877" s="40" t="s">
        <v>796</v>
      </c>
      <c r="B4877" s="40" t="s">
        <v>166</v>
      </c>
      <c r="C4877" s="40" t="s">
        <v>995</v>
      </c>
      <c r="D4877" s="40" t="s">
        <v>1753</v>
      </c>
      <c r="E4877" s="88" t="s">
        <v>3035</v>
      </c>
      <c r="F4877" s="40"/>
      <c r="G4877" s="81" t="s">
        <v>3072</v>
      </c>
      <c r="H4877" s="9" t="s">
        <v>23</v>
      </c>
      <c r="I4877" s="102">
        <v>25000</v>
      </c>
      <c r="J4877" s="102">
        <v>10000</v>
      </c>
      <c r="K4877" s="102"/>
      <c r="L4877" s="102">
        <f t="shared" si="1715"/>
        <v>2000</v>
      </c>
      <c r="M4877" s="102">
        <v>0</v>
      </c>
      <c r="N4877" s="102">
        <v>1000</v>
      </c>
      <c r="O4877" s="102">
        <v>1000</v>
      </c>
      <c r="P4877" s="102">
        <f t="shared" si="1696"/>
        <v>2000</v>
      </c>
      <c r="Q4877" s="102">
        <f t="shared" si="1697"/>
        <v>20</v>
      </c>
      <c r="R4877" s="35"/>
    </row>
    <row r="4878" spans="1:18" x14ac:dyDescent="0.3">
      <c r="A4878" s="40" t="s">
        <v>796</v>
      </c>
      <c r="B4878" s="40" t="s">
        <v>166</v>
      </c>
      <c r="C4878" s="40" t="s">
        <v>995</v>
      </c>
      <c r="D4878" s="40" t="s">
        <v>1753</v>
      </c>
      <c r="E4878" s="88" t="s">
        <v>3036</v>
      </c>
      <c r="F4878" s="40"/>
      <c r="G4878" s="81" t="s">
        <v>3072</v>
      </c>
      <c r="H4878" s="9" t="s">
        <v>24</v>
      </c>
      <c r="I4878" s="102">
        <v>3500</v>
      </c>
      <c r="J4878" s="102">
        <v>0</v>
      </c>
      <c r="K4878" s="102"/>
      <c r="L4878" s="102">
        <f t="shared" si="1715"/>
        <v>0</v>
      </c>
      <c r="M4878" s="102">
        <v>0</v>
      </c>
      <c r="N4878" s="102"/>
      <c r="O4878" s="102"/>
      <c r="P4878" s="102">
        <f t="shared" ref="P4878:P4936" si="1716">K4878+L4878</f>
        <v>0</v>
      </c>
      <c r="Q4878" s="102" t="str">
        <f t="shared" ref="Q4878:Q4936" si="1717">IF(J4878=0,"-",P4878/J4878*100)</f>
        <v>-</v>
      </c>
      <c r="R4878" s="35"/>
    </row>
    <row r="4879" spans="1:18" x14ac:dyDescent="0.3">
      <c r="A4879" s="41" t="s">
        <v>796</v>
      </c>
      <c r="B4879" s="41" t="s">
        <v>166</v>
      </c>
      <c r="C4879" s="41" t="s">
        <v>995</v>
      </c>
      <c r="D4879" s="41" t="s">
        <v>1753</v>
      </c>
      <c r="E4879" s="41" t="s">
        <v>127</v>
      </c>
      <c r="F4879" s="40" t="s">
        <v>0</v>
      </c>
      <c r="G4879" s="81" t="s">
        <v>0</v>
      </c>
      <c r="H4879" s="6" t="s">
        <v>25</v>
      </c>
      <c r="I4879" s="104">
        <f>SUM(I4880:I4882)</f>
        <v>46900</v>
      </c>
      <c r="J4879" s="104">
        <f>SUM(J4880:J4882)</f>
        <v>26900</v>
      </c>
      <c r="K4879" s="104">
        <f>SUM(K4880:K4882)</f>
        <v>0</v>
      </c>
      <c r="L4879" s="104">
        <f t="shared" si="1715"/>
        <v>4938</v>
      </c>
      <c r="M4879" s="104">
        <f>SUM(M4880:M4882)</f>
        <v>448</v>
      </c>
      <c r="N4879" s="104">
        <f t="shared" ref="N4879:O4879" si="1718">SUM(N4880:N4882)</f>
        <v>2520</v>
      </c>
      <c r="O4879" s="104">
        <f t="shared" si="1718"/>
        <v>1970</v>
      </c>
      <c r="P4879" s="104">
        <f t="shared" si="1716"/>
        <v>4938</v>
      </c>
      <c r="Q4879" s="104">
        <f t="shared" si="1717"/>
        <v>18.356877323420072</v>
      </c>
      <c r="R4879" s="35"/>
    </row>
    <row r="4880" spans="1:18" x14ac:dyDescent="0.3">
      <c r="A4880" s="40" t="s">
        <v>796</v>
      </c>
      <c r="B4880" s="40" t="s">
        <v>166</v>
      </c>
      <c r="C4880" s="40" t="s">
        <v>995</v>
      </c>
      <c r="D4880" s="40" t="s">
        <v>1753</v>
      </c>
      <c r="E4880" s="88" t="s">
        <v>3019</v>
      </c>
      <c r="F4880" s="40"/>
      <c r="G4880" s="81" t="s">
        <v>3072</v>
      </c>
      <c r="H4880" s="9" t="s">
        <v>25</v>
      </c>
      <c r="I4880" s="102">
        <v>30000</v>
      </c>
      <c r="J4880" s="102">
        <v>10000</v>
      </c>
      <c r="K4880" s="102"/>
      <c r="L4880" s="102">
        <f t="shared" si="1715"/>
        <v>1500</v>
      </c>
      <c r="M4880" s="102">
        <v>0</v>
      </c>
      <c r="N4880" s="102">
        <v>1000</v>
      </c>
      <c r="O4880" s="102">
        <v>500</v>
      </c>
      <c r="P4880" s="102">
        <f t="shared" si="1716"/>
        <v>1500</v>
      </c>
      <c r="Q4880" s="102">
        <f t="shared" si="1717"/>
        <v>15</v>
      </c>
      <c r="R4880" s="35"/>
    </row>
    <row r="4881" spans="1:18" x14ac:dyDescent="0.3">
      <c r="A4881" s="40" t="s">
        <v>796</v>
      </c>
      <c r="B4881" s="40" t="s">
        <v>166</v>
      </c>
      <c r="C4881" s="40" t="s">
        <v>995</v>
      </c>
      <c r="D4881" s="40" t="s">
        <v>1753</v>
      </c>
      <c r="E4881" s="88" t="s">
        <v>3019</v>
      </c>
      <c r="F4881" s="40" t="s">
        <v>1760</v>
      </c>
      <c r="G4881" s="81" t="s">
        <v>3072</v>
      </c>
      <c r="H4881" s="9" t="s">
        <v>135</v>
      </c>
      <c r="I4881" s="102">
        <v>5400</v>
      </c>
      <c r="J4881" s="102">
        <v>5400</v>
      </c>
      <c r="K4881" s="102"/>
      <c r="L4881" s="102">
        <f t="shared" si="1715"/>
        <v>1498</v>
      </c>
      <c r="M4881" s="102">
        <v>448</v>
      </c>
      <c r="N4881" s="102">
        <v>550</v>
      </c>
      <c r="O4881" s="102">
        <v>500</v>
      </c>
      <c r="P4881" s="102">
        <f t="shared" si="1716"/>
        <v>1498</v>
      </c>
      <c r="Q4881" s="102">
        <f t="shared" si="1717"/>
        <v>27.740740740740737</v>
      </c>
      <c r="R4881" s="35"/>
    </row>
    <row r="4882" spans="1:18" ht="20.399999999999999" x14ac:dyDescent="0.3">
      <c r="A4882" s="40" t="s">
        <v>796</v>
      </c>
      <c r="B4882" s="40" t="s">
        <v>166</v>
      </c>
      <c r="C4882" s="40" t="s">
        <v>995</v>
      </c>
      <c r="D4882" s="40" t="s">
        <v>1753</v>
      </c>
      <c r="E4882" s="88" t="s">
        <v>3019</v>
      </c>
      <c r="F4882" s="40" t="s">
        <v>1761</v>
      </c>
      <c r="G4882" s="81" t="s">
        <v>3072</v>
      </c>
      <c r="H4882" s="9" t="s">
        <v>141</v>
      </c>
      <c r="I4882" s="102">
        <v>11500</v>
      </c>
      <c r="J4882" s="102">
        <v>11500</v>
      </c>
      <c r="K4882" s="102"/>
      <c r="L4882" s="102">
        <f t="shared" si="1715"/>
        <v>1940</v>
      </c>
      <c r="M4882" s="102">
        <v>0</v>
      </c>
      <c r="N4882" s="102">
        <v>970</v>
      </c>
      <c r="O4882" s="102">
        <v>970</v>
      </c>
      <c r="P4882" s="102">
        <f t="shared" si="1716"/>
        <v>1940</v>
      </c>
      <c r="Q4882" s="102">
        <f t="shared" si="1717"/>
        <v>16.869565217391305</v>
      </c>
      <c r="R4882" s="35"/>
    </row>
    <row r="4883" spans="1:18" s="34" customFormat="1" ht="20.399999999999999" x14ac:dyDescent="0.3">
      <c r="A4883" s="43" t="s">
        <v>0</v>
      </c>
      <c r="B4883" s="43" t="s">
        <v>0</v>
      </c>
      <c r="C4883" s="43" t="s">
        <v>0</v>
      </c>
      <c r="D4883" s="49" t="s">
        <v>0</v>
      </c>
      <c r="E4883" s="49" t="s">
        <v>0</v>
      </c>
      <c r="F4883" s="49" t="s">
        <v>0</v>
      </c>
      <c r="G4883" s="49" t="s">
        <v>0</v>
      </c>
      <c r="H4883" s="21" t="s">
        <v>35</v>
      </c>
      <c r="I4883" s="112">
        <f t="shared" ref="I4883:O4884" si="1719">SUM(I4884)</f>
        <v>100</v>
      </c>
      <c r="J4883" s="112">
        <f t="shared" si="1719"/>
        <v>100</v>
      </c>
      <c r="K4883" s="112">
        <f t="shared" si="1719"/>
        <v>0</v>
      </c>
      <c r="L4883" s="112">
        <f t="shared" si="1715"/>
        <v>0</v>
      </c>
      <c r="M4883" s="112">
        <f t="shared" si="1719"/>
        <v>0</v>
      </c>
      <c r="N4883" s="112">
        <f t="shared" si="1719"/>
        <v>0</v>
      </c>
      <c r="O4883" s="112">
        <f t="shared" si="1719"/>
        <v>0</v>
      </c>
      <c r="P4883" s="112">
        <f t="shared" si="1716"/>
        <v>0</v>
      </c>
      <c r="Q4883" s="112">
        <f t="shared" si="1717"/>
        <v>0</v>
      </c>
      <c r="R4883" s="35"/>
    </row>
    <row r="4884" spans="1:18" x14ac:dyDescent="0.3">
      <c r="A4884" s="40" t="s">
        <v>796</v>
      </c>
      <c r="B4884" s="40" t="s">
        <v>166</v>
      </c>
      <c r="C4884" s="40" t="s">
        <v>995</v>
      </c>
      <c r="D4884" s="40" t="s">
        <v>1753</v>
      </c>
      <c r="E4884" s="52" t="s">
        <v>142</v>
      </c>
      <c r="F4884" s="52" t="s">
        <v>0</v>
      </c>
      <c r="G4884" s="52" t="s">
        <v>0</v>
      </c>
      <c r="H4884" s="6" t="s">
        <v>27</v>
      </c>
      <c r="I4884" s="104">
        <f t="shared" si="1719"/>
        <v>100</v>
      </c>
      <c r="J4884" s="104">
        <f t="shared" si="1719"/>
        <v>100</v>
      </c>
      <c r="K4884" s="104">
        <f t="shared" si="1719"/>
        <v>0</v>
      </c>
      <c r="L4884" s="104">
        <f t="shared" si="1715"/>
        <v>0</v>
      </c>
      <c r="M4884" s="104">
        <f t="shared" si="1719"/>
        <v>0</v>
      </c>
      <c r="N4884" s="104">
        <f t="shared" si="1719"/>
        <v>0</v>
      </c>
      <c r="O4884" s="104">
        <f t="shared" si="1719"/>
        <v>0</v>
      </c>
      <c r="P4884" s="104">
        <f t="shared" si="1716"/>
        <v>0</v>
      </c>
      <c r="Q4884" s="104">
        <f t="shared" si="1717"/>
        <v>0</v>
      </c>
      <c r="R4884" s="35"/>
    </row>
    <row r="4885" spans="1:18" x14ac:dyDescent="0.3">
      <c r="A4885" s="40" t="s">
        <v>796</v>
      </c>
      <c r="B4885" s="40" t="s">
        <v>166</v>
      </c>
      <c r="C4885" s="40" t="s">
        <v>995</v>
      </c>
      <c r="D4885" s="40" t="s">
        <v>1753</v>
      </c>
      <c r="E4885" s="88" t="s">
        <v>3021</v>
      </c>
      <c r="F4885" s="40"/>
      <c r="G4885" s="81" t="s">
        <v>3072</v>
      </c>
      <c r="H4885" s="9" t="s">
        <v>34</v>
      </c>
      <c r="I4885" s="102">
        <v>100</v>
      </c>
      <c r="J4885" s="102">
        <v>100</v>
      </c>
      <c r="K4885" s="102"/>
      <c r="L4885" s="102">
        <f t="shared" si="1715"/>
        <v>0</v>
      </c>
      <c r="M4885" s="102">
        <v>0</v>
      </c>
      <c r="N4885" s="102"/>
      <c r="O4885" s="102"/>
      <c r="P4885" s="102">
        <f t="shared" si="1716"/>
        <v>0</v>
      </c>
      <c r="Q4885" s="102">
        <f t="shared" si="1717"/>
        <v>0</v>
      </c>
      <c r="R4885" s="35"/>
    </row>
    <row r="4886" spans="1:18" s="34" customFormat="1" ht="20.399999999999999" x14ac:dyDescent="0.3">
      <c r="A4886" s="43" t="s">
        <v>0</v>
      </c>
      <c r="B4886" s="43" t="s">
        <v>0</v>
      </c>
      <c r="C4886" s="43" t="s">
        <v>0</v>
      </c>
      <c r="D4886" s="49" t="s">
        <v>0</v>
      </c>
      <c r="E4886" s="49" t="s">
        <v>0</v>
      </c>
      <c r="F4886" s="49" t="s">
        <v>0</v>
      </c>
      <c r="G4886" s="49" t="s">
        <v>0</v>
      </c>
      <c r="H4886" s="21" t="s">
        <v>53</v>
      </c>
      <c r="I4886" s="112">
        <f>SUM(I4887)</f>
        <v>18400</v>
      </c>
      <c r="J4886" s="112">
        <f>SUM(J4887)</f>
        <v>0</v>
      </c>
      <c r="K4886" s="112">
        <f>SUM(K4887)</f>
        <v>0</v>
      </c>
      <c r="L4886" s="112">
        <f t="shared" si="1715"/>
        <v>0</v>
      </c>
      <c r="M4886" s="112">
        <f>SUM(M4887)</f>
        <v>0</v>
      </c>
      <c r="N4886" s="112">
        <f t="shared" ref="N4886:O4886" si="1720">SUM(N4887)</f>
        <v>0</v>
      </c>
      <c r="O4886" s="112">
        <f t="shared" si="1720"/>
        <v>0</v>
      </c>
      <c r="P4886" s="112">
        <f t="shared" si="1716"/>
        <v>0</v>
      </c>
      <c r="Q4886" s="112" t="str">
        <f t="shared" si="1717"/>
        <v>-</v>
      </c>
      <c r="R4886" s="35"/>
    </row>
    <row r="4887" spans="1:18" x14ac:dyDescent="0.3">
      <c r="A4887" s="40" t="s">
        <v>796</v>
      </c>
      <c r="B4887" s="40" t="s">
        <v>166</v>
      </c>
      <c r="C4887" s="40" t="s">
        <v>995</v>
      </c>
      <c r="D4887" s="40" t="s">
        <v>1753</v>
      </c>
      <c r="E4887" s="52" t="s">
        <v>149</v>
      </c>
      <c r="F4887" s="52" t="s">
        <v>0</v>
      </c>
      <c r="G4887" s="52" t="s">
        <v>0</v>
      </c>
      <c r="H4887" s="6" t="s">
        <v>46</v>
      </c>
      <c r="I4887" s="104">
        <f>SUM(I4888:I4889)</f>
        <v>18400</v>
      </c>
      <c r="J4887" s="104">
        <f>SUM(J4888:J4889)</f>
        <v>0</v>
      </c>
      <c r="K4887" s="104">
        <f>SUM(K4888:K4889)</f>
        <v>0</v>
      </c>
      <c r="L4887" s="104">
        <f t="shared" si="1715"/>
        <v>0</v>
      </c>
      <c r="M4887" s="104">
        <f>SUM(M4888:M4889)</f>
        <v>0</v>
      </c>
      <c r="N4887" s="104">
        <f t="shared" ref="N4887:O4887" si="1721">SUM(N4888:N4889)</f>
        <v>0</v>
      </c>
      <c r="O4887" s="104">
        <f t="shared" si="1721"/>
        <v>0</v>
      </c>
      <c r="P4887" s="104">
        <f t="shared" si="1716"/>
        <v>0</v>
      </c>
      <c r="Q4887" s="104" t="str">
        <f t="shared" si="1717"/>
        <v>-</v>
      </c>
      <c r="R4887" s="35"/>
    </row>
    <row r="4888" spans="1:18" x14ac:dyDescent="0.3">
      <c r="A4888" s="40" t="s">
        <v>796</v>
      </c>
      <c r="B4888" s="40" t="s">
        <v>166</v>
      </c>
      <c r="C4888" s="40" t="s">
        <v>995</v>
      </c>
      <c r="D4888" s="40" t="s">
        <v>1753</v>
      </c>
      <c r="E4888" s="88" t="s">
        <v>3022</v>
      </c>
      <c r="F4888" s="40"/>
      <c r="G4888" s="81" t="s">
        <v>3072</v>
      </c>
      <c r="H4888" s="9" t="s">
        <v>49</v>
      </c>
      <c r="I4888" s="102">
        <v>13400</v>
      </c>
      <c r="J4888" s="102">
        <v>0</v>
      </c>
      <c r="K4888" s="102"/>
      <c r="L4888" s="102">
        <f t="shared" si="1715"/>
        <v>0</v>
      </c>
      <c r="M4888" s="102">
        <v>0</v>
      </c>
      <c r="N4888" s="102"/>
      <c r="O4888" s="102"/>
      <c r="P4888" s="102">
        <f t="shared" si="1716"/>
        <v>0</v>
      </c>
      <c r="Q4888" s="102" t="str">
        <f t="shared" si="1717"/>
        <v>-</v>
      </c>
      <c r="R4888" s="35"/>
    </row>
    <row r="4889" spans="1:18" x14ac:dyDescent="0.3">
      <c r="A4889" s="40" t="s">
        <v>796</v>
      </c>
      <c r="B4889" s="40" t="s">
        <v>166</v>
      </c>
      <c r="C4889" s="40" t="s">
        <v>995</v>
      </c>
      <c r="D4889" s="40" t="s">
        <v>1753</v>
      </c>
      <c r="E4889" s="88" t="s">
        <v>3037</v>
      </c>
      <c r="F4889" s="40"/>
      <c r="G4889" s="81" t="s">
        <v>3072</v>
      </c>
      <c r="H4889" s="9" t="s">
        <v>52</v>
      </c>
      <c r="I4889" s="102">
        <v>5000</v>
      </c>
      <c r="J4889" s="102">
        <v>0</v>
      </c>
      <c r="K4889" s="102"/>
      <c r="L4889" s="102">
        <f t="shared" si="1715"/>
        <v>0</v>
      </c>
      <c r="M4889" s="102">
        <v>0</v>
      </c>
      <c r="N4889" s="102"/>
      <c r="O4889" s="102"/>
      <c r="P4889" s="102">
        <f t="shared" si="1716"/>
        <v>0</v>
      </c>
      <c r="Q4889" s="102" t="str">
        <f t="shared" si="1717"/>
        <v>-</v>
      </c>
      <c r="R4889" s="35"/>
    </row>
    <row r="4890" spans="1:18" s="34" customFormat="1" x14ac:dyDescent="0.3">
      <c r="A4890" s="49" t="s">
        <v>0</v>
      </c>
      <c r="B4890" s="49" t="s">
        <v>0</v>
      </c>
      <c r="C4890" s="49" t="s">
        <v>0</v>
      </c>
      <c r="D4890" s="49" t="s">
        <v>0</v>
      </c>
      <c r="E4890" s="49" t="s">
        <v>0</v>
      </c>
      <c r="F4890" s="49" t="s">
        <v>0</v>
      </c>
      <c r="G4890" s="49" t="s">
        <v>0</v>
      </c>
      <c r="H4890" s="21" t="s">
        <v>1762</v>
      </c>
      <c r="I4890" s="112">
        <f>SUM(I4860,I4883,I4886)</f>
        <v>2226109</v>
      </c>
      <c r="J4890" s="112">
        <f>SUM(J4860,J4883,J4886)</f>
        <v>2154109</v>
      </c>
      <c r="K4890" s="112">
        <f>SUM(K4860,K4883,K4886)</f>
        <v>0</v>
      </c>
      <c r="L4890" s="112">
        <f t="shared" si="1715"/>
        <v>550004</v>
      </c>
      <c r="M4890" s="112">
        <f>SUM(M4860,M4883,M4886)</f>
        <v>171514</v>
      </c>
      <c r="N4890" s="112">
        <f t="shared" ref="N4890:O4890" si="1722">SUM(N4860,N4883,N4886)</f>
        <v>192920</v>
      </c>
      <c r="O4890" s="112">
        <f t="shared" si="1722"/>
        <v>185570</v>
      </c>
      <c r="P4890" s="112">
        <f t="shared" si="1716"/>
        <v>550004</v>
      </c>
      <c r="Q4890" s="112">
        <f t="shared" si="1717"/>
        <v>25.532784088456062</v>
      </c>
      <c r="R4890" s="35"/>
    </row>
    <row r="4891" spans="1:18" ht="15" thickBot="1" x14ac:dyDescent="0.35">
      <c r="A4891" s="81" t="s">
        <v>0</v>
      </c>
      <c r="B4891" s="81" t="s">
        <v>0</v>
      </c>
      <c r="C4891" s="81" t="s">
        <v>0</v>
      </c>
      <c r="D4891" s="81" t="s">
        <v>0</v>
      </c>
      <c r="E4891" s="81" t="s">
        <v>0</v>
      </c>
      <c r="F4891" s="81" t="s">
        <v>0</v>
      </c>
      <c r="G4891" s="81" t="s">
        <v>0</v>
      </c>
      <c r="H4891" s="6" t="s">
        <v>152</v>
      </c>
      <c r="I4891" s="104">
        <v>77</v>
      </c>
      <c r="J4891" s="104">
        <v>77</v>
      </c>
      <c r="K4891" s="104"/>
      <c r="L4891" s="104"/>
      <c r="M4891" s="104"/>
      <c r="N4891" s="104"/>
      <c r="O4891" s="104"/>
      <c r="P4891" s="104"/>
      <c r="Q4891" s="104"/>
      <c r="R4891" s="35"/>
    </row>
    <row r="4892" spans="1:18" s="34" customFormat="1" ht="31.2" thickBot="1" x14ac:dyDescent="0.35">
      <c r="A4892" s="127" t="s">
        <v>0</v>
      </c>
      <c r="B4892" s="127" t="s">
        <v>0</v>
      </c>
      <c r="C4892" s="127" t="s">
        <v>0</v>
      </c>
      <c r="D4892" s="127" t="s">
        <v>0</v>
      </c>
      <c r="E4892" s="127" t="s">
        <v>0</v>
      </c>
      <c r="F4892" s="127" t="s">
        <v>0</v>
      </c>
      <c r="G4892" s="127" t="s">
        <v>0</v>
      </c>
      <c r="H4892" s="29" t="s">
        <v>63</v>
      </c>
      <c r="I4892" s="124" t="s">
        <v>3013</v>
      </c>
      <c r="J4892" s="124" t="s">
        <v>2</v>
      </c>
      <c r="K4892" s="124" t="s">
        <v>3097</v>
      </c>
      <c r="L4892" s="124" t="s">
        <v>3097</v>
      </c>
      <c r="M4892" s="124" t="s">
        <v>3098</v>
      </c>
      <c r="N4892" s="124" t="s">
        <v>3099</v>
      </c>
      <c r="O4892" s="124" t="s">
        <v>3100</v>
      </c>
      <c r="P4892" s="124" t="s">
        <v>3097</v>
      </c>
      <c r="Q4892" s="126" t="s">
        <v>3101</v>
      </c>
      <c r="R4892" s="35"/>
    </row>
    <row r="4893" spans="1:18" x14ac:dyDescent="0.3">
      <c r="A4893" s="128"/>
      <c r="B4893" s="128"/>
      <c r="C4893" s="128"/>
      <c r="D4893" s="128"/>
      <c r="E4893" s="128"/>
      <c r="F4893" s="128"/>
      <c r="G4893" s="128"/>
      <c r="H4893" s="10" t="s">
        <v>0</v>
      </c>
      <c r="I4893" s="103">
        <v>1</v>
      </c>
      <c r="J4893" s="103">
        <v>2</v>
      </c>
      <c r="K4893" s="103">
        <v>3</v>
      </c>
      <c r="L4893" s="103" t="s">
        <v>3</v>
      </c>
      <c r="M4893" s="103">
        <v>5</v>
      </c>
      <c r="N4893" s="103">
        <v>6</v>
      </c>
      <c r="O4893" s="103">
        <v>7</v>
      </c>
      <c r="P4893" s="103" t="s">
        <v>3102</v>
      </c>
      <c r="Q4893" s="103">
        <v>9</v>
      </c>
      <c r="R4893" s="35"/>
    </row>
    <row r="4894" spans="1:18" x14ac:dyDescent="0.3">
      <c r="A4894" s="128"/>
      <c r="B4894" s="128"/>
      <c r="C4894" s="128"/>
      <c r="D4894" s="128"/>
      <c r="E4894" s="128"/>
      <c r="F4894" s="128"/>
      <c r="G4894" s="128"/>
      <c r="H4894" s="11" t="s">
        <v>100</v>
      </c>
      <c r="I4894" s="105">
        <f>SUM(I4890)</f>
        <v>2226109</v>
      </c>
      <c r="J4894" s="105">
        <f>SUM(J4890)</f>
        <v>2154109</v>
      </c>
      <c r="K4894" s="105">
        <f>SUM(K4890)</f>
        <v>0</v>
      </c>
      <c r="L4894" s="105">
        <f t="shared" si="1715"/>
        <v>550004</v>
      </c>
      <c r="M4894" s="105">
        <f>SUM(M4890)</f>
        <v>171514</v>
      </c>
      <c r="N4894" s="105">
        <f t="shared" ref="N4894:O4894" si="1723">SUM(N4890)</f>
        <v>192920</v>
      </c>
      <c r="O4894" s="105">
        <f t="shared" si="1723"/>
        <v>185570</v>
      </c>
      <c r="P4894" s="105">
        <f t="shared" si="1716"/>
        <v>550004</v>
      </c>
      <c r="Q4894" s="105">
        <f t="shared" si="1717"/>
        <v>25.532784088456062</v>
      </c>
      <c r="R4894" s="35"/>
    </row>
    <row r="4895" spans="1:18" x14ac:dyDescent="0.3">
      <c r="A4895" s="128"/>
      <c r="B4895" s="128"/>
      <c r="C4895" s="128"/>
      <c r="D4895" s="128"/>
      <c r="E4895" s="128"/>
      <c r="F4895" s="128"/>
      <c r="G4895" s="128"/>
      <c r="H4895" s="12" t="s">
        <v>62</v>
      </c>
      <c r="I4895" s="105">
        <f>SUM(I4894)</f>
        <v>2226109</v>
      </c>
      <c r="J4895" s="105">
        <f>SUM(J4894)</f>
        <v>2154109</v>
      </c>
      <c r="K4895" s="105">
        <f>SUM(K4894)</f>
        <v>0</v>
      </c>
      <c r="L4895" s="105">
        <f t="shared" si="1715"/>
        <v>550004</v>
      </c>
      <c r="M4895" s="105">
        <f>SUM(M4894)</f>
        <v>171514</v>
      </c>
      <c r="N4895" s="105">
        <f t="shared" ref="N4895:O4895" si="1724">SUM(N4894)</f>
        <v>192920</v>
      </c>
      <c r="O4895" s="105">
        <f t="shared" si="1724"/>
        <v>185570</v>
      </c>
      <c r="P4895" s="105">
        <f t="shared" si="1716"/>
        <v>550004</v>
      </c>
      <c r="Q4895" s="105">
        <f t="shared" si="1717"/>
        <v>25.532784088456062</v>
      </c>
      <c r="R4895" s="35"/>
    </row>
    <row r="4896" spans="1:18" x14ac:dyDescent="0.3">
      <c r="A4896" s="129"/>
      <c r="B4896" s="129"/>
      <c r="C4896" s="129"/>
      <c r="D4896" s="129"/>
      <c r="E4896" s="129"/>
      <c r="F4896" s="129"/>
      <c r="G4896" s="129"/>
      <c r="R4896" s="35"/>
    </row>
    <row r="4897" spans="1:18" ht="15" thickBot="1" x14ac:dyDescent="0.35">
      <c r="A4897" s="81" t="s">
        <v>0</v>
      </c>
      <c r="B4897" s="81" t="s">
        <v>0</v>
      </c>
      <c r="C4897" s="81" t="s">
        <v>0</v>
      </c>
      <c r="D4897" s="81" t="s">
        <v>0</v>
      </c>
      <c r="E4897" s="81" t="s">
        <v>0</v>
      </c>
      <c r="F4897" s="81" t="s">
        <v>0</v>
      </c>
      <c r="G4897" s="81" t="s">
        <v>0</v>
      </c>
      <c r="H4897" s="13" t="s">
        <v>0</v>
      </c>
      <c r="I4897" s="106"/>
      <c r="J4897" s="106"/>
      <c r="K4897" s="106"/>
      <c r="L4897" s="106"/>
      <c r="M4897" s="106"/>
      <c r="N4897" s="106"/>
      <c r="O4897" s="106"/>
      <c r="P4897" s="106"/>
      <c r="Q4897" s="106"/>
      <c r="R4897" s="35"/>
    </row>
    <row r="4898" spans="1:18" s="34" customFormat="1" ht="31.2" thickBot="1" x14ac:dyDescent="0.35">
      <c r="A4898" s="45" t="s">
        <v>112</v>
      </c>
      <c r="B4898" s="45" t="s">
        <v>113</v>
      </c>
      <c r="C4898" s="45" t="s">
        <v>114</v>
      </c>
      <c r="D4898" s="46" t="s">
        <v>0</v>
      </c>
      <c r="E4898" s="45" t="s">
        <v>3014</v>
      </c>
      <c r="F4898" s="45" t="s">
        <v>115</v>
      </c>
      <c r="G4898" s="45" t="s">
        <v>116</v>
      </c>
      <c r="H4898" s="29" t="s">
        <v>1</v>
      </c>
      <c r="I4898" s="124" t="s">
        <v>3013</v>
      </c>
      <c r="J4898" s="124" t="s">
        <v>2</v>
      </c>
      <c r="K4898" s="124" t="s">
        <v>3097</v>
      </c>
      <c r="L4898" s="124" t="s">
        <v>3097</v>
      </c>
      <c r="M4898" s="124" t="s">
        <v>3098</v>
      </c>
      <c r="N4898" s="124" t="s">
        <v>3099</v>
      </c>
      <c r="O4898" s="124" t="s">
        <v>3100</v>
      </c>
      <c r="P4898" s="124" t="s">
        <v>3097</v>
      </c>
      <c r="Q4898" s="126" t="s">
        <v>3101</v>
      </c>
      <c r="R4898" s="35"/>
    </row>
    <row r="4899" spans="1:18" x14ac:dyDescent="0.3">
      <c r="A4899" s="50" t="s">
        <v>0</v>
      </c>
      <c r="B4899" s="50" t="s">
        <v>0</v>
      </c>
      <c r="C4899" s="50" t="s">
        <v>0</v>
      </c>
      <c r="D4899" s="51" t="s">
        <v>0</v>
      </c>
      <c r="E4899" s="51" t="s">
        <v>0</v>
      </c>
      <c r="F4899" s="86" t="s">
        <v>0</v>
      </c>
      <c r="G4899" s="87" t="s">
        <v>0</v>
      </c>
      <c r="H4899" s="8" t="s">
        <v>0</v>
      </c>
      <c r="I4899" s="103">
        <v>1</v>
      </c>
      <c r="J4899" s="103">
        <v>2</v>
      </c>
      <c r="K4899" s="103">
        <v>3</v>
      </c>
      <c r="L4899" s="103" t="s">
        <v>3</v>
      </c>
      <c r="M4899" s="103">
        <v>5</v>
      </c>
      <c r="N4899" s="103">
        <v>6</v>
      </c>
      <c r="O4899" s="103">
        <v>7</v>
      </c>
      <c r="P4899" s="103" t="s">
        <v>3102</v>
      </c>
      <c r="Q4899" s="103">
        <v>9</v>
      </c>
      <c r="R4899" s="35"/>
    </row>
    <row r="4900" spans="1:18" x14ac:dyDescent="0.3">
      <c r="A4900" s="41" t="s">
        <v>796</v>
      </c>
      <c r="B4900" s="41" t="s">
        <v>166</v>
      </c>
      <c r="C4900" s="40" t="s">
        <v>1006</v>
      </c>
      <c r="D4900" s="40" t="s">
        <v>1763</v>
      </c>
      <c r="E4900" s="52" t="s">
        <v>0</v>
      </c>
      <c r="F4900" s="52" t="s">
        <v>0</v>
      </c>
      <c r="G4900" s="52" t="s">
        <v>0</v>
      </c>
      <c r="H4900" s="6" t="s">
        <v>1764</v>
      </c>
      <c r="I4900" s="102"/>
      <c r="J4900" s="102"/>
      <c r="K4900" s="102"/>
      <c r="L4900" s="102">
        <f t="shared" si="1715"/>
        <v>0</v>
      </c>
      <c r="M4900" s="102">
        <v>0</v>
      </c>
      <c r="N4900" s="102"/>
      <c r="O4900" s="102"/>
      <c r="P4900" s="102">
        <f t="shared" si="1716"/>
        <v>0</v>
      </c>
      <c r="Q4900" s="102" t="str">
        <f t="shared" si="1717"/>
        <v>-</v>
      </c>
      <c r="R4900" s="35"/>
    </row>
    <row r="4901" spans="1:18" s="34" customFormat="1" ht="20.399999999999999" x14ac:dyDescent="0.3">
      <c r="A4901" s="43" t="s">
        <v>0</v>
      </c>
      <c r="B4901" s="43" t="s">
        <v>0</v>
      </c>
      <c r="C4901" s="43" t="s">
        <v>0</v>
      </c>
      <c r="D4901" s="49" t="s">
        <v>0</v>
      </c>
      <c r="E4901" s="49" t="s">
        <v>0</v>
      </c>
      <c r="F4901" s="49" t="s">
        <v>0</v>
      </c>
      <c r="G4901" s="49" t="s">
        <v>0</v>
      </c>
      <c r="H4901" s="21" t="s">
        <v>26</v>
      </c>
      <c r="I4901" s="112">
        <f>SUM(I4902,I4910,I4912)</f>
        <v>1747724</v>
      </c>
      <c r="J4901" s="112">
        <f>SUM(J4902,J4910,J4912)</f>
        <v>1666224</v>
      </c>
      <c r="K4901" s="112">
        <f>SUM(K4902,K4910,K4912)</f>
        <v>0</v>
      </c>
      <c r="L4901" s="112">
        <f t="shared" si="1715"/>
        <v>434540</v>
      </c>
      <c r="M4901" s="112">
        <f>SUM(M4902,M4910,M4912)</f>
        <v>126540</v>
      </c>
      <c r="N4901" s="112">
        <f t="shared" ref="N4901:O4901" si="1725">SUM(N4902,N4910,N4912)</f>
        <v>156800</v>
      </c>
      <c r="O4901" s="112">
        <f t="shared" si="1725"/>
        <v>151200</v>
      </c>
      <c r="P4901" s="112">
        <f t="shared" si="1716"/>
        <v>434540</v>
      </c>
      <c r="Q4901" s="112">
        <f t="shared" si="1717"/>
        <v>26.079326669163329</v>
      </c>
      <c r="R4901" s="35"/>
    </row>
    <row r="4902" spans="1:18" x14ac:dyDescent="0.3">
      <c r="A4902" s="40" t="s">
        <v>796</v>
      </c>
      <c r="B4902" s="40" t="s">
        <v>166</v>
      </c>
      <c r="C4902" s="40" t="s">
        <v>1006</v>
      </c>
      <c r="D4902" s="40" t="s">
        <v>1763</v>
      </c>
      <c r="E4902" s="52" t="s">
        <v>119</v>
      </c>
      <c r="F4902" s="52" t="s">
        <v>0</v>
      </c>
      <c r="G4902" s="52" t="s">
        <v>0</v>
      </c>
      <c r="H4902" s="6" t="s">
        <v>5</v>
      </c>
      <c r="I4902" s="104">
        <f>SUM(I4903,I4904)</f>
        <v>1422800</v>
      </c>
      <c r="J4902" s="104">
        <f>SUM(J4903,J4904)</f>
        <v>1422800</v>
      </c>
      <c r="K4902" s="104">
        <f>SUM(K4903,K4904)</f>
        <v>0</v>
      </c>
      <c r="L4902" s="104">
        <f t="shared" si="1715"/>
        <v>362948</v>
      </c>
      <c r="M4902" s="104">
        <f>SUM(M4903,M4904)</f>
        <v>115448</v>
      </c>
      <c r="N4902" s="104">
        <f t="shared" ref="N4902:O4902" si="1726">SUM(N4903,N4904)</f>
        <v>125500</v>
      </c>
      <c r="O4902" s="104">
        <f t="shared" si="1726"/>
        <v>122000</v>
      </c>
      <c r="P4902" s="104">
        <f t="shared" si="1716"/>
        <v>362948</v>
      </c>
      <c r="Q4902" s="104">
        <f t="shared" si="1717"/>
        <v>25.509418048917627</v>
      </c>
      <c r="R4902" s="35"/>
    </row>
    <row r="4903" spans="1:18" x14ac:dyDescent="0.3">
      <c r="A4903" s="40" t="s">
        <v>796</v>
      </c>
      <c r="B4903" s="40" t="s">
        <v>166</v>
      </c>
      <c r="C4903" s="40" t="s">
        <v>1006</v>
      </c>
      <c r="D4903" s="40" t="s">
        <v>1763</v>
      </c>
      <c r="E4903" s="88" t="s">
        <v>3015</v>
      </c>
      <c r="F4903" s="40"/>
      <c r="G4903" s="81" t="s">
        <v>3072</v>
      </c>
      <c r="H4903" s="9" t="s">
        <v>6</v>
      </c>
      <c r="I4903" s="102">
        <v>1234430</v>
      </c>
      <c r="J4903" s="102">
        <v>1234430</v>
      </c>
      <c r="K4903" s="102"/>
      <c r="L4903" s="102">
        <f t="shared" si="1715"/>
        <v>316491</v>
      </c>
      <c r="M4903" s="102">
        <v>102491</v>
      </c>
      <c r="N4903" s="102">
        <v>107000</v>
      </c>
      <c r="O4903" s="102">
        <v>107000</v>
      </c>
      <c r="P4903" s="102">
        <f t="shared" si="1716"/>
        <v>316491</v>
      </c>
      <c r="Q4903" s="102">
        <f t="shared" si="1717"/>
        <v>25.638634835511127</v>
      </c>
      <c r="R4903" s="35"/>
    </row>
    <row r="4904" spans="1:18" x14ac:dyDescent="0.3">
      <c r="A4904" s="41" t="s">
        <v>796</v>
      </c>
      <c r="B4904" s="41" t="s">
        <v>166</v>
      </c>
      <c r="C4904" s="41" t="s">
        <v>1006</v>
      </c>
      <c r="D4904" s="41" t="s">
        <v>1763</v>
      </c>
      <c r="E4904" s="41" t="s">
        <v>120</v>
      </c>
      <c r="F4904" s="40" t="s">
        <v>0</v>
      </c>
      <c r="G4904" s="81" t="s">
        <v>0</v>
      </c>
      <c r="H4904" s="6" t="s">
        <v>7</v>
      </c>
      <c r="I4904" s="104">
        <f>SUM(I4905:I4909)</f>
        <v>188370</v>
      </c>
      <c r="J4904" s="104">
        <f>SUM(J4905:J4909)</f>
        <v>188370</v>
      </c>
      <c r="K4904" s="104">
        <f>SUM(K4905:K4909)</f>
        <v>0</v>
      </c>
      <c r="L4904" s="104">
        <f t="shared" si="1715"/>
        <v>46457</v>
      </c>
      <c r="M4904" s="104">
        <f>SUM(M4905:M4909)</f>
        <v>12957</v>
      </c>
      <c r="N4904" s="104">
        <f t="shared" ref="N4904:O4904" si="1727">SUM(N4905:N4909)</f>
        <v>18500</v>
      </c>
      <c r="O4904" s="104">
        <f t="shared" si="1727"/>
        <v>15000</v>
      </c>
      <c r="P4904" s="104">
        <f t="shared" si="1716"/>
        <v>46457</v>
      </c>
      <c r="Q4904" s="104">
        <f t="shared" si="1717"/>
        <v>24.662632053936402</v>
      </c>
      <c r="R4904" s="35"/>
    </row>
    <row r="4905" spans="1:18" x14ac:dyDescent="0.3">
      <c r="A4905" s="40" t="s">
        <v>796</v>
      </c>
      <c r="B4905" s="40" t="s">
        <v>166</v>
      </c>
      <c r="C4905" s="40" t="s">
        <v>1006</v>
      </c>
      <c r="D4905" s="40" t="s">
        <v>1763</v>
      </c>
      <c r="E4905" s="88" t="s">
        <v>3016</v>
      </c>
      <c r="F4905" s="40" t="s">
        <v>1765</v>
      </c>
      <c r="G4905" s="81" t="s">
        <v>3072</v>
      </c>
      <c r="H4905" s="9" t="s">
        <v>9</v>
      </c>
      <c r="I4905" s="102">
        <v>32483</v>
      </c>
      <c r="J4905" s="102">
        <v>32483</v>
      </c>
      <c r="K4905" s="102"/>
      <c r="L4905" s="102">
        <f t="shared" si="1715"/>
        <v>8765</v>
      </c>
      <c r="M4905" s="102">
        <v>2765</v>
      </c>
      <c r="N4905" s="102">
        <v>3000</v>
      </c>
      <c r="O4905" s="102">
        <v>3000</v>
      </c>
      <c r="P4905" s="102">
        <f t="shared" si="1716"/>
        <v>8765</v>
      </c>
      <c r="Q4905" s="102">
        <f t="shared" si="1717"/>
        <v>26.983345134377984</v>
      </c>
      <c r="R4905" s="35"/>
    </row>
    <row r="4906" spans="1:18" x14ac:dyDescent="0.3">
      <c r="A4906" s="40" t="s">
        <v>796</v>
      </c>
      <c r="B4906" s="40" t="s">
        <v>166</v>
      </c>
      <c r="C4906" s="40" t="s">
        <v>1006</v>
      </c>
      <c r="D4906" s="40" t="s">
        <v>1763</v>
      </c>
      <c r="E4906" s="88" t="s">
        <v>3016</v>
      </c>
      <c r="F4906" s="40" t="s">
        <v>1766</v>
      </c>
      <c r="G4906" s="81" t="s">
        <v>3072</v>
      </c>
      <c r="H4906" s="9" t="s">
        <v>12</v>
      </c>
      <c r="I4906" s="102">
        <v>119527</v>
      </c>
      <c r="J4906" s="102">
        <v>119527</v>
      </c>
      <c r="K4906" s="102"/>
      <c r="L4906" s="102">
        <f t="shared" si="1715"/>
        <v>34192</v>
      </c>
      <c r="M4906" s="102">
        <v>10192</v>
      </c>
      <c r="N4906" s="102">
        <v>12000</v>
      </c>
      <c r="O4906" s="102">
        <v>12000</v>
      </c>
      <c r="P4906" s="102">
        <f t="shared" si="1716"/>
        <v>34192</v>
      </c>
      <c r="Q4906" s="102">
        <f t="shared" si="1717"/>
        <v>28.606089000811529</v>
      </c>
      <c r="R4906" s="35"/>
    </row>
    <row r="4907" spans="1:18" x14ac:dyDescent="0.3">
      <c r="A4907" s="40" t="s">
        <v>796</v>
      </c>
      <c r="B4907" s="40" t="s">
        <v>166</v>
      </c>
      <c r="C4907" s="40" t="s">
        <v>1006</v>
      </c>
      <c r="D4907" s="40" t="s">
        <v>1763</v>
      </c>
      <c r="E4907" s="88" t="s">
        <v>3016</v>
      </c>
      <c r="F4907" s="40" t="s">
        <v>1767</v>
      </c>
      <c r="G4907" s="81" t="s">
        <v>3072</v>
      </c>
      <c r="H4907" s="9" t="s">
        <v>10</v>
      </c>
      <c r="I4907" s="102">
        <v>27360</v>
      </c>
      <c r="J4907" s="102">
        <v>27360</v>
      </c>
      <c r="K4907" s="102"/>
      <c r="L4907" s="102">
        <f t="shared" si="1715"/>
        <v>0</v>
      </c>
      <c r="M4907" s="102">
        <v>0</v>
      </c>
      <c r="N4907" s="102"/>
      <c r="O4907" s="102"/>
      <c r="P4907" s="102">
        <f t="shared" si="1716"/>
        <v>0</v>
      </c>
      <c r="Q4907" s="102">
        <f t="shared" si="1717"/>
        <v>0</v>
      </c>
      <c r="R4907" s="35"/>
    </row>
    <row r="4908" spans="1:18" x14ac:dyDescent="0.3">
      <c r="A4908" s="40" t="s">
        <v>796</v>
      </c>
      <c r="B4908" s="40" t="s">
        <v>166</v>
      </c>
      <c r="C4908" s="40" t="s">
        <v>1006</v>
      </c>
      <c r="D4908" s="40" t="s">
        <v>1763</v>
      </c>
      <c r="E4908" s="88" t="s">
        <v>3016</v>
      </c>
      <c r="F4908" s="40" t="s">
        <v>1768</v>
      </c>
      <c r="G4908" s="81" t="s">
        <v>3072</v>
      </c>
      <c r="H4908" s="9" t="s">
        <v>8</v>
      </c>
      <c r="I4908" s="102">
        <v>0</v>
      </c>
      <c r="J4908" s="102">
        <v>0</v>
      </c>
      <c r="K4908" s="102"/>
      <c r="L4908" s="102">
        <f t="shared" si="1715"/>
        <v>0</v>
      </c>
      <c r="M4908" s="102">
        <v>0</v>
      </c>
      <c r="N4908" s="102"/>
      <c r="O4908" s="102"/>
      <c r="P4908" s="102">
        <f t="shared" si="1716"/>
        <v>0</v>
      </c>
      <c r="Q4908" s="102" t="str">
        <f t="shared" si="1717"/>
        <v>-</v>
      </c>
      <c r="R4908" s="35"/>
    </row>
    <row r="4909" spans="1:18" x14ac:dyDescent="0.3">
      <c r="A4909" s="40" t="s">
        <v>796</v>
      </c>
      <c r="B4909" s="40" t="s">
        <v>166</v>
      </c>
      <c r="C4909" s="40" t="s">
        <v>1006</v>
      </c>
      <c r="D4909" s="40" t="s">
        <v>1763</v>
      </c>
      <c r="E4909" s="88" t="s">
        <v>3016</v>
      </c>
      <c r="F4909" s="40" t="s">
        <v>1769</v>
      </c>
      <c r="G4909" s="81" t="s">
        <v>3072</v>
      </c>
      <c r="H4909" s="9" t="s">
        <v>11</v>
      </c>
      <c r="I4909" s="102">
        <v>9000</v>
      </c>
      <c r="J4909" s="102">
        <v>9000</v>
      </c>
      <c r="K4909" s="102"/>
      <c r="L4909" s="102">
        <f t="shared" si="1715"/>
        <v>3500</v>
      </c>
      <c r="M4909" s="102">
        <v>0</v>
      </c>
      <c r="N4909" s="102">
        <v>3500</v>
      </c>
      <c r="O4909" s="102"/>
      <c r="P4909" s="102">
        <f t="shared" si="1716"/>
        <v>3500</v>
      </c>
      <c r="Q4909" s="102">
        <f t="shared" si="1717"/>
        <v>38.888888888888893</v>
      </c>
      <c r="R4909" s="35"/>
    </row>
    <row r="4910" spans="1:18" x14ac:dyDescent="0.3">
      <c r="A4910" s="40" t="s">
        <v>796</v>
      </c>
      <c r="B4910" s="40" t="s">
        <v>166</v>
      </c>
      <c r="C4910" s="40" t="s">
        <v>1006</v>
      </c>
      <c r="D4910" s="40" t="s">
        <v>1763</v>
      </c>
      <c r="E4910" s="52" t="s">
        <v>124</v>
      </c>
      <c r="F4910" s="52" t="s">
        <v>0</v>
      </c>
      <c r="G4910" s="52" t="s">
        <v>0</v>
      </c>
      <c r="H4910" s="6" t="s">
        <v>14</v>
      </c>
      <c r="I4910" s="104">
        <f>SUM(I4911)</f>
        <v>129714</v>
      </c>
      <c r="J4910" s="104">
        <f>SUM(J4911)</f>
        <v>129714</v>
      </c>
      <c r="K4910" s="104">
        <f>SUM(K4911)</f>
        <v>0</v>
      </c>
      <c r="L4910" s="104">
        <f t="shared" si="1715"/>
        <v>35262</v>
      </c>
      <c r="M4910" s="104">
        <f>SUM(M4911)</f>
        <v>10762</v>
      </c>
      <c r="N4910" s="104">
        <f t="shared" ref="N4910:O4910" si="1728">SUM(N4911)</f>
        <v>13000</v>
      </c>
      <c r="O4910" s="104">
        <f t="shared" si="1728"/>
        <v>11500</v>
      </c>
      <c r="P4910" s="104">
        <f t="shared" si="1716"/>
        <v>35262</v>
      </c>
      <c r="Q4910" s="104">
        <f t="shared" si="1717"/>
        <v>27.184421111059713</v>
      </c>
      <c r="R4910" s="35"/>
    </row>
    <row r="4911" spans="1:18" x14ac:dyDescent="0.3">
      <c r="A4911" s="40" t="s">
        <v>796</v>
      </c>
      <c r="B4911" s="40" t="s">
        <v>166</v>
      </c>
      <c r="C4911" s="40" t="s">
        <v>1006</v>
      </c>
      <c r="D4911" s="40" t="s">
        <v>1763</v>
      </c>
      <c r="E4911" s="88" t="s">
        <v>3017</v>
      </c>
      <c r="F4911" s="40"/>
      <c r="G4911" s="81" t="s">
        <v>3072</v>
      </c>
      <c r="H4911" s="9" t="s">
        <v>15</v>
      </c>
      <c r="I4911" s="102">
        <v>129714</v>
      </c>
      <c r="J4911" s="102">
        <v>129714</v>
      </c>
      <c r="K4911" s="102"/>
      <c r="L4911" s="102">
        <f t="shared" si="1715"/>
        <v>35262</v>
      </c>
      <c r="M4911" s="102">
        <v>10762</v>
      </c>
      <c r="N4911" s="102">
        <v>13000</v>
      </c>
      <c r="O4911" s="102">
        <v>11500</v>
      </c>
      <c r="P4911" s="102">
        <f t="shared" si="1716"/>
        <v>35262</v>
      </c>
      <c r="Q4911" s="102">
        <f t="shared" si="1717"/>
        <v>27.184421111059713</v>
      </c>
      <c r="R4911" s="35"/>
    </row>
    <row r="4912" spans="1:18" x14ac:dyDescent="0.3">
      <c r="A4912" s="40" t="s">
        <v>796</v>
      </c>
      <c r="B4912" s="40" t="s">
        <v>166</v>
      </c>
      <c r="C4912" s="40" t="s">
        <v>1006</v>
      </c>
      <c r="D4912" s="40" t="s">
        <v>1763</v>
      </c>
      <c r="E4912" s="52" t="s">
        <v>125</v>
      </c>
      <c r="F4912" s="52" t="s">
        <v>0</v>
      </c>
      <c r="G4912" s="52" t="s">
        <v>0</v>
      </c>
      <c r="H4912" s="6" t="s">
        <v>16</v>
      </c>
      <c r="I4912" s="104">
        <f>SUM(I4913:I4921)</f>
        <v>195210</v>
      </c>
      <c r="J4912" s="104">
        <f>SUM(J4913:J4921)</f>
        <v>113710</v>
      </c>
      <c r="K4912" s="104">
        <f>SUM(K4913:K4921)</f>
        <v>0</v>
      </c>
      <c r="L4912" s="104">
        <f t="shared" si="1715"/>
        <v>36330</v>
      </c>
      <c r="M4912" s="104">
        <f>SUM(M4913:M4921)</f>
        <v>330</v>
      </c>
      <c r="N4912" s="104">
        <f t="shared" ref="N4912:O4912" si="1729">SUM(N4913:N4921)</f>
        <v>18300</v>
      </c>
      <c r="O4912" s="104">
        <f t="shared" si="1729"/>
        <v>17700</v>
      </c>
      <c r="P4912" s="104">
        <f t="shared" si="1716"/>
        <v>36330</v>
      </c>
      <c r="Q4912" s="104">
        <f t="shared" si="1717"/>
        <v>31.949696596605399</v>
      </c>
      <c r="R4912" s="35"/>
    </row>
    <row r="4913" spans="1:18" x14ac:dyDescent="0.3">
      <c r="A4913" s="40" t="s">
        <v>796</v>
      </c>
      <c r="B4913" s="40" t="s">
        <v>166</v>
      </c>
      <c r="C4913" s="40" t="s">
        <v>1006</v>
      </c>
      <c r="D4913" s="40" t="s">
        <v>1763</v>
      </c>
      <c r="E4913" s="88" t="s">
        <v>3018</v>
      </c>
      <c r="F4913" s="40"/>
      <c r="G4913" s="81" t="s">
        <v>3072</v>
      </c>
      <c r="H4913" s="9" t="s">
        <v>17</v>
      </c>
      <c r="I4913" s="102">
        <v>6100</v>
      </c>
      <c r="J4913" s="102">
        <v>100</v>
      </c>
      <c r="K4913" s="102"/>
      <c r="L4913" s="102">
        <f t="shared" si="1715"/>
        <v>0</v>
      </c>
      <c r="M4913" s="102">
        <v>0</v>
      </c>
      <c r="N4913" s="102"/>
      <c r="O4913" s="102"/>
      <c r="P4913" s="102">
        <f t="shared" si="1716"/>
        <v>0</v>
      </c>
      <c r="Q4913" s="102">
        <f t="shared" si="1717"/>
        <v>0</v>
      </c>
      <c r="R4913" s="35"/>
    </row>
    <row r="4914" spans="1:18" x14ac:dyDescent="0.3">
      <c r="A4914" s="40" t="s">
        <v>796</v>
      </c>
      <c r="B4914" s="40" t="s">
        <v>166</v>
      </c>
      <c r="C4914" s="40" t="s">
        <v>1006</v>
      </c>
      <c r="D4914" s="40" t="s">
        <v>1763</v>
      </c>
      <c r="E4914" s="88" t="s">
        <v>3031</v>
      </c>
      <c r="F4914" s="40"/>
      <c r="G4914" s="81" t="s">
        <v>3072</v>
      </c>
      <c r="H4914" s="9" t="s">
        <v>18</v>
      </c>
      <c r="I4914" s="102">
        <v>66000</v>
      </c>
      <c r="J4914" s="102">
        <v>48000</v>
      </c>
      <c r="K4914" s="102"/>
      <c r="L4914" s="102">
        <f t="shared" si="1715"/>
        <v>19000</v>
      </c>
      <c r="M4914" s="102">
        <v>0</v>
      </c>
      <c r="N4914" s="102">
        <v>10500</v>
      </c>
      <c r="O4914" s="102">
        <v>8500</v>
      </c>
      <c r="P4914" s="102">
        <f t="shared" si="1716"/>
        <v>19000</v>
      </c>
      <c r="Q4914" s="102">
        <f t="shared" si="1717"/>
        <v>39.583333333333329</v>
      </c>
      <c r="R4914" s="35"/>
    </row>
    <row r="4915" spans="1:18" x14ac:dyDescent="0.3">
      <c r="A4915" s="40" t="s">
        <v>796</v>
      </c>
      <c r="B4915" s="40" t="s">
        <v>166</v>
      </c>
      <c r="C4915" s="40" t="s">
        <v>1006</v>
      </c>
      <c r="D4915" s="40" t="s">
        <v>1763</v>
      </c>
      <c r="E4915" s="88" t="s">
        <v>3032</v>
      </c>
      <c r="F4915" s="40"/>
      <c r="G4915" s="81" t="s">
        <v>3072</v>
      </c>
      <c r="H4915" s="9" t="s">
        <v>19</v>
      </c>
      <c r="I4915" s="102">
        <v>7500</v>
      </c>
      <c r="J4915" s="102">
        <v>6000</v>
      </c>
      <c r="K4915" s="102"/>
      <c r="L4915" s="102">
        <f t="shared" si="1715"/>
        <v>2200</v>
      </c>
      <c r="M4915" s="102">
        <v>0</v>
      </c>
      <c r="N4915" s="102">
        <v>1400</v>
      </c>
      <c r="O4915" s="102">
        <v>800</v>
      </c>
      <c r="P4915" s="102">
        <f t="shared" si="1716"/>
        <v>2200</v>
      </c>
      <c r="Q4915" s="102">
        <f t="shared" si="1717"/>
        <v>36.666666666666664</v>
      </c>
      <c r="R4915" s="35"/>
    </row>
    <row r="4916" spans="1:18" x14ac:dyDescent="0.3">
      <c r="A4916" s="40" t="s">
        <v>796</v>
      </c>
      <c r="B4916" s="40" t="s">
        <v>166</v>
      </c>
      <c r="C4916" s="40" t="s">
        <v>1006</v>
      </c>
      <c r="D4916" s="40" t="s">
        <v>1763</v>
      </c>
      <c r="E4916" s="88" t="s">
        <v>3026</v>
      </c>
      <c r="F4916" s="40"/>
      <c r="G4916" s="81" t="s">
        <v>3072</v>
      </c>
      <c r="H4916" s="9" t="s">
        <v>20</v>
      </c>
      <c r="I4916" s="102">
        <v>21000</v>
      </c>
      <c r="J4916" s="102">
        <v>18000</v>
      </c>
      <c r="K4916" s="102"/>
      <c r="L4916" s="102">
        <f t="shared" si="1715"/>
        <v>5000</v>
      </c>
      <c r="M4916" s="102">
        <v>0</v>
      </c>
      <c r="N4916" s="102">
        <v>2000</v>
      </c>
      <c r="O4916" s="102">
        <v>3000</v>
      </c>
      <c r="P4916" s="102">
        <f t="shared" si="1716"/>
        <v>5000</v>
      </c>
      <c r="Q4916" s="102">
        <f t="shared" si="1717"/>
        <v>27.777777777777779</v>
      </c>
      <c r="R4916" s="35"/>
    </row>
    <row r="4917" spans="1:18" x14ac:dyDescent="0.3">
      <c r="A4917" s="40" t="s">
        <v>796</v>
      </c>
      <c r="B4917" s="40" t="s">
        <v>166</v>
      </c>
      <c r="C4917" s="40" t="s">
        <v>1006</v>
      </c>
      <c r="D4917" s="40" t="s">
        <v>1763</v>
      </c>
      <c r="E4917" s="88" t="s">
        <v>3033</v>
      </c>
      <c r="F4917" s="40"/>
      <c r="G4917" s="81" t="s">
        <v>3072</v>
      </c>
      <c r="H4917" s="9" t="s">
        <v>21</v>
      </c>
      <c r="I4917" s="102">
        <v>3100</v>
      </c>
      <c r="J4917" s="102">
        <v>100</v>
      </c>
      <c r="K4917" s="102"/>
      <c r="L4917" s="102">
        <f t="shared" si="1715"/>
        <v>0</v>
      </c>
      <c r="M4917" s="102">
        <v>0</v>
      </c>
      <c r="N4917" s="102"/>
      <c r="O4917" s="102"/>
      <c r="P4917" s="102">
        <f t="shared" si="1716"/>
        <v>0</v>
      </c>
      <c r="Q4917" s="102">
        <f t="shared" si="1717"/>
        <v>0</v>
      </c>
      <c r="R4917" s="35"/>
    </row>
    <row r="4918" spans="1:18" x14ac:dyDescent="0.3">
      <c r="A4918" s="40" t="s">
        <v>796</v>
      </c>
      <c r="B4918" s="40" t="s">
        <v>166</v>
      </c>
      <c r="C4918" s="40" t="s">
        <v>1006</v>
      </c>
      <c r="D4918" s="40" t="s">
        <v>1763</v>
      </c>
      <c r="E4918" s="88" t="s">
        <v>3034</v>
      </c>
      <c r="F4918" s="40"/>
      <c r="G4918" s="81" t="s">
        <v>3072</v>
      </c>
      <c r="H4918" s="9" t="s">
        <v>22</v>
      </c>
      <c r="I4918" s="102">
        <v>23510</v>
      </c>
      <c r="J4918" s="102">
        <v>21510</v>
      </c>
      <c r="K4918" s="102"/>
      <c r="L4918" s="102">
        <f t="shared" si="1715"/>
        <v>4000</v>
      </c>
      <c r="M4918" s="102">
        <v>0</v>
      </c>
      <c r="N4918" s="102">
        <v>2000</v>
      </c>
      <c r="O4918" s="102">
        <v>2000</v>
      </c>
      <c r="P4918" s="102">
        <f t="shared" si="1716"/>
        <v>4000</v>
      </c>
      <c r="Q4918" s="102">
        <f t="shared" si="1717"/>
        <v>18.596001859600186</v>
      </c>
      <c r="R4918" s="35"/>
    </row>
    <row r="4919" spans="1:18" x14ac:dyDescent="0.3">
      <c r="A4919" s="40" t="s">
        <v>796</v>
      </c>
      <c r="B4919" s="40" t="s">
        <v>166</v>
      </c>
      <c r="C4919" s="40" t="s">
        <v>1006</v>
      </c>
      <c r="D4919" s="40" t="s">
        <v>1763</v>
      </c>
      <c r="E4919" s="88" t="s">
        <v>3035</v>
      </c>
      <c r="F4919" s="40"/>
      <c r="G4919" s="81" t="s">
        <v>3072</v>
      </c>
      <c r="H4919" s="9" t="s">
        <v>23</v>
      </c>
      <c r="I4919" s="102">
        <v>14000</v>
      </c>
      <c r="J4919" s="102">
        <v>7000</v>
      </c>
      <c r="K4919" s="102"/>
      <c r="L4919" s="102">
        <f t="shared" si="1715"/>
        <v>2000</v>
      </c>
      <c r="M4919" s="102">
        <v>0</v>
      </c>
      <c r="N4919" s="102">
        <v>1000</v>
      </c>
      <c r="O4919" s="102">
        <v>1000</v>
      </c>
      <c r="P4919" s="102">
        <f t="shared" si="1716"/>
        <v>2000</v>
      </c>
      <c r="Q4919" s="102">
        <f t="shared" si="1717"/>
        <v>28.571428571428569</v>
      </c>
      <c r="R4919" s="35"/>
    </row>
    <row r="4920" spans="1:18" x14ac:dyDescent="0.3">
      <c r="A4920" s="40" t="s">
        <v>796</v>
      </c>
      <c r="B4920" s="40" t="s">
        <v>166</v>
      </c>
      <c r="C4920" s="40" t="s">
        <v>1006</v>
      </c>
      <c r="D4920" s="40" t="s">
        <v>1763</v>
      </c>
      <c r="E4920" s="88" t="s">
        <v>3036</v>
      </c>
      <c r="F4920" s="40"/>
      <c r="G4920" s="81" t="s">
        <v>3072</v>
      </c>
      <c r="H4920" s="9" t="s">
        <v>24</v>
      </c>
      <c r="I4920" s="102">
        <v>3000</v>
      </c>
      <c r="J4920" s="102">
        <v>0</v>
      </c>
      <c r="K4920" s="102"/>
      <c r="L4920" s="102">
        <f t="shared" si="1715"/>
        <v>0</v>
      </c>
      <c r="M4920" s="102">
        <v>0</v>
      </c>
      <c r="N4920" s="102"/>
      <c r="O4920" s="102"/>
      <c r="P4920" s="102">
        <f t="shared" si="1716"/>
        <v>0</v>
      </c>
      <c r="Q4920" s="102" t="str">
        <f t="shared" si="1717"/>
        <v>-</v>
      </c>
      <c r="R4920" s="35"/>
    </row>
    <row r="4921" spans="1:18" x14ac:dyDescent="0.3">
      <c r="A4921" s="41" t="s">
        <v>796</v>
      </c>
      <c r="B4921" s="41" t="s">
        <v>166</v>
      </c>
      <c r="C4921" s="41" t="s">
        <v>1006</v>
      </c>
      <c r="D4921" s="41" t="s">
        <v>1763</v>
      </c>
      <c r="E4921" s="41" t="s">
        <v>127</v>
      </c>
      <c r="F4921" s="40" t="s">
        <v>0</v>
      </c>
      <c r="G4921" s="81" t="s">
        <v>0</v>
      </c>
      <c r="H4921" s="6" t="s">
        <v>25</v>
      </c>
      <c r="I4921" s="104">
        <f>SUM(I4922:I4924)</f>
        <v>51000</v>
      </c>
      <c r="J4921" s="104">
        <f>SUM(J4922:J4924)</f>
        <v>13000</v>
      </c>
      <c r="K4921" s="104">
        <f>SUM(K4922:K4924)</f>
        <v>0</v>
      </c>
      <c r="L4921" s="104">
        <f t="shared" si="1715"/>
        <v>4130</v>
      </c>
      <c r="M4921" s="104">
        <f>SUM(M4922:M4924)</f>
        <v>330</v>
      </c>
      <c r="N4921" s="104">
        <f t="shared" ref="N4921:O4921" si="1730">SUM(N4922:N4924)</f>
        <v>1400</v>
      </c>
      <c r="O4921" s="104">
        <f t="shared" si="1730"/>
        <v>2400</v>
      </c>
      <c r="P4921" s="104">
        <f t="shared" si="1716"/>
        <v>4130</v>
      </c>
      <c r="Q4921" s="104">
        <f t="shared" si="1717"/>
        <v>31.769230769230774</v>
      </c>
      <c r="R4921" s="35"/>
    </row>
    <row r="4922" spans="1:18" x14ac:dyDescent="0.3">
      <c r="A4922" s="40" t="s">
        <v>796</v>
      </c>
      <c r="B4922" s="40" t="s">
        <v>166</v>
      </c>
      <c r="C4922" s="40" t="s">
        <v>1006</v>
      </c>
      <c r="D4922" s="40" t="s">
        <v>1763</v>
      </c>
      <c r="E4922" s="88" t="s">
        <v>3019</v>
      </c>
      <c r="F4922" s="40"/>
      <c r="G4922" s="81" t="s">
        <v>3072</v>
      </c>
      <c r="H4922" s="9" t="s">
        <v>25</v>
      </c>
      <c r="I4922" s="102">
        <v>42000</v>
      </c>
      <c r="J4922" s="102">
        <v>4000</v>
      </c>
      <c r="K4922" s="102"/>
      <c r="L4922" s="102">
        <f t="shared" si="1715"/>
        <v>1700</v>
      </c>
      <c r="M4922" s="102">
        <v>0</v>
      </c>
      <c r="N4922" s="102">
        <v>300</v>
      </c>
      <c r="O4922" s="102">
        <v>1400</v>
      </c>
      <c r="P4922" s="102">
        <f t="shared" si="1716"/>
        <v>1700</v>
      </c>
      <c r="Q4922" s="102">
        <f t="shared" si="1717"/>
        <v>42.5</v>
      </c>
      <c r="R4922" s="35"/>
    </row>
    <row r="4923" spans="1:18" x14ac:dyDescent="0.3">
      <c r="A4923" s="40" t="s">
        <v>796</v>
      </c>
      <c r="B4923" s="40" t="s">
        <v>166</v>
      </c>
      <c r="C4923" s="40" t="s">
        <v>1006</v>
      </c>
      <c r="D4923" s="40" t="s">
        <v>1763</v>
      </c>
      <c r="E4923" s="88" t="s">
        <v>3019</v>
      </c>
      <c r="F4923" s="40" t="s">
        <v>1770</v>
      </c>
      <c r="G4923" s="81" t="s">
        <v>3072</v>
      </c>
      <c r="H4923" s="9" t="s">
        <v>135</v>
      </c>
      <c r="I4923" s="102">
        <v>4000</v>
      </c>
      <c r="J4923" s="102">
        <v>4000</v>
      </c>
      <c r="K4923" s="102"/>
      <c r="L4923" s="102">
        <f t="shared" si="1715"/>
        <v>1430</v>
      </c>
      <c r="M4923" s="102">
        <v>330</v>
      </c>
      <c r="N4923" s="102">
        <v>600</v>
      </c>
      <c r="O4923" s="102">
        <v>500</v>
      </c>
      <c r="P4923" s="102">
        <f t="shared" si="1716"/>
        <v>1430</v>
      </c>
      <c r="Q4923" s="102">
        <f t="shared" si="1717"/>
        <v>35.75</v>
      </c>
      <c r="R4923" s="35"/>
    </row>
    <row r="4924" spans="1:18" ht="20.399999999999999" x14ac:dyDescent="0.3">
      <c r="A4924" s="40" t="s">
        <v>796</v>
      </c>
      <c r="B4924" s="40" t="s">
        <v>166</v>
      </c>
      <c r="C4924" s="40" t="s">
        <v>1006</v>
      </c>
      <c r="D4924" s="40" t="s">
        <v>1763</v>
      </c>
      <c r="E4924" s="88" t="s">
        <v>3019</v>
      </c>
      <c r="F4924" s="40" t="s">
        <v>1771</v>
      </c>
      <c r="G4924" s="81" t="s">
        <v>3072</v>
      </c>
      <c r="H4924" s="9" t="s">
        <v>141</v>
      </c>
      <c r="I4924" s="102">
        <v>5000</v>
      </c>
      <c r="J4924" s="102">
        <v>5000</v>
      </c>
      <c r="K4924" s="102"/>
      <c r="L4924" s="102">
        <f t="shared" si="1715"/>
        <v>1000</v>
      </c>
      <c r="M4924" s="102">
        <v>0</v>
      </c>
      <c r="N4924" s="102">
        <v>500</v>
      </c>
      <c r="O4924" s="102">
        <v>500</v>
      </c>
      <c r="P4924" s="102">
        <f t="shared" si="1716"/>
        <v>1000</v>
      </c>
      <c r="Q4924" s="102">
        <f t="shared" si="1717"/>
        <v>20</v>
      </c>
      <c r="R4924" s="35"/>
    </row>
    <row r="4925" spans="1:18" s="34" customFormat="1" ht="20.399999999999999" x14ac:dyDescent="0.3">
      <c r="A4925" s="43" t="s">
        <v>0</v>
      </c>
      <c r="B4925" s="43" t="s">
        <v>0</v>
      </c>
      <c r="C4925" s="43" t="s">
        <v>0</v>
      </c>
      <c r="D4925" s="49" t="s">
        <v>0</v>
      </c>
      <c r="E4925" s="49" t="s">
        <v>0</v>
      </c>
      <c r="F4925" s="49" t="s">
        <v>0</v>
      </c>
      <c r="G4925" s="49" t="s">
        <v>0</v>
      </c>
      <c r="H4925" s="21" t="s">
        <v>35</v>
      </c>
      <c r="I4925" s="112">
        <f t="shared" ref="I4925:O4926" si="1731">SUM(I4926)</f>
        <v>100</v>
      </c>
      <c r="J4925" s="112">
        <f t="shared" si="1731"/>
        <v>100</v>
      </c>
      <c r="K4925" s="112">
        <f t="shared" si="1731"/>
        <v>0</v>
      </c>
      <c r="L4925" s="112">
        <f t="shared" si="1715"/>
        <v>0</v>
      </c>
      <c r="M4925" s="112">
        <f t="shared" si="1731"/>
        <v>0</v>
      </c>
      <c r="N4925" s="112">
        <f t="shared" si="1731"/>
        <v>0</v>
      </c>
      <c r="O4925" s="112">
        <f t="shared" si="1731"/>
        <v>0</v>
      </c>
      <c r="P4925" s="112">
        <f t="shared" si="1716"/>
        <v>0</v>
      </c>
      <c r="Q4925" s="112">
        <f t="shared" si="1717"/>
        <v>0</v>
      </c>
      <c r="R4925" s="35"/>
    </row>
    <row r="4926" spans="1:18" x14ac:dyDescent="0.3">
      <c r="A4926" s="40" t="s">
        <v>796</v>
      </c>
      <c r="B4926" s="40" t="s">
        <v>166</v>
      </c>
      <c r="C4926" s="40" t="s">
        <v>1006</v>
      </c>
      <c r="D4926" s="40" t="s">
        <v>1763</v>
      </c>
      <c r="E4926" s="52" t="s">
        <v>142</v>
      </c>
      <c r="F4926" s="52" t="s">
        <v>0</v>
      </c>
      <c r="G4926" s="52" t="s">
        <v>0</v>
      </c>
      <c r="H4926" s="6" t="s">
        <v>27</v>
      </c>
      <c r="I4926" s="104">
        <f t="shared" si="1731"/>
        <v>100</v>
      </c>
      <c r="J4926" s="104">
        <f t="shared" si="1731"/>
        <v>100</v>
      </c>
      <c r="K4926" s="104">
        <f t="shared" si="1731"/>
        <v>0</v>
      </c>
      <c r="L4926" s="104">
        <f t="shared" si="1715"/>
        <v>0</v>
      </c>
      <c r="M4926" s="104">
        <f t="shared" si="1731"/>
        <v>0</v>
      </c>
      <c r="N4926" s="104">
        <f t="shared" si="1731"/>
        <v>0</v>
      </c>
      <c r="O4926" s="104">
        <f t="shared" si="1731"/>
        <v>0</v>
      </c>
      <c r="P4926" s="104">
        <f t="shared" si="1716"/>
        <v>0</v>
      </c>
      <c r="Q4926" s="104">
        <f t="shared" si="1717"/>
        <v>0</v>
      </c>
      <c r="R4926" s="35"/>
    </row>
    <row r="4927" spans="1:18" x14ac:dyDescent="0.3">
      <c r="A4927" s="40" t="s">
        <v>796</v>
      </c>
      <c r="B4927" s="40" t="s">
        <v>166</v>
      </c>
      <c r="C4927" s="40" t="s">
        <v>1006</v>
      </c>
      <c r="D4927" s="40" t="s">
        <v>1763</v>
      </c>
      <c r="E4927" s="88" t="s">
        <v>3021</v>
      </c>
      <c r="F4927" s="40"/>
      <c r="G4927" s="81" t="s">
        <v>3072</v>
      </c>
      <c r="H4927" s="9" t="s">
        <v>34</v>
      </c>
      <c r="I4927" s="102">
        <v>100</v>
      </c>
      <c r="J4927" s="102">
        <v>100</v>
      </c>
      <c r="K4927" s="102"/>
      <c r="L4927" s="102">
        <f t="shared" si="1715"/>
        <v>0</v>
      </c>
      <c r="M4927" s="102">
        <v>0</v>
      </c>
      <c r="N4927" s="102"/>
      <c r="O4927" s="102"/>
      <c r="P4927" s="102">
        <f t="shared" si="1716"/>
        <v>0</v>
      </c>
      <c r="Q4927" s="102">
        <f t="shared" si="1717"/>
        <v>0</v>
      </c>
      <c r="R4927" s="35"/>
    </row>
    <row r="4928" spans="1:18" s="34" customFormat="1" ht="20.399999999999999" x14ac:dyDescent="0.3">
      <c r="A4928" s="43" t="s">
        <v>0</v>
      </c>
      <c r="B4928" s="43" t="s">
        <v>0</v>
      </c>
      <c r="C4928" s="43" t="s">
        <v>0</v>
      </c>
      <c r="D4928" s="49" t="s">
        <v>0</v>
      </c>
      <c r="E4928" s="49" t="s">
        <v>0</v>
      </c>
      <c r="F4928" s="49" t="s">
        <v>0</v>
      </c>
      <c r="G4928" s="49" t="s">
        <v>0</v>
      </c>
      <c r="H4928" s="21" t="s">
        <v>53</v>
      </c>
      <c r="I4928" s="112">
        <f t="shared" ref="I4928:O4929" si="1732">SUM(I4929)</f>
        <v>15000</v>
      </c>
      <c r="J4928" s="112">
        <f t="shared" si="1732"/>
        <v>0</v>
      </c>
      <c r="K4928" s="112">
        <f t="shared" si="1732"/>
        <v>0</v>
      </c>
      <c r="L4928" s="112">
        <f t="shared" si="1715"/>
        <v>0</v>
      </c>
      <c r="M4928" s="112">
        <f t="shared" si="1732"/>
        <v>0</v>
      </c>
      <c r="N4928" s="112">
        <f t="shared" si="1732"/>
        <v>0</v>
      </c>
      <c r="O4928" s="112">
        <f t="shared" si="1732"/>
        <v>0</v>
      </c>
      <c r="P4928" s="112">
        <f t="shared" si="1716"/>
        <v>0</v>
      </c>
      <c r="Q4928" s="112" t="str">
        <f t="shared" si="1717"/>
        <v>-</v>
      </c>
      <c r="R4928" s="35"/>
    </row>
    <row r="4929" spans="1:18" x14ac:dyDescent="0.3">
      <c r="A4929" s="40" t="s">
        <v>796</v>
      </c>
      <c r="B4929" s="40" t="s">
        <v>166</v>
      </c>
      <c r="C4929" s="40" t="s">
        <v>1006</v>
      </c>
      <c r="D4929" s="40" t="s">
        <v>1763</v>
      </c>
      <c r="E4929" s="52" t="s">
        <v>149</v>
      </c>
      <c r="F4929" s="52" t="s">
        <v>0</v>
      </c>
      <c r="G4929" s="52" t="s">
        <v>0</v>
      </c>
      <c r="H4929" s="6" t="s">
        <v>46</v>
      </c>
      <c r="I4929" s="104">
        <f t="shared" si="1732"/>
        <v>15000</v>
      </c>
      <c r="J4929" s="104">
        <f t="shared" si="1732"/>
        <v>0</v>
      </c>
      <c r="K4929" s="104">
        <f t="shared" si="1732"/>
        <v>0</v>
      </c>
      <c r="L4929" s="104">
        <f t="shared" si="1715"/>
        <v>0</v>
      </c>
      <c r="M4929" s="104">
        <f t="shared" si="1732"/>
        <v>0</v>
      </c>
      <c r="N4929" s="104">
        <f t="shared" si="1732"/>
        <v>0</v>
      </c>
      <c r="O4929" s="104">
        <f t="shared" si="1732"/>
        <v>0</v>
      </c>
      <c r="P4929" s="104">
        <f t="shared" si="1716"/>
        <v>0</v>
      </c>
      <c r="Q4929" s="104" t="str">
        <f t="shared" si="1717"/>
        <v>-</v>
      </c>
      <c r="R4929" s="35"/>
    </row>
    <row r="4930" spans="1:18" x14ac:dyDescent="0.3">
      <c r="A4930" s="40" t="s">
        <v>796</v>
      </c>
      <c r="B4930" s="40" t="s">
        <v>166</v>
      </c>
      <c r="C4930" s="40" t="s">
        <v>1006</v>
      </c>
      <c r="D4930" s="40" t="s">
        <v>1763</v>
      </c>
      <c r="E4930" s="88" t="s">
        <v>3022</v>
      </c>
      <c r="F4930" s="40"/>
      <c r="G4930" s="81" t="s">
        <v>3072</v>
      </c>
      <c r="H4930" s="9" t="s">
        <v>49</v>
      </c>
      <c r="I4930" s="102">
        <v>15000</v>
      </c>
      <c r="J4930" s="102">
        <v>0</v>
      </c>
      <c r="K4930" s="102"/>
      <c r="L4930" s="102">
        <f t="shared" si="1715"/>
        <v>0</v>
      </c>
      <c r="M4930" s="102">
        <v>0</v>
      </c>
      <c r="N4930" s="102"/>
      <c r="O4930" s="102"/>
      <c r="P4930" s="102">
        <f t="shared" si="1716"/>
        <v>0</v>
      </c>
      <c r="Q4930" s="102" t="str">
        <f t="shared" si="1717"/>
        <v>-</v>
      </c>
      <c r="R4930" s="35"/>
    </row>
    <row r="4931" spans="1:18" s="34" customFormat="1" x14ac:dyDescent="0.3">
      <c r="A4931" s="49" t="s">
        <v>0</v>
      </c>
      <c r="B4931" s="49" t="s">
        <v>0</v>
      </c>
      <c r="C4931" s="49" t="s">
        <v>0</v>
      </c>
      <c r="D4931" s="49" t="s">
        <v>0</v>
      </c>
      <c r="E4931" s="49" t="s">
        <v>0</v>
      </c>
      <c r="F4931" s="49" t="s">
        <v>0</v>
      </c>
      <c r="G4931" s="49" t="s">
        <v>0</v>
      </c>
      <c r="H4931" s="21" t="s">
        <v>1772</v>
      </c>
      <c r="I4931" s="112">
        <f>SUM(I4901,I4925,I4928)</f>
        <v>1762824</v>
      </c>
      <c r="J4931" s="112">
        <f>SUM(J4901,J4925,J4928)</f>
        <v>1666324</v>
      </c>
      <c r="K4931" s="112">
        <f>SUM(K4901,K4925,K4928)</f>
        <v>0</v>
      </c>
      <c r="L4931" s="112">
        <f t="shared" si="1715"/>
        <v>434540</v>
      </c>
      <c r="M4931" s="112">
        <f>SUM(M4901,M4925,M4928)</f>
        <v>126540</v>
      </c>
      <c r="N4931" s="112">
        <f t="shared" ref="N4931:O4931" si="1733">SUM(N4901,N4925,N4928)</f>
        <v>156800</v>
      </c>
      <c r="O4931" s="112">
        <f t="shared" si="1733"/>
        <v>151200</v>
      </c>
      <c r="P4931" s="112">
        <f t="shared" si="1716"/>
        <v>434540</v>
      </c>
      <c r="Q4931" s="112">
        <f t="shared" si="1717"/>
        <v>26.077761587782451</v>
      </c>
      <c r="R4931" s="35"/>
    </row>
    <row r="4932" spans="1:18" ht="15" thickBot="1" x14ac:dyDescent="0.35">
      <c r="A4932" s="81" t="s">
        <v>0</v>
      </c>
      <c r="B4932" s="81" t="s">
        <v>0</v>
      </c>
      <c r="C4932" s="81" t="s">
        <v>0</v>
      </c>
      <c r="D4932" s="81" t="s">
        <v>0</v>
      </c>
      <c r="E4932" s="81" t="s">
        <v>0</v>
      </c>
      <c r="F4932" s="81" t="s">
        <v>0</v>
      </c>
      <c r="G4932" s="81" t="s">
        <v>0</v>
      </c>
      <c r="H4932" s="6" t="s">
        <v>152</v>
      </c>
      <c r="I4932" s="104">
        <v>54</v>
      </c>
      <c r="J4932" s="104">
        <v>54</v>
      </c>
      <c r="K4932" s="104"/>
      <c r="L4932" s="104"/>
      <c r="M4932" s="104"/>
      <c r="N4932" s="104"/>
      <c r="O4932" s="104"/>
      <c r="P4932" s="104"/>
      <c r="Q4932" s="104"/>
      <c r="R4932" s="35"/>
    </row>
    <row r="4933" spans="1:18" s="34" customFormat="1" ht="31.2" thickBot="1" x14ac:dyDescent="0.35">
      <c r="A4933" s="127" t="s">
        <v>0</v>
      </c>
      <c r="B4933" s="127" t="s">
        <v>0</v>
      </c>
      <c r="C4933" s="127" t="s">
        <v>0</v>
      </c>
      <c r="D4933" s="127" t="s">
        <v>0</v>
      </c>
      <c r="E4933" s="127" t="s">
        <v>0</v>
      </c>
      <c r="F4933" s="127" t="s">
        <v>0</v>
      </c>
      <c r="G4933" s="127" t="s">
        <v>0</v>
      </c>
      <c r="H4933" s="29" t="s">
        <v>63</v>
      </c>
      <c r="I4933" s="124" t="s">
        <v>3013</v>
      </c>
      <c r="J4933" s="124" t="s">
        <v>2</v>
      </c>
      <c r="K4933" s="124" t="s">
        <v>3097</v>
      </c>
      <c r="L4933" s="124" t="s">
        <v>3097</v>
      </c>
      <c r="M4933" s="124" t="s">
        <v>3098</v>
      </c>
      <c r="N4933" s="124" t="s">
        <v>3099</v>
      </c>
      <c r="O4933" s="124" t="s">
        <v>3100</v>
      </c>
      <c r="P4933" s="124" t="s">
        <v>3097</v>
      </c>
      <c r="Q4933" s="126" t="s">
        <v>3101</v>
      </c>
      <c r="R4933" s="35"/>
    </row>
    <row r="4934" spans="1:18" x14ac:dyDescent="0.3">
      <c r="A4934" s="128"/>
      <c r="B4934" s="128"/>
      <c r="C4934" s="128"/>
      <c r="D4934" s="128"/>
      <c r="E4934" s="128"/>
      <c r="F4934" s="128"/>
      <c r="G4934" s="128"/>
      <c r="H4934" s="10" t="s">
        <v>0</v>
      </c>
      <c r="I4934" s="103">
        <v>1</v>
      </c>
      <c r="J4934" s="103">
        <v>2</v>
      </c>
      <c r="K4934" s="103">
        <v>3</v>
      </c>
      <c r="L4934" s="103" t="s">
        <v>3</v>
      </c>
      <c r="M4934" s="103">
        <v>5</v>
      </c>
      <c r="N4934" s="103">
        <v>6</v>
      </c>
      <c r="O4934" s="103">
        <v>7</v>
      </c>
      <c r="P4934" s="103" t="s">
        <v>3102</v>
      </c>
      <c r="Q4934" s="103">
        <v>9</v>
      </c>
      <c r="R4934" s="35"/>
    </row>
    <row r="4935" spans="1:18" x14ac:dyDescent="0.3">
      <c r="A4935" s="128"/>
      <c r="B4935" s="128"/>
      <c r="C4935" s="128"/>
      <c r="D4935" s="128"/>
      <c r="E4935" s="128"/>
      <c r="F4935" s="128"/>
      <c r="G4935" s="128"/>
      <c r="H4935" s="11" t="s">
        <v>100</v>
      </c>
      <c r="I4935" s="105">
        <f>SUM(I4931)</f>
        <v>1762824</v>
      </c>
      <c r="J4935" s="105">
        <f>SUM(J4931)</f>
        <v>1666324</v>
      </c>
      <c r="K4935" s="105">
        <f>SUM(K4931)</f>
        <v>0</v>
      </c>
      <c r="L4935" s="105">
        <f t="shared" si="1715"/>
        <v>434540</v>
      </c>
      <c r="M4935" s="105">
        <f>SUM(M4931)</f>
        <v>126540</v>
      </c>
      <c r="N4935" s="105">
        <f t="shared" ref="N4935:O4935" si="1734">SUM(N4931)</f>
        <v>156800</v>
      </c>
      <c r="O4935" s="105">
        <f t="shared" si="1734"/>
        <v>151200</v>
      </c>
      <c r="P4935" s="105">
        <f t="shared" si="1716"/>
        <v>434540</v>
      </c>
      <c r="Q4935" s="105">
        <f t="shared" si="1717"/>
        <v>26.077761587782451</v>
      </c>
      <c r="R4935" s="35"/>
    </row>
    <row r="4936" spans="1:18" x14ac:dyDescent="0.3">
      <c r="A4936" s="128"/>
      <c r="B4936" s="128"/>
      <c r="C4936" s="128"/>
      <c r="D4936" s="128"/>
      <c r="E4936" s="128"/>
      <c r="F4936" s="128"/>
      <c r="G4936" s="128"/>
      <c r="H4936" s="12" t="s">
        <v>62</v>
      </c>
      <c r="I4936" s="105">
        <f>SUM(I4935)</f>
        <v>1762824</v>
      </c>
      <c r="J4936" s="105">
        <f>SUM(J4935)</f>
        <v>1666324</v>
      </c>
      <c r="K4936" s="105">
        <f>SUM(K4935)</f>
        <v>0</v>
      </c>
      <c r="L4936" s="105">
        <f t="shared" si="1715"/>
        <v>434540</v>
      </c>
      <c r="M4936" s="105">
        <f>SUM(M4935)</f>
        <v>126540</v>
      </c>
      <c r="N4936" s="105">
        <f t="shared" ref="N4936:O4936" si="1735">SUM(N4935)</f>
        <v>156800</v>
      </c>
      <c r="O4936" s="105">
        <f t="shared" si="1735"/>
        <v>151200</v>
      </c>
      <c r="P4936" s="105">
        <f t="shared" si="1716"/>
        <v>434540</v>
      </c>
      <c r="Q4936" s="105">
        <f t="shared" si="1717"/>
        <v>26.077761587782451</v>
      </c>
      <c r="R4936" s="35"/>
    </row>
    <row r="4937" spans="1:18" ht="15" thickBot="1" x14ac:dyDescent="0.35">
      <c r="A4937" s="129"/>
      <c r="B4937" s="129"/>
      <c r="C4937" s="129"/>
      <c r="D4937" s="129"/>
      <c r="E4937" s="129"/>
      <c r="F4937" s="129"/>
      <c r="G4937" s="129"/>
      <c r="R4937" s="35"/>
    </row>
    <row r="4938" spans="1:18" s="34" customFormat="1" ht="31.2" thickBot="1" x14ac:dyDescent="0.35">
      <c r="A4938" s="45" t="s">
        <v>112</v>
      </c>
      <c r="B4938" s="45" t="s">
        <v>113</v>
      </c>
      <c r="C4938" s="45" t="s">
        <v>114</v>
      </c>
      <c r="D4938" s="46" t="s">
        <v>0</v>
      </c>
      <c r="E4938" s="45" t="s">
        <v>3014</v>
      </c>
      <c r="F4938" s="45" t="s">
        <v>115</v>
      </c>
      <c r="G4938" s="45" t="s">
        <v>116</v>
      </c>
      <c r="H4938" s="29" t="s">
        <v>1</v>
      </c>
      <c r="I4938" s="124" t="s">
        <v>3013</v>
      </c>
      <c r="J4938" s="124" t="s">
        <v>2</v>
      </c>
      <c r="K4938" s="124" t="s">
        <v>3097</v>
      </c>
      <c r="L4938" s="124" t="s">
        <v>3097</v>
      </c>
      <c r="M4938" s="124" t="s">
        <v>3098</v>
      </c>
      <c r="N4938" s="124" t="s">
        <v>3099</v>
      </c>
      <c r="O4938" s="124" t="s">
        <v>3100</v>
      </c>
      <c r="P4938" s="124" t="s">
        <v>3097</v>
      </c>
      <c r="Q4938" s="126" t="s">
        <v>3101</v>
      </c>
      <c r="R4938" s="35"/>
    </row>
    <row r="4939" spans="1:18" x14ac:dyDescent="0.3">
      <c r="A4939" s="50" t="s">
        <v>0</v>
      </c>
      <c r="B4939" s="50" t="s">
        <v>0</v>
      </c>
      <c r="C4939" s="50" t="s">
        <v>0</v>
      </c>
      <c r="D4939" s="51" t="s">
        <v>0</v>
      </c>
      <c r="E4939" s="51" t="s">
        <v>0</v>
      </c>
      <c r="F4939" s="86" t="s">
        <v>0</v>
      </c>
      <c r="G4939" s="87" t="s">
        <v>0</v>
      </c>
      <c r="H4939" s="8" t="s">
        <v>0</v>
      </c>
      <c r="I4939" s="103">
        <v>1</v>
      </c>
      <c r="J4939" s="103">
        <v>2</v>
      </c>
      <c r="K4939" s="103">
        <v>3</v>
      </c>
      <c r="L4939" s="103" t="s">
        <v>3</v>
      </c>
      <c r="M4939" s="103">
        <v>5</v>
      </c>
      <c r="N4939" s="103">
        <v>6</v>
      </c>
      <c r="O4939" s="103">
        <v>7</v>
      </c>
      <c r="P4939" s="103" t="s">
        <v>3102</v>
      </c>
      <c r="Q4939" s="103">
        <v>9</v>
      </c>
      <c r="R4939" s="35"/>
    </row>
    <row r="4940" spans="1:18" x14ac:dyDescent="0.3">
      <c r="A4940" s="41" t="s">
        <v>796</v>
      </c>
      <c r="B4940" s="41" t="s">
        <v>166</v>
      </c>
      <c r="C4940" s="40" t="s">
        <v>1017</v>
      </c>
      <c r="D4940" s="40" t="s">
        <v>1773</v>
      </c>
      <c r="E4940" s="52" t="s">
        <v>0</v>
      </c>
      <c r="F4940" s="52" t="s">
        <v>0</v>
      </c>
      <c r="G4940" s="52" t="s">
        <v>0</v>
      </c>
      <c r="H4940" s="6" t="s">
        <v>1774</v>
      </c>
      <c r="I4940" s="102"/>
      <c r="J4940" s="102"/>
      <c r="K4940" s="102"/>
      <c r="L4940" s="102">
        <f t="shared" ref="L4940:L5002" si="1736">SUM(M4940:O4940)</f>
        <v>0</v>
      </c>
      <c r="M4940" s="102">
        <v>0</v>
      </c>
      <c r="N4940" s="102"/>
      <c r="O4940" s="102"/>
      <c r="P4940" s="102">
        <f t="shared" ref="P4940:P5003" si="1737">K4940+L4940</f>
        <v>0</v>
      </c>
      <c r="Q4940" s="102" t="str">
        <f t="shared" ref="Q4940:Q5003" si="1738">IF(J4940=0,"-",P4940/J4940*100)</f>
        <v>-</v>
      </c>
      <c r="R4940" s="35"/>
    </row>
    <row r="4941" spans="1:18" s="34" customFormat="1" ht="20.399999999999999" x14ac:dyDescent="0.3">
      <c r="A4941" s="43" t="s">
        <v>0</v>
      </c>
      <c r="B4941" s="43" t="s">
        <v>0</v>
      </c>
      <c r="C4941" s="43" t="s">
        <v>0</v>
      </c>
      <c r="D4941" s="49" t="s">
        <v>0</v>
      </c>
      <c r="E4941" s="49" t="s">
        <v>0</v>
      </c>
      <c r="F4941" s="49" t="s">
        <v>0</v>
      </c>
      <c r="G4941" s="49" t="s">
        <v>0</v>
      </c>
      <c r="H4941" s="21" t="s">
        <v>26</v>
      </c>
      <c r="I4941" s="112">
        <f>SUM(I4942,I4950,I4952)</f>
        <v>829422</v>
      </c>
      <c r="J4941" s="112">
        <f>SUM(J4942,J4950,J4952)</f>
        <v>829422</v>
      </c>
      <c r="K4941" s="112">
        <f>SUM(K4942,K4950,K4952)</f>
        <v>0</v>
      </c>
      <c r="L4941" s="112">
        <f t="shared" si="1736"/>
        <v>226646</v>
      </c>
      <c r="M4941" s="112">
        <f>SUM(M4942,M4950,M4952)</f>
        <v>66746</v>
      </c>
      <c r="N4941" s="112">
        <f t="shared" ref="N4941:O4941" si="1739">SUM(N4942,N4950,N4952)</f>
        <v>82000</v>
      </c>
      <c r="O4941" s="112">
        <f t="shared" si="1739"/>
        <v>77900</v>
      </c>
      <c r="P4941" s="112">
        <f t="shared" si="1737"/>
        <v>226646</v>
      </c>
      <c r="Q4941" s="112">
        <f t="shared" si="1738"/>
        <v>27.325776263470225</v>
      </c>
      <c r="R4941" s="35"/>
    </row>
    <row r="4942" spans="1:18" x14ac:dyDescent="0.3">
      <c r="A4942" s="40" t="s">
        <v>796</v>
      </c>
      <c r="B4942" s="40" t="s">
        <v>166</v>
      </c>
      <c r="C4942" s="40" t="s">
        <v>1017</v>
      </c>
      <c r="D4942" s="40" t="s">
        <v>1773</v>
      </c>
      <c r="E4942" s="52" t="s">
        <v>119</v>
      </c>
      <c r="F4942" s="52" t="s">
        <v>0</v>
      </c>
      <c r="G4942" s="52" t="s">
        <v>0</v>
      </c>
      <c r="H4942" s="6" t="s">
        <v>5</v>
      </c>
      <c r="I4942" s="104">
        <f>SUM(I4943,I4944)</f>
        <v>718588</v>
      </c>
      <c r="J4942" s="104">
        <f>SUM(J4943,J4944)</f>
        <v>718588</v>
      </c>
      <c r="K4942" s="104">
        <f>SUM(K4943,K4944)</f>
        <v>0</v>
      </c>
      <c r="L4942" s="104">
        <f t="shared" si="1736"/>
        <v>189631</v>
      </c>
      <c r="M4942" s="104">
        <f>SUM(M4943,M4944)</f>
        <v>60831</v>
      </c>
      <c r="N4942" s="104">
        <f t="shared" ref="N4942:O4942" si="1740">SUM(N4943,N4944)</f>
        <v>64200</v>
      </c>
      <c r="O4942" s="104">
        <f t="shared" si="1740"/>
        <v>64600</v>
      </c>
      <c r="P4942" s="104">
        <f t="shared" si="1737"/>
        <v>189631</v>
      </c>
      <c r="Q4942" s="104">
        <f t="shared" si="1738"/>
        <v>26.389391417613428</v>
      </c>
      <c r="R4942" s="35"/>
    </row>
    <row r="4943" spans="1:18" x14ac:dyDescent="0.3">
      <c r="A4943" s="40" t="s">
        <v>796</v>
      </c>
      <c r="B4943" s="40" t="s">
        <v>166</v>
      </c>
      <c r="C4943" s="40" t="s">
        <v>1017</v>
      </c>
      <c r="D4943" s="40" t="s">
        <v>1773</v>
      </c>
      <c r="E4943" s="88" t="s">
        <v>3015</v>
      </c>
      <c r="F4943" s="40"/>
      <c r="G4943" s="81" t="s">
        <v>3072</v>
      </c>
      <c r="H4943" s="9" t="s">
        <v>6</v>
      </c>
      <c r="I4943" s="102">
        <v>630588</v>
      </c>
      <c r="J4943" s="102">
        <v>630588</v>
      </c>
      <c r="K4943" s="102"/>
      <c r="L4943" s="102">
        <f t="shared" si="1736"/>
        <v>168629</v>
      </c>
      <c r="M4943" s="102">
        <v>54629</v>
      </c>
      <c r="N4943" s="102">
        <v>57000</v>
      </c>
      <c r="O4943" s="102">
        <v>57000</v>
      </c>
      <c r="P4943" s="102">
        <f t="shared" si="1737"/>
        <v>168629</v>
      </c>
      <c r="Q4943" s="102">
        <f t="shared" si="1738"/>
        <v>26.741549157294465</v>
      </c>
      <c r="R4943" s="35"/>
    </row>
    <row r="4944" spans="1:18" x14ac:dyDescent="0.3">
      <c r="A4944" s="41" t="s">
        <v>796</v>
      </c>
      <c r="B4944" s="41" t="s">
        <v>166</v>
      </c>
      <c r="C4944" s="41" t="s">
        <v>1017</v>
      </c>
      <c r="D4944" s="41" t="s">
        <v>1773</v>
      </c>
      <c r="E4944" s="41" t="s">
        <v>120</v>
      </c>
      <c r="F4944" s="40" t="s">
        <v>0</v>
      </c>
      <c r="G4944" s="81" t="s">
        <v>0</v>
      </c>
      <c r="H4944" s="6" t="s">
        <v>7</v>
      </c>
      <c r="I4944" s="104">
        <f>SUM(I4945:I4949)</f>
        <v>88000</v>
      </c>
      <c r="J4944" s="104">
        <f>SUM(J4945:J4949)</f>
        <v>88000</v>
      </c>
      <c r="K4944" s="104">
        <f>SUM(K4945:K4949)</f>
        <v>0</v>
      </c>
      <c r="L4944" s="104">
        <f t="shared" si="1736"/>
        <v>21002</v>
      </c>
      <c r="M4944" s="104">
        <f>SUM(M4945:M4949)</f>
        <v>6202</v>
      </c>
      <c r="N4944" s="104">
        <f t="shared" ref="N4944:O4944" si="1741">SUM(N4945:N4949)</f>
        <v>7200</v>
      </c>
      <c r="O4944" s="104">
        <f t="shared" si="1741"/>
        <v>7600</v>
      </c>
      <c r="P4944" s="104">
        <f t="shared" si="1737"/>
        <v>21002</v>
      </c>
      <c r="Q4944" s="104">
        <f t="shared" si="1738"/>
        <v>23.865909090909092</v>
      </c>
      <c r="R4944" s="35"/>
    </row>
    <row r="4945" spans="1:18" x14ac:dyDescent="0.3">
      <c r="A4945" s="40" t="s">
        <v>796</v>
      </c>
      <c r="B4945" s="40" t="s">
        <v>166</v>
      </c>
      <c r="C4945" s="40" t="s">
        <v>1017</v>
      </c>
      <c r="D4945" s="40" t="s">
        <v>1773</v>
      </c>
      <c r="E4945" s="88" t="s">
        <v>3016</v>
      </c>
      <c r="F4945" s="40" t="s">
        <v>1775</v>
      </c>
      <c r="G4945" s="81" t="s">
        <v>3072</v>
      </c>
      <c r="H4945" s="9" t="s">
        <v>9</v>
      </c>
      <c r="I4945" s="102">
        <v>15000</v>
      </c>
      <c r="J4945" s="102">
        <v>15000</v>
      </c>
      <c r="K4945" s="102"/>
      <c r="L4945" s="102">
        <f t="shared" si="1736"/>
        <v>3722</v>
      </c>
      <c r="M4945" s="102">
        <v>922</v>
      </c>
      <c r="N4945" s="102">
        <v>1400</v>
      </c>
      <c r="O4945" s="102">
        <v>1400</v>
      </c>
      <c r="P4945" s="102">
        <f t="shared" si="1737"/>
        <v>3722</v>
      </c>
      <c r="Q4945" s="102">
        <f t="shared" si="1738"/>
        <v>24.813333333333336</v>
      </c>
      <c r="R4945" s="35"/>
    </row>
    <row r="4946" spans="1:18" x14ac:dyDescent="0.3">
      <c r="A4946" s="40" t="s">
        <v>796</v>
      </c>
      <c r="B4946" s="40" t="s">
        <v>166</v>
      </c>
      <c r="C4946" s="40" t="s">
        <v>1017</v>
      </c>
      <c r="D4946" s="40" t="s">
        <v>1773</v>
      </c>
      <c r="E4946" s="88" t="s">
        <v>3016</v>
      </c>
      <c r="F4946" s="40" t="s">
        <v>1776</v>
      </c>
      <c r="G4946" s="81" t="s">
        <v>3072</v>
      </c>
      <c r="H4946" s="9" t="s">
        <v>12</v>
      </c>
      <c r="I4946" s="102">
        <v>52000</v>
      </c>
      <c r="J4946" s="102">
        <v>52000</v>
      </c>
      <c r="K4946" s="102"/>
      <c r="L4946" s="102">
        <f t="shared" si="1736"/>
        <v>17280</v>
      </c>
      <c r="M4946" s="102">
        <v>5280</v>
      </c>
      <c r="N4946" s="102">
        <v>5800</v>
      </c>
      <c r="O4946" s="102">
        <v>6200</v>
      </c>
      <c r="P4946" s="102">
        <f t="shared" si="1737"/>
        <v>17280</v>
      </c>
      <c r="Q4946" s="102">
        <f t="shared" si="1738"/>
        <v>33.230769230769234</v>
      </c>
      <c r="R4946" s="35"/>
    </row>
    <row r="4947" spans="1:18" x14ac:dyDescent="0.3">
      <c r="A4947" s="40" t="s">
        <v>796</v>
      </c>
      <c r="B4947" s="40" t="s">
        <v>166</v>
      </c>
      <c r="C4947" s="40" t="s">
        <v>1017</v>
      </c>
      <c r="D4947" s="40" t="s">
        <v>1773</v>
      </c>
      <c r="E4947" s="88" t="s">
        <v>3016</v>
      </c>
      <c r="F4947" s="40" t="s">
        <v>1777</v>
      </c>
      <c r="G4947" s="81" t="s">
        <v>3072</v>
      </c>
      <c r="H4947" s="9" t="s">
        <v>10</v>
      </c>
      <c r="I4947" s="102">
        <v>14000</v>
      </c>
      <c r="J4947" s="102">
        <v>14000</v>
      </c>
      <c r="K4947" s="102"/>
      <c r="L4947" s="102">
        <f t="shared" si="1736"/>
        <v>0</v>
      </c>
      <c r="M4947" s="102">
        <v>0</v>
      </c>
      <c r="N4947" s="102"/>
      <c r="O4947" s="102"/>
      <c r="P4947" s="102">
        <f t="shared" si="1737"/>
        <v>0</v>
      </c>
      <c r="Q4947" s="102">
        <f t="shared" si="1738"/>
        <v>0</v>
      </c>
      <c r="R4947" s="35"/>
    </row>
    <row r="4948" spans="1:18" x14ac:dyDescent="0.3">
      <c r="A4948" s="40" t="s">
        <v>796</v>
      </c>
      <c r="B4948" s="40" t="s">
        <v>166</v>
      </c>
      <c r="C4948" s="40" t="s">
        <v>1017</v>
      </c>
      <c r="D4948" s="40" t="s">
        <v>1773</v>
      </c>
      <c r="E4948" s="88" t="s">
        <v>3016</v>
      </c>
      <c r="F4948" s="40" t="s">
        <v>1778</v>
      </c>
      <c r="G4948" s="81" t="s">
        <v>3072</v>
      </c>
      <c r="H4948" s="9" t="s">
        <v>8</v>
      </c>
      <c r="I4948" s="102">
        <v>0</v>
      </c>
      <c r="J4948" s="102">
        <v>0</v>
      </c>
      <c r="K4948" s="102"/>
      <c r="L4948" s="102">
        <f t="shared" si="1736"/>
        <v>0</v>
      </c>
      <c r="M4948" s="102">
        <v>0</v>
      </c>
      <c r="N4948" s="102"/>
      <c r="O4948" s="102"/>
      <c r="P4948" s="102">
        <f t="shared" si="1737"/>
        <v>0</v>
      </c>
      <c r="Q4948" s="102" t="str">
        <f t="shared" si="1738"/>
        <v>-</v>
      </c>
      <c r="R4948" s="35"/>
    </row>
    <row r="4949" spans="1:18" x14ac:dyDescent="0.3">
      <c r="A4949" s="40" t="s">
        <v>796</v>
      </c>
      <c r="B4949" s="40" t="s">
        <v>166</v>
      </c>
      <c r="C4949" s="40" t="s">
        <v>1017</v>
      </c>
      <c r="D4949" s="40" t="s">
        <v>1773</v>
      </c>
      <c r="E4949" s="88" t="s">
        <v>3016</v>
      </c>
      <c r="F4949" s="40" t="s">
        <v>1779</v>
      </c>
      <c r="G4949" s="81" t="s">
        <v>3072</v>
      </c>
      <c r="H4949" s="9" t="s">
        <v>11</v>
      </c>
      <c r="I4949" s="102">
        <v>7000</v>
      </c>
      <c r="J4949" s="102">
        <v>7000</v>
      </c>
      <c r="K4949" s="102"/>
      <c r="L4949" s="102">
        <f t="shared" si="1736"/>
        <v>0</v>
      </c>
      <c r="M4949" s="102">
        <v>0</v>
      </c>
      <c r="N4949" s="102"/>
      <c r="O4949" s="102"/>
      <c r="P4949" s="102">
        <f t="shared" si="1737"/>
        <v>0</v>
      </c>
      <c r="Q4949" s="102">
        <f t="shared" si="1738"/>
        <v>0</v>
      </c>
      <c r="R4949" s="35"/>
    </row>
    <row r="4950" spans="1:18" x14ac:dyDescent="0.3">
      <c r="A4950" s="40" t="s">
        <v>796</v>
      </c>
      <c r="B4950" s="40" t="s">
        <v>166</v>
      </c>
      <c r="C4950" s="40" t="s">
        <v>1017</v>
      </c>
      <c r="D4950" s="40" t="s">
        <v>1773</v>
      </c>
      <c r="E4950" s="52" t="s">
        <v>124</v>
      </c>
      <c r="F4950" s="52" t="s">
        <v>0</v>
      </c>
      <c r="G4950" s="52" t="s">
        <v>0</v>
      </c>
      <c r="H4950" s="6" t="s">
        <v>14</v>
      </c>
      <c r="I4950" s="104">
        <f>SUM(I4951)</f>
        <v>66634</v>
      </c>
      <c r="J4950" s="104">
        <f>SUM(J4951)</f>
        <v>66634</v>
      </c>
      <c r="K4950" s="104">
        <f>SUM(K4951)</f>
        <v>0</v>
      </c>
      <c r="L4950" s="104">
        <f t="shared" si="1736"/>
        <v>19737</v>
      </c>
      <c r="M4950" s="104">
        <f>SUM(M4951)</f>
        <v>5737</v>
      </c>
      <c r="N4950" s="104">
        <f t="shared" ref="N4950:O4950" si="1742">SUM(N4951)</f>
        <v>8000</v>
      </c>
      <c r="O4950" s="104">
        <f t="shared" si="1742"/>
        <v>6000</v>
      </c>
      <c r="P4950" s="104">
        <f t="shared" si="1737"/>
        <v>19737</v>
      </c>
      <c r="Q4950" s="104">
        <f t="shared" si="1738"/>
        <v>29.620013806765318</v>
      </c>
      <c r="R4950" s="35"/>
    </row>
    <row r="4951" spans="1:18" x14ac:dyDescent="0.3">
      <c r="A4951" s="40" t="s">
        <v>796</v>
      </c>
      <c r="B4951" s="40" t="s">
        <v>166</v>
      </c>
      <c r="C4951" s="40" t="s">
        <v>1017</v>
      </c>
      <c r="D4951" s="40" t="s">
        <v>1773</v>
      </c>
      <c r="E4951" s="88" t="s">
        <v>3017</v>
      </c>
      <c r="F4951" s="40"/>
      <c r="G4951" s="81" t="s">
        <v>3072</v>
      </c>
      <c r="H4951" s="9" t="s">
        <v>15</v>
      </c>
      <c r="I4951" s="102">
        <v>66634</v>
      </c>
      <c r="J4951" s="102">
        <v>66634</v>
      </c>
      <c r="K4951" s="102"/>
      <c r="L4951" s="102">
        <f t="shared" si="1736"/>
        <v>19737</v>
      </c>
      <c r="M4951" s="102">
        <v>5737</v>
      </c>
      <c r="N4951" s="102">
        <v>8000</v>
      </c>
      <c r="O4951" s="102">
        <v>6000</v>
      </c>
      <c r="P4951" s="102">
        <f t="shared" si="1737"/>
        <v>19737</v>
      </c>
      <c r="Q4951" s="102">
        <f t="shared" si="1738"/>
        <v>29.620013806765318</v>
      </c>
      <c r="R4951" s="35"/>
    </row>
    <row r="4952" spans="1:18" x14ac:dyDescent="0.3">
      <c r="A4952" s="40" t="s">
        <v>796</v>
      </c>
      <c r="B4952" s="40" t="s">
        <v>166</v>
      </c>
      <c r="C4952" s="40" t="s">
        <v>1017</v>
      </c>
      <c r="D4952" s="40" t="s">
        <v>1773</v>
      </c>
      <c r="E4952" s="52" t="s">
        <v>125</v>
      </c>
      <c r="F4952" s="52" t="s">
        <v>0</v>
      </c>
      <c r="G4952" s="52" t="s">
        <v>0</v>
      </c>
      <c r="H4952" s="6" t="s">
        <v>16</v>
      </c>
      <c r="I4952" s="104">
        <f>SUM(I4953:I4960)</f>
        <v>44200</v>
      </c>
      <c r="J4952" s="104">
        <f>SUM(J4953:J4960)</f>
        <v>44200</v>
      </c>
      <c r="K4952" s="104">
        <f>SUM(K4953:K4960)</f>
        <v>0</v>
      </c>
      <c r="L4952" s="104">
        <f t="shared" si="1736"/>
        <v>17278</v>
      </c>
      <c r="M4952" s="104">
        <f>SUM(M4953:M4960)</f>
        <v>178</v>
      </c>
      <c r="N4952" s="104">
        <f t="shared" ref="N4952:O4952" si="1743">SUM(N4953:N4960)</f>
        <v>9800</v>
      </c>
      <c r="O4952" s="104">
        <f t="shared" si="1743"/>
        <v>7300</v>
      </c>
      <c r="P4952" s="104">
        <f t="shared" si="1737"/>
        <v>17278</v>
      </c>
      <c r="Q4952" s="104">
        <f t="shared" si="1738"/>
        <v>39.090497737556561</v>
      </c>
      <c r="R4952" s="35"/>
    </row>
    <row r="4953" spans="1:18" x14ac:dyDescent="0.3">
      <c r="A4953" s="40" t="s">
        <v>796</v>
      </c>
      <c r="B4953" s="40" t="s">
        <v>166</v>
      </c>
      <c r="C4953" s="40" t="s">
        <v>1017</v>
      </c>
      <c r="D4953" s="40" t="s">
        <v>1773</v>
      </c>
      <c r="E4953" s="88" t="s">
        <v>3018</v>
      </c>
      <c r="F4953" s="40"/>
      <c r="G4953" s="81" t="s">
        <v>3072</v>
      </c>
      <c r="H4953" s="9" t="s">
        <v>17</v>
      </c>
      <c r="I4953" s="102">
        <v>200</v>
      </c>
      <c r="J4953" s="102">
        <v>200</v>
      </c>
      <c r="K4953" s="102"/>
      <c r="L4953" s="102">
        <f t="shared" si="1736"/>
        <v>0</v>
      </c>
      <c r="M4953" s="102">
        <v>0</v>
      </c>
      <c r="N4953" s="102"/>
      <c r="O4953" s="102"/>
      <c r="P4953" s="102">
        <f t="shared" si="1737"/>
        <v>0</v>
      </c>
      <c r="Q4953" s="102">
        <f t="shared" si="1738"/>
        <v>0</v>
      </c>
      <c r="R4953" s="35"/>
    </row>
    <row r="4954" spans="1:18" x14ac:dyDescent="0.3">
      <c r="A4954" s="40" t="s">
        <v>796</v>
      </c>
      <c r="B4954" s="40" t="s">
        <v>166</v>
      </c>
      <c r="C4954" s="40" t="s">
        <v>1017</v>
      </c>
      <c r="D4954" s="40" t="s">
        <v>1773</v>
      </c>
      <c r="E4954" s="88" t="s">
        <v>3031</v>
      </c>
      <c r="F4954" s="40"/>
      <c r="G4954" s="81" t="s">
        <v>3072</v>
      </c>
      <c r="H4954" s="9" t="s">
        <v>18</v>
      </c>
      <c r="I4954" s="102">
        <v>25300</v>
      </c>
      <c r="J4954" s="102">
        <v>25300</v>
      </c>
      <c r="K4954" s="102"/>
      <c r="L4954" s="102">
        <f t="shared" si="1736"/>
        <v>12000</v>
      </c>
      <c r="M4954" s="102">
        <v>0</v>
      </c>
      <c r="N4954" s="102">
        <v>7000</v>
      </c>
      <c r="O4954" s="102">
        <v>5000</v>
      </c>
      <c r="P4954" s="102">
        <f t="shared" si="1737"/>
        <v>12000</v>
      </c>
      <c r="Q4954" s="102">
        <f t="shared" si="1738"/>
        <v>47.430830039525688</v>
      </c>
      <c r="R4954" s="35"/>
    </row>
    <row r="4955" spans="1:18" x14ac:dyDescent="0.3">
      <c r="A4955" s="40" t="s">
        <v>796</v>
      </c>
      <c r="B4955" s="40" t="s">
        <v>166</v>
      </c>
      <c r="C4955" s="40" t="s">
        <v>1017</v>
      </c>
      <c r="D4955" s="40" t="s">
        <v>1773</v>
      </c>
      <c r="E4955" s="88" t="s">
        <v>3032</v>
      </c>
      <c r="F4955" s="40"/>
      <c r="G4955" s="81" t="s">
        <v>3072</v>
      </c>
      <c r="H4955" s="9" t="s">
        <v>19</v>
      </c>
      <c r="I4955" s="102">
        <v>4000</v>
      </c>
      <c r="J4955" s="102">
        <v>4000</v>
      </c>
      <c r="K4955" s="102"/>
      <c r="L4955" s="102">
        <f t="shared" si="1736"/>
        <v>1200</v>
      </c>
      <c r="M4955" s="102">
        <v>0</v>
      </c>
      <c r="N4955" s="102">
        <v>800</v>
      </c>
      <c r="O4955" s="102">
        <v>400</v>
      </c>
      <c r="P4955" s="102">
        <f t="shared" si="1737"/>
        <v>1200</v>
      </c>
      <c r="Q4955" s="102">
        <f t="shared" si="1738"/>
        <v>30</v>
      </c>
      <c r="R4955" s="35"/>
    </row>
    <row r="4956" spans="1:18" x14ac:dyDescent="0.3">
      <c r="A4956" s="40" t="s">
        <v>796</v>
      </c>
      <c r="B4956" s="40" t="s">
        <v>166</v>
      </c>
      <c r="C4956" s="40" t="s">
        <v>1017</v>
      </c>
      <c r="D4956" s="40" t="s">
        <v>1773</v>
      </c>
      <c r="E4956" s="88" t="s">
        <v>3026</v>
      </c>
      <c r="F4956" s="40"/>
      <c r="G4956" s="81" t="s">
        <v>3072</v>
      </c>
      <c r="H4956" s="9" t="s">
        <v>20</v>
      </c>
      <c r="I4956" s="102">
        <v>3800</v>
      </c>
      <c r="J4956" s="102">
        <v>3800</v>
      </c>
      <c r="K4956" s="102"/>
      <c r="L4956" s="102">
        <f t="shared" si="1736"/>
        <v>800</v>
      </c>
      <c r="M4956" s="102">
        <v>0</v>
      </c>
      <c r="N4956" s="102">
        <v>400</v>
      </c>
      <c r="O4956" s="102">
        <v>400</v>
      </c>
      <c r="P4956" s="102">
        <f t="shared" si="1737"/>
        <v>800</v>
      </c>
      <c r="Q4956" s="102">
        <f t="shared" si="1738"/>
        <v>21.052631578947366</v>
      </c>
      <c r="R4956" s="35"/>
    </row>
    <row r="4957" spans="1:18" x14ac:dyDescent="0.3">
      <c r="A4957" s="40" t="s">
        <v>796</v>
      </c>
      <c r="B4957" s="40" t="s">
        <v>166</v>
      </c>
      <c r="C4957" s="40" t="s">
        <v>1017</v>
      </c>
      <c r="D4957" s="40" t="s">
        <v>1773</v>
      </c>
      <c r="E4957" s="88" t="s">
        <v>3033</v>
      </c>
      <c r="F4957" s="40"/>
      <c r="G4957" s="81" t="s">
        <v>3072</v>
      </c>
      <c r="H4957" s="9" t="s">
        <v>21</v>
      </c>
      <c r="I4957" s="102">
        <v>100</v>
      </c>
      <c r="J4957" s="102">
        <v>100</v>
      </c>
      <c r="K4957" s="102"/>
      <c r="L4957" s="102">
        <f t="shared" si="1736"/>
        <v>0</v>
      </c>
      <c r="M4957" s="102">
        <v>0</v>
      </c>
      <c r="N4957" s="102"/>
      <c r="O4957" s="102"/>
      <c r="P4957" s="102">
        <f t="shared" si="1737"/>
        <v>0</v>
      </c>
      <c r="Q4957" s="102">
        <f t="shared" si="1738"/>
        <v>0</v>
      </c>
      <c r="R4957" s="35"/>
    </row>
    <row r="4958" spans="1:18" x14ac:dyDescent="0.3">
      <c r="A4958" s="40" t="s">
        <v>796</v>
      </c>
      <c r="B4958" s="40" t="s">
        <v>166</v>
      </c>
      <c r="C4958" s="40" t="s">
        <v>1017</v>
      </c>
      <c r="D4958" s="40" t="s">
        <v>1773</v>
      </c>
      <c r="E4958" s="88" t="s">
        <v>3035</v>
      </c>
      <c r="F4958" s="40"/>
      <c r="G4958" s="81" t="s">
        <v>3072</v>
      </c>
      <c r="H4958" s="9" t="s">
        <v>23</v>
      </c>
      <c r="I4958" s="102">
        <v>3000</v>
      </c>
      <c r="J4958" s="102">
        <v>3000</v>
      </c>
      <c r="K4958" s="102"/>
      <c r="L4958" s="102">
        <f t="shared" si="1736"/>
        <v>600</v>
      </c>
      <c r="M4958" s="102">
        <v>0</v>
      </c>
      <c r="N4958" s="102">
        <v>300</v>
      </c>
      <c r="O4958" s="102">
        <v>300</v>
      </c>
      <c r="P4958" s="102">
        <f t="shared" si="1737"/>
        <v>600</v>
      </c>
      <c r="Q4958" s="102">
        <f t="shared" si="1738"/>
        <v>20</v>
      </c>
      <c r="R4958" s="35"/>
    </row>
    <row r="4959" spans="1:18" x14ac:dyDescent="0.3">
      <c r="A4959" s="40" t="s">
        <v>796</v>
      </c>
      <c r="B4959" s="40" t="s">
        <v>166</v>
      </c>
      <c r="C4959" s="40" t="s">
        <v>1017</v>
      </c>
      <c r="D4959" s="40" t="s">
        <v>1773</v>
      </c>
      <c r="E4959" s="88" t="s">
        <v>3036</v>
      </c>
      <c r="F4959" s="40"/>
      <c r="G4959" s="81" t="s">
        <v>3072</v>
      </c>
      <c r="H4959" s="9" t="s">
        <v>24</v>
      </c>
      <c r="I4959" s="102">
        <v>0</v>
      </c>
      <c r="J4959" s="102">
        <v>0</v>
      </c>
      <c r="K4959" s="102"/>
      <c r="L4959" s="102">
        <f t="shared" si="1736"/>
        <v>0</v>
      </c>
      <c r="M4959" s="102">
        <v>0</v>
      </c>
      <c r="N4959" s="102"/>
      <c r="O4959" s="102"/>
      <c r="P4959" s="102">
        <f t="shared" si="1737"/>
        <v>0</v>
      </c>
      <c r="Q4959" s="102" t="str">
        <f t="shared" si="1738"/>
        <v>-</v>
      </c>
      <c r="R4959" s="35"/>
    </row>
    <row r="4960" spans="1:18" x14ac:dyDescent="0.3">
      <c r="A4960" s="41" t="s">
        <v>796</v>
      </c>
      <c r="B4960" s="41" t="s">
        <v>166</v>
      </c>
      <c r="C4960" s="41" t="s">
        <v>1017</v>
      </c>
      <c r="D4960" s="41" t="s">
        <v>1773</v>
      </c>
      <c r="E4960" s="41" t="s">
        <v>127</v>
      </c>
      <c r="F4960" s="40" t="s">
        <v>0</v>
      </c>
      <c r="G4960" s="81" t="s">
        <v>0</v>
      </c>
      <c r="H4960" s="6" t="s">
        <v>25</v>
      </c>
      <c r="I4960" s="104">
        <f>SUM(I4961:I4963)</f>
        <v>7800</v>
      </c>
      <c r="J4960" s="104">
        <f>SUM(J4961:J4963)</f>
        <v>7800</v>
      </c>
      <c r="K4960" s="104">
        <f>SUM(K4961:K4963)</f>
        <v>0</v>
      </c>
      <c r="L4960" s="104">
        <f t="shared" si="1736"/>
        <v>2678</v>
      </c>
      <c r="M4960" s="104">
        <f>SUM(M4961:M4963)</f>
        <v>178</v>
      </c>
      <c r="N4960" s="104">
        <f t="shared" ref="N4960:O4960" si="1744">SUM(N4961:N4963)</f>
        <v>1300</v>
      </c>
      <c r="O4960" s="104">
        <f t="shared" si="1744"/>
        <v>1200</v>
      </c>
      <c r="P4960" s="104">
        <f t="shared" si="1737"/>
        <v>2678</v>
      </c>
      <c r="Q4960" s="104">
        <f t="shared" si="1738"/>
        <v>34.333333333333336</v>
      </c>
      <c r="R4960" s="35"/>
    </row>
    <row r="4961" spans="1:18" x14ac:dyDescent="0.3">
      <c r="A4961" s="40" t="s">
        <v>796</v>
      </c>
      <c r="B4961" s="40" t="s">
        <v>166</v>
      </c>
      <c r="C4961" s="40" t="s">
        <v>1017</v>
      </c>
      <c r="D4961" s="40" t="s">
        <v>1773</v>
      </c>
      <c r="E4961" s="88" t="s">
        <v>3019</v>
      </c>
      <c r="F4961" s="40"/>
      <c r="G4961" s="81" t="s">
        <v>3072</v>
      </c>
      <c r="H4961" s="9" t="s">
        <v>25</v>
      </c>
      <c r="I4961" s="102">
        <v>2900</v>
      </c>
      <c r="J4961" s="102">
        <v>2900</v>
      </c>
      <c r="K4961" s="102"/>
      <c r="L4961" s="102">
        <f t="shared" si="1736"/>
        <v>1000</v>
      </c>
      <c r="M4961" s="102">
        <v>0</v>
      </c>
      <c r="N4961" s="102">
        <v>500</v>
      </c>
      <c r="O4961" s="102">
        <v>500</v>
      </c>
      <c r="P4961" s="102">
        <f t="shared" si="1737"/>
        <v>1000</v>
      </c>
      <c r="Q4961" s="102">
        <f t="shared" si="1738"/>
        <v>34.482758620689658</v>
      </c>
      <c r="R4961" s="35"/>
    </row>
    <row r="4962" spans="1:18" x14ac:dyDescent="0.3">
      <c r="A4962" s="40" t="s">
        <v>796</v>
      </c>
      <c r="B4962" s="40" t="s">
        <v>166</v>
      </c>
      <c r="C4962" s="40" t="s">
        <v>1017</v>
      </c>
      <c r="D4962" s="40" t="s">
        <v>1773</v>
      </c>
      <c r="E4962" s="88" t="s">
        <v>3019</v>
      </c>
      <c r="F4962" s="40" t="s">
        <v>1780</v>
      </c>
      <c r="G4962" s="81" t="s">
        <v>3072</v>
      </c>
      <c r="H4962" s="9" t="s">
        <v>135</v>
      </c>
      <c r="I4962" s="102">
        <v>1900</v>
      </c>
      <c r="J4962" s="102">
        <v>1900</v>
      </c>
      <c r="K4962" s="102"/>
      <c r="L4962" s="102">
        <f t="shared" si="1736"/>
        <v>678</v>
      </c>
      <c r="M4962" s="102">
        <v>178</v>
      </c>
      <c r="N4962" s="102">
        <v>300</v>
      </c>
      <c r="O4962" s="102">
        <v>200</v>
      </c>
      <c r="P4962" s="102">
        <f t="shared" si="1737"/>
        <v>678</v>
      </c>
      <c r="Q4962" s="102">
        <f t="shared" si="1738"/>
        <v>35.684210526315788</v>
      </c>
      <c r="R4962" s="35"/>
    </row>
    <row r="4963" spans="1:18" ht="20.399999999999999" x14ac:dyDescent="0.3">
      <c r="A4963" s="40" t="s">
        <v>796</v>
      </c>
      <c r="B4963" s="40" t="s">
        <v>166</v>
      </c>
      <c r="C4963" s="40" t="s">
        <v>1017</v>
      </c>
      <c r="D4963" s="40" t="s">
        <v>1773</v>
      </c>
      <c r="E4963" s="88" t="s">
        <v>3019</v>
      </c>
      <c r="F4963" s="40" t="s">
        <v>1781</v>
      </c>
      <c r="G4963" s="81" t="s">
        <v>3072</v>
      </c>
      <c r="H4963" s="9" t="s">
        <v>141</v>
      </c>
      <c r="I4963" s="102">
        <v>3000</v>
      </c>
      <c r="J4963" s="102">
        <v>3000</v>
      </c>
      <c r="K4963" s="102"/>
      <c r="L4963" s="102">
        <f t="shared" si="1736"/>
        <v>1000</v>
      </c>
      <c r="M4963" s="102">
        <v>0</v>
      </c>
      <c r="N4963" s="102">
        <v>500</v>
      </c>
      <c r="O4963" s="102">
        <v>500</v>
      </c>
      <c r="P4963" s="102">
        <f t="shared" si="1737"/>
        <v>1000</v>
      </c>
      <c r="Q4963" s="102">
        <f t="shared" si="1738"/>
        <v>33.333333333333329</v>
      </c>
      <c r="R4963" s="35"/>
    </row>
    <row r="4964" spans="1:18" s="34" customFormat="1" ht="20.399999999999999" x14ac:dyDescent="0.3">
      <c r="A4964" s="43" t="s">
        <v>0</v>
      </c>
      <c r="B4964" s="43" t="s">
        <v>0</v>
      </c>
      <c r="C4964" s="43" t="s">
        <v>0</v>
      </c>
      <c r="D4964" s="49" t="s">
        <v>0</v>
      </c>
      <c r="E4964" s="49" t="s">
        <v>0</v>
      </c>
      <c r="F4964" s="49" t="s">
        <v>0</v>
      </c>
      <c r="G4964" s="49" t="s">
        <v>0</v>
      </c>
      <c r="H4964" s="21" t="s">
        <v>35</v>
      </c>
      <c r="I4964" s="112">
        <f t="shared" ref="I4964:O4965" si="1745">SUM(I4965)</f>
        <v>100</v>
      </c>
      <c r="J4964" s="112">
        <f t="shared" si="1745"/>
        <v>100</v>
      </c>
      <c r="K4964" s="112">
        <f t="shared" si="1745"/>
        <v>0</v>
      </c>
      <c r="L4964" s="112">
        <f t="shared" si="1736"/>
        <v>0</v>
      </c>
      <c r="M4964" s="112">
        <f t="shared" si="1745"/>
        <v>0</v>
      </c>
      <c r="N4964" s="112">
        <f t="shared" si="1745"/>
        <v>0</v>
      </c>
      <c r="O4964" s="112">
        <f t="shared" si="1745"/>
        <v>0</v>
      </c>
      <c r="P4964" s="112">
        <f t="shared" si="1737"/>
        <v>0</v>
      </c>
      <c r="Q4964" s="112">
        <f t="shared" si="1738"/>
        <v>0</v>
      </c>
      <c r="R4964" s="35"/>
    </row>
    <row r="4965" spans="1:18" x14ac:dyDescent="0.3">
      <c r="A4965" s="40" t="s">
        <v>796</v>
      </c>
      <c r="B4965" s="40" t="s">
        <v>166</v>
      </c>
      <c r="C4965" s="40" t="s">
        <v>1017</v>
      </c>
      <c r="D4965" s="40" t="s">
        <v>1773</v>
      </c>
      <c r="E4965" s="52" t="s">
        <v>142</v>
      </c>
      <c r="F4965" s="52" t="s">
        <v>0</v>
      </c>
      <c r="G4965" s="52" t="s">
        <v>0</v>
      </c>
      <c r="H4965" s="6" t="s">
        <v>27</v>
      </c>
      <c r="I4965" s="104">
        <f t="shared" si="1745"/>
        <v>100</v>
      </c>
      <c r="J4965" s="104">
        <f t="shared" si="1745"/>
        <v>100</v>
      </c>
      <c r="K4965" s="104">
        <f t="shared" si="1745"/>
        <v>0</v>
      </c>
      <c r="L4965" s="104">
        <f t="shared" si="1736"/>
        <v>0</v>
      </c>
      <c r="M4965" s="104">
        <f t="shared" si="1745"/>
        <v>0</v>
      </c>
      <c r="N4965" s="104">
        <f t="shared" si="1745"/>
        <v>0</v>
      </c>
      <c r="O4965" s="104">
        <f t="shared" si="1745"/>
        <v>0</v>
      </c>
      <c r="P4965" s="104">
        <f t="shared" si="1737"/>
        <v>0</v>
      </c>
      <c r="Q4965" s="104">
        <f t="shared" si="1738"/>
        <v>0</v>
      </c>
      <c r="R4965" s="35"/>
    </row>
    <row r="4966" spans="1:18" x14ac:dyDescent="0.3">
      <c r="A4966" s="40" t="s">
        <v>796</v>
      </c>
      <c r="B4966" s="40" t="s">
        <v>166</v>
      </c>
      <c r="C4966" s="40" t="s">
        <v>1017</v>
      </c>
      <c r="D4966" s="40" t="s">
        <v>1773</v>
      </c>
      <c r="E4966" s="88" t="s">
        <v>3021</v>
      </c>
      <c r="F4966" s="40"/>
      <c r="G4966" s="81" t="s">
        <v>3072</v>
      </c>
      <c r="H4966" s="9" t="s">
        <v>34</v>
      </c>
      <c r="I4966" s="102">
        <v>100</v>
      </c>
      <c r="J4966" s="102">
        <v>100</v>
      </c>
      <c r="K4966" s="102"/>
      <c r="L4966" s="102">
        <f t="shared" si="1736"/>
        <v>0</v>
      </c>
      <c r="M4966" s="102">
        <v>0</v>
      </c>
      <c r="N4966" s="102"/>
      <c r="O4966" s="102"/>
      <c r="P4966" s="102">
        <f t="shared" si="1737"/>
        <v>0</v>
      </c>
      <c r="Q4966" s="102">
        <f t="shared" si="1738"/>
        <v>0</v>
      </c>
      <c r="R4966" s="35"/>
    </row>
    <row r="4967" spans="1:18" s="34" customFormat="1" ht="20.399999999999999" x14ac:dyDescent="0.3">
      <c r="A4967" s="43" t="s">
        <v>0</v>
      </c>
      <c r="B4967" s="43" t="s">
        <v>0</v>
      </c>
      <c r="C4967" s="43" t="s">
        <v>0</v>
      </c>
      <c r="D4967" s="49" t="s">
        <v>0</v>
      </c>
      <c r="E4967" s="49" t="s">
        <v>0</v>
      </c>
      <c r="F4967" s="49" t="s">
        <v>0</v>
      </c>
      <c r="G4967" s="49" t="s">
        <v>0</v>
      </c>
      <c r="H4967" s="21" t="s">
        <v>53</v>
      </c>
      <c r="I4967" s="112">
        <f t="shared" ref="I4967:O4968" si="1746">SUM(I4968)</f>
        <v>1000</v>
      </c>
      <c r="J4967" s="112">
        <f t="shared" si="1746"/>
        <v>0</v>
      </c>
      <c r="K4967" s="112">
        <f t="shared" si="1746"/>
        <v>0</v>
      </c>
      <c r="L4967" s="112">
        <f t="shared" si="1736"/>
        <v>0</v>
      </c>
      <c r="M4967" s="112">
        <f t="shared" si="1746"/>
        <v>0</v>
      </c>
      <c r="N4967" s="112">
        <f t="shared" si="1746"/>
        <v>0</v>
      </c>
      <c r="O4967" s="112">
        <f t="shared" si="1746"/>
        <v>0</v>
      </c>
      <c r="P4967" s="112">
        <f t="shared" si="1737"/>
        <v>0</v>
      </c>
      <c r="Q4967" s="112" t="str">
        <f t="shared" si="1738"/>
        <v>-</v>
      </c>
      <c r="R4967" s="35"/>
    </row>
    <row r="4968" spans="1:18" x14ac:dyDescent="0.3">
      <c r="A4968" s="40" t="s">
        <v>796</v>
      </c>
      <c r="B4968" s="40" t="s">
        <v>166</v>
      </c>
      <c r="C4968" s="40" t="s">
        <v>1017</v>
      </c>
      <c r="D4968" s="40" t="s">
        <v>1773</v>
      </c>
      <c r="E4968" s="52" t="s">
        <v>149</v>
      </c>
      <c r="F4968" s="52" t="s">
        <v>0</v>
      </c>
      <c r="G4968" s="52" t="s">
        <v>0</v>
      </c>
      <c r="H4968" s="6" t="s">
        <v>46</v>
      </c>
      <c r="I4968" s="104">
        <f t="shared" si="1746"/>
        <v>1000</v>
      </c>
      <c r="J4968" s="104">
        <f t="shared" si="1746"/>
        <v>0</v>
      </c>
      <c r="K4968" s="104">
        <f t="shared" si="1746"/>
        <v>0</v>
      </c>
      <c r="L4968" s="104">
        <f t="shared" si="1736"/>
        <v>0</v>
      </c>
      <c r="M4968" s="104">
        <f t="shared" si="1746"/>
        <v>0</v>
      </c>
      <c r="N4968" s="104">
        <f t="shared" si="1746"/>
        <v>0</v>
      </c>
      <c r="O4968" s="104">
        <f t="shared" si="1746"/>
        <v>0</v>
      </c>
      <c r="P4968" s="104">
        <f t="shared" si="1737"/>
        <v>0</v>
      </c>
      <c r="Q4968" s="104" t="str">
        <f t="shared" si="1738"/>
        <v>-</v>
      </c>
      <c r="R4968" s="35"/>
    </row>
    <row r="4969" spans="1:18" x14ac:dyDescent="0.3">
      <c r="A4969" s="40" t="s">
        <v>796</v>
      </c>
      <c r="B4969" s="40" t="s">
        <v>166</v>
      </c>
      <c r="C4969" s="40" t="s">
        <v>1017</v>
      </c>
      <c r="D4969" s="40" t="s">
        <v>1773</v>
      </c>
      <c r="E4969" s="88" t="s">
        <v>3022</v>
      </c>
      <c r="F4969" s="40"/>
      <c r="G4969" s="81" t="s">
        <v>3072</v>
      </c>
      <c r="H4969" s="9" t="s">
        <v>49</v>
      </c>
      <c r="I4969" s="102">
        <v>1000</v>
      </c>
      <c r="J4969" s="102">
        <v>0</v>
      </c>
      <c r="K4969" s="102"/>
      <c r="L4969" s="102">
        <f t="shared" si="1736"/>
        <v>0</v>
      </c>
      <c r="M4969" s="102">
        <v>0</v>
      </c>
      <c r="N4969" s="102"/>
      <c r="O4969" s="102"/>
      <c r="P4969" s="102">
        <f t="shared" si="1737"/>
        <v>0</v>
      </c>
      <c r="Q4969" s="102" t="str">
        <f t="shared" si="1738"/>
        <v>-</v>
      </c>
      <c r="R4969" s="35"/>
    </row>
    <row r="4970" spans="1:18" s="34" customFormat="1" x14ac:dyDescent="0.3">
      <c r="A4970" s="49" t="s">
        <v>0</v>
      </c>
      <c r="B4970" s="49" t="s">
        <v>0</v>
      </c>
      <c r="C4970" s="49" t="s">
        <v>0</v>
      </c>
      <c r="D4970" s="49" t="s">
        <v>0</v>
      </c>
      <c r="E4970" s="49" t="s">
        <v>0</v>
      </c>
      <c r="F4970" s="49" t="s">
        <v>0</v>
      </c>
      <c r="G4970" s="49" t="s">
        <v>0</v>
      </c>
      <c r="H4970" s="21" t="s">
        <v>1782</v>
      </c>
      <c r="I4970" s="112">
        <f>SUM(I4941,I4964,I4967)</f>
        <v>830522</v>
      </c>
      <c r="J4970" s="112">
        <f>SUM(J4941,J4964,J4967)</f>
        <v>829522</v>
      </c>
      <c r="K4970" s="112">
        <f>SUM(K4941,K4964,K4967)</f>
        <v>0</v>
      </c>
      <c r="L4970" s="112">
        <f t="shared" si="1736"/>
        <v>226646</v>
      </c>
      <c r="M4970" s="112">
        <f>SUM(M4941,M4964,M4967)</f>
        <v>66746</v>
      </c>
      <c r="N4970" s="112">
        <f t="shared" ref="N4970:O4970" si="1747">SUM(N4941,N4964,N4967)</f>
        <v>82000</v>
      </c>
      <c r="O4970" s="112">
        <f t="shared" si="1747"/>
        <v>77900</v>
      </c>
      <c r="P4970" s="112">
        <f t="shared" si="1737"/>
        <v>226646</v>
      </c>
      <c r="Q4970" s="112">
        <f t="shared" si="1738"/>
        <v>27.322482104151547</v>
      </c>
      <c r="R4970" s="35"/>
    </row>
    <row r="4971" spans="1:18" ht="15" thickBot="1" x14ac:dyDescent="0.35">
      <c r="A4971" s="81" t="s">
        <v>0</v>
      </c>
      <c r="B4971" s="81" t="s">
        <v>0</v>
      </c>
      <c r="C4971" s="81" t="s">
        <v>0</v>
      </c>
      <c r="D4971" s="81" t="s">
        <v>0</v>
      </c>
      <c r="E4971" s="81" t="s">
        <v>0</v>
      </c>
      <c r="F4971" s="81" t="s">
        <v>0</v>
      </c>
      <c r="G4971" s="81" t="s">
        <v>0</v>
      </c>
      <c r="H4971" s="6" t="s">
        <v>152</v>
      </c>
      <c r="I4971" s="104">
        <v>31</v>
      </c>
      <c r="J4971" s="104">
        <v>31</v>
      </c>
      <c r="K4971" s="104"/>
      <c r="L4971" s="104"/>
      <c r="M4971" s="104"/>
      <c r="N4971" s="104"/>
      <c r="O4971" s="104"/>
      <c r="P4971" s="104"/>
      <c r="Q4971" s="104"/>
      <c r="R4971" s="35"/>
    </row>
    <row r="4972" spans="1:18" s="34" customFormat="1" ht="31.2" thickBot="1" x14ac:dyDescent="0.35">
      <c r="A4972" s="127" t="s">
        <v>0</v>
      </c>
      <c r="B4972" s="127" t="s">
        <v>0</v>
      </c>
      <c r="C4972" s="127" t="s">
        <v>0</v>
      </c>
      <c r="D4972" s="127" t="s">
        <v>0</v>
      </c>
      <c r="E4972" s="127" t="s">
        <v>0</v>
      </c>
      <c r="F4972" s="127" t="s">
        <v>0</v>
      </c>
      <c r="G4972" s="127" t="s">
        <v>0</v>
      </c>
      <c r="H4972" s="29" t="s">
        <v>63</v>
      </c>
      <c r="I4972" s="124" t="s">
        <v>3013</v>
      </c>
      <c r="J4972" s="124" t="s">
        <v>2</v>
      </c>
      <c r="K4972" s="124" t="s">
        <v>3097</v>
      </c>
      <c r="L4972" s="124" t="s">
        <v>3097</v>
      </c>
      <c r="M4972" s="124" t="s">
        <v>3098</v>
      </c>
      <c r="N4972" s="124" t="s">
        <v>3099</v>
      </c>
      <c r="O4972" s="124" t="s">
        <v>3100</v>
      </c>
      <c r="P4972" s="124" t="s">
        <v>3097</v>
      </c>
      <c r="Q4972" s="126" t="s">
        <v>3101</v>
      </c>
      <c r="R4972" s="35"/>
    </row>
    <row r="4973" spans="1:18" x14ac:dyDescent="0.3">
      <c r="A4973" s="128"/>
      <c r="B4973" s="128"/>
      <c r="C4973" s="128"/>
      <c r="D4973" s="128"/>
      <c r="E4973" s="128"/>
      <c r="F4973" s="128"/>
      <c r="G4973" s="128"/>
      <c r="H4973" s="10" t="s">
        <v>0</v>
      </c>
      <c r="I4973" s="103">
        <v>1</v>
      </c>
      <c r="J4973" s="103">
        <v>2</v>
      </c>
      <c r="K4973" s="103">
        <v>3</v>
      </c>
      <c r="L4973" s="103" t="s">
        <v>3</v>
      </c>
      <c r="M4973" s="103">
        <v>5</v>
      </c>
      <c r="N4973" s="103">
        <v>6</v>
      </c>
      <c r="O4973" s="103">
        <v>7</v>
      </c>
      <c r="P4973" s="103" t="s">
        <v>3102</v>
      </c>
      <c r="Q4973" s="103">
        <v>9</v>
      </c>
      <c r="R4973" s="35"/>
    </row>
    <row r="4974" spans="1:18" x14ac:dyDescent="0.3">
      <c r="A4974" s="128"/>
      <c r="B4974" s="128"/>
      <c r="C4974" s="128"/>
      <c r="D4974" s="128"/>
      <c r="E4974" s="128"/>
      <c r="F4974" s="128"/>
      <c r="G4974" s="128"/>
      <c r="H4974" s="11" t="s">
        <v>100</v>
      </c>
      <c r="I4974" s="105">
        <f>SUM(I4970)</f>
        <v>830522</v>
      </c>
      <c r="J4974" s="105">
        <f>SUM(J4970)</f>
        <v>829522</v>
      </c>
      <c r="K4974" s="105">
        <f>SUM(K4970)</f>
        <v>0</v>
      </c>
      <c r="L4974" s="105">
        <f t="shared" si="1736"/>
        <v>226646</v>
      </c>
      <c r="M4974" s="105">
        <f>SUM(M4970)</f>
        <v>66746</v>
      </c>
      <c r="N4974" s="105">
        <f t="shared" ref="N4974:O4974" si="1748">SUM(N4970)</f>
        <v>82000</v>
      </c>
      <c r="O4974" s="105">
        <f t="shared" si="1748"/>
        <v>77900</v>
      </c>
      <c r="P4974" s="105">
        <f t="shared" si="1737"/>
        <v>226646</v>
      </c>
      <c r="Q4974" s="105">
        <f t="shared" si="1738"/>
        <v>27.322482104151547</v>
      </c>
      <c r="R4974" s="35"/>
    </row>
    <row r="4975" spans="1:18" x14ac:dyDescent="0.3">
      <c r="A4975" s="128"/>
      <c r="B4975" s="128"/>
      <c r="C4975" s="128"/>
      <c r="D4975" s="128"/>
      <c r="E4975" s="128"/>
      <c r="F4975" s="128"/>
      <c r="G4975" s="128"/>
      <c r="H4975" s="12" t="s">
        <v>62</v>
      </c>
      <c r="I4975" s="105">
        <f>SUM(I4974)</f>
        <v>830522</v>
      </c>
      <c r="J4975" s="105">
        <f>SUM(J4974)</f>
        <v>829522</v>
      </c>
      <c r="K4975" s="105">
        <f>SUM(K4974)</f>
        <v>0</v>
      </c>
      <c r="L4975" s="105">
        <f t="shared" si="1736"/>
        <v>226646</v>
      </c>
      <c r="M4975" s="105">
        <f>SUM(M4974)</f>
        <v>66746</v>
      </c>
      <c r="N4975" s="105">
        <f t="shared" ref="N4975:O4975" si="1749">SUM(N4974)</f>
        <v>82000</v>
      </c>
      <c r="O4975" s="105">
        <f t="shared" si="1749"/>
        <v>77900</v>
      </c>
      <c r="P4975" s="105">
        <f t="shared" si="1737"/>
        <v>226646</v>
      </c>
      <c r="Q4975" s="105">
        <f t="shared" si="1738"/>
        <v>27.322482104151547</v>
      </c>
      <c r="R4975" s="35"/>
    </row>
    <row r="4976" spans="1:18" x14ac:dyDescent="0.3">
      <c r="A4976" s="129"/>
      <c r="B4976" s="129"/>
      <c r="C4976" s="129"/>
      <c r="D4976" s="129"/>
      <c r="E4976" s="129"/>
      <c r="F4976" s="129"/>
      <c r="G4976" s="129"/>
      <c r="R4976" s="35"/>
    </row>
    <row r="4977" spans="1:18" ht="15" thickBot="1" x14ac:dyDescent="0.35">
      <c r="A4977" s="81" t="s">
        <v>0</v>
      </c>
      <c r="B4977" s="81" t="s">
        <v>0</v>
      </c>
      <c r="C4977" s="81" t="s">
        <v>0</v>
      </c>
      <c r="D4977" s="81" t="s">
        <v>0</v>
      </c>
      <c r="E4977" s="81" t="s">
        <v>0</v>
      </c>
      <c r="F4977" s="81" t="s">
        <v>0</v>
      </c>
      <c r="G4977" s="81" t="s">
        <v>0</v>
      </c>
      <c r="H4977" s="13" t="s">
        <v>0</v>
      </c>
      <c r="I4977" s="106"/>
      <c r="J4977" s="106"/>
      <c r="K4977" s="106"/>
      <c r="L4977" s="106"/>
      <c r="M4977" s="106"/>
      <c r="N4977" s="106"/>
      <c r="O4977" s="106"/>
      <c r="P4977" s="106"/>
      <c r="Q4977" s="106"/>
      <c r="R4977" s="35"/>
    </row>
    <row r="4978" spans="1:18" s="34" customFormat="1" ht="31.2" thickBot="1" x14ac:dyDescent="0.35">
      <c r="A4978" s="45" t="s">
        <v>112</v>
      </c>
      <c r="B4978" s="45" t="s">
        <v>113</v>
      </c>
      <c r="C4978" s="45" t="s">
        <v>114</v>
      </c>
      <c r="D4978" s="46" t="s">
        <v>0</v>
      </c>
      <c r="E4978" s="45" t="s">
        <v>3014</v>
      </c>
      <c r="F4978" s="45" t="s">
        <v>115</v>
      </c>
      <c r="G4978" s="45" t="s">
        <v>116</v>
      </c>
      <c r="H4978" s="29" t="s">
        <v>1</v>
      </c>
      <c r="I4978" s="124" t="s">
        <v>3013</v>
      </c>
      <c r="J4978" s="124" t="s">
        <v>2</v>
      </c>
      <c r="K4978" s="124" t="s">
        <v>3097</v>
      </c>
      <c r="L4978" s="124" t="s">
        <v>3097</v>
      </c>
      <c r="M4978" s="124" t="s">
        <v>3098</v>
      </c>
      <c r="N4978" s="124" t="s">
        <v>3099</v>
      </c>
      <c r="O4978" s="124" t="s">
        <v>3100</v>
      </c>
      <c r="P4978" s="124" t="s">
        <v>3097</v>
      </c>
      <c r="Q4978" s="126" t="s">
        <v>3101</v>
      </c>
      <c r="R4978" s="35"/>
    </row>
    <row r="4979" spans="1:18" x14ac:dyDescent="0.3">
      <c r="A4979" s="50" t="s">
        <v>0</v>
      </c>
      <c r="B4979" s="50" t="s">
        <v>0</v>
      </c>
      <c r="C4979" s="50" t="s">
        <v>0</v>
      </c>
      <c r="D4979" s="51" t="s">
        <v>0</v>
      </c>
      <c r="E4979" s="51" t="s">
        <v>0</v>
      </c>
      <c r="F4979" s="86" t="s">
        <v>0</v>
      </c>
      <c r="G4979" s="87" t="s">
        <v>0</v>
      </c>
      <c r="H4979" s="8" t="s">
        <v>0</v>
      </c>
      <c r="I4979" s="103">
        <v>1</v>
      </c>
      <c r="J4979" s="103">
        <v>2</v>
      </c>
      <c r="K4979" s="103">
        <v>3</v>
      </c>
      <c r="L4979" s="103" t="s">
        <v>3</v>
      </c>
      <c r="M4979" s="103">
        <v>5</v>
      </c>
      <c r="N4979" s="103">
        <v>6</v>
      </c>
      <c r="O4979" s="103">
        <v>7</v>
      </c>
      <c r="P4979" s="103" t="s">
        <v>3102</v>
      </c>
      <c r="Q4979" s="103">
        <v>9</v>
      </c>
      <c r="R4979" s="35"/>
    </row>
    <row r="4980" spans="1:18" x14ac:dyDescent="0.3">
      <c r="A4980" s="41" t="s">
        <v>796</v>
      </c>
      <c r="B4980" s="41" t="s">
        <v>166</v>
      </c>
      <c r="C4980" s="40" t="s">
        <v>1028</v>
      </c>
      <c r="D4980" s="40" t="s">
        <v>1783</v>
      </c>
      <c r="E4980" s="52" t="s">
        <v>0</v>
      </c>
      <c r="F4980" s="52" t="s">
        <v>0</v>
      </c>
      <c r="G4980" s="52" t="s">
        <v>0</v>
      </c>
      <c r="H4980" s="6" t="s">
        <v>1784</v>
      </c>
      <c r="I4980" s="102"/>
      <c r="J4980" s="102"/>
      <c r="K4980" s="102"/>
      <c r="L4980" s="102">
        <f t="shared" si="1736"/>
        <v>0</v>
      </c>
      <c r="M4980" s="102">
        <v>0</v>
      </c>
      <c r="N4980" s="102"/>
      <c r="O4980" s="102"/>
      <c r="P4980" s="102">
        <f t="shared" si="1737"/>
        <v>0</v>
      </c>
      <c r="Q4980" s="102" t="str">
        <f t="shared" si="1738"/>
        <v>-</v>
      </c>
      <c r="R4980" s="35"/>
    </row>
    <row r="4981" spans="1:18" s="34" customFormat="1" ht="20.399999999999999" x14ac:dyDescent="0.3">
      <c r="A4981" s="43" t="s">
        <v>0</v>
      </c>
      <c r="B4981" s="43" t="s">
        <v>0</v>
      </c>
      <c r="C4981" s="43" t="s">
        <v>0</v>
      </c>
      <c r="D4981" s="49" t="s">
        <v>0</v>
      </c>
      <c r="E4981" s="49" t="s">
        <v>0</v>
      </c>
      <c r="F4981" s="49" t="s">
        <v>0</v>
      </c>
      <c r="G4981" s="49" t="s">
        <v>0</v>
      </c>
      <c r="H4981" s="21" t="s">
        <v>26</v>
      </c>
      <c r="I4981" s="112">
        <f>SUM(I4982,I4990,I4992)</f>
        <v>1830436</v>
      </c>
      <c r="J4981" s="112">
        <f>SUM(J4982,J4990,J4992)</f>
        <v>1791436</v>
      </c>
      <c r="K4981" s="112">
        <f>SUM(K4982,K4990,K4992)</f>
        <v>0</v>
      </c>
      <c r="L4981" s="112">
        <f t="shared" si="1736"/>
        <v>484684</v>
      </c>
      <c r="M4981" s="112">
        <f>SUM(M4982,M4990,M4992)</f>
        <v>144554</v>
      </c>
      <c r="N4981" s="112">
        <f t="shared" ref="N4981:O4981" si="1750">SUM(N4982,N4990,N4992)</f>
        <v>175000</v>
      </c>
      <c r="O4981" s="112">
        <f t="shared" si="1750"/>
        <v>165130</v>
      </c>
      <c r="P4981" s="112">
        <f t="shared" si="1737"/>
        <v>484684</v>
      </c>
      <c r="Q4981" s="112">
        <f t="shared" si="1738"/>
        <v>27.055613485494316</v>
      </c>
      <c r="R4981" s="35"/>
    </row>
    <row r="4982" spans="1:18" x14ac:dyDescent="0.3">
      <c r="A4982" s="40" t="s">
        <v>796</v>
      </c>
      <c r="B4982" s="40" t="s">
        <v>166</v>
      </c>
      <c r="C4982" s="40" t="s">
        <v>1028</v>
      </c>
      <c r="D4982" s="40" t="s">
        <v>1783</v>
      </c>
      <c r="E4982" s="52" t="s">
        <v>119</v>
      </c>
      <c r="F4982" s="52" t="s">
        <v>0</v>
      </c>
      <c r="G4982" s="52" t="s">
        <v>0</v>
      </c>
      <c r="H4982" s="6" t="s">
        <v>5</v>
      </c>
      <c r="I4982" s="104">
        <f>SUM(I4983,I4984)</f>
        <v>1546857</v>
      </c>
      <c r="J4982" s="104">
        <f>SUM(J4983,J4984)</f>
        <v>1546857</v>
      </c>
      <c r="K4982" s="104">
        <f>SUM(K4983,K4984)</f>
        <v>0</v>
      </c>
      <c r="L4982" s="104">
        <f t="shared" si="1736"/>
        <v>406833</v>
      </c>
      <c r="M4982" s="104">
        <f>SUM(M4983,M4984)</f>
        <v>131863</v>
      </c>
      <c r="N4982" s="104">
        <f t="shared" ref="N4982:O4982" si="1751">SUM(N4983,N4984)</f>
        <v>139470</v>
      </c>
      <c r="O4982" s="104">
        <f t="shared" si="1751"/>
        <v>135500</v>
      </c>
      <c r="P4982" s="104">
        <f t="shared" si="1737"/>
        <v>406833</v>
      </c>
      <c r="Q4982" s="104">
        <f t="shared" si="1738"/>
        <v>26.300621195107237</v>
      </c>
      <c r="R4982" s="35"/>
    </row>
    <row r="4983" spans="1:18" x14ac:dyDescent="0.3">
      <c r="A4983" s="40" t="s">
        <v>796</v>
      </c>
      <c r="B4983" s="40" t="s">
        <v>166</v>
      </c>
      <c r="C4983" s="40" t="s">
        <v>1028</v>
      </c>
      <c r="D4983" s="40" t="s">
        <v>1783</v>
      </c>
      <c r="E4983" s="88" t="s">
        <v>3015</v>
      </c>
      <c r="F4983" s="40"/>
      <c r="G4983" s="81" t="s">
        <v>3072</v>
      </c>
      <c r="H4983" s="9" t="s">
        <v>6</v>
      </c>
      <c r="I4983" s="102">
        <v>1363576</v>
      </c>
      <c r="J4983" s="102">
        <v>1363576</v>
      </c>
      <c r="K4983" s="102"/>
      <c r="L4983" s="102">
        <f t="shared" si="1736"/>
        <v>357262</v>
      </c>
      <c r="M4983" s="102">
        <v>117262</v>
      </c>
      <c r="N4983" s="102">
        <v>120000</v>
      </c>
      <c r="O4983" s="102">
        <v>120000</v>
      </c>
      <c r="P4983" s="102">
        <f t="shared" si="1737"/>
        <v>357262</v>
      </c>
      <c r="Q4983" s="102">
        <f t="shared" si="1738"/>
        <v>26.200373136517506</v>
      </c>
      <c r="R4983" s="35"/>
    </row>
    <row r="4984" spans="1:18" x14ac:dyDescent="0.3">
      <c r="A4984" s="41" t="s">
        <v>796</v>
      </c>
      <c r="B4984" s="41" t="s">
        <v>166</v>
      </c>
      <c r="C4984" s="41" t="s">
        <v>1028</v>
      </c>
      <c r="D4984" s="41" t="s">
        <v>1783</v>
      </c>
      <c r="E4984" s="41" t="s">
        <v>120</v>
      </c>
      <c r="F4984" s="40" t="s">
        <v>0</v>
      </c>
      <c r="G4984" s="81" t="s">
        <v>0</v>
      </c>
      <c r="H4984" s="6" t="s">
        <v>7</v>
      </c>
      <c r="I4984" s="104">
        <f>SUM(I4985:I4989)</f>
        <v>183281</v>
      </c>
      <c r="J4984" s="104">
        <f>SUM(J4985:J4989)</f>
        <v>183281</v>
      </c>
      <c r="K4984" s="104">
        <f>SUM(K4985:K4989)</f>
        <v>0</v>
      </c>
      <c r="L4984" s="104">
        <f t="shared" si="1736"/>
        <v>49571</v>
      </c>
      <c r="M4984" s="104">
        <f>SUM(M4985:M4989)</f>
        <v>14601</v>
      </c>
      <c r="N4984" s="104">
        <f t="shared" ref="N4984:O4984" si="1752">SUM(N4985:N4989)</f>
        <v>19470</v>
      </c>
      <c r="O4984" s="104">
        <f t="shared" si="1752"/>
        <v>15500</v>
      </c>
      <c r="P4984" s="104">
        <f t="shared" si="1737"/>
        <v>49571</v>
      </c>
      <c r="Q4984" s="104">
        <f t="shared" si="1738"/>
        <v>27.046447804191377</v>
      </c>
      <c r="R4984" s="35"/>
    </row>
    <row r="4985" spans="1:18" x14ac:dyDescent="0.3">
      <c r="A4985" s="40" t="s">
        <v>796</v>
      </c>
      <c r="B4985" s="40" t="s">
        <v>166</v>
      </c>
      <c r="C4985" s="40" t="s">
        <v>1028</v>
      </c>
      <c r="D4985" s="40" t="s">
        <v>1783</v>
      </c>
      <c r="E4985" s="88" t="s">
        <v>3016</v>
      </c>
      <c r="F4985" s="40" t="s">
        <v>1785</v>
      </c>
      <c r="G4985" s="81" t="s">
        <v>3072</v>
      </c>
      <c r="H4985" s="9" t="s">
        <v>9</v>
      </c>
      <c r="I4985" s="102">
        <v>35281</v>
      </c>
      <c r="J4985" s="102">
        <v>35281</v>
      </c>
      <c r="K4985" s="102"/>
      <c r="L4985" s="102">
        <f t="shared" si="1736"/>
        <v>10340</v>
      </c>
      <c r="M4985" s="102">
        <v>3240</v>
      </c>
      <c r="N4985" s="102">
        <v>3600</v>
      </c>
      <c r="O4985" s="102">
        <v>3500</v>
      </c>
      <c r="P4985" s="102">
        <f t="shared" si="1737"/>
        <v>10340</v>
      </c>
      <c r="Q4985" s="102">
        <f t="shared" si="1738"/>
        <v>29.307559309543379</v>
      </c>
      <c r="R4985" s="35"/>
    </row>
    <row r="4986" spans="1:18" x14ac:dyDescent="0.3">
      <c r="A4986" s="40" t="s">
        <v>796</v>
      </c>
      <c r="B4986" s="40" t="s">
        <v>166</v>
      </c>
      <c r="C4986" s="40" t="s">
        <v>1028</v>
      </c>
      <c r="D4986" s="40" t="s">
        <v>1783</v>
      </c>
      <c r="E4986" s="88" t="s">
        <v>3016</v>
      </c>
      <c r="F4986" s="40" t="s">
        <v>1786</v>
      </c>
      <c r="G4986" s="81" t="s">
        <v>3072</v>
      </c>
      <c r="H4986" s="9" t="s">
        <v>12</v>
      </c>
      <c r="I4986" s="102">
        <v>110000</v>
      </c>
      <c r="J4986" s="102">
        <v>110000</v>
      </c>
      <c r="K4986" s="102"/>
      <c r="L4986" s="102">
        <f t="shared" si="1736"/>
        <v>35361</v>
      </c>
      <c r="M4986" s="102">
        <v>11361</v>
      </c>
      <c r="N4986" s="102">
        <v>12000</v>
      </c>
      <c r="O4986" s="102">
        <v>12000</v>
      </c>
      <c r="P4986" s="102">
        <f t="shared" si="1737"/>
        <v>35361</v>
      </c>
      <c r="Q4986" s="102">
        <f t="shared" si="1738"/>
        <v>32.146363636363631</v>
      </c>
      <c r="R4986" s="35"/>
    </row>
    <row r="4987" spans="1:18" x14ac:dyDescent="0.3">
      <c r="A4987" s="40" t="s">
        <v>796</v>
      </c>
      <c r="B4987" s="40" t="s">
        <v>166</v>
      </c>
      <c r="C4987" s="40" t="s">
        <v>1028</v>
      </c>
      <c r="D4987" s="40" t="s">
        <v>1783</v>
      </c>
      <c r="E4987" s="88" t="s">
        <v>3016</v>
      </c>
      <c r="F4987" s="40" t="s">
        <v>1787</v>
      </c>
      <c r="G4987" s="81" t="s">
        <v>3072</v>
      </c>
      <c r="H4987" s="9" t="s">
        <v>10</v>
      </c>
      <c r="I4987" s="102">
        <v>28000</v>
      </c>
      <c r="J4987" s="102">
        <v>28000</v>
      </c>
      <c r="K4987" s="102"/>
      <c r="L4987" s="102">
        <f t="shared" si="1736"/>
        <v>0</v>
      </c>
      <c r="M4987" s="102">
        <v>0</v>
      </c>
      <c r="N4987" s="102"/>
      <c r="O4987" s="102"/>
      <c r="P4987" s="102">
        <f t="shared" si="1737"/>
        <v>0</v>
      </c>
      <c r="Q4987" s="102">
        <f t="shared" si="1738"/>
        <v>0</v>
      </c>
      <c r="R4987" s="35"/>
    </row>
    <row r="4988" spans="1:18" x14ac:dyDescent="0.3">
      <c r="A4988" s="40" t="s">
        <v>796</v>
      </c>
      <c r="B4988" s="40" t="s">
        <v>166</v>
      </c>
      <c r="C4988" s="40" t="s">
        <v>1028</v>
      </c>
      <c r="D4988" s="40" t="s">
        <v>1783</v>
      </c>
      <c r="E4988" s="88" t="s">
        <v>3016</v>
      </c>
      <c r="F4988" s="40" t="s">
        <v>1788</v>
      </c>
      <c r="G4988" s="81" t="s">
        <v>3072</v>
      </c>
      <c r="H4988" s="9" t="s">
        <v>8</v>
      </c>
      <c r="I4988" s="102">
        <v>0</v>
      </c>
      <c r="J4988" s="102">
        <v>0</v>
      </c>
      <c r="K4988" s="102"/>
      <c r="L4988" s="102">
        <f t="shared" si="1736"/>
        <v>0</v>
      </c>
      <c r="M4988" s="102">
        <v>0</v>
      </c>
      <c r="N4988" s="102"/>
      <c r="O4988" s="102"/>
      <c r="P4988" s="102">
        <f t="shared" si="1737"/>
        <v>0</v>
      </c>
      <c r="Q4988" s="102" t="str">
        <f t="shared" si="1738"/>
        <v>-</v>
      </c>
      <c r="R4988" s="35"/>
    </row>
    <row r="4989" spans="1:18" x14ac:dyDescent="0.3">
      <c r="A4989" s="40" t="s">
        <v>796</v>
      </c>
      <c r="B4989" s="40" t="s">
        <v>166</v>
      </c>
      <c r="C4989" s="40" t="s">
        <v>1028</v>
      </c>
      <c r="D4989" s="40" t="s">
        <v>1783</v>
      </c>
      <c r="E4989" s="88" t="s">
        <v>3016</v>
      </c>
      <c r="F4989" s="40" t="s">
        <v>1789</v>
      </c>
      <c r="G4989" s="81" t="s">
        <v>3072</v>
      </c>
      <c r="H4989" s="9" t="s">
        <v>11</v>
      </c>
      <c r="I4989" s="102">
        <v>10000</v>
      </c>
      <c r="J4989" s="102">
        <v>10000</v>
      </c>
      <c r="K4989" s="102"/>
      <c r="L4989" s="102">
        <f t="shared" si="1736"/>
        <v>3870</v>
      </c>
      <c r="M4989" s="102">
        <v>0</v>
      </c>
      <c r="N4989" s="102">
        <v>3870</v>
      </c>
      <c r="O4989" s="102"/>
      <c r="P4989" s="102">
        <f t="shared" si="1737"/>
        <v>3870</v>
      </c>
      <c r="Q4989" s="102">
        <f t="shared" si="1738"/>
        <v>38.700000000000003</v>
      </c>
      <c r="R4989" s="35"/>
    </row>
    <row r="4990" spans="1:18" x14ac:dyDescent="0.3">
      <c r="A4990" s="40" t="s">
        <v>796</v>
      </c>
      <c r="B4990" s="40" t="s">
        <v>166</v>
      </c>
      <c r="C4990" s="40" t="s">
        <v>1028</v>
      </c>
      <c r="D4990" s="40" t="s">
        <v>1783</v>
      </c>
      <c r="E4990" s="52" t="s">
        <v>124</v>
      </c>
      <c r="F4990" s="52" t="s">
        <v>0</v>
      </c>
      <c r="G4990" s="52" t="s">
        <v>0</v>
      </c>
      <c r="H4990" s="6" t="s">
        <v>14</v>
      </c>
      <c r="I4990" s="104">
        <f>SUM(I4991)</f>
        <v>143829</v>
      </c>
      <c r="J4990" s="104">
        <f>SUM(J4991)</f>
        <v>143829</v>
      </c>
      <c r="K4990" s="104">
        <f>SUM(K4991)</f>
        <v>0</v>
      </c>
      <c r="L4990" s="104">
        <f t="shared" si="1736"/>
        <v>39313</v>
      </c>
      <c r="M4990" s="104">
        <f>SUM(M4991)</f>
        <v>12313</v>
      </c>
      <c r="N4990" s="104">
        <f t="shared" ref="N4990:O4990" si="1753">SUM(N4991)</f>
        <v>14500</v>
      </c>
      <c r="O4990" s="104">
        <f t="shared" si="1753"/>
        <v>12500</v>
      </c>
      <c r="P4990" s="104">
        <f t="shared" si="1737"/>
        <v>39313</v>
      </c>
      <c r="Q4990" s="104">
        <f t="shared" si="1738"/>
        <v>27.333152563113138</v>
      </c>
      <c r="R4990" s="35"/>
    </row>
    <row r="4991" spans="1:18" x14ac:dyDescent="0.3">
      <c r="A4991" s="40" t="s">
        <v>796</v>
      </c>
      <c r="B4991" s="40" t="s">
        <v>166</v>
      </c>
      <c r="C4991" s="40" t="s">
        <v>1028</v>
      </c>
      <c r="D4991" s="40" t="s">
        <v>1783</v>
      </c>
      <c r="E4991" s="88" t="s">
        <v>3017</v>
      </c>
      <c r="F4991" s="40"/>
      <c r="G4991" s="81" t="s">
        <v>3072</v>
      </c>
      <c r="H4991" s="9" t="s">
        <v>15</v>
      </c>
      <c r="I4991" s="102">
        <v>143829</v>
      </c>
      <c r="J4991" s="102">
        <v>143829</v>
      </c>
      <c r="K4991" s="102"/>
      <c r="L4991" s="102">
        <f t="shared" si="1736"/>
        <v>39313</v>
      </c>
      <c r="M4991" s="102">
        <v>12313</v>
      </c>
      <c r="N4991" s="102">
        <v>14500</v>
      </c>
      <c r="O4991" s="102">
        <v>12500</v>
      </c>
      <c r="P4991" s="102">
        <f t="shared" si="1737"/>
        <v>39313</v>
      </c>
      <c r="Q4991" s="102">
        <f t="shared" si="1738"/>
        <v>27.333152563113138</v>
      </c>
      <c r="R4991" s="35"/>
    </row>
    <row r="4992" spans="1:18" x14ac:dyDescent="0.3">
      <c r="A4992" s="40" t="s">
        <v>796</v>
      </c>
      <c r="B4992" s="40" t="s">
        <v>166</v>
      </c>
      <c r="C4992" s="40" t="s">
        <v>1028</v>
      </c>
      <c r="D4992" s="40" t="s">
        <v>1783</v>
      </c>
      <c r="E4992" s="52" t="s">
        <v>125</v>
      </c>
      <c r="F4992" s="52" t="s">
        <v>0</v>
      </c>
      <c r="G4992" s="52" t="s">
        <v>0</v>
      </c>
      <c r="H4992" s="6" t="s">
        <v>16</v>
      </c>
      <c r="I4992" s="104">
        <f>SUM(I4993:I4999)</f>
        <v>139750</v>
      </c>
      <c r="J4992" s="104">
        <f>SUM(J4993:J4999)</f>
        <v>100750</v>
      </c>
      <c r="K4992" s="104">
        <f>SUM(K4993:K4999)</f>
        <v>0</v>
      </c>
      <c r="L4992" s="104">
        <f t="shared" si="1736"/>
        <v>38538</v>
      </c>
      <c r="M4992" s="104">
        <f>SUM(M4993:M4999)</f>
        <v>378</v>
      </c>
      <c r="N4992" s="104">
        <f t="shared" ref="N4992:O4992" si="1754">SUM(N4993:N4999)</f>
        <v>21030</v>
      </c>
      <c r="O4992" s="104">
        <f t="shared" si="1754"/>
        <v>17130</v>
      </c>
      <c r="P4992" s="104">
        <f t="shared" si="1737"/>
        <v>38538</v>
      </c>
      <c r="Q4992" s="104">
        <f t="shared" si="1738"/>
        <v>38.251116625310175</v>
      </c>
      <c r="R4992" s="35"/>
    </row>
    <row r="4993" spans="1:18" x14ac:dyDescent="0.3">
      <c r="A4993" s="40" t="s">
        <v>796</v>
      </c>
      <c r="B4993" s="40" t="s">
        <v>166</v>
      </c>
      <c r="C4993" s="40" t="s">
        <v>1028</v>
      </c>
      <c r="D4993" s="40" t="s">
        <v>1783</v>
      </c>
      <c r="E4993" s="88" t="s">
        <v>3018</v>
      </c>
      <c r="F4993" s="40"/>
      <c r="G4993" s="81" t="s">
        <v>3072</v>
      </c>
      <c r="H4993" s="9" t="s">
        <v>17</v>
      </c>
      <c r="I4993" s="102">
        <v>7000</v>
      </c>
      <c r="J4993" s="102">
        <v>3000</v>
      </c>
      <c r="K4993" s="102"/>
      <c r="L4993" s="102">
        <f t="shared" si="1736"/>
        <v>0</v>
      </c>
      <c r="M4993" s="102">
        <v>0</v>
      </c>
      <c r="N4993" s="102"/>
      <c r="O4993" s="102"/>
      <c r="P4993" s="102">
        <f t="shared" si="1737"/>
        <v>0</v>
      </c>
      <c r="Q4993" s="102">
        <f t="shared" si="1738"/>
        <v>0</v>
      </c>
      <c r="R4993" s="35"/>
    </row>
    <row r="4994" spans="1:18" x14ac:dyDescent="0.3">
      <c r="A4994" s="40" t="s">
        <v>796</v>
      </c>
      <c r="B4994" s="40" t="s">
        <v>166</v>
      </c>
      <c r="C4994" s="40" t="s">
        <v>1028</v>
      </c>
      <c r="D4994" s="40" t="s">
        <v>1783</v>
      </c>
      <c r="E4994" s="88" t="s">
        <v>3031</v>
      </c>
      <c r="F4994" s="40"/>
      <c r="G4994" s="81" t="s">
        <v>3072</v>
      </c>
      <c r="H4994" s="9" t="s">
        <v>18</v>
      </c>
      <c r="I4994" s="102">
        <v>65000</v>
      </c>
      <c r="J4994" s="102">
        <v>65000</v>
      </c>
      <c r="K4994" s="102"/>
      <c r="L4994" s="102">
        <f t="shared" si="1736"/>
        <v>26000</v>
      </c>
      <c r="M4994" s="102">
        <v>0</v>
      </c>
      <c r="N4994" s="102">
        <v>14000</v>
      </c>
      <c r="O4994" s="102">
        <v>12000</v>
      </c>
      <c r="P4994" s="102">
        <f t="shared" si="1737"/>
        <v>26000</v>
      </c>
      <c r="Q4994" s="102">
        <f t="shared" si="1738"/>
        <v>40</v>
      </c>
      <c r="R4994" s="35"/>
    </row>
    <row r="4995" spans="1:18" x14ac:dyDescent="0.3">
      <c r="A4995" s="40" t="s">
        <v>796</v>
      </c>
      <c r="B4995" s="40" t="s">
        <v>166</v>
      </c>
      <c r="C4995" s="40" t="s">
        <v>1028</v>
      </c>
      <c r="D4995" s="40" t="s">
        <v>1783</v>
      </c>
      <c r="E4995" s="88" t="s">
        <v>3032</v>
      </c>
      <c r="F4995" s="40"/>
      <c r="G4995" s="81" t="s">
        <v>3072</v>
      </c>
      <c r="H4995" s="9" t="s">
        <v>19</v>
      </c>
      <c r="I4995" s="102">
        <v>13000</v>
      </c>
      <c r="J4995" s="102">
        <v>13000</v>
      </c>
      <c r="K4995" s="102"/>
      <c r="L4995" s="102">
        <f t="shared" si="1736"/>
        <v>3700</v>
      </c>
      <c r="M4995" s="102">
        <v>0</v>
      </c>
      <c r="N4995" s="102">
        <v>2500</v>
      </c>
      <c r="O4995" s="102">
        <v>1200</v>
      </c>
      <c r="P4995" s="102">
        <f t="shared" si="1737"/>
        <v>3700</v>
      </c>
      <c r="Q4995" s="102">
        <f t="shared" si="1738"/>
        <v>28.46153846153846</v>
      </c>
      <c r="R4995" s="35"/>
    </row>
    <row r="4996" spans="1:18" x14ac:dyDescent="0.3">
      <c r="A4996" s="40" t="s">
        <v>796</v>
      </c>
      <c r="B4996" s="40" t="s">
        <v>166</v>
      </c>
      <c r="C4996" s="40" t="s">
        <v>1028</v>
      </c>
      <c r="D4996" s="40" t="s">
        <v>1783</v>
      </c>
      <c r="E4996" s="88" t="s">
        <v>3026</v>
      </c>
      <c r="F4996" s="40"/>
      <c r="G4996" s="81" t="s">
        <v>3072</v>
      </c>
      <c r="H4996" s="9" t="s">
        <v>20</v>
      </c>
      <c r="I4996" s="102">
        <v>9000</v>
      </c>
      <c r="J4996" s="102">
        <v>4000</v>
      </c>
      <c r="K4996" s="102"/>
      <c r="L4996" s="102">
        <f t="shared" si="1736"/>
        <v>2000</v>
      </c>
      <c r="M4996" s="102">
        <v>0</v>
      </c>
      <c r="N4996" s="102">
        <v>1000</v>
      </c>
      <c r="O4996" s="102">
        <v>1000</v>
      </c>
      <c r="P4996" s="102">
        <f t="shared" si="1737"/>
        <v>2000</v>
      </c>
      <c r="Q4996" s="102">
        <f t="shared" si="1738"/>
        <v>50</v>
      </c>
      <c r="R4996" s="35"/>
    </row>
    <row r="4997" spans="1:18" x14ac:dyDescent="0.3">
      <c r="A4997" s="40" t="s">
        <v>796</v>
      </c>
      <c r="B4997" s="40" t="s">
        <v>166</v>
      </c>
      <c r="C4997" s="40" t="s">
        <v>1028</v>
      </c>
      <c r="D4997" s="40" t="s">
        <v>1783</v>
      </c>
      <c r="E4997" s="88" t="s">
        <v>3033</v>
      </c>
      <c r="F4997" s="40"/>
      <c r="G4997" s="81" t="s">
        <v>3072</v>
      </c>
      <c r="H4997" s="9" t="s">
        <v>21</v>
      </c>
      <c r="I4997" s="102">
        <v>150</v>
      </c>
      <c r="J4997" s="102">
        <v>150</v>
      </c>
      <c r="K4997" s="102"/>
      <c r="L4997" s="102">
        <f t="shared" si="1736"/>
        <v>60</v>
      </c>
      <c r="M4997" s="102">
        <v>0</v>
      </c>
      <c r="N4997" s="102">
        <v>30</v>
      </c>
      <c r="O4997" s="102">
        <v>30</v>
      </c>
      <c r="P4997" s="102">
        <f t="shared" si="1737"/>
        <v>60</v>
      </c>
      <c r="Q4997" s="102">
        <f t="shared" si="1738"/>
        <v>40</v>
      </c>
      <c r="R4997" s="35"/>
    </row>
    <row r="4998" spans="1:18" x14ac:dyDescent="0.3">
      <c r="A4998" s="40" t="s">
        <v>796</v>
      </c>
      <c r="B4998" s="40" t="s">
        <v>166</v>
      </c>
      <c r="C4998" s="40" t="s">
        <v>1028</v>
      </c>
      <c r="D4998" s="40" t="s">
        <v>1783</v>
      </c>
      <c r="E4998" s="88" t="s">
        <v>3035</v>
      </c>
      <c r="F4998" s="40"/>
      <c r="G4998" s="81" t="s">
        <v>3072</v>
      </c>
      <c r="H4998" s="9" t="s">
        <v>23</v>
      </c>
      <c r="I4998" s="102">
        <v>9000</v>
      </c>
      <c r="J4998" s="102">
        <v>4000</v>
      </c>
      <c r="K4998" s="102"/>
      <c r="L4998" s="102">
        <f t="shared" si="1736"/>
        <v>2000</v>
      </c>
      <c r="M4998" s="102">
        <v>0</v>
      </c>
      <c r="N4998" s="102">
        <v>1000</v>
      </c>
      <c r="O4998" s="102">
        <v>1000</v>
      </c>
      <c r="P4998" s="102">
        <f t="shared" si="1737"/>
        <v>2000</v>
      </c>
      <c r="Q4998" s="102">
        <f t="shared" si="1738"/>
        <v>50</v>
      </c>
      <c r="R4998" s="35"/>
    </row>
    <row r="4999" spans="1:18" x14ac:dyDescent="0.3">
      <c r="A4999" s="41" t="s">
        <v>796</v>
      </c>
      <c r="B4999" s="41" t="s">
        <v>166</v>
      </c>
      <c r="C4999" s="41" t="s">
        <v>1028</v>
      </c>
      <c r="D4999" s="41" t="s">
        <v>1783</v>
      </c>
      <c r="E4999" s="41" t="s">
        <v>127</v>
      </c>
      <c r="F4999" s="40" t="s">
        <v>0</v>
      </c>
      <c r="G4999" s="81" t="s">
        <v>0</v>
      </c>
      <c r="H4999" s="6" t="s">
        <v>25</v>
      </c>
      <c r="I4999" s="104">
        <f>SUM(I5000:I5002)</f>
        <v>36600</v>
      </c>
      <c r="J4999" s="104">
        <f>SUM(J5000:J5002)</f>
        <v>11600</v>
      </c>
      <c r="K4999" s="104">
        <f>SUM(K5000:K5002)</f>
        <v>0</v>
      </c>
      <c r="L4999" s="104">
        <f t="shared" si="1736"/>
        <v>4778</v>
      </c>
      <c r="M4999" s="104">
        <f>SUM(M5000:M5002)</f>
        <v>378</v>
      </c>
      <c r="N4999" s="104">
        <f t="shared" ref="N4999:O4999" si="1755">SUM(N5000:N5002)</f>
        <v>2500</v>
      </c>
      <c r="O4999" s="104">
        <f t="shared" si="1755"/>
        <v>1900</v>
      </c>
      <c r="P4999" s="104">
        <f t="shared" si="1737"/>
        <v>4778</v>
      </c>
      <c r="Q4999" s="104">
        <f t="shared" si="1738"/>
        <v>41.189655172413794</v>
      </c>
      <c r="R4999" s="35"/>
    </row>
    <row r="5000" spans="1:18" x14ac:dyDescent="0.3">
      <c r="A5000" s="40" t="s">
        <v>796</v>
      </c>
      <c r="B5000" s="40" t="s">
        <v>166</v>
      </c>
      <c r="C5000" s="40" t="s">
        <v>1028</v>
      </c>
      <c r="D5000" s="40" t="s">
        <v>1783</v>
      </c>
      <c r="E5000" s="88" t="s">
        <v>3019</v>
      </c>
      <c r="F5000" s="40"/>
      <c r="G5000" s="81" t="s">
        <v>3072</v>
      </c>
      <c r="H5000" s="9" t="s">
        <v>25</v>
      </c>
      <c r="I5000" s="102">
        <v>31000</v>
      </c>
      <c r="J5000" s="102">
        <v>6000</v>
      </c>
      <c r="K5000" s="102"/>
      <c r="L5000" s="102">
        <f t="shared" si="1736"/>
        <v>3500</v>
      </c>
      <c r="M5000" s="102">
        <v>0</v>
      </c>
      <c r="N5000" s="102">
        <v>2000</v>
      </c>
      <c r="O5000" s="102">
        <v>1500</v>
      </c>
      <c r="P5000" s="102">
        <f t="shared" si="1737"/>
        <v>3500</v>
      </c>
      <c r="Q5000" s="102">
        <f t="shared" si="1738"/>
        <v>58.333333333333336</v>
      </c>
      <c r="R5000" s="35"/>
    </row>
    <row r="5001" spans="1:18" x14ac:dyDescent="0.3">
      <c r="A5001" s="40" t="s">
        <v>796</v>
      </c>
      <c r="B5001" s="40" t="s">
        <v>166</v>
      </c>
      <c r="C5001" s="40" t="s">
        <v>1028</v>
      </c>
      <c r="D5001" s="40" t="s">
        <v>1783</v>
      </c>
      <c r="E5001" s="88" t="s">
        <v>3019</v>
      </c>
      <c r="F5001" s="40" t="s">
        <v>1790</v>
      </c>
      <c r="G5001" s="81" t="s">
        <v>3072</v>
      </c>
      <c r="H5001" s="9" t="s">
        <v>135</v>
      </c>
      <c r="I5001" s="102">
        <v>4600</v>
      </c>
      <c r="J5001" s="102">
        <v>4600</v>
      </c>
      <c r="K5001" s="102"/>
      <c r="L5001" s="102">
        <f t="shared" si="1736"/>
        <v>1278</v>
      </c>
      <c r="M5001" s="102">
        <v>378</v>
      </c>
      <c r="N5001" s="102">
        <v>500</v>
      </c>
      <c r="O5001" s="102">
        <v>400</v>
      </c>
      <c r="P5001" s="102">
        <f t="shared" si="1737"/>
        <v>1278</v>
      </c>
      <c r="Q5001" s="102">
        <f t="shared" si="1738"/>
        <v>27.782608695652172</v>
      </c>
      <c r="R5001" s="35"/>
    </row>
    <row r="5002" spans="1:18" ht="20.399999999999999" x14ac:dyDescent="0.3">
      <c r="A5002" s="40" t="s">
        <v>796</v>
      </c>
      <c r="B5002" s="40" t="s">
        <v>166</v>
      </c>
      <c r="C5002" s="40" t="s">
        <v>1028</v>
      </c>
      <c r="D5002" s="40" t="s">
        <v>1783</v>
      </c>
      <c r="E5002" s="88" t="s">
        <v>3019</v>
      </c>
      <c r="F5002" s="40" t="s">
        <v>1791</v>
      </c>
      <c r="G5002" s="81" t="s">
        <v>3072</v>
      </c>
      <c r="H5002" s="9" t="s">
        <v>141</v>
      </c>
      <c r="I5002" s="102">
        <v>1000</v>
      </c>
      <c r="J5002" s="102">
        <v>1000</v>
      </c>
      <c r="K5002" s="102"/>
      <c r="L5002" s="102">
        <f t="shared" si="1736"/>
        <v>0</v>
      </c>
      <c r="M5002" s="102">
        <v>0</v>
      </c>
      <c r="N5002" s="102"/>
      <c r="O5002" s="102"/>
      <c r="P5002" s="102">
        <f t="shared" si="1737"/>
        <v>0</v>
      </c>
      <c r="Q5002" s="102">
        <f t="shared" si="1738"/>
        <v>0</v>
      </c>
      <c r="R5002" s="35"/>
    </row>
    <row r="5003" spans="1:18" s="34" customFormat="1" ht="20.399999999999999" x14ac:dyDescent="0.3">
      <c r="A5003" s="43" t="s">
        <v>0</v>
      </c>
      <c r="B5003" s="43" t="s">
        <v>0</v>
      </c>
      <c r="C5003" s="43" t="s">
        <v>0</v>
      </c>
      <c r="D5003" s="49" t="s">
        <v>0</v>
      </c>
      <c r="E5003" s="49" t="s">
        <v>0</v>
      </c>
      <c r="F5003" s="49" t="s">
        <v>0</v>
      </c>
      <c r="G5003" s="49" t="s">
        <v>0</v>
      </c>
      <c r="H5003" s="21" t="s">
        <v>35</v>
      </c>
      <c r="I5003" s="112">
        <f t="shared" ref="I5003:O5004" si="1756">SUM(I5004)</f>
        <v>100</v>
      </c>
      <c r="J5003" s="112">
        <f t="shared" si="1756"/>
        <v>100</v>
      </c>
      <c r="K5003" s="112">
        <f t="shared" si="1756"/>
        <v>0</v>
      </c>
      <c r="L5003" s="112">
        <f t="shared" ref="L5003:L5066" si="1757">SUM(M5003:O5003)</f>
        <v>0</v>
      </c>
      <c r="M5003" s="112">
        <f t="shared" si="1756"/>
        <v>0</v>
      </c>
      <c r="N5003" s="112">
        <f t="shared" si="1756"/>
        <v>0</v>
      </c>
      <c r="O5003" s="112">
        <f t="shared" si="1756"/>
        <v>0</v>
      </c>
      <c r="P5003" s="112">
        <f t="shared" si="1737"/>
        <v>0</v>
      </c>
      <c r="Q5003" s="112">
        <f t="shared" si="1738"/>
        <v>0</v>
      </c>
      <c r="R5003" s="35"/>
    </row>
    <row r="5004" spans="1:18" x14ac:dyDescent="0.3">
      <c r="A5004" s="40" t="s">
        <v>796</v>
      </c>
      <c r="B5004" s="40" t="s">
        <v>166</v>
      </c>
      <c r="C5004" s="40" t="s">
        <v>1028</v>
      </c>
      <c r="D5004" s="40" t="s">
        <v>1783</v>
      </c>
      <c r="E5004" s="52" t="s">
        <v>142</v>
      </c>
      <c r="F5004" s="52" t="s">
        <v>0</v>
      </c>
      <c r="G5004" s="52" t="s">
        <v>0</v>
      </c>
      <c r="H5004" s="6" t="s">
        <v>27</v>
      </c>
      <c r="I5004" s="104">
        <f t="shared" si="1756"/>
        <v>100</v>
      </c>
      <c r="J5004" s="104">
        <f t="shared" si="1756"/>
        <v>100</v>
      </c>
      <c r="K5004" s="104">
        <f t="shared" si="1756"/>
        <v>0</v>
      </c>
      <c r="L5004" s="104">
        <f t="shared" si="1757"/>
        <v>0</v>
      </c>
      <c r="M5004" s="104">
        <f t="shared" si="1756"/>
        <v>0</v>
      </c>
      <c r="N5004" s="104">
        <f t="shared" si="1756"/>
        <v>0</v>
      </c>
      <c r="O5004" s="104">
        <f t="shared" si="1756"/>
        <v>0</v>
      </c>
      <c r="P5004" s="104">
        <f t="shared" ref="P5004:P5067" si="1758">K5004+L5004</f>
        <v>0</v>
      </c>
      <c r="Q5004" s="104">
        <f t="shared" ref="Q5004:Q5067" si="1759">IF(J5004=0,"-",P5004/J5004*100)</f>
        <v>0</v>
      </c>
      <c r="R5004" s="35"/>
    </row>
    <row r="5005" spans="1:18" x14ac:dyDescent="0.3">
      <c r="A5005" s="40" t="s">
        <v>796</v>
      </c>
      <c r="B5005" s="40" t="s">
        <v>166</v>
      </c>
      <c r="C5005" s="40" t="s">
        <v>1028</v>
      </c>
      <c r="D5005" s="40" t="s">
        <v>1783</v>
      </c>
      <c r="E5005" s="88" t="s">
        <v>3021</v>
      </c>
      <c r="F5005" s="40"/>
      <c r="G5005" s="81" t="s">
        <v>3072</v>
      </c>
      <c r="H5005" s="9" t="s">
        <v>34</v>
      </c>
      <c r="I5005" s="102">
        <v>100</v>
      </c>
      <c r="J5005" s="102">
        <v>100</v>
      </c>
      <c r="K5005" s="102"/>
      <c r="L5005" s="102">
        <f t="shared" si="1757"/>
        <v>0</v>
      </c>
      <c r="M5005" s="102">
        <v>0</v>
      </c>
      <c r="N5005" s="102"/>
      <c r="O5005" s="102"/>
      <c r="P5005" s="102">
        <f t="shared" si="1758"/>
        <v>0</v>
      </c>
      <c r="Q5005" s="102">
        <f t="shared" si="1759"/>
        <v>0</v>
      </c>
      <c r="R5005" s="35"/>
    </row>
    <row r="5006" spans="1:18" s="34" customFormat="1" ht="20.399999999999999" x14ac:dyDescent="0.3">
      <c r="A5006" s="43" t="s">
        <v>0</v>
      </c>
      <c r="B5006" s="43" t="s">
        <v>0</v>
      </c>
      <c r="C5006" s="43" t="s">
        <v>0</v>
      </c>
      <c r="D5006" s="49" t="s">
        <v>0</v>
      </c>
      <c r="E5006" s="49" t="s">
        <v>0</v>
      </c>
      <c r="F5006" s="49" t="s">
        <v>0</v>
      </c>
      <c r="G5006" s="49" t="s">
        <v>0</v>
      </c>
      <c r="H5006" s="21" t="s">
        <v>53</v>
      </c>
      <c r="I5006" s="112">
        <f t="shared" ref="I5006:O5007" si="1760">SUM(I5007)</f>
        <v>11000</v>
      </c>
      <c r="J5006" s="112">
        <f t="shared" si="1760"/>
        <v>0</v>
      </c>
      <c r="K5006" s="112">
        <f t="shared" si="1760"/>
        <v>0</v>
      </c>
      <c r="L5006" s="112">
        <f t="shared" si="1757"/>
        <v>0</v>
      </c>
      <c r="M5006" s="112">
        <f t="shared" si="1760"/>
        <v>0</v>
      </c>
      <c r="N5006" s="112">
        <f t="shared" si="1760"/>
        <v>0</v>
      </c>
      <c r="O5006" s="112">
        <f t="shared" si="1760"/>
        <v>0</v>
      </c>
      <c r="P5006" s="112">
        <f t="shared" si="1758"/>
        <v>0</v>
      </c>
      <c r="Q5006" s="112" t="str">
        <f t="shared" si="1759"/>
        <v>-</v>
      </c>
      <c r="R5006" s="35"/>
    </row>
    <row r="5007" spans="1:18" x14ac:dyDescent="0.3">
      <c r="A5007" s="40" t="s">
        <v>796</v>
      </c>
      <c r="B5007" s="40" t="s">
        <v>166</v>
      </c>
      <c r="C5007" s="40" t="s">
        <v>1028</v>
      </c>
      <c r="D5007" s="40" t="s">
        <v>1783</v>
      </c>
      <c r="E5007" s="52" t="s">
        <v>149</v>
      </c>
      <c r="F5007" s="52" t="s">
        <v>0</v>
      </c>
      <c r="G5007" s="52" t="s">
        <v>0</v>
      </c>
      <c r="H5007" s="6" t="s">
        <v>46</v>
      </c>
      <c r="I5007" s="104">
        <f t="shared" si="1760"/>
        <v>11000</v>
      </c>
      <c r="J5007" s="104">
        <f t="shared" si="1760"/>
        <v>0</v>
      </c>
      <c r="K5007" s="104">
        <f t="shared" si="1760"/>
        <v>0</v>
      </c>
      <c r="L5007" s="104">
        <f t="shared" si="1757"/>
        <v>0</v>
      </c>
      <c r="M5007" s="104">
        <f t="shared" si="1760"/>
        <v>0</v>
      </c>
      <c r="N5007" s="104">
        <f t="shared" si="1760"/>
        <v>0</v>
      </c>
      <c r="O5007" s="104">
        <f t="shared" si="1760"/>
        <v>0</v>
      </c>
      <c r="P5007" s="104">
        <f t="shared" si="1758"/>
        <v>0</v>
      </c>
      <c r="Q5007" s="104" t="str">
        <f t="shared" si="1759"/>
        <v>-</v>
      </c>
      <c r="R5007" s="35"/>
    </row>
    <row r="5008" spans="1:18" x14ac:dyDescent="0.3">
      <c r="A5008" s="40" t="s">
        <v>796</v>
      </c>
      <c r="B5008" s="40" t="s">
        <v>166</v>
      </c>
      <c r="C5008" s="40" t="s">
        <v>1028</v>
      </c>
      <c r="D5008" s="40" t="s">
        <v>1783</v>
      </c>
      <c r="E5008" s="88" t="s">
        <v>3022</v>
      </c>
      <c r="F5008" s="40"/>
      <c r="G5008" s="81" t="s">
        <v>3072</v>
      </c>
      <c r="H5008" s="9" t="s">
        <v>49</v>
      </c>
      <c r="I5008" s="102">
        <v>11000</v>
      </c>
      <c r="J5008" s="102">
        <v>0</v>
      </c>
      <c r="K5008" s="102"/>
      <c r="L5008" s="102">
        <f t="shared" si="1757"/>
        <v>0</v>
      </c>
      <c r="M5008" s="102">
        <v>0</v>
      </c>
      <c r="N5008" s="102"/>
      <c r="O5008" s="102"/>
      <c r="P5008" s="102">
        <f t="shared" si="1758"/>
        <v>0</v>
      </c>
      <c r="Q5008" s="102" t="str">
        <f t="shared" si="1759"/>
        <v>-</v>
      </c>
      <c r="R5008" s="35"/>
    </row>
    <row r="5009" spans="1:18" s="34" customFormat="1" x14ac:dyDescent="0.3">
      <c r="A5009" s="49" t="s">
        <v>0</v>
      </c>
      <c r="B5009" s="49" t="s">
        <v>0</v>
      </c>
      <c r="C5009" s="49" t="s">
        <v>0</v>
      </c>
      <c r="D5009" s="49" t="s">
        <v>0</v>
      </c>
      <c r="E5009" s="49" t="s">
        <v>0</v>
      </c>
      <c r="F5009" s="49" t="s">
        <v>0</v>
      </c>
      <c r="G5009" s="49" t="s">
        <v>0</v>
      </c>
      <c r="H5009" s="21" t="s">
        <v>1792</v>
      </c>
      <c r="I5009" s="112">
        <f>SUM(I4981,I5003,I5006)</f>
        <v>1841536</v>
      </c>
      <c r="J5009" s="112">
        <f>SUM(J4981,J5003,J5006)</f>
        <v>1791536</v>
      </c>
      <c r="K5009" s="112">
        <f>SUM(K4981,K5003,K5006)</f>
        <v>0</v>
      </c>
      <c r="L5009" s="112">
        <f t="shared" si="1757"/>
        <v>484684</v>
      </c>
      <c r="M5009" s="112">
        <f>SUM(M4981,M5003,M5006)</f>
        <v>144554</v>
      </c>
      <c r="N5009" s="112">
        <f t="shared" ref="N5009:O5009" si="1761">SUM(N4981,N5003,N5006)</f>
        <v>175000</v>
      </c>
      <c r="O5009" s="112">
        <f t="shared" si="1761"/>
        <v>165130</v>
      </c>
      <c r="P5009" s="112">
        <f t="shared" si="1758"/>
        <v>484684</v>
      </c>
      <c r="Q5009" s="112">
        <f t="shared" si="1759"/>
        <v>27.054103294603067</v>
      </c>
      <c r="R5009" s="35"/>
    </row>
    <row r="5010" spans="1:18" ht="15" thickBot="1" x14ac:dyDescent="0.35">
      <c r="A5010" s="81" t="s">
        <v>0</v>
      </c>
      <c r="B5010" s="81" t="s">
        <v>0</v>
      </c>
      <c r="C5010" s="81" t="s">
        <v>0</v>
      </c>
      <c r="D5010" s="81" t="s">
        <v>0</v>
      </c>
      <c r="E5010" s="81" t="s">
        <v>0</v>
      </c>
      <c r="F5010" s="81" t="s">
        <v>0</v>
      </c>
      <c r="G5010" s="81" t="s">
        <v>0</v>
      </c>
      <c r="H5010" s="6" t="s">
        <v>152</v>
      </c>
      <c r="I5010" s="104">
        <v>60</v>
      </c>
      <c r="J5010" s="104">
        <v>60</v>
      </c>
      <c r="K5010" s="104"/>
      <c r="L5010" s="104"/>
      <c r="M5010" s="104"/>
      <c r="N5010" s="104"/>
      <c r="O5010" s="104"/>
      <c r="P5010" s="104"/>
      <c r="Q5010" s="104"/>
      <c r="R5010" s="35"/>
    </row>
    <row r="5011" spans="1:18" s="34" customFormat="1" ht="31.2" thickBot="1" x14ac:dyDescent="0.35">
      <c r="A5011" s="127" t="s">
        <v>0</v>
      </c>
      <c r="B5011" s="127" t="s">
        <v>0</v>
      </c>
      <c r="C5011" s="127" t="s">
        <v>0</v>
      </c>
      <c r="D5011" s="127" t="s">
        <v>0</v>
      </c>
      <c r="E5011" s="127" t="s">
        <v>0</v>
      </c>
      <c r="F5011" s="127" t="s">
        <v>0</v>
      </c>
      <c r="G5011" s="127" t="s">
        <v>0</v>
      </c>
      <c r="H5011" s="29" t="s">
        <v>63</v>
      </c>
      <c r="I5011" s="124" t="s">
        <v>3013</v>
      </c>
      <c r="J5011" s="124" t="s">
        <v>2</v>
      </c>
      <c r="K5011" s="124" t="s">
        <v>3097</v>
      </c>
      <c r="L5011" s="124" t="s">
        <v>3097</v>
      </c>
      <c r="M5011" s="124" t="s">
        <v>3098</v>
      </c>
      <c r="N5011" s="124" t="s">
        <v>3099</v>
      </c>
      <c r="O5011" s="124" t="s">
        <v>3100</v>
      </c>
      <c r="P5011" s="124" t="s">
        <v>3097</v>
      </c>
      <c r="Q5011" s="126" t="s">
        <v>3101</v>
      </c>
      <c r="R5011" s="35"/>
    </row>
    <row r="5012" spans="1:18" x14ac:dyDescent="0.3">
      <c r="A5012" s="128"/>
      <c r="B5012" s="128"/>
      <c r="C5012" s="128"/>
      <c r="D5012" s="128"/>
      <c r="E5012" s="128"/>
      <c r="F5012" s="128"/>
      <c r="G5012" s="128"/>
      <c r="H5012" s="10" t="s">
        <v>0</v>
      </c>
      <c r="I5012" s="103">
        <v>1</v>
      </c>
      <c r="J5012" s="103">
        <v>2</v>
      </c>
      <c r="K5012" s="103">
        <v>3</v>
      </c>
      <c r="L5012" s="103" t="s">
        <v>3</v>
      </c>
      <c r="M5012" s="103">
        <v>5</v>
      </c>
      <c r="N5012" s="103">
        <v>6</v>
      </c>
      <c r="O5012" s="103">
        <v>7</v>
      </c>
      <c r="P5012" s="103" t="s">
        <v>3102</v>
      </c>
      <c r="Q5012" s="103">
        <v>9</v>
      </c>
      <c r="R5012" s="35"/>
    </row>
    <row r="5013" spans="1:18" x14ac:dyDescent="0.3">
      <c r="A5013" s="128"/>
      <c r="B5013" s="128"/>
      <c r="C5013" s="128"/>
      <c r="D5013" s="128"/>
      <c r="E5013" s="128"/>
      <c r="F5013" s="128"/>
      <c r="G5013" s="128"/>
      <c r="H5013" s="11" t="s">
        <v>100</v>
      </c>
      <c r="I5013" s="105">
        <f>SUM(I5009)</f>
        <v>1841536</v>
      </c>
      <c r="J5013" s="105">
        <f>SUM(J5009)</f>
        <v>1791536</v>
      </c>
      <c r="K5013" s="105">
        <f>SUM(K5009)</f>
        <v>0</v>
      </c>
      <c r="L5013" s="105">
        <f t="shared" si="1757"/>
        <v>484684</v>
      </c>
      <c r="M5013" s="105">
        <f>SUM(M5009)</f>
        <v>144554</v>
      </c>
      <c r="N5013" s="105">
        <f t="shared" ref="N5013:O5013" si="1762">SUM(N5009)</f>
        <v>175000</v>
      </c>
      <c r="O5013" s="105">
        <f t="shared" si="1762"/>
        <v>165130</v>
      </c>
      <c r="P5013" s="105">
        <f t="shared" si="1758"/>
        <v>484684</v>
      </c>
      <c r="Q5013" s="105">
        <f t="shared" si="1759"/>
        <v>27.054103294603067</v>
      </c>
      <c r="R5013" s="35"/>
    </row>
    <row r="5014" spans="1:18" x14ac:dyDescent="0.3">
      <c r="A5014" s="128"/>
      <c r="B5014" s="128"/>
      <c r="C5014" s="128"/>
      <c r="D5014" s="128"/>
      <c r="E5014" s="128"/>
      <c r="F5014" s="128"/>
      <c r="G5014" s="128"/>
      <c r="H5014" s="12" t="s">
        <v>62</v>
      </c>
      <c r="I5014" s="105">
        <f>SUM(I5013)</f>
        <v>1841536</v>
      </c>
      <c r="J5014" s="105">
        <f>SUM(J5013)</f>
        <v>1791536</v>
      </c>
      <c r="K5014" s="105">
        <f>SUM(K5013)</f>
        <v>0</v>
      </c>
      <c r="L5014" s="105">
        <f t="shared" si="1757"/>
        <v>484684</v>
      </c>
      <c r="M5014" s="105">
        <f>SUM(M5013)</f>
        <v>144554</v>
      </c>
      <c r="N5014" s="105">
        <f t="shared" ref="N5014:O5014" si="1763">SUM(N5013)</f>
        <v>175000</v>
      </c>
      <c r="O5014" s="105">
        <f t="shared" si="1763"/>
        <v>165130</v>
      </c>
      <c r="P5014" s="105">
        <f t="shared" si="1758"/>
        <v>484684</v>
      </c>
      <c r="Q5014" s="105">
        <f t="shared" si="1759"/>
        <v>27.054103294603067</v>
      </c>
      <c r="R5014" s="35"/>
    </row>
    <row r="5015" spans="1:18" x14ac:dyDescent="0.3">
      <c r="A5015" s="129"/>
      <c r="B5015" s="129"/>
      <c r="C5015" s="129"/>
      <c r="D5015" s="129"/>
      <c r="E5015" s="129"/>
      <c r="F5015" s="129"/>
      <c r="G5015" s="129"/>
      <c r="R5015" s="35"/>
    </row>
    <row r="5016" spans="1:18" ht="15" thickBot="1" x14ac:dyDescent="0.35">
      <c r="A5016" s="81" t="s">
        <v>0</v>
      </c>
      <c r="B5016" s="81" t="s">
        <v>0</v>
      </c>
      <c r="C5016" s="81" t="s">
        <v>0</v>
      </c>
      <c r="D5016" s="81" t="s">
        <v>0</v>
      </c>
      <c r="E5016" s="81" t="s">
        <v>0</v>
      </c>
      <c r="F5016" s="81" t="s">
        <v>0</v>
      </c>
      <c r="G5016" s="81" t="s">
        <v>0</v>
      </c>
      <c r="H5016" s="13" t="s">
        <v>0</v>
      </c>
      <c r="I5016" s="106"/>
      <c r="J5016" s="106"/>
      <c r="K5016" s="106"/>
      <c r="L5016" s="106"/>
      <c r="M5016" s="106"/>
      <c r="N5016" s="106"/>
      <c r="O5016" s="106"/>
      <c r="P5016" s="106"/>
      <c r="Q5016" s="106"/>
      <c r="R5016" s="35"/>
    </row>
    <row r="5017" spans="1:18" s="34" customFormat="1" ht="31.2" thickBot="1" x14ac:dyDescent="0.35">
      <c r="A5017" s="45" t="s">
        <v>112</v>
      </c>
      <c r="B5017" s="45" t="s">
        <v>113</v>
      </c>
      <c r="C5017" s="45" t="s">
        <v>114</v>
      </c>
      <c r="D5017" s="46" t="s">
        <v>0</v>
      </c>
      <c r="E5017" s="45" t="s">
        <v>3014</v>
      </c>
      <c r="F5017" s="45" t="s">
        <v>115</v>
      </c>
      <c r="G5017" s="45" t="s">
        <v>116</v>
      </c>
      <c r="H5017" s="29" t="s">
        <v>1</v>
      </c>
      <c r="I5017" s="124" t="s">
        <v>3013</v>
      </c>
      <c r="J5017" s="124" t="s">
        <v>2</v>
      </c>
      <c r="K5017" s="124" t="s">
        <v>3097</v>
      </c>
      <c r="L5017" s="124" t="s">
        <v>3097</v>
      </c>
      <c r="M5017" s="124" t="s">
        <v>3098</v>
      </c>
      <c r="N5017" s="124" t="s">
        <v>3099</v>
      </c>
      <c r="O5017" s="124" t="s">
        <v>3100</v>
      </c>
      <c r="P5017" s="124" t="s">
        <v>3097</v>
      </c>
      <c r="Q5017" s="126" t="s">
        <v>3101</v>
      </c>
      <c r="R5017" s="35"/>
    </row>
    <row r="5018" spans="1:18" x14ac:dyDescent="0.3">
      <c r="A5018" s="50" t="s">
        <v>0</v>
      </c>
      <c r="B5018" s="50" t="s">
        <v>0</v>
      </c>
      <c r="C5018" s="50" t="s">
        <v>0</v>
      </c>
      <c r="D5018" s="51" t="s">
        <v>0</v>
      </c>
      <c r="E5018" s="51" t="s">
        <v>0</v>
      </c>
      <c r="F5018" s="86" t="s">
        <v>0</v>
      </c>
      <c r="G5018" s="87" t="s">
        <v>0</v>
      </c>
      <c r="H5018" s="8" t="s">
        <v>0</v>
      </c>
      <c r="I5018" s="103">
        <v>1</v>
      </c>
      <c r="J5018" s="103">
        <v>2</v>
      </c>
      <c r="K5018" s="103">
        <v>3</v>
      </c>
      <c r="L5018" s="103" t="s">
        <v>3</v>
      </c>
      <c r="M5018" s="103">
        <v>5</v>
      </c>
      <c r="N5018" s="103">
        <v>6</v>
      </c>
      <c r="O5018" s="103">
        <v>7</v>
      </c>
      <c r="P5018" s="103" t="s">
        <v>3102</v>
      </c>
      <c r="Q5018" s="103">
        <v>9</v>
      </c>
      <c r="R5018" s="35"/>
    </row>
    <row r="5019" spans="1:18" x14ac:dyDescent="0.3">
      <c r="A5019" s="41" t="s">
        <v>796</v>
      </c>
      <c r="B5019" s="41" t="s">
        <v>166</v>
      </c>
      <c r="C5019" s="40" t="s">
        <v>1039</v>
      </c>
      <c r="D5019" s="40" t="s">
        <v>1793</v>
      </c>
      <c r="E5019" s="52" t="s">
        <v>0</v>
      </c>
      <c r="F5019" s="52" t="s">
        <v>0</v>
      </c>
      <c r="G5019" s="52" t="s">
        <v>0</v>
      </c>
      <c r="H5019" s="6" t="s">
        <v>1794</v>
      </c>
      <c r="I5019" s="102"/>
      <c r="J5019" s="102"/>
      <c r="K5019" s="102"/>
      <c r="L5019" s="102">
        <f t="shared" si="1757"/>
        <v>0</v>
      </c>
      <c r="M5019" s="102">
        <v>0</v>
      </c>
      <c r="N5019" s="102"/>
      <c r="O5019" s="102"/>
      <c r="P5019" s="102">
        <f t="shared" si="1758"/>
        <v>0</v>
      </c>
      <c r="Q5019" s="102" t="str">
        <f t="shared" si="1759"/>
        <v>-</v>
      </c>
      <c r="R5019" s="35"/>
    </row>
    <row r="5020" spans="1:18" s="34" customFormat="1" ht="20.399999999999999" x14ac:dyDescent="0.3">
      <c r="A5020" s="43" t="s">
        <v>0</v>
      </c>
      <c r="B5020" s="43" t="s">
        <v>0</v>
      </c>
      <c r="C5020" s="43" t="s">
        <v>0</v>
      </c>
      <c r="D5020" s="49" t="s">
        <v>0</v>
      </c>
      <c r="E5020" s="49" t="s">
        <v>0</v>
      </c>
      <c r="F5020" s="49" t="s">
        <v>0</v>
      </c>
      <c r="G5020" s="49" t="s">
        <v>0</v>
      </c>
      <c r="H5020" s="21" t="s">
        <v>26</v>
      </c>
      <c r="I5020" s="112">
        <f>SUM(I5021,I5029,I5031)</f>
        <v>1821080</v>
      </c>
      <c r="J5020" s="112">
        <f>SUM(J5021,J5029,J5031)</f>
        <v>1761580</v>
      </c>
      <c r="K5020" s="112">
        <f>SUM(K5021,K5029,K5031)</f>
        <v>0</v>
      </c>
      <c r="L5020" s="112">
        <f t="shared" si="1757"/>
        <v>468796</v>
      </c>
      <c r="M5020" s="112">
        <f>SUM(M5021,M5029,M5031)</f>
        <v>138246</v>
      </c>
      <c r="N5020" s="112">
        <f t="shared" ref="N5020:O5020" si="1764">SUM(N5021,N5029,N5031)</f>
        <v>168550</v>
      </c>
      <c r="O5020" s="112">
        <f t="shared" si="1764"/>
        <v>162000</v>
      </c>
      <c r="P5020" s="112">
        <f t="shared" si="1758"/>
        <v>468796</v>
      </c>
      <c r="Q5020" s="112">
        <f t="shared" si="1759"/>
        <v>26.612245824770948</v>
      </c>
      <c r="R5020" s="35"/>
    </row>
    <row r="5021" spans="1:18" x14ac:dyDescent="0.3">
      <c r="A5021" s="40" t="s">
        <v>796</v>
      </c>
      <c r="B5021" s="40" t="s">
        <v>166</v>
      </c>
      <c r="C5021" s="40" t="s">
        <v>1039</v>
      </c>
      <c r="D5021" s="40" t="s">
        <v>1793</v>
      </c>
      <c r="E5021" s="52" t="s">
        <v>119</v>
      </c>
      <c r="F5021" s="52" t="s">
        <v>0</v>
      </c>
      <c r="G5021" s="52" t="s">
        <v>0</v>
      </c>
      <c r="H5021" s="6" t="s">
        <v>5</v>
      </c>
      <c r="I5021" s="104">
        <f>SUM(I5022,I5023)</f>
        <v>1505597</v>
      </c>
      <c r="J5021" s="104">
        <f>SUM(J5022,J5023)</f>
        <v>1505597</v>
      </c>
      <c r="K5021" s="104">
        <f>SUM(K5022,K5023)</f>
        <v>0</v>
      </c>
      <c r="L5021" s="104">
        <f t="shared" si="1757"/>
        <v>404730</v>
      </c>
      <c r="M5021" s="104">
        <f>SUM(M5022,M5023)</f>
        <v>126130</v>
      </c>
      <c r="N5021" s="104">
        <f t="shared" ref="N5021:O5021" si="1765">SUM(N5022,N5023)</f>
        <v>141300</v>
      </c>
      <c r="O5021" s="104">
        <f t="shared" si="1765"/>
        <v>137300</v>
      </c>
      <c r="P5021" s="104">
        <f t="shared" si="1758"/>
        <v>404730</v>
      </c>
      <c r="Q5021" s="104">
        <f t="shared" si="1759"/>
        <v>26.881695433771451</v>
      </c>
      <c r="R5021" s="35"/>
    </row>
    <row r="5022" spans="1:18" x14ac:dyDescent="0.3">
      <c r="A5022" s="40" t="s">
        <v>796</v>
      </c>
      <c r="B5022" s="40" t="s">
        <v>166</v>
      </c>
      <c r="C5022" s="40" t="s">
        <v>1039</v>
      </c>
      <c r="D5022" s="40" t="s">
        <v>1793</v>
      </c>
      <c r="E5022" s="88" t="s">
        <v>3015</v>
      </c>
      <c r="F5022" s="40"/>
      <c r="G5022" s="81" t="s">
        <v>3072</v>
      </c>
      <c r="H5022" s="9" t="s">
        <v>6</v>
      </c>
      <c r="I5022" s="102">
        <v>1316097</v>
      </c>
      <c r="J5022" s="102">
        <v>1316097</v>
      </c>
      <c r="K5022" s="102"/>
      <c r="L5022" s="102">
        <f t="shared" si="1757"/>
        <v>351936</v>
      </c>
      <c r="M5022" s="102">
        <v>111936</v>
      </c>
      <c r="N5022" s="102">
        <v>120000</v>
      </c>
      <c r="O5022" s="102">
        <v>120000</v>
      </c>
      <c r="P5022" s="102">
        <f t="shared" si="1758"/>
        <v>351936</v>
      </c>
      <c r="Q5022" s="102">
        <f t="shared" si="1759"/>
        <v>26.740886120096015</v>
      </c>
      <c r="R5022" s="35"/>
    </row>
    <row r="5023" spans="1:18" x14ac:dyDescent="0.3">
      <c r="A5023" s="41" t="s">
        <v>796</v>
      </c>
      <c r="B5023" s="41" t="s">
        <v>166</v>
      </c>
      <c r="C5023" s="41" t="s">
        <v>1039</v>
      </c>
      <c r="D5023" s="41" t="s">
        <v>1793</v>
      </c>
      <c r="E5023" s="41" t="s">
        <v>120</v>
      </c>
      <c r="F5023" s="40" t="s">
        <v>0</v>
      </c>
      <c r="G5023" s="81" t="s">
        <v>0</v>
      </c>
      <c r="H5023" s="6" t="s">
        <v>7</v>
      </c>
      <c r="I5023" s="104">
        <f>SUM(I5024:I5028)</f>
        <v>189500</v>
      </c>
      <c r="J5023" s="104">
        <f>SUM(J5024:J5028)</f>
        <v>189500</v>
      </c>
      <c r="K5023" s="104">
        <f>SUM(K5024:K5028)</f>
        <v>0</v>
      </c>
      <c r="L5023" s="104">
        <f t="shared" si="1757"/>
        <v>52794</v>
      </c>
      <c r="M5023" s="104">
        <f>SUM(M5024:M5028)</f>
        <v>14194</v>
      </c>
      <c r="N5023" s="104">
        <f t="shared" ref="N5023:O5023" si="1766">SUM(N5024:N5028)</f>
        <v>21300</v>
      </c>
      <c r="O5023" s="104">
        <f t="shared" si="1766"/>
        <v>17300</v>
      </c>
      <c r="P5023" s="104">
        <f t="shared" si="1758"/>
        <v>52794</v>
      </c>
      <c r="Q5023" s="104">
        <f t="shared" si="1759"/>
        <v>27.859630606860158</v>
      </c>
      <c r="R5023" s="35"/>
    </row>
    <row r="5024" spans="1:18" x14ac:dyDescent="0.3">
      <c r="A5024" s="40" t="s">
        <v>796</v>
      </c>
      <c r="B5024" s="40" t="s">
        <v>166</v>
      </c>
      <c r="C5024" s="40" t="s">
        <v>1039</v>
      </c>
      <c r="D5024" s="40" t="s">
        <v>1793</v>
      </c>
      <c r="E5024" s="88" t="s">
        <v>3016</v>
      </c>
      <c r="F5024" s="40" t="s">
        <v>1795</v>
      </c>
      <c r="G5024" s="81" t="s">
        <v>3072</v>
      </c>
      <c r="H5024" s="9" t="s">
        <v>9</v>
      </c>
      <c r="I5024" s="102">
        <v>34000</v>
      </c>
      <c r="J5024" s="102">
        <v>34000</v>
      </c>
      <c r="K5024" s="102"/>
      <c r="L5024" s="102">
        <f t="shared" si="1757"/>
        <v>9607</v>
      </c>
      <c r="M5024" s="102">
        <v>3007</v>
      </c>
      <c r="N5024" s="102">
        <v>3300</v>
      </c>
      <c r="O5024" s="102">
        <v>3300</v>
      </c>
      <c r="P5024" s="102">
        <f t="shared" si="1758"/>
        <v>9607</v>
      </c>
      <c r="Q5024" s="102">
        <f t="shared" si="1759"/>
        <v>28.255882352941175</v>
      </c>
      <c r="R5024" s="35"/>
    </row>
    <row r="5025" spans="1:18" x14ac:dyDescent="0.3">
      <c r="A5025" s="40" t="s">
        <v>796</v>
      </c>
      <c r="B5025" s="40" t="s">
        <v>166</v>
      </c>
      <c r="C5025" s="40" t="s">
        <v>1039</v>
      </c>
      <c r="D5025" s="40" t="s">
        <v>1793</v>
      </c>
      <c r="E5025" s="88" t="s">
        <v>3016</v>
      </c>
      <c r="F5025" s="40" t="s">
        <v>1796</v>
      </c>
      <c r="G5025" s="81" t="s">
        <v>3072</v>
      </c>
      <c r="H5025" s="9" t="s">
        <v>12</v>
      </c>
      <c r="I5025" s="102">
        <v>109000</v>
      </c>
      <c r="J5025" s="102">
        <v>109000</v>
      </c>
      <c r="K5025" s="102"/>
      <c r="L5025" s="102">
        <f t="shared" si="1757"/>
        <v>39187</v>
      </c>
      <c r="M5025" s="102">
        <v>11187</v>
      </c>
      <c r="N5025" s="102">
        <v>14000</v>
      </c>
      <c r="O5025" s="102">
        <v>14000</v>
      </c>
      <c r="P5025" s="102">
        <f t="shared" si="1758"/>
        <v>39187</v>
      </c>
      <c r="Q5025" s="102">
        <f t="shared" si="1759"/>
        <v>35.951376146788988</v>
      </c>
      <c r="R5025" s="35"/>
    </row>
    <row r="5026" spans="1:18" x14ac:dyDescent="0.3">
      <c r="A5026" s="40" t="s">
        <v>796</v>
      </c>
      <c r="B5026" s="40" t="s">
        <v>166</v>
      </c>
      <c r="C5026" s="40" t="s">
        <v>1039</v>
      </c>
      <c r="D5026" s="40" t="s">
        <v>1793</v>
      </c>
      <c r="E5026" s="88" t="s">
        <v>3016</v>
      </c>
      <c r="F5026" s="40" t="s">
        <v>1797</v>
      </c>
      <c r="G5026" s="81" t="s">
        <v>3072</v>
      </c>
      <c r="H5026" s="9" t="s">
        <v>10</v>
      </c>
      <c r="I5026" s="102">
        <v>27000</v>
      </c>
      <c r="J5026" s="102">
        <v>27000</v>
      </c>
      <c r="K5026" s="102"/>
      <c r="L5026" s="102">
        <f t="shared" si="1757"/>
        <v>0</v>
      </c>
      <c r="M5026" s="102">
        <v>0</v>
      </c>
      <c r="N5026" s="102"/>
      <c r="O5026" s="102"/>
      <c r="P5026" s="102">
        <f t="shared" si="1758"/>
        <v>0</v>
      </c>
      <c r="Q5026" s="102">
        <f t="shared" si="1759"/>
        <v>0</v>
      </c>
      <c r="R5026" s="35"/>
    </row>
    <row r="5027" spans="1:18" x14ac:dyDescent="0.3">
      <c r="A5027" s="40" t="s">
        <v>796</v>
      </c>
      <c r="B5027" s="40" t="s">
        <v>166</v>
      </c>
      <c r="C5027" s="40" t="s">
        <v>1039</v>
      </c>
      <c r="D5027" s="40" t="s">
        <v>1793</v>
      </c>
      <c r="E5027" s="88" t="s">
        <v>3016</v>
      </c>
      <c r="F5027" s="40" t="s">
        <v>1798</v>
      </c>
      <c r="G5027" s="81" t="s">
        <v>3072</v>
      </c>
      <c r="H5027" s="9" t="s">
        <v>8</v>
      </c>
      <c r="I5027" s="102">
        <v>7500</v>
      </c>
      <c r="J5027" s="102">
        <v>7500</v>
      </c>
      <c r="K5027" s="102"/>
      <c r="L5027" s="102">
        <f t="shared" si="1757"/>
        <v>0</v>
      </c>
      <c r="M5027" s="102">
        <v>0</v>
      </c>
      <c r="N5027" s="102"/>
      <c r="O5027" s="102"/>
      <c r="P5027" s="102">
        <f t="shared" si="1758"/>
        <v>0</v>
      </c>
      <c r="Q5027" s="102">
        <f t="shared" si="1759"/>
        <v>0</v>
      </c>
      <c r="R5027" s="35"/>
    </row>
    <row r="5028" spans="1:18" x14ac:dyDescent="0.3">
      <c r="A5028" s="40" t="s">
        <v>796</v>
      </c>
      <c r="B5028" s="40" t="s">
        <v>166</v>
      </c>
      <c r="C5028" s="40" t="s">
        <v>1039</v>
      </c>
      <c r="D5028" s="40" t="s">
        <v>1793</v>
      </c>
      <c r="E5028" s="88" t="s">
        <v>3016</v>
      </c>
      <c r="F5028" s="40" t="s">
        <v>1799</v>
      </c>
      <c r="G5028" s="81" t="s">
        <v>3072</v>
      </c>
      <c r="H5028" s="9" t="s">
        <v>11</v>
      </c>
      <c r="I5028" s="102">
        <v>12000</v>
      </c>
      <c r="J5028" s="102">
        <v>12000</v>
      </c>
      <c r="K5028" s="102"/>
      <c r="L5028" s="102">
        <f t="shared" si="1757"/>
        <v>4000</v>
      </c>
      <c r="M5028" s="102">
        <v>0</v>
      </c>
      <c r="N5028" s="102">
        <v>4000</v>
      </c>
      <c r="O5028" s="102"/>
      <c r="P5028" s="102">
        <f t="shared" si="1758"/>
        <v>4000</v>
      </c>
      <c r="Q5028" s="102">
        <f t="shared" si="1759"/>
        <v>33.333333333333329</v>
      </c>
      <c r="R5028" s="35"/>
    </row>
    <row r="5029" spans="1:18" x14ac:dyDescent="0.3">
      <c r="A5029" s="40" t="s">
        <v>796</v>
      </c>
      <c r="B5029" s="40" t="s">
        <v>166</v>
      </c>
      <c r="C5029" s="40" t="s">
        <v>1039</v>
      </c>
      <c r="D5029" s="40" t="s">
        <v>1793</v>
      </c>
      <c r="E5029" s="52" t="s">
        <v>124</v>
      </c>
      <c r="F5029" s="52" t="s">
        <v>0</v>
      </c>
      <c r="G5029" s="52" t="s">
        <v>0</v>
      </c>
      <c r="H5029" s="6" t="s">
        <v>14</v>
      </c>
      <c r="I5029" s="104">
        <f>SUM(I5030)</f>
        <v>139158</v>
      </c>
      <c r="J5029" s="104">
        <f>SUM(J5030)</f>
        <v>139158</v>
      </c>
      <c r="K5029" s="104">
        <f>SUM(K5030)</f>
        <v>0</v>
      </c>
      <c r="L5029" s="104">
        <f t="shared" si="1757"/>
        <v>38354</v>
      </c>
      <c r="M5029" s="104">
        <f>SUM(M5030)</f>
        <v>11754</v>
      </c>
      <c r="N5029" s="104">
        <f t="shared" ref="N5029:O5029" si="1767">SUM(N5030)</f>
        <v>14000</v>
      </c>
      <c r="O5029" s="104">
        <f t="shared" si="1767"/>
        <v>12600</v>
      </c>
      <c r="P5029" s="104">
        <f t="shared" si="1758"/>
        <v>38354</v>
      </c>
      <c r="Q5029" s="104">
        <f t="shared" si="1759"/>
        <v>27.561476882392675</v>
      </c>
      <c r="R5029" s="35"/>
    </row>
    <row r="5030" spans="1:18" x14ac:dyDescent="0.3">
      <c r="A5030" s="40" t="s">
        <v>796</v>
      </c>
      <c r="B5030" s="40" t="s">
        <v>166</v>
      </c>
      <c r="C5030" s="40" t="s">
        <v>1039</v>
      </c>
      <c r="D5030" s="40" t="s">
        <v>1793</v>
      </c>
      <c r="E5030" s="88" t="s">
        <v>3017</v>
      </c>
      <c r="F5030" s="40"/>
      <c r="G5030" s="81" t="s">
        <v>3072</v>
      </c>
      <c r="H5030" s="9" t="s">
        <v>15</v>
      </c>
      <c r="I5030" s="102">
        <v>139158</v>
      </c>
      <c r="J5030" s="102">
        <v>139158</v>
      </c>
      <c r="K5030" s="102"/>
      <c r="L5030" s="102">
        <f t="shared" si="1757"/>
        <v>38354</v>
      </c>
      <c r="M5030" s="102">
        <v>11754</v>
      </c>
      <c r="N5030" s="102">
        <v>14000</v>
      </c>
      <c r="O5030" s="102">
        <v>12600</v>
      </c>
      <c r="P5030" s="102">
        <f t="shared" si="1758"/>
        <v>38354</v>
      </c>
      <c r="Q5030" s="102">
        <f t="shared" si="1759"/>
        <v>27.561476882392675</v>
      </c>
      <c r="R5030" s="35"/>
    </row>
    <row r="5031" spans="1:18" x14ac:dyDescent="0.3">
      <c r="A5031" s="40" t="s">
        <v>796</v>
      </c>
      <c r="B5031" s="40" t="s">
        <v>166</v>
      </c>
      <c r="C5031" s="40" t="s">
        <v>1039</v>
      </c>
      <c r="D5031" s="40" t="s">
        <v>1793</v>
      </c>
      <c r="E5031" s="52" t="s">
        <v>125</v>
      </c>
      <c r="F5031" s="52" t="s">
        <v>0</v>
      </c>
      <c r="G5031" s="52" t="s">
        <v>0</v>
      </c>
      <c r="H5031" s="6" t="s">
        <v>16</v>
      </c>
      <c r="I5031" s="104">
        <f>SUM(I5032:I5039)</f>
        <v>176325</v>
      </c>
      <c r="J5031" s="104">
        <f>SUM(J5032:J5039)</f>
        <v>116825</v>
      </c>
      <c r="K5031" s="104">
        <f>SUM(K5032:K5039)</f>
        <v>0</v>
      </c>
      <c r="L5031" s="104">
        <f t="shared" si="1757"/>
        <v>25712</v>
      </c>
      <c r="M5031" s="104">
        <f>SUM(M5032:M5039)</f>
        <v>362</v>
      </c>
      <c r="N5031" s="104">
        <f t="shared" ref="N5031:O5031" si="1768">SUM(N5032:N5039)</f>
        <v>13250</v>
      </c>
      <c r="O5031" s="104">
        <f t="shared" si="1768"/>
        <v>12100</v>
      </c>
      <c r="P5031" s="104">
        <f t="shared" si="1758"/>
        <v>25712</v>
      </c>
      <c r="Q5031" s="104">
        <f t="shared" si="1759"/>
        <v>22.008987802268351</v>
      </c>
      <c r="R5031" s="35"/>
    </row>
    <row r="5032" spans="1:18" x14ac:dyDescent="0.3">
      <c r="A5032" s="40" t="s">
        <v>796</v>
      </c>
      <c r="B5032" s="40" t="s">
        <v>166</v>
      </c>
      <c r="C5032" s="40" t="s">
        <v>1039</v>
      </c>
      <c r="D5032" s="40" t="s">
        <v>1793</v>
      </c>
      <c r="E5032" s="88" t="s">
        <v>3018</v>
      </c>
      <c r="F5032" s="40"/>
      <c r="G5032" s="81" t="s">
        <v>3072</v>
      </c>
      <c r="H5032" s="9" t="s">
        <v>17</v>
      </c>
      <c r="I5032" s="102">
        <v>2100</v>
      </c>
      <c r="J5032" s="102">
        <v>100</v>
      </c>
      <c r="K5032" s="102"/>
      <c r="L5032" s="102">
        <f t="shared" si="1757"/>
        <v>0</v>
      </c>
      <c r="M5032" s="102">
        <v>0</v>
      </c>
      <c r="N5032" s="102"/>
      <c r="O5032" s="102"/>
      <c r="P5032" s="102">
        <f t="shared" si="1758"/>
        <v>0</v>
      </c>
      <c r="Q5032" s="102">
        <f t="shared" si="1759"/>
        <v>0</v>
      </c>
      <c r="R5032" s="35"/>
    </row>
    <row r="5033" spans="1:18" x14ac:dyDescent="0.3">
      <c r="A5033" s="40" t="s">
        <v>796</v>
      </c>
      <c r="B5033" s="40" t="s">
        <v>166</v>
      </c>
      <c r="C5033" s="40" t="s">
        <v>1039</v>
      </c>
      <c r="D5033" s="40" t="s">
        <v>1793</v>
      </c>
      <c r="E5033" s="88" t="s">
        <v>3031</v>
      </c>
      <c r="F5033" s="40"/>
      <c r="G5033" s="81" t="s">
        <v>3072</v>
      </c>
      <c r="H5033" s="9" t="s">
        <v>18</v>
      </c>
      <c r="I5033" s="102">
        <v>60200</v>
      </c>
      <c r="J5033" s="102">
        <v>60200</v>
      </c>
      <c r="K5033" s="102"/>
      <c r="L5033" s="102">
        <f t="shared" si="1757"/>
        <v>16000</v>
      </c>
      <c r="M5033" s="102">
        <v>0</v>
      </c>
      <c r="N5033" s="102">
        <v>8000</v>
      </c>
      <c r="O5033" s="102">
        <v>8000</v>
      </c>
      <c r="P5033" s="102">
        <f t="shared" si="1758"/>
        <v>16000</v>
      </c>
      <c r="Q5033" s="102">
        <f t="shared" si="1759"/>
        <v>26.578073089701</v>
      </c>
      <c r="R5033" s="35"/>
    </row>
    <row r="5034" spans="1:18" x14ac:dyDescent="0.3">
      <c r="A5034" s="40" t="s">
        <v>796</v>
      </c>
      <c r="B5034" s="40" t="s">
        <v>166</v>
      </c>
      <c r="C5034" s="40" t="s">
        <v>1039</v>
      </c>
      <c r="D5034" s="40" t="s">
        <v>1793</v>
      </c>
      <c r="E5034" s="88" t="s">
        <v>3032</v>
      </c>
      <c r="F5034" s="40"/>
      <c r="G5034" s="81" t="s">
        <v>3072</v>
      </c>
      <c r="H5034" s="9" t="s">
        <v>19</v>
      </c>
      <c r="I5034" s="102">
        <v>13325</v>
      </c>
      <c r="J5034" s="102">
        <v>13325</v>
      </c>
      <c r="K5034" s="102"/>
      <c r="L5034" s="102">
        <f t="shared" si="1757"/>
        <v>4000</v>
      </c>
      <c r="M5034" s="102">
        <v>0</v>
      </c>
      <c r="N5034" s="102">
        <v>2500</v>
      </c>
      <c r="O5034" s="102">
        <v>1500</v>
      </c>
      <c r="P5034" s="102">
        <f t="shared" si="1758"/>
        <v>4000</v>
      </c>
      <c r="Q5034" s="102">
        <f t="shared" si="1759"/>
        <v>30.0187617260788</v>
      </c>
      <c r="R5034" s="35"/>
    </row>
    <row r="5035" spans="1:18" x14ac:dyDescent="0.3">
      <c r="A5035" s="40" t="s">
        <v>796</v>
      </c>
      <c r="B5035" s="40" t="s">
        <v>166</v>
      </c>
      <c r="C5035" s="40" t="s">
        <v>1039</v>
      </c>
      <c r="D5035" s="40" t="s">
        <v>1793</v>
      </c>
      <c r="E5035" s="88" t="s">
        <v>3026</v>
      </c>
      <c r="F5035" s="40"/>
      <c r="G5035" s="81" t="s">
        <v>3072</v>
      </c>
      <c r="H5035" s="9" t="s">
        <v>20</v>
      </c>
      <c r="I5035" s="102">
        <v>21000</v>
      </c>
      <c r="J5035" s="102">
        <v>11000</v>
      </c>
      <c r="K5035" s="102"/>
      <c r="L5035" s="102">
        <f t="shared" si="1757"/>
        <v>2000</v>
      </c>
      <c r="M5035" s="102">
        <v>0</v>
      </c>
      <c r="N5035" s="102">
        <v>1000</v>
      </c>
      <c r="O5035" s="102">
        <v>1000</v>
      </c>
      <c r="P5035" s="102">
        <f t="shared" si="1758"/>
        <v>2000</v>
      </c>
      <c r="Q5035" s="102">
        <f t="shared" si="1759"/>
        <v>18.181818181818183</v>
      </c>
      <c r="R5035" s="35"/>
    </row>
    <row r="5036" spans="1:18" x14ac:dyDescent="0.3">
      <c r="A5036" s="40" t="s">
        <v>796</v>
      </c>
      <c r="B5036" s="40" t="s">
        <v>166</v>
      </c>
      <c r="C5036" s="40" t="s">
        <v>1039</v>
      </c>
      <c r="D5036" s="40" t="s">
        <v>1793</v>
      </c>
      <c r="E5036" s="88" t="s">
        <v>3033</v>
      </c>
      <c r="F5036" s="40"/>
      <c r="G5036" s="81" t="s">
        <v>3072</v>
      </c>
      <c r="H5036" s="9" t="s">
        <v>21</v>
      </c>
      <c r="I5036" s="102">
        <v>100</v>
      </c>
      <c r="J5036" s="102">
        <v>100</v>
      </c>
      <c r="K5036" s="102"/>
      <c r="L5036" s="102">
        <f t="shared" si="1757"/>
        <v>0</v>
      </c>
      <c r="M5036" s="102">
        <v>0</v>
      </c>
      <c r="N5036" s="102"/>
      <c r="O5036" s="102"/>
      <c r="P5036" s="102">
        <f t="shared" si="1758"/>
        <v>0</v>
      </c>
      <c r="Q5036" s="102">
        <f t="shared" si="1759"/>
        <v>0</v>
      </c>
      <c r="R5036" s="35"/>
    </row>
    <row r="5037" spans="1:18" x14ac:dyDescent="0.3">
      <c r="A5037" s="40" t="s">
        <v>796</v>
      </c>
      <c r="B5037" s="40" t="s">
        <v>166</v>
      </c>
      <c r="C5037" s="40" t="s">
        <v>1039</v>
      </c>
      <c r="D5037" s="40" t="s">
        <v>1793</v>
      </c>
      <c r="E5037" s="88" t="s">
        <v>3035</v>
      </c>
      <c r="F5037" s="40"/>
      <c r="G5037" s="81" t="s">
        <v>3072</v>
      </c>
      <c r="H5037" s="9" t="s">
        <v>23</v>
      </c>
      <c r="I5037" s="102">
        <v>12000</v>
      </c>
      <c r="J5037" s="102">
        <v>7000</v>
      </c>
      <c r="K5037" s="102"/>
      <c r="L5037" s="102">
        <f t="shared" si="1757"/>
        <v>1150</v>
      </c>
      <c r="M5037" s="102">
        <v>0</v>
      </c>
      <c r="N5037" s="102">
        <v>600</v>
      </c>
      <c r="O5037" s="102">
        <v>550</v>
      </c>
      <c r="P5037" s="102">
        <f t="shared" si="1758"/>
        <v>1150</v>
      </c>
      <c r="Q5037" s="102">
        <f t="shared" si="1759"/>
        <v>16.428571428571427</v>
      </c>
      <c r="R5037" s="35"/>
    </row>
    <row r="5038" spans="1:18" x14ac:dyDescent="0.3">
      <c r="A5038" s="40" t="s">
        <v>796</v>
      </c>
      <c r="B5038" s="40" t="s">
        <v>166</v>
      </c>
      <c r="C5038" s="40" t="s">
        <v>1039</v>
      </c>
      <c r="D5038" s="40" t="s">
        <v>1793</v>
      </c>
      <c r="E5038" s="88" t="s">
        <v>3036</v>
      </c>
      <c r="F5038" s="40"/>
      <c r="G5038" s="81" t="s">
        <v>3072</v>
      </c>
      <c r="H5038" s="9" t="s">
        <v>24</v>
      </c>
      <c r="I5038" s="102">
        <v>2500</v>
      </c>
      <c r="J5038" s="102">
        <v>0</v>
      </c>
      <c r="K5038" s="102"/>
      <c r="L5038" s="102">
        <f t="shared" si="1757"/>
        <v>0</v>
      </c>
      <c r="M5038" s="102">
        <v>0</v>
      </c>
      <c r="N5038" s="102"/>
      <c r="O5038" s="102"/>
      <c r="P5038" s="102">
        <f t="shared" si="1758"/>
        <v>0</v>
      </c>
      <c r="Q5038" s="102" t="str">
        <f t="shared" si="1759"/>
        <v>-</v>
      </c>
      <c r="R5038" s="35"/>
    </row>
    <row r="5039" spans="1:18" x14ac:dyDescent="0.3">
      <c r="A5039" s="41" t="s">
        <v>796</v>
      </c>
      <c r="B5039" s="41" t="s">
        <v>166</v>
      </c>
      <c r="C5039" s="41" t="s">
        <v>1039</v>
      </c>
      <c r="D5039" s="41" t="s">
        <v>1793</v>
      </c>
      <c r="E5039" s="41" t="s">
        <v>127</v>
      </c>
      <c r="F5039" s="40" t="s">
        <v>0</v>
      </c>
      <c r="G5039" s="81" t="s">
        <v>0</v>
      </c>
      <c r="H5039" s="6" t="s">
        <v>25</v>
      </c>
      <c r="I5039" s="104">
        <f>SUM(I5040:I5042)</f>
        <v>65100</v>
      </c>
      <c r="J5039" s="104">
        <f>SUM(J5040:J5042)</f>
        <v>25100</v>
      </c>
      <c r="K5039" s="104">
        <f>SUM(K5040:K5042)</f>
        <v>0</v>
      </c>
      <c r="L5039" s="104">
        <f t="shared" si="1757"/>
        <v>2562</v>
      </c>
      <c r="M5039" s="104">
        <f>SUM(M5040:M5042)</f>
        <v>362</v>
      </c>
      <c r="N5039" s="104">
        <f t="shared" ref="N5039:O5039" si="1769">SUM(N5040:N5042)</f>
        <v>1150</v>
      </c>
      <c r="O5039" s="104">
        <f t="shared" si="1769"/>
        <v>1050</v>
      </c>
      <c r="P5039" s="104">
        <f t="shared" si="1758"/>
        <v>2562</v>
      </c>
      <c r="Q5039" s="104">
        <f t="shared" si="1759"/>
        <v>10.207171314741036</v>
      </c>
      <c r="R5039" s="35"/>
    </row>
    <row r="5040" spans="1:18" x14ac:dyDescent="0.3">
      <c r="A5040" s="40" t="s">
        <v>796</v>
      </c>
      <c r="B5040" s="40" t="s">
        <v>166</v>
      </c>
      <c r="C5040" s="40" t="s">
        <v>1039</v>
      </c>
      <c r="D5040" s="40" t="s">
        <v>1793</v>
      </c>
      <c r="E5040" s="88" t="s">
        <v>3019</v>
      </c>
      <c r="F5040" s="40"/>
      <c r="G5040" s="81" t="s">
        <v>3072</v>
      </c>
      <c r="H5040" s="9" t="s">
        <v>25</v>
      </c>
      <c r="I5040" s="102">
        <v>61000</v>
      </c>
      <c r="J5040" s="102">
        <v>21000</v>
      </c>
      <c r="K5040" s="102"/>
      <c r="L5040" s="102">
        <f t="shared" si="1757"/>
        <v>1200</v>
      </c>
      <c r="M5040" s="102">
        <v>0</v>
      </c>
      <c r="N5040" s="102">
        <v>600</v>
      </c>
      <c r="O5040" s="102">
        <v>600</v>
      </c>
      <c r="P5040" s="102">
        <f t="shared" si="1758"/>
        <v>1200</v>
      </c>
      <c r="Q5040" s="102">
        <f t="shared" si="1759"/>
        <v>5.7142857142857144</v>
      </c>
      <c r="R5040" s="35"/>
    </row>
    <row r="5041" spans="1:18" x14ac:dyDescent="0.3">
      <c r="A5041" s="40" t="s">
        <v>796</v>
      </c>
      <c r="B5041" s="40" t="s">
        <v>166</v>
      </c>
      <c r="C5041" s="40" t="s">
        <v>1039</v>
      </c>
      <c r="D5041" s="40" t="s">
        <v>1793</v>
      </c>
      <c r="E5041" s="88" t="s">
        <v>3019</v>
      </c>
      <c r="F5041" s="40" t="s">
        <v>1800</v>
      </c>
      <c r="G5041" s="81" t="s">
        <v>3072</v>
      </c>
      <c r="H5041" s="9" t="s">
        <v>135</v>
      </c>
      <c r="I5041" s="102">
        <v>4000</v>
      </c>
      <c r="J5041" s="102">
        <v>4000</v>
      </c>
      <c r="K5041" s="102"/>
      <c r="L5041" s="102">
        <f t="shared" si="1757"/>
        <v>1362</v>
      </c>
      <c r="M5041" s="102">
        <v>362</v>
      </c>
      <c r="N5041" s="102">
        <v>550</v>
      </c>
      <c r="O5041" s="102">
        <v>450</v>
      </c>
      <c r="P5041" s="102">
        <f t="shared" si="1758"/>
        <v>1362</v>
      </c>
      <c r="Q5041" s="102">
        <f t="shared" si="1759"/>
        <v>34.050000000000004</v>
      </c>
      <c r="R5041" s="35"/>
    </row>
    <row r="5042" spans="1:18" ht="20.399999999999999" x14ac:dyDescent="0.3">
      <c r="A5042" s="40" t="s">
        <v>796</v>
      </c>
      <c r="B5042" s="40" t="s">
        <v>166</v>
      </c>
      <c r="C5042" s="40" t="s">
        <v>1039</v>
      </c>
      <c r="D5042" s="40" t="s">
        <v>1793</v>
      </c>
      <c r="E5042" s="88" t="s">
        <v>3019</v>
      </c>
      <c r="F5042" s="40" t="s">
        <v>1801</v>
      </c>
      <c r="G5042" s="81" t="s">
        <v>3072</v>
      </c>
      <c r="H5042" s="9" t="s">
        <v>141</v>
      </c>
      <c r="I5042" s="102">
        <v>100</v>
      </c>
      <c r="J5042" s="102">
        <v>100</v>
      </c>
      <c r="K5042" s="102"/>
      <c r="L5042" s="102">
        <f t="shared" si="1757"/>
        <v>0</v>
      </c>
      <c r="M5042" s="102">
        <v>0</v>
      </c>
      <c r="N5042" s="102"/>
      <c r="O5042" s="102"/>
      <c r="P5042" s="102">
        <f t="shared" si="1758"/>
        <v>0</v>
      </c>
      <c r="Q5042" s="102">
        <f t="shared" si="1759"/>
        <v>0</v>
      </c>
      <c r="R5042" s="35"/>
    </row>
    <row r="5043" spans="1:18" s="34" customFormat="1" ht="20.399999999999999" x14ac:dyDescent="0.3">
      <c r="A5043" s="43" t="s">
        <v>0</v>
      </c>
      <c r="B5043" s="43" t="s">
        <v>0</v>
      </c>
      <c r="C5043" s="43" t="s">
        <v>0</v>
      </c>
      <c r="D5043" s="49" t="s">
        <v>0</v>
      </c>
      <c r="E5043" s="49" t="s">
        <v>0</v>
      </c>
      <c r="F5043" s="49" t="s">
        <v>0</v>
      </c>
      <c r="G5043" s="49" t="s">
        <v>0</v>
      </c>
      <c r="H5043" s="21" t="s">
        <v>35</v>
      </c>
      <c r="I5043" s="112">
        <f t="shared" ref="I5043:O5044" si="1770">SUM(I5044)</f>
        <v>100</v>
      </c>
      <c r="J5043" s="112">
        <f t="shared" si="1770"/>
        <v>100</v>
      </c>
      <c r="K5043" s="112">
        <f t="shared" si="1770"/>
        <v>0</v>
      </c>
      <c r="L5043" s="112">
        <f t="shared" si="1757"/>
        <v>0</v>
      </c>
      <c r="M5043" s="112">
        <f t="shared" si="1770"/>
        <v>0</v>
      </c>
      <c r="N5043" s="112">
        <f t="shared" si="1770"/>
        <v>0</v>
      </c>
      <c r="O5043" s="112">
        <f t="shared" si="1770"/>
        <v>0</v>
      </c>
      <c r="P5043" s="112">
        <f t="shared" si="1758"/>
        <v>0</v>
      </c>
      <c r="Q5043" s="112">
        <f t="shared" si="1759"/>
        <v>0</v>
      </c>
      <c r="R5043" s="35"/>
    </row>
    <row r="5044" spans="1:18" x14ac:dyDescent="0.3">
      <c r="A5044" s="40" t="s">
        <v>796</v>
      </c>
      <c r="B5044" s="40" t="s">
        <v>166</v>
      </c>
      <c r="C5044" s="40" t="s">
        <v>1039</v>
      </c>
      <c r="D5044" s="40" t="s">
        <v>1793</v>
      </c>
      <c r="E5044" s="52" t="s">
        <v>142</v>
      </c>
      <c r="F5044" s="52" t="s">
        <v>0</v>
      </c>
      <c r="G5044" s="52" t="s">
        <v>0</v>
      </c>
      <c r="H5044" s="6" t="s">
        <v>27</v>
      </c>
      <c r="I5044" s="104">
        <f t="shared" si="1770"/>
        <v>100</v>
      </c>
      <c r="J5044" s="104">
        <f t="shared" si="1770"/>
        <v>100</v>
      </c>
      <c r="K5044" s="104">
        <f t="shared" si="1770"/>
        <v>0</v>
      </c>
      <c r="L5044" s="104">
        <f t="shared" si="1757"/>
        <v>0</v>
      </c>
      <c r="M5044" s="104">
        <f t="shared" si="1770"/>
        <v>0</v>
      </c>
      <c r="N5044" s="104">
        <f t="shared" si="1770"/>
        <v>0</v>
      </c>
      <c r="O5044" s="104">
        <f t="shared" si="1770"/>
        <v>0</v>
      </c>
      <c r="P5044" s="104">
        <f t="shared" si="1758"/>
        <v>0</v>
      </c>
      <c r="Q5044" s="104">
        <f t="shared" si="1759"/>
        <v>0</v>
      </c>
      <c r="R5044" s="35"/>
    </row>
    <row r="5045" spans="1:18" x14ac:dyDescent="0.3">
      <c r="A5045" s="40" t="s">
        <v>796</v>
      </c>
      <c r="B5045" s="40" t="s">
        <v>166</v>
      </c>
      <c r="C5045" s="40" t="s">
        <v>1039</v>
      </c>
      <c r="D5045" s="40" t="s">
        <v>1793</v>
      </c>
      <c r="E5045" s="88" t="s">
        <v>3021</v>
      </c>
      <c r="F5045" s="40"/>
      <c r="G5045" s="81" t="s">
        <v>3072</v>
      </c>
      <c r="H5045" s="9" t="s">
        <v>34</v>
      </c>
      <c r="I5045" s="102">
        <v>100</v>
      </c>
      <c r="J5045" s="102">
        <v>100</v>
      </c>
      <c r="K5045" s="102"/>
      <c r="L5045" s="102">
        <f t="shared" si="1757"/>
        <v>0</v>
      </c>
      <c r="M5045" s="102">
        <v>0</v>
      </c>
      <c r="N5045" s="102"/>
      <c r="O5045" s="102"/>
      <c r="P5045" s="102">
        <f t="shared" si="1758"/>
        <v>0</v>
      </c>
      <c r="Q5045" s="102">
        <f t="shared" si="1759"/>
        <v>0</v>
      </c>
      <c r="R5045" s="35"/>
    </row>
    <row r="5046" spans="1:18" s="34" customFormat="1" ht="20.399999999999999" x14ac:dyDescent="0.3">
      <c r="A5046" s="43" t="s">
        <v>0</v>
      </c>
      <c r="B5046" s="43" t="s">
        <v>0</v>
      </c>
      <c r="C5046" s="43" t="s">
        <v>0</v>
      </c>
      <c r="D5046" s="49" t="s">
        <v>0</v>
      </c>
      <c r="E5046" s="49" t="s">
        <v>0</v>
      </c>
      <c r="F5046" s="49" t="s">
        <v>0</v>
      </c>
      <c r="G5046" s="49" t="s">
        <v>0</v>
      </c>
      <c r="H5046" s="21" t="s">
        <v>53</v>
      </c>
      <c r="I5046" s="112">
        <f>SUM(I5047)</f>
        <v>50500</v>
      </c>
      <c r="J5046" s="112">
        <f>SUM(J5047)</f>
        <v>0</v>
      </c>
      <c r="K5046" s="112">
        <f>SUM(K5047)</f>
        <v>0</v>
      </c>
      <c r="L5046" s="112">
        <f t="shared" si="1757"/>
        <v>0</v>
      </c>
      <c r="M5046" s="112">
        <f>SUM(M5047)</f>
        <v>0</v>
      </c>
      <c r="N5046" s="112">
        <f t="shared" ref="N5046:O5046" si="1771">SUM(N5047)</f>
        <v>0</v>
      </c>
      <c r="O5046" s="112">
        <f t="shared" si="1771"/>
        <v>0</v>
      </c>
      <c r="P5046" s="112">
        <f t="shared" si="1758"/>
        <v>0</v>
      </c>
      <c r="Q5046" s="112" t="str">
        <f t="shared" si="1759"/>
        <v>-</v>
      </c>
      <c r="R5046" s="35"/>
    </row>
    <row r="5047" spans="1:18" x14ac:dyDescent="0.3">
      <c r="A5047" s="40" t="s">
        <v>796</v>
      </c>
      <c r="B5047" s="40" t="s">
        <v>166</v>
      </c>
      <c r="C5047" s="40" t="s">
        <v>1039</v>
      </c>
      <c r="D5047" s="40" t="s">
        <v>1793</v>
      </c>
      <c r="E5047" s="52" t="s">
        <v>149</v>
      </c>
      <c r="F5047" s="52" t="s">
        <v>0</v>
      </c>
      <c r="G5047" s="52" t="s">
        <v>0</v>
      </c>
      <c r="H5047" s="6" t="s">
        <v>46</v>
      </c>
      <c r="I5047" s="104">
        <f>SUM(I5048:I5049)</f>
        <v>50500</v>
      </c>
      <c r="J5047" s="104">
        <f>SUM(J5048:J5049)</f>
        <v>0</v>
      </c>
      <c r="K5047" s="104">
        <f>SUM(K5048:K5049)</f>
        <v>0</v>
      </c>
      <c r="L5047" s="104">
        <f t="shared" si="1757"/>
        <v>0</v>
      </c>
      <c r="M5047" s="104">
        <f>SUM(M5048:M5049)</f>
        <v>0</v>
      </c>
      <c r="N5047" s="104">
        <f t="shared" ref="N5047:O5047" si="1772">SUM(N5048:N5049)</f>
        <v>0</v>
      </c>
      <c r="O5047" s="104">
        <f t="shared" si="1772"/>
        <v>0</v>
      </c>
      <c r="P5047" s="104">
        <f t="shared" si="1758"/>
        <v>0</v>
      </c>
      <c r="Q5047" s="104" t="str">
        <f t="shared" si="1759"/>
        <v>-</v>
      </c>
      <c r="R5047" s="35"/>
    </row>
    <row r="5048" spans="1:18" x14ac:dyDescent="0.3">
      <c r="A5048" s="40" t="s">
        <v>796</v>
      </c>
      <c r="B5048" s="40" t="s">
        <v>166</v>
      </c>
      <c r="C5048" s="40" t="s">
        <v>1039</v>
      </c>
      <c r="D5048" s="40" t="s">
        <v>1793</v>
      </c>
      <c r="E5048" s="88" t="s">
        <v>3022</v>
      </c>
      <c r="F5048" s="40"/>
      <c r="G5048" s="81" t="s">
        <v>3072</v>
      </c>
      <c r="H5048" s="9" t="s">
        <v>49</v>
      </c>
      <c r="I5048" s="102">
        <v>20500</v>
      </c>
      <c r="J5048" s="102">
        <v>0</v>
      </c>
      <c r="K5048" s="102"/>
      <c r="L5048" s="102">
        <f t="shared" si="1757"/>
        <v>0</v>
      </c>
      <c r="M5048" s="102">
        <v>0</v>
      </c>
      <c r="N5048" s="102"/>
      <c r="O5048" s="102"/>
      <c r="P5048" s="102">
        <f t="shared" si="1758"/>
        <v>0</v>
      </c>
      <c r="Q5048" s="102" t="str">
        <f t="shared" si="1759"/>
        <v>-</v>
      </c>
      <c r="R5048" s="35"/>
    </row>
    <row r="5049" spans="1:18" x14ac:dyDescent="0.3">
      <c r="A5049" s="40" t="s">
        <v>796</v>
      </c>
      <c r="B5049" s="40" t="s">
        <v>166</v>
      </c>
      <c r="C5049" s="40" t="s">
        <v>1039</v>
      </c>
      <c r="D5049" s="40" t="s">
        <v>1793</v>
      </c>
      <c r="E5049" s="88" t="s">
        <v>3037</v>
      </c>
      <c r="F5049" s="40"/>
      <c r="G5049" s="81" t="s">
        <v>3072</v>
      </c>
      <c r="H5049" s="9" t="s">
        <v>52</v>
      </c>
      <c r="I5049" s="102">
        <v>30000</v>
      </c>
      <c r="J5049" s="102">
        <v>0</v>
      </c>
      <c r="K5049" s="102"/>
      <c r="L5049" s="102">
        <f t="shared" si="1757"/>
        <v>0</v>
      </c>
      <c r="M5049" s="102">
        <v>0</v>
      </c>
      <c r="N5049" s="102"/>
      <c r="O5049" s="102"/>
      <c r="P5049" s="102">
        <f t="shared" si="1758"/>
        <v>0</v>
      </c>
      <c r="Q5049" s="102" t="str">
        <f t="shared" si="1759"/>
        <v>-</v>
      </c>
      <c r="R5049" s="35"/>
    </row>
    <row r="5050" spans="1:18" s="34" customFormat="1" x14ac:dyDescent="0.3">
      <c r="A5050" s="49" t="s">
        <v>0</v>
      </c>
      <c r="B5050" s="49" t="s">
        <v>0</v>
      </c>
      <c r="C5050" s="49" t="s">
        <v>0</v>
      </c>
      <c r="D5050" s="49" t="s">
        <v>0</v>
      </c>
      <c r="E5050" s="49" t="s">
        <v>0</v>
      </c>
      <c r="F5050" s="49" t="s">
        <v>0</v>
      </c>
      <c r="G5050" s="49" t="s">
        <v>0</v>
      </c>
      <c r="H5050" s="21" t="s">
        <v>1802</v>
      </c>
      <c r="I5050" s="112">
        <f>SUM(I5020,I5043,I5046)</f>
        <v>1871680</v>
      </c>
      <c r="J5050" s="112">
        <f>SUM(J5020,J5043,J5046)</f>
        <v>1761680</v>
      </c>
      <c r="K5050" s="112">
        <f>SUM(K5020,K5043,K5046)</f>
        <v>0</v>
      </c>
      <c r="L5050" s="112">
        <f t="shared" si="1757"/>
        <v>468796</v>
      </c>
      <c r="M5050" s="112">
        <f>SUM(M5020,M5043,M5046)</f>
        <v>138246</v>
      </c>
      <c r="N5050" s="112">
        <f t="shared" ref="N5050:O5050" si="1773">SUM(N5020,N5043,N5046)</f>
        <v>168550</v>
      </c>
      <c r="O5050" s="112">
        <f t="shared" si="1773"/>
        <v>162000</v>
      </c>
      <c r="P5050" s="112">
        <f t="shared" si="1758"/>
        <v>468796</v>
      </c>
      <c r="Q5050" s="112">
        <f t="shared" si="1759"/>
        <v>26.61073520730212</v>
      </c>
      <c r="R5050" s="35"/>
    </row>
    <row r="5051" spans="1:18" ht="15" thickBot="1" x14ac:dyDescent="0.35">
      <c r="A5051" s="81" t="s">
        <v>0</v>
      </c>
      <c r="B5051" s="81" t="s">
        <v>0</v>
      </c>
      <c r="C5051" s="81" t="s">
        <v>0</v>
      </c>
      <c r="D5051" s="81" t="s">
        <v>0</v>
      </c>
      <c r="E5051" s="81" t="s">
        <v>0</v>
      </c>
      <c r="F5051" s="81" t="s">
        <v>0</v>
      </c>
      <c r="G5051" s="81" t="s">
        <v>0</v>
      </c>
      <c r="H5051" s="6" t="s">
        <v>152</v>
      </c>
      <c r="I5051" s="104">
        <v>59</v>
      </c>
      <c r="J5051" s="104">
        <v>59</v>
      </c>
      <c r="K5051" s="104"/>
      <c r="L5051" s="104"/>
      <c r="M5051" s="104"/>
      <c r="N5051" s="104"/>
      <c r="O5051" s="104"/>
      <c r="P5051" s="104"/>
      <c r="Q5051" s="104"/>
      <c r="R5051" s="35"/>
    </row>
    <row r="5052" spans="1:18" s="34" customFormat="1" ht="31.2" thickBot="1" x14ac:dyDescent="0.35">
      <c r="A5052" s="127" t="s">
        <v>0</v>
      </c>
      <c r="B5052" s="127" t="s">
        <v>0</v>
      </c>
      <c r="C5052" s="127" t="s">
        <v>0</v>
      </c>
      <c r="D5052" s="127" t="s">
        <v>0</v>
      </c>
      <c r="E5052" s="127" t="s">
        <v>0</v>
      </c>
      <c r="F5052" s="127" t="s">
        <v>0</v>
      </c>
      <c r="G5052" s="127" t="s">
        <v>0</v>
      </c>
      <c r="H5052" s="29" t="s">
        <v>63</v>
      </c>
      <c r="I5052" s="124" t="s">
        <v>3013</v>
      </c>
      <c r="J5052" s="124" t="s">
        <v>2</v>
      </c>
      <c r="K5052" s="124" t="s">
        <v>3097</v>
      </c>
      <c r="L5052" s="124" t="s">
        <v>3097</v>
      </c>
      <c r="M5052" s="124" t="s">
        <v>3098</v>
      </c>
      <c r="N5052" s="124" t="s">
        <v>3099</v>
      </c>
      <c r="O5052" s="124" t="s">
        <v>3100</v>
      </c>
      <c r="P5052" s="124" t="s">
        <v>3097</v>
      </c>
      <c r="Q5052" s="126" t="s">
        <v>3101</v>
      </c>
      <c r="R5052" s="35"/>
    </row>
    <row r="5053" spans="1:18" x14ac:dyDescent="0.3">
      <c r="A5053" s="128"/>
      <c r="B5053" s="128"/>
      <c r="C5053" s="128"/>
      <c r="D5053" s="128"/>
      <c r="E5053" s="128"/>
      <c r="F5053" s="128"/>
      <c r="G5053" s="128"/>
      <c r="H5053" s="10" t="s">
        <v>0</v>
      </c>
      <c r="I5053" s="103">
        <v>1</v>
      </c>
      <c r="J5053" s="103">
        <v>2</v>
      </c>
      <c r="K5053" s="103">
        <v>3</v>
      </c>
      <c r="L5053" s="103" t="s">
        <v>3</v>
      </c>
      <c r="M5053" s="103">
        <v>5</v>
      </c>
      <c r="N5053" s="103">
        <v>6</v>
      </c>
      <c r="O5053" s="103">
        <v>7</v>
      </c>
      <c r="P5053" s="103" t="s">
        <v>3102</v>
      </c>
      <c r="Q5053" s="103">
        <v>9</v>
      </c>
      <c r="R5053" s="35"/>
    </row>
    <row r="5054" spans="1:18" x14ac:dyDescent="0.3">
      <c r="A5054" s="128"/>
      <c r="B5054" s="128"/>
      <c r="C5054" s="128"/>
      <c r="D5054" s="128"/>
      <c r="E5054" s="128"/>
      <c r="F5054" s="128"/>
      <c r="G5054" s="128"/>
      <c r="H5054" s="11" t="s">
        <v>100</v>
      </c>
      <c r="I5054" s="105">
        <f>SUM(I5050)</f>
        <v>1871680</v>
      </c>
      <c r="J5054" s="105">
        <f>SUM(J5050)</f>
        <v>1761680</v>
      </c>
      <c r="K5054" s="105">
        <f>SUM(K5050)</f>
        <v>0</v>
      </c>
      <c r="L5054" s="105">
        <f t="shared" si="1757"/>
        <v>468796</v>
      </c>
      <c r="M5054" s="105">
        <f>SUM(M5050)</f>
        <v>138246</v>
      </c>
      <c r="N5054" s="105">
        <f t="shared" ref="N5054:O5054" si="1774">SUM(N5050)</f>
        <v>168550</v>
      </c>
      <c r="O5054" s="105">
        <f t="shared" si="1774"/>
        <v>162000</v>
      </c>
      <c r="P5054" s="105">
        <f t="shared" si="1758"/>
        <v>468796</v>
      </c>
      <c r="Q5054" s="105">
        <f t="shared" si="1759"/>
        <v>26.61073520730212</v>
      </c>
      <c r="R5054" s="35"/>
    </row>
    <row r="5055" spans="1:18" x14ac:dyDescent="0.3">
      <c r="A5055" s="128"/>
      <c r="B5055" s="128"/>
      <c r="C5055" s="128"/>
      <c r="D5055" s="128"/>
      <c r="E5055" s="128"/>
      <c r="F5055" s="128"/>
      <c r="G5055" s="128"/>
      <c r="H5055" s="12" t="s">
        <v>62</v>
      </c>
      <c r="I5055" s="105">
        <f>SUM(I5054)</f>
        <v>1871680</v>
      </c>
      <c r="J5055" s="105">
        <f>SUM(J5054)</f>
        <v>1761680</v>
      </c>
      <c r="K5055" s="105">
        <f>SUM(K5054)</f>
        <v>0</v>
      </c>
      <c r="L5055" s="105">
        <f t="shared" si="1757"/>
        <v>468796</v>
      </c>
      <c r="M5055" s="105">
        <f>SUM(M5054)</f>
        <v>138246</v>
      </c>
      <c r="N5055" s="105">
        <f t="shared" ref="N5055:O5055" si="1775">SUM(N5054)</f>
        <v>168550</v>
      </c>
      <c r="O5055" s="105">
        <f t="shared" si="1775"/>
        <v>162000</v>
      </c>
      <c r="P5055" s="105">
        <f t="shared" si="1758"/>
        <v>468796</v>
      </c>
      <c r="Q5055" s="105">
        <f t="shared" si="1759"/>
        <v>26.61073520730212</v>
      </c>
      <c r="R5055" s="35"/>
    </row>
    <row r="5056" spans="1:18" x14ac:dyDescent="0.3">
      <c r="A5056" s="129"/>
      <c r="B5056" s="129"/>
      <c r="C5056" s="129"/>
      <c r="D5056" s="129"/>
      <c r="E5056" s="129"/>
      <c r="F5056" s="129"/>
      <c r="G5056" s="129"/>
      <c r="R5056" s="35"/>
    </row>
    <row r="5057" spans="1:18" ht="15" thickBot="1" x14ac:dyDescent="0.35">
      <c r="A5057" s="81" t="s">
        <v>0</v>
      </c>
      <c r="B5057" s="81" t="s">
        <v>0</v>
      </c>
      <c r="C5057" s="81" t="s">
        <v>0</v>
      </c>
      <c r="D5057" s="81" t="s">
        <v>0</v>
      </c>
      <c r="E5057" s="81" t="s">
        <v>0</v>
      </c>
      <c r="F5057" s="81" t="s">
        <v>0</v>
      </c>
      <c r="G5057" s="81" t="s">
        <v>0</v>
      </c>
      <c r="H5057" s="13" t="s">
        <v>0</v>
      </c>
      <c r="I5057" s="106"/>
      <c r="J5057" s="106"/>
      <c r="K5057" s="106"/>
      <c r="L5057" s="106"/>
      <c r="M5057" s="106"/>
      <c r="N5057" s="106"/>
      <c r="O5057" s="106"/>
      <c r="P5057" s="106"/>
      <c r="Q5057" s="106"/>
      <c r="R5057" s="35"/>
    </row>
    <row r="5058" spans="1:18" s="34" customFormat="1" ht="31.2" thickBot="1" x14ac:dyDescent="0.35">
      <c r="A5058" s="45" t="s">
        <v>112</v>
      </c>
      <c r="B5058" s="45" t="s">
        <v>113</v>
      </c>
      <c r="C5058" s="45" t="s">
        <v>114</v>
      </c>
      <c r="D5058" s="46" t="s">
        <v>0</v>
      </c>
      <c r="E5058" s="45" t="s">
        <v>3014</v>
      </c>
      <c r="F5058" s="45" t="s">
        <v>115</v>
      </c>
      <c r="G5058" s="45" t="s">
        <v>116</v>
      </c>
      <c r="H5058" s="29" t="s">
        <v>1</v>
      </c>
      <c r="I5058" s="124" t="s">
        <v>3013</v>
      </c>
      <c r="J5058" s="124" t="s">
        <v>2</v>
      </c>
      <c r="K5058" s="124" t="s">
        <v>3097</v>
      </c>
      <c r="L5058" s="124" t="s">
        <v>3097</v>
      </c>
      <c r="M5058" s="124" t="s">
        <v>3098</v>
      </c>
      <c r="N5058" s="124" t="s">
        <v>3099</v>
      </c>
      <c r="O5058" s="124" t="s">
        <v>3100</v>
      </c>
      <c r="P5058" s="124" t="s">
        <v>3097</v>
      </c>
      <c r="Q5058" s="126" t="s">
        <v>3101</v>
      </c>
      <c r="R5058" s="35"/>
    </row>
    <row r="5059" spans="1:18" x14ac:dyDescent="0.3">
      <c r="A5059" s="50" t="s">
        <v>0</v>
      </c>
      <c r="B5059" s="50" t="s">
        <v>0</v>
      </c>
      <c r="C5059" s="50" t="s">
        <v>0</v>
      </c>
      <c r="D5059" s="51" t="s">
        <v>0</v>
      </c>
      <c r="E5059" s="51" t="s">
        <v>0</v>
      </c>
      <c r="F5059" s="86" t="s">
        <v>0</v>
      </c>
      <c r="G5059" s="87" t="s">
        <v>0</v>
      </c>
      <c r="H5059" s="8" t="s">
        <v>0</v>
      </c>
      <c r="I5059" s="103">
        <v>1</v>
      </c>
      <c r="J5059" s="103">
        <v>2</v>
      </c>
      <c r="K5059" s="103">
        <v>3</v>
      </c>
      <c r="L5059" s="103" t="s">
        <v>3</v>
      </c>
      <c r="M5059" s="103">
        <v>5</v>
      </c>
      <c r="N5059" s="103">
        <v>6</v>
      </c>
      <c r="O5059" s="103">
        <v>7</v>
      </c>
      <c r="P5059" s="103" t="s">
        <v>3102</v>
      </c>
      <c r="Q5059" s="103">
        <v>9</v>
      </c>
      <c r="R5059" s="35"/>
    </row>
    <row r="5060" spans="1:18" x14ac:dyDescent="0.3">
      <c r="A5060" s="41" t="s">
        <v>796</v>
      </c>
      <c r="B5060" s="41" t="s">
        <v>166</v>
      </c>
      <c r="C5060" s="40" t="s">
        <v>1050</v>
      </c>
      <c r="D5060" s="40" t="s">
        <v>1803</v>
      </c>
      <c r="E5060" s="52" t="s">
        <v>0</v>
      </c>
      <c r="F5060" s="52" t="s">
        <v>0</v>
      </c>
      <c r="G5060" s="52" t="s">
        <v>0</v>
      </c>
      <c r="H5060" s="6" t="s">
        <v>1804</v>
      </c>
      <c r="I5060" s="102"/>
      <c r="J5060" s="102"/>
      <c r="K5060" s="102"/>
      <c r="L5060" s="102">
        <f t="shared" si="1757"/>
        <v>0</v>
      </c>
      <c r="M5060" s="102">
        <v>0</v>
      </c>
      <c r="N5060" s="102"/>
      <c r="O5060" s="102"/>
      <c r="P5060" s="102">
        <f t="shared" si="1758"/>
        <v>0</v>
      </c>
      <c r="Q5060" s="102" t="str">
        <f t="shared" si="1759"/>
        <v>-</v>
      </c>
      <c r="R5060" s="35"/>
    </row>
    <row r="5061" spans="1:18" s="34" customFormat="1" ht="20.399999999999999" x14ac:dyDescent="0.3">
      <c r="A5061" s="43" t="s">
        <v>0</v>
      </c>
      <c r="B5061" s="43" t="s">
        <v>0</v>
      </c>
      <c r="C5061" s="43" t="s">
        <v>0</v>
      </c>
      <c r="D5061" s="49" t="s">
        <v>0</v>
      </c>
      <c r="E5061" s="49" t="s">
        <v>0</v>
      </c>
      <c r="F5061" s="49" t="s">
        <v>0</v>
      </c>
      <c r="G5061" s="49" t="s">
        <v>0</v>
      </c>
      <c r="H5061" s="21" t="s">
        <v>26</v>
      </c>
      <c r="I5061" s="112">
        <f>SUM(I5062,I5070,I5072)</f>
        <v>1885777</v>
      </c>
      <c r="J5061" s="112">
        <f>SUM(J5062,J5070,J5072)</f>
        <v>1838277</v>
      </c>
      <c r="K5061" s="112">
        <f>SUM(K5062,K5070,K5072)</f>
        <v>0</v>
      </c>
      <c r="L5061" s="112">
        <f t="shared" si="1757"/>
        <v>463716</v>
      </c>
      <c r="M5061" s="112">
        <f>SUM(M5062,M5070,M5072)</f>
        <v>134114</v>
      </c>
      <c r="N5061" s="112">
        <f t="shared" ref="N5061:O5061" si="1776">SUM(N5062,N5070,N5072)</f>
        <v>168150</v>
      </c>
      <c r="O5061" s="112">
        <f t="shared" si="1776"/>
        <v>161452</v>
      </c>
      <c r="P5061" s="112">
        <f t="shared" si="1758"/>
        <v>463716</v>
      </c>
      <c r="Q5061" s="112">
        <f t="shared" si="1759"/>
        <v>25.225578082084471</v>
      </c>
      <c r="R5061" s="35"/>
    </row>
    <row r="5062" spans="1:18" x14ac:dyDescent="0.3">
      <c r="A5062" s="40" t="s">
        <v>796</v>
      </c>
      <c r="B5062" s="40" t="s">
        <v>166</v>
      </c>
      <c r="C5062" s="40" t="s">
        <v>1050</v>
      </c>
      <c r="D5062" s="40" t="s">
        <v>1803</v>
      </c>
      <c r="E5062" s="52" t="s">
        <v>119</v>
      </c>
      <c r="F5062" s="52" t="s">
        <v>0</v>
      </c>
      <c r="G5062" s="52" t="s">
        <v>0</v>
      </c>
      <c r="H5062" s="6" t="s">
        <v>5</v>
      </c>
      <c r="I5062" s="104">
        <f>SUM(I5063,I5064)</f>
        <v>1555872</v>
      </c>
      <c r="J5062" s="104">
        <f>SUM(J5063,J5064)</f>
        <v>1555872</v>
      </c>
      <c r="K5062" s="104">
        <f>SUM(K5063,K5064)</f>
        <v>0</v>
      </c>
      <c r="L5062" s="104">
        <f t="shared" si="1757"/>
        <v>394331</v>
      </c>
      <c r="M5062" s="104">
        <f>SUM(M5063,M5064)</f>
        <v>122331</v>
      </c>
      <c r="N5062" s="104">
        <f t="shared" ref="N5062:O5062" si="1777">SUM(N5063,N5064)</f>
        <v>136000</v>
      </c>
      <c r="O5062" s="104">
        <f t="shared" si="1777"/>
        <v>136000</v>
      </c>
      <c r="P5062" s="104">
        <f t="shared" si="1758"/>
        <v>394331</v>
      </c>
      <c r="Q5062" s="104">
        <f t="shared" si="1759"/>
        <v>25.344694165072706</v>
      </c>
      <c r="R5062" s="35"/>
    </row>
    <row r="5063" spans="1:18" x14ac:dyDescent="0.3">
      <c r="A5063" s="40" t="s">
        <v>796</v>
      </c>
      <c r="B5063" s="40" t="s">
        <v>166</v>
      </c>
      <c r="C5063" s="40" t="s">
        <v>1050</v>
      </c>
      <c r="D5063" s="40" t="s">
        <v>1803</v>
      </c>
      <c r="E5063" s="88" t="s">
        <v>3015</v>
      </c>
      <c r="F5063" s="40"/>
      <c r="G5063" s="81" t="s">
        <v>3072</v>
      </c>
      <c r="H5063" s="9" t="s">
        <v>6</v>
      </c>
      <c r="I5063" s="102">
        <v>1356372</v>
      </c>
      <c r="J5063" s="102">
        <v>1356372</v>
      </c>
      <c r="K5063" s="102"/>
      <c r="L5063" s="102">
        <f t="shared" si="1757"/>
        <v>348865</v>
      </c>
      <c r="M5063" s="102">
        <v>108865</v>
      </c>
      <c r="N5063" s="102">
        <v>120000</v>
      </c>
      <c r="O5063" s="102">
        <v>120000</v>
      </c>
      <c r="P5063" s="102">
        <f t="shared" si="1758"/>
        <v>348865</v>
      </c>
      <c r="Q5063" s="102">
        <f t="shared" si="1759"/>
        <v>25.720451321613837</v>
      </c>
      <c r="R5063" s="35"/>
    </row>
    <row r="5064" spans="1:18" x14ac:dyDescent="0.3">
      <c r="A5064" s="41" t="s">
        <v>796</v>
      </c>
      <c r="B5064" s="41" t="s">
        <v>166</v>
      </c>
      <c r="C5064" s="41" t="s">
        <v>1050</v>
      </c>
      <c r="D5064" s="41" t="s">
        <v>1803</v>
      </c>
      <c r="E5064" s="41" t="s">
        <v>120</v>
      </c>
      <c r="F5064" s="40" t="s">
        <v>0</v>
      </c>
      <c r="G5064" s="81" t="s">
        <v>0</v>
      </c>
      <c r="H5064" s="6" t="s">
        <v>7</v>
      </c>
      <c r="I5064" s="104">
        <f>SUM(I5065:I5069)</f>
        <v>199500</v>
      </c>
      <c r="J5064" s="104">
        <f>SUM(J5065:J5069)</f>
        <v>199500</v>
      </c>
      <c r="K5064" s="104">
        <f>SUM(K5065:K5069)</f>
        <v>0</v>
      </c>
      <c r="L5064" s="104">
        <f t="shared" si="1757"/>
        <v>45466</v>
      </c>
      <c r="M5064" s="104">
        <f>SUM(M5065:M5069)</f>
        <v>13466</v>
      </c>
      <c r="N5064" s="104">
        <f t="shared" ref="N5064:O5064" si="1778">SUM(N5065:N5069)</f>
        <v>16000</v>
      </c>
      <c r="O5064" s="104">
        <f t="shared" si="1778"/>
        <v>16000</v>
      </c>
      <c r="P5064" s="104">
        <f t="shared" si="1758"/>
        <v>45466</v>
      </c>
      <c r="Q5064" s="104">
        <f t="shared" si="1759"/>
        <v>22.789974937343356</v>
      </c>
      <c r="R5064" s="35"/>
    </row>
    <row r="5065" spans="1:18" x14ac:dyDescent="0.3">
      <c r="A5065" s="40" t="s">
        <v>796</v>
      </c>
      <c r="B5065" s="40" t="s">
        <v>166</v>
      </c>
      <c r="C5065" s="40" t="s">
        <v>1050</v>
      </c>
      <c r="D5065" s="40" t="s">
        <v>1803</v>
      </c>
      <c r="E5065" s="88" t="s">
        <v>3016</v>
      </c>
      <c r="F5065" s="40" t="s">
        <v>1805</v>
      </c>
      <c r="G5065" s="81" t="s">
        <v>3072</v>
      </c>
      <c r="H5065" s="9" t="s">
        <v>9</v>
      </c>
      <c r="I5065" s="102">
        <v>37000</v>
      </c>
      <c r="J5065" s="102">
        <v>37000</v>
      </c>
      <c r="K5065" s="102"/>
      <c r="L5065" s="102">
        <f t="shared" si="1757"/>
        <v>10264</v>
      </c>
      <c r="M5065" s="102">
        <v>3264</v>
      </c>
      <c r="N5065" s="102">
        <v>3500</v>
      </c>
      <c r="O5065" s="102">
        <v>3500</v>
      </c>
      <c r="P5065" s="102">
        <f t="shared" si="1758"/>
        <v>10264</v>
      </c>
      <c r="Q5065" s="102">
        <f t="shared" si="1759"/>
        <v>27.740540540540543</v>
      </c>
      <c r="R5065" s="35"/>
    </row>
    <row r="5066" spans="1:18" x14ac:dyDescent="0.3">
      <c r="A5066" s="40" t="s">
        <v>796</v>
      </c>
      <c r="B5066" s="40" t="s">
        <v>166</v>
      </c>
      <c r="C5066" s="40" t="s">
        <v>1050</v>
      </c>
      <c r="D5066" s="40" t="s">
        <v>1803</v>
      </c>
      <c r="E5066" s="88" t="s">
        <v>3016</v>
      </c>
      <c r="F5066" s="40" t="s">
        <v>1806</v>
      </c>
      <c r="G5066" s="81" t="s">
        <v>3072</v>
      </c>
      <c r="H5066" s="9" t="s">
        <v>12</v>
      </c>
      <c r="I5066" s="102">
        <v>121000</v>
      </c>
      <c r="J5066" s="102">
        <v>121000</v>
      </c>
      <c r="K5066" s="102"/>
      <c r="L5066" s="102">
        <f t="shared" si="1757"/>
        <v>35202</v>
      </c>
      <c r="M5066" s="102">
        <v>10202</v>
      </c>
      <c r="N5066" s="102">
        <v>12500</v>
      </c>
      <c r="O5066" s="102">
        <v>12500</v>
      </c>
      <c r="P5066" s="102">
        <f t="shared" si="1758"/>
        <v>35202</v>
      </c>
      <c r="Q5066" s="102">
        <f t="shared" si="1759"/>
        <v>29.092561983471079</v>
      </c>
      <c r="R5066" s="35"/>
    </row>
    <row r="5067" spans="1:18" x14ac:dyDescent="0.3">
      <c r="A5067" s="40" t="s">
        <v>796</v>
      </c>
      <c r="B5067" s="40" t="s">
        <v>166</v>
      </c>
      <c r="C5067" s="40" t="s">
        <v>1050</v>
      </c>
      <c r="D5067" s="40" t="s">
        <v>1803</v>
      </c>
      <c r="E5067" s="88" t="s">
        <v>3016</v>
      </c>
      <c r="F5067" s="40" t="s">
        <v>1807</v>
      </c>
      <c r="G5067" s="81" t="s">
        <v>3072</v>
      </c>
      <c r="H5067" s="9" t="s">
        <v>10</v>
      </c>
      <c r="I5067" s="102">
        <v>28500</v>
      </c>
      <c r="J5067" s="102">
        <v>28500</v>
      </c>
      <c r="K5067" s="102"/>
      <c r="L5067" s="102">
        <f t="shared" ref="L5067:L5130" si="1779">SUM(M5067:O5067)</f>
        <v>0</v>
      </c>
      <c r="M5067" s="102">
        <v>0</v>
      </c>
      <c r="N5067" s="102"/>
      <c r="O5067" s="102"/>
      <c r="P5067" s="102">
        <f t="shared" si="1758"/>
        <v>0</v>
      </c>
      <c r="Q5067" s="102">
        <f t="shared" si="1759"/>
        <v>0</v>
      </c>
      <c r="R5067" s="35"/>
    </row>
    <row r="5068" spans="1:18" x14ac:dyDescent="0.3">
      <c r="A5068" s="40" t="s">
        <v>796</v>
      </c>
      <c r="B5068" s="40" t="s">
        <v>166</v>
      </c>
      <c r="C5068" s="40" t="s">
        <v>1050</v>
      </c>
      <c r="D5068" s="40" t="s">
        <v>1803</v>
      </c>
      <c r="E5068" s="88" t="s">
        <v>3016</v>
      </c>
      <c r="F5068" s="40" t="s">
        <v>1808</v>
      </c>
      <c r="G5068" s="81" t="s">
        <v>3072</v>
      </c>
      <c r="H5068" s="9" t="s">
        <v>8</v>
      </c>
      <c r="I5068" s="102">
        <v>0</v>
      </c>
      <c r="J5068" s="102">
        <v>0</v>
      </c>
      <c r="K5068" s="102"/>
      <c r="L5068" s="102">
        <f t="shared" si="1779"/>
        <v>0</v>
      </c>
      <c r="M5068" s="102">
        <v>0</v>
      </c>
      <c r="N5068" s="102"/>
      <c r="O5068" s="102"/>
      <c r="P5068" s="102">
        <f t="shared" ref="P5068:P5130" si="1780">K5068+L5068</f>
        <v>0</v>
      </c>
      <c r="Q5068" s="102" t="str">
        <f t="shared" ref="Q5068:Q5130" si="1781">IF(J5068=0,"-",P5068/J5068*100)</f>
        <v>-</v>
      </c>
      <c r="R5068" s="35"/>
    </row>
    <row r="5069" spans="1:18" x14ac:dyDescent="0.3">
      <c r="A5069" s="40" t="s">
        <v>796</v>
      </c>
      <c r="B5069" s="40" t="s">
        <v>166</v>
      </c>
      <c r="C5069" s="40" t="s">
        <v>1050</v>
      </c>
      <c r="D5069" s="40" t="s">
        <v>1803</v>
      </c>
      <c r="E5069" s="88" t="s">
        <v>3016</v>
      </c>
      <c r="F5069" s="40" t="s">
        <v>1809</v>
      </c>
      <c r="G5069" s="81" t="s">
        <v>3072</v>
      </c>
      <c r="H5069" s="9" t="s">
        <v>11</v>
      </c>
      <c r="I5069" s="102">
        <v>13000</v>
      </c>
      <c r="J5069" s="102">
        <v>13000</v>
      </c>
      <c r="K5069" s="102"/>
      <c r="L5069" s="102">
        <f t="shared" si="1779"/>
        <v>0</v>
      </c>
      <c r="M5069" s="102">
        <v>0</v>
      </c>
      <c r="N5069" s="102"/>
      <c r="O5069" s="102"/>
      <c r="P5069" s="102">
        <f t="shared" si="1780"/>
        <v>0</v>
      </c>
      <c r="Q5069" s="102">
        <f t="shared" si="1781"/>
        <v>0</v>
      </c>
      <c r="R5069" s="35"/>
    </row>
    <row r="5070" spans="1:18" x14ac:dyDescent="0.3">
      <c r="A5070" s="40" t="s">
        <v>796</v>
      </c>
      <c r="B5070" s="40" t="s">
        <v>166</v>
      </c>
      <c r="C5070" s="40" t="s">
        <v>1050</v>
      </c>
      <c r="D5070" s="40" t="s">
        <v>1803</v>
      </c>
      <c r="E5070" s="52" t="s">
        <v>124</v>
      </c>
      <c r="F5070" s="52" t="s">
        <v>0</v>
      </c>
      <c r="G5070" s="52" t="s">
        <v>0</v>
      </c>
      <c r="H5070" s="6" t="s">
        <v>14</v>
      </c>
      <c r="I5070" s="104">
        <f>SUM(I5071)</f>
        <v>143605</v>
      </c>
      <c r="J5070" s="104">
        <f>SUM(J5071)</f>
        <v>143605</v>
      </c>
      <c r="K5070" s="104">
        <f>SUM(K5071)</f>
        <v>0</v>
      </c>
      <c r="L5070" s="104">
        <f t="shared" si="1779"/>
        <v>37932</v>
      </c>
      <c r="M5070" s="104">
        <f>SUM(M5071)</f>
        <v>11432</v>
      </c>
      <c r="N5070" s="104">
        <f t="shared" ref="N5070:O5070" si="1782">SUM(N5071)</f>
        <v>14000</v>
      </c>
      <c r="O5070" s="104">
        <f t="shared" si="1782"/>
        <v>12500</v>
      </c>
      <c r="P5070" s="104">
        <f t="shared" si="1780"/>
        <v>37932</v>
      </c>
      <c r="Q5070" s="104">
        <f t="shared" si="1781"/>
        <v>26.414122070958534</v>
      </c>
      <c r="R5070" s="35"/>
    </row>
    <row r="5071" spans="1:18" x14ac:dyDescent="0.3">
      <c r="A5071" s="40" t="s">
        <v>796</v>
      </c>
      <c r="B5071" s="40" t="s">
        <v>166</v>
      </c>
      <c r="C5071" s="40" t="s">
        <v>1050</v>
      </c>
      <c r="D5071" s="40" t="s">
        <v>1803</v>
      </c>
      <c r="E5071" s="88" t="s">
        <v>3017</v>
      </c>
      <c r="F5071" s="40"/>
      <c r="G5071" s="81" t="s">
        <v>3072</v>
      </c>
      <c r="H5071" s="9" t="s">
        <v>15</v>
      </c>
      <c r="I5071" s="102">
        <v>143605</v>
      </c>
      <c r="J5071" s="102">
        <v>143605</v>
      </c>
      <c r="K5071" s="102"/>
      <c r="L5071" s="102">
        <f t="shared" si="1779"/>
        <v>37932</v>
      </c>
      <c r="M5071" s="102">
        <v>11432</v>
      </c>
      <c r="N5071" s="102">
        <v>14000</v>
      </c>
      <c r="O5071" s="102">
        <v>12500</v>
      </c>
      <c r="P5071" s="102">
        <f t="shared" si="1780"/>
        <v>37932</v>
      </c>
      <c r="Q5071" s="102">
        <f t="shared" si="1781"/>
        <v>26.414122070958534</v>
      </c>
      <c r="R5071" s="35"/>
    </row>
    <row r="5072" spans="1:18" x14ac:dyDescent="0.3">
      <c r="A5072" s="40" t="s">
        <v>796</v>
      </c>
      <c r="B5072" s="40" t="s">
        <v>166</v>
      </c>
      <c r="C5072" s="40" t="s">
        <v>1050</v>
      </c>
      <c r="D5072" s="40" t="s">
        <v>1803</v>
      </c>
      <c r="E5072" s="52" t="s">
        <v>125</v>
      </c>
      <c r="F5072" s="52" t="s">
        <v>0</v>
      </c>
      <c r="G5072" s="52" t="s">
        <v>0</v>
      </c>
      <c r="H5072" s="6" t="s">
        <v>16</v>
      </c>
      <c r="I5072" s="104">
        <f>SUM(I5073:I5079)</f>
        <v>186300</v>
      </c>
      <c r="J5072" s="104">
        <f>SUM(J5073:J5079)</f>
        <v>138800</v>
      </c>
      <c r="K5072" s="104">
        <f>SUM(K5073:K5079)</f>
        <v>0</v>
      </c>
      <c r="L5072" s="104">
        <f t="shared" si="1779"/>
        <v>31453</v>
      </c>
      <c r="M5072" s="104">
        <f>SUM(M5073:M5079)</f>
        <v>351</v>
      </c>
      <c r="N5072" s="104">
        <f t="shared" ref="N5072:O5072" si="1783">SUM(N5073:N5079)</f>
        <v>18150</v>
      </c>
      <c r="O5072" s="104">
        <f t="shared" si="1783"/>
        <v>12952</v>
      </c>
      <c r="P5072" s="104">
        <f t="shared" si="1780"/>
        <v>31453</v>
      </c>
      <c r="Q5072" s="104">
        <f t="shared" si="1781"/>
        <v>22.660662824207492</v>
      </c>
      <c r="R5072" s="35"/>
    </row>
    <row r="5073" spans="1:18" x14ac:dyDescent="0.3">
      <c r="A5073" s="40" t="s">
        <v>796</v>
      </c>
      <c r="B5073" s="40" t="s">
        <v>166</v>
      </c>
      <c r="C5073" s="40" t="s">
        <v>1050</v>
      </c>
      <c r="D5073" s="40" t="s">
        <v>1803</v>
      </c>
      <c r="E5073" s="88" t="s">
        <v>3018</v>
      </c>
      <c r="F5073" s="40"/>
      <c r="G5073" s="81" t="s">
        <v>3072</v>
      </c>
      <c r="H5073" s="9" t="s">
        <v>17</v>
      </c>
      <c r="I5073" s="102">
        <v>8500</v>
      </c>
      <c r="J5073" s="102">
        <v>1000</v>
      </c>
      <c r="K5073" s="102"/>
      <c r="L5073" s="102">
        <f t="shared" si="1779"/>
        <v>0</v>
      </c>
      <c r="M5073" s="102">
        <v>0</v>
      </c>
      <c r="N5073" s="102"/>
      <c r="O5073" s="102"/>
      <c r="P5073" s="102">
        <f t="shared" si="1780"/>
        <v>0</v>
      </c>
      <c r="Q5073" s="102">
        <f t="shared" si="1781"/>
        <v>0</v>
      </c>
      <c r="R5073" s="35"/>
    </row>
    <row r="5074" spans="1:18" x14ac:dyDescent="0.3">
      <c r="A5074" s="40" t="s">
        <v>796</v>
      </c>
      <c r="B5074" s="40" t="s">
        <v>166</v>
      </c>
      <c r="C5074" s="40" t="s">
        <v>1050</v>
      </c>
      <c r="D5074" s="40" t="s">
        <v>1803</v>
      </c>
      <c r="E5074" s="88" t="s">
        <v>3031</v>
      </c>
      <c r="F5074" s="40"/>
      <c r="G5074" s="81" t="s">
        <v>3072</v>
      </c>
      <c r="H5074" s="9" t="s">
        <v>18</v>
      </c>
      <c r="I5074" s="102">
        <v>67400</v>
      </c>
      <c r="J5074" s="102">
        <v>67400</v>
      </c>
      <c r="K5074" s="102"/>
      <c r="L5074" s="102">
        <f t="shared" si="1779"/>
        <v>18000</v>
      </c>
      <c r="M5074" s="102">
        <v>0</v>
      </c>
      <c r="N5074" s="102">
        <v>11000</v>
      </c>
      <c r="O5074" s="102">
        <v>7000</v>
      </c>
      <c r="P5074" s="102">
        <f t="shared" si="1780"/>
        <v>18000</v>
      </c>
      <c r="Q5074" s="102">
        <f t="shared" si="1781"/>
        <v>26.706231454005934</v>
      </c>
      <c r="R5074" s="35"/>
    </row>
    <row r="5075" spans="1:18" x14ac:dyDescent="0.3">
      <c r="A5075" s="40" t="s">
        <v>796</v>
      </c>
      <c r="B5075" s="40" t="s">
        <v>166</v>
      </c>
      <c r="C5075" s="40" t="s">
        <v>1050</v>
      </c>
      <c r="D5075" s="40" t="s">
        <v>1803</v>
      </c>
      <c r="E5075" s="88" t="s">
        <v>3032</v>
      </c>
      <c r="F5075" s="40"/>
      <c r="G5075" s="81" t="s">
        <v>3072</v>
      </c>
      <c r="H5075" s="9" t="s">
        <v>19</v>
      </c>
      <c r="I5075" s="102">
        <v>16300</v>
      </c>
      <c r="J5075" s="102">
        <v>15300</v>
      </c>
      <c r="K5075" s="102"/>
      <c r="L5075" s="102">
        <f t="shared" si="1779"/>
        <v>3800</v>
      </c>
      <c r="M5075" s="102">
        <v>0</v>
      </c>
      <c r="N5075" s="102">
        <v>2500</v>
      </c>
      <c r="O5075" s="102">
        <v>1300</v>
      </c>
      <c r="P5075" s="102">
        <f t="shared" si="1780"/>
        <v>3800</v>
      </c>
      <c r="Q5075" s="102">
        <f t="shared" si="1781"/>
        <v>24.836601307189543</v>
      </c>
      <c r="R5075" s="35"/>
    </row>
    <row r="5076" spans="1:18" x14ac:dyDescent="0.3">
      <c r="A5076" s="40" t="s">
        <v>796</v>
      </c>
      <c r="B5076" s="40" t="s">
        <v>166</v>
      </c>
      <c r="C5076" s="40" t="s">
        <v>1050</v>
      </c>
      <c r="D5076" s="40" t="s">
        <v>1803</v>
      </c>
      <c r="E5076" s="88" t="s">
        <v>3026</v>
      </c>
      <c r="F5076" s="40"/>
      <c r="G5076" s="81" t="s">
        <v>3072</v>
      </c>
      <c r="H5076" s="9" t="s">
        <v>20</v>
      </c>
      <c r="I5076" s="102">
        <v>26000</v>
      </c>
      <c r="J5076" s="102">
        <v>20000</v>
      </c>
      <c r="K5076" s="102"/>
      <c r="L5076" s="102">
        <f t="shared" si="1779"/>
        <v>3334</v>
      </c>
      <c r="M5076" s="102">
        <v>0</v>
      </c>
      <c r="N5076" s="102">
        <v>1667</v>
      </c>
      <c r="O5076" s="102">
        <v>1667</v>
      </c>
      <c r="P5076" s="102">
        <f t="shared" si="1780"/>
        <v>3334</v>
      </c>
      <c r="Q5076" s="102">
        <f t="shared" si="1781"/>
        <v>16.669999999999998</v>
      </c>
      <c r="R5076" s="35"/>
    </row>
    <row r="5077" spans="1:18" x14ac:dyDescent="0.3">
      <c r="A5077" s="40" t="s">
        <v>796</v>
      </c>
      <c r="B5077" s="40" t="s">
        <v>166</v>
      </c>
      <c r="C5077" s="40" t="s">
        <v>1050</v>
      </c>
      <c r="D5077" s="40" t="s">
        <v>1803</v>
      </c>
      <c r="E5077" s="88" t="s">
        <v>3035</v>
      </c>
      <c r="F5077" s="40"/>
      <c r="G5077" s="81" t="s">
        <v>3072</v>
      </c>
      <c r="H5077" s="9" t="s">
        <v>23</v>
      </c>
      <c r="I5077" s="102">
        <v>21000</v>
      </c>
      <c r="J5077" s="102">
        <v>11000</v>
      </c>
      <c r="K5077" s="102"/>
      <c r="L5077" s="102">
        <f t="shared" si="1779"/>
        <v>1834</v>
      </c>
      <c r="M5077" s="102">
        <v>0</v>
      </c>
      <c r="N5077" s="102">
        <v>917</v>
      </c>
      <c r="O5077" s="102">
        <v>917</v>
      </c>
      <c r="P5077" s="102">
        <f t="shared" si="1780"/>
        <v>1834</v>
      </c>
      <c r="Q5077" s="102">
        <f t="shared" si="1781"/>
        <v>16.672727272727272</v>
      </c>
      <c r="R5077" s="35"/>
    </row>
    <row r="5078" spans="1:18" x14ac:dyDescent="0.3">
      <c r="A5078" s="40" t="s">
        <v>796</v>
      </c>
      <c r="B5078" s="40" t="s">
        <v>166</v>
      </c>
      <c r="C5078" s="40" t="s">
        <v>1050</v>
      </c>
      <c r="D5078" s="40" t="s">
        <v>1803</v>
      </c>
      <c r="E5078" s="88" t="s">
        <v>3036</v>
      </c>
      <c r="F5078" s="40"/>
      <c r="G5078" s="81" t="s">
        <v>3072</v>
      </c>
      <c r="H5078" s="9" t="s">
        <v>24</v>
      </c>
      <c r="I5078" s="102">
        <v>3000</v>
      </c>
      <c r="J5078" s="102">
        <v>0</v>
      </c>
      <c r="K5078" s="102"/>
      <c r="L5078" s="102">
        <f t="shared" si="1779"/>
        <v>0</v>
      </c>
      <c r="M5078" s="102">
        <v>0</v>
      </c>
      <c r="N5078" s="102"/>
      <c r="O5078" s="102"/>
      <c r="P5078" s="102">
        <f t="shared" si="1780"/>
        <v>0</v>
      </c>
      <c r="Q5078" s="102" t="str">
        <f t="shared" si="1781"/>
        <v>-</v>
      </c>
      <c r="R5078" s="35"/>
    </row>
    <row r="5079" spans="1:18" x14ac:dyDescent="0.3">
      <c r="A5079" s="41" t="s">
        <v>796</v>
      </c>
      <c r="B5079" s="41" t="s">
        <v>166</v>
      </c>
      <c r="C5079" s="41" t="s">
        <v>1050</v>
      </c>
      <c r="D5079" s="41" t="s">
        <v>1803</v>
      </c>
      <c r="E5079" s="41" t="s">
        <v>127</v>
      </c>
      <c r="F5079" s="40" t="s">
        <v>0</v>
      </c>
      <c r="G5079" s="81" t="s">
        <v>0</v>
      </c>
      <c r="H5079" s="6" t="s">
        <v>25</v>
      </c>
      <c r="I5079" s="104">
        <f>SUM(I5080:I5082)</f>
        <v>44100</v>
      </c>
      <c r="J5079" s="104">
        <f>SUM(J5080:J5082)</f>
        <v>24100</v>
      </c>
      <c r="K5079" s="104">
        <f>SUM(K5080:K5082)</f>
        <v>0</v>
      </c>
      <c r="L5079" s="104">
        <f t="shared" si="1779"/>
        <v>4485</v>
      </c>
      <c r="M5079" s="104">
        <f>SUM(M5080:M5082)</f>
        <v>351</v>
      </c>
      <c r="N5079" s="104">
        <f t="shared" ref="N5079:O5079" si="1784">SUM(N5080:N5082)</f>
        <v>2066</v>
      </c>
      <c r="O5079" s="104">
        <f t="shared" si="1784"/>
        <v>2068</v>
      </c>
      <c r="P5079" s="104">
        <f t="shared" si="1780"/>
        <v>4485</v>
      </c>
      <c r="Q5079" s="104">
        <f t="shared" si="1781"/>
        <v>18.609958506224068</v>
      </c>
      <c r="R5079" s="35"/>
    </row>
    <row r="5080" spans="1:18" x14ac:dyDescent="0.3">
      <c r="A5080" s="40" t="s">
        <v>796</v>
      </c>
      <c r="B5080" s="40" t="s">
        <v>166</v>
      </c>
      <c r="C5080" s="40" t="s">
        <v>1050</v>
      </c>
      <c r="D5080" s="40" t="s">
        <v>1803</v>
      </c>
      <c r="E5080" s="88" t="s">
        <v>3019</v>
      </c>
      <c r="F5080" s="40"/>
      <c r="G5080" s="81" t="s">
        <v>3072</v>
      </c>
      <c r="H5080" s="9" t="s">
        <v>25</v>
      </c>
      <c r="I5080" s="102">
        <v>30000</v>
      </c>
      <c r="J5080" s="102">
        <v>10000</v>
      </c>
      <c r="K5080" s="102"/>
      <c r="L5080" s="102">
        <f t="shared" si="1779"/>
        <v>1667</v>
      </c>
      <c r="M5080" s="102">
        <v>0</v>
      </c>
      <c r="N5080" s="102">
        <v>833</v>
      </c>
      <c r="O5080" s="102">
        <v>834</v>
      </c>
      <c r="P5080" s="102">
        <f t="shared" si="1780"/>
        <v>1667</v>
      </c>
      <c r="Q5080" s="102">
        <f t="shared" si="1781"/>
        <v>16.669999999999998</v>
      </c>
      <c r="R5080" s="35"/>
    </row>
    <row r="5081" spans="1:18" x14ac:dyDescent="0.3">
      <c r="A5081" s="40" t="s">
        <v>796</v>
      </c>
      <c r="B5081" s="40" t="s">
        <v>166</v>
      </c>
      <c r="C5081" s="40" t="s">
        <v>1050</v>
      </c>
      <c r="D5081" s="40" t="s">
        <v>1803</v>
      </c>
      <c r="E5081" s="88" t="s">
        <v>3019</v>
      </c>
      <c r="F5081" s="40" t="s">
        <v>1810</v>
      </c>
      <c r="G5081" s="81" t="s">
        <v>3072</v>
      </c>
      <c r="H5081" s="9" t="s">
        <v>135</v>
      </c>
      <c r="I5081" s="102">
        <v>4100</v>
      </c>
      <c r="J5081" s="102">
        <v>4100</v>
      </c>
      <c r="K5081" s="102"/>
      <c r="L5081" s="102">
        <f t="shared" si="1779"/>
        <v>1151</v>
      </c>
      <c r="M5081" s="102">
        <v>351</v>
      </c>
      <c r="N5081" s="102">
        <v>400</v>
      </c>
      <c r="O5081" s="102">
        <v>400</v>
      </c>
      <c r="P5081" s="102">
        <f t="shared" si="1780"/>
        <v>1151</v>
      </c>
      <c r="Q5081" s="102">
        <f t="shared" si="1781"/>
        <v>28.073170731707322</v>
      </c>
      <c r="R5081" s="35"/>
    </row>
    <row r="5082" spans="1:18" ht="20.399999999999999" x14ac:dyDescent="0.3">
      <c r="A5082" s="40" t="s">
        <v>796</v>
      </c>
      <c r="B5082" s="40" t="s">
        <v>166</v>
      </c>
      <c r="C5082" s="40" t="s">
        <v>1050</v>
      </c>
      <c r="D5082" s="40" t="s">
        <v>1803</v>
      </c>
      <c r="E5082" s="88" t="s">
        <v>3019</v>
      </c>
      <c r="F5082" s="40" t="s">
        <v>1811</v>
      </c>
      <c r="G5082" s="81" t="s">
        <v>3072</v>
      </c>
      <c r="H5082" s="9" t="s">
        <v>141</v>
      </c>
      <c r="I5082" s="102">
        <v>10000</v>
      </c>
      <c r="J5082" s="102">
        <v>10000</v>
      </c>
      <c r="K5082" s="102"/>
      <c r="L5082" s="102">
        <f t="shared" si="1779"/>
        <v>1667</v>
      </c>
      <c r="M5082" s="102">
        <v>0</v>
      </c>
      <c r="N5082" s="102">
        <v>833</v>
      </c>
      <c r="O5082" s="102">
        <v>834</v>
      </c>
      <c r="P5082" s="102">
        <f t="shared" si="1780"/>
        <v>1667</v>
      </c>
      <c r="Q5082" s="102">
        <f t="shared" si="1781"/>
        <v>16.669999999999998</v>
      </c>
      <c r="R5082" s="35"/>
    </row>
    <row r="5083" spans="1:18" s="34" customFormat="1" ht="20.399999999999999" x14ac:dyDescent="0.3">
      <c r="A5083" s="43" t="s">
        <v>0</v>
      </c>
      <c r="B5083" s="43" t="s">
        <v>0</v>
      </c>
      <c r="C5083" s="43" t="s">
        <v>0</v>
      </c>
      <c r="D5083" s="49" t="s">
        <v>0</v>
      </c>
      <c r="E5083" s="49" t="s">
        <v>0</v>
      </c>
      <c r="F5083" s="49" t="s">
        <v>0</v>
      </c>
      <c r="G5083" s="49" t="s">
        <v>0</v>
      </c>
      <c r="H5083" s="21" t="s">
        <v>35</v>
      </c>
      <c r="I5083" s="112">
        <f t="shared" ref="I5083:O5084" si="1785">SUM(I5084)</f>
        <v>100</v>
      </c>
      <c r="J5083" s="112">
        <f t="shared" si="1785"/>
        <v>100</v>
      </c>
      <c r="K5083" s="112">
        <f t="shared" si="1785"/>
        <v>0</v>
      </c>
      <c r="L5083" s="112">
        <f t="shared" si="1779"/>
        <v>0</v>
      </c>
      <c r="M5083" s="112">
        <f t="shared" si="1785"/>
        <v>0</v>
      </c>
      <c r="N5083" s="112">
        <f t="shared" si="1785"/>
        <v>0</v>
      </c>
      <c r="O5083" s="112">
        <f t="shared" si="1785"/>
        <v>0</v>
      </c>
      <c r="P5083" s="112">
        <f t="shared" si="1780"/>
        <v>0</v>
      </c>
      <c r="Q5083" s="112">
        <f t="shared" si="1781"/>
        <v>0</v>
      </c>
      <c r="R5083" s="35"/>
    </row>
    <row r="5084" spans="1:18" x14ac:dyDescent="0.3">
      <c r="A5084" s="40" t="s">
        <v>796</v>
      </c>
      <c r="B5084" s="40" t="s">
        <v>166</v>
      </c>
      <c r="C5084" s="40" t="s">
        <v>1050</v>
      </c>
      <c r="D5084" s="40" t="s">
        <v>1803</v>
      </c>
      <c r="E5084" s="52" t="s">
        <v>142</v>
      </c>
      <c r="F5084" s="52" t="s">
        <v>0</v>
      </c>
      <c r="G5084" s="52" t="s">
        <v>0</v>
      </c>
      <c r="H5084" s="6" t="s">
        <v>27</v>
      </c>
      <c r="I5084" s="104">
        <f t="shared" si="1785"/>
        <v>100</v>
      </c>
      <c r="J5084" s="104">
        <f t="shared" si="1785"/>
        <v>100</v>
      </c>
      <c r="K5084" s="104">
        <f t="shared" si="1785"/>
        <v>0</v>
      </c>
      <c r="L5084" s="104">
        <f t="shared" si="1779"/>
        <v>0</v>
      </c>
      <c r="M5084" s="104">
        <f t="shared" si="1785"/>
        <v>0</v>
      </c>
      <c r="N5084" s="104">
        <f t="shared" si="1785"/>
        <v>0</v>
      </c>
      <c r="O5084" s="104">
        <f t="shared" si="1785"/>
        <v>0</v>
      </c>
      <c r="P5084" s="104">
        <f t="shared" si="1780"/>
        <v>0</v>
      </c>
      <c r="Q5084" s="104">
        <f t="shared" si="1781"/>
        <v>0</v>
      </c>
      <c r="R5084" s="35"/>
    </row>
    <row r="5085" spans="1:18" x14ac:dyDescent="0.3">
      <c r="A5085" s="40" t="s">
        <v>796</v>
      </c>
      <c r="B5085" s="40" t="s">
        <v>166</v>
      </c>
      <c r="C5085" s="40" t="s">
        <v>1050</v>
      </c>
      <c r="D5085" s="40" t="s">
        <v>1803</v>
      </c>
      <c r="E5085" s="88" t="s">
        <v>3021</v>
      </c>
      <c r="F5085" s="40"/>
      <c r="G5085" s="81" t="s">
        <v>3072</v>
      </c>
      <c r="H5085" s="9" t="s">
        <v>34</v>
      </c>
      <c r="I5085" s="102">
        <v>100</v>
      </c>
      <c r="J5085" s="102">
        <v>100</v>
      </c>
      <c r="K5085" s="102"/>
      <c r="L5085" s="102">
        <f t="shared" si="1779"/>
        <v>0</v>
      </c>
      <c r="M5085" s="102">
        <v>0</v>
      </c>
      <c r="N5085" s="102"/>
      <c r="O5085" s="102"/>
      <c r="P5085" s="102">
        <f t="shared" si="1780"/>
        <v>0</v>
      </c>
      <c r="Q5085" s="102">
        <f t="shared" si="1781"/>
        <v>0</v>
      </c>
      <c r="R5085" s="35"/>
    </row>
    <row r="5086" spans="1:18" s="34" customFormat="1" ht="20.399999999999999" x14ac:dyDescent="0.3">
      <c r="A5086" s="43" t="s">
        <v>0</v>
      </c>
      <c r="B5086" s="43" t="s">
        <v>0</v>
      </c>
      <c r="C5086" s="43" t="s">
        <v>0</v>
      </c>
      <c r="D5086" s="49" t="s">
        <v>0</v>
      </c>
      <c r="E5086" s="49" t="s">
        <v>0</v>
      </c>
      <c r="F5086" s="49" t="s">
        <v>0</v>
      </c>
      <c r="G5086" s="49" t="s">
        <v>0</v>
      </c>
      <c r="H5086" s="21" t="s">
        <v>53</v>
      </c>
      <c r="I5086" s="112">
        <f t="shared" ref="I5086:O5087" si="1786">SUM(I5087)</f>
        <v>22500</v>
      </c>
      <c r="J5086" s="112">
        <f t="shared" si="1786"/>
        <v>0</v>
      </c>
      <c r="K5086" s="112">
        <f t="shared" si="1786"/>
        <v>0</v>
      </c>
      <c r="L5086" s="112">
        <f t="shared" si="1779"/>
        <v>0</v>
      </c>
      <c r="M5086" s="112">
        <f t="shared" si="1786"/>
        <v>0</v>
      </c>
      <c r="N5086" s="112">
        <f t="shared" si="1786"/>
        <v>0</v>
      </c>
      <c r="O5086" s="112">
        <f t="shared" si="1786"/>
        <v>0</v>
      </c>
      <c r="P5086" s="112">
        <f t="shared" si="1780"/>
        <v>0</v>
      </c>
      <c r="Q5086" s="112" t="str">
        <f t="shared" si="1781"/>
        <v>-</v>
      </c>
      <c r="R5086" s="35"/>
    </row>
    <row r="5087" spans="1:18" x14ac:dyDescent="0.3">
      <c r="A5087" s="40" t="s">
        <v>796</v>
      </c>
      <c r="B5087" s="40" t="s">
        <v>166</v>
      </c>
      <c r="C5087" s="40" t="s">
        <v>1050</v>
      </c>
      <c r="D5087" s="40" t="s">
        <v>1803</v>
      </c>
      <c r="E5087" s="52" t="s">
        <v>149</v>
      </c>
      <c r="F5087" s="52" t="s">
        <v>0</v>
      </c>
      <c r="G5087" s="52" t="s">
        <v>0</v>
      </c>
      <c r="H5087" s="6" t="s">
        <v>46</v>
      </c>
      <c r="I5087" s="104">
        <f t="shared" si="1786"/>
        <v>22500</v>
      </c>
      <c r="J5087" s="104">
        <f t="shared" si="1786"/>
        <v>0</v>
      </c>
      <c r="K5087" s="104">
        <f t="shared" si="1786"/>
        <v>0</v>
      </c>
      <c r="L5087" s="104">
        <f t="shared" si="1779"/>
        <v>0</v>
      </c>
      <c r="M5087" s="104">
        <f t="shared" si="1786"/>
        <v>0</v>
      </c>
      <c r="N5087" s="104">
        <f t="shared" si="1786"/>
        <v>0</v>
      </c>
      <c r="O5087" s="104">
        <f t="shared" si="1786"/>
        <v>0</v>
      </c>
      <c r="P5087" s="104">
        <f t="shared" si="1780"/>
        <v>0</v>
      </c>
      <c r="Q5087" s="104" t="str">
        <f t="shared" si="1781"/>
        <v>-</v>
      </c>
      <c r="R5087" s="35"/>
    </row>
    <row r="5088" spans="1:18" x14ac:dyDescent="0.3">
      <c r="A5088" s="40" t="s">
        <v>796</v>
      </c>
      <c r="B5088" s="40" t="s">
        <v>166</v>
      </c>
      <c r="C5088" s="40" t="s">
        <v>1050</v>
      </c>
      <c r="D5088" s="40" t="s">
        <v>1803</v>
      </c>
      <c r="E5088" s="88" t="s">
        <v>3022</v>
      </c>
      <c r="F5088" s="40"/>
      <c r="G5088" s="81" t="s">
        <v>3072</v>
      </c>
      <c r="H5088" s="9" t="s">
        <v>49</v>
      </c>
      <c r="I5088" s="102">
        <v>22500</v>
      </c>
      <c r="J5088" s="102">
        <v>0</v>
      </c>
      <c r="K5088" s="102"/>
      <c r="L5088" s="102">
        <f t="shared" si="1779"/>
        <v>0</v>
      </c>
      <c r="M5088" s="102">
        <v>0</v>
      </c>
      <c r="N5088" s="102"/>
      <c r="O5088" s="102"/>
      <c r="P5088" s="102">
        <f t="shared" si="1780"/>
        <v>0</v>
      </c>
      <c r="Q5088" s="102" t="str">
        <f t="shared" si="1781"/>
        <v>-</v>
      </c>
      <c r="R5088" s="35"/>
    </row>
    <row r="5089" spans="1:18" s="34" customFormat="1" x14ac:dyDescent="0.3">
      <c r="A5089" s="49" t="s">
        <v>0</v>
      </c>
      <c r="B5089" s="49" t="s">
        <v>0</v>
      </c>
      <c r="C5089" s="49" t="s">
        <v>0</v>
      </c>
      <c r="D5089" s="49" t="s">
        <v>0</v>
      </c>
      <c r="E5089" s="49" t="s">
        <v>0</v>
      </c>
      <c r="F5089" s="49" t="s">
        <v>0</v>
      </c>
      <c r="G5089" s="49" t="s">
        <v>0</v>
      </c>
      <c r="H5089" s="21" t="s">
        <v>1812</v>
      </c>
      <c r="I5089" s="112">
        <f>SUM(I5061,I5083,I5086)</f>
        <v>1908377</v>
      </c>
      <c r="J5089" s="112">
        <f>SUM(J5061,J5083,J5086)</f>
        <v>1838377</v>
      </c>
      <c r="K5089" s="112">
        <f>SUM(K5061,K5083,K5086)</f>
        <v>0</v>
      </c>
      <c r="L5089" s="112">
        <f t="shared" si="1779"/>
        <v>463716</v>
      </c>
      <c r="M5089" s="112">
        <f>SUM(M5061,M5083,M5086)</f>
        <v>134114</v>
      </c>
      <c r="N5089" s="112">
        <f t="shared" ref="N5089:O5089" si="1787">SUM(N5061,N5083,N5086)</f>
        <v>168150</v>
      </c>
      <c r="O5089" s="112">
        <f t="shared" si="1787"/>
        <v>161452</v>
      </c>
      <c r="P5089" s="112">
        <f t="shared" si="1780"/>
        <v>463716</v>
      </c>
      <c r="Q5089" s="112">
        <f t="shared" si="1781"/>
        <v>25.224205916414316</v>
      </c>
      <c r="R5089" s="35"/>
    </row>
    <row r="5090" spans="1:18" ht="15" thickBot="1" x14ac:dyDescent="0.35">
      <c r="A5090" s="81" t="s">
        <v>0</v>
      </c>
      <c r="B5090" s="81" t="s">
        <v>0</v>
      </c>
      <c r="C5090" s="81" t="s">
        <v>0</v>
      </c>
      <c r="D5090" s="81" t="s">
        <v>0</v>
      </c>
      <c r="E5090" s="81" t="s">
        <v>0</v>
      </c>
      <c r="F5090" s="81" t="s">
        <v>0</v>
      </c>
      <c r="G5090" s="81" t="s">
        <v>0</v>
      </c>
      <c r="H5090" s="6" t="s">
        <v>152</v>
      </c>
      <c r="I5090" s="104">
        <v>61</v>
      </c>
      <c r="J5090" s="104">
        <v>61</v>
      </c>
      <c r="K5090" s="104"/>
      <c r="L5090" s="104"/>
      <c r="M5090" s="104"/>
      <c r="N5090" s="104"/>
      <c r="O5090" s="104"/>
      <c r="P5090" s="104"/>
      <c r="Q5090" s="104"/>
      <c r="R5090" s="35"/>
    </row>
    <row r="5091" spans="1:18" s="34" customFormat="1" ht="31.2" thickBot="1" x14ac:dyDescent="0.35">
      <c r="A5091" s="127" t="s">
        <v>0</v>
      </c>
      <c r="B5091" s="127" t="s">
        <v>0</v>
      </c>
      <c r="C5091" s="127" t="s">
        <v>0</v>
      </c>
      <c r="D5091" s="127" t="s">
        <v>0</v>
      </c>
      <c r="E5091" s="127" t="s">
        <v>0</v>
      </c>
      <c r="F5091" s="127" t="s">
        <v>0</v>
      </c>
      <c r="G5091" s="127" t="s">
        <v>0</v>
      </c>
      <c r="H5091" s="29" t="s">
        <v>63</v>
      </c>
      <c r="I5091" s="124" t="s">
        <v>3013</v>
      </c>
      <c r="J5091" s="124" t="s">
        <v>2</v>
      </c>
      <c r="K5091" s="124" t="s">
        <v>3097</v>
      </c>
      <c r="L5091" s="124" t="s">
        <v>3097</v>
      </c>
      <c r="M5091" s="124" t="s">
        <v>3098</v>
      </c>
      <c r="N5091" s="124" t="s">
        <v>3099</v>
      </c>
      <c r="O5091" s="124" t="s">
        <v>3100</v>
      </c>
      <c r="P5091" s="124" t="s">
        <v>3097</v>
      </c>
      <c r="Q5091" s="126" t="s">
        <v>3101</v>
      </c>
      <c r="R5091" s="35"/>
    </row>
    <row r="5092" spans="1:18" x14ac:dyDescent="0.3">
      <c r="A5092" s="128"/>
      <c r="B5092" s="128"/>
      <c r="C5092" s="128"/>
      <c r="D5092" s="128"/>
      <c r="E5092" s="128"/>
      <c r="F5092" s="128"/>
      <c r="G5092" s="128"/>
      <c r="H5092" s="10" t="s">
        <v>0</v>
      </c>
      <c r="I5092" s="103">
        <v>1</v>
      </c>
      <c r="J5092" s="103">
        <v>2</v>
      </c>
      <c r="K5092" s="103">
        <v>3</v>
      </c>
      <c r="L5092" s="103" t="s">
        <v>3</v>
      </c>
      <c r="M5092" s="103">
        <v>5</v>
      </c>
      <c r="N5092" s="103">
        <v>6</v>
      </c>
      <c r="O5092" s="103">
        <v>7</v>
      </c>
      <c r="P5092" s="103" t="s">
        <v>3102</v>
      </c>
      <c r="Q5092" s="103">
        <v>9</v>
      </c>
      <c r="R5092" s="35"/>
    </row>
    <row r="5093" spans="1:18" x14ac:dyDescent="0.3">
      <c r="A5093" s="128"/>
      <c r="B5093" s="128"/>
      <c r="C5093" s="128"/>
      <c r="D5093" s="128"/>
      <c r="E5093" s="128"/>
      <c r="F5093" s="128"/>
      <c r="G5093" s="128"/>
      <c r="H5093" s="11" t="s">
        <v>100</v>
      </c>
      <c r="I5093" s="105">
        <f>SUM(I5089)</f>
        <v>1908377</v>
      </c>
      <c r="J5093" s="105">
        <f>SUM(J5089)</f>
        <v>1838377</v>
      </c>
      <c r="K5093" s="105">
        <f>SUM(K5089)</f>
        <v>0</v>
      </c>
      <c r="L5093" s="105">
        <f t="shared" si="1779"/>
        <v>463716</v>
      </c>
      <c r="M5093" s="105">
        <f>SUM(M5089)</f>
        <v>134114</v>
      </c>
      <c r="N5093" s="105">
        <f t="shared" ref="N5093:O5093" si="1788">SUM(N5089)</f>
        <v>168150</v>
      </c>
      <c r="O5093" s="105">
        <f t="shared" si="1788"/>
        <v>161452</v>
      </c>
      <c r="P5093" s="105">
        <f t="shared" si="1780"/>
        <v>463716</v>
      </c>
      <c r="Q5093" s="105">
        <f t="shared" si="1781"/>
        <v>25.224205916414316</v>
      </c>
      <c r="R5093" s="35"/>
    </row>
    <row r="5094" spans="1:18" x14ac:dyDescent="0.3">
      <c r="A5094" s="128"/>
      <c r="B5094" s="128"/>
      <c r="C5094" s="128"/>
      <c r="D5094" s="128"/>
      <c r="E5094" s="128"/>
      <c r="F5094" s="128"/>
      <c r="G5094" s="128"/>
      <c r="H5094" s="12" t="s">
        <v>62</v>
      </c>
      <c r="I5094" s="105">
        <f>SUM(I5093)</f>
        <v>1908377</v>
      </c>
      <c r="J5094" s="105">
        <f>SUM(J5093)</f>
        <v>1838377</v>
      </c>
      <c r="K5094" s="105">
        <f>SUM(K5093)</f>
        <v>0</v>
      </c>
      <c r="L5094" s="105">
        <f t="shared" si="1779"/>
        <v>463716</v>
      </c>
      <c r="M5094" s="105">
        <f>SUM(M5093)</f>
        <v>134114</v>
      </c>
      <c r="N5094" s="105">
        <f t="shared" ref="N5094:O5094" si="1789">SUM(N5093)</f>
        <v>168150</v>
      </c>
      <c r="O5094" s="105">
        <f t="shared" si="1789"/>
        <v>161452</v>
      </c>
      <c r="P5094" s="105">
        <f t="shared" si="1780"/>
        <v>463716</v>
      </c>
      <c r="Q5094" s="105">
        <f t="shared" si="1781"/>
        <v>25.224205916414316</v>
      </c>
      <c r="R5094" s="35"/>
    </row>
    <row r="5095" spans="1:18" x14ac:dyDescent="0.3">
      <c r="A5095" s="129"/>
      <c r="B5095" s="129"/>
      <c r="C5095" s="129"/>
      <c r="D5095" s="129"/>
      <c r="E5095" s="129"/>
      <c r="F5095" s="129"/>
      <c r="G5095" s="129"/>
      <c r="R5095" s="35"/>
    </row>
    <row r="5096" spans="1:18" ht="15" thickBot="1" x14ac:dyDescent="0.35">
      <c r="A5096" s="81" t="s">
        <v>0</v>
      </c>
      <c r="B5096" s="81" t="s">
        <v>0</v>
      </c>
      <c r="C5096" s="81" t="s">
        <v>0</v>
      </c>
      <c r="D5096" s="81" t="s">
        <v>0</v>
      </c>
      <c r="E5096" s="81" t="s">
        <v>0</v>
      </c>
      <c r="F5096" s="81" t="s">
        <v>0</v>
      </c>
      <c r="G5096" s="81" t="s">
        <v>0</v>
      </c>
      <c r="H5096" s="13" t="s">
        <v>0</v>
      </c>
      <c r="I5096" s="106"/>
      <c r="J5096" s="106"/>
      <c r="K5096" s="106"/>
      <c r="L5096" s="106"/>
      <c r="M5096" s="106"/>
      <c r="N5096" s="106"/>
      <c r="O5096" s="106"/>
      <c r="P5096" s="106"/>
      <c r="Q5096" s="106"/>
      <c r="R5096" s="35"/>
    </row>
    <row r="5097" spans="1:18" s="34" customFormat="1" ht="31.2" thickBot="1" x14ac:dyDescent="0.35">
      <c r="A5097" s="45" t="s">
        <v>112</v>
      </c>
      <c r="B5097" s="45" t="s">
        <v>113</v>
      </c>
      <c r="C5097" s="45" t="s">
        <v>114</v>
      </c>
      <c r="D5097" s="46" t="s">
        <v>0</v>
      </c>
      <c r="E5097" s="45" t="s">
        <v>3014</v>
      </c>
      <c r="F5097" s="45" t="s">
        <v>115</v>
      </c>
      <c r="G5097" s="45" t="s">
        <v>116</v>
      </c>
      <c r="H5097" s="29" t="s">
        <v>1</v>
      </c>
      <c r="I5097" s="124" t="s">
        <v>3013</v>
      </c>
      <c r="J5097" s="124" t="s">
        <v>2</v>
      </c>
      <c r="K5097" s="124" t="s">
        <v>3097</v>
      </c>
      <c r="L5097" s="124" t="s">
        <v>3097</v>
      </c>
      <c r="M5097" s="124" t="s">
        <v>3098</v>
      </c>
      <c r="N5097" s="124" t="s">
        <v>3099</v>
      </c>
      <c r="O5097" s="124" t="s">
        <v>3100</v>
      </c>
      <c r="P5097" s="124" t="s">
        <v>3097</v>
      </c>
      <c r="Q5097" s="126" t="s">
        <v>3101</v>
      </c>
      <c r="R5097" s="35"/>
    </row>
    <row r="5098" spans="1:18" x14ac:dyDescent="0.3">
      <c r="A5098" s="50" t="s">
        <v>0</v>
      </c>
      <c r="B5098" s="50" t="s">
        <v>0</v>
      </c>
      <c r="C5098" s="50" t="s">
        <v>0</v>
      </c>
      <c r="D5098" s="51" t="s">
        <v>0</v>
      </c>
      <c r="E5098" s="51" t="s">
        <v>0</v>
      </c>
      <c r="F5098" s="86" t="s">
        <v>0</v>
      </c>
      <c r="G5098" s="87" t="s">
        <v>0</v>
      </c>
      <c r="H5098" s="8" t="s">
        <v>0</v>
      </c>
      <c r="I5098" s="103">
        <v>1</v>
      </c>
      <c r="J5098" s="103">
        <v>2</v>
      </c>
      <c r="K5098" s="103">
        <v>3</v>
      </c>
      <c r="L5098" s="103" t="s">
        <v>3</v>
      </c>
      <c r="M5098" s="103">
        <v>5</v>
      </c>
      <c r="N5098" s="103">
        <v>6</v>
      </c>
      <c r="O5098" s="103">
        <v>7</v>
      </c>
      <c r="P5098" s="103" t="s">
        <v>3102</v>
      </c>
      <c r="Q5098" s="103">
        <v>9</v>
      </c>
      <c r="R5098" s="35"/>
    </row>
    <row r="5099" spans="1:18" x14ac:dyDescent="0.3">
      <c r="A5099" s="41" t="s">
        <v>796</v>
      </c>
      <c r="B5099" s="41" t="s">
        <v>166</v>
      </c>
      <c r="C5099" s="40" t="s">
        <v>1061</v>
      </c>
      <c r="D5099" s="40" t="s">
        <v>1813</v>
      </c>
      <c r="E5099" s="52" t="s">
        <v>0</v>
      </c>
      <c r="F5099" s="52" t="s">
        <v>0</v>
      </c>
      <c r="G5099" s="52" t="s">
        <v>0</v>
      </c>
      <c r="H5099" s="6" t="s">
        <v>1814</v>
      </c>
      <c r="I5099" s="102"/>
      <c r="J5099" s="102"/>
      <c r="K5099" s="102"/>
      <c r="L5099" s="102">
        <f t="shared" si="1779"/>
        <v>0</v>
      </c>
      <c r="M5099" s="102">
        <v>0</v>
      </c>
      <c r="N5099" s="102"/>
      <c r="O5099" s="102"/>
      <c r="P5099" s="102">
        <f t="shared" si="1780"/>
        <v>0</v>
      </c>
      <c r="Q5099" s="102" t="str">
        <f t="shared" si="1781"/>
        <v>-</v>
      </c>
      <c r="R5099" s="35"/>
    </row>
    <row r="5100" spans="1:18" s="34" customFormat="1" ht="20.399999999999999" x14ac:dyDescent="0.3">
      <c r="A5100" s="43" t="s">
        <v>0</v>
      </c>
      <c r="B5100" s="43" t="s">
        <v>0</v>
      </c>
      <c r="C5100" s="43" t="s">
        <v>0</v>
      </c>
      <c r="D5100" s="49" t="s">
        <v>0</v>
      </c>
      <c r="E5100" s="49" t="s">
        <v>0</v>
      </c>
      <c r="F5100" s="49" t="s">
        <v>0</v>
      </c>
      <c r="G5100" s="49" t="s">
        <v>0</v>
      </c>
      <c r="H5100" s="21" t="s">
        <v>26</v>
      </c>
      <c r="I5100" s="112">
        <f>SUM(I5101,I5109,I5111)</f>
        <v>1263878</v>
      </c>
      <c r="J5100" s="112">
        <f>SUM(J5101,J5109,J5111)</f>
        <v>1244278</v>
      </c>
      <c r="K5100" s="112">
        <f>SUM(K5101,K5109,K5111)</f>
        <v>0</v>
      </c>
      <c r="L5100" s="112">
        <f t="shared" si="1779"/>
        <v>307370</v>
      </c>
      <c r="M5100" s="112">
        <f>SUM(M5101,M5109,M5111)</f>
        <v>93650</v>
      </c>
      <c r="N5100" s="112">
        <f t="shared" ref="N5100:O5100" si="1790">SUM(N5101,N5109,N5111)</f>
        <v>107950</v>
      </c>
      <c r="O5100" s="112">
        <f t="shared" si="1790"/>
        <v>105770</v>
      </c>
      <c r="P5100" s="112">
        <f t="shared" si="1780"/>
        <v>307370</v>
      </c>
      <c r="Q5100" s="112">
        <f t="shared" si="1781"/>
        <v>24.702678983314019</v>
      </c>
      <c r="R5100" s="35"/>
    </row>
    <row r="5101" spans="1:18" x14ac:dyDescent="0.3">
      <c r="A5101" s="40" t="s">
        <v>796</v>
      </c>
      <c r="B5101" s="40" t="s">
        <v>166</v>
      </c>
      <c r="C5101" s="40" t="s">
        <v>1061</v>
      </c>
      <c r="D5101" s="40" t="s">
        <v>1813</v>
      </c>
      <c r="E5101" s="52" t="s">
        <v>119</v>
      </c>
      <c r="F5101" s="52" t="s">
        <v>0</v>
      </c>
      <c r="G5101" s="52" t="s">
        <v>0</v>
      </c>
      <c r="H5101" s="6" t="s">
        <v>5</v>
      </c>
      <c r="I5101" s="104">
        <f>SUM(I5102,I5103)</f>
        <v>1051191</v>
      </c>
      <c r="J5101" s="104">
        <f>SUM(J5102,J5103)</f>
        <v>1051191</v>
      </c>
      <c r="K5101" s="104">
        <f>SUM(K5102,K5103)</f>
        <v>0</v>
      </c>
      <c r="L5101" s="104">
        <f t="shared" si="1779"/>
        <v>262001</v>
      </c>
      <c r="M5101" s="104">
        <f>SUM(M5102,M5103)</f>
        <v>85401</v>
      </c>
      <c r="N5101" s="104">
        <f t="shared" ref="N5101:O5101" si="1791">SUM(N5102,N5103)</f>
        <v>88200</v>
      </c>
      <c r="O5101" s="104">
        <f t="shared" si="1791"/>
        <v>88400</v>
      </c>
      <c r="P5101" s="104">
        <f t="shared" si="1780"/>
        <v>262001</v>
      </c>
      <c r="Q5101" s="104">
        <f t="shared" si="1781"/>
        <v>24.924205020781191</v>
      </c>
      <c r="R5101" s="35"/>
    </row>
    <row r="5102" spans="1:18" x14ac:dyDescent="0.3">
      <c r="A5102" s="40" t="s">
        <v>796</v>
      </c>
      <c r="B5102" s="40" t="s">
        <v>166</v>
      </c>
      <c r="C5102" s="40" t="s">
        <v>1061</v>
      </c>
      <c r="D5102" s="40" t="s">
        <v>1813</v>
      </c>
      <c r="E5102" s="88" t="s">
        <v>3015</v>
      </c>
      <c r="F5102" s="40"/>
      <c r="G5102" s="81" t="s">
        <v>3072</v>
      </c>
      <c r="H5102" s="9" t="s">
        <v>6</v>
      </c>
      <c r="I5102" s="102">
        <v>916878</v>
      </c>
      <c r="J5102" s="102">
        <v>916878</v>
      </c>
      <c r="K5102" s="102"/>
      <c r="L5102" s="102">
        <f t="shared" si="1779"/>
        <v>232208</v>
      </c>
      <c r="M5102" s="102">
        <v>76208</v>
      </c>
      <c r="N5102" s="102">
        <v>78000</v>
      </c>
      <c r="O5102" s="102">
        <v>78000</v>
      </c>
      <c r="P5102" s="102">
        <f t="shared" si="1780"/>
        <v>232208</v>
      </c>
      <c r="Q5102" s="102">
        <f t="shared" si="1781"/>
        <v>25.325943037132532</v>
      </c>
      <c r="R5102" s="35"/>
    </row>
    <row r="5103" spans="1:18" x14ac:dyDescent="0.3">
      <c r="A5103" s="41" t="s">
        <v>796</v>
      </c>
      <c r="B5103" s="41" t="s">
        <v>166</v>
      </c>
      <c r="C5103" s="41" t="s">
        <v>1061</v>
      </c>
      <c r="D5103" s="41" t="s">
        <v>1813</v>
      </c>
      <c r="E5103" s="41" t="s">
        <v>120</v>
      </c>
      <c r="F5103" s="40" t="s">
        <v>0</v>
      </c>
      <c r="G5103" s="81" t="s">
        <v>0</v>
      </c>
      <c r="H5103" s="6" t="s">
        <v>7</v>
      </c>
      <c r="I5103" s="104">
        <f>SUM(I5104:I5108)</f>
        <v>134313</v>
      </c>
      <c r="J5103" s="104">
        <f>SUM(J5104:J5108)</f>
        <v>134313</v>
      </c>
      <c r="K5103" s="104">
        <f>SUM(K5104:K5108)</f>
        <v>0</v>
      </c>
      <c r="L5103" s="104">
        <f t="shared" si="1779"/>
        <v>29793</v>
      </c>
      <c r="M5103" s="104">
        <f>SUM(M5104:M5108)</f>
        <v>9193</v>
      </c>
      <c r="N5103" s="104">
        <f t="shared" ref="N5103:O5103" si="1792">SUM(N5104:N5108)</f>
        <v>10200</v>
      </c>
      <c r="O5103" s="104">
        <f t="shared" si="1792"/>
        <v>10400</v>
      </c>
      <c r="P5103" s="104">
        <f t="shared" si="1780"/>
        <v>29793</v>
      </c>
      <c r="Q5103" s="104">
        <f t="shared" si="1781"/>
        <v>22.181769448973665</v>
      </c>
      <c r="R5103" s="35"/>
    </row>
    <row r="5104" spans="1:18" x14ac:dyDescent="0.3">
      <c r="A5104" s="40" t="s">
        <v>796</v>
      </c>
      <c r="B5104" s="40" t="s">
        <v>166</v>
      </c>
      <c r="C5104" s="40" t="s">
        <v>1061</v>
      </c>
      <c r="D5104" s="40" t="s">
        <v>1813</v>
      </c>
      <c r="E5104" s="88" t="s">
        <v>3016</v>
      </c>
      <c r="F5104" s="40" t="s">
        <v>1815</v>
      </c>
      <c r="G5104" s="81" t="s">
        <v>3072</v>
      </c>
      <c r="H5104" s="9" t="s">
        <v>9</v>
      </c>
      <c r="I5104" s="102">
        <v>23645</v>
      </c>
      <c r="J5104" s="102">
        <v>23645</v>
      </c>
      <c r="K5104" s="102"/>
      <c r="L5104" s="102">
        <f t="shared" si="1779"/>
        <v>6821</v>
      </c>
      <c r="M5104" s="102">
        <v>1621</v>
      </c>
      <c r="N5104" s="102">
        <v>2600</v>
      </c>
      <c r="O5104" s="102">
        <v>2600</v>
      </c>
      <c r="P5104" s="102">
        <f t="shared" si="1780"/>
        <v>6821</v>
      </c>
      <c r="Q5104" s="102">
        <f t="shared" si="1781"/>
        <v>28.847536477056462</v>
      </c>
      <c r="R5104" s="35"/>
    </row>
    <row r="5105" spans="1:18" x14ac:dyDescent="0.3">
      <c r="A5105" s="40" t="s">
        <v>796</v>
      </c>
      <c r="B5105" s="40" t="s">
        <v>166</v>
      </c>
      <c r="C5105" s="40" t="s">
        <v>1061</v>
      </c>
      <c r="D5105" s="40" t="s">
        <v>1813</v>
      </c>
      <c r="E5105" s="88" t="s">
        <v>3016</v>
      </c>
      <c r="F5105" s="40" t="s">
        <v>1816</v>
      </c>
      <c r="G5105" s="81" t="s">
        <v>3072</v>
      </c>
      <c r="H5105" s="9" t="s">
        <v>12</v>
      </c>
      <c r="I5105" s="102">
        <v>64418</v>
      </c>
      <c r="J5105" s="102">
        <v>64418</v>
      </c>
      <c r="K5105" s="102"/>
      <c r="L5105" s="102">
        <f t="shared" si="1779"/>
        <v>22972</v>
      </c>
      <c r="M5105" s="102">
        <v>7572</v>
      </c>
      <c r="N5105" s="102">
        <v>7600</v>
      </c>
      <c r="O5105" s="102">
        <v>7800</v>
      </c>
      <c r="P5105" s="102">
        <f t="shared" si="1780"/>
        <v>22972</v>
      </c>
      <c r="Q5105" s="102">
        <f t="shared" si="1781"/>
        <v>35.660840137849668</v>
      </c>
      <c r="R5105" s="35"/>
    </row>
    <row r="5106" spans="1:18" x14ac:dyDescent="0.3">
      <c r="A5106" s="40" t="s">
        <v>796</v>
      </c>
      <c r="B5106" s="40" t="s">
        <v>166</v>
      </c>
      <c r="C5106" s="40" t="s">
        <v>1061</v>
      </c>
      <c r="D5106" s="40" t="s">
        <v>1813</v>
      </c>
      <c r="E5106" s="88" t="s">
        <v>3016</v>
      </c>
      <c r="F5106" s="40" t="s">
        <v>1817</v>
      </c>
      <c r="G5106" s="81" t="s">
        <v>3072</v>
      </c>
      <c r="H5106" s="9" t="s">
        <v>10</v>
      </c>
      <c r="I5106" s="102">
        <v>21000</v>
      </c>
      <c r="J5106" s="102">
        <v>21000</v>
      </c>
      <c r="K5106" s="102"/>
      <c r="L5106" s="102">
        <f t="shared" si="1779"/>
        <v>0</v>
      </c>
      <c r="M5106" s="102">
        <v>0</v>
      </c>
      <c r="N5106" s="102"/>
      <c r="O5106" s="102"/>
      <c r="P5106" s="102">
        <f t="shared" si="1780"/>
        <v>0</v>
      </c>
      <c r="Q5106" s="102">
        <f t="shared" si="1781"/>
        <v>0</v>
      </c>
      <c r="R5106" s="35"/>
    </row>
    <row r="5107" spans="1:18" x14ac:dyDescent="0.3">
      <c r="A5107" s="40" t="s">
        <v>796</v>
      </c>
      <c r="B5107" s="40" t="s">
        <v>166</v>
      </c>
      <c r="C5107" s="40" t="s">
        <v>1061</v>
      </c>
      <c r="D5107" s="40" t="s">
        <v>1813</v>
      </c>
      <c r="E5107" s="88" t="s">
        <v>3016</v>
      </c>
      <c r="F5107" s="40" t="s">
        <v>1818</v>
      </c>
      <c r="G5107" s="81" t="s">
        <v>3072</v>
      </c>
      <c r="H5107" s="9" t="s">
        <v>8</v>
      </c>
      <c r="I5107" s="102">
        <v>11650</v>
      </c>
      <c r="J5107" s="102">
        <v>11650</v>
      </c>
      <c r="K5107" s="102"/>
      <c r="L5107" s="102">
        <f t="shared" si="1779"/>
        <v>0</v>
      </c>
      <c r="M5107" s="102">
        <v>0</v>
      </c>
      <c r="N5107" s="102"/>
      <c r="O5107" s="102"/>
      <c r="P5107" s="102">
        <f t="shared" si="1780"/>
        <v>0</v>
      </c>
      <c r="Q5107" s="102">
        <f t="shared" si="1781"/>
        <v>0</v>
      </c>
      <c r="R5107" s="35"/>
    </row>
    <row r="5108" spans="1:18" x14ac:dyDescent="0.3">
      <c r="A5108" s="40" t="s">
        <v>796</v>
      </c>
      <c r="B5108" s="40" t="s">
        <v>166</v>
      </c>
      <c r="C5108" s="40" t="s">
        <v>1061</v>
      </c>
      <c r="D5108" s="40" t="s">
        <v>1813</v>
      </c>
      <c r="E5108" s="88" t="s">
        <v>3016</v>
      </c>
      <c r="F5108" s="40" t="s">
        <v>1819</v>
      </c>
      <c r="G5108" s="81" t="s">
        <v>3072</v>
      </c>
      <c r="H5108" s="9" t="s">
        <v>11</v>
      </c>
      <c r="I5108" s="102">
        <v>13600</v>
      </c>
      <c r="J5108" s="102">
        <v>13600</v>
      </c>
      <c r="K5108" s="102"/>
      <c r="L5108" s="102">
        <f t="shared" si="1779"/>
        <v>0</v>
      </c>
      <c r="M5108" s="102">
        <v>0</v>
      </c>
      <c r="N5108" s="102"/>
      <c r="O5108" s="102"/>
      <c r="P5108" s="102">
        <f t="shared" si="1780"/>
        <v>0</v>
      </c>
      <c r="Q5108" s="102">
        <f t="shared" si="1781"/>
        <v>0</v>
      </c>
      <c r="R5108" s="35"/>
    </row>
    <row r="5109" spans="1:18" x14ac:dyDescent="0.3">
      <c r="A5109" s="40" t="s">
        <v>796</v>
      </c>
      <c r="B5109" s="40" t="s">
        <v>166</v>
      </c>
      <c r="C5109" s="40" t="s">
        <v>1061</v>
      </c>
      <c r="D5109" s="40" t="s">
        <v>1813</v>
      </c>
      <c r="E5109" s="52" t="s">
        <v>124</v>
      </c>
      <c r="F5109" s="52" t="s">
        <v>0</v>
      </c>
      <c r="G5109" s="52" t="s">
        <v>0</v>
      </c>
      <c r="H5109" s="6" t="s">
        <v>14</v>
      </c>
      <c r="I5109" s="104">
        <f>SUM(I5110)</f>
        <v>98187</v>
      </c>
      <c r="J5109" s="104">
        <f>SUM(J5110)</f>
        <v>98187</v>
      </c>
      <c r="K5109" s="104">
        <f>SUM(K5110)</f>
        <v>0</v>
      </c>
      <c r="L5109" s="104">
        <f t="shared" si="1779"/>
        <v>26203</v>
      </c>
      <c r="M5109" s="104">
        <f>SUM(M5110)</f>
        <v>8003</v>
      </c>
      <c r="N5109" s="104">
        <f t="shared" ref="N5109:O5109" si="1793">SUM(N5110)</f>
        <v>10000</v>
      </c>
      <c r="O5109" s="104">
        <f t="shared" si="1793"/>
        <v>8200</v>
      </c>
      <c r="P5109" s="104">
        <f t="shared" si="1780"/>
        <v>26203</v>
      </c>
      <c r="Q5109" s="104">
        <f t="shared" si="1781"/>
        <v>26.686832269037652</v>
      </c>
      <c r="R5109" s="35"/>
    </row>
    <row r="5110" spans="1:18" x14ac:dyDescent="0.3">
      <c r="A5110" s="40" t="s">
        <v>796</v>
      </c>
      <c r="B5110" s="40" t="s">
        <v>166</v>
      </c>
      <c r="C5110" s="40" t="s">
        <v>1061</v>
      </c>
      <c r="D5110" s="40" t="s">
        <v>1813</v>
      </c>
      <c r="E5110" s="88" t="s">
        <v>3017</v>
      </c>
      <c r="F5110" s="40"/>
      <c r="G5110" s="81" t="s">
        <v>3072</v>
      </c>
      <c r="H5110" s="9" t="s">
        <v>15</v>
      </c>
      <c r="I5110" s="102">
        <v>98187</v>
      </c>
      <c r="J5110" s="102">
        <v>98187</v>
      </c>
      <c r="K5110" s="102"/>
      <c r="L5110" s="102">
        <f t="shared" si="1779"/>
        <v>26203</v>
      </c>
      <c r="M5110" s="102">
        <v>8003</v>
      </c>
      <c r="N5110" s="102">
        <v>10000</v>
      </c>
      <c r="O5110" s="102">
        <v>8200</v>
      </c>
      <c r="P5110" s="102">
        <f t="shared" si="1780"/>
        <v>26203</v>
      </c>
      <c r="Q5110" s="102">
        <f t="shared" si="1781"/>
        <v>26.686832269037652</v>
      </c>
      <c r="R5110" s="35"/>
    </row>
    <row r="5111" spans="1:18" x14ac:dyDescent="0.3">
      <c r="A5111" s="40" t="s">
        <v>796</v>
      </c>
      <c r="B5111" s="40" t="s">
        <v>166</v>
      </c>
      <c r="C5111" s="40" t="s">
        <v>1061</v>
      </c>
      <c r="D5111" s="40" t="s">
        <v>1813</v>
      </c>
      <c r="E5111" s="52" t="s">
        <v>125</v>
      </c>
      <c r="F5111" s="52" t="s">
        <v>0</v>
      </c>
      <c r="G5111" s="52" t="s">
        <v>0</v>
      </c>
      <c r="H5111" s="6" t="s">
        <v>16</v>
      </c>
      <c r="I5111" s="104">
        <f>SUM(I5112:I5119)</f>
        <v>114500</v>
      </c>
      <c r="J5111" s="104">
        <f>SUM(J5112:J5119)</f>
        <v>94900</v>
      </c>
      <c r="K5111" s="104">
        <f>SUM(K5112:K5119)</f>
        <v>0</v>
      </c>
      <c r="L5111" s="104">
        <f t="shared" si="1779"/>
        <v>19166</v>
      </c>
      <c r="M5111" s="104">
        <f>SUM(M5112:M5119)</f>
        <v>246</v>
      </c>
      <c r="N5111" s="104">
        <f t="shared" ref="N5111:O5111" si="1794">SUM(N5112:N5119)</f>
        <v>9750</v>
      </c>
      <c r="O5111" s="104">
        <f t="shared" si="1794"/>
        <v>9170</v>
      </c>
      <c r="P5111" s="104">
        <f t="shared" si="1780"/>
        <v>19166</v>
      </c>
      <c r="Q5111" s="104">
        <f t="shared" si="1781"/>
        <v>20.195995785036878</v>
      </c>
      <c r="R5111" s="35"/>
    </row>
    <row r="5112" spans="1:18" x14ac:dyDescent="0.3">
      <c r="A5112" s="40" t="s">
        <v>796</v>
      </c>
      <c r="B5112" s="40" t="s">
        <v>166</v>
      </c>
      <c r="C5112" s="40" t="s">
        <v>1061</v>
      </c>
      <c r="D5112" s="40" t="s">
        <v>1813</v>
      </c>
      <c r="E5112" s="88" t="s">
        <v>3018</v>
      </c>
      <c r="F5112" s="40"/>
      <c r="G5112" s="81" t="s">
        <v>3072</v>
      </c>
      <c r="H5112" s="9" t="s">
        <v>17</v>
      </c>
      <c r="I5112" s="102">
        <v>4000</v>
      </c>
      <c r="J5112" s="102">
        <v>2000</v>
      </c>
      <c r="K5112" s="102"/>
      <c r="L5112" s="102">
        <f t="shared" si="1779"/>
        <v>0</v>
      </c>
      <c r="M5112" s="102">
        <v>0</v>
      </c>
      <c r="N5112" s="102"/>
      <c r="O5112" s="102"/>
      <c r="P5112" s="102">
        <f t="shared" si="1780"/>
        <v>0</v>
      </c>
      <c r="Q5112" s="102">
        <f t="shared" si="1781"/>
        <v>0</v>
      </c>
      <c r="R5112" s="35"/>
    </row>
    <row r="5113" spans="1:18" x14ac:dyDescent="0.3">
      <c r="A5113" s="40" t="s">
        <v>796</v>
      </c>
      <c r="B5113" s="40" t="s">
        <v>166</v>
      </c>
      <c r="C5113" s="40" t="s">
        <v>1061</v>
      </c>
      <c r="D5113" s="40" t="s">
        <v>1813</v>
      </c>
      <c r="E5113" s="88" t="s">
        <v>3031</v>
      </c>
      <c r="F5113" s="40"/>
      <c r="G5113" s="81" t="s">
        <v>3072</v>
      </c>
      <c r="H5113" s="9" t="s">
        <v>18</v>
      </c>
      <c r="I5113" s="102">
        <v>55000</v>
      </c>
      <c r="J5113" s="102">
        <v>55000</v>
      </c>
      <c r="K5113" s="102"/>
      <c r="L5113" s="102">
        <f t="shared" si="1779"/>
        <v>14600</v>
      </c>
      <c r="M5113" s="102">
        <v>0</v>
      </c>
      <c r="N5113" s="102">
        <v>7300</v>
      </c>
      <c r="O5113" s="102">
        <v>7300</v>
      </c>
      <c r="P5113" s="102">
        <f t="shared" si="1780"/>
        <v>14600</v>
      </c>
      <c r="Q5113" s="102">
        <f t="shared" si="1781"/>
        <v>26.545454545454543</v>
      </c>
      <c r="R5113" s="35"/>
    </row>
    <row r="5114" spans="1:18" x14ac:dyDescent="0.3">
      <c r="A5114" s="40" t="s">
        <v>796</v>
      </c>
      <c r="B5114" s="40" t="s">
        <v>166</v>
      </c>
      <c r="C5114" s="40" t="s">
        <v>1061</v>
      </c>
      <c r="D5114" s="40" t="s">
        <v>1813</v>
      </c>
      <c r="E5114" s="88" t="s">
        <v>3032</v>
      </c>
      <c r="F5114" s="40"/>
      <c r="G5114" s="81" t="s">
        <v>3072</v>
      </c>
      <c r="H5114" s="9" t="s">
        <v>19</v>
      </c>
      <c r="I5114" s="102">
        <v>8700</v>
      </c>
      <c r="J5114" s="102">
        <v>8700</v>
      </c>
      <c r="K5114" s="102"/>
      <c r="L5114" s="102">
        <f t="shared" si="1779"/>
        <v>1620</v>
      </c>
      <c r="M5114" s="102">
        <v>0</v>
      </c>
      <c r="N5114" s="102">
        <v>1100</v>
      </c>
      <c r="O5114" s="102">
        <v>520</v>
      </c>
      <c r="P5114" s="102">
        <f t="shared" si="1780"/>
        <v>1620</v>
      </c>
      <c r="Q5114" s="102">
        <f t="shared" si="1781"/>
        <v>18.620689655172416</v>
      </c>
      <c r="R5114" s="35"/>
    </row>
    <row r="5115" spans="1:18" x14ac:dyDescent="0.3">
      <c r="A5115" s="40" t="s">
        <v>796</v>
      </c>
      <c r="B5115" s="40" t="s">
        <v>166</v>
      </c>
      <c r="C5115" s="40" t="s">
        <v>1061</v>
      </c>
      <c r="D5115" s="40" t="s">
        <v>1813</v>
      </c>
      <c r="E5115" s="88" t="s">
        <v>3026</v>
      </c>
      <c r="F5115" s="40"/>
      <c r="G5115" s="81" t="s">
        <v>3072</v>
      </c>
      <c r="H5115" s="9" t="s">
        <v>20</v>
      </c>
      <c r="I5115" s="102">
        <v>9000</v>
      </c>
      <c r="J5115" s="102">
        <v>7000</v>
      </c>
      <c r="K5115" s="102"/>
      <c r="L5115" s="102">
        <f t="shared" si="1779"/>
        <v>800</v>
      </c>
      <c r="M5115" s="102">
        <v>0</v>
      </c>
      <c r="N5115" s="102">
        <v>300</v>
      </c>
      <c r="O5115" s="102">
        <v>500</v>
      </c>
      <c r="P5115" s="102">
        <f t="shared" si="1780"/>
        <v>800</v>
      </c>
      <c r="Q5115" s="102">
        <f t="shared" si="1781"/>
        <v>11.428571428571429</v>
      </c>
      <c r="R5115" s="35"/>
    </row>
    <row r="5116" spans="1:18" x14ac:dyDescent="0.3">
      <c r="A5116" s="40" t="s">
        <v>796</v>
      </c>
      <c r="B5116" s="40" t="s">
        <v>166</v>
      </c>
      <c r="C5116" s="40" t="s">
        <v>1061</v>
      </c>
      <c r="D5116" s="40" t="s">
        <v>1813</v>
      </c>
      <c r="E5116" s="88" t="s">
        <v>3033</v>
      </c>
      <c r="F5116" s="40"/>
      <c r="G5116" s="81" t="s">
        <v>3072</v>
      </c>
      <c r="H5116" s="9" t="s">
        <v>21</v>
      </c>
      <c r="I5116" s="102">
        <v>3200</v>
      </c>
      <c r="J5116" s="102">
        <v>1200</v>
      </c>
      <c r="K5116" s="102"/>
      <c r="L5116" s="102">
        <f t="shared" si="1779"/>
        <v>0</v>
      </c>
      <c r="M5116" s="102">
        <v>0</v>
      </c>
      <c r="N5116" s="102"/>
      <c r="O5116" s="102"/>
      <c r="P5116" s="102">
        <f t="shared" si="1780"/>
        <v>0</v>
      </c>
      <c r="Q5116" s="102">
        <f t="shared" si="1781"/>
        <v>0</v>
      </c>
      <c r="R5116" s="35"/>
    </row>
    <row r="5117" spans="1:18" x14ac:dyDescent="0.3">
      <c r="A5117" s="40" t="s">
        <v>796</v>
      </c>
      <c r="B5117" s="40" t="s">
        <v>166</v>
      </c>
      <c r="C5117" s="40" t="s">
        <v>1061</v>
      </c>
      <c r="D5117" s="40" t="s">
        <v>1813</v>
      </c>
      <c r="E5117" s="88" t="s">
        <v>3035</v>
      </c>
      <c r="F5117" s="40"/>
      <c r="G5117" s="81" t="s">
        <v>3072</v>
      </c>
      <c r="H5117" s="9" t="s">
        <v>23</v>
      </c>
      <c r="I5117" s="102">
        <v>9000</v>
      </c>
      <c r="J5117" s="102">
        <v>7000</v>
      </c>
      <c r="K5117" s="102"/>
      <c r="L5117" s="102">
        <f t="shared" si="1779"/>
        <v>300</v>
      </c>
      <c r="M5117" s="102">
        <v>0</v>
      </c>
      <c r="N5117" s="102">
        <v>150</v>
      </c>
      <c r="O5117" s="102">
        <v>150</v>
      </c>
      <c r="P5117" s="102">
        <f t="shared" si="1780"/>
        <v>300</v>
      </c>
      <c r="Q5117" s="102">
        <f t="shared" si="1781"/>
        <v>4.2857142857142856</v>
      </c>
      <c r="R5117" s="35"/>
    </row>
    <row r="5118" spans="1:18" x14ac:dyDescent="0.3">
      <c r="A5118" s="40" t="s">
        <v>796</v>
      </c>
      <c r="B5118" s="40" t="s">
        <v>166</v>
      </c>
      <c r="C5118" s="40" t="s">
        <v>1061</v>
      </c>
      <c r="D5118" s="40" t="s">
        <v>1813</v>
      </c>
      <c r="E5118" s="88" t="s">
        <v>3036</v>
      </c>
      <c r="F5118" s="40"/>
      <c r="G5118" s="81" t="s">
        <v>3072</v>
      </c>
      <c r="H5118" s="9" t="s">
        <v>24</v>
      </c>
      <c r="I5118" s="102">
        <v>1600</v>
      </c>
      <c r="J5118" s="102">
        <v>0</v>
      </c>
      <c r="K5118" s="102"/>
      <c r="L5118" s="102">
        <f t="shared" si="1779"/>
        <v>0</v>
      </c>
      <c r="M5118" s="102">
        <v>0</v>
      </c>
      <c r="N5118" s="102"/>
      <c r="O5118" s="102"/>
      <c r="P5118" s="102">
        <f t="shared" si="1780"/>
        <v>0</v>
      </c>
      <c r="Q5118" s="102" t="str">
        <f t="shared" si="1781"/>
        <v>-</v>
      </c>
      <c r="R5118" s="35"/>
    </row>
    <row r="5119" spans="1:18" x14ac:dyDescent="0.3">
      <c r="A5119" s="41" t="s">
        <v>796</v>
      </c>
      <c r="B5119" s="41" t="s">
        <v>166</v>
      </c>
      <c r="C5119" s="41" t="s">
        <v>1061</v>
      </c>
      <c r="D5119" s="41" t="s">
        <v>1813</v>
      </c>
      <c r="E5119" s="41" t="s">
        <v>127</v>
      </c>
      <c r="F5119" s="40" t="s">
        <v>0</v>
      </c>
      <c r="G5119" s="81" t="s">
        <v>0</v>
      </c>
      <c r="H5119" s="6" t="s">
        <v>25</v>
      </c>
      <c r="I5119" s="104">
        <f>SUM(I5120:I5122)</f>
        <v>24000</v>
      </c>
      <c r="J5119" s="104">
        <f>SUM(J5120:J5122)</f>
        <v>14000</v>
      </c>
      <c r="K5119" s="104">
        <f>SUM(K5120:K5122)</f>
        <v>0</v>
      </c>
      <c r="L5119" s="104">
        <f t="shared" si="1779"/>
        <v>1846</v>
      </c>
      <c r="M5119" s="104">
        <f>SUM(M5120:M5122)</f>
        <v>246</v>
      </c>
      <c r="N5119" s="104">
        <f t="shared" ref="N5119:O5119" si="1795">SUM(N5120:N5122)</f>
        <v>900</v>
      </c>
      <c r="O5119" s="104">
        <f t="shared" si="1795"/>
        <v>700</v>
      </c>
      <c r="P5119" s="104">
        <f t="shared" si="1780"/>
        <v>1846</v>
      </c>
      <c r="Q5119" s="104">
        <f t="shared" si="1781"/>
        <v>13.185714285714287</v>
      </c>
      <c r="R5119" s="35"/>
    </row>
    <row r="5120" spans="1:18" x14ac:dyDescent="0.3">
      <c r="A5120" s="40" t="s">
        <v>796</v>
      </c>
      <c r="B5120" s="40" t="s">
        <v>166</v>
      </c>
      <c r="C5120" s="40" t="s">
        <v>1061</v>
      </c>
      <c r="D5120" s="40" t="s">
        <v>1813</v>
      </c>
      <c r="E5120" s="88" t="s">
        <v>3019</v>
      </c>
      <c r="F5120" s="40"/>
      <c r="G5120" s="81" t="s">
        <v>3072</v>
      </c>
      <c r="H5120" s="9" t="s">
        <v>25</v>
      </c>
      <c r="I5120" s="102">
        <v>18000</v>
      </c>
      <c r="J5120" s="102">
        <v>8000</v>
      </c>
      <c r="K5120" s="102"/>
      <c r="L5120" s="102">
        <f t="shared" si="1779"/>
        <v>500</v>
      </c>
      <c r="M5120" s="102">
        <v>0</v>
      </c>
      <c r="N5120" s="102">
        <v>300</v>
      </c>
      <c r="O5120" s="102">
        <v>200</v>
      </c>
      <c r="P5120" s="102">
        <f t="shared" si="1780"/>
        <v>500</v>
      </c>
      <c r="Q5120" s="102">
        <f t="shared" si="1781"/>
        <v>6.25</v>
      </c>
      <c r="R5120" s="35"/>
    </row>
    <row r="5121" spans="1:18" x14ac:dyDescent="0.3">
      <c r="A5121" s="40" t="s">
        <v>796</v>
      </c>
      <c r="B5121" s="40" t="s">
        <v>166</v>
      </c>
      <c r="C5121" s="40" t="s">
        <v>1061</v>
      </c>
      <c r="D5121" s="40" t="s">
        <v>1813</v>
      </c>
      <c r="E5121" s="88" t="s">
        <v>3019</v>
      </c>
      <c r="F5121" s="40" t="s">
        <v>1820</v>
      </c>
      <c r="G5121" s="81" t="s">
        <v>3072</v>
      </c>
      <c r="H5121" s="9" t="s">
        <v>135</v>
      </c>
      <c r="I5121" s="102">
        <v>3000</v>
      </c>
      <c r="J5121" s="102">
        <v>3000</v>
      </c>
      <c r="K5121" s="102"/>
      <c r="L5121" s="102">
        <f t="shared" si="1779"/>
        <v>846</v>
      </c>
      <c r="M5121" s="102">
        <v>246</v>
      </c>
      <c r="N5121" s="102">
        <v>350</v>
      </c>
      <c r="O5121" s="102">
        <v>250</v>
      </c>
      <c r="P5121" s="102">
        <f t="shared" si="1780"/>
        <v>846</v>
      </c>
      <c r="Q5121" s="102">
        <f t="shared" si="1781"/>
        <v>28.199999999999996</v>
      </c>
      <c r="R5121" s="35"/>
    </row>
    <row r="5122" spans="1:18" ht="20.399999999999999" x14ac:dyDescent="0.3">
      <c r="A5122" s="40" t="s">
        <v>796</v>
      </c>
      <c r="B5122" s="40" t="s">
        <v>166</v>
      </c>
      <c r="C5122" s="40" t="s">
        <v>1061</v>
      </c>
      <c r="D5122" s="40" t="s">
        <v>1813</v>
      </c>
      <c r="E5122" s="88" t="s">
        <v>3019</v>
      </c>
      <c r="F5122" s="40" t="s">
        <v>1821</v>
      </c>
      <c r="G5122" s="81" t="s">
        <v>3072</v>
      </c>
      <c r="H5122" s="9" t="s">
        <v>141</v>
      </c>
      <c r="I5122" s="102">
        <v>3000</v>
      </c>
      <c r="J5122" s="102">
        <v>3000</v>
      </c>
      <c r="K5122" s="102"/>
      <c r="L5122" s="102">
        <f t="shared" si="1779"/>
        <v>500</v>
      </c>
      <c r="M5122" s="102">
        <v>0</v>
      </c>
      <c r="N5122" s="102">
        <v>250</v>
      </c>
      <c r="O5122" s="102">
        <v>250</v>
      </c>
      <c r="P5122" s="102">
        <f t="shared" si="1780"/>
        <v>500</v>
      </c>
      <c r="Q5122" s="102">
        <f t="shared" si="1781"/>
        <v>16.666666666666664</v>
      </c>
      <c r="R5122" s="35"/>
    </row>
    <row r="5123" spans="1:18" s="34" customFormat="1" ht="20.399999999999999" x14ac:dyDescent="0.3">
      <c r="A5123" s="43" t="s">
        <v>0</v>
      </c>
      <c r="B5123" s="43" t="s">
        <v>0</v>
      </c>
      <c r="C5123" s="43" t="s">
        <v>0</v>
      </c>
      <c r="D5123" s="49" t="s">
        <v>0</v>
      </c>
      <c r="E5123" s="49" t="s">
        <v>0</v>
      </c>
      <c r="F5123" s="49" t="s">
        <v>0</v>
      </c>
      <c r="G5123" s="49" t="s">
        <v>0</v>
      </c>
      <c r="H5123" s="21" t="s">
        <v>35</v>
      </c>
      <c r="I5123" s="112">
        <f>SUM(I5124)</f>
        <v>13600</v>
      </c>
      <c r="J5123" s="112">
        <f>SUM(J5124)</f>
        <v>13600</v>
      </c>
      <c r="K5123" s="112">
        <f>SUM(K5124)</f>
        <v>0</v>
      </c>
      <c r="L5123" s="112">
        <f t="shared" si="1779"/>
        <v>2250</v>
      </c>
      <c r="M5123" s="112">
        <f>SUM(M5124)</f>
        <v>0</v>
      </c>
      <c r="N5123" s="112">
        <f t="shared" ref="N5123:O5123" si="1796">SUM(N5124)</f>
        <v>1125</v>
      </c>
      <c r="O5123" s="112">
        <f t="shared" si="1796"/>
        <v>1125</v>
      </c>
      <c r="P5123" s="112">
        <f t="shared" si="1780"/>
        <v>2250</v>
      </c>
      <c r="Q5123" s="112">
        <f t="shared" si="1781"/>
        <v>16.544117647058822</v>
      </c>
      <c r="R5123" s="35"/>
    </row>
    <row r="5124" spans="1:18" x14ac:dyDescent="0.3">
      <c r="A5124" s="40" t="s">
        <v>796</v>
      </c>
      <c r="B5124" s="40" t="s">
        <v>166</v>
      </c>
      <c r="C5124" s="40" t="s">
        <v>1061</v>
      </c>
      <c r="D5124" s="40" t="s">
        <v>1813</v>
      </c>
      <c r="E5124" s="52" t="s">
        <v>142</v>
      </c>
      <c r="F5124" s="52" t="s">
        <v>0</v>
      </c>
      <c r="G5124" s="52" t="s">
        <v>0</v>
      </c>
      <c r="H5124" s="6" t="s">
        <v>27</v>
      </c>
      <c r="I5124" s="104">
        <f>SUM(I5125:I5126)</f>
        <v>13600</v>
      </c>
      <c r="J5124" s="104">
        <f>SUM(J5125:J5126)</f>
        <v>13600</v>
      </c>
      <c r="K5124" s="104">
        <f>SUM(K5125:K5126)</f>
        <v>0</v>
      </c>
      <c r="L5124" s="104">
        <f t="shared" si="1779"/>
        <v>2250</v>
      </c>
      <c r="M5124" s="104">
        <f>SUM(M5125:M5126)</f>
        <v>0</v>
      </c>
      <c r="N5124" s="104">
        <f t="shared" ref="N5124:O5124" si="1797">SUM(N5125:N5126)</f>
        <v>1125</v>
      </c>
      <c r="O5124" s="104">
        <f t="shared" si="1797"/>
        <v>1125</v>
      </c>
      <c r="P5124" s="104">
        <f t="shared" si="1780"/>
        <v>2250</v>
      </c>
      <c r="Q5124" s="104">
        <f t="shared" si="1781"/>
        <v>16.544117647058822</v>
      </c>
      <c r="R5124" s="35"/>
    </row>
    <row r="5125" spans="1:18" x14ac:dyDescent="0.3">
      <c r="A5125" s="40" t="s">
        <v>796</v>
      </c>
      <c r="B5125" s="40" t="s">
        <v>166</v>
      </c>
      <c r="C5125" s="40" t="s">
        <v>1061</v>
      </c>
      <c r="D5125" s="40" t="s">
        <v>1813</v>
      </c>
      <c r="E5125" s="88" t="s">
        <v>3023</v>
      </c>
      <c r="F5125" s="40"/>
      <c r="G5125" s="81" t="s">
        <v>3072</v>
      </c>
      <c r="H5125" s="9" t="s">
        <v>29</v>
      </c>
      <c r="I5125" s="102">
        <v>13500</v>
      </c>
      <c r="J5125" s="102">
        <v>13500</v>
      </c>
      <c r="K5125" s="102"/>
      <c r="L5125" s="102">
        <f t="shared" si="1779"/>
        <v>2250</v>
      </c>
      <c r="M5125" s="102">
        <v>0</v>
      </c>
      <c r="N5125" s="102">
        <v>1125</v>
      </c>
      <c r="O5125" s="102">
        <v>1125</v>
      </c>
      <c r="P5125" s="102">
        <f t="shared" si="1780"/>
        <v>2250</v>
      </c>
      <c r="Q5125" s="102">
        <f t="shared" si="1781"/>
        <v>16.666666666666664</v>
      </c>
      <c r="R5125" s="35"/>
    </row>
    <row r="5126" spans="1:18" x14ac:dyDescent="0.3">
      <c r="A5126" s="40" t="s">
        <v>796</v>
      </c>
      <c r="B5126" s="40" t="s">
        <v>166</v>
      </c>
      <c r="C5126" s="40" t="s">
        <v>1061</v>
      </c>
      <c r="D5126" s="40" t="s">
        <v>1813</v>
      </c>
      <c r="E5126" s="88" t="s">
        <v>3021</v>
      </c>
      <c r="F5126" s="40"/>
      <c r="G5126" s="81" t="s">
        <v>3072</v>
      </c>
      <c r="H5126" s="9" t="s">
        <v>34</v>
      </c>
      <c r="I5126" s="102">
        <v>100</v>
      </c>
      <c r="J5126" s="102">
        <v>100</v>
      </c>
      <c r="K5126" s="102"/>
      <c r="L5126" s="102">
        <f t="shared" si="1779"/>
        <v>0</v>
      </c>
      <c r="M5126" s="102">
        <v>0</v>
      </c>
      <c r="N5126" s="102"/>
      <c r="O5126" s="102"/>
      <c r="P5126" s="102">
        <f t="shared" si="1780"/>
        <v>0</v>
      </c>
      <c r="Q5126" s="102">
        <f t="shared" si="1781"/>
        <v>0</v>
      </c>
      <c r="R5126" s="35"/>
    </row>
    <row r="5127" spans="1:18" s="34" customFormat="1" ht="20.399999999999999" x14ac:dyDescent="0.3">
      <c r="A5127" s="43" t="s">
        <v>0</v>
      </c>
      <c r="B5127" s="43" t="s">
        <v>0</v>
      </c>
      <c r="C5127" s="43" t="s">
        <v>0</v>
      </c>
      <c r="D5127" s="49" t="s">
        <v>0</v>
      </c>
      <c r="E5127" s="49" t="s">
        <v>0</v>
      </c>
      <c r="F5127" s="49" t="s">
        <v>0</v>
      </c>
      <c r="G5127" s="49" t="s">
        <v>0</v>
      </c>
      <c r="H5127" s="21" t="s">
        <v>53</v>
      </c>
      <c r="I5127" s="112">
        <f t="shared" ref="I5127:O5128" si="1798">SUM(I5128)</f>
        <v>6000</v>
      </c>
      <c r="J5127" s="112">
        <f t="shared" si="1798"/>
        <v>3000</v>
      </c>
      <c r="K5127" s="112">
        <f t="shared" si="1798"/>
        <v>0</v>
      </c>
      <c r="L5127" s="112">
        <f t="shared" si="1779"/>
        <v>0</v>
      </c>
      <c r="M5127" s="112">
        <f t="shared" si="1798"/>
        <v>0</v>
      </c>
      <c r="N5127" s="112">
        <f t="shared" si="1798"/>
        <v>0</v>
      </c>
      <c r="O5127" s="112">
        <f t="shared" si="1798"/>
        <v>0</v>
      </c>
      <c r="P5127" s="112">
        <f t="shared" si="1780"/>
        <v>0</v>
      </c>
      <c r="Q5127" s="112">
        <f t="shared" si="1781"/>
        <v>0</v>
      </c>
      <c r="R5127" s="35"/>
    </row>
    <row r="5128" spans="1:18" x14ac:dyDescent="0.3">
      <c r="A5128" s="40" t="s">
        <v>796</v>
      </c>
      <c r="B5128" s="40" t="s">
        <v>166</v>
      </c>
      <c r="C5128" s="40" t="s">
        <v>1061</v>
      </c>
      <c r="D5128" s="40" t="s">
        <v>1813</v>
      </c>
      <c r="E5128" s="52" t="s">
        <v>149</v>
      </c>
      <c r="F5128" s="52" t="s">
        <v>0</v>
      </c>
      <c r="G5128" s="52" t="s">
        <v>0</v>
      </c>
      <c r="H5128" s="6" t="s">
        <v>46</v>
      </c>
      <c r="I5128" s="104">
        <f t="shared" si="1798"/>
        <v>6000</v>
      </c>
      <c r="J5128" s="104">
        <f t="shared" si="1798"/>
        <v>3000</v>
      </c>
      <c r="K5128" s="104">
        <f t="shared" si="1798"/>
        <v>0</v>
      </c>
      <c r="L5128" s="104">
        <f t="shared" si="1779"/>
        <v>0</v>
      </c>
      <c r="M5128" s="104">
        <f t="shared" si="1798"/>
        <v>0</v>
      </c>
      <c r="N5128" s="104">
        <f t="shared" si="1798"/>
        <v>0</v>
      </c>
      <c r="O5128" s="104">
        <f t="shared" si="1798"/>
        <v>0</v>
      </c>
      <c r="P5128" s="104">
        <f t="shared" si="1780"/>
        <v>0</v>
      </c>
      <c r="Q5128" s="104">
        <f t="shared" si="1781"/>
        <v>0</v>
      </c>
      <c r="R5128" s="35"/>
    </row>
    <row r="5129" spans="1:18" x14ac:dyDescent="0.3">
      <c r="A5129" s="40" t="s">
        <v>796</v>
      </c>
      <c r="B5129" s="40" t="s">
        <v>166</v>
      </c>
      <c r="C5129" s="40" t="s">
        <v>1061</v>
      </c>
      <c r="D5129" s="40" t="s">
        <v>1813</v>
      </c>
      <c r="E5129" s="88" t="s">
        <v>3022</v>
      </c>
      <c r="F5129" s="40"/>
      <c r="G5129" s="81" t="s">
        <v>3072</v>
      </c>
      <c r="H5129" s="9" t="s">
        <v>49</v>
      </c>
      <c r="I5129" s="102">
        <v>6000</v>
      </c>
      <c r="J5129" s="102">
        <v>3000</v>
      </c>
      <c r="K5129" s="102"/>
      <c r="L5129" s="102">
        <f t="shared" si="1779"/>
        <v>0</v>
      </c>
      <c r="M5129" s="102">
        <v>0</v>
      </c>
      <c r="N5129" s="102"/>
      <c r="O5129" s="102"/>
      <c r="P5129" s="102">
        <f t="shared" si="1780"/>
        <v>0</v>
      </c>
      <c r="Q5129" s="102">
        <f t="shared" si="1781"/>
        <v>0</v>
      </c>
      <c r="R5129" s="35"/>
    </row>
    <row r="5130" spans="1:18" s="34" customFormat="1" x14ac:dyDescent="0.3">
      <c r="A5130" s="49" t="s">
        <v>0</v>
      </c>
      <c r="B5130" s="49" t="s">
        <v>0</v>
      </c>
      <c r="C5130" s="49" t="s">
        <v>0</v>
      </c>
      <c r="D5130" s="49" t="s">
        <v>0</v>
      </c>
      <c r="E5130" s="49" t="s">
        <v>0</v>
      </c>
      <c r="F5130" s="49" t="s">
        <v>0</v>
      </c>
      <c r="G5130" s="49" t="s">
        <v>0</v>
      </c>
      <c r="H5130" s="21" t="s">
        <v>1822</v>
      </c>
      <c r="I5130" s="112">
        <f>SUM(I5100,I5123,I5127)</f>
        <v>1283478</v>
      </c>
      <c r="J5130" s="112">
        <f>SUM(J5100,J5123,J5127)</f>
        <v>1260878</v>
      </c>
      <c r="K5130" s="112">
        <f>SUM(K5100,K5123,K5127)</f>
        <v>0</v>
      </c>
      <c r="L5130" s="112">
        <f t="shared" si="1779"/>
        <v>309620</v>
      </c>
      <c r="M5130" s="112">
        <f>SUM(M5100,M5123,M5127)</f>
        <v>93650</v>
      </c>
      <c r="N5130" s="112">
        <f t="shared" ref="N5130:O5130" si="1799">SUM(N5100,N5123,N5127)</f>
        <v>109075</v>
      </c>
      <c r="O5130" s="112">
        <f t="shared" si="1799"/>
        <v>106895</v>
      </c>
      <c r="P5130" s="112">
        <f t="shared" si="1780"/>
        <v>309620</v>
      </c>
      <c r="Q5130" s="112">
        <f t="shared" si="1781"/>
        <v>24.555904694982384</v>
      </c>
      <c r="R5130" s="35"/>
    </row>
    <row r="5131" spans="1:18" ht="15" thickBot="1" x14ac:dyDescent="0.35">
      <c r="A5131" s="81" t="s">
        <v>0</v>
      </c>
      <c r="B5131" s="81" t="s">
        <v>0</v>
      </c>
      <c r="C5131" s="81" t="s">
        <v>0</v>
      </c>
      <c r="D5131" s="81" t="s">
        <v>0</v>
      </c>
      <c r="E5131" s="81" t="s">
        <v>0</v>
      </c>
      <c r="F5131" s="81" t="s">
        <v>0</v>
      </c>
      <c r="G5131" s="81" t="s">
        <v>0</v>
      </c>
      <c r="H5131" s="6" t="s">
        <v>152</v>
      </c>
      <c r="I5131" s="104">
        <v>43</v>
      </c>
      <c r="J5131" s="104">
        <v>43</v>
      </c>
      <c r="K5131" s="104"/>
      <c r="L5131" s="104"/>
      <c r="M5131" s="104"/>
      <c r="N5131" s="104"/>
      <c r="O5131" s="104"/>
      <c r="P5131" s="104"/>
      <c r="Q5131" s="104"/>
      <c r="R5131" s="35"/>
    </row>
    <row r="5132" spans="1:18" s="34" customFormat="1" ht="31.2" thickBot="1" x14ac:dyDescent="0.35">
      <c r="A5132" s="127" t="s">
        <v>0</v>
      </c>
      <c r="B5132" s="127" t="s">
        <v>0</v>
      </c>
      <c r="C5132" s="127" t="s">
        <v>0</v>
      </c>
      <c r="D5132" s="127" t="s">
        <v>0</v>
      </c>
      <c r="E5132" s="127" t="s">
        <v>0</v>
      </c>
      <c r="F5132" s="127" t="s">
        <v>0</v>
      </c>
      <c r="G5132" s="127" t="s">
        <v>0</v>
      </c>
      <c r="H5132" s="29" t="s">
        <v>63</v>
      </c>
      <c r="I5132" s="124" t="s">
        <v>3013</v>
      </c>
      <c r="J5132" s="124" t="s">
        <v>2</v>
      </c>
      <c r="K5132" s="124" t="s">
        <v>3097</v>
      </c>
      <c r="L5132" s="124" t="s">
        <v>3097</v>
      </c>
      <c r="M5132" s="124" t="s">
        <v>3098</v>
      </c>
      <c r="N5132" s="124" t="s">
        <v>3099</v>
      </c>
      <c r="O5132" s="124" t="s">
        <v>3100</v>
      </c>
      <c r="P5132" s="124" t="s">
        <v>3097</v>
      </c>
      <c r="Q5132" s="126" t="s">
        <v>3101</v>
      </c>
      <c r="R5132" s="35"/>
    </row>
    <row r="5133" spans="1:18" x14ac:dyDescent="0.3">
      <c r="A5133" s="128"/>
      <c r="B5133" s="128"/>
      <c r="C5133" s="128"/>
      <c r="D5133" s="128"/>
      <c r="E5133" s="128"/>
      <c r="F5133" s="128"/>
      <c r="G5133" s="128"/>
      <c r="H5133" s="10" t="s">
        <v>0</v>
      </c>
      <c r="I5133" s="103">
        <v>1</v>
      </c>
      <c r="J5133" s="103">
        <v>2</v>
      </c>
      <c r="K5133" s="103">
        <v>3</v>
      </c>
      <c r="L5133" s="103" t="s">
        <v>3</v>
      </c>
      <c r="M5133" s="103">
        <v>5</v>
      </c>
      <c r="N5133" s="103">
        <v>6</v>
      </c>
      <c r="O5133" s="103">
        <v>7</v>
      </c>
      <c r="P5133" s="103" t="s">
        <v>3102</v>
      </c>
      <c r="Q5133" s="103">
        <v>9</v>
      </c>
      <c r="R5133" s="35"/>
    </row>
    <row r="5134" spans="1:18" x14ac:dyDescent="0.3">
      <c r="A5134" s="128"/>
      <c r="B5134" s="128"/>
      <c r="C5134" s="128"/>
      <c r="D5134" s="128"/>
      <c r="E5134" s="128"/>
      <c r="F5134" s="128"/>
      <c r="G5134" s="128"/>
      <c r="H5134" s="11" t="s">
        <v>100</v>
      </c>
      <c r="I5134" s="105">
        <f>SUM(I5130)</f>
        <v>1283478</v>
      </c>
      <c r="J5134" s="105">
        <f>SUM(J5130)</f>
        <v>1260878</v>
      </c>
      <c r="K5134" s="105">
        <f>SUM(K5130)</f>
        <v>0</v>
      </c>
      <c r="L5134" s="105">
        <f t="shared" ref="L5134:L5194" si="1800">SUM(M5134:O5134)</f>
        <v>309620</v>
      </c>
      <c r="M5134" s="105">
        <f>SUM(M5130)</f>
        <v>93650</v>
      </c>
      <c r="N5134" s="105">
        <f t="shared" ref="N5134:O5134" si="1801">SUM(N5130)</f>
        <v>109075</v>
      </c>
      <c r="O5134" s="105">
        <f t="shared" si="1801"/>
        <v>106895</v>
      </c>
      <c r="P5134" s="105">
        <f t="shared" ref="P5134:P5197" si="1802">K5134+L5134</f>
        <v>309620</v>
      </c>
      <c r="Q5134" s="105">
        <f t="shared" ref="Q5134:Q5197" si="1803">IF(J5134=0,"-",P5134/J5134*100)</f>
        <v>24.555904694982384</v>
      </c>
      <c r="R5134" s="35"/>
    </row>
    <row r="5135" spans="1:18" x14ac:dyDescent="0.3">
      <c r="A5135" s="128"/>
      <c r="B5135" s="128"/>
      <c r="C5135" s="128"/>
      <c r="D5135" s="128"/>
      <c r="E5135" s="128"/>
      <c r="F5135" s="128"/>
      <c r="G5135" s="128"/>
      <c r="H5135" s="12" t="s">
        <v>62</v>
      </c>
      <c r="I5135" s="105">
        <f>SUM(I5134)</f>
        <v>1283478</v>
      </c>
      <c r="J5135" s="105">
        <f>SUM(J5134)</f>
        <v>1260878</v>
      </c>
      <c r="K5135" s="105">
        <f>SUM(K5134)</f>
        <v>0</v>
      </c>
      <c r="L5135" s="105">
        <f t="shared" si="1800"/>
        <v>309620</v>
      </c>
      <c r="M5135" s="105">
        <f>SUM(M5134)</f>
        <v>93650</v>
      </c>
      <c r="N5135" s="105">
        <f t="shared" ref="N5135:O5135" si="1804">SUM(N5134)</f>
        <v>109075</v>
      </c>
      <c r="O5135" s="105">
        <f t="shared" si="1804"/>
        <v>106895</v>
      </c>
      <c r="P5135" s="105">
        <f t="shared" si="1802"/>
        <v>309620</v>
      </c>
      <c r="Q5135" s="105">
        <f t="shared" si="1803"/>
        <v>24.555904694982384</v>
      </c>
      <c r="R5135" s="35"/>
    </row>
    <row r="5136" spans="1:18" x14ac:dyDescent="0.3">
      <c r="A5136" s="129"/>
      <c r="B5136" s="129"/>
      <c r="C5136" s="129"/>
      <c r="D5136" s="129"/>
      <c r="E5136" s="129"/>
      <c r="F5136" s="129"/>
      <c r="G5136" s="129"/>
      <c r="R5136" s="35"/>
    </row>
    <row r="5137" spans="1:18" ht="15" thickBot="1" x14ac:dyDescent="0.35">
      <c r="A5137" s="81" t="s">
        <v>0</v>
      </c>
      <c r="B5137" s="81" t="s">
        <v>0</v>
      </c>
      <c r="C5137" s="81" t="s">
        <v>0</v>
      </c>
      <c r="D5137" s="81" t="s">
        <v>0</v>
      </c>
      <c r="E5137" s="81" t="s">
        <v>0</v>
      </c>
      <c r="F5137" s="81" t="s">
        <v>0</v>
      </c>
      <c r="G5137" s="81" t="s">
        <v>0</v>
      </c>
      <c r="H5137" s="13" t="s">
        <v>0</v>
      </c>
      <c r="I5137" s="106"/>
      <c r="J5137" s="106"/>
      <c r="K5137" s="106"/>
      <c r="L5137" s="106"/>
      <c r="M5137" s="106"/>
      <c r="N5137" s="106"/>
      <c r="O5137" s="106"/>
      <c r="P5137" s="106"/>
      <c r="Q5137" s="106"/>
      <c r="R5137" s="35"/>
    </row>
    <row r="5138" spans="1:18" s="34" customFormat="1" ht="31.2" thickBot="1" x14ac:dyDescent="0.35">
      <c r="A5138" s="45" t="s">
        <v>112</v>
      </c>
      <c r="B5138" s="45" t="s">
        <v>113</v>
      </c>
      <c r="C5138" s="45" t="s">
        <v>114</v>
      </c>
      <c r="D5138" s="46" t="s">
        <v>0</v>
      </c>
      <c r="E5138" s="45" t="s">
        <v>3014</v>
      </c>
      <c r="F5138" s="45" t="s">
        <v>115</v>
      </c>
      <c r="G5138" s="45" t="s">
        <v>116</v>
      </c>
      <c r="H5138" s="29" t="s">
        <v>1</v>
      </c>
      <c r="I5138" s="124" t="s">
        <v>3013</v>
      </c>
      <c r="J5138" s="124" t="s">
        <v>2</v>
      </c>
      <c r="K5138" s="124" t="s">
        <v>3097</v>
      </c>
      <c r="L5138" s="124" t="s">
        <v>3097</v>
      </c>
      <c r="M5138" s="124" t="s">
        <v>3098</v>
      </c>
      <c r="N5138" s="124" t="s">
        <v>3099</v>
      </c>
      <c r="O5138" s="124" t="s">
        <v>3100</v>
      </c>
      <c r="P5138" s="124" t="s">
        <v>3097</v>
      </c>
      <c r="Q5138" s="126" t="s">
        <v>3101</v>
      </c>
      <c r="R5138" s="35"/>
    </row>
    <row r="5139" spans="1:18" x14ac:dyDescent="0.3">
      <c r="A5139" s="50" t="s">
        <v>0</v>
      </c>
      <c r="B5139" s="50" t="s">
        <v>0</v>
      </c>
      <c r="C5139" s="50" t="s">
        <v>0</v>
      </c>
      <c r="D5139" s="51" t="s">
        <v>0</v>
      </c>
      <c r="E5139" s="51" t="s">
        <v>0</v>
      </c>
      <c r="F5139" s="86" t="s">
        <v>0</v>
      </c>
      <c r="G5139" s="87" t="s">
        <v>0</v>
      </c>
      <c r="H5139" s="8" t="s">
        <v>0</v>
      </c>
      <c r="I5139" s="103">
        <v>1</v>
      </c>
      <c r="J5139" s="103">
        <v>2</v>
      </c>
      <c r="K5139" s="103">
        <v>3</v>
      </c>
      <c r="L5139" s="103" t="s">
        <v>3</v>
      </c>
      <c r="M5139" s="103">
        <v>5</v>
      </c>
      <c r="N5139" s="103">
        <v>6</v>
      </c>
      <c r="O5139" s="103">
        <v>7</v>
      </c>
      <c r="P5139" s="103" t="s">
        <v>3102</v>
      </c>
      <c r="Q5139" s="103">
        <v>9</v>
      </c>
      <c r="R5139" s="35"/>
    </row>
    <row r="5140" spans="1:18" x14ac:dyDescent="0.3">
      <c r="A5140" s="41" t="s">
        <v>796</v>
      </c>
      <c r="B5140" s="41" t="s">
        <v>166</v>
      </c>
      <c r="C5140" s="40" t="s">
        <v>1072</v>
      </c>
      <c r="D5140" s="40" t="s">
        <v>1823</v>
      </c>
      <c r="E5140" s="52" t="s">
        <v>0</v>
      </c>
      <c r="F5140" s="52" t="s">
        <v>0</v>
      </c>
      <c r="G5140" s="52" t="s">
        <v>0</v>
      </c>
      <c r="H5140" s="6" t="s">
        <v>1824</v>
      </c>
      <c r="I5140" s="102"/>
      <c r="J5140" s="102"/>
      <c r="K5140" s="102"/>
      <c r="L5140" s="102">
        <f t="shared" si="1800"/>
        <v>0</v>
      </c>
      <c r="M5140" s="102">
        <v>0</v>
      </c>
      <c r="N5140" s="102"/>
      <c r="O5140" s="102"/>
      <c r="P5140" s="102">
        <f t="shared" si="1802"/>
        <v>0</v>
      </c>
      <c r="Q5140" s="102" t="str">
        <f t="shared" si="1803"/>
        <v>-</v>
      </c>
      <c r="R5140" s="35"/>
    </row>
    <row r="5141" spans="1:18" s="34" customFormat="1" ht="20.399999999999999" x14ac:dyDescent="0.3">
      <c r="A5141" s="43" t="s">
        <v>0</v>
      </c>
      <c r="B5141" s="43" t="s">
        <v>0</v>
      </c>
      <c r="C5141" s="43" t="s">
        <v>0</v>
      </c>
      <c r="D5141" s="49" t="s">
        <v>0</v>
      </c>
      <c r="E5141" s="49" t="s">
        <v>0</v>
      </c>
      <c r="F5141" s="49" t="s">
        <v>0</v>
      </c>
      <c r="G5141" s="49" t="s">
        <v>0</v>
      </c>
      <c r="H5141" s="21" t="s">
        <v>26</v>
      </c>
      <c r="I5141" s="112">
        <f>SUM(I5142,I5150,I5152)</f>
        <v>2192030</v>
      </c>
      <c r="J5141" s="112">
        <f>SUM(J5142,J5150,J5152)</f>
        <v>2098530</v>
      </c>
      <c r="K5141" s="112">
        <f>SUM(K5142,K5150,K5152)</f>
        <v>0</v>
      </c>
      <c r="L5141" s="112">
        <f t="shared" si="1800"/>
        <v>527427</v>
      </c>
      <c r="M5141" s="112">
        <f>SUM(M5142,M5150,M5152)</f>
        <v>166547</v>
      </c>
      <c r="N5141" s="112">
        <f t="shared" ref="N5141:O5141" si="1805">SUM(N5142,N5150,N5152)</f>
        <v>183210</v>
      </c>
      <c r="O5141" s="112">
        <f t="shared" si="1805"/>
        <v>177670</v>
      </c>
      <c r="P5141" s="112">
        <f t="shared" si="1802"/>
        <v>527427</v>
      </c>
      <c r="Q5141" s="112">
        <f t="shared" si="1803"/>
        <v>25.133164643822102</v>
      </c>
      <c r="R5141" s="35"/>
    </row>
    <row r="5142" spans="1:18" x14ac:dyDescent="0.3">
      <c r="A5142" s="40" t="s">
        <v>796</v>
      </c>
      <c r="B5142" s="40" t="s">
        <v>166</v>
      </c>
      <c r="C5142" s="40" t="s">
        <v>1072</v>
      </c>
      <c r="D5142" s="40" t="s">
        <v>1823</v>
      </c>
      <c r="E5142" s="52" t="s">
        <v>119</v>
      </c>
      <c r="F5142" s="52" t="s">
        <v>0</v>
      </c>
      <c r="G5142" s="52" t="s">
        <v>0</v>
      </c>
      <c r="H5142" s="6" t="s">
        <v>5</v>
      </c>
      <c r="I5142" s="104">
        <f>SUM(I5143,I5144)</f>
        <v>1829264</v>
      </c>
      <c r="J5142" s="104">
        <f>SUM(J5143,J5144)</f>
        <v>1829264</v>
      </c>
      <c r="K5142" s="104">
        <f>SUM(K5143,K5144)</f>
        <v>0</v>
      </c>
      <c r="L5142" s="104">
        <f t="shared" si="1800"/>
        <v>463403</v>
      </c>
      <c r="M5142" s="104">
        <f>SUM(M5143,M5144)</f>
        <v>151933</v>
      </c>
      <c r="N5142" s="104">
        <f t="shared" ref="N5142:O5142" si="1806">SUM(N5143,N5144)</f>
        <v>156470</v>
      </c>
      <c r="O5142" s="104">
        <f t="shared" si="1806"/>
        <v>155000</v>
      </c>
      <c r="P5142" s="104">
        <f t="shared" si="1802"/>
        <v>463403</v>
      </c>
      <c r="Q5142" s="104">
        <f t="shared" si="1803"/>
        <v>25.332756780869246</v>
      </c>
      <c r="R5142" s="35"/>
    </row>
    <row r="5143" spans="1:18" x14ac:dyDescent="0.3">
      <c r="A5143" s="40" t="s">
        <v>796</v>
      </c>
      <c r="B5143" s="40" t="s">
        <v>166</v>
      </c>
      <c r="C5143" s="40" t="s">
        <v>1072</v>
      </c>
      <c r="D5143" s="40" t="s">
        <v>1823</v>
      </c>
      <c r="E5143" s="88" t="s">
        <v>3015</v>
      </c>
      <c r="F5143" s="40"/>
      <c r="G5143" s="81" t="s">
        <v>3072</v>
      </c>
      <c r="H5143" s="9" t="s">
        <v>6</v>
      </c>
      <c r="I5143" s="102">
        <v>1603872</v>
      </c>
      <c r="J5143" s="102">
        <v>1603872</v>
      </c>
      <c r="K5143" s="102"/>
      <c r="L5143" s="102">
        <f t="shared" si="1800"/>
        <v>406229</v>
      </c>
      <c r="M5143" s="102">
        <v>135029</v>
      </c>
      <c r="N5143" s="102">
        <v>135200</v>
      </c>
      <c r="O5143" s="102">
        <v>136000</v>
      </c>
      <c r="P5143" s="102">
        <f t="shared" si="1802"/>
        <v>406229</v>
      </c>
      <c r="Q5143" s="102">
        <f t="shared" si="1803"/>
        <v>25.328018694758686</v>
      </c>
      <c r="R5143" s="35"/>
    </row>
    <row r="5144" spans="1:18" x14ac:dyDescent="0.3">
      <c r="A5144" s="41" t="s">
        <v>796</v>
      </c>
      <c r="B5144" s="41" t="s">
        <v>166</v>
      </c>
      <c r="C5144" s="41" t="s">
        <v>1072</v>
      </c>
      <c r="D5144" s="41" t="s">
        <v>1823</v>
      </c>
      <c r="E5144" s="41" t="s">
        <v>120</v>
      </c>
      <c r="F5144" s="40" t="s">
        <v>0</v>
      </c>
      <c r="G5144" s="81" t="s">
        <v>0</v>
      </c>
      <c r="H5144" s="6" t="s">
        <v>7</v>
      </c>
      <c r="I5144" s="104">
        <f>SUM(I5145:I5149)</f>
        <v>225392</v>
      </c>
      <c r="J5144" s="104">
        <f>SUM(J5145:J5149)</f>
        <v>225392</v>
      </c>
      <c r="K5144" s="104">
        <f>SUM(K5145:K5149)</f>
        <v>0</v>
      </c>
      <c r="L5144" s="104">
        <f t="shared" si="1800"/>
        <v>57174</v>
      </c>
      <c r="M5144" s="104">
        <f>SUM(M5145:M5149)</f>
        <v>16904</v>
      </c>
      <c r="N5144" s="104">
        <f t="shared" ref="N5144:O5144" si="1807">SUM(N5145:N5149)</f>
        <v>21270</v>
      </c>
      <c r="O5144" s="104">
        <f t="shared" si="1807"/>
        <v>19000</v>
      </c>
      <c r="P5144" s="104">
        <f t="shared" si="1802"/>
        <v>57174</v>
      </c>
      <c r="Q5144" s="104">
        <f t="shared" si="1803"/>
        <v>25.366472634343722</v>
      </c>
      <c r="R5144" s="35"/>
    </row>
    <row r="5145" spans="1:18" x14ac:dyDescent="0.3">
      <c r="A5145" s="40" t="s">
        <v>796</v>
      </c>
      <c r="B5145" s="40" t="s">
        <v>166</v>
      </c>
      <c r="C5145" s="40" t="s">
        <v>1072</v>
      </c>
      <c r="D5145" s="40" t="s">
        <v>1823</v>
      </c>
      <c r="E5145" s="88" t="s">
        <v>3016</v>
      </c>
      <c r="F5145" s="40" t="s">
        <v>1825</v>
      </c>
      <c r="G5145" s="81" t="s">
        <v>3072</v>
      </c>
      <c r="H5145" s="9" t="s">
        <v>9</v>
      </c>
      <c r="I5145" s="102">
        <v>44500</v>
      </c>
      <c r="J5145" s="102">
        <v>44500</v>
      </c>
      <c r="K5145" s="102"/>
      <c r="L5145" s="102">
        <f t="shared" si="1800"/>
        <v>11057</v>
      </c>
      <c r="M5145" s="102">
        <v>3657</v>
      </c>
      <c r="N5145" s="102">
        <v>3700</v>
      </c>
      <c r="O5145" s="102">
        <v>3700</v>
      </c>
      <c r="P5145" s="102">
        <f t="shared" si="1802"/>
        <v>11057</v>
      </c>
      <c r="Q5145" s="102">
        <f t="shared" si="1803"/>
        <v>24.847191011235957</v>
      </c>
      <c r="R5145" s="35"/>
    </row>
    <row r="5146" spans="1:18" x14ac:dyDescent="0.3">
      <c r="A5146" s="40" t="s">
        <v>796</v>
      </c>
      <c r="B5146" s="40" t="s">
        <v>166</v>
      </c>
      <c r="C5146" s="40" t="s">
        <v>1072</v>
      </c>
      <c r="D5146" s="40" t="s">
        <v>1823</v>
      </c>
      <c r="E5146" s="88" t="s">
        <v>3016</v>
      </c>
      <c r="F5146" s="40" t="s">
        <v>1826</v>
      </c>
      <c r="G5146" s="81" t="s">
        <v>3072</v>
      </c>
      <c r="H5146" s="9" t="s">
        <v>12</v>
      </c>
      <c r="I5146" s="102">
        <v>130000</v>
      </c>
      <c r="J5146" s="102">
        <v>130000</v>
      </c>
      <c r="K5146" s="102"/>
      <c r="L5146" s="102">
        <f t="shared" si="1800"/>
        <v>41847</v>
      </c>
      <c r="M5146" s="102">
        <v>13247</v>
      </c>
      <c r="N5146" s="102">
        <v>13300</v>
      </c>
      <c r="O5146" s="102">
        <v>15300</v>
      </c>
      <c r="P5146" s="102">
        <f t="shared" si="1802"/>
        <v>41847</v>
      </c>
      <c r="Q5146" s="102">
        <f t="shared" si="1803"/>
        <v>32.190000000000005</v>
      </c>
      <c r="R5146" s="35"/>
    </row>
    <row r="5147" spans="1:18" x14ac:dyDescent="0.3">
      <c r="A5147" s="40" t="s">
        <v>796</v>
      </c>
      <c r="B5147" s="40" t="s">
        <v>166</v>
      </c>
      <c r="C5147" s="40" t="s">
        <v>1072</v>
      </c>
      <c r="D5147" s="40" t="s">
        <v>1823</v>
      </c>
      <c r="E5147" s="88" t="s">
        <v>3016</v>
      </c>
      <c r="F5147" s="40" t="s">
        <v>1827</v>
      </c>
      <c r="G5147" s="81" t="s">
        <v>3072</v>
      </c>
      <c r="H5147" s="9" t="s">
        <v>10</v>
      </c>
      <c r="I5147" s="102">
        <v>33892</v>
      </c>
      <c r="J5147" s="102">
        <v>33892</v>
      </c>
      <c r="K5147" s="102"/>
      <c r="L5147" s="102">
        <f t="shared" si="1800"/>
        <v>0</v>
      </c>
      <c r="M5147" s="102">
        <v>0</v>
      </c>
      <c r="N5147" s="102"/>
      <c r="O5147" s="102"/>
      <c r="P5147" s="102">
        <f t="shared" si="1802"/>
        <v>0</v>
      </c>
      <c r="Q5147" s="102">
        <f t="shared" si="1803"/>
        <v>0</v>
      </c>
      <c r="R5147" s="35"/>
    </row>
    <row r="5148" spans="1:18" x14ac:dyDescent="0.3">
      <c r="A5148" s="40" t="s">
        <v>796</v>
      </c>
      <c r="B5148" s="40" t="s">
        <v>166</v>
      </c>
      <c r="C5148" s="40" t="s">
        <v>1072</v>
      </c>
      <c r="D5148" s="40" t="s">
        <v>1823</v>
      </c>
      <c r="E5148" s="88" t="s">
        <v>3016</v>
      </c>
      <c r="F5148" s="40" t="s">
        <v>1828</v>
      </c>
      <c r="G5148" s="81" t="s">
        <v>3072</v>
      </c>
      <c r="H5148" s="9" t="s">
        <v>8</v>
      </c>
      <c r="I5148" s="102">
        <v>8000</v>
      </c>
      <c r="J5148" s="102">
        <v>8000</v>
      </c>
      <c r="K5148" s="102"/>
      <c r="L5148" s="102">
        <f t="shared" si="1800"/>
        <v>0</v>
      </c>
      <c r="M5148" s="102">
        <v>0</v>
      </c>
      <c r="N5148" s="102"/>
      <c r="O5148" s="102"/>
      <c r="P5148" s="102">
        <f t="shared" si="1802"/>
        <v>0</v>
      </c>
      <c r="Q5148" s="102">
        <f t="shared" si="1803"/>
        <v>0</v>
      </c>
      <c r="R5148" s="35"/>
    </row>
    <row r="5149" spans="1:18" x14ac:dyDescent="0.3">
      <c r="A5149" s="40" t="s">
        <v>796</v>
      </c>
      <c r="B5149" s="40" t="s">
        <v>166</v>
      </c>
      <c r="C5149" s="40" t="s">
        <v>1072</v>
      </c>
      <c r="D5149" s="40" t="s">
        <v>1823</v>
      </c>
      <c r="E5149" s="88" t="s">
        <v>3016</v>
      </c>
      <c r="F5149" s="40" t="s">
        <v>1829</v>
      </c>
      <c r="G5149" s="81" t="s">
        <v>3072</v>
      </c>
      <c r="H5149" s="9" t="s">
        <v>11</v>
      </c>
      <c r="I5149" s="102">
        <v>9000</v>
      </c>
      <c r="J5149" s="102">
        <v>9000</v>
      </c>
      <c r="K5149" s="102"/>
      <c r="L5149" s="102">
        <f t="shared" si="1800"/>
        <v>4270</v>
      </c>
      <c r="M5149" s="102">
        <v>0</v>
      </c>
      <c r="N5149" s="102">
        <v>4270</v>
      </c>
      <c r="O5149" s="102"/>
      <c r="P5149" s="102">
        <f t="shared" si="1802"/>
        <v>4270</v>
      </c>
      <c r="Q5149" s="102">
        <f t="shared" si="1803"/>
        <v>47.444444444444443</v>
      </c>
      <c r="R5149" s="35"/>
    </row>
    <row r="5150" spans="1:18" x14ac:dyDescent="0.3">
      <c r="A5150" s="40" t="s">
        <v>796</v>
      </c>
      <c r="B5150" s="40" t="s">
        <v>166</v>
      </c>
      <c r="C5150" s="40" t="s">
        <v>1072</v>
      </c>
      <c r="D5150" s="40" t="s">
        <v>1823</v>
      </c>
      <c r="E5150" s="52" t="s">
        <v>124</v>
      </c>
      <c r="F5150" s="52" t="s">
        <v>0</v>
      </c>
      <c r="G5150" s="52" t="s">
        <v>0</v>
      </c>
      <c r="H5150" s="6" t="s">
        <v>14</v>
      </c>
      <c r="I5150" s="104">
        <f>SUM(I5151)</f>
        <v>169871</v>
      </c>
      <c r="J5150" s="104">
        <f>SUM(J5151)</f>
        <v>169871</v>
      </c>
      <c r="K5150" s="104">
        <f>SUM(K5151)</f>
        <v>0</v>
      </c>
      <c r="L5150" s="104">
        <f t="shared" si="1800"/>
        <v>44879</v>
      </c>
      <c r="M5150" s="104">
        <f>SUM(M5151)</f>
        <v>14179</v>
      </c>
      <c r="N5150" s="104">
        <f t="shared" ref="N5150:O5150" si="1808">SUM(N5151)</f>
        <v>16000</v>
      </c>
      <c r="O5150" s="104">
        <f t="shared" si="1808"/>
        <v>14700</v>
      </c>
      <c r="P5150" s="104">
        <f t="shared" si="1802"/>
        <v>44879</v>
      </c>
      <c r="Q5150" s="104">
        <f t="shared" si="1803"/>
        <v>26.419459472187718</v>
      </c>
      <c r="R5150" s="35"/>
    </row>
    <row r="5151" spans="1:18" x14ac:dyDescent="0.3">
      <c r="A5151" s="40" t="s">
        <v>796</v>
      </c>
      <c r="B5151" s="40" t="s">
        <v>166</v>
      </c>
      <c r="C5151" s="40" t="s">
        <v>1072</v>
      </c>
      <c r="D5151" s="40" t="s">
        <v>1823</v>
      </c>
      <c r="E5151" s="88" t="s">
        <v>3017</v>
      </c>
      <c r="F5151" s="40"/>
      <c r="G5151" s="81" t="s">
        <v>3072</v>
      </c>
      <c r="H5151" s="9" t="s">
        <v>15</v>
      </c>
      <c r="I5151" s="102">
        <v>169871</v>
      </c>
      <c r="J5151" s="102">
        <v>169871</v>
      </c>
      <c r="K5151" s="102"/>
      <c r="L5151" s="102">
        <f t="shared" si="1800"/>
        <v>44879</v>
      </c>
      <c r="M5151" s="102">
        <v>14179</v>
      </c>
      <c r="N5151" s="102">
        <v>16000</v>
      </c>
      <c r="O5151" s="102">
        <v>14700</v>
      </c>
      <c r="P5151" s="102">
        <f t="shared" si="1802"/>
        <v>44879</v>
      </c>
      <c r="Q5151" s="102">
        <f t="shared" si="1803"/>
        <v>26.419459472187718</v>
      </c>
      <c r="R5151" s="35"/>
    </row>
    <row r="5152" spans="1:18" x14ac:dyDescent="0.3">
      <c r="A5152" s="40" t="s">
        <v>796</v>
      </c>
      <c r="B5152" s="40" t="s">
        <v>166</v>
      </c>
      <c r="C5152" s="40" t="s">
        <v>1072</v>
      </c>
      <c r="D5152" s="40" t="s">
        <v>1823</v>
      </c>
      <c r="E5152" s="52" t="s">
        <v>125</v>
      </c>
      <c r="F5152" s="52" t="s">
        <v>0</v>
      </c>
      <c r="G5152" s="52" t="s">
        <v>0</v>
      </c>
      <c r="H5152" s="6" t="s">
        <v>16</v>
      </c>
      <c r="I5152" s="104">
        <f>SUM(I5153:I5160)</f>
        <v>192895</v>
      </c>
      <c r="J5152" s="104">
        <f>SUM(J5153:J5160)</f>
        <v>99395</v>
      </c>
      <c r="K5152" s="104">
        <f>SUM(K5153:K5160)</f>
        <v>0</v>
      </c>
      <c r="L5152" s="104">
        <f t="shared" si="1800"/>
        <v>19145</v>
      </c>
      <c r="M5152" s="104">
        <f>SUM(M5153:M5160)</f>
        <v>435</v>
      </c>
      <c r="N5152" s="104">
        <f t="shared" ref="N5152:O5152" si="1809">SUM(N5153:N5160)</f>
        <v>10740</v>
      </c>
      <c r="O5152" s="104">
        <f t="shared" si="1809"/>
        <v>7970</v>
      </c>
      <c r="P5152" s="104">
        <f t="shared" si="1802"/>
        <v>19145</v>
      </c>
      <c r="Q5152" s="104">
        <f t="shared" si="1803"/>
        <v>19.26153227023492</v>
      </c>
      <c r="R5152" s="35"/>
    </row>
    <row r="5153" spans="1:18" x14ac:dyDescent="0.3">
      <c r="A5153" s="40" t="s">
        <v>796</v>
      </c>
      <c r="B5153" s="40" t="s">
        <v>166</v>
      </c>
      <c r="C5153" s="40" t="s">
        <v>1072</v>
      </c>
      <c r="D5153" s="40" t="s">
        <v>1823</v>
      </c>
      <c r="E5153" s="88" t="s">
        <v>3018</v>
      </c>
      <c r="F5153" s="40"/>
      <c r="G5153" s="81" t="s">
        <v>3072</v>
      </c>
      <c r="H5153" s="9" t="s">
        <v>17</v>
      </c>
      <c r="I5153" s="102">
        <v>6000</v>
      </c>
      <c r="J5153" s="102">
        <v>0</v>
      </c>
      <c r="K5153" s="102"/>
      <c r="L5153" s="102">
        <f t="shared" si="1800"/>
        <v>0</v>
      </c>
      <c r="M5153" s="102">
        <v>0</v>
      </c>
      <c r="N5153" s="102"/>
      <c r="O5153" s="102"/>
      <c r="P5153" s="102">
        <f t="shared" si="1802"/>
        <v>0</v>
      </c>
      <c r="Q5153" s="102" t="str">
        <f t="shared" si="1803"/>
        <v>-</v>
      </c>
      <c r="R5153" s="35"/>
    </row>
    <row r="5154" spans="1:18" x14ac:dyDescent="0.3">
      <c r="A5154" s="40" t="s">
        <v>796</v>
      </c>
      <c r="B5154" s="40" t="s">
        <v>166</v>
      </c>
      <c r="C5154" s="40" t="s">
        <v>1072</v>
      </c>
      <c r="D5154" s="40" t="s">
        <v>1823</v>
      </c>
      <c r="E5154" s="88" t="s">
        <v>3031</v>
      </c>
      <c r="F5154" s="40"/>
      <c r="G5154" s="81" t="s">
        <v>3072</v>
      </c>
      <c r="H5154" s="9" t="s">
        <v>18</v>
      </c>
      <c r="I5154" s="102">
        <v>38975</v>
      </c>
      <c r="J5154" s="102">
        <v>36975</v>
      </c>
      <c r="K5154" s="102"/>
      <c r="L5154" s="102">
        <f t="shared" si="1800"/>
        <v>12000</v>
      </c>
      <c r="M5154" s="102">
        <v>0</v>
      </c>
      <c r="N5154" s="102">
        <v>7000</v>
      </c>
      <c r="O5154" s="102">
        <v>5000</v>
      </c>
      <c r="P5154" s="102">
        <f t="shared" si="1802"/>
        <v>12000</v>
      </c>
      <c r="Q5154" s="102">
        <f t="shared" si="1803"/>
        <v>32.454361054766736</v>
      </c>
      <c r="R5154" s="35"/>
    </row>
    <row r="5155" spans="1:18" x14ac:dyDescent="0.3">
      <c r="A5155" s="40" t="s">
        <v>796</v>
      </c>
      <c r="B5155" s="40" t="s">
        <v>166</v>
      </c>
      <c r="C5155" s="40" t="s">
        <v>1072</v>
      </c>
      <c r="D5155" s="40" t="s">
        <v>1823</v>
      </c>
      <c r="E5155" s="88" t="s">
        <v>3032</v>
      </c>
      <c r="F5155" s="40"/>
      <c r="G5155" s="81" t="s">
        <v>3072</v>
      </c>
      <c r="H5155" s="9" t="s">
        <v>19</v>
      </c>
      <c r="I5155" s="102">
        <v>12644</v>
      </c>
      <c r="J5155" s="102">
        <v>11644</v>
      </c>
      <c r="K5155" s="102"/>
      <c r="L5155" s="102">
        <f t="shared" si="1800"/>
        <v>2670</v>
      </c>
      <c r="M5155" s="102">
        <v>0</v>
      </c>
      <c r="N5155" s="102">
        <v>1700</v>
      </c>
      <c r="O5155" s="102">
        <v>970</v>
      </c>
      <c r="P5155" s="102">
        <f t="shared" si="1802"/>
        <v>2670</v>
      </c>
      <c r="Q5155" s="102">
        <f t="shared" si="1803"/>
        <v>22.930264513912746</v>
      </c>
      <c r="R5155" s="35"/>
    </row>
    <row r="5156" spans="1:18" x14ac:dyDescent="0.3">
      <c r="A5156" s="40" t="s">
        <v>796</v>
      </c>
      <c r="B5156" s="40" t="s">
        <v>166</v>
      </c>
      <c r="C5156" s="40" t="s">
        <v>1072</v>
      </c>
      <c r="D5156" s="40" t="s">
        <v>1823</v>
      </c>
      <c r="E5156" s="88" t="s">
        <v>3026</v>
      </c>
      <c r="F5156" s="40"/>
      <c r="G5156" s="81" t="s">
        <v>3072</v>
      </c>
      <c r="H5156" s="9" t="s">
        <v>20</v>
      </c>
      <c r="I5156" s="102">
        <v>14000</v>
      </c>
      <c r="J5156" s="102">
        <v>10000</v>
      </c>
      <c r="K5156" s="102"/>
      <c r="L5156" s="102">
        <f t="shared" si="1800"/>
        <v>1690</v>
      </c>
      <c r="M5156" s="102">
        <v>0</v>
      </c>
      <c r="N5156" s="102">
        <v>840</v>
      </c>
      <c r="O5156" s="102">
        <v>850</v>
      </c>
      <c r="P5156" s="102">
        <f t="shared" si="1802"/>
        <v>1690</v>
      </c>
      <c r="Q5156" s="102">
        <f t="shared" si="1803"/>
        <v>16.900000000000002</v>
      </c>
      <c r="R5156" s="35"/>
    </row>
    <row r="5157" spans="1:18" x14ac:dyDescent="0.3">
      <c r="A5157" s="40" t="s">
        <v>796</v>
      </c>
      <c r="B5157" s="40" t="s">
        <v>166</v>
      </c>
      <c r="C5157" s="40" t="s">
        <v>1072</v>
      </c>
      <c r="D5157" s="40" t="s">
        <v>1823</v>
      </c>
      <c r="E5157" s="88" t="s">
        <v>3033</v>
      </c>
      <c r="F5157" s="40"/>
      <c r="G5157" s="81" t="s">
        <v>3072</v>
      </c>
      <c r="H5157" s="9" t="s">
        <v>21</v>
      </c>
      <c r="I5157" s="102">
        <v>5143</v>
      </c>
      <c r="J5157" s="102">
        <v>2143</v>
      </c>
      <c r="K5157" s="102"/>
      <c r="L5157" s="102">
        <f t="shared" si="1800"/>
        <v>400</v>
      </c>
      <c r="M5157" s="102">
        <v>0</v>
      </c>
      <c r="N5157" s="102">
        <v>200</v>
      </c>
      <c r="O5157" s="102">
        <v>200</v>
      </c>
      <c r="P5157" s="102">
        <f t="shared" si="1802"/>
        <v>400</v>
      </c>
      <c r="Q5157" s="102">
        <f t="shared" si="1803"/>
        <v>18.665422305179654</v>
      </c>
      <c r="R5157" s="35"/>
    </row>
    <row r="5158" spans="1:18" x14ac:dyDescent="0.3">
      <c r="A5158" s="40" t="s">
        <v>796</v>
      </c>
      <c r="B5158" s="40" t="s">
        <v>166</v>
      </c>
      <c r="C5158" s="40" t="s">
        <v>1072</v>
      </c>
      <c r="D5158" s="40" t="s">
        <v>1823</v>
      </c>
      <c r="E5158" s="88" t="s">
        <v>3035</v>
      </c>
      <c r="F5158" s="40"/>
      <c r="G5158" s="81" t="s">
        <v>3072</v>
      </c>
      <c r="H5158" s="9" t="s">
        <v>23</v>
      </c>
      <c r="I5158" s="102">
        <v>9085</v>
      </c>
      <c r="J5158" s="102">
        <v>6585</v>
      </c>
      <c r="K5158" s="102"/>
      <c r="L5158" s="102">
        <f t="shared" si="1800"/>
        <v>1100</v>
      </c>
      <c r="M5158" s="102">
        <v>0</v>
      </c>
      <c r="N5158" s="102">
        <v>550</v>
      </c>
      <c r="O5158" s="102">
        <v>550</v>
      </c>
      <c r="P5158" s="102">
        <f t="shared" si="1802"/>
        <v>1100</v>
      </c>
      <c r="Q5158" s="102">
        <f t="shared" si="1803"/>
        <v>16.704631738800305</v>
      </c>
      <c r="R5158" s="35"/>
    </row>
    <row r="5159" spans="1:18" x14ac:dyDescent="0.3">
      <c r="A5159" s="40" t="s">
        <v>796</v>
      </c>
      <c r="B5159" s="40" t="s">
        <v>166</v>
      </c>
      <c r="C5159" s="40" t="s">
        <v>1072</v>
      </c>
      <c r="D5159" s="40" t="s">
        <v>1823</v>
      </c>
      <c r="E5159" s="88" t="s">
        <v>3036</v>
      </c>
      <c r="F5159" s="40"/>
      <c r="G5159" s="81" t="s">
        <v>3072</v>
      </c>
      <c r="H5159" s="9" t="s">
        <v>24</v>
      </c>
      <c r="I5159" s="102">
        <v>1500</v>
      </c>
      <c r="J5159" s="102">
        <v>1500</v>
      </c>
      <c r="K5159" s="102"/>
      <c r="L5159" s="102">
        <f t="shared" si="1800"/>
        <v>0</v>
      </c>
      <c r="M5159" s="102">
        <v>0</v>
      </c>
      <c r="N5159" s="102"/>
      <c r="O5159" s="102"/>
      <c r="P5159" s="102">
        <f t="shared" si="1802"/>
        <v>0</v>
      </c>
      <c r="Q5159" s="102">
        <f t="shared" si="1803"/>
        <v>0</v>
      </c>
      <c r="R5159" s="35"/>
    </row>
    <row r="5160" spans="1:18" x14ac:dyDescent="0.3">
      <c r="A5160" s="41" t="s">
        <v>796</v>
      </c>
      <c r="B5160" s="41" t="s">
        <v>166</v>
      </c>
      <c r="C5160" s="41" t="s">
        <v>1072</v>
      </c>
      <c r="D5160" s="41" t="s">
        <v>1823</v>
      </c>
      <c r="E5160" s="41" t="s">
        <v>127</v>
      </c>
      <c r="F5160" s="40" t="s">
        <v>0</v>
      </c>
      <c r="G5160" s="81" t="s">
        <v>0</v>
      </c>
      <c r="H5160" s="6" t="s">
        <v>25</v>
      </c>
      <c r="I5160" s="104">
        <f>SUM(I5161:I5163)</f>
        <v>105548</v>
      </c>
      <c r="J5160" s="104">
        <f>SUM(J5161:J5163)</f>
        <v>30548</v>
      </c>
      <c r="K5160" s="104">
        <f>SUM(K5161:K5163)</f>
        <v>0</v>
      </c>
      <c r="L5160" s="104">
        <f t="shared" si="1800"/>
        <v>1285</v>
      </c>
      <c r="M5160" s="104">
        <f>SUM(M5161:M5163)</f>
        <v>435</v>
      </c>
      <c r="N5160" s="104">
        <f t="shared" ref="N5160:O5160" si="1810">SUM(N5161:N5163)</f>
        <v>450</v>
      </c>
      <c r="O5160" s="104">
        <f t="shared" si="1810"/>
        <v>400</v>
      </c>
      <c r="P5160" s="104">
        <f t="shared" si="1802"/>
        <v>1285</v>
      </c>
      <c r="Q5160" s="104">
        <f t="shared" si="1803"/>
        <v>4.2064946968704993</v>
      </c>
      <c r="R5160" s="35"/>
    </row>
    <row r="5161" spans="1:18" x14ac:dyDescent="0.3">
      <c r="A5161" s="40" t="s">
        <v>796</v>
      </c>
      <c r="B5161" s="40" t="s">
        <v>166</v>
      </c>
      <c r="C5161" s="40" t="s">
        <v>1072</v>
      </c>
      <c r="D5161" s="40" t="s">
        <v>1823</v>
      </c>
      <c r="E5161" s="88" t="s">
        <v>3019</v>
      </c>
      <c r="F5161" s="40"/>
      <c r="G5161" s="81" t="s">
        <v>3072</v>
      </c>
      <c r="H5161" s="9" t="s">
        <v>25</v>
      </c>
      <c r="I5161" s="102">
        <v>97448</v>
      </c>
      <c r="J5161" s="102">
        <v>22448</v>
      </c>
      <c r="K5161" s="102"/>
      <c r="L5161" s="102">
        <f t="shared" si="1800"/>
        <v>0</v>
      </c>
      <c r="M5161" s="102">
        <v>0</v>
      </c>
      <c r="N5161" s="102"/>
      <c r="O5161" s="102"/>
      <c r="P5161" s="102">
        <f t="shared" si="1802"/>
        <v>0</v>
      </c>
      <c r="Q5161" s="102">
        <f t="shared" si="1803"/>
        <v>0</v>
      </c>
      <c r="R5161" s="35"/>
    </row>
    <row r="5162" spans="1:18" x14ac:dyDescent="0.3">
      <c r="A5162" s="40" t="s">
        <v>796</v>
      </c>
      <c r="B5162" s="40" t="s">
        <v>166</v>
      </c>
      <c r="C5162" s="40" t="s">
        <v>1072</v>
      </c>
      <c r="D5162" s="40" t="s">
        <v>1823</v>
      </c>
      <c r="E5162" s="88" t="s">
        <v>3019</v>
      </c>
      <c r="F5162" s="40" t="s">
        <v>1830</v>
      </c>
      <c r="G5162" s="81" t="s">
        <v>3072</v>
      </c>
      <c r="H5162" s="9" t="s">
        <v>135</v>
      </c>
      <c r="I5162" s="102">
        <v>4600</v>
      </c>
      <c r="J5162" s="102">
        <v>4600</v>
      </c>
      <c r="K5162" s="102"/>
      <c r="L5162" s="102">
        <f t="shared" si="1800"/>
        <v>1285</v>
      </c>
      <c r="M5162" s="102">
        <v>435</v>
      </c>
      <c r="N5162" s="102">
        <v>450</v>
      </c>
      <c r="O5162" s="102">
        <v>400</v>
      </c>
      <c r="P5162" s="102">
        <f t="shared" si="1802"/>
        <v>1285</v>
      </c>
      <c r="Q5162" s="102">
        <f t="shared" si="1803"/>
        <v>27.934782608695652</v>
      </c>
      <c r="R5162" s="35"/>
    </row>
    <row r="5163" spans="1:18" ht="20.399999999999999" x14ac:dyDescent="0.3">
      <c r="A5163" s="40" t="s">
        <v>796</v>
      </c>
      <c r="B5163" s="40" t="s">
        <v>166</v>
      </c>
      <c r="C5163" s="40" t="s">
        <v>1072</v>
      </c>
      <c r="D5163" s="40" t="s">
        <v>1823</v>
      </c>
      <c r="E5163" s="88" t="s">
        <v>3019</v>
      </c>
      <c r="F5163" s="40" t="s">
        <v>1831</v>
      </c>
      <c r="G5163" s="81" t="s">
        <v>3072</v>
      </c>
      <c r="H5163" s="9" t="s">
        <v>141</v>
      </c>
      <c r="I5163" s="102">
        <v>3500</v>
      </c>
      <c r="J5163" s="102">
        <v>3500</v>
      </c>
      <c r="K5163" s="102"/>
      <c r="L5163" s="102">
        <f t="shared" si="1800"/>
        <v>0</v>
      </c>
      <c r="M5163" s="102">
        <v>0</v>
      </c>
      <c r="N5163" s="102"/>
      <c r="O5163" s="102"/>
      <c r="P5163" s="102">
        <f t="shared" si="1802"/>
        <v>0</v>
      </c>
      <c r="Q5163" s="102">
        <f t="shared" si="1803"/>
        <v>0</v>
      </c>
      <c r="R5163" s="35"/>
    </row>
    <row r="5164" spans="1:18" s="34" customFormat="1" ht="20.399999999999999" x14ac:dyDescent="0.3">
      <c r="A5164" s="43" t="s">
        <v>0</v>
      </c>
      <c r="B5164" s="43" t="s">
        <v>0</v>
      </c>
      <c r="C5164" s="43" t="s">
        <v>0</v>
      </c>
      <c r="D5164" s="49" t="s">
        <v>0</v>
      </c>
      <c r="E5164" s="49" t="s">
        <v>0</v>
      </c>
      <c r="F5164" s="49" t="s">
        <v>0</v>
      </c>
      <c r="G5164" s="49" t="s">
        <v>0</v>
      </c>
      <c r="H5164" s="21" t="s">
        <v>53</v>
      </c>
      <c r="I5164" s="112">
        <f>SUM(I5165)</f>
        <v>50000</v>
      </c>
      <c r="J5164" s="112">
        <f>SUM(J5165)</f>
        <v>0</v>
      </c>
      <c r="K5164" s="112">
        <f>SUM(K5165)</f>
        <v>0</v>
      </c>
      <c r="L5164" s="112">
        <f t="shared" si="1800"/>
        <v>0</v>
      </c>
      <c r="M5164" s="112">
        <f>SUM(M5165)</f>
        <v>0</v>
      </c>
      <c r="N5164" s="112">
        <f t="shared" ref="N5164:O5164" si="1811">SUM(N5165)</f>
        <v>0</v>
      </c>
      <c r="O5164" s="112">
        <f t="shared" si="1811"/>
        <v>0</v>
      </c>
      <c r="P5164" s="112">
        <f t="shared" si="1802"/>
        <v>0</v>
      </c>
      <c r="Q5164" s="112" t="str">
        <f t="shared" si="1803"/>
        <v>-</v>
      </c>
      <c r="R5164" s="35"/>
    </row>
    <row r="5165" spans="1:18" x14ac:dyDescent="0.3">
      <c r="A5165" s="40" t="s">
        <v>796</v>
      </c>
      <c r="B5165" s="40" t="s">
        <v>166</v>
      </c>
      <c r="C5165" s="40" t="s">
        <v>1072</v>
      </c>
      <c r="D5165" s="40" t="s">
        <v>1823</v>
      </c>
      <c r="E5165" s="52" t="s">
        <v>149</v>
      </c>
      <c r="F5165" s="52" t="s">
        <v>0</v>
      </c>
      <c r="G5165" s="52" t="s">
        <v>0</v>
      </c>
      <c r="H5165" s="6" t="s">
        <v>46</v>
      </c>
      <c r="I5165" s="104">
        <f>SUM(I5166:I5167)</f>
        <v>50000</v>
      </c>
      <c r="J5165" s="104">
        <f>SUM(J5166:J5167)</f>
        <v>0</v>
      </c>
      <c r="K5165" s="104">
        <f>SUM(K5166:K5167)</f>
        <v>0</v>
      </c>
      <c r="L5165" s="104">
        <f t="shared" si="1800"/>
        <v>0</v>
      </c>
      <c r="M5165" s="104">
        <f>SUM(M5166:M5167)</f>
        <v>0</v>
      </c>
      <c r="N5165" s="104">
        <f t="shared" ref="N5165:O5165" si="1812">SUM(N5166:N5167)</f>
        <v>0</v>
      </c>
      <c r="O5165" s="104">
        <f t="shared" si="1812"/>
        <v>0</v>
      </c>
      <c r="P5165" s="104">
        <f t="shared" si="1802"/>
        <v>0</v>
      </c>
      <c r="Q5165" s="104" t="str">
        <f t="shared" si="1803"/>
        <v>-</v>
      </c>
      <c r="R5165" s="35"/>
    </row>
    <row r="5166" spans="1:18" x14ac:dyDescent="0.3">
      <c r="A5166" s="40" t="s">
        <v>796</v>
      </c>
      <c r="B5166" s="40" t="s">
        <v>166</v>
      </c>
      <c r="C5166" s="40" t="s">
        <v>1072</v>
      </c>
      <c r="D5166" s="40" t="s">
        <v>1823</v>
      </c>
      <c r="E5166" s="88" t="s">
        <v>3022</v>
      </c>
      <c r="F5166" s="40"/>
      <c r="G5166" s="81" t="s">
        <v>3072</v>
      </c>
      <c r="H5166" s="9" t="s">
        <v>49</v>
      </c>
      <c r="I5166" s="102">
        <v>10000</v>
      </c>
      <c r="J5166" s="102">
        <v>0</v>
      </c>
      <c r="K5166" s="102"/>
      <c r="L5166" s="102">
        <f t="shared" si="1800"/>
        <v>0</v>
      </c>
      <c r="M5166" s="102">
        <v>0</v>
      </c>
      <c r="N5166" s="102"/>
      <c r="O5166" s="102"/>
      <c r="P5166" s="102">
        <f t="shared" si="1802"/>
        <v>0</v>
      </c>
      <c r="Q5166" s="102" t="str">
        <f t="shared" si="1803"/>
        <v>-</v>
      </c>
      <c r="R5166" s="35"/>
    </row>
    <row r="5167" spans="1:18" x14ac:dyDescent="0.3">
      <c r="A5167" s="40" t="s">
        <v>796</v>
      </c>
      <c r="B5167" s="40" t="s">
        <v>166</v>
      </c>
      <c r="C5167" s="40" t="s">
        <v>1072</v>
      </c>
      <c r="D5167" s="40" t="s">
        <v>1823</v>
      </c>
      <c r="E5167" s="88" t="s">
        <v>3037</v>
      </c>
      <c r="F5167" s="40"/>
      <c r="G5167" s="81" t="s">
        <v>3072</v>
      </c>
      <c r="H5167" s="9" t="s">
        <v>52</v>
      </c>
      <c r="I5167" s="102">
        <v>40000</v>
      </c>
      <c r="J5167" s="102">
        <v>0</v>
      </c>
      <c r="K5167" s="102"/>
      <c r="L5167" s="102">
        <f t="shared" si="1800"/>
        <v>0</v>
      </c>
      <c r="M5167" s="102">
        <v>0</v>
      </c>
      <c r="N5167" s="102"/>
      <c r="O5167" s="102"/>
      <c r="P5167" s="102">
        <f t="shared" si="1802"/>
        <v>0</v>
      </c>
      <c r="Q5167" s="102" t="str">
        <f t="shared" si="1803"/>
        <v>-</v>
      </c>
      <c r="R5167" s="35"/>
    </row>
    <row r="5168" spans="1:18" s="34" customFormat="1" x14ac:dyDescent="0.3">
      <c r="A5168" s="49" t="s">
        <v>0</v>
      </c>
      <c r="B5168" s="49" t="s">
        <v>0</v>
      </c>
      <c r="C5168" s="49" t="s">
        <v>0</v>
      </c>
      <c r="D5168" s="49" t="s">
        <v>0</v>
      </c>
      <c r="E5168" s="49" t="s">
        <v>0</v>
      </c>
      <c r="F5168" s="49" t="s">
        <v>0</v>
      </c>
      <c r="G5168" s="49" t="s">
        <v>0</v>
      </c>
      <c r="H5168" s="21" t="s">
        <v>1832</v>
      </c>
      <c r="I5168" s="112">
        <f>SUM(I5141,I5164)</f>
        <v>2242030</v>
      </c>
      <c r="J5168" s="112">
        <f>SUM(J5141,J5164)</f>
        <v>2098530</v>
      </c>
      <c r="K5168" s="112">
        <f>SUM(K5141,K5164)</f>
        <v>0</v>
      </c>
      <c r="L5168" s="112">
        <f t="shared" si="1800"/>
        <v>527427</v>
      </c>
      <c r="M5168" s="112">
        <f>SUM(M5141,M5164)</f>
        <v>166547</v>
      </c>
      <c r="N5168" s="112">
        <f t="shared" ref="N5168:O5168" si="1813">SUM(N5141,N5164)</f>
        <v>183210</v>
      </c>
      <c r="O5168" s="112">
        <f t="shared" si="1813"/>
        <v>177670</v>
      </c>
      <c r="P5168" s="112">
        <f t="shared" si="1802"/>
        <v>527427</v>
      </c>
      <c r="Q5168" s="112">
        <f t="shared" si="1803"/>
        <v>25.133164643822102</v>
      </c>
      <c r="R5168" s="35"/>
    </row>
    <row r="5169" spans="1:18" ht="15" thickBot="1" x14ac:dyDescent="0.35">
      <c r="A5169" s="81" t="s">
        <v>0</v>
      </c>
      <c r="B5169" s="81" t="s">
        <v>0</v>
      </c>
      <c r="C5169" s="81" t="s">
        <v>0</v>
      </c>
      <c r="D5169" s="81" t="s">
        <v>0</v>
      </c>
      <c r="E5169" s="81" t="s">
        <v>0</v>
      </c>
      <c r="F5169" s="81" t="s">
        <v>0</v>
      </c>
      <c r="G5169" s="81" t="s">
        <v>0</v>
      </c>
      <c r="H5169" s="6" t="s">
        <v>152</v>
      </c>
      <c r="I5169" s="104">
        <v>73</v>
      </c>
      <c r="J5169" s="104">
        <v>73</v>
      </c>
      <c r="K5169" s="104"/>
      <c r="L5169" s="104"/>
      <c r="M5169" s="104"/>
      <c r="N5169" s="104"/>
      <c r="O5169" s="104"/>
      <c r="P5169" s="104"/>
      <c r="Q5169" s="104"/>
      <c r="R5169" s="35"/>
    </row>
    <row r="5170" spans="1:18" s="34" customFormat="1" ht="31.2" thickBot="1" x14ac:dyDescent="0.35">
      <c r="A5170" s="127" t="s">
        <v>0</v>
      </c>
      <c r="B5170" s="127" t="s">
        <v>0</v>
      </c>
      <c r="C5170" s="127" t="s">
        <v>0</v>
      </c>
      <c r="D5170" s="127" t="s">
        <v>0</v>
      </c>
      <c r="E5170" s="127" t="s">
        <v>0</v>
      </c>
      <c r="F5170" s="127" t="s">
        <v>0</v>
      </c>
      <c r="G5170" s="127" t="s">
        <v>0</v>
      </c>
      <c r="H5170" s="29" t="s">
        <v>63</v>
      </c>
      <c r="I5170" s="124" t="s">
        <v>3013</v>
      </c>
      <c r="J5170" s="124" t="s">
        <v>2</v>
      </c>
      <c r="K5170" s="124" t="s">
        <v>3097</v>
      </c>
      <c r="L5170" s="124" t="s">
        <v>3097</v>
      </c>
      <c r="M5170" s="124" t="s">
        <v>3098</v>
      </c>
      <c r="N5170" s="124" t="s">
        <v>3099</v>
      </c>
      <c r="O5170" s="124" t="s">
        <v>3100</v>
      </c>
      <c r="P5170" s="124" t="s">
        <v>3097</v>
      </c>
      <c r="Q5170" s="126" t="s">
        <v>3101</v>
      </c>
      <c r="R5170" s="35"/>
    </row>
    <row r="5171" spans="1:18" x14ac:dyDescent="0.3">
      <c r="A5171" s="128"/>
      <c r="B5171" s="128"/>
      <c r="C5171" s="128"/>
      <c r="D5171" s="128"/>
      <c r="E5171" s="128"/>
      <c r="F5171" s="128"/>
      <c r="G5171" s="128"/>
      <c r="H5171" s="10" t="s">
        <v>0</v>
      </c>
      <c r="I5171" s="103">
        <v>1</v>
      </c>
      <c r="J5171" s="103">
        <v>2</v>
      </c>
      <c r="K5171" s="103">
        <v>3</v>
      </c>
      <c r="L5171" s="103" t="s">
        <v>3</v>
      </c>
      <c r="M5171" s="103">
        <v>5</v>
      </c>
      <c r="N5171" s="103">
        <v>6</v>
      </c>
      <c r="O5171" s="103">
        <v>7</v>
      </c>
      <c r="P5171" s="103" t="s">
        <v>3102</v>
      </c>
      <c r="Q5171" s="103">
        <v>9</v>
      </c>
      <c r="R5171" s="35"/>
    </row>
    <row r="5172" spans="1:18" x14ac:dyDescent="0.3">
      <c r="A5172" s="128"/>
      <c r="B5172" s="128"/>
      <c r="C5172" s="128"/>
      <c r="D5172" s="128"/>
      <c r="E5172" s="128"/>
      <c r="F5172" s="128"/>
      <c r="G5172" s="128"/>
      <c r="H5172" s="11" t="s">
        <v>100</v>
      </c>
      <c r="I5172" s="105">
        <f>SUM(I5168)</f>
        <v>2242030</v>
      </c>
      <c r="J5172" s="105">
        <f>SUM(J5168)</f>
        <v>2098530</v>
      </c>
      <c r="K5172" s="105">
        <f>SUM(K5168)</f>
        <v>0</v>
      </c>
      <c r="L5172" s="105">
        <f t="shared" si="1800"/>
        <v>527427</v>
      </c>
      <c r="M5172" s="105">
        <f>SUM(M5168)</f>
        <v>166547</v>
      </c>
      <c r="N5172" s="105">
        <f t="shared" ref="N5172:O5172" si="1814">SUM(N5168)</f>
        <v>183210</v>
      </c>
      <c r="O5172" s="105">
        <f t="shared" si="1814"/>
        <v>177670</v>
      </c>
      <c r="P5172" s="105">
        <f t="shared" si="1802"/>
        <v>527427</v>
      </c>
      <c r="Q5172" s="105">
        <f t="shared" si="1803"/>
        <v>25.133164643822102</v>
      </c>
      <c r="R5172" s="35"/>
    </row>
    <row r="5173" spans="1:18" x14ac:dyDescent="0.3">
      <c r="A5173" s="128"/>
      <c r="B5173" s="128"/>
      <c r="C5173" s="128"/>
      <c r="D5173" s="128"/>
      <c r="E5173" s="128"/>
      <c r="F5173" s="128"/>
      <c r="G5173" s="128"/>
      <c r="H5173" s="12" t="s">
        <v>62</v>
      </c>
      <c r="I5173" s="105">
        <f>SUM(I5172)</f>
        <v>2242030</v>
      </c>
      <c r="J5173" s="105">
        <f>SUM(J5172)</f>
        <v>2098530</v>
      </c>
      <c r="K5173" s="105">
        <f>SUM(K5172)</f>
        <v>0</v>
      </c>
      <c r="L5173" s="105">
        <f t="shared" si="1800"/>
        <v>527427</v>
      </c>
      <c r="M5173" s="105">
        <f>SUM(M5172)</f>
        <v>166547</v>
      </c>
      <c r="N5173" s="105">
        <f t="shared" ref="N5173:O5173" si="1815">SUM(N5172)</f>
        <v>183210</v>
      </c>
      <c r="O5173" s="105">
        <f t="shared" si="1815"/>
        <v>177670</v>
      </c>
      <c r="P5173" s="105">
        <f t="shared" si="1802"/>
        <v>527427</v>
      </c>
      <c r="Q5173" s="105">
        <f t="shared" si="1803"/>
        <v>25.133164643822102</v>
      </c>
      <c r="R5173" s="35"/>
    </row>
    <row r="5174" spans="1:18" x14ac:dyDescent="0.3">
      <c r="A5174" s="129"/>
      <c r="B5174" s="129"/>
      <c r="C5174" s="129"/>
      <c r="D5174" s="129"/>
      <c r="E5174" s="129"/>
      <c r="F5174" s="129"/>
      <c r="G5174" s="129"/>
      <c r="R5174" s="35"/>
    </row>
    <row r="5175" spans="1:18" ht="15" thickBot="1" x14ac:dyDescent="0.35">
      <c r="A5175" s="81" t="s">
        <v>0</v>
      </c>
      <c r="B5175" s="81" t="s">
        <v>0</v>
      </c>
      <c r="C5175" s="81" t="s">
        <v>0</v>
      </c>
      <c r="D5175" s="81" t="s">
        <v>0</v>
      </c>
      <c r="E5175" s="81" t="s">
        <v>0</v>
      </c>
      <c r="F5175" s="81" t="s">
        <v>0</v>
      </c>
      <c r="G5175" s="81" t="s">
        <v>0</v>
      </c>
      <c r="H5175" s="13" t="s">
        <v>0</v>
      </c>
      <c r="I5175" s="106"/>
      <c r="J5175" s="106"/>
      <c r="K5175" s="106"/>
      <c r="L5175" s="106"/>
      <c r="M5175" s="106"/>
      <c r="N5175" s="106"/>
      <c r="O5175" s="106"/>
      <c r="P5175" s="106"/>
      <c r="Q5175" s="106"/>
      <c r="R5175" s="35"/>
    </row>
    <row r="5176" spans="1:18" s="34" customFormat="1" ht="31.2" thickBot="1" x14ac:dyDescent="0.35">
      <c r="A5176" s="45" t="s">
        <v>112</v>
      </c>
      <c r="B5176" s="45" t="s">
        <v>113</v>
      </c>
      <c r="C5176" s="45" t="s">
        <v>114</v>
      </c>
      <c r="D5176" s="46" t="s">
        <v>0</v>
      </c>
      <c r="E5176" s="45" t="s">
        <v>3014</v>
      </c>
      <c r="F5176" s="45" t="s">
        <v>115</v>
      </c>
      <c r="G5176" s="45" t="s">
        <v>116</v>
      </c>
      <c r="H5176" s="29" t="s">
        <v>1</v>
      </c>
      <c r="I5176" s="124" t="s">
        <v>3013</v>
      </c>
      <c r="J5176" s="124" t="s">
        <v>2</v>
      </c>
      <c r="K5176" s="124" t="s">
        <v>3097</v>
      </c>
      <c r="L5176" s="124" t="s">
        <v>3097</v>
      </c>
      <c r="M5176" s="124" t="s">
        <v>3098</v>
      </c>
      <c r="N5176" s="124" t="s">
        <v>3099</v>
      </c>
      <c r="O5176" s="124" t="s">
        <v>3100</v>
      </c>
      <c r="P5176" s="124" t="s">
        <v>3097</v>
      </c>
      <c r="Q5176" s="126" t="s">
        <v>3101</v>
      </c>
      <c r="R5176" s="35"/>
    </row>
    <row r="5177" spans="1:18" x14ac:dyDescent="0.3">
      <c r="A5177" s="50" t="s">
        <v>0</v>
      </c>
      <c r="B5177" s="50" t="s">
        <v>0</v>
      </c>
      <c r="C5177" s="50" t="s">
        <v>0</v>
      </c>
      <c r="D5177" s="51" t="s">
        <v>0</v>
      </c>
      <c r="E5177" s="51" t="s">
        <v>0</v>
      </c>
      <c r="F5177" s="86" t="s">
        <v>0</v>
      </c>
      <c r="G5177" s="87" t="s">
        <v>0</v>
      </c>
      <c r="H5177" s="8" t="s">
        <v>0</v>
      </c>
      <c r="I5177" s="103">
        <v>1</v>
      </c>
      <c r="J5177" s="103">
        <v>2</v>
      </c>
      <c r="K5177" s="103">
        <v>3</v>
      </c>
      <c r="L5177" s="103" t="s">
        <v>3</v>
      </c>
      <c r="M5177" s="103">
        <v>5</v>
      </c>
      <c r="N5177" s="103">
        <v>6</v>
      </c>
      <c r="O5177" s="103">
        <v>7</v>
      </c>
      <c r="P5177" s="103" t="s">
        <v>3102</v>
      </c>
      <c r="Q5177" s="103">
        <v>9</v>
      </c>
      <c r="R5177" s="35"/>
    </row>
    <row r="5178" spans="1:18" x14ac:dyDescent="0.3">
      <c r="A5178" s="41" t="s">
        <v>796</v>
      </c>
      <c r="B5178" s="41" t="s">
        <v>166</v>
      </c>
      <c r="C5178" s="40" t="s">
        <v>1083</v>
      </c>
      <c r="D5178" s="40" t="s">
        <v>1833</v>
      </c>
      <c r="E5178" s="52" t="s">
        <v>0</v>
      </c>
      <c r="F5178" s="52" t="s">
        <v>0</v>
      </c>
      <c r="G5178" s="52" t="s">
        <v>0</v>
      </c>
      <c r="H5178" s="6" t="s">
        <v>1834</v>
      </c>
      <c r="I5178" s="102"/>
      <c r="J5178" s="102"/>
      <c r="K5178" s="102"/>
      <c r="L5178" s="102">
        <f t="shared" si="1800"/>
        <v>0</v>
      </c>
      <c r="M5178" s="102">
        <v>0</v>
      </c>
      <c r="N5178" s="102"/>
      <c r="O5178" s="102"/>
      <c r="P5178" s="102">
        <f t="shared" si="1802"/>
        <v>0</v>
      </c>
      <c r="Q5178" s="102" t="str">
        <f t="shared" si="1803"/>
        <v>-</v>
      </c>
      <c r="R5178" s="35"/>
    </row>
    <row r="5179" spans="1:18" s="34" customFormat="1" ht="20.399999999999999" x14ac:dyDescent="0.3">
      <c r="A5179" s="43" t="s">
        <v>0</v>
      </c>
      <c r="B5179" s="43" t="s">
        <v>0</v>
      </c>
      <c r="C5179" s="43" t="s">
        <v>0</v>
      </c>
      <c r="D5179" s="49" t="s">
        <v>0</v>
      </c>
      <c r="E5179" s="49" t="s">
        <v>0</v>
      </c>
      <c r="F5179" s="49" t="s">
        <v>0</v>
      </c>
      <c r="G5179" s="49" t="s">
        <v>0</v>
      </c>
      <c r="H5179" s="21" t="s">
        <v>26</v>
      </c>
      <c r="I5179" s="112">
        <f>SUM(I5180,I5188,I5190)</f>
        <v>1837949</v>
      </c>
      <c r="J5179" s="112">
        <f>SUM(J5180,J5188,J5190)</f>
        <v>1800449</v>
      </c>
      <c r="K5179" s="112">
        <f>SUM(K5180,K5188,K5190)</f>
        <v>0</v>
      </c>
      <c r="L5179" s="112">
        <f t="shared" si="1800"/>
        <v>514964</v>
      </c>
      <c r="M5179" s="112">
        <f>SUM(M5180,M5188,M5190)</f>
        <v>134564</v>
      </c>
      <c r="N5179" s="112">
        <f t="shared" ref="N5179:O5179" si="1816">SUM(N5180,N5188,N5190)</f>
        <v>193000</v>
      </c>
      <c r="O5179" s="112">
        <f t="shared" si="1816"/>
        <v>187400</v>
      </c>
      <c r="P5179" s="112">
        <f t="shared" si="1802"/>
        <v>514964</v>
      </c>
      <c r="Q5179" s="112">
        <f t="shared" si="1803"/>
        <v>28.601976506971315</v>
      </c>
      <c r="R5179" s="35"/>
    </row>
    <row r="5180" spans="1:18" x14ac:dyDescent="0.3">
      <c r="A5180" s="40" t="s">
        <v>796</v>
      </c>
      <c r="B5180" s="40" t="s">
        <v>166</v>
      </c>
      <c r="C5180" s="40" t="s">
        <v>1083</v>
      </c>
      <c r="D5180" s="40" t="s">
        <v>1833</v>
      </c>
      <c r="E5180" s="52" t="s">
        <v>119</v>
      </c>
      <c r="F5180" s="52" t="s">
        <v>0</v>
      </c>
      <c r="G5180" s="52" t="s">
        <v>0</v>
      </c>
      <c r="H5180" s="6" t="s">
        <v>5</v>
      </c>
      <c r="I5180" s="104">
        <f>SUM(I5181,I5182)</f>
        <v>1521556</v>
      </c>
      <c r="J5180" s="104">
        <f>SUM(J5181,J5182)</f>
        <v>1521556</v>
      </c>
      <c r="K5180" s="104">
        <f>SUM(K5181,K5182)</f>
        <v>0</v>
      </c>
      <c r="L5180" s="104">
        <f t="shared" si="1800"/>
        <v>431781</v>
      </c>
      <c r="M5180" s="104">
        <f>SUM(M5181,M5182)</f>
        <v>122781</v>
      </c>
      <c r="N5180" s="104">
        <f t="shared" ref="N5180:O5180" si="1817">SUM(N5181,N5182)</f>
        <v>160500</v>
      </c>
      <c r="O5180" s="104">
        <f t="shared" si="1817"/>
        <v>148500</v>
      </c>
      <c r="P5180" s="104">
        <f t="shared" si="1802"/>
        <v>431781</v>
      </c>
      <c r="Q5180" s="104">
        <f t="shared" si="1803"/>
        <v>28.377595040866062</v>
      </c>
      <c r="R5180" s="35"/>
    </row>
    <row r="5181" spans="1:18" x14ac:dyDescent="0.3">
      <c r="A5181" s="40" t="s">
        <v>796</v>
      </c>
      <c r="B5181" s="40" t="s">
        <v>166</v>
      </c>
      <c r="C5181" s="40" t="s">
        <v>1083</v>
      </c>
      <c r="D5181" s="40" t="s">
        <v>1833</v>
      </c>
      <c r="E5181" s="88" t="s">
        <v>3015</v>
      </c>
      <c r="F5181" s="40"/>
      <c r="G5181" s="81" t="s">
        <v>3072</v>
      </c>
      <c r="H5181" s="9" t="s">
        <v>6</v>
      </c>
      <c r="I5181" s="102">
        <v>1320117</v>
      </c>
      <c r="J5181" s="102">
        <v>1320117</v>
      </c>
      <c r="K5181" s="102"/>
      <c r="L5181" s="102">
        <f t="shared" si="1800"/>
        <v>368854</v>
      </c>
      <c r="M5181" s="102">
        <v>108854</v>
      </c>
      <c r="N5181" s="102">
        <v>130000</v>
      </c>
      <c r="O5181" s="102">
        <v>130000</v>
      </c>
      <c r="P5181" s="102">
        <f t="shared" si="1802"/>
        <v>368854</v>
      </c>
      <c r="Q5181" s="102">
        <f t="shared" si="1803"/>
        <v>27.94100825911643</v>
      </c>
      <c r="R5181" s="35"/>
    </row>
    <row r="5182" spans="1:18" x14ac:dyDescent="0.3">
      <c r="A5182" s="41" t="s">
        <v>796</v>
      </c>
      <c r="B5182" s="41" t="s">
        <v>166</v>
      </c>
      <c r="C5182" s="41" t="s">
        <v>1083</v>
      </c>
      <c r="D5182" s="41" t="s">
        <v>1833</v>
      </c>
      <c r="E5182" s="41" t="s">
        <v>120</v>
      </c>
      <c r="F5182" s="40" t="s">
        <v>0</v>
      </c>
      <c r="G5182" s="81" t="s">
        <v>0</v>
      </c>
      <c r="H5182" s="6" t="s">
        <v>7</v>
      </c>
      <c r="I5182" s="104">
        <f>SUM(I5183:I5187)</f>
        <v>201439</v>
      </c>
      <c r="J5182" s="104">
        <f>SUM(J5183:J5187)</f>
        <v>201439</v>
      </c>
      <c r="K5182" s="104">
        <f>SUM(K5183:K5187)</f>
        <v>0</v>
      </c>
      <c r="L5182" s="104">
        <f t="shared" si="1800"/>
        <v>62927</v>
      </c>
      <c r="M5182" s="104">
        <f>SUM(M5183:M5187)</f>
        <v>13927</v>
      </c>
      <c r="N5182" s="104">
        <f t="shared" ref="N5182:O5182" si="1818">SUM(N5183:N5187)</f>
        <v>30500</v>
      </c>
      <c r="O5182" s="104">
        <f t="shared" si="1818"/>
        <v>18500</v>
      </c>
      <c r="P5182" s="104">
        <f t="shared" si="1802"/>
        <v>62927</v>
      </c>
      <c r="Q5182" s="104">
        <f t="shared" si="1803"/>
        <v>31.238737285232748</v>
      </c>
      <c r="R5182" s="35"/>
    </row>
    <row r="5183" spans="1:18" x14ac:dyDescent="0.3">
      <c r="A5183" s="40" t="s">
        <v>796</v>
      </c>
      <c r="B5183" s="40" t="s">
        <v>166</v>
      </c>
      <c r="C5183" s="40" t="s">
        <v>1083</v>
      </c>
      <c r="D5183" s="40" t="s">
        <v>1833</v>
      </c>
      <c r="E5183" s="88" t="s">
        <v>3016</v>
      </c>
      <c r="F5183" s="40" t="s">
        <v>1835</v>
      </c>
      <c r="G5183" s="81" t="s">
        <v>3072</v>
      </c>
      <c r="H5183" s="9" t="s">
        <v>9</v>
      </c>
      <c r="I5183" s="102">
        <v>42500</v>
      </c>
      <c r="J5183" s="102">
        <v>42500</v>
      </c>
      <c r="K5183" s="102"/>
      <c r="L5183" s="102">
        <f t="shared" si="1800"/>
        <v>12590</v>
      </c>
      <c r="M5183" s="102">
        <v>3590</v>
      </c>
      <c r="N5183" s="102">
        <v>4500</v>
      </c>
      <c r="O5183" s="102">
        <v>4500</v>
      </c>
      <c r="P5183" s="102">
        <f t="shared" si="1802"/>
        <v>12590</v>
      </c>
      <c r="Q5183" s="102">
        <f t="shared" si="1803"/>
        <v>29.623529411764704</v>
      </c>
      <c r="R5183" s="35"/>
    </row>
    <row r="5184" spans="1:18" x14ac:dyDescent="0.3">
      <c r="A5184" s="40" t="s">
        <v>796</v>
      </c>
      <c r="B5184" s="40" t="s">
        <v>166</v>
      </c>
      <c r="C5184" s="40" t="s">
        <v>1083</v>
      </c>
      <c r="D5184" s="40" t="s">
        <v>1833</v>
      </c>
      <c r="E5184" s="88" t="s">
        <v>3016</v>
      </c>
      <c r="F5184" s="40" t="s">
        <v>1836</v>
      </c>
      <c r="G5184" s="81" t="s">
        <v>3072</v>
      </c>
      <c r="H5184" s="9" t="s">
        <v>12</v>
      </c>
      <c r="I5184" s="102">
        <v>108500</v>
      </c>
      <c r="J5184" s="102">
        <v>108500</v>
      </c>
      <c r="K5184" s="102"/>
      <c r="L5184" s="102">
        <f t="shared" si="1800"/>
        <v>38337</v>
      </c>
      <c r="M5184" s="102">
        <v>10337</v>
      </c>
      <c r="N5184" s="102">
        <v>14000</v>
      </c>
      <c r="O5184" s="102">
        <v>14000</v>
      </c>
      <c r="P5184" s="102">
        <f t="shared" si="1802"/>
        <v>38337</v>
      </c>
      <c r="Q5184" s="102">
        <f t="shared" si="1803"/>
        <v>35.333640552995391</v>
      </c>
      <c r="R5184" s="35"/>
    </row>
    <row r="5185" spans="1:18" x14ac:dyDescent="0.3">
      <c r="A5185" s="40" t="s">
        <v>796</v>
      </c>
      <c r="B5185" s="40" t="s">
        <v>166</v>
      </c>
      <c r="C5185" s="40" t="s">
        <v>1083</v>
      </c>
      <c r="D5185" s="40" t="s">
        <v>1833</v>
      </c>
      <c r="E5185" s="88" t="s">
        <v>3016</v>
      </c>
      <c r="F5185" s="40" t="s">
        <v>1837</v>
      </c>
      <c r="G5185" s="81" t="s">
        <v>3072</v>
      </c>
      <c r="H5185" s="9" t="s">
        <v>10</v>
      </c>
      <c r="I5185" s="102">
        <v>28839</v>
      </c>
      <c r="J5185" s="102">
        <v>28839</v>
      </c>
      <c r="K5185" s="102"/>
      <c r="L5185" s="102">
        <f t="shared" si="1800"/>
        <v>0</v>
      </c>
      <c r="M5185" s="102">
        <v>0</v>
      </c>
      <c r="N5185" s="102"/>
      <c r="O5185" s="102"/>
      <c r="P5185" s="102">
        <f t="shared" si="1802"/>
        <v>0</v>
      </c>
      <c r="Q5185" s="102">
        <f t="shared" si="1803"/>
        <v>0</v>
      </c>
      <c r="R5185" s="35"/>
    </row>
    <row r="5186" spans="1:18" x14ac:dyDescent="0.3">
      <c r="A5186" s="40" t="s">
        <v>796</v>
      </c>
      <c r="B5186" s="40" t="s">
        <v>166</v>
      </c>
      <c r="C5186" s="40" t="s">
        <v>1083</v>
      </c>
      <c r="D5186" s="40" t="s">
        <v>1833</v>
      </c>
      <c r="E5186" s="88" t="s">
        <v>3016</v>
      </c>
      <c r="F5186" s="40" t="s">
        <v>1838</v>
      </c>
      <c r="G5186" s="81" t="s">
        <v>3072</v>
      </c>
      <c r="H5186" s="9" t="s">
        <v>8</v>
      </c>
      <c r="I5186" s="102">
        <v>0</v>
      </c>
      <c r="J5186" s="102">
        <v>0</v>
      </c>
      <c r="K5186" s="102"/>
      <c r="L5186" s="102">
        <f t="shared" si="1800"/>
        <v>0</v>
      </c>
      <c r="M5186" s="102">
        <v>0</v>
      </c>
      <c r="N5186" s="102">
        <v>0</v>
      </c>
      <c r="O5186" s="102">
        <v>0</v>
      </c>
      <c r="P5186" s="102">
        <f t="shared" si="1802"/>
        <v>0</v>
      </c>
      <c r="Q5186" s="102" t="str">
        <f t="shared" si="1803"/>
        <v>-</v>
      </c>
      <c r="R5186" s="35"/>
    </row>
    <row r="5187" spans="1:18" x14ac:dyDescent="0.3">
      <c r="A5187" s="40" t="s">
        <v>796</v>
      </c>
      <c r="B5187" s="40" t="s">
        <v>166</v>
      </c>
      <c r="C5187" s="40" t="s">
        <v>1083</v>
      </c>
      <c r="D5187" s="40" t="s">
        <v>1833</v>
      </c>
      <c r="E5187" s="88" t="s">
        <v>3016</v>
      </c>
      <c r="F5187" s="40" t="s">
        <v>1839</v>
      </c>
      <c r="G5187" s="81" t="s">
        <v>3072</v>
      </c>
      <c r="H5187" s="9" t="s">
        <v>11</v>
      </c>
      <c r="I5187" s="102">
        <v>21600</v>
      </c>
      <c r="J5187" s="102">
        <v>21600</v>
      </c>
      <c r="K5187" s="102"/>
      <c r="L5187" s="102">
        <f t="shared" si="1800"/>
        <v>12000</v>
      </c>
      <c r="M5187" s="102">
        <v>0</v>
      </c>
      <c r="N5187" s="102">
        <v>12000</v>
      </c>
      <c r="O5187" s="102"/>
      <c r="P5187" s="102">
        <f t="shared" si="1802"/>
        <v>12000</v>
      </c>
      <c r="Q5187" s="102">
        <f t="shared" si="1803"/>
        <v>55.555555555555557</v>
      </c>
      <c r="R5187" s="35"/>
    </row>
    <row r="5188" spans="1:18" x14ac:dyDescent="0.3">
      <c r="A5188" s="40" t="s">
        <v>796</v>
      </c>
      <c r="B5188" s="40" t="s">
        <v>166</v>
      </c>
      <c r="C5188" s="40" t="s">
        <v>1083</v>
      </c>
      <c r="D5188" s="40" t="s">
        <v>1833</v>
      </c>
      <c r="E5188" s="52" t="s">
        <v>124</v>
      </c>
      <c r="F5188" s="52" t="s">
        <v>0</v>
      </c>
      <c r="G5188" s="52" t="s">
        <v>0</v>
      </c>
      <c r="H5188" s="6" t="s">
        <v>14</v>
      </c>
      <c r="I5188" s="104">
        <f>SUM(I5189)</f>
        <v>139393</v>
      </c>
      <c r="J5188" s="104">
        <f>SUM(J5189)</f>
        <v>139393</v>
      </c>
      <c r="K5188" s="104">
        <f>SUM(K5189)</f>
        <v>0</v>
      </c>
      <c r="L5188" s="104">
        <f t="shared" si="1800"/>
        <v>41431</v>
      </c>
      <c r="M5188" s="104">
        <f>SUM(M5189)</f>
        <v>11431</v>
      </c>
      <c r="N5188" s="104">
        <f t="shared" ref="N5188:O5188" si="1819">SUM(N5189)</f>
        <v>16000</v>
      </c>
      <c r="O5188" s="104">
        <f t="shared" si="1819"/>
        <v>14000</v>
      </c>
      <c r="P5188" s="104">
        <f t="shared" si="1802"/>
        <v>41431</v>
      </c>
      <c r="Q5188" s="104">
        <f t="shared" si="1803"/>
        <v>29.722439433830967</v>
      </c>
      <c r="R5188" s="35"/>
    </row>
    <row r="5189" spans="1:18" x14ac:dyDescent="0.3">
      <c r="A5189" s="40" t="s">
        <v>796</v>
      </c>
      <c r="B5189" s="40" t="s">
        <v>166</v>
      </c>
      <c r="C5189" s="40" t="s">
        <v>1083</v>
      </c>
      <c r="D5189" s="40" t="s">
        <v>1833</v>
      </c>
      <c r="E5189" s="88" t="s">
        <v>3017</v>
      </c>
      <c r="F5189" s="40"/>
      <c r="G5189" s="81" t="s">
        <v>3072</v>
      </c>
      <c r="H5189" s="9" t="s">
        <v>15</v>
      </c>
      <c r="I5189" s="102">
        <v>139393</v>
      </c>
      <c r="J5189" s="102">
        <v>139393</v>
      </c>
      <c r="K5189" s="102"/>
      <c r="L5189" s="102">
        <f t="shared" si="1800"/>
        <v>41431</v>
      </c>
      <c r="M5189" s="102">
        <v>11431</v>
      </c>
      <c r="N5189" s="102">
        <v>16000</v>
      </c>
      <c r="O5189" s="102">
        <v>14000</v>
      </c>
      <c r="P5189" s="102">
        <f t="shared" si="1802"/>
        <v>41431</v>
      </c>
      <c r="Q5189" s="102">
        <f t="shared" si="1803"/>
        <v>29.722439433830967</v>
      </c>
      <c r="R5189" s="35"/>
    </row>
    <row r="5190" spans="1:18" x14ac:dyDescent="0.3">
      <c r="A5190" s="40" t="s">
        <v>796</v>
      </c>
      <c r="B5190" s="40" t="s">
        <v>166</v>
      </c>
      <c r="C5190" s="40" t="s">
        <v>1083</v>
      </c>
      <c r="D5190" s="40" t="s">
        <v>1833</v>
      </c>
      <c r="E5190" s="52" t="s">
        <v>125</v>
      </c>
      <c r="F5190" s="52" t="s">
        <v>0</v>
      </c>
      <c r="G5190" s="52" t="s">
        <v>0</v>
      </c>
      <c r="H5190" s="6" t="s">
        <v>16</v>
      </c>
      <c r="I5190" s="104">
        <f>SUM(I5191:I5198)</f>
        <v>177000</v>
      </c>
      <c r="J5190" s="104">
        <f>SUM(J5191:J5198)</f>
        <v>139500</v>
      </c>
      <c r="K5190" s="104">
        <f>SUM(K5191:K5198)</f>
        <v>0</v>
      </c>
      <c r="L5190" s="104">
        <f t="shared" si="1800"/>
        <v>41752</v>
      </c>
      <c r="M5190" s="104">
        <f>SUM(M5191:M5198)</f>
        <v>352</v>
      </c>
      <c r="N5190" s="104">
        <f t="shared" ref="N5190:O5190" si="1820">SUM(N5191:N5198)</f>
        <v>16500</v>
      </c>
      <c r="O5190" s="104">
        <f t="shared" si="1820"/>
        <v>24900</v>
      </c>
      <c r="P5190" s="104">
        <f t="shared" si="1802"/>
        <v>41752</v>
      </c>
      <c r="Q5190" s="104">
        <f t="shared" si="1803"/>
        <v>29.929749103942655</v>
      </c>
      <c r="R5190" s="35"/>
    </row>
    <row r="5191" spans="1:18" x14ac:dyDescent="0.3">
      <c r="A5191" s="40" t="s">
        <v>796</v>
      </c>
      <c r="B5191" s="40" t="s">
        <v>166</v>
      </c>
      <c r="C5191" s="40" t="s">
        <v>1083</v>
      </c>
      <c r="D5191" s="40" t="s">
        <v>1833</v>
      </c>
      <c r="E5191" s="88" t="s">
        <v>3018</v>
      </c>
      <c r="F5191" s="40"/>
      <c r="G5191" s="81" t="s">
        <v>3072</v>
      </c>
      <c r="H5191" s="9" t="s">
        <v>17</v>
      </c>
      <c r="I5191" s="102">
        <v>1500</v>
      </c>
      <c r="J5191" s="102">
        <v>1000</v>
      </c>
      <c r="K5191" s="102"/>
      <c r="L5191" s="102">
        <f t="shared" si="1800"/>
        <v>0</v>
      </c>
      <c r="M5191" s="102">
        <v>0</v>
      </c>
      <c r="N5191" s="102"/>
      <c r="O5191" s="102"/>
      <c r="P5191" s="102">
        <f t="shared" si="1802"/>
        <v>0</v>
      </c>
      <c r="Q5191" s="102">
        <f t="shared" si="1803"/>
        <v>0</v>
      </c>
      <c r="R5191" s="35"/>
    </row>
    <row r="5192" spans="1:18" x14ac:dyDescent="0.3">
      <c r="A5192" s="40" t="s">
        <v>796</v>
      </c>
      <c r="B5192" s="40" t="s">
        <v>166</v>
      </c>
      <c r="C5192" s="40" t="s">
        <v>1083</v>
      </c>
      <c r="D5192" s="40" t="s">
        <v>1833</v>
      </c>
      <c r="E5192" s="88" t="s">
        <v>3031</v>
      </c>
      <c r="F5192" s="40"/>
      <c r="G5192" s="81" t="s">
        <v>3072</v>
      </c>
      <c r="H5192" s="9" t="s">
        <v>18</v>
      </c>
      <c r="I5192" s="102">
        <v>53000</v>
      </c>
      <c r="J5192" s="102">
        <v>53000</v>
      </c>
      <c r="K5192" s="102"/>
      <c r="L5192" s="102">
        <f t="shared" si="1800"/>
        <v>24000</v>
      </c>
      <c r="M5192" s="102">
        <v>0</v>
      </c>
      <c r="N5192" s="102">
        <v>12000</v>
      </c>
      <c r="O5192" s="102">
        <v>12000</v>
      </c>
      <c r="P5192" s="102">
        <f t="shared" si="1802"/>
        <v>24000</v>
      </c>
      <c r="Q5192" s="102">
        <f t="shared" si="1803"/>
        <v>45.283018867924532</v>
      </c>
      <c r="R5192" s="35"/>
    </row>
    <row r="5193" spans="1:18" x14ac:dyDescent="0.3">
      <c r="A5193" s="40" t="s">
        <v>796</v>
      </c>
      <c r="B5193" s="40" t="s">
        <v>166</v>
      </c>
      <c r="C5193" s="40" t="s">
        <v>1083</v>
      </c>
      <c r="D5193" s="40" t="s">
        <v>1833</v>
      </c>
      <c r="E5193" s="88" t="s">
        <v>3032</v>
      </c>
      <c r="F5193" s="40"/>
      <c r="G5193" s="81" t="s">
        <v>3072</v>
      </c>
      <c r="H5193" s="9" t="s">
        <v>19</v>
      </c>
      <c r="I5193" s="102">
        <v>12500</v>
      </c>
      <c r="J5193" s="102">
        <v>12500</v>
      </c>
      <c r="K5193" s="102"/>
      <c r="L5193" s="102">
        <f t="shared" si="1800"/>
        <v>4000</v>
      </c>
      <c r="M5193" s="102">
        <v>0</v>
      </c>
      <c r="N5193" s="102">
        <v>2000</v>
      </c>
      <c r="O5193" s="102">
        <v>2000</v>
      </c>
      <c r="P5193" s="102">
        <f t="shared" si="1802"/>
        <v>4000</v>
      </c>
      <c r="Q5193" s="102">
        <f t="shared" si="1803"/>
        <v>32</v>
      </c>
      <c r="R5193" s="35"/>
    </row>
    <row r="5194" spans="1:18" x14ac:dyDescent="0.3">
      <c r="A5194" s="40" t="s">
        <v>796</v>
      </c>
      <c r="B5194" s="40" t="s">
        <v>166</v>
      </c>
      <c r="C5194" s="40" t="s">
        <v>1083</v>
      </c>
      <c r="D5194" s="40" t="s">
        <v>1833</v>
      </c>
      <c r="E5194" s="88" t="s">
        <v>3026</v>
      </c>
      <c r="F5194" s="40"/>
      <c r="G5194" s="81" t="s">
        <v>3072</v>
      </c>
      <c r="H5194" s="9" t="s">
        <v>20</v>
      </c>
      <c r="I5194" s="102">
        <v>20000</v>
      </c>
      <c r="J5194" s="102">
        <v>18000</v>
      </c>
      <c r="K5194" s="102"/>
      <c r="L5194" s="102">
        <f t="shared" si="1800"/>
        <v>1500</v>
      </c>
      <c r="M5194" s="102">
        <v>0</v>
      </c>
      <c r="N5194" s="102">
        <v>0</v>
      </c>
      <c r="O5194" s="102">
        <v>1500</v>
      </c>
      <c r="P5194" s="102">
        <f t="shared" si="1802"/>
        <v>1500</v>
      </c>
      <c r="Q5194" s="102">
        <f t="shared" si="1803"/>
        <v>8.3333333333333321</v>
      </c>
      <c r="R5194" s="35"/>
    </row>
    <row r="5195" spans="1:18" x14ac:dyDescent="0.3">
      <c r="A5195" s="40" t="s">
        <v>796</v>
      </c>
      <c r="B5195" s="40" t="s">
        <v>166</v>
      </c>
      <c r="C5195" s="40" t="s">
        <v>1083</v>
      </c>
      <c r="D5195" s="40" t="s">
        <v>1833</v>
      </c>
      <c r="E5195" s="88" t="s">
        <v>3033</v>
      </c>
      <c r="F5195" s="40"/>
      <c r="G5195" s="81" t="s">
        <v>3072</v>
      </c>
      <c r="H5195" s="9" t="s">
        <v>21</v>
      </c>
      <c r="I5195" s="102">
        <v>500</v>
      </c>
      <c r="J5195" s="102">
        <v>500</v>
      </c>
      <c r="K5195" s="102"/>
      <c r="L5195" s="102">
        <f t="shared" ref="L5195:L5258" si="1821">SUM(M5195:O5195)</f>
        <v>0</v>
      </c>
      <c r="M5195" s="102">
        <v>0</v>
      </c>
      <c r="N5195" s="102">
        <v>0</v>
      </c>
      <c r="O5195" s="102">
        <v>0</v>
      </c>
      <c r="P5195" s="102">
        <f t="shared" si="1802"/>
        <v>0</v>
      </c>
      <c r="Q5195" s="102">
        <f t="shared" si="1803"/>
        <v>0</v>
      </c>
      <c r="R5195" s="35"/>
    </row>
    <row r="5196" spans="1:18" x14ac:dyDescent="0.3">
      <c r="A5196" s="40" t="s">
        <v>796</v>
      </c>
      <c r="B5196" s="40" t="s">
        <v>166</v>
      </c>
      <c r="C5196" s="40" t="s">
        <v>1083</v>
      </c>
      <c r="D5196" s="40" t="s">
        <v>1833</v>
      </c>
      <c r="E5196" s="88" t="s">
        <v>3035</v>
      </c>
      <c r="F5196" s="40"/>
      <c r="G5196" s="81" t="s">
        <v>3072</v>
      </c>
      <c r="H5196" s="9" t="s">
        <v>23</v>
      </c>
      <c r="I5196" s="102">
        <v>16000</v>
      </c>
      <c r="J5196" s="102">
        <v>14000</v>
      </c>
      <c r="K5196" s="102"/>
      <c r="L5196" s="102">
        <f t="shared" si="1821"/>
        <v>4000</v>
      </c>
      <c r="M5196" s="102">
        <v>0</v>
      </c>
      <c r="N5196" s="102">
        <v>0</v>
      </c>
      <c r="O5196" s="102">
        <v>4000</v>
      </c>
      <c r="P5196" s="102">
        <f t="shared" si="1802"/>
        <v>4000</v>
      </c>
      <c r="Q5196" s="102">
        <f t="shared" si="1803"/>
        <v>28.571428571428569</v>
      </c>
      <c r="R5196" s="35"/>
    </row>
    <row r="5197" spans="1:18" x14ac:dyDescent="0.3">
      <c r="A5197" s="40" t="s">
        <v>796</v>
      </c>
      <c r="B5197" s="40" t="s">
        <v>166</v>
      </c>
      <c r="C5197" s="40" t="s">
        <v>1083</v>
      </c>
      <c r="D5197" s="40" t="s">
        <v>1833</v>
      </c>
      <c r="E5197" s="88" t="s">
        <v>3036</v>
      </c>
      <c r="F5197" s="40"/>
      <c r="G5197" s="81" t="s">
        <v>3072</v>
      </c>
      <c r="H5197" s="9" t="s">
        <v>24</v>
      </c>
      <c r="I5197" s="102">
        <v>3000</v>
      </c>
      <c r="J5197" s="102">
        <v>0</v>
      </c>
      <c r="K5197" s="102"/>
      <c r="L5197" s="102">
        <f t="shared" si="1821"/>
        <v>0</v>
      </c>
      <c r="M5197" s="102">
        <v>0</v>
      </c>
      <c r="N5197" s="102"/>
      <c r="O5197" s="102"/>
      <c r="P5197" s="102">
        <f t="shared" si="1802"/>
        <v>0</v>
      </c>
      <c r="Q5197" s="102" t="str">
        <f t="shared" si="1803"/>
        <v>-</v>
      </c>
      <c r="R5197" s="35"/>
    </row>
    <row r="5198" spans="1:18" x14ac:dyDescent="0.3">
      <c r="A5198" s="41" t="s">
        <v>796</v>
      </c>
      <c r="B5198" s="41" t="s">
        <v>166</v>
      </c>
      <c r="C5198" s="41" t="s">
        <v>1083</v>
      </c>
      <c r="D5198" s="41" t="s">
        <v>1833</v>
      </c>
      <c r="E5198" s="41" t="s">
        <v>127</v>
      </c>
      <c r="F5198" s="40" t="s">
        <v>0</v>
      </c>
      <c r="G5198" s="81" t="s">
        <v>0</v>
      </c>
      <c r="H5198" s="6" t="s">
        <v>25</v>
      </c>
      <c r="I5198" s="104">
        <f>SUM(I5199:I5201)</f>
        <v>70500</v>
      </c>
      <c r="J5198" s="104">
        <f>SUM(J5199:J5201)</f>
        <v>40500</v>
      </c>
      <c r="K5198" s="104">
        <f>SUM(K5199:K5201)</f>
        <v>0</v>
      </c>
      <c r="L5198" s="104">
        <f t="shared" si="1821"/>
        <v>8252</v>
      </c>
      <c r="M5198" s="104">
        <f>SUM(M5199:M5201)</f>
        <v>352</v>
      </c>
      <c r="N5198" s="104">
        <f t="shared" ref="N5198:O5198" si="1822">SUM(N5199:N5201)</f>
        <v>2500</v>
      </c>
      <c r="O5198" s="104">
        <f t="shared" si="1822"/>
        <v>5400</v>
      </c>
      <c r="P5198" s="104">
        <f t="shared" ref="P5198:P5261" si="1823">K5198+L5198</f>
        <v>8252</v>
      </c>
      <c r="Q5198" s="104">
        <f t="shared" ref="Q5198:Q5261" si="1824">IF(J5198=0,"-",P5198/J5198*100)</f>
        <v>20.375308641975309</v>
      </c>
      <c r="R5198" s="35"/>
    </row>
    <row r="5199" spans="1:18" x14ac:dyDescent="0.3">
      <c r="A5199" s="40" t="s">
        <v>796</v>
      </c>
      <c r="B5199" s="40" t="s">
        <v>166</v>
      </c>
      <c r="C5199" s="40" t="s">
        <v>1083</v>
      </c>
      <c r="D5199" s="40" t="s">
        <v>1833</v>
      </c>
      <c r="E5199" s="88" t="s">
        <v>3019</v>
      </c>
      <c r="F5199" s="40"/>
      <c r="G5199" s="81" t="s">
        <v>3072</v>
      </c>
      <c r="H5199" s="9" t="s">
        <v>25</v>
      </c>
      <c r="I5199" s="102">
        <v>62500</v>
      </c>
      <c r="J5199" s="102">
        <v>32500</v>
      </c>
      <c r="K5199" s="102"/>
      <c r="L5199" s="102">
        <f t="shared" si="1821"/>
        <v>7000</v>
      </c>
      <c r="M5199" s="102">
        <v>0</v>
      </c>
      <c r="N5199" s="102">
        <v>2000</v>
      </c>
      <c r="O5199" s="102">
        <v>5000</v>
      </c>
      <c r="P5199" s="102">
        <f t="shared" si="1823"/>
        <v>7000</v>
      </c>
      <c r="Q5199" s="102">
        <f t="shared" si="1824"/>
        <v>21.53846153846154</v>
      </c>
      <c r="R5199" s="35"/>
    </row>
    <row r="5200" spans="1:18" x14ac:dyDescent="0.3">
      <c r="A5200" s="40" t="s">
        <v>796</v>
      </c>
      <c r="B5200" s="40" t="s">
        <v>166</v>
      </c>
      <c r="C5200" s="40" t="s">
        <v>1083</v>
      </c>
      <c r="D5200" s="40" t="s">
        <v>1833</v>
      </c>
      <c r="E5200" s="88" t="s">
        <v>3019</v>
      </c>
      <c r="F5200" s="40" t="s">
        <v>1840</v>
      </c>
      <c r="G5200" s="81" t="s">
        <v>3072</v>
      </c>
      <c r="H5200" s="9" t="s">
        <v>135</v>
      </c>
      <c r="I5200" s="102">
        <v>4000</v>
      </c>
      <c r="J5200" s="102">
        <v>4000</v>
      </c>
      <c r="K5200" s="102"/>
      <c r="L5200" s="102">
        <f t="shared" si="1821"/>
        <v>1252</v>
      </c>
      <c r="M5200" s="102">
        <v>352</v>
      </c>
      <c r="N5200" s="102">
        <v>500</v>
      </c>
      <c r="O5200" s="102">
        <v>400</v>
      </c>
      <c r="P5200" s="102">
        <f t="shared" si="1823"/>
        <v>1252</v>
      </c>
      <c r="Q5200" s="102">
        <f t="shared" si="1824"/>
        <v>31.3</v>
      </c>
      <c r="R5200" s="35"/>
    </row>
    <row r="5201" spans="1:18" ht="20.399999999999999" x14ac:dyDescent="0.3">
      <c r="A5201" s="40" t="s">
        <v>796</v>
      </c>
      <c r="B5201" s="40" t="s">
        <v>166</v>
      </c>
      <c r="C5201" s="40" t="s">
        <v>1083</v>
      </c>
      <c r="D5201" s="40" t="s">
        <v>1833</v>
      </c>
      <c r="E5201" s="88" t="s">
        <v>3019</v>
      </c>
      <c r="F5201" s="40" t="s">
        <v>1841</v>
      </c>
      <c r="G5201" s="81" t="s">
        <v>3072</v>
      </c>
      <c r="H5201" s="9" t="s">
        <v>141</v>
      </c>
      <c r="I5201" s="102">
        <v>4000</v>
      </c>
      <c r="J5201" s="102">
        <v>4000</v>
      </c>
      <c r="K5201" s="102"/>
      <c r="L5201" s="102">
        <f t="shared" si="1821"/>
        <v>0</v>
      </c>
      <c r="M5201" s="102">
        <v>0</v>
      </c>
      <c r="N5201" s="102">
        <v>0</v>
      </c>
      <c r="O5201" s="102">
        <v>0</v>
      </c>
      <c r="P5201" s="102">
        <f t="shared" si="1823"/>
        <v>0</v>
      </c>
      <c r="Q5201" s="102">
        <f t="shared" si="1824"/>
        <v>0</v>
      </c>
      <c r="R5201" s="35"/>
    </row>
    <row r="5202" spans="1:18" s="34" customFormat="1" ht="20.399999999999999" x14ac:dyDescent="0.3">
      <c r="A5202" s="43" t="s">
        <v>0</v>
      </c>
      <c r="B5202" s="43" t="s">
        <v>0</v>
      </c>
      <c r="C5202" s="43" t="s">
        <v>0</v>
      </c>
      <c r="D5202" s="49" t="s">
        <v>0</v>
      </c>
      <c r="E5202" s="49" t="s">
        <v>0</v>
      </c>
      <c r="F5202" s="49" t="s">
        <v>0</v>
      </c>
      <c r="G5202" s="49" t="s">
        <v>0</v>
      </c>
      <c r="H5202" s="21" t="s">
        <v>35</v>
      </c>
      <c r="I5202" s="112">
        <f t="shared" ref="I5202:O5203" si="1825">SUM(I5203)</f>
        <v>100</v>
      </c>
      <c r="J5202" s="112">
        <f t="shared" si="1825"/>
        <v>100</v>
      </c>
      <c r="K5202" s="112">
        <f t="shared" si="1825"/>
        <v>0</v>
      </c>
      <c r="L5202" s="112">
        <f t="shared" si="1821"/>
        <v>0</v>
      </c>
      <c r="M5202" s="112">
        <f t="shared" si="1825"/>
        <v>0</v>
      </c>
      <c r="N5202" s="112">
        <f t="shared" si="1825"/>
        <v>0</v>
      </c>
      <c r="O5202" s="112">
        <f t="shared" si="1825"/>
        <v>0</v>
      </c>
      <c r="P5202" s="112">
        <f t="shared" si="1823"/>
        <v>0</v>
      </c>
      <c r="Q5202" s="112">
        <f t="shared" si="1824"/>
        <v>0</v>
      </c>
      <c r="R5202" s="35"/>
    </row>
    <row r="5203" spans="1:18" x14ac:dyDescent="0.3">
      <c r="A5203" s="40" t="s">
        <v>796</v>
      </c>
      <c r="B5203" s="40" t="s">
        <v>166</v>
      </c>
      <c r="C5203" s="40" t="s">
        <v>1083</v>
      </c>
      <c r="D5203" s="40" t="s">
        <v>1833</v>
      </c>
      <c r="E5203" s="52" t="s">
        <v>142</v>
      </c>
      <c r="F5203" s="52" t="s">
        <v>0</v>
      </c>
      <c r="G5203" s="52" t="s">
        <v>0</v>
      </c>
      <c r="H5203" s="6" t="s">
        <v>27</v>
      </c>
      <c r="I5203" s="104">
        <f t="shared" si="1825"/>
        <v>100</v>
      </c>
      <c r="J5203" s="104">
        <f t="shared" si="1825"/>
        <v>100</v>
      </c>
      <c r="K5203" s="104">
        <f t="shared" si="1825"/>
        <v>0</v>
      </c>
      <c r="L5203" s="104">
        <f t="shared" si="1821"/>
        <v>0</v>
      </c>
      <c r="M5203" s="104">
        <f t="shared" si="1825"/>
        <v>0</v>
      </c>
      <c r="N5203" s="104">
        <f t="shared" si="1825"/>
        <v>0</v>
      </c>
      <c r="O5203" s="104">
        <f t="shared" si="1825"/>
        <v>0</v>
      </c>
      <c r="P5203" s="104">
        <f t="shared" si="1823"/>
        <v>0</v>
      </c>
      <c r="Q5203" s="104">
        <f t="shared" si="1824"/>
        <v>0</v>
      </c>
      <c r="R5203" s="35"/>
    </row>
    <row r="5204" spans="1:18" x14ac:dyDescent="0.3">
      <c r="A5204" s="40" t="s">
        <v>796</v>
      </c>
      <c r="B5204" s="40" t="s">
        <v>166</v>
      </c>
      <c r="C5204" s="40" t="s">
        <v>1083</v>
      </c>
      <c r="D5204" s="40" t="s">
        <v>1833</v>
      </c>
      <c r="E5204" s="88" t="s">
        <v>3021</v>
      </c>
      <c r="F5204" s="40"/>
      <c r="G5204" s="81" t="s">
        <v>3072</v>
      </c>
      <c r="H5204" s="9" t="s">
        <v>34</v>
      </c>
      <c r="I5204" s="102">
        <v>100</v>
      </c>
      <c r="J5204" s="102">
        <v>100</v>
      </c>
      <c r="K5204" s="102"/>
      <c r="L5204" s="102">
        <f t="shared" si="1821"/>
        <v>0</v>
      </c>
      <c r="M5204" s="102">
        <v>0</v>
      </c>
      <c r="N5204" s="102"/>
      <c r="O5204" s="102"/>
      <c r="P5204" s="102">
        <f t="shared" si="1823"/>
        <v>0</v>
      </c>
      <c r="Q5204" s="102">
        <f t="shared" si="1824"/>
        <v>0</v>
      </c>
      <c r="R5204" s="35"/>
    </row>
    <row r="5205" spans="1:18" s="34" customFormat="1" ht="20.399999999999999" x14ac:dyDescent="0.3">
      <c r="A5205" s="43" t="s">
        <v>0</v>
      </c>
      <c r="B5205" s="43" t="s">
        <v>0</v>
      </c>
      <c r="C5205" s="43" t="s">
        <v>0</v>
      </c>
      <c r="D5205" s="49" t="s">
        <v>0</v>
      </c>
      <c r="E5205" s="49" t="s">
        <v>0</v>
      </c>
      <c r="F5205" s="49" t="s">
        <v>0</v>
      </c>
      <c r="G5205" s="49" t="s">
        <v>0</v>
      </c>
      <c r="H5205" s="21" t="s">
        <v>53</v>
      </c>
      <c r="I5205" s="112">
        <f t="shared" ref="I5205:O5206" si="1826">SUM(I5206)</f>
        <v>20000</v>
      </c>
      <c r="J5205" s="112">
        <f t="shared" si="1826"/>
        <v>5000</v>
      </c>
      <c r="K5205" s="112">
        <f t="shared" si="1826"/>
        <v>0</v>
      </c>
      <c r="L5205" s="112">
        <f t="shared" si="1821"/>
        <v>5000</v>
      </c>
      <c r="M5205" s="112">
        <f t="shared" si="1826"/>
        <v>0</v>
      </c>
      <c r="N5205" s="112">
        <f t="shared" si="1826"/>
        <v>0</v>
      </c>
      <c r="O5205" s="112">
        <f t="shared" si="1826"/>
        <v>5000</v>
      </c>
      <c r="P5205" s="112">
        <f t="shared" si="1823"/>
        <v>5000</v>
      </c>
      <c r="Q5205" s="112">
        <f t="shared" si="1824"/>
        <v>100</v>
      </c>
      <c r="R5205" s="35"/>
    </row>
    <row r="5206" spans="1:18" x14ac:dyDescent="0.3">
      <c r="A5206" s="40" t="s">
        <v>796</v>
      </c>
      <c r="B5206" s="40" t="s">
        <v>166</v>
      </c>
      <c r="C5206" s="40" t="s">
        <v>1083</v>
      </c>
      <c r="D5206" s="40" t="s">
        <v>1833</v>
      </c>
      <c r="E5206" s="52" t="s">
        <v>149</v>
      </c>
      <c r="F5206" s="52" t="s">
        <v>0</v>
      </c>
      <c r="G5206" s="52" t="s">
        <v>0</v>
      </c>
      <c r="H5206" s="6" t="s">
        <v>46</v>
      </c>
      <c r="I5206" s="104">
        <f t="shared" si="1826"/>
        <v>20000</v>
      </c>
      <c r="J5206" s="104">
        <f t="shared" si="1826"/>
        <v>5000</v>
      </c>
      <c r="K5206" s="104">
        <f t="shared" si="1826"/>
        <v>0</v>
      </c>
      <c r="L5206" s="104">
        <f t="shared" si="1821"/>
        <v>5000</v>
      </c>
      <c r="M5206" s="104">
        <f t="shared" si="1826"/>
        <v>0</v>
      </c>
      <c r="N5206" s="104">
        <f t="shared" si="1826"/>
        <v>0</v>
      </c>
      <c r="O5206" s="104">
        <f t="shared" si="1826"/>
        <v>5000</v>
      </c>
      <c r="P5206" s="104">
        <f t="shared" si="1823"/>
        <v>5000</v>
      </c>
      <c r="Q5206" s="104">
        <f t="shared" si="1824"/>
        <v>100</v>
      </c>
      <c r="R5206" s="35"/>
    </row>
    <row r="5207" spans="1:18" x14ac:dyDescent="0.3">
      <c r="A5207" s="40" t="s">
        <v>796</v>
      </c>
      <c r="B5207" s="40" t="s">
        <v>166</v>
      </c>
      <c r="C5207" s="40" t="s">
        <v>1083</v>
      </c>
      <c r="D5207" s="40" t="s">
        <v>1833</v>
      </c>
      <c r="E5207" s="88" t="s">
        <v>3022</v>
      </c>
      <c r="F5207" s="40"/>
      <c r="G5207" s="81" t="s">
        <v>3072</v>
      </c>
      <c r="H5207" s="9" t="s">
        <v>49</v>
      </c>
      <c r="I5207" s="102">
        <v>20000</v>
      </c>
      <c r="J5207" s="102">
        <v>5000</v>
      </c>
      <c r="K5207" s="102"/>
      <c r="L5207" s="102">
        <f t="shared" si="1821"/>
        <v>5000</v>
      </c>
      <c r="M5207" s="102">
        <v>0</v>
      </c>
      <c r="N5207" s="102"/>
      <c r="O5207" s="102">
        <v>5000</v>
      </c>
      <c r="P5207" s="102">
        <f t="shared" si="1823"/>
        <v>5000</v>
      </c>
      <c r="Q5207" s="102">
        <f t="shared" si="1824"/>
        <v>100</v>
      </c>
      <c r="R5207" s="35"/>
    </row>
    <row r="5208" spans="1:18" s="34" customFormat="1" x14ac:dyDescent="0.3">
      <c r="A5208" s="49" t="s">
        <v>0</v>
      </c>
      <c r="B5208" s="49" t="s">
        <v>0</v>
      </c>
      <c r="C5208" s="49" t="s">
        <v>0</v>
      </c>
      <c r="D5208" s="49" t="s">
        <v>0</v>
      </c>
      <c r="E5208" s="49" t="s">
        <v>0</v>
      </c>
      <c r="F5208" s="49" t="s">
        <v>0</v>
      </c>
      <c r="G5208" s="49" t="s">
        <v>0</v>
      </c>
      <c r="H5208" s="21" t="s">
        <v>1842</v>
      </c>
      <c r="I5208" s="112">
        <f>SUM(I5179,I5202,I5205)</f>
        <v>1858049</v>
      </c>
      <c r="J5208" s="112">
        <f>SUM(J5179,J5202,J5205)</f>
        <v>1805549</v>
      </c>
      <c r="K5208" s="112">
        <f>SUM(K5179,K5202,K5205)</f>
        <v>0</v>
      </c>
      <c r="L5208" s="112">
        <f t="shared" si="1821"/>
        <v>519964</v>
      </c>
      <c r="M5208" s="112">
        <f>SUM(M5179,M5202,M5205)</f>
        <v>134564</v>
      </c>
      <c r="N5208" s="112">
        <f t="shared" ref="N5208:O5208" si="1827">SUM(N5179,N5202,N5205)</f>
        <v>193000</v>
      </c>
      <c r="O5208" s="112">
        <f t="shared" si="1827"/>
        <v>192400</v>
      </c>
      <c r="P5208" s="112">
        <f t="shared" si="1823"/>
        <v>519964</v>
      </c>
      <c r="Q5208" s="112">
        <f t="shared" si="1824"/>
        <v>28.798110713140435</v>
      </c>
      <c r="R5208" s="35"/>
    </row>
    <row r="5209" spans="1:18" ht="15" thickBot="1" x14ac:dyDescent="0.35">
      <c r="A5209" s="81" t="s">
        <v>0</v>
      </c>
      <c r="B5209" s="81" t="s">
        <v>0</v>
      </c>
      <c r="C5209" s="81" t="s">
        <v>0</v>
      </c>
      <c r="D5209" s="81" t="s">
        <v>0</v>
      </c>
      <c r="E5209" s="81" t="s">
        <v>0</v>
      </c>
      <c r="F5209" s="81" t="s">
        <v>0</v>
      </c>
      <c r="G5209" s="81" t="s">
        <v>0</v>
      </c>
      <c r="H5209" s="6" t="s">
        <v>152</v>
      </c>
      <c r="I5209" s="104">
        <v>61</v>
      </c>
      <c r="J5209" s="104">
        <v>61</v>
      </c>
      <c r="K5209" s="104"/>
      <c r="L5209" s="104"/>
      <c r="M5209" s="104"/>
      <c r="N5209" s="104"/>
      <c r="O5209" s="104"/>
      <c r="P5209" s="104"/>
      <c r="Q5209" s="104"/>
      <c r="R5209" s="35"/>
    </row>
    <row r="5210" spans="1:18" s="34" customFormat="1" ht="31.2" thickBot="1" x14ac:dyDescent="0.35">
      <c r="A5210" s="127" t="s">
        <v>0</v>
      </c>
      <c r="B5210" s="127" t="s">
        <v>0</v>
      </c>
      <c r="C5210" s="127" t="s">
        <v>0</v>
      </c>
      <c r="D5210" s="127" t="s">
        <v>0</v>
      </c>
      <c r="E5210" s="127" t="s">
        <v>0</v>
      </c>
      <c r="F5210" s="127" t="s">
        <v>0</v>
      </c>
      <c r="G5210" s="127" t="s">
        <v>0</v>
      </c>
      <c r="H5210" s="29" t="s">
        <v>63</v>
      </c>
      <c r="I5210" s="124" t="s">
        <v>3013</v>
      </c>
      <c r="J5210" s="124" t="s">
        <v>2</v>
      </c>
      <c r="K5210" s="124" t="s">
        <v>3097</v>
      </c>
      <c r="L5210" s="124" t="s">
        <v>3097</v>
      </c>
      <c r="M5210" s="124" t="s">
        <v>3098</v>
      </c>
      <c r="N5210" s="124" t="s">
        <v>3099</v>
      </c>
      <c r="O5210" s="124" t="s">
        <v>3100</v>
      </c>
      <c r="P5210" s="124" t="s">
        <v>3097</v>
      </c>
      <c r="Q5210" s="126" t="s">
        <v>3101</v>
      </c>
      <c r="R5210" s="35"/>
    </row>
    <row r="5211" spans="1:18" x14ac:dyDescent="0.3">
      <c r="A5211" s="128"/>
      <c r="B5211" s="128"/>
      <c r="C5211" s="128"/>
      <c r="D5211" s="128"/>
      <c r="E5211" s="128"/>
      <c r="F5211" s="128"/>
      <c r="G5211" s="128"/>
      <c r="H5211" s="10" t="s">
        <v>0</v>
      </c>
      <c r="I5211" s="103">
        <v>1</v>
      </c>
      <c r="J5211" s="103">
        <v>2</v>
      </c>
      <c r="K5211" s="103">
        <v>3</v>
      </c>
      <c r="L5211" s="103" t="s">
        <v>3</v>
      </c>
      <c r="M5211" s="103">
        <v>5</v>
      </c>
      <c r="N5211" s="103">
        <v>6</v>
      </c>
      <c r="O5211" s="103">
        <v>7</v>
      </c>
      <c r="P5211" s="103" t="s">
        <v>3102</v>
      </c>
      <c r="Q5211" s="103">
        <v>9</v>
      </c>
      <c r="R5211" s="35"/>
    </row>
    <row r="5212" spans="1:18" x14ac:dyDescent="0.3">
      <c r="A5212" s="128"/>
      <c r="B5212" s="128"/>
      <c r="C5212" s="128"/>
      <c r="D5212" s="128"/>
      <c r="E5212" s="128"/>
      <c r="F5212" s="128"/>
      <c r="G5212" s="128"/>
      <c r="H5212" s="11" t="s">
        <v>100</v>
      </c>
      <c r="I5212" s="105">
        <f>SUM(I5208)</f>
        <v>1858049</v>
      </c>
      <c r="J5212" s="105">
        <f>SUM(J5208)</f>
        <v>1805549</v>
      </c>
      <c r="K5212" s="105">
        <f>SUM(K5208)</f>
        <v>0</v>
      </c>
      <c r="L5212" s="105">
        <f t="shared" si="1821"/>
        <v>519964</v>
      </c>
      <c r="M5212" s="105">
        <f>SUM(M5208)</f>
        <v>134564</v>
      </c>
      <c r="N5212" s="105">
        <f t="shared" ref="N5212:O5212" si="1828">SUM(N5208)</f>
        <v>193000</v>
      </c>
      <c r="O5212" s="105">
        <f t="shared" si="1828"/>
        <v>192400</v>
      </c>
      <c r="P5212" s="105">
        <f t="shared" si="1823"/>
        <v>519964</v>
      </c>
      <c r="Q5212" s="105">
        <f t="shared" si="1824"/>
        <v>28.798110713140435</v>
      </c>
      <c r="R5212" s="35"/>
    </row>
    <row r="5213" spans="1:18" x14ac:dyDescent="0.3">
      <c r="A5213" s="128"/>
      <c r="B5213" s="128"/>
      <c r="C5213" s="128"/>
      <c r="D5213" s="128"/>
      <c r="E5213" s="128"/>
      <c r="F5213" s="128"/>
      <c r="G5213" s="128"/>
      <c r="H5213" s="12" t="s">
        <v>62</v>
      </c>
      <c r="I5213" s="105">
        <f>SUM(I5212)</f>
        <v>1858049</v>
      </c>
      <c r="J5213" s="105">
        <f>SUM(J5212)</f>
        <v>1805549</v>
      </c>
      <c r="K5213" s="105">
        <f>SUM(K5212)</f>
        <v>0</v>
      </c>
      <c r="L5213" s="105">
        <f t="shared" si="1821"/>
        <v>519964</v>
      </c>
      <c r="M5213" s="105">
        <f>SUM(M5212)</f>
        <v>134564</v>
      </c>
      <c r="N5213" s="105">
        <f t="shared" ref="N5213:O5213" si="1829">SUM(N5212)</f>
        <v>193000</v>
      </c>
      <c r="O5213" s="105">
        <f t="shared" si="1829"/>
        <v>192400</v>
      </c>
      <c r="P5213" s="105">
        <f t="shared" si="1823"/>
        <v>519964</v>
      </c>
      <c r="Q5213" s="105">
        <f t="shared" si="1824"/>
        <v>28.798110713140435</v>
      </c>
      <c r="R5213" s="35"/>
    </row>
    <row r="5214" spans="1:18" x14ac:dyDescent="0.3">
      <c r="A5214" s="129"/>
      <c r="B5214" s="129"/>
      <c r="C5214" s="129"/>
      <c r="D5214" s="129"/>
      <c r="E5214" s="129"/>
      <c r="F5214" s="129"/>
      <c r="G5214" s="129"/>
      <c r="R5214" s="35"/>
    </row>
    <row r="5215" spans="1:18" ht="15" thickBot="1" x14ac:dyDescent="0.35">
      <c r="A5215" s="81" t="s">
        <v>0</v>
      </c>
      <c r="B5215" s="81" t="s">
        <v>0</v>
      </c>
      <c r="C5215" s="81" t="s">
        <v>0</v>
      </c>
      <c r="D5215" s="81" t="s">
        <v>0</v>
      </c>
      <c r="E5215" s="81" t="s">
        <v>0</v>
      </c>
      <c r="F5215" s="81" t="s">
        <v>0</v>
      </c>
      <c r="G5215" s="81" t="s">
        <v>0</v>
      </c>
      <c r="H5215" s="13" t="s">
        <v>0</v>
      </c>
      <c r="I5215" s="106"/>
      <c r="J5215" s="106"/>
      <c r="K5215" s="106"/>
      <c r="L5215" s="106"/>
      <c r="M5215" s="106"/>
      <c r="N5215" s="106"/>
      <c r="O5215" s="106"/>
      <c r="P5215" s="106"/>
      <c r="Q5215" s="106"/>
      <c r="R5215" s="35"/>
    </row>
    <row r="5216" spans="1:18" s="34" customFormat="1" ht="31.2" thickBot="1" x14ac:dyDescent="0.35">
      <c r="A5216" s="45" t="s">
        <v>112</v>
      </c>
      <c r="B5216" s="45" t="s">
        <v>113</v>
      </c>
      <c r="C5216" s="45" t="s">
        <v>114</v>
      </c>
      <c r="D5216" s="46" t="s">
        <v>0</v>
      </c>
      <c r="E5216" s="45" t="s">
        <v>3014</v>
      </c>
      <c r="F5216" s="45" t="s">
        <v>115</v>
      </c>
      <c r="G5216" s="45" t="s">
        <v>116</v>
      </c>
      <c r="H5216" s="29" t="s">
        <v>1</v>
      </c>
      <c r="I5216" s="124" t="s">
        <v>3013</v>
      </c>
      <c r="J5216" s="124" t="s">
        <v>2</v>
      </c>
      <c r="K5216" s="124" t="s">
        <v>3097</v>
      </c>
      <c r="L5216" s="124" t="s">
        <v>3097</v>
      </c>
      <c r="M5216" s="124" t="s">
        <v>3098</v>
      </c>
      <c r="N5216" s="124" t="s">
        <v>3099</v>
      </c>
      <c r="O5216" s="124" t="s">
        <v>3100</v>
      </c>
      <c r="P5216" s="124" t="s">
        <v>3097</v>
      </c>
      <c r="Q5216" s="126" t="s">
        <v>3101</v>
      </c>
      <c r="R5216" s="35"/>
    </row>
    <row r="5217" spans="1:18" x14ac:dyDescent="0.3">
      <c r="A5217" s="50" t="s">
        <v>0</v>
      </c>
      <c r="B5217" s="50" t="s">
        <v>0</v>
      </c>
      <c r="C5217" s="50" t="s">
        <v>0</v>
      </c>
      <c r="D5217" s="51" t="s">
        <v>0</v>
      </c>
      <c r="E5217" s="51" t="s">
        <v>0</v>
      </c>
      <c r="F5217" s="86" t="s">
        <v>0</v>
      </c>
      <c r="G5217" s="87" t="s">
        <v>0</v>
      </c>
      <c r="H5217" s="8" t="s">
        <v>0</v>
      </c>
      <c r="I5217" s="103">
        <v>1</v>
      </c>
      <c r="J5217" s="103">
        <v>2</v>
      </c>
      <c r="K5217" s="103">
        <v>3</v>
      </c>
      <c r="L5217" s="103" t="s">
        <v>3</v>
      </c>
      <c r="M5217" s="103">
        <v>5</v>
      </c>
      <c r="N5217" s="103">
        <v>6</v>
      </c>
      <c r="O5217" s="103">
        <v>7</v>
      </c>
      <c r="P5217" s="103" t="s">
        <v>3102</v>
      </c>
      <c r="Q5217" s="103">
        <v>9</v>
      </c>
      <c r="R5217" s="35"/>
    </row>
    <row r="5218" spans="1:18" x14ac:dyDescent="0.3">
      <c r="A5218" s="41" t="s">
        <v>796</v>
      </c>
      <c r="B5218" s="41" t="s">
        <v>166</v>
      </c>
      <c r="C5218" s="40" t="s">
        <v>1094</v>
      </c>
      <c r="D5218" s="40" t="s">
        <v>1843</v>
      </c>
      <c r="E5218" s="52" t="s">
        <v>0</v>
      </c>
      <c r="F5218" s="52" t="s">
        <v>0</v>
      </c>
      <c r="G5218" s="52" t="s">
        <v>0</v>
      </c>
      <c r="H5218" s="6" t="s">
        <v>1844</v>
      </c>
      <c r="I5218" s="102"/>
      <c r="J5218" s="102"/>
      <c r="K5218" s="102"/>
      <c r="L5218" s="102">
        <f t="shared" si="1821"/>
        <v>0</v>
      </c>
      <c r="M5218" s="102">
        <v>0</v>
      </c>
      <c r="N5218" s="102"/>
      <c r="O5218" s="102"/>
      <c r="P5218" s="102">
        <f t="shared" si="1823"/>
        <v>0</v>
      </c>
      <c r="Q5218" s="102" t="str">
        <f t="shared" si="1824"/>
        <v>-</v>
      </c>
      <c r="R5218" s="35"/>
    </row>
    <row r="5219" spans="1:18" s="34" customFormat="1" ht="20.399999999999999" x14ac:dyDescent="0.3">
      <c r="A5219" s="43" t="s">
        <v>0</v>
      </c>
      <c r="B5219" s="43" t="s">
        <v>0</v>
      </c>
      <c r="C5219" s="43" t="s">
        <v>0</v>
      </c>
      <c r="D5219" s="49" t="s">
        <v>0</v>
      </c>
      <c r="E5219" s="49" t="s">
        <v>0</v>
      </c>
      <c r="F5219" s="49" t="s">
        <v>0</v>
      </c>
      <c r="G5219" s="49" t="s">
        <v>0</v>
      </c>
      <c r="H5219" s="21" t="s">
        <v>26</v>
      </c>
      <c r="I5219" s="112">
        <f>SUM(I5220,I5228,I5230)</f>
        <v>1582382</v>
      </c>
      <c r="J5219" s="112">
        <f>SUM(J5220,J5228,J5230)</f>
        <v>1514382</v>
      </c>
      <c r="K5219" s="112">
        <f>SUM(K5220,K5228,K5230)</f>
        <v>0</v>
      </c>
      <c r="L5219" s="112">
        <f t="shared" si="1821"/>
        <v>379754</v>
      </c>
      <c r="M5219" s="112">
        <f>SUM(M5220,M5228,M5230)</f>
        <v>111254</v>
      </c>
      <c r="N5219" s="112">
        <f t="shared" ref="N5219:O5219" si="1830">SUM(N5220,N5228,N5230)</f>
        <v>140550</v>
      </c>
      <c r="O5219" s="112">
        <f t="shared" si="1830"/>
        <v>127950</v>
      </c>
      <c r="P5219" s="112">
        <f t="shared" si="1823"/>
        <v>379754</v>
      </c>
      <c r="Q5219" s="112">
        <f t="shared" si="1824"/>
        <v>25.076499852745211</v>
      </c>
      <c r="R5219" s="35"/>
    </row>
    <row r="5220" spans="1:18" x14ac:dyDescent="0.3">
      <c r="A5220" s="40" t="s">
        <v>796</v>
      </c>
      <c r="B5220" s="40" t="s">
        <v>166</v>
      </c>
      <c r="C5220" s="40" t="s">
        <v>1094</v>
      </c>
      <c r="D5220" s="40" t="s">
        <v>1843</v>
      </c>
      <c r="E5220" s="52" t="s">
        <v>119</v>
      </c>
      <c r="F5220" s="52" t="s">
        <v>0</v>
      </c>
      <c r="G5220" s="52" t="s">
        <v>0</v>
      </c>
      <c r="H5220" s="6" t="s">
        <v>5</v>
      </c>
      <c r="I5220" s="104">
        <f>SUM(I5221,I5222)</f>
        <v>1236930</v>
      </c>
      <c r="J5220" s="104">
        <f>SUM(J5221,J5222)</f>
        <v>1236930</v>
      </c>
      <c r="K5220" s="104">
        <f>SUM(K5221,K5222)</f>
        <v>0</v>
      </c>
      <c r="L5220" s="104">
        <f t="shared" si="1821"/>
        <v>311489</v>
      </c>
      <c r="M5220" s="104">
        <f>SUM(M5221,M5222)</f>
        <v>101489</v>
      </c>
      <c r="N5220" s="104">
        <f t="shared" ref="N5220:O5220" si="1831">SUM(N5221,N5222)</f>
        <v>105000</v>
      </c>
      <c r="O5220" s="104">
        <f t="shared" si="1831"/>
        <v>105000</v>
      </c>
      <c r="P5220" s="104">
        <f t="shared" si="1823"/>
        <v>311489</v>
      </c>
      <c r="Q5220" s="104">
        <f t="shared" si="1824"/>
        <v>25.182427461537838</v>
      </c>
      <c r="R5220" s="35"/>
    </row>
    <row r="5221" spans="1:18" x14ac:dyDescent="0.3">
      <c r="A5221" s="40" t="s">
        <v>796</v>
      </c>
      <c r="B5221" s="40" t="s">
        <v>166</v>
      </c>
      <c r="C5221" s="40" t="s">
        <v>1094</v>
      </c>
      <c r="D5221" s="40" t="s">
        <v>1843</v>
      </c>
      <c r="E5221" s="88" t="s">
        <v>3015</v>
      </c>
      <c r="F5221" s="40"/>
      <c r="G5221" s="81" t="s">
        <v>3072</v>
      </c>
      <c r="H5221" s="9" t="s">
        <v>6</v>
      </c>
      <c r="I5221" s="102">
        <v>1039230</v>
      </c>
      <c r="J5221" s="102">
        <v>1039230</v>
      </c>
      <c r="K5221" s="102"/>
      <c r="L5221" s="102">
        <f t="shared" si="1821"/>
        <v>276218</v>
      </c>
      <c r="M5221" s="102">
        <v>90218</v>
      </c>
      <c r="N5221" s="102">
        <v>93000</v>
      </c>
      <c r="O5221" s="102">
        <v>93000</v>
      </c>
      <c r="P5221" s="102">
        <f t="shared" si="1823"/>
        <v>276218</v>
      </c>
      <c r="Q5221" s="102">
        <f t="shared" si="1824"/>
        <v>26.579101835012459</v>
      </c>
      <c r="R5221" s="35"/>
    </row>
    <row r="5222" spans="1:18" x14ac:dyDescent="0.3">
      <c r="A5222" s="41" t="s">
        <v>796</v>
      </c>
      <c r="B5222" s="41" t="s">
        <v>166</v>
      </c>
      <c r="C5222" s="41" t="s">
        <v>1094</v>
      </c>
      <c r="D5222" s="41" t="s">
        <v>1843</v>
      </c>
      <c r="E5222" s="41" t="s">
        <v>120</v>
      </c>
      <c r="F5222" s="40" t="s">
        <v>0</v>
      </c>
      <c r="G5222" s="81" t="s">
        <v>0</v>
      </c>
      <c r="H5222" s="6" t="s">
        <v>7</v>
      </c>
      <c r="I5222" s="104">
        <f>SUM(I5223:I5227)</f>
        <v>197700</v>
      </c>
      <c r="J5222" s="104">
        <f t="shared" ref="J5222:O5222" si="1832">SUM(J5223:J5227)</f>
        <v>197700</v>
      </c>
      <c r="K5222" s="104">
        <f t="shared" si="1832"/>
        <v>0</v>
      </c>
      <c r="L5222" s="104">
        <f t="shared" si="1821"/>
        <v>35271</v>
      </c>
      <c r="M5222" s="104">
        <f t="shared" si="1832"/>
        <v>11271</v>
      </c>
      <c r="N5222" s="104">
        <f t="shared" si="1832"/>
        <v>12000</v>
      </c>
      <c r="O5222" s="104">
        <f t="shared" si="1832"/>
        <v>12000</v>
      </c>
      <c r="P5222" s="104">
        <f t="shared" si="1823"/>
        <v>35271</v>
      </c>
      <c r="Q5222" s="104">
        <f t="shared" si="1824"/>
        <v>17.840667678300456</v>
      </c>
      <c r="R5222" s="35"/>
    </row>
    <row r="5223" spans="1:18" x14ac:dyDescent="0.3">
      <c r="A5223" s="40" t="s">
        <v>796</v>
      </c>
      <c r="B5223" s="40" t="s">
        <v>166</v>
      </c>
      <c r="C5223" s="40" t="s">
        <v>1094</v>
      </c>
      <c r="D5223" s="40" t="s">
        <v>1843</v>
      </c>
      <c r="E5223" s="88" t="s">
        <v>3016</v>
      </c>
      <c r="F5223" s="40" t="s">
        <v>1845</v>
      </c>
      <c r="G5223" s="81" t="s">
        <v>3072</v>
      </c>
      <c r="H5223" s="9" t="s">
        <v>9</v>
      </c>
      <c r="I5223" s="102">
        <v>32000</v>
      </c>
      <c r="J5223" s="102">
        <v>32000</v>
      </c>
      <c r="K5223" s="102"/>
      <c r="L5223" s="102">
        <f t="shared" si="1821"/>
        <v>8871</v>
      </c>
      <c r="M5223" s="102">
        <v>2871</v>
      </c>
      <c r="N5223" s="102">
        <v>3000</v>
      </c>
      <c r="O5223" s="102">
        <v>3000</v>
      </c>
      <c r="P5223" s="102">
        <f t="shared" si="1823"/>
        <v>8871</v>
      </c>
      <c r="Q5223" s="102">
        <f t="shared" si="1824"/>
        <v>27.721875000000001</v>
      </c>
      <c r="R5223" s="35"/>
    </row>
    <row r="5224" spans="1:18" x14ac:dyDescent="0.3">
      <c r="A5224" s="40" t="s">
        <v>796</v>
      </c>
      <c r="B5224" s="40" t="s">
        <v>166</v>
      </c>
      <c r="C5224" s="40" t="s">
        <v>1094</v>
      </c>
      <c r="D5224" s="40" t="s">
        <v>1843</v>
      </c>
      <c r="E5224" s="88" t="s">
        <v>3016</v>
      </c>
      <c r="F5224" s="40" t="s">
        <v>1846</v>
      </c>
      <c r="G5224" s="81" t="s">
        <v>3072</v>
      </c>
      <c r="H5224" s="9" t="s">
        <v>12</v>
      </c>
      <c r="I5224" s="102">
        <v>100000</v>
      </c>
      <c r="J5224" s="102">
        <v>100000</v>
      </c>
      <c r="K5224" s="102"/>
      <c r="L5224" s="102">
        <f t="shared" si="1821"/>
        <v>26400</v>
      </c>
      <c r="M5224" s="102">
        <v>8400</v>
      </c>
      <c r="N5224" s="102">
        <v>9000</v>
      </c>
      <c r="O5224" s="102">
        <v>9000</v>
      </c>
      <c r="P5224" s="102">
        <f t="shared" si="1823"/>
        <v>26400</v>
      </c>
      <c r="Q5224" s="102">
        <f t="shared" si="1824"/>
        <v>26.400000000000002</v>
      </c>
      <c r="R5224" s="35"/>
    </row>
    <row r="5225" spans="1:18" x14ac:dyDescent="0.3">
      <c r="A5225" s="40" t="s">
        <v>796</v>
      </c>
      <c r="B5225" s="40" t="s">
        <v>166</v>
      </c>
      <c r="C5225" s="40" t="s">
        <v>1094</v>
      </c>
      <c r="D5225" s="40" t="s">
        <v>1843</v>
      </c>
      <c r="E5225" s="88" t="s">
        <v>3016</v>
      </c>
      <c r="F5225" s="40" t="s">
        <v>1847</v>
      </c>
      <c r="G5225" s="81" t="s">
        <v>3072</v>
      </c>
      <c r="H5225" s="9" t="s">
        <v>10</v>
      </c>
      <c r="I5225" s="102">
        <v>25000</v>
      </c>
      <c r="J5225" s="102">
        <v>25000</v>
      </c>
      <c r="K5225" s="102"/>
      <c r="L5225" s="102">
        <f t="shared" si="1821"/>
        <v>0</v>
      </c>
      <c r="M5225" s="102">
        <v>0</v>
      </c>
      <c r="N5225" s="102"/>
      <c r="O5225" s="102"/>
      <c r="P5225" s="102">
        <f t="shared" si="1823"/>
        <v>0</v>
      </c>
      <c r="Q5225" s="102">
        <f t="shared" si="1824"/>
        <v>0</v>
      </c>
      <c r="R5225" s="35"/>
    </row>
    <row r="5226" spans="1:18" x14ac:dyDescent="0.3">
      <c r="A5226" s="40" t="s">
        <v>796</v>
      </c>
      <c r="B5226" s="40" t="s">
        <v>166</v>
      </c>
      <c r="C5226" s="40" t="s">
        <v>1094</v>
      </c>
      <c r="D5226" s="40" t="s">
        <v>1843</v>
      </c>
      <c r="E5226" s="88" t="s">
        <v>3016</v>
      </c>
      <c r="F5226" s="40" t="s">
        <v>1848</v>
      </c>
      <c r="G5226" s="81" t="s">
        <v>3072</v>
      </c>
      <c r="H5226" s="9" t="s">
        <v>8</v>
      </c>
      <c r="I5226" s="102">
        <v>26700</v>
      </c>
      <c r="J5226" s="102">
        <v>26700</v>
      </c>
      <c r="K5226" s="102"/>
      <c r="L5226" s="102">
        <f t="shared" si="1821"/>
        <v>0</v>
      </c>
      <c r="M5226" s="102">
        <v>0</v>
      </c>
      <c r="N5226" s="102"/>
      <c r="O5226" s="102"/>
      <c r="P5226" s="102">
        <f t="shared" si="1823"/>
        <v>0</v>
      </c>
      <c r="Q5226" s="102">
        <f t="shared" si="1824"/>
        <v>0</v>
      </c>
      <c r="R5226" s="35"/>
    </row>
    <row r="5227" spans="1:18" x14ac:dyDescent="0.3">
      <c r="A5227" s="40" t="s">
        <v>796</v>
      </c>
      <c r="B5227" s="40" t="s">
        <v>166</v>
      </c>
      <c r="C5227" s="40" t="s">
        <v>1094</v>
      </c>
      <c r="D5227" s="40" t="s">
        <v>1843</v>
      </c>
      <c r="E5227" s="88" t="s">
        <v>3016</v>
      </c>
      <c r="F5227" s="40" t="s">
        <v>1849</v>
      </c>
      <c r="G5227" s="81" t="s">
        <v>3072</v>
      </c>
      <c r="H5227" s="9" t="s">
        <v>11</v>
      </c>
      <c r="I5227" s="102">
        <v>14000</v>
      </c>
      <c r="J5227" s="102">
        <v>14000</v>
      </c>
      <c r="K5227" s="102"/>
      <c r="L5227" s="102">
        <f t="shared" si="1821"/>
        <v>0</v>
      </c>
      <c r="M5227" s="102">
        <v>0</v>
      </c>
      <c r="N5227" s="102"/>
      <c r="O5227" s="102"/>
      <c r="P5227" s="102">
        <f t="shared" si="1823"/>
        <v>0</v>
      </c>
      <c r="Q5227" s="102">
        <f t="shared" si="1824"/>
        <v>0</v>
      </c>
      <c r="R5227" s="35"/>
    </row>
    <row r="5228" spans="1:18" x14ac:dyDescent="0.3">
      <c r="A5228" s="40" t="s">
        <v>796</v>
      </c>
      <c r="B5228" s="40" t="s">
        <v>166</v>
      </c>
      <c r="C5228" s="40" t="s">
        <v>1094</v>
      </c>
      <c r="D5228" s="40" t="s">
        <v>1843</v>
      </c>
      <c r="E5228" s="52" t="s">
        <v>124</v>
      </c>
      <c r="F5228" s="52" t="s">
        <v>0</v>
      </c>
      <c r="G5228" s="52" t="s">
        <v>0</v>
      </c>
      <c r="H5228" s="6" t="s">
        <v>14</v>
      </c>
      <c r="I5228" s="104">
        <f t="shared" ref="I5228:O5228" si="1833">SUM(I5229)</f>
        <v>109452</v>
      </c>
      <c r="J5228" s="104">
        <f t="shared" si="1833"/>
        <v>109452</v>
      </c>
      <c r="K5228" s="104">
        <f t="shared" si="1833"/>
        <v>0</v>
      </c>
      <c r="L5228" s="104">
        <f t="shared" si="1821"/>
        <v>31474</v>
      </c>
      <c r="M5228" s="104">
        <f t="shared" si="1833"/>
        <v>9474</v>
      </c>
      <c r="N5228" s="104">
        <f t="shared" si="1833"/>
        <v>12000</v>
      </c>
      <c r="O5228" s="104">
        <f t="shared" si="1833"/>
        <v>10000</v>
      </c>
      <c r="P5228" s="104">
        <f t="shared" si="1823"/>
        <v>31474</v>
      </c>
      <c r="Q5228" s="104">
        <f t="shared" si="1824"/>
        <v>28.75598435844023</v>
      </c>
      <c r="R5228" s="35"/>
    </row>
    <row r="5229" spans="1:18" x14ac:dyDescent="0.3">
      <c r="A5229" s="40" t="s">
        <v>796</v>
      </c>
      <c r="B5229" s="40" t="s">
        <v>166</v>
      </c>
      <c r="C5229" s="40" t="s">
        <v>1094</v>
      </c>
      <c r="D5229" s="40" t="s">
        <v>1843</v>
      </c>
      <c r="E5229" s="88" t="s">
        <v>3017</v>
      </c>
      <c r="F5229" s="40"/>
      <c r="G5229" s="81" t="s">
        <v>3072</v>
      </c>
      <c r="H5229" s="9" t="s">
        <v>15</v>
      </c>
      <c r="I5229" s="102">
        <v>109452</v>
      </c>
      <c r="J5229" s="102">
        <v>109452</v>
      </c>
      <c r="K5229" s="102"/>
      <c r="L5229" s="102">
        <f t="shared" si="1821"/>
        <v>31474</v>
      </c>
      <c r="M5229" s="102">
        <v>9474</v>
      </c>
      <c r="N5229" s="102">
        <v>12000</v>
      </c>
      <c r="O5229" s="102">
        <v>10000</v>
      </c>
      <c r="P5229" s="102">
        <f t="shared" si="1823"/>
        <v>31474</v>
      </c>
      <c r="Q5229" s="102">
        <f t="shared" si="1824"/>
        <v>28.75598435844023</v>
      </c>
      <c r="R5229" s="35"/>
    </row>
    <row r="5230" spans="1:18" x14ac:dyDescent="0.3">
      <c r="A5230" s="40" t="s">
        <v>796</v>
      </c>
      <c r="B5230" s="40" t="s">
        <v>166</v>
      </c>
      <c r="C5230" s="40" t="s">
        <v>1094</v>
      </c>
      <c r="D5230" s="40" t="s">
        <v>1843</v>
      </c>
      <c r="E5230" s="52" t="s">
        <v>125</v>
      </c>
      <c r="F5230" s="52" t="s">
        <v>0</v>
      </c>
      <c r="G5230" s="52" t="s">
        <v>0</v>
      </c>
      <c r="H5230" s="6" t="s">
        <v>16</v>
      </c>
      <c r="I5230" s="104">
        <f t="shared" ref="I5230:O5230" si="1834">SUM(I5231:I5238)</f>
        <v>236000</v>
      </c>
      <c r="J5230" s="104">
        <f t="shared" si="1834"/>
        <v>168000</v>
      </c>
      <c r="K5230" s="104">
        <f t="shared" si="1834"/>
        <v>0</v>
      </c>
      <c r="L5230" s="104">
        <f t="shared" si="1821"/>
        <v>36791</v>
      </c>
      <c r="M5230" s="104">
        <f t="shared" si="1834"/>
        <v>291</v>
      </c>
      <c r="N5230" s="104">
        <f t="shared" si="1834"/>
        <v>23550</v>
      </c>
      <c r="O5230" s="104">
        <f t="shared" si="1834"/>
        <v>12950</v>
      </c>
      <c r="P5230" s="104">
        <f t="shared" si="1823"/>
        <v>36791</v>
      </c>
      <c r="Q5230" s="104">
        <f t="shared" si="1824"/>
        <v>21.899404761904762</v>
      </c>
      <c r="R5230" s="35"/>
    </row>
    <row r="5231" spans="1:18" x14ac:dyDescent="0.3">
      <c r="A5231" s="40" t="s">
        <v>796</v>
      </c>
      <c r="B5231" s="40" t="s">
        <v>166</v>
      </c>
      <c r="C5231" s="40" t="s">
        <v>1094</v>
      </c>
      <c r="D5231" s="40" t="s">
        <v>1843</v>
      </c>
      <c r="E5231" s="88" t="s">
        <v>3018</v>
      </c>
      <c r="F5231" s="40"/>
      <c r="G5231" s="81" t="s">
        <v>3072</v>
      </c>
      <c r="H5231" s="9" t="s">
        <v>17</v>
      </c>
      <c r="I5231" s="102">
        <v>2500</v>
      </c>
      <c r="J5231" s="102">
        <v>500</v>
      </c>
      <c r="K5231" s="102"/>
      <c r="L5231" s="102">
        <f t="shared" si="1821"/>
        <v>0</v>
      </c>
      <c r="M5231" s="102">
        <v>0</v>
      </c>
      <c r="N5231" s="102"/>
      <c r="O5231" s="102"/>
      <c r="P5231" s="102">
        <f t="shared" si="1823"/>
        <v>0</v>
      </c>
      <c r="Q5231" s="102">
        <f t="shared" si="1824"/>
        <v>0</v>
      </c>
      <c r="R5231" s="35"/>
    </row>
    <row r="5232" spans="1:18" x14ac:dyDescent="0.3">
      <c r="A5232" s="40" t="s">
        <v>796</v>
      </c>
      <c r="B5232" s="40" t="s">
        <v>166</v>
      </c>
      <c r="C5232" s="40" t="s">
        <v>1094</v>
      </c>
      <c r="D5232" s="40" t="s">
        <v>1843</v>
      </c>
      <c r="E5232" s="88" t="s">
        <v>3031</v>
      </c>
      <c r="F5232" s="40"/>
      <c r="G5232" s="81" t="s">
        <v>3072</v>
      </c>
      <c r="H5232" s="9" t="s">
        <v>18</v>
      </c>
      <c r="I5232" s="102">
        <v>95000</v>
      </c>
      <c r="J5232" s="102">
        <v>95000</v>
      </c>
      <c r="K5232" s="102"/>
      <c r="L5232" s="102">
        <f t="shared" si="1821"/>
        <v>20000</v>
      </c>
      <c r="M5232" s="102">
        <v>0</v>
      </c>
      <c r="N5232" s="102">
        <v>15000</v>
      </c>
      <c r="O5232" s="102">
        <v>5000</v>
      </c>
      <c r="P5232" s="102">
        <f t="shared" si="1823"/>
        <v>20000</v>
      </c>
      <c r="Q5232" s="102">
        <f t="shared" si="1824"/>
        <v>21.052631578947366</v>
      </c>
      <c r="R5232" s="35"/>
    </row>
    <row r="5233" spans="1:18" x14ac:dyDescent="0.3">
      <c r="A5233" s="40" t="s">
        <v>796</v>
      </c>
      <c r="B5233" s="40" t="s">
        <v>166</v>
      </c>
      <c r="C5233" s="40" t="s">
        <v>1094</v>
      </c>
      <c r="D5233" s="40" t="s">
        <v>1843</v>
      </c>
      <c r="E5233" s="88" t="s">
        <v>3032</v>
      </c>
      <c r="F5233" s="40"/>
      <c r="G5233" s="81" t="s">
        <v>3072</v>
      </c>
      <c r="H5233" s="9" t="s">
        <v>19</v>
      </c>
      <c r="I5233" s="102">
        <v>15000</v>
      </c>
      <c r="J5233" s="102">
        <v>15000</v>
      </c>
      <c r="K5233" s="102"/>
      <c r="L5233" s="102">
        <f t="shared" si="1821"/>
        <v>4000</v>
      </c>
      <c r="M5233" s="102">
        <v>0</v>
      </c>
      <c r="N5233" s="102">
        <v>2000</v>
      </c>
      <c r="O5233" s="102">
        <v>2000</v>
      </c>
      <c r="P5233" s="102">
        <f t="shared" si="1823"/>
        <v>4000</v>
      </c>
      <c r="Q5233" s="102">
        <f t="shared" si="1824"/>
        <v>26.666666666666668</v>
      </c>
      <c r="R5233" s="35"/>
    </row>
    <row r="5234" spans="1:18" x14ac:dyDescent="0.3">
      <c r="A5234" s="40" t="s">
        <v>796</v>
      </c>
      <c r="B5234" s="40" t="s">
        <v>166</v>
      </c>
      <c r="C5234" s="40" t="s">
        <v>1094</v>
      </c>
      <c r="D5234" s="40" t="s">
        <v>1843</v>
      </c>
      <c r="E5234" s="88" t="s">
        <v>3026</v>
      </c>
      <c r="F5234" s="40"/>
      <c r="G5234" s="81" t="s">
        <v>3072</v>
      </c>
      <c r="H5234" s="9" t="s">
        <v>20</v>
      </c>
      <c r="I5234" s="102">
        <v>25000</v>
      </c>
      <c r="J5234" s="102">
        <v>15000</v>
      </c>
      <c r="K5234" s="102"/>
      <c r="L5234" s="102">
        <f t="shared" si="1821"/>
        <v>4000</v>
      </c>
      <c r="M5234" s="102">
        <v>0</v>
      </c>
      <c r="N5234" s="102">
        <v>2000</v>
      </c>
      <c r="O5234" s="102">
        <v>2000</v>
      </c>
      <c r="P5234" s="102">
        <f t="shared" si="1823"/>
        <v>4000</v>
      </c>
      <c r="Q5234" s="102">
        <f t="shared" si="1824"/>
        <v>26.666666666666668</v>
      </c>
      <c r="R5234" s="35"/>
    </row>
    <row r="5235" spans="1:18" x14ac:dyDescent="0.3">
      <c r="A5235" s="40" t="s">
        <v>796</v>
      </c>
      <c r="B5235" s="40" t="s">
        <v>166</v>
      </c>
      <c r="C5235" s="40" t="s">
        <v>1094</v>
      </c>
      <c r="D5235" s="40" t="s">
        <v>1843</v>
      </c>
      <c r="E5235" s="88" t="s">
        <v>3033</v>
      </c>
      <c r="F5235" s="40"/>
      <c r="G5235" s="81" t="s">
        <v>3072</v>
      </c>
      <c r="H5235" s="9" t="s">
        <v>21</v>
      </c>
      <c r="I5235" s="102">
        <v>1500</v>
      </c>
      <c r="J5235" s="102">
        <v>1500</v>
      </c>
      <c r="K5235" s="102"/>
      <c r="L5235" s="102">
        <f t="shared" si="1821"/>
        <v>300</v>
      </c>
      <c r="M5235" s="102">
        <v>0</v>
      </c>
      <c r="N5235" s="102">
        <v>150</v>
      </c>
      <c r="O5235" s="102">
        <v>150</v>
      </c>
      <c r="P5235" s="102">
        <f t="shared" si="1823"/>
        <v>300</v>
      </c>
      <c r="Q5235" s="102">
        <f t="shared" si="1824"/>
        <v>20</v>
      </c>
      <c r="R5235" s="35"/>
    </row>
    <row r="5236" spans="1:18" x14ac:dyDescent="0.3">
      <c r="A5236" s="40" t="s">
        <v>796</v>
      </c>
      <c r="B5236" s="40" t="s">
        <v>166</v>
      </c>
      <c r="C5236" s="40" t="s">
        <v>1094</v>
      </c>
      <c r="D5236" s="40" t="s">
        <v>1843</v>
      </c>
      <c r="E5236" s="88" t="s">
        <v>3035</v>
      </c>
      <c r="F5236" s="40"/>
      <c r="G5236" s="81" t="s">
        <v>3072</v>
      </c>
      <c r="H5236" s="9" t="s">
        <v>23</v>
      </c>
      <c r="I5236" s="102">
        <v>15000</v>
      </c>
      <c r="J5236" s="102">
        <v>10000</v>
      </c>
      <c r="K5236" s="102"/>
      <c r="L5236" s="102">
        <f t="shared" si="1821"/>
        <v>2000</v>
      </c>
      <c r="M5236" s="102">
        <v>0</v>
      </c>
      <c r="N5236" s="102">
        <v>1000</v>
      </c>
      <c r="O5236" s="102">
        <v>1000</v>
      </c>
      <c r="P5236" s="102">
        <f t="shared" si="1823"/>
        <v>2000</v>
      </c>
      <c r="Q5236" s="102">
        <f t="shared" si="1824"/>
        <v>20</v>
      </c>
      <c r="R5236" s="35"/>
    </row>
    <row r="5237" spans="1:18" x14ac:dyDescent="0.3">
      <c r="A5237" s="40" t="s">
        <v>796</v>
      </c>
      <c r="B5237" s="40" t="s">
        <v>166</v>
      </c>
      <c r="C5237" s="40" t="s">
        <v>1094</v>
      </c>
      <c r="D5237" s="40" t="s">
        <v>1843</v>
      </c>
      <c r="E5237" s="88" t="s">
        <v>3036</v>
      </c>
      <c r="F5237" s="40"/>
      <c r="G5237" s="81" t="s">
        <v>3072</v>
      </c>
      <c r="H5237" s="9" t="s">
        <v>24</v>
      </c>
      <c r="I5237" s="102">
        <v>1500</v>
      </c>
      <c r="J5237" s="102">
        <v>0</v>
      </c>
      <c r="K5237" s="102"/>
      <c r="L5237" s="102">
        <f t="shared" si="1821"/>
        <v>0</v>
      </c>
      <c r="M5237" s="102">
        <v>0</v>
      </c>
      <c r="N5237" s="102"/>
      <c r="O5237" s="102"/>
      <c r="P5237" s="102">
        <f t="shared" si="1823"/>
        <v>0</v>
      </c>
      <c r="Q5237" s="102" t="str">
        <f t="shared" si="1824"/>
        <v>-</v>
      </c>
      <c r="R5237" s="35"/>
    </row>
    <row r="5238" spans="1:18" x14ac:dyDescent="0.3">
      <c r="A5238" s="41" t="s">
        <v>796</v>
      </c>
      <c r="B5238" s="41" t="s">
        <v>166</v>
      </c>
      <c r="C5238" s="41" t="s">
        <v>1094</v>
      </c>
      <c r="D5238" s="41" t="s">
        <v>1843</v>
      </c>
      <c r="E5238" s="41" t="s">
        <v>127</v>
      </c>
      <c r="F5238" s="40" t="s">
        <v>0</v>
      </c>
      <c r="G5238" s="81" t="s">
        <v>0</v>
      </c>
      <c r="H5238" s="6" t="s">
        <v>25</v>
      </c>
      <c r="I5238" s="104">
        <f t="shared" ref="I5238:O5238" si="1835">SUM(I5239:I5241)</f>
        <v>80500</v>
      </c>
      <c r="J5238" s="104">
        <f t="shared" si="1835"/>
        <v>31000</v>
      </c>
      <c r="K5238" s="104">
        <f t="shared" si="1835"/>
        <v>0</v>
      </c>
      <c r="L5238" s="104">
        <f t="shared" si="1821"/>
        <v>6491</v>
      </c>
      <c r="M5238" s="104">
        <f t="shared" si="1835"/>
        <v>291</v>
      </c>
      <c r="N5238" s="104">
        <f t="shared" si="1835"/>
        <v>3400</v>
      </c>
      <c r="O5238" s="104">
        <f t="shared" si="1835"/>
        <v>2800</v>
      </c>
      <c r="P5238" s="104">
        <f t="shared" si="1823"/>
        <v>6491</v>
      </c>
      <c r="Q5238" s="104">
        <f t="shared" si="1824"/>
        <v>20.938709677419354</v>
      </c>
      <c r="R5238" s="35"/>
    </row>
    <row r="5239" spans="1:18" x14ac:dyDescent="0.3">
      <c r="A5239" s="40" t="s">
        <v>796</v>
      </c>
      <c r="B5239" s="40" t="s">
        <v>166</v>
      </c>
      <c r="C5239" s="40" t="s">
        <v>1094</v>
      </c>
      <c r="D5239" s="40" t="s">
        <v>1843</v>
      </c>
      <c r="E5239" s="88" t="s">
        <v>3019</v>
      </c>
      <c r="F5239" s="40"/>
      <c r="G5239" s="81" t="s">
        <v>3072</v>
      </c>
      <c r="H5239" s="9" t="s">
        <v>25</v>
      </c>
      <c r="I5239" s="102">
        <v>74500</v>
      </c>
      <c r="J5239" s="102">
        <v>25000</v>
      </c>
      <c r="K5239" s="102"/>
      <c r="L5239" s="102">
        <f t="shared" si="1821"/>
        <v>5500</v>
      </c>
      <c r="M5239" s="102">
        <v>0</v>
      </c>
      <c r="N5239" s="102">
        <v>3000</v>
      </c>
      <c r="O5239" s="102">
        <v>2500</v>
      </c>
      <c r="P5239" s="102">
        <f t="shared" si="1823"/>
        <v>5500</v>
      </c>
      <c r="Q5239" s="102">
        <f t="shared" si="1824"/>
        <v>22</v>
      </c>
      <c r="R5239" s="35"/>
    </row>
    <row r="5240" spans="1:18" x14ac:dyDescent="0.3">
      <c r="A5240" s="40" t="s">
        <v>796</v>
      </c>
      <c r="B5240" s="40" t="s">
        <v>166</v>
      </c>
      <c r="C5240" s="40" t="s">
        <v>1094</v>
      </c>
      <c r="D5240" s="40" t="s">
        <v>1843</v>
      </c>
      <c r="E5240" s="88" t="s">
        <v>3019</v>
      </c>
      <c r="F5240" s="40" t="s">
        <v>1850</v>
      </c>
      <c r="G5240" s="81" t="s">
        <v>3072</v>
      </c>
      <c r="H5240" s="9" t="s">
        <v>135</v>
      </c>
      <c r="I5240" s="102">
        <v>3000</v>
      </c>
      <c r="J5240" s="102">
        <v>3000</v>
      </c>
      <c r="K5240" s="102"/>
      <c r="L5240" s="102">
        <f t="shared" si="1821"/>
        <v>991</v>
      </c>
      <c r="M5240" s="102">
        <v>291</v>
      </c>
      <c r="N5240" s="102">
        <v>400</v>
      </c>
      <c r="O5240" s="102">
        <v>300</v>
      </c>
      <c r="P5240" s="102">
        <f t="shared" si="1823"/>
        <v>991</v>
      </c>
      <c r="Q5240" s="102">
        <f t="shared" si="1824"/>
        <v>33.033333333333331</v>
      </c>
      <c r="R5240" s="35"/>
    </row>
    <row r="5241" spans="1:18" ht="20.399999999999999" x14ac:dyDescent="0.3">
      <c r="A5241" s="40" t="s">
        <v>796</v>
      </c>
      <c r="B5241" s="40" t="s">
        <v>166</v>
      </c>
      <c r="C5241" s="40" t="s">
        <v>1094</v>
      </c>
      <c r="D5241" s="40" t="s">
        <v>1843</v>
      </c>
      <c r="E5241" s="88" t="s">
        <v>3019</v>
      </c>
      <c r="F5241" s="40" t="s">
        <v>1851</v>
      </c>
      <c r="G5241" s="81" t="s">
        <v>3072</v>
      </c>
      <c r="H5241" s="9" t="s">
        <v>141</v>
      </c>
      <c r="I5241" s="102">
        <v>3000</v>
      </c>
      <c r="J5241" s="102">
        <v>3000</v>
      </c>
      <c r="K5241" s="102"/>
      <c r="L5241" s="102">
        <f t="shared" si="1821"/>
        <v>0</v>
      </c>
      <c r="M5241" s="102">
        <v>0</v>
      </c>
      <c r="N5241" s="102"/>
      <c r="O5241" s="102"/>
      <c r="P5241" s="102">
        <f t="shared" si="1823"/>
        <v>0</v>
      </c>
      <c r="Q5241" s="102">
        <f t="shared" si="1824"/>
        <v>0</v>
      </c>
      <c r="R5241" s="35"/>
    </row>
    <row r="5242" spans="1:18" s="34" customFormat="1" ht="20.399999999999999" x14ac:dyDescent="0.3">
      <c r="A5242" s="43" t="s">
        <v>0</v>
      </c>
      <c r="B5242" s="43" t="s">
        <v>0</v>
      </c>
      <c r="C5242" s="43" t="s">
        <v>0</v>
      </c>
      <c r="D5242" s="49" t="s">
        <v>0</v>
      </c>
      <c r="E5242" s="49" t="s">
        <v>0</v>
      </c>
      <c r="F5242" s="49" t="s">
        <v>0</v>
      </c>
      <c r="G5242" s="49" t="s">
        <v>0</v>
      </c>
      <c r="H5242" s="21" t="s">
        <v>53</v>
      </c>
      <c r="I5242" s="112">
        <f t="shared" ref="I5242:O5242" si="1836">SUM(I5243)</f>
        <v>8500</v>
      </c>
      <c r="J5242" s="112">
        <f t="shared" si="1836"/>
        <v>6500</v>
      </c>
      <c r="K5242" s="112">
        <f t="shared" si="1836"/>
        <v>0</v>
      </c>
      <c r="L5242" s="112">
        <f t="shared" si="1821"/>
        <v>0</v>
      </c>
      <c r="M5242" s="112">
        <f t="shared" si="1836"/>
        <v>0</v>
      </c>
      <c r="N5242" s="112">
        <f t="shared" si="1836"/>
        <v>0</v>
      </c>
      <c r="O5242" s="112">
        <f t="shared" si="1836"/>
        <v>0</v>
      </c>
      <c r="P5242" s="112">
        <f t="shared" si="1823"/>
        <v>0</v>
      </c>
      <c r="Q5242" s="112">
        <f t="shared" si="1824"/>
        <v>0</v>
      </c>
      <c r="R5242" s="35"/>
    </row>
    <row r="5243" spans="1:18" x14ac:dyDescent="0.3">
      <c r="A5243" s="40" t="s">
        <v>796</v>
      </c>
      <c r="B5243" s="40" t="s">
        <v>166</v>
      </c>
      <c r="C5243" s="40" t="s">
        <v>1094</v>
      </c>
      <c r="D5243" s="40" t="s">
        <v>1843</v>
      </c>
      <c r="E5243" s="52" t="s">
        <v>149</v>
      </c>
      <c r="F5243" s="52" t="s">
        <v>0</v>
      </c>
      <c r="G5243" s="52" t="s">
        <v>0</v>
      </c>
      <c r="H5243" s="6" t="s">
        <v>46</v>
      </c>
      <c r="I5243" s="104">
        <f>SUM(I5244:I5245)</f>
        <v>8500</v>
      </c>
      <c r="J5243" s="104">
        <f>SUM(J5244:J5245)</f>
        <v>6500</v>
      </c>
      <c r="K5243" s="104">
        <f>SUM(K5244:K5245)</f>
        <v>0</v>
      </c>
      <c r="L5243" s="104">
        <f t="shared" si="1821"/>
        <v>0</v>
      </c>
      <c r="M5243" s="104">
        <f>SUM(M5244:M5245)</f>
        <v>0</v>
      </c>
      <c r="N5243" s="104">
        <f t="shared" ref="N5243:O5243" si="1837">SUM(N5244:N5245)</f>
        <v>0</v>
      </c>
      <c r="O5243" s="104">
        <f t="shared" si="1837"/>
        <v>0</v>
      </c>
      <c r="P5243" s="104">
        <f t="shared" si="1823"/>
        <v>0</v>
      </c>
      <c r="Q5243" s="104">
        <f t="shared" si="1824"/>
        <v>0</v>
      </c>
      <c r="R5243" s="35"/>
    </row>
    <row r="5244" spans="1:18" x14ac:dyDescent="0.3">
      <c r="A5244" s="40" t="s">
        <v>796</v>
      </c>
      <c r="B5244" s="40" t="s">
        <v>166</v>
      </c>
      <c r="C5244" s="40" t="s">
        <v>1094</v>
      </c>
      <c r="D5244" s="40" t="s">
        <v>1843</v>
      </c>
      <c r="E5244" s="88" t="s">
        <v>3022</v>
      </c>
      <c r="F5244" s="40"/>
      <c r="G5244" s="81" t="s">
        <v>3072</v>
      </c>
      <c r="H5244" s="9" t="s">
        <v>49</v>
      </c>
      <c r="I5244" s="102">
        <v>7000</v>
      </c>
      <c r="J5244" s="102">
        <v>5000</v>
      </c>
      <c r="K5244" s="102"/>
      <c r="L5244" s="102">
        <f t="shared" si="1821"/>
        <v>0</v>
      </c>
      <c r="M5244" s="102">
        <v>0</v>
      </c>
      <c r="N5244" s="102"/>
      <c r="O5244" s="102"/>
      <c r="P5244" s="102">
        <f t="shared" si="1823"/>
        <v>0</v>
      </c>
      <c r="Q5244" s="102">
        <f t="shared" si="1824"/>
        <v>0</v>
      </c>
      <c r="R5244" s="35"/>
    </row>
    <row r="5245" spans="1:18" x14ac:dyDescent="0.3">
      <c r="A5245" s="40" t="s">
        <v>796</v>
      </c>
      <c r="B5245" s="40" t="s">
        <v>166</v>
      </c>
      <c r="C5245" s="40" t="s">
        <v>1094</v>
      </c>
      <c r="D5245" s="40" t="s">
        <v>1843</v>
      </c>
      <c r="E5245" s="88" t="s">
        <v>3037</v>
      </c>
      <c r="F5245" s="40"/>
      <c r="G5245" s="81" t="s">
        <v>3072</v>
      </c>
      <c r="H5245" s="9" t="s">
        <v>52</v>
      </c>
      <c r="I5245" s="102">
        <v>1500</v>
      </c>
      <c r="J5245" s="102">
        <v>1500</v>
      </c>
      <c r="K5245" s="102"/>
      <c r="L5245" s="102">
        <f t="shared" si="1821"/>
        <v>0</v>
      </c>
      <c r="M5245" s="102">
        <v>0</v>
      </c>
      <c r="N5245" s="102"/>
      <c r="O5245" s="102"/>
      <c r="P5245" s="102">
        <f t="shared" si="1823"/>
        <v>0</v>
      </c>
      <c r="Q5245" s="102">
        <f t="shared" si="1824"/>
        <v>0</v>
      </c>
      <c r="R5245" s="35"/>
    </row>
    <row r="5246" spans="1:18" s="34" customFormat="1" x14ac:dyDescent="0.3">
      <c r="A5246" s="49" t="s">
        <v>0</v>
      </c>
      <c r="B5246" s="49" t="s">
        <v>0</v>
      </c>
      <c r="C5246" s="49" t="s">
        <v>0</v>
      </c>
      <c r="D5246" s="49" t="s">
        <v>0</v>
      </c>
      <c r="E5246" s="49" t="s">
        <v>0</v>
      </c>
      <c r="F5246" s="49" t="s">
        <v>0</v>
      </c>
      <c r="G5246" s="49" t="s">
        <v>0</v>
      </c>
      <c r="H5246" s="21" t="s">
        <v>1852</v>
      </c>
      <c r="I5246" s="112">
        <f t="shared" ref="I5246:O5246" si="1838">SUM(I5219,I5242)</f>
        <v>1590882</v>
      </c>
      <c r="J5246" s="112">
        <f t="shared" si="1838"/>
        <v>1520882</v>
      </c>
      <c r="K5246" s="112">
        <f t="shared" si="1838"/>
        <v>0</v>
      </c>
      <c r="L5246" s="112">
        <f t="shared" si="1821"/>
        <v>379754</v>
      </c>
      <c r="M5246" s="112">
        <f t="shared" si="1838"/>
        <v>111254</v>
      </c>
      <c r="N5246" s="112">
        <f t="shared" si="1838"/>
        <v>140550</v>
      </c>
      <c r="O5246" s="112">
        <f t="shared" si="1838"/>
        <v>127950</v>
      </c>
      <c r="P5246" s="112">
        <f t="shared" si="1823"/>
        <v>379754</v>
      </c>
      <c r="Q5246" s="112">
        <f t="shared" si="1824"/>
        <v>24.969327008932972</v>
      </c>
      <c r="R5246" s="35"/>
    </row>
    <row r="5247" spans="1:18" ht="15" thickBot="1" x14ac:dyDescent="0.35">
      <c r="A5247" s="81" t="s">
        <v>0</v>
      </c>
      <c r="B5247" s="81" t="s">
        <v>0</v>
      </c>
      <c r="C5247" s="81" t="s">
        <v>0</v>
      </c>
      <c r="D5247" s="81" t="s">
        <v>0</v>
      </c>
      <c r="E5247" s="81" t="s">
        <v>0</v>
      </c>
      <c r="F5247" s="81" t="s">
        <v>0</v>
      </c>
      <c r="G5247" s="81" t="s">
        <v>0</v>
      </c>
      <c r="H5247" s="6" t="s">
        <v>152</v>
      </c>
      <c r="I5247" s="104">
        <v>50</v>
      </c>
      <c r="J5247" s="104">
        <v>50</v>
      </c>
      <c r="K5247" s="104"/>
      <c r="L5247" s="104"/>
      <c r="M5247" s="104"/>
      <c r="N5247" s="104"/>
      <c r="O5247" s="104"/>
      <c r="P5247" s="104"/>
      <c r="Q5247" s="104"/>
      <c r="R5247" s="35"/>
    </row>
    <row r="5248" spans="1:18" s="34" customFormat="1" ht="31.2" thickBot="1" x14ac:dyDescent="0.35">
      <c r="A5248" s="127" t="s">
        <v>0</v>
      </c>
      <c r="B5248" s="127" t="s">
        <v>0</v>
      </c>
      <c r="C5248" s="127" t="s">
        <v>0</v>
      </c>
      <c r="D5248" s="127" t="s">
        <v>0</v>
      </c>
      <c r="E5248" s="127" t="s">
        <v>0</v>
      </c>
      <c r="F5248" s="127" t="s">
        <v>0</v>
      </c>
      <c r="G5248" s="127" t="s">
        <v>0</v>
      </c>
      <c r="H5248" s="29" t="s">
        <v>63</v>
      </c>
      <c r="I5248" s="124" t="s">
        <v>3013</v>
      </c>
      <c r="J5248" s="124" t="s">
        <v>2</v>
      </c>
      <c r="K5248" s="124" t="s">
        <v>3097</v>
      </c>
      <c r="L5248" s="124" t="s">
        <v>3097</v>
      </c>
      <c r="M5248" s="124" t="s">
        <v>3098</v>
      </c>
      <c r="N5248" s="124" t="s">
        <v>3099</v>
      </c>
      <c r="O5248" s="124" t="s">
        <v>3100</v>
      </c>
      <c r="P5248" s="124" t="s">
        <v>3097</v>
      </c>
      <c r="Q5248" s="126" t="s">
        <v>3101</v>
      </c>
      <c r="R5248" s="35"/>
    </row>
    <row r="5249" spans="1:18" x14ac:dyDescent="0.3">
      <c r="A5249" s="128"/>
      <c r="B5249" s="128"/>
      <c r="C5249" s="128"/>
      <c r="D5249" s="128"/>
      <c r="E5249" s="128"/>
      <c r="F5249" s="128"/>
      <c r="G5249" s="128"/>
      <c r="H5249" s="10" t="s">
        <v>0</v>
      </c>
      <c r="I5249" s="103">
        <v>1</v>
      </c>
      <c r="J5249" s="103">
        <v>2</v>
      </c>
      <c r="K5249" s="103">
        <v>3</v>
      </c>
      <c r="L5249" s="103" t="s">
        <v>3</v>
      </c>
      <c r="M5249" s="103">
        <v>5</v>
      </c>
      <c r="N5249" s="103">
        <v>6</v>
      </c>
      <c r="O5249" s="103">
        <v>7</v>
      </c>
      <c r="P5249" s="103" t="s">
        <v>3102</v>
      </c>
      <c r="Q5249" s="103">
        <v>9</v>
      </c>
      <c r="R5249" s="35"/>
    </row>
    <row r="5250" spans="1:18" x14ac:dyDescent="0.3">
      <c r="A5250" s="128"/>
      <c r="B5250" s="128"/>
      <c r="C5250" s="128"/>
      <c r="D5250" s="128"/>
      <c r="E5250" s="128"/>
      <c r="F5250" s="128"/>
      <c r="G5250" s="128"/>
      <c r="H5250" s="11" t="s">
        <v>100</v>
      </c>
      <c r="I5250" s="105">
        <f>SUM(I5246)</f>
        <v>1590882</v>
      </c>
      <c r="J5250" s="105">
        <f>SUM(J5246)</f>
        <v>1520882</v>
      </c>
      <c r="K5250" s="105">
        <f>SUM(K5246)</f>
        <v>0</v>
      </c>
      <c r="L5250" s="105">
        <f t="shared" si="1821"/>
        <v>379754</v>
      </c>
      <c r="M5250" s="105">
        <f>SUM(M5246)</f>
        <v>111254</v>
      </c>
      <c r="N5250" s="105">
        <f t="shared" ref="N5250:O5250" si="1839">SUM(N5246)</f>
        <v>140550</v>
      </c>
      <c r="O5250" s="105">
        <f t="shared" si="1839"/>
        <v>127950</v>
      </c>
      <c r="P5250" s="105">
        <f t="shared" si="1823"/>
        <v>379754</v>
      </c>
      <c r="Q5250" s="105">
        <f t="shared" si="1824"/>
        <v>24.969327008932972</v>
      </c>
      <c r="R5250" s="35"/>
    </row>
    <row r="5251" spans="1:18" x14ac:dyDescent="0.3">
      <c r="A5251" s="128"/>
      <c r="B5251" s="128"/>
      <c r="C5251" s="128"/>
      <c r="D5251" s="128"/>
      <c r="E5251" s="128"/>
      <c r="F5251" s="128"/>
      <c r="G5251" s="128"/>
      <c r="H5251" s="12" t="s">
        <v>62</v>
      </c>
      <c r="I5251" s="105">
        <f>SUM(I5250)</f>
        <v>1590882</v>
      </c>
      <c r="J5251" s="105">
        <f>SUM(J5250)</f>
        <v>1520882</v>
      </c>
      <c r="K5251" s="105">
        <f>SUM(K5250)</f>
        <v>0</v>
      </c>
      <c r="L5251" s="105">
        <f t="shared" si="1821"/>
        <v>379754</v>
      </c>
      <c r="M5251" s="105">
        <f>SUM(M5250)</f>
        <v>111254</v>
      </c>
      <c r="N5251" s="105">
        <f t="shared" ref="N5251:O5251" si="1840">SUM(N5250)</f>
        <v>140550</v>
      </c>
      <c r="O5251" s="105">
        <f t="shared" si="1840"/>
        <v>127950</v>
      </c>
      <c r="P5251" s="105">
        <f t="shared" si="1823"/>
        <v>379754</v>
      </c>
      <c r="Q5251" s="105">
        <f t="shared" si="1824"/>
        <v>24.969327008932972</v>
      </c>
      <c r="R5251" s="35"/>
    </row>
    <row r="5252" spans="1:18" x14ac:dyDescent="0.3">
      <c r="A5252" s="129"/>
      <c r="B5252" s="129"/>
      <c r="C5252" s="129"/>
      <c r="D5252" s="129"/>
      <c r="E5252" s="129"/>
      <c r="F5252" s="129"/>
      <c r="G5252" s="129"/>
      <c r="R5252" s="35"/>
    </row>
    <row r="5253" spans="1:18" ht="15" thickBot="1" x14ac:dyDescent="0.35">
      <c r="A5253" s="81" t="s">
        <v>0</v>
      </c>
      <c r="B5253" s="81" t="s">
        <v>0</v>
      </c>
      <c r="C5253" s="81" t="s">
        <v>0</v>
      </c>
      <c r="D5253" s="81" t="s">
        <v>0</v>
      </c>
      <c r="E5253" s="81" t="s">
        <v>0</v>
      </c>
      <c r="F5253" s="81" t="s">
        <v>0</v>
      </c>
      <c r="G5253" s="81" t="s">
        <v>0</v>
      </c>
      <c r="H5253" s="13" t="s">
        <v>0</v>
      </c>
      <c r="I5253" s="106"/>
      <c r="J5253" s="106"/>
      <c r="K5253" s="106"/>
      <c r="L5253" s="106"/>
      <c r="M5253" s="106"/>
      <c r="N5253" s="106"/>
      <c r="O5253" s="106"/>
      <c r="P5253" s="106"/>
      <c r="Q5253" s="106"/>
      <c r="R5253" s="35"/>
    </row>
    <row r="5254" spans="1:18" s="34" customFormat="1" ht="31.2" thickBot="1" x14ac:dyDescent="0.35">
      <c r="A5254" s="45" t="s">
        <v>112</v>
      </c>
      <c r="B5254" s="45" t="s">
        <v>113</v>
      </c>
      <c r="C5254" s="45" t="s">
        <v>114</v>
      </c>
      <c r="D5254" s="46" t="s">
        <v>0</v>
      </c>
      <c r="E5254" s="45" t="s">
        <v>3014</v>
      </c>
      <c r="F5254" s="45" t="s">
        <v>115</v>
      </c>
      <c r="G5254" s="45" t="s">
        <v>116</v>
      </c>
      <c r="H5254" s="29" t="s">
        <v>1</v>
      </c>
      <c r="I5254" s="124" t="s">
        <v>3013</v>
      </c>
      <c r="J5254" s="124" t="s">
        <v>2</v>
      </c>
      <c r="K5254" s="124" t="s">
        <v>3097</v>
      </c>
      <c r="L5254" s="124" t="s">
        <v>3097</v>
      </c>
      <c r="M5254" s="124" t="s">
        <v>3098</v>
      </c>
      <c r="N5254" s="124" t="s">
        <v>3099</v>
      </c>
      <c r="O5254" s="124" t="s">
        <v>3100</v>
      </c>
      <c r="P5254" s="124" t="s">
        <v>3097</v>
      </c>
      <c r="Q5254" s="126" t="s">
        <v>3101</v>
      </c>
      <c r="R5254" s="35"/>
    </row>
    <row r="5255" spans="1:18" x14ac:dyDescent="0.3">
      <c r="A5255" s="50" t="s">
        <v>0</v>
      </c>
      <c r="B5255" s="50" t="s">
        <v>0</v>
      </c>
      <c r="C5255" s="50" t="s">
        <v>0</v>
      </c>
      <c r="D5255" s="51" t="s">
        <v>0</v>
      </c>
      <c r="E5255" s="51" t="s">
        <v>0</v>
      </c>
      <c r="F5255" s="86" t="s">
        <v>0</v>
      </c>
      <c r="G5255" s="87" t="s">
        <v>0</v>
      </c>
      <c r="H5255" s="8" t="s">
        <v>0</v>
      </c>
      <c r="I5255" s="103">
        <v>1</v>
      </c>
      <c r="J5255" s="103">
        <v>2</v>
      </c>
      <c r="K5255" s="103">
        <v>3</v>
      </c>
      <c r="L5255" s="103" t="s">
        <v>3</v>
      </c>
      <c r="M5255" s="103">
        <v>5</v>
      </c>
      <c r="N5255" s="103">
        <v>6</v>
      </c>
      <c r="O5255" s="103">
        <v>7</v>
      </c>
      <c r="P5255" s="103" t="s">
        <v>3102</v>
      </c>
      <c r="Q5255" s="103">
        <v>9</v>
      </c>
      <c r="R5255" s="35"/>
    </row>
    <row r="5256" spans="1:18" x14ac:dyDescent="0.3">
      <c r="A5256" s="41" t="s">
        <v>796</v>
      </c>
      <c r="B5256" s="41" t="s">
        <v>166</v>
      </c>
      <c r="C5256" s="40" t="s">
        <v>1105</v>
      </c>
      <c r="D5256" s="40" t="s">
        <v>1853</v>
      </c>
      <c r="E5256" s="52" t="s">
        <v>0</v>
      </c>
      <c r="F5256" s="52" t="s">
        <v>0</v>
      </c>
      <c r="G5256" s="52" t="s">
        <v>0</v>
      </c>
      <c r="H5256" s="6" t="s">
        <v>1854</v>
      </c>
      <c r="I5256" s="102"/>
      <c r="J5256" s="102"/>
      <c r="K5256" s="102"/>
      <c r="L5256" s="102">
        <f t="shared" si="1821"/>
        <v>0</v>
      </c>
      <c r="M5256" s="102">
        <v>0</v>
      </c>
      <c r="N5256" s="102"/>
      <c r="O5256" s="102"/>
      <c r="P5256" s="102">
        <f t="shared" si="1823"/>
        <v>0</v>
      </c>
      <c r="Q5256" s="102" t="str">
        <f t="shared" si="1824"/>
        <v>-</v>
      </c>
      <c r="R5256" s="35"/>
    </row>
    <row r="5257" spans="1:18" s="34" customFormat="1" ht="20.399999999999999" x14ac:dyDescent="0.3">
      <c r="A5257" s="43" t="s">
        <v>0</v>
      </c>
      <c r="B5257" s="43" t="s">
        <v>0</v>
      </c>
      <c r="C5257" s="43" t="s">
        <v>0</v>
      </c>
      <c r="D5257" s="49" t="s">
        <v>0</v>
      </c>
      <c r="E5257" s="49" t="s">
        <v>0</v>
      </c>
      <c r="F5257" s="49" t="s">
        <v>0</v>
      </c>
      <c r="G5257" s="49" t="s">
        <v>0</v>
      </c>
      <c r="H5257" s="21" t="s">
        <v>26</v>
      </c>
      <c r="I5257" s="112">
        <f>SUM(I5258,I5266,I5268)</f>
        <v>1645062</v>
      </c>
      <c r="J5257" s="112">
        <f>SUM(J5258,J5266,J5268)</f>
        <v>1639062</v>
      </c>
      <c r="K5257" s="112">
        <f>SUM(K5258,K5266,K5268)</f>
        <v>0</v>
      </c>
      <c r="L5257" s="112">
        <f t="shared" si="1821"/>
        <v>403052</v>
      </c>
      <c r="M5257" s="112">
        <f>SUM(M5258,M5266,M5268)</f>
        <v>118152</v>
      </c>
      <c r="N5257" s="112">
        <f t="shared" ref="N5257:O5257" si="1841">SUM(N5258,N5266,N5268)</f>
        <v>145450</v>
      </c>
      <c r="O5257" s="112">
        <f t="shared" si="1841"/>
        <v>139450</v>
      </c>
      <c r="P5257" s="112">
        <f t="shared" si="1823"/>
        <v>403052</v>
      </c>
      <c r="Q5257" s="112">
        <f t="shared" si="1824"/>
        <v>24.590405976100964</v>
      </c>
      <c r="R5257" s="35"/>
    </row>
    <row r="5258" spans="1:18" x14ac:dyDescent="0.3">
      <c r="A5258" s="40" t="s">
        <v>796</v>
      </c>
      <c r="B5258" s="40" t="s">
        <v>166</v>
      </c>
      <c r="C5258" s="40" t="s">
        <v>1105</v>
      </c>
      <c r="D5258" s="40" t="s">
        <v>1853</v>
      </c>
      <c r="E5258" s="52" t="s">
        <v>119</v>
      </c>
      <c r="F5258" s="52" t="s">
        <v>0</v>
      </c>
      <c r="G5258" s="52" t="s">
        <v>0</v>
      </c>
      <c r="H5258" s="6" t="s">
        <v>5</v>
      </c>
      <c r="I5258" s="104">
        <f>SUM(I5259,I5260)</f>
        <v>1394217</v>
      </c>
      <c r="J5258" s="104">
        <f>SUM(J5259,J5260)</f>
        <v>1394217</v>
      </c>
      <c r="K5258" s="104">
        <f>SUM(K5259,K5260)</f>
        <v>0</v>
      </c>
      <c r="L5258" s="104">
        <f t="shared" si="1821"/>
        <v>335253</v>
      </c>
      <c r="M5258" s="104">
        <f>SUM(M5259,M5260)</f>
        <v>107753</v>
      </c>
      <c r="N5258" s="104">
        <f t="shared" ref="N5258:O5258" si="1842">SUM(N5259,N5260)</f>
        <v>113000</v>
      </c>
      <c r="O5258" s="104">
        <f t="shared" si="1842"/>
        <v>114500</v>
      </c>
      <c r="P5258" s="104">
        <f t="shared" si="1823"/>
        <v>335253</v>
      </c>
      <c r="Q5258" s="104">
        <f t="shared" si="1824"/>
        <v>24.045969888475035</v>
      </c>
      <c r="R5258" s="35"/>
    </row>
    <row r="5259" spans="1:18" x14ac:dyDescent="0.3">
      <c r="A5259" s="40" t="s">
        <v>796</v>
      </c>
      <c r="B5259" s="40" t="s">
        <v>166</v>
      </c>
      <c r="C5259" s="40" t="s">
        <v>1105</v>
      </c>
      <c r="D5259" s="40" t="s">
        <v>1853</v>
      </c>
      <c r="E5259" s="88" t="s">
        <v>3015</v>
      </c>
      <c r="F5259" s="40"/>
      <c r="G5259" s="81" t="s">
        <v>3072</v>
      </c>
      <c r="H5259" s="9" t="s">
        <v>6</v>
      </c>
      <c r="I5259" s="102">
        <v>1178096</v>
      </c>
      <c r="J5259" s="102">
        <v>1178096</v>
      </c>
      <c r="K5259" s="102"/>
      <c r="L5259" s="102">
        <f t="shared" ref="L5259:L5322" si="1843">SUM(M5259:O5259)</f>
        <v>296065</v>
      </c>
      <c r="M5259" s="102">
        <v>96065</v>
      </c>
      <c r="N5259" s="102">
        <v>100000</v>
      </c>
      <c r="O5259" s="102">
        <v>100000</v>
      </c>
      <c r="P5259" s="102">
        <f t="shared" si="1823"/>
        <v>296065</v>
      </c>
      <c r="Q5259" s="102">
        <f t="shared" si="1824"/>
        <v>25.130804280805641</v>
      </c>
      <c r="R5259" s="35"/>
    </row>
    <row r="5260" spans="1:18" x14ac:dyDescent="0.3">
      <c r="A5260" s="41" t="s">
        <v>796</v>
      </c>
      <c r="B5260" s="41" t="s">
        <v>166</v>
      </c>
      <c r="C5260" s="41" t="s">
        <v>1105</v>
      </c>
      <c r="D5260" s="41" t="s">
        <v>1853</v>
      </c>
      <c r="E5260" s="41" t="s">
        <v>120</v>
      </c>
      <c r="F5260" s="40" t="s">
        <v>0</v>
      </c>
      <c r="G5260" s="81" t="s">
        <v>0</v>
      </c>
      <c r="H5260" s="6" t="s">
        <v>7</v>
      </c>
      <c r="I5260" s="104">
        <f>SUM(I5261:I5265)</f>
        <v>216121</v>
      </c>
      <c r="J5260" s="104">
        <f>SUM(J5261:J5265)</f>
        <v>216121</v>
      </c>
      <c r="K5260" s="104">
        <f>SUM(K5261:K5265)</f>
        <v>0</v>
      </c>
      <c r="L5260" s="104">
        <f t="shared" si="1843"/>
        <v>39188</v>
      </c>
      <c r="M5260" s="104">
        <f>SUM(M5261:M5265)</f>
        <v>11688</v>
      </c>
      <c r="N5260" s="104">
        <f t="shared" ref="N5260:O5260" si="1844">SUM(N5261:N5265)</f>
        <v>13000</v>
      </c>
      <c r="O5260" s="104">
        <f t="shared" si="1844"/>
        <v>14500</v>
      </c>
      <c r="P5260" s="104">
        <f t="shared" si="1823"/>
        <v>39188</v>
      </c>
      <c r="Q5260" s="104">
        <f t="shared" si="1824"/>
        <v>18.132435071094434</v>
      </c>
      <c r="R5260" s="35"/>
    </row>
    <row r="5261" spans="1:18" x14ac:dyDescent="0.3">
      <c r="A5261" s="40" t="s">
        <v>796</v>
      </c>
      <c r="B5261" s="40" t="s">
        <v>166</v>
      </c>
      <c r="C5261" s="40" t="s">
        <v>1105</v>
      </c>
      <c r="D5261" s="40" t="s">
        <v>1853</v>
      </c>
      <c r="E5261" s="88" t="s">
        <v>3016</v>
      </c>
      <c r="F5261" s="40" t="s">
        <v>1855</v>
      </c>
      <c r="G5261" s="81" t="s">
        <v>3072</v>
      </c>
      <c r="H5261" s="9" t="s">
        <v>9</v>
      </c>
      <c r="I5261" s="102">
        <v>31100</v>
      </c>
      <c r="J5261" s="102">
        <v>31100</v>
      </c>
      <c r="K5261" s="102"/>
      <c r="L5261" s="102">
        <f t="shared" si="1843"/>
        <v>8742</v>
      </c>
      <c r="M5261" s="102">
        <v>2742</v>
      </c>
      <c r="N5261" s="102">
        <v>3000</v>
      </c>
      <c r="O5261" s="102">
        <v>3000</v>
      </c>
      <c r="P5261" s="102">
        <f t="shared" si="1823"/>
        <v>8742</v>
      </c>
      <c r="Q5261" s="102">
        <f t="shared" si="1824"/>
        <v>28.10932475884244</v>
      </c>
      <c r="R5261" s="35"/>
    </row>
    <row r="5262" spans="1:18" x14ac:dyDescent="0.3">
      <c r="A5262" s="40" t="s">
        <v>796</v>
      </c>
      <c r="B5262" s="40" t="s">
        <v>166</v>
      </c>
      <c r="C5262" s="40" t="s">
        <v>1105</v>
      </c>
      <c r="D5262" s="40" t="s">
        <v>1853</v>
      </c>
      <c r="E5262" s="88" t="s">
        <v>3016</v>
      </c>
      <c r="F5262" s="40" t="s">
        <v>1856</v>
      </c>
      <c r="G5262" s="81" t="s">
        <v>3072</v>
      </c>
      <c r="H5262" s="9" t="s">
        <v>12</v>
      </c>
      <c r="I5262" s="102">
        <v>107471</v>
      </c>
      <c r="J5262" s="102">
        <v>107471</v>
      </c>
      <c r="K5262" s="102"/>
      <c r="L5262" s="102">
        <f t="shared" si="1843"/>
        <v>30446</v>
      </c>
      <c r="M5262" s="102">
        <v>8946</v>
      </c>
      <c r="N5262" s="102">
        <v>10000</v>
      </c>
      <c r="O5262" s="102">
        <v>11500</v>
      </c>
      <c r="P5262" s="102">
        <f t="shared" ref="P5262:P5325" si="1845">K5262+L5262</f>
        <v>30446</v>
      </c>
      <c r="Q5262" s="102">
        <f t="shared" ref="Q5262:Q5325" si="1846">IF(J5262=0,"-",P5262/J5262*100)</f>
        <v>28.329502842627313</v>
      </c>
      <c r="R5262" s="35"/>
    </row>
    <row r="5263" spans="1:18" x14ac:dyDescent="0.3">
      <c r="A5263" s="40" t="s">
        <v>796</v>
      </c>
      <c r="B5263" s="40" t="s">
        <v>166</v>
      </c>
      <c r="C5263" s="40" t="s">
        <v>1105</v>
      </c>
      <c r="D5263" s="40" t="s">
        <v>1853</v>
      </c>
      <c r="E5263" s="88" t="s">
        <v>3016</v>
      </c>
      <c r="F5263" s="40" t="s">
        <v>1857</v>
      </c>
      <c r="G5263" s="81" t="s">
        <v>3072</v>
      </c>
      <c r="H5263" s="9" t="s">
        <v>10</v>
      </c>
      <c r="I5263" s="102">
        <v>24000</v>
      </c>
      <c r="J5263" s="102">
        <v>24000</v>
      </c>
      <c r="K5263" s="102"/>
      <c r="L5263" s="102">
        <f t="shared" si="1843"/>
        <v>0</v>
      </c>
      <c r="M5263" s="102">
        <v>0</v>
      </c>
      <c r="N5263" s="102"/>
      <c r="O5263" s="102"/>
      <c r="P5263" s="102">
        <f t="shared" si="1845"/>
        <v>0</v>
      </c>
      <c r="Q5263" s="102">
        <f t="shared" si="1846"/>
        <v>0</v>
      </c>
      <c r="R5263" s="35"/>
    </row>
    <row r="5264" spans="1:18" x14ac:dyDescent="0.3">
      <c r="A5264" s="40" t="s">
        <v>796</v>
      </c>
      <c r="B5264" s="40" t="s">
        <v>166</v>
      </c>
      <c r="C5264" s="40" t="s">
        <v>1105</v>
      </c>
      <c r="D5264" s="40" t="s">
        <v>1853</v>
      </c>
      <c r="E5264" s="88" t="s">
        <v>3016</v>
      </c>
      <c r="F5264" s="40" t="s">
        <v>1858</v>
      </c>
      <c r="G5264" s="81" t="s">
        <v>3072</v>
      </c>
      <c r="H5264" s="9" t="s">
        <v>8</v>
      </c>
      <c r="I5264" s="102">
        <v>32850</v>
      </c>
      <c r="J5264" s="102">
        <v>32850</v>
      </c>
      <c r="K5264" s="102"/>
      <c r="L5264" s="102">
        <f t="shared" si="1843"/>
        <v>0</v>
      </c>
      <c r="M5264" s="102">
        <v>0</v>
      </c>
      <c r="N5264" s="102">
        <v>0</v>
      </c>
      <c r="O5264" s="102">
        <v>0</v>
      </c>
      <c r="P5264" s="102">
        <f t="shared" si="1845"/>
        <v>0</v>
      </c>
      <c r="Q5264" s="102">
        <f t="shared" si="1846"/>
        <v>0</v>
      </c>
      <c r="R5264" s="35"/>
    </row>
    <row r="5265" spans="1:18" x14ac:dyDescent="0.3">
      <c r="A5265" s="40" t="s">
        <v>796</v>
      </c>
      <c r="B5265" s="40" t="s">
        <v>166</v>
      </c>
      <c r="C5265" s="40" t="s">
        <v>1105</v>
      </c>
      <c r="D5265" s="40" t="s">
        <v>1853</v>
      </c>
      <c r="E5265" s="88" t="s">
        <v>3016</v>
      </c>
      <c r="F5265" s="40" t="s">
        <v>1859</v>
      </c>
      <c r="G5265" s="81" t="s">
        <v>3072</v>
      </c>
      <c r="H5265" s="9" t="s">
        <v>11</v>
      </c>
      <c r="I5265" s="102">
        <v>20700</v>
      </c>
      <c r="J5265" s="102">
        <v>20700</v>
      </c>
      <c r="K5265" s="102"/>
      <c r="L5265" s="102">
        <f t="shared" si="1843"/>
        <v>0</v>
      </c>
      <c r="M5265" s="102">
        <v>0</v>
      </c>
      <c r="N5265" s="102"/>
      <c r="O5265" s="102"/>
      <c r="P5265" s="102">
        <f t="shared" si="1845"/>
        <v>0</v>
      </c>
      <c r="Q5265" s="102">
        <f t="shared" si="1846"/>
        <v>0</v>
      </c>
      <c r="R5265" s="35"/>
    </row>
    <row r="5266" spans="1:18" x14ac:dyDescent="0.3">
      <c r="A5266" s="40" t="s">
        <v>796</v>
      </c>
      <c r="B5266" s="40" t="s">
        <v>166</v>
      </c>
      <c r="C5266" s="40" t="s">
        <v>1105</v>
      </c>
      <c r="D5266" s="40" t="s">
        <v>1853</v>
      </c>
      <c r="E5266" s="52" t="s">
        <v>124</v>
      </c>
      <c r="F5266" s="52" t="s">
        <v>0</v>
      </c>
      <c r="G5266" s="52" t="s">
        <v>0</v>
      </c>
      <c r="H5266" s="6" t="s">
        <v>14</v>
      </c>
      <c r="I5266" s="104">
        <f>SUM(I5267)</f>
        <v>123823</v>
      </c>
      <c r="J5266" s="104">
        <f>SUM(J5267)</f>
        <v>123823</v>
      </c>
      <c r="K5266" s="104">
        <f>SUM(K5267)</f>
        <v>0</v>
      </c>
      <c r="L5266" s="104">
        <f t="shared" si="1843"/>
        <v>32588</v>
      </c>
      <c r="M5266" s="104">
        <f>SUM(M5267)</f>
        <v>10088</v>
      </c>
      <c r="N5266" s="104">
        <f t="shared" ref="N5266:O5266" si="1847">SUM(N5267)</f>
        <v>12000</v>
      </c>
      <c r="O5266" s="104">
        <f t="shared" si="1847"/>
        <v>10500</v>
      </c>
      <c r="P5266" s="104">
        <f t="shared" si="1845"/>
        <v>32588</v>
      </c>
      <c r="Q5266" s="104">
        <f t="shared" si="1846"/>
        <v>26.318212286893388</v>
      </c>
      <c r="R5266" s="35"/>
    </row>
    <row r="5267" spans="1:18" x14ac:dyDescent="0.3">
      <c r="A5267" s="40" t="s">
        <v>796</v>
      </c>
      <c r="B5267" s="40" t="s">
        <v>166</v>
      </c>
      <c r="C5267" s="40" t="s">
        <v>1105</v>
      </c>
      <c r="D5267" s="40" t="s">
        <v>1853</v>
      </c>
      <c r="E5267" s="88" t="s">
        <v>3017</v>
      </c>
      <c r="F5267" s="40"/>
      <c r="G5267" s="81" t="s">
        <v>3072</v>
      </c>
      <c r="H5267" s="9" t="s">
        <v>15</v>
      </c>
      <c r="I5267" s="102">
        <v>123823</v>
      </c>
      <c r="J5267" s="102">
        <v>123823</v>
      </c>
      <c r="K5267" s="102"/>
      <c r="L5267" s="102">
        <f t="shared" si="1843"/>
        <v>32588</v>
      </c>
      <c r="M5267" s="102">
        <v>10088</v>
      </c>
      <c r="N5267" s="102">
        <v>12000</v>
      </c>
      <c r="O5267" s="102">
        <v>10500</v>
      </c>
      <c r="P5267" s="102">
        <f t="shared" si="1845"/>
        <v>32588</v>
      </c>
      <c r="Q5267" s="102">
        <f t="shared" si="1846"/>
        <v>26.318212286893388</v>
      </c>
      <c r="R5267" s="35"/>
    </row>
    <row r="5268" spans="1:18" x14ac:dyDescent="0.3">
      <c r="A5268" s="40" t="s">
        <v>796</v>
      </c>
      <c r="B5268" s="40" t="s">
        <v>166</v>
      </c>
      <c r="C5268" s="40" t="s">
        <v>1105</v>
      </c>
      <c r="D5268" s="40" t="s">
        <v>1853</v>
      </c>
      <c r="E5268" s="52" t="s">
        <v>125</v>
      </c>
      <c r="F5268" s="52" t="s">
        <v>0</v>
      </c>
      <c r="G5268" s="52" t="s">
        <v>0</v>
      </c>
      <c r="H5268" s="6" t="s">
        <v>16</v>
      </c>
      <c r="I5268" s="104">
        <f>SUM(I5269:I5276)</f>
        <v>127022</v>
      </c>
      <c r="J5268" s="104">
        <f>SUM(J5269:J5276)</f>
        <v>121022</v>
      </c>
      <c r="K5268" s="104">
        <f>SUM(K5269:K5276)</f>
        <v>0</v>
      </c>
      <c r="L5268" s="104">
        <f t="shared" si="1843"/>
        <v>35211</v>
      </c>
      <c r="M5268" s="104">
        <f>SUM(M5269:M5276)</f>
        <v>311</v>
      </c>
      <c r="N5268" s="104">
        <f t="shared" ref="N5268:O5268" si="1848">SUM(N5269:N5276)</f>
        <v>20450</v>
      </c>
      <c r="O5268" s="104">
        <f t="shared" si="1848"/>
        <v>14450</v>
      </c>
      <c r="P5268" s="104">
        <f t="shared" si="1845"/>
        <v>35211</v>
      </c>
      <c r="Q5268" s="104">
        <f t="shared" si="1846"/>
        <v>29.094710052717687</v>
      </c>
      <c r="R5268" s="35"/>
    </row>
    <row r="5269" spans="1:18" x14ac:dyDescent="0.3">
      <c r="A5269" s="40" t="s">
        <v>796</v>
      </c>
      <c r="B5269" s="40" t="s">
        <v>166</v>
      </c>
      <c r="C5269" s="40" t="s">
        <v>1105</v>
      </c>
      <c r="D5269" s="40" t="s">
        <v>1853</v>
      </c>
      <c r="E5269" s="88" t="s">
        <v>3018</v>
      </c>
      <c r="F5269" s="40"/>
      <c r="G5269" s="81" t="s">
        <v>3072</v>
      </c>
      <c r="H5269" s="9" t="s">
        <v>17</v>
      </c>
      <c r="I5269" s="102">
        <v>0</v>
      </c>
      <c r="J5269" s="102">
        <v>0</v>
      </c>
      <c r="K5269" s="102"/>
      <c r="L5269" s="102">
        <f t="shared" si="1843"/>
        <v>0</v>
      </c>
      <c r="M5269" s="102">
        <v>0</v>
      </c>
      <c r="N5269" s="102"/>
      <c r="O5269" s="102"/>
      <c r="P5269" s="102">
        <f t="shared" si="1845"/>
        <v>0</v>
      </c>
      <c r="Q5269" s="102" t="str">
        <f t="shared" si="1846"/>
        <v>-</v>
      </c>
      <c r="R5269" s="35"/>
    </row>
    <row r="5270" spans="1:18" x14ac:dyDescent="0.3">
      <c r="A5270" s="40" t="s">
        <v>796</v>
      </c>
      <c r="B5270" s="40" t="s">
        <v>166</v>
      </c>
      <c r="C5270" s="40" t="s">
        <v>1105</v>
      </c>
      <c r="D5270" s="40" t="s">
        <v>1853</v>
      </c>
      <c r="E5270" s="88" t="s">
        <v>3031</v>
      </c>
      <c r="F5270" s="40"/>
      <c r="G5270" s="81" t="s">
        <v>3072</v>
      </c>
      <c r="H5270" s="9" t="s">
        <v>18</v>
      </c>
      <c r="I5270" s="102">
        <v>81908</v>
      </c>
      <c r="J5270" s="102">
        <v>81908</v>
      </c>
      <c r="K5270" s="102"/>
      <c r="L5270" s="102">
        <f t="shared" si="1843"/>
        <v>25000</v>
      </c>
      <c r="M5270" s="102">
        <v>0</v>
      </c>
      <c r="N5270" s="102">
        <v>15000</v>
      </c>
      <c r="O5270" s="102">
        <v>10000</v>
      </c>
      <c r="P5270" s="102">
        <f t="shared" si="1845"/>
        <v>25000</v>
      </c>
      <c r="Q5270" s="102">
        <f t="shared" si="1846"/>
        <v>30.522049128290281</v>
      </c>
      <c r="R5270" s="35"/>
    </row>
    <row r="5271" spans="1:18" x14ac:dyDescent="0.3">
      <c r="A5271" s="40" t="s">
        <v>796</v>
      </c>
      <c r="B5271" s="40" t="s">
        <v>166</v>
      </c>
      <c r="C5271" s="40" t="s">
        <v>1105</v>
      </c>
      <c r="D5271" s="40" t="s">
        <v>1853</v>
      </c>
      <c r="E5271" s="88" t="s">
        <v>3032</v>
      </c>
      <c r="F5271" s="40"/>
      <c r="G5271" s="81" t="s">
        <v>3072</v>
      </c>
      <c r="H5271" s="9" t="s">
        <v>19</v>
      </c>
      <c r="I5271" s="102">
        <v>10114</v>
      </c>
      <c r="J5271" s="102">
        <v>10114</v>
      </c>
      <c r="K5271" s="102"/>
      <c r="L5271" s="102">
        <f t="shared" si="1843"/>
        <v>3100</v>
      </c>
      <c r="M5271" s="102">
        <v>0</v>
      </c>
      <c r="N5271" s="102">
        <v>2000</v>
      </c>
      <c r="O5271" s="102">
        <v>1100</v>
      </c>
      <c r="P5271" s="102">
        <f t="shared" si="1845"/>
        <v>3100</v>
      </c>
      <c r="Q5271" s="102">
        <f t="shared" si="1846"/>
        <v>30.650583349812145</v>
      </c>
      <c r="R5271" s="35"/>
    </row>
    <row r="5272" spans="1:18" x14ac:dyDescent="0.3">
      <c r="A5272" s="40" t="s">
        <v>796</v>
      </c>
      <c r="B5272" s="40" t="s">
        <v>166</v>
      </c>
      <c r="C5272" s="40" t="s">
        <v>1105</v>
      </c>
      <c r="D5272" s="40" t="s">
        <v>1853</v>
      </c>
      <c r="E5272" s="88" t="s">
        <v>3026</v>
      </c>
      <c r="F5272" s="40"/>
      <c r="G5272" s="81" t="s">
        <v>3072</v>
      </c>
      <c r="H5272" s="9" t="s">
        <v>20</v>
      </c>
      <c r="I5272" s="102">
        <v>11000</v>
      </c>
      <c r="J5272" s="102">
        <v>10000</v>
      </c>
      <c r="K5272" s="102"/>
      <c r="L5272" s="102">
        <f t="shared" si="1843"/>
        <v>2000</v>
      </c>
      <c r="M5272" s="102">
        <v>0</v>
      </c>
      <c r="N5272" s="102">
        <v>1000</v>
      </c>
      <c r="O5272" s="102">
        <v>1000</v>
      </c>
      <c r="P5272" s="102">
        <f t="shared" si="1845"/>
        <v>2000</v>
      </c>
      <c r="Q5272" s="102">
        <f t="shared" si="1846"/>
        <v>20</v>
      </c>
      <c r="R5272" s="35"/>
    </row>
    <row r="5273" spans="1:18" x14ac:dyDescent="0.3">
      <c r="A5273" s="40" t="s">
        <v>796</v>
      </c>
      <c r="B5273" s="40" t="s">
        <v>166</v>
      </c>
      <c r="C5273" s="40" t="s">
        <v>1105</v>
      </c>
      <c r="D5273" s="40" t="s">
        <v>1853</v>
      </c>
      <c r="E5273" s="88" t="s">
        <v>3033</v>
      </c>
      <c r="F5273" s="40"/>
      <c r="G5273" s="81" t="s">
        <v>3072</v>
      </c>
      <c r="H5273" s="9" t="s">
        <v>21</v>
      </c>
      <c r="I5273" s="102">
        <v>300</v>
      </c>
      <c r="J5273" s="102">
        <v>300</v>
      </c>
      <c r="K5273" s="102"/>
      <c r="L5273" s="102">
        <f t="shared" si="1843"/>
        <v>50</v>
      </c>
      <c r="M5273" s="102">
        <v>0</v>
      </c>
      <c r="N5273" s="102">
        <v>50</v>
      </c>
      <c r="O5273" s="102">
        <v>0</v>
      </c>
      <c r="P5273" s="102">
        <f t="shared" si="1845"/>
        <v>50</v>
      </c>
      <c r="Q5273" s="102">
        <f t="shared" si="1846"/>
        <v>16.666666666666664</v>
      </c>
      <c r="R5273" s="35"/>
    </row>
    <row r="5274" spans="1:18" x14ac:dyDescent="0.3">
      <c r="A5274" s="40" t="s">
        <v>796</v>
      </c>
      <c r="B5274" s="40" t="s">
        <v>166</v>
      </c>
      <c r="C5274" s="40" t="s">
        <v>1105</v>
      </c>
      <c r="D5274" s="40" t="s">
        <v>1853</v>
      </c>
      <c r="E5274" s="88" t="s">
        <v>3035</v>
      </c>
      <c r="F5274" s="40"/>
      <c r="G5274" s="81" t="s">
        <v>3072</v>
      </c>
      <c r="H5274" s="9" t="s">
        <v>23</v>
      </c>
      <c r="I5274" s="102">
        <v>7000</v>
      </c>
      <c r="J5274" s="102">
        <v>7000</v>
      </c>
      <c r="K5274" s="102"/>
      <c r="L5274" s="102">
        <f t="shared" si="1843"/>
        <v>2000</v>
      </c>
      <c r="M5274" s="102">
        <v>0</v>
      </c>
      <c r="N5274" s="102">
        <v>1000</v>
      </c>
      <c r="O5274" s="102">
        <v>1000</v>
      </c>
      <c r="P5274" s="102">
        <f t="shared" si="1845"/>
        <v>2000</v>
      </c>
      <c r="Q5274" s="102">
        <f t="shared" si="1846"/>
        <v>28.571428571428569</v>
      </c>
      <c r="R5274" s="35"/>
    </row>
    <row r="5275" spans="1:18" x14ac:dyDescent="0.3">
      <c r="A5275" s="40" t="s">
        <v>796</v>
      </c>
      <c r="B5275" s="40" t="s">
        <v>166</v>
      </c>
      <c r="C5275" s="40" t="s">
        <v>1105</v>
      </c>
      <c r="D5275" s="40" t="s">
        <v>1853</v>
      </c>
      <c r="E5275" s="88" t="s">
        <v>3036</v>
      </c>
      <c r="F5275" s="40"/>
      <c r="G5275" s="81" t="s">
        <v>3072</v>
      </c>
      <c r="H5275" s="9" t="s">
        <v>24</v>
      </c>
      <c r="I5275" s="102">
        <v>2200</v>
      </c>
      <c r="J5275" s="102">
        <v>0</v>
      </c>
      <c r="K5275" s="102"/>
      <c r="L5275" s="102">
        <f t="shared" si="1843"/>
        <v>0</v>
      </c>
      <c r="M5275" s="102">
        <v>0</v>
      </c>
      <c r="N5275" s="102"/>
      <c r="O5275" s="102"/>
      <c r="P5275" s="102">
        <f t="shared" si="1845"/>
        <v>0</v>
      </c>
      <c r="Q5275" s="102" t="str">
        <f t="shared" si="1846"/>
        <v>-</v>
      </c>
      <c r="R5275" s="35"/>
    </row>
    <row r="5276" spans="1:18" x14ac:dyDescent="0.3">
      <c r="A5276" s="41" t="s">
        <v>796</v>
      </c>
      <c r="B5276" s="41" t="s">
        <v>166</v>
      </c>
      <c r="C5276" s="41" t="s">
        <v>1105</v>
      </c>
      <c r="D5276" s="41" t="s">
        <v>1853</v>
      </c>
      <c r="E5276" s="41" t="s">
        <v>127</v>
      </c>
      <c r="F5276" s="40" t="s">
        <v>0</v>
      </c>
      <c r="G5276" s="81" t="s">
        <v>0</v>
      </c>
      <c r="H5276" s="6" t="s">
        <v>25</v>
      </c>
      <c r="I5276" s="104">
        <f>SUM(I5277:I5279)</f>
        <v>14500</v>
      </c>
      <c r="J5276" s="104">
        <f>SUM(J5277:J5279)</f>
        <v>11700</v>
      </c>
      <c r="K5276" s="104">
        <f>SUM(K5277:K5279)</f>
        <v>0</v>
      </c>
      <c r="L5276" s="104">
        <f t="shared" si="1843"/>
        <v>3061</v>
      </c>
      <c r="M5276" s="104">
        <f>SUM(M5277:M5279)</f>
        <v>311</v>
      </c>
      <c r="N5276" s="104">
        <f t="shared" ref="N5276:O5276" si="1849">SUM(N5277:N5279)</f>
        <v>1400</v>
      </c>
      <c r="O5276" s="104">
        <f t="shared" si="1849"/>
        <v>1350</v>
      </c>
      <c r="P5276" s="104">
        <f t="shared" si="1845"/>
        <v>3061</v>
      </c>
      <c r="Q5276" s="104">
        <f t="shared" si="1846"/>
        <v>26.162393162393162</v>
      </c>
      <c r="R5276" s="35"/>
    </row>
    <row r="5277" spans="1:18" x14ac:dyDescent="0.3">
      <c r="A5277" s="40" t="s">
        <v>796</v>
      </c>
      <c r="B5277" s="40" t="s">
        <v>166</v>
      </c>
      <c r="C5277" s="40" t="s">
        <v>1105</v>
      </c>
      <c r="D5277" s="40" t="s">
        <v>1853</v>
      </c>
      <c r="E5277" s="88" t="s">
        <v>3019</v>
      </c>
      <c r="F5277" s="40"/>
      <c r="G5277" s="81" t="s">
        <v>3072</v>
      </c>
      <c r="H5277" s="9" t="s">
        <v>25</v>
      </c>
      <c r="I5277" s="102">
        <v>10800</v>
      </c>
      <c r="J5277" s="102">
        <v>8000</v>
      </c>
      <c r="K5277" s="102"/>
      <c r="L5277" s="102">
        <f t="shared" si="1843"/>
        <v>2000</v>
      </c>
      <c r="M5277" s="102">
        <v>0</v>
      </c>
      <c r="N5277" s="102">
        <v>1000</v>
      </c>
      <c r="O5277" s="102">
        <v>1000</v>
      </c>
      <c r="P5277" s="102">
        <f t="shared" si="1845"/>
        <v>2000</v>
      </c>
      <c r="Q5277" s="102">
        <f t="shared" si="1846"/>
        <v>25</v>
      </c>
      <c r="R5277" s="35"/>
    </row>
    <row r="5278" spans="1:18" x14ac:dyDescent="0.3">
      <c r="A5278" s="40" t="s">
        <v>796</v>
      </c>
      <c r="B5278" s="40" t="s">
        <v>166</v>
      </c>
      <c r="C5278" s="40" t="s">
        <v>1105</v>
      </c>
      <c r="D5278" s="40" t="s">
        <v>1853</v>
      </c>
      <c r="E5278" s="88" t="s">
        <v>3019</v>
      </c>
      <c r="F5278" s="40" t="s">
        <v>1860</v>
      </c>
      <c r="G5278" s="81" t="s">
        <v>3072</v>
      </c>
      <c r="H5278" s="9" t="s">
        <v>135</v>
      </c>
      <c r="I5278" s="102">
        <v>3600</v>
      </c>
      <c r="J5278" s="102">
        <v>3600</v>
      </c>
      <c r="K5278" s="102"/>
      <c r="L5278" s="102">
        <f t="shared" si="1843"/>
        <v>1061</v>
      </c>
      <c r="M5278" s="102">
        <v>311</v>
      </c>
      <c r="N5278" s="102">
        <v>400</v>
      </c>
      <c r="O5278" s="102">
        <v>350</v>
      </c>
      <c r="P5278" s="102">
        <f t="shared" si="1845"/>
        <v>1061</v>
      </c>
      <c r="Q5278" s="102">
        <f t="shared" si="1846"/>
        <v>29.472222222222221</v>
      </c>
      <c r="R5278" s="35"/>
    </row>
    <row r="5279" spans="1:18" ht="20.399999999999999" x14ac:dyDescent="0.3">
      <c r="A5279" s="40" t="s">
        <v>796</v>
      </c>
      <c r="B5279" s="40" t="s">
        <v>166</v>
      </c>
      <c r="C5279" s="40" t="s">
        <v>1105</v>
      </c>
      <c r="D5279" s="40" t="s">
        <v>1853</v>
      </c>
      <c r="E5279" s="88" t="s">
        <v>3019</v>
      </c>
      <c r="F5279" s="40" t="s">
        <v>1861</v>
      </c>
      <c r="G5279" s="81" t="s">
        <v>3072</v>
      </c>
      <c r="H5279" s="9" t="s">
        <v>141</v>
      </c>
      <c r="I5279" s="102">
        <v>100</v>
      </c>
      <c r="J5279" s="102">
        <v>100</v>
      </c>
      <c r="K5279" s="102"/>
      <c r="L5279" s="102">
        <f t="shared" si="1843"/>
        <v>0</v>
      </c>
      <c r="M5279" s="102">
        <v>0</v>
      </c>
      <c r="N5279" s="102">
        <v>0</v>
      </c>
      <c r="O5279" s="102">
        <v>0</v>
      </c>
      <c r="P5279" s="102">
        <f t="shared" si="1845"/>
        <v>0</v>
      </c>
      <c r="Q5279" s="102">
        <f t="shared" si="1846"/>
        <v>0</v>
      </c>
      <c r="R5279" s="35"/>
    </row>
    <row r="5280" spans="1:18" s="34" customFormat="1" ht="20.399999999999999" x14ac:dyDescent="0.3">
      <c r="A5280" s="43" t="s">
        <v>0</v>
      </c>
      <c r="B5280" s="43" t="s">
        <v>0</v>
      </c>
      <c r="C5280" s="43" t="s">
        <v>0</v>
      </c>
      <c r="D5280" s="49" t="s">
        <v>0</v>
      </c>
      <c r="E5280" s="49" t="s">
        <v>0</v>
      </c>
      <c r="F5280" s="49" t="s">
        <v>0</v>
      </c>
      <c r="G5280" s="49" t="s">
        <v>0</v>
      </c>
      <c r="H5280" s="21" t="s">
        <v>35</v>
      </c>
      <c r="I5280" s="112">
        <f t="shared" ref="I5280:O5281" si="1850">SUM(I5281)</f>
        <v>100</v>
      </c>
      <c r="J5280" s="112">
        <f t="shared" si="1850"/>
        <v>100</v>
      </c>
      <c r="K5280" s="112">
        <f t="shared" si="1850"/>
        <v>0</v>
      </c>
      <c r="L5280" s="112">
        <f t="shared" si="1843"/>
        <v>0</v>
      </c>
      <c r="M5280" s="112">
        <f t="shared" si="1850"/>
        <v>0</v>
      </c>
      <c r="N5280" s="112">
        <f t="shared" si="1850"/>
        <v>0</v>
      </c>
      <c r="O5280" s="112">
        <f t="shared" si="1850"/>
        <v>0</v>
      </c>
      <c r="P5280" s="112">
        <f t="shared" si="1845"/>
        <v>0</v>
      </c>
      <c r="Q5280" s="112">
        <f t="shared" si="1846"/>
        <v>0</v>
      </c>
      <c r="R5280" s="35"/>
    </row>
    <row r="5281" spans="1:18" x14ac:dyDescent="0.3">
      <c r="A5281" s="40" t="s">
        <v>796</v>
      </c>
      <c r="B5281" s="40" t="s">
        <v>166</v>
      </c>
      <c r="C5281" s="40" t="s">
        <v>1105</v>
      </c>
      <c r="D5281" s="40" t="s">
        <v>1853</v>
      </c>
      <c r="E5281" s="52" t="s">
        <v>142</v>
      </c>
      <c r="F5281" s="52" t="s">
        <v>0</v>
      </c>
      <c r="G5281" s="52" t="s">
        <v>0</v>
      </c>
      <c r="H5281" s="6" t="s">
        <v>27</v>
      </c>
      <c r="I5281" s="104">
        <f t="shared" si="1850"/>
        <v>100</v>
      </c>
      <c r="J5281" s="104">
        <f t="shared" si="1850"/>
        <v>100</v>
      </c>
      <c r="K5281" s="104">
        <f t="shared" si="1850"/>
        <v>0</v>
      </c>
      <c r="L5281" s="104">
        <f t="shared" si="1843"/>
        <v>0</v>
      </c>
      <c r="M5281" s="104">
        <f t="shared" si="1850"/>
        <v>0</v>
      </c>
      <c r="N5281" s="104">
        <f t="shared" si="1850"/>
        <v>0</v>
      </c>
      <c r="O5281" s="104">
        <f t="shared" si="1850"/>
        <v>0</v>
      </c>
      <c r="P5281" s="104">
        <f t="shared" si="1845"/>
        <v>0</v>
      </c>
      <c r="Q5281" s="104">
        <f t="shared" si="1846"/>
        <v>0</v>
      </c>
      <c r="R5281" s="35"/>
    </row>
    <row r="5282" spans="1:18" x14ac:dyDescent="0.3">
      <c r="A5282" s="40" t="s">
        <v>796</v>
      </c>
      <c r="B5282" s="40" t="s">
        <v>166</v>
      </c>
      <c r="C5282" s="40" t="s">
        <v>1105</v>
      </c>
      <c r="D5282" s="40" t="s">
        <v>1853</v>
      </c>
      <c r="E5282" s="88" t="s">
        <v>3021</v>
      </c>
      <c r="F5282" s="40"/>
      <c r="G5282" s="81" t="s">
        <v>3072</v>
      </c>
      <c r="H5282" s="9" t="s">
        <v>34</v>
      </c>
      <c r="I5282" s="102">
        <v>100</v>
      </c>
      <c r="J5282" s="102">
        <v>100</v>
      </c>
      <c r="K5282" s="102"/>
      <c r="L5282" s="102">
        <f t="shared" si="1843"/>
        <v>0</v>
      </c>
      <c r="M5282" s="102">
        <v>0</v>
      </c>
      <c r="N5282" s="102"/>
      <c r="O5282" s="102"/>
      <c r="P5282" s="102">
        <f t="shared" si="1845"/>
        <v>0</v>
      </c>
      <c r="Q5282" s="102">
        <f t="shared" si="1846"/>
        <v>0</v>
      </c>
      <c r="R5282" s="35"/>
    </row>
    <row r="5283" spans="1:18" s="34" customFormat="1" ht="20.399999999999999" x14ac:dyDescent="0.3">
      <c r="A5283" s="43" t="s">
        <v>0</v>
      </c>
      <c r="B5283" s="43" t="s">
        <v>0</v>
      </c>
      <c r="C5283" s="43" t="s">
        <v>0</v>
      </c>
      <c r="D5283" s="49" t="s">
        <v>0</v>
      </c>
      <c r="E5283" s="49" t="s">
        <v>0</v>
      </c>
      <c r="F5283" s="49" t="s">
        <v>0</v>
      </c>
      <c r="G5283" s="49" t="s">
        <v>0</v>
      </c>
      <c r="H5283" s="21" t="s">
        <v>53</v>
      </c>
      <c r="I5283" s="112">
        <f t="shared" ref="I5283:O5284" si="1851">SUM(I5284)</f>
        <v>10000</v>
      </c>
      <c r="J5283" s="112">
        <f t="shared" si="1851"/>
        <v>0</v>
      </c>
      <c r="K5283" s="112">
        <f t="shared" si="1851"/>
        <v>0</v>
      </c>
      <c r="L5283" s="112">
        <f t="shared" si="1843"/>
        <v>0</v>
      </c>
      <c r="M5283" s="112">
        <f t="shared" si="1851"/>
        <v>0</v>
      </c>
      <c r="N5283" s="112">
        <f t="shared" si="1851"/>
        <v>0</v>
      </c>
      <c r="O5283" s="112">
        <f t="shared" si="1851"/>
        <v>0</v>
      </c>
      <c r="P5283" s="112">
        <f t="shared" si="1845"/>
        <v>0</v>
      </c>
      <c r="Q5283" s="112" t="str">
        <f t="shared" si="1846"/>
        <v>-</v>
      </c>
      <c r="R5283" s="35"/>
    </row>
    <row r="5284" spans="1:18" x14ac:dyDescent="0.3">
      <c r="A5284" s="40" t="s">
        <v>796</v>
      </c>
      <c r="B5284" s="40" t="s">
        <v>166</v>
      </c>
      <c r="C5284" s="40" t="s">
        <v>1105</v>
      </c>
      <c r="D5284" s="40" t="s">
        <v>1853</v>
      </c>
      <c r="E5284" s="52" t="s">
        <v>149</v>
      </c>
      <c r="F5284" s="52" t="s">
        <v>0</v>
      </c>
      <c r="G5284" s="52" t="s">
        <v>0</v>
      </c>
      <c r="H5284" s="6" t="s">
        <v>46</v>
      </c>
      <c r="I5284" s="104">
        <f t="shared" si="1851"/>
        <v>10000</v>
      </c>
      <c r="J5284" s="104">
        <f t="shared" si="1851"/>
        <v>0</v>
      </c>
      <c r="K5284" s="104">
        <f t="shared" si="1851"/>
        <v>0</v>
      </c>
      <c r="L5284" s="104">
        <f t="shared" si="1843"/>
        <v>0</v>
      </c>
      <c r="M5284" s="104">
        <f t="shared" si="1851"/>
        <v>0</v>
      </c>
      <c r="N5284" s="104">
        <f t="shared" si="1851"/>
        <v>0</v>
      </c>
      <c r="O5284" s="104">
        <f t="shared" si="1851"/>
        <v>0</v>
      </c>
      <c r="P5284" s="104">
        <f t="shared" si="1845"/>
        <v>0</v>
      </c>
      <c r="Q5284" s="104" t="str">
        <f t="shared" si="1846"/>
        <v>-</v>
      </c>
      <c r="R5284" s="35"/>
    </row>
    <row r="5285" spans="1:18" x14ac:dyDescent="0.3">
      <c r="A5285" s="40" t="s">
        <v>796</v>
      </c>
      <c r="B5285" s="40" t="s">
        <v>166</v>
      </c>
      <c r="C5285" s="40" t="s">
        <v>1105</v>
      </c>
      <c r="D5285" s="40" t="s">
        <v>1853</v>
      </c>
      <c r="E5285" s="88" t="s">
        <v>3022</v>
      </c>
      <c r="F5285" s="40"/>
      <c r="G5285" s="81" t="s">
        <v>3072</v>
      </c>
      <c r="H5285" s="9" t="s">
        <v>49</v>
      </c>
      <c r="I5285" s="102">
        <v>10000</v>
      </c>
      <c r="J5285" s="102">
        <v>0</v>
      </c>
      <c r="K5285" s="102"/>
      <c r="L5285" s="102">
        <f t="shared" si="1843"/>
        <v>0</v>
      </c>
      <c r="M5285" s="102">
        <v>0</v>
      </c>
      <c r="N5285" s="102"/>
      <c r="O5285" s="102"/>
      <c r="P5285" s="102">
        <f t="shared" si="1845"/>
        <v>0</v>
      </c>
      <c r="Q5285" s="102" t="str">
        <f t="shared" si="1846"/>
        <v>-</v>
      </c>
      <c r="R5285" s="35"/>
    </row>
    <row r="5286" spans="1:18" s="34" customFormat="1" x14ac:dyDescent="0.3">
      <c r="A5286" s="49" t="s">
        <v>0</v>
      </c>
      <c r="B5286" s="49" t="s">
        <v>0</v>
      </c>
      <c r="C5286" s="49" t="s">
        <v>0</v>
      </c>
      <c r="D5286" s="49" t="s">
        <v>0</v>
      </c>
      <c r="E5286" s="49" t="s">
        <v>0</v>
      </c>
      <c r="F5286" s="49" t="s">
        <v>0</v>
      </c>
      <c r="G5286" s="49" t="s">
        <v>0</v>
      </c>
      <c r="H5286" s="21" t="s">
        <v>1862</v>
      </c>
      <c r="I5286" s="112">
        <f>SUM(I5257,I5280,I5283)</f>
        <v>1655162</v>
      </c>
      <c r="J5286" s="112">
        <f>SUM(J5257,J5280,J5283)</f>
        <v>1639162</v>
      </c>
      <c r="K5286" s="112">
        <f>SUM(K5257,K5280,K5283)</f>
        <v>0</v>
      </c>
      <c r="L5286" s="112">
        <f t="shared" si="1843"/>
        <v>403052</v>
      </c>
      <c r="M5286" s="112">
        <f>SUM(M5257,M5280,M5283)</f>
        <v>118152</v>
      </c>
      <c r="N5286" s="112">
        <f t="shared" ref="N5286:O5286" si="1852">SUM(N5257,N5280,N5283)</f>
        <v>145450</v>
      </c>
      <c r="O5286" s="112">
        <f t="shared" si="1852"/>
        <v>139450</v>
      </c>
      <c r="P5286" s="112">
        <f t="shared" si="1845"/>
        <v>403052</v>
      </c>
      <c r="Q5286" s="112">
        <f t="shared" si="1846"/>
        <v>24.588905794546235</v>
      </c>
      <c r="R5286" s="35"/>
    </row>
    <row r="5287" spans="1:18" ht="15" thickBot="1" x14ac:dyDescent="0.35">
      <c r="A5287" s="81" t="s">
        <v>0</v>
      </c>
      <c r="B5287" s="81" t="s">
        <v>0</v>
      </c>
      <c r="C5287" s="81" t="s">
        <v>0</v>
      </c>
      <c r="D5287" s="81" t="s">
        <v>0</v>
      </c>
      <c r="E5287" s="81" t="s">
        <v>0</v>
      </c>
      <c r="F5287" s="81" t="s">
        <v>0</v>
      </c>
      <c r="G5287" s="81" t="s">
        <v>0</v>
      </c>
      <c r="H5287" s="6" t="s">
        <v>152</v>
      </c>
      <c r="I5287" s="104">
        <v>54</v>
      </c>
      <c r="J5287" s="104">
        <v>54</v>
      </c>
      <c r="K5287" s="104"/>
      <c r="L5287" s="104"/>
      <c r="M5287" s="104"/>
      <c r="N5287" s="104"/>
      <c r="O5287" s="104"/>
      <c r="P5287" s="104"/>
      <c r="Q5287" s="104"/>
      <c r="R5287" s="35"/>
    </row>
    <row r="5288" spans="1:18" s="34" customFormat="1" ht="31.2" thickBot="1" x14ac:dyDescent="0.35">
      <c r="A5288" s="127" t="s">
        <v>0</v>
      </c>
      <c r="B5288" s="127" t="s">
        <v>0</v>
      </c>
      <c r="C5288" s="127" t="s">
        <v>0</v>
      </c>
      <c r="D5288" s="127" t="s">
        <v>0</v>
      </c>
      <c r="E5288" s="127" t="s">
        <v>0</v>
      </c>
      <c r="F5288" s="127" t="s">
        <v>0</v>
      </c>
      <c r="G5288" s="127" t="s">
        <v>0</v>
      </c>
      <c r="H5288" s="29" t="s">
        <v>63</v>
      </c>
      <c r="I5288" s="124" t="s">
        <v>3013</v>
      </c>
      <c r="J5288" s="124" t="s">
        <v>2</v>
      </c>
      <c r="K5288" s="124" t="s">
        <v>3097</v>
      </c>
      <c r="L5288" s="124" t="s">
        <v>3097</v>
      </c>
      <c r="M5288" s="124" t="s">
        <v>3098</v>
      </c>
      <c r="N5288" s="124" t="s">
        <v>3099</v>
      </c>
      <c r="O5288" s="124" t="s">
        <v>3100</v>
      </c>
      <c r="P5288" s="124" t="s">
        <v>3097</v>
      </c>
      <c r="Q5288" s="126" t="s">
        <v>3101</v>
      </c>
      <c r="R5288" s="35"/>
    </row>
    <row r="5289" spans="1:18" x14ac:dyDescent="0.3">
      <c r="A5289" s="128"/>
      <c r="B5289" s="128"/>
      <c r="C5289" s="128"/>
      <c r="D5289" s="128"/>
      <c r="E5289" s="128"/>
      <c r="F5289" s="128"/>
      <c r="G5289" s="128"/>
      <c r="H5289" s="10" t="s">
        <v>0</v>
      </c>
      <c r="I5289" s="103">
        <v>1</v>
      </c>
      <c r="J5289" s="103">
        <v>2</v>
      </c>
      <c r="K5289" s="103">
        <v>3</v>
      </c>
      <c r="L5289" s="103" t="s">
        <v>3</v>
      </c>
      <c r="M5289" s="103">
        <v>5</v>
      </c>
      <c r="N5289" s="103">
        <v>6</v>
      </c>
      <c r="O5289" s="103">
        <v>7</v>
      </c>
      <c r="P5289" s="103" t="s">
        <v>3102</v>
      </c>
      <c r="Q5289" s="103">
        <v>9</v>
      </c>
      <c r="R5289" s="35"/>
    </row>
    <row r="5290" spans="1:18" x14ac:dyDescent="0.3">
      <c r="A5290" s="128"/>
      <c r="B5290" s="128"/>
      <c r="C5290" s="128"/>
      <c r="D5290" s="128"/>
      <c r="E5290" s="128"/>
      <c r="F5290" s="128"/>
      <c r="G5290" s="128"/>
      <c r="H5290" s="11" t="s">
        <v>100</v>
      </c>
      <c r="I5290" s="105">
        <f>SUM(I5286)</f>
        <v>1655162</v>
      </c>
      <c r="J5290" s="105">
        <f>SUM(J5286)</f>
        <v>1639162</v>
      </c>
      <c r="K5290" s="105">
        <f>SUM(K5286)</f>
        <v>0</v>
      </c>
      <c r="L5290" s="105">
        <f t="shared" si="1843"/>
        <v>403052</v>
      </c>
      <c r="M5290" s="105">
        <f>SUM(M5286)</f>
        <v>118152</v>
      </c>
      <c r="N5290" s="105">
        <f t="shared" ref="N5290:O5290" si="1853">SUM(N5286)</f>
        <v>145450</v>
      </c>
      <c r="O5290" s="105">
        <f t="shared" si="1853"/>
        <v>139450</v>
      </c>
      <c r="P5290" s="105">
        <f t="shared" si="1845"/>
        <v>403052</v>
      </c>
      <c r="Q5290" s="105">
        <f t="shared" si="1846"/>
        <v>24.588905794546235</v>
      </c>
      <c r="R5290" s="35"/>
    </row>
    <row r="5291" spans="1:18" x14ac:dyDescent="0.3">
      <c r="A5291" s="128"/>
      <c r="B5291" s="128"/>
      <c r="C5291" s="128"/>
      <c r="D5291" s="128"/>
      <c r="E5291" s="128"/>
      <c r="F5291" s="128"/>
      <c r="G5291" s="128"/>
      <c r="H5291" s="12" t="s">
        <v>62</v>
      </c>
      <c r="I5291" s="105">
        <f>SUM(I5290)</f>
        <v>1655162</v>
      </c>
      <c r="J5291" s="105">
        <f>SUM(J5290)</f>
        <v>1639162</v>
      </c>
      <c r="K5291" s="105">
        <f>SUM(K5290)</f>
        <v>0</v>
      </c>
      <c r="L5291" s="105">
        <f t="shared" si="1843"/>
        <v>403052</v>
      </c>
      <c r="M5291" s="105">
        <f>SUM(M5290)</f>
        <v>118152</v>
      </c>
      <c r="N5291" s="105">
        <f t="shared" ref="N5291:O5291" si="1854">SUM(N5290)</f>
        <v>145450</v>
      </c>
      <c r="O5291" s="105">
        <f t="shared" si="1854"/>
        <v>139450</v>
      </c>
      <c r="P5291" s="105">
        <f t="shared" si="1845"/>
        <v>403052</v>
      </c>
      <c r="Q5291" s="105">
        <f t="shared" si="1846"/>
        <v>24.588905794546235</v>
      </c>
      <c r="R5291" s="35"/>
    </row>
    <row r="5292" spans="1:18" x14ac:dyDescent="0.3">
      <c r="A5292" s="129"/>
      <c r="B5292" s="129"/>
      <c r="C5292" s="129"/>
      <c r="D5292" s="129"/>
      <c r="E5292" s="129"/>
      <c r="F5292" s="129"/>
      <c r="G5292" s="129"/>
      <c r="R5292" s="35"/>
    </row>
    <row r="5293" spans="1:18" ht="15" thickBot="1" x14ac:dyDescent="0.35">
      <c r="A5293" s="81" t="s">
        <v>0</v>
      </c>
      <c r="B5293" s="81" t="s">
        <v>0</v>
      </c>
      <c r="C5293" s="81" t="s">
        <v>0</v>
      </c>
      <c r="D5293" s="81" t="s">
        <v>0</v>
      </c>
      <c r="E5293" s="81" t="s">
        <v>0</v>
      </c>
      <c r="F5293" s="81" t="s">
        <v>0</v>
      </c>
      <c r="G5293" s="81" t="s">
        <v>0</v>
      </c>
      <c r="H5293" s="13" t="s">
        <v>0</v>
      </c>
      <c r="I5293" s="106"/>
      <c r="J5293" s="106"/>
      <c r="K5293" s="106"/>
      <c r="L5293" s="106"/>
      <c r="M5293" s="106"/>
      <c r="N5293" s="106"/>
      <c r="O5293" s="106"/>
      <c r="P5293" s="106"/>
      <c r="Q5293" s="106"/>
      <c r="R5293" s="35"/>
    </row>
    <row r="5294" spans="1:18" s="34" customFormat="1" ht="31.2" thickBot="1" x14ac:dyDescent="0.35">
      <c r="A5294" s="45" t="s">
        <v>112</v>
      </c>
      <c r="B5294" s="45" t="s">
        <v>113</v>
      </c>
      <c r="C5294" s="45" t="s">
        <v>114</v>
      </c>
      <c r="D5294" s="46" t="s">
        <v>0</v>
      </c>
      <c r="E5294" s="45" t="s">
        <v>3014</v>
      </c>
      <c r="F5294" s="45" t="s">
        <v>115</v>
      </c>
      <c r="G5294" s="45" t="s">
        <v>116</v>
      </c>
      <c r="H5294" s="29" t="s">
        <v>1</v>
      </c>
      <c r="I5294" s="124" t="s">
        <v>3013</v>
      </c>
      <c r="J5294" s="124" t="s">
        <v>2</v>
      </c>
      <c r="K5294" s="124" t="s">
        <v>3097</v>
      </c>
      <c r="L5294" s="124" t="s">
        <v>3097</v>
      </c>
      <c r="M5294" s="124" t="s">
        <v>3098</v>
      </c>
      <c r="N5294" s="124" t="s">
        <v>3099</v>
      </c>
      <c r="O5294" s="124" t="s">
        <v>3100</v>
      </c>
      <c r="P5294" s="124" t="s">
        <v>3097</v>
      </c>
      <c r="Q5294" s="126" t="s">
        <v>3101</v>
      </c>
      <c r="R5294" s="35"/>
    </row>
    <row r="5295" spans="1:18" x14ac:dyDescent="0.3">
      <c r="A5295" s="50" t="s">
        <v>0</v>
      </c>
      <c r="B5295" s="50" t="s">
        <v>0</v>
      </c>
      <c r="C5295" s="50" t="s">
        <v>0</v>
      </c>
      <c r="D5295" s="51" t="s">
        <v>0</v>
      </c>
      <c r="E5295" s="51" t="s">
        <v>0</v>
      </c>
      <c r="F5295" s="86" t="s">
        <v>0</v>
      </c>
      <c r="G5295" s="87" t="s">
        <v>0</v>
      </c>
      <c r="H5295" s="8" t="s">
        <v>0</v>
      </c>
      <c r="I5295" s="103">
        <v>1</v>
      </c>
      <c r="J5295" s="103">
        <v>2</v>
      </c>
      <c r="K5295" s="103">
        <v>3</v>
      </c>
      <c r="L5295" s="103" t="s">
        <v>3</v>
      </c>
      <c r="M5295" s="103">
        <v>5</v>
      </c>
      <c r="N5295" s="103">
        <v>6</v>
      </c>
      <c r="O5295" s="103">
        <v>7</v>
      </c>
      <c r="P5295" s="103" t="s">
        <v>3102</v>
      </c>
      <c r="Q5295" s="103">
        <v>9</v>
      </c>
      <c r="R5295" s="35"/>
    </row>
    <row r="5296" spans="1:18" x14ac:dyDescent="0.3">
      <c r="A5296" s="41" t="s">
        <v>796</v>
      </c>
      <c r="B5296" s="41" t="s">
        <v>166</v>
      </c>
      <c r="C5296" s="40" t="s">
        <v>1116</v>
      </c>
      <c r="D5296" s="40" t="s">
        <v>1863</v>
      </c>
      <c r="E5296" s="52" t="s">
        <v>0</v>
      </c>
      <c r="F5296" s="52" t="s">
        <v>0</v>
      </c>
      <c r="G5296" s="52" t="s">
        <v>0</v>
      </c>
      <c r="H5296" s="6" t="s">
        <v>1864</v>
      </c>
      <c r="I5296" s="102"/>
      <c r="J5296" s="102"/>
      <c r="K5296" s="102"/>
      <c r="L5296" s="102">
        <f t="shared" si="1843"/>
        <v>0</v>
      </c>
      <c r="M5296" s="102">
        <v>0</v>
      </c>
      <c r="N5296" s="102"/>
      <c r="O5296" s="102"/>
      <c r="P5296" s="102">
        <f t="shared" si="1845"/>
        <v>0</v>
      </c>
      <c r="Q5296" s="102" t="str">
        <f t="shared" si="1846"/>
        <v>-</v>
      </c>
      <c r="R5296" s="35"/>
    </row>
    <row r="5297" spans="1:18" s="34" customFormat="1" ht="20.399999999999999" x14ac:dyDescent="0.3">
      <c r="A5297" s="43" t="s">
        <v>0</v>
      </c>
      <c r="B5297" s="43" t="s">
        <v>0</v>
      </c>
      <c r="C5297" s="43" t="s">
        <v>0</v>
      </c>
      <c r="D5297" s="49" t="s">
        <v>0</v>
      </c>
      <c r="E5297" s="49" t="s">
        <v>0</v>
      </c>
      <c r="F5297" s="49" t="s">
        <v>0</v>
      </c>
      <c r="G5297" s="49" t="s">
        <v>0</v>
      </c>
      <c r="H5297" s="21" t="s">
        <v>26</v>
      </c>
      <c r="I5297" s="112">
        <f>SUM(I5298,I5306,I5308)</f>
        <v>1703451</v>
      </c>
      <c r="J5297" s="112">
        <f>SUM(J5298,J5306,J5308)</f>
        <v>1683951</v>
      </c>
      <c r="K5297" s="112">
        <f>SUM(K5298,K5306,K5308)</f>
        <v>0</v>
      </c>
      <c r="L5297" s="112">
        <f t="shared" si="1843"/>
        <v>420111</v>
      </c>
      <c r="M5297" s="112">
        <f>SUM(M5298,M5306,M5308)</f>
        <v>120411</v>
      </c>
      <c r="N5297" s="112">
        <f t="shared" ref="N5297:O5297" si="1855">SUM(N5298,N5306,N5308)</f>
        <v>152275</v>
      </c>
      <c r="O5297" s="112">
        <f t="shared" si="1855"/>
        <v>147425</v>
      </c>
      <c r="P5297" s="112">
        <f t="shared" si="1845"/>
        <v>420111</v>
      </c>
      <c r="Q5297" s="112">
        <f t="shared" si="1846"/>
        <v>24.947934945850562</v>
      </c>
      <c r="R5297" s="35"/>
    </row>
    <row r="5298" spans="1:18" x14ac:dyDescent="0.3">
      <c r="A5298" s="40" t="s">
        <v>796</v>
      </c>
      <c r="B5298" s="40" t="s">
        <v>166</v>
      </c>
      <c r="C5298" s="40" t="s">
        <v>1116</v>
      </c>
      <c r="D5298" s="40" t="s">
        <v>1863</v>
      </c>
      <c r="E5298" s="52" t="s">
        <v>119</v>
      </c>
      <c r="F5298" s="52" t="s">
        <v>0</v>
      </c>
      <c r="G5298" s="52" t="s">
        <v>0</v>
      </c>
      <c r="H5298" s="6" t="s">
        <v>5</v>
      </c>
      <c r="I5298" s="104">
        <f>SUM(I5299,I5300)</f>
        <v>1411234</v>
      </c>
      <c r="J5298" s="104">
        <f>SUM(J5299,J5300)</f>
        <v>1411234</v>
      </c>
      <c r="K5298" s="104">
        <f>SUM(K5299,K5300)</f>
        <v>0</v>
      </c>
      <c r="L5298" s="104">
        <f t="shared" si="1843"/>
        <v>352462</v>
      </c>
      <c r="M5298" s="104">
        <f>SUM(M5299,M5300)</f>
        <v>109812</v>
      </c>
      <c r="N5298" s="104">
        <f t="shared" ref="N5298:O5298" si="1856">SUM(N5299,N5300)</f>
        <v>120825</v>
      </c>
      <c r="O5298" s="104">
        <f t="shared" si="1856"/>
        <v>121825</v>
      </c>
      <c r="P5298" s="104">
        <f t="shared" si="1845"/>
        <v>352462</v>
      </c>
      <c r="Q5298" s="104">
        <f t="shared" si="1846"/>
        <v>24.97544702012565</v>
      </c>
      <c r="R5298" s="35"/>
    </row>
    <row r="5299" spans="1:18" x14ac:dyDescent="0.3">
      <c r="A5299" s="40" t="s">
        <v>796</v>
      </c>
      <c r="B5299" s="40" t="s">
        <v>166</v>
      </c>
      <c r="C5299" s="40" t="s">
        <v>1116</v>
      </c>
      <c r="D5299" s="40" t="s">
        <v>1863</v>
      </c>
      <c r="E5299" s="88" t="s">
        <v>3015</v>
      </c>
      <c r="F5299" s="40"/>
      <c r="G5299" s="81" t="s">
        <v>3072</v>
      </c>
      <c r="H5299" s="9" t="s">
        <v>6</v>
      </c>
      <c r="I5299" s="102">
        <v>1206334</v>
      </c>
      <c r="J5299" s="102">
        <v>1206334</v>
      </c>
      <c r="K5299" s="102"/>
      <c r="L5299" s="102">
        <f t="shared" si="1843"/>
        <v>311923</v>
      </c>
      <c r="M5299" s="102">
        <v>97923</v>
      </c>
      <c r="N5299" s="102">
        <v>107000</v>
      </c>
      <c r="O5299" s="102">
        <v>107000</v>
      </c>
      <c r="P5299" s="102">
        <f t="shared" si="1845"/>
        <v>311923</v>
      </c>
      <c r="Q5299" s="102">
        <f t="shared" si="1846"/>
        <v>25.857100935561796</v>
      </c>
      <c r="R5299" s="35"/>
    </row>
    <row r="5300" spans="1:18" x14ac:dyDescent="0.3">
      <c r="A5300" s="41" t="s">
        <v>796</v>
      </c>
      <c r="B5300" s="41" t="s">
        <v>166</v>
      </c>
      <c r="C5300" s="41" t="s">
        <v>1116</v>
      </c>
      <c r="D5300" s="41" t="s">
        <v>1863</v>
      </c>
      <c r="E5300" s="41" t="s">
        <v>120</v>
      </c>
      <c r="F5300" s="40" t="s">
        <v>0</v>
      </c>
      <c r="G5300" s="81" t="s">
        <v>0</v>
      </c>
      <c r="H5300" s="6" t="s">
        <v>7</v>
      </c>
      <c r="I5300" s="104">
        <f>SUM(I5301:I5305)</f>
        <v>204900</v>
      </c>
      <c r="J5300" s="104">
        <f>SUM(J5301:J5305)</f>
        <v>204900</v>
      </c>
      <c r="K5300" s="104">
        <f>SUM(K5301:K5305)</f>
        <v>0</v>
      </c>
      <c r="L5300" s="104">
        <f t="shared" si="1843"/>
        <v>40539</v>
      </c>
      <c r="M5300" s="104">
        <f>SUM(M5301:M5305)</f>
        <v>11889</v>
      </c>
      <c r="N5300" s="104">
        <f t="shared" ref="N5300:O5300" si="1857">SUM(N5301:N5305)</f>
        <v>13825</v>
      </c>
      <c r="O5300" s="104">
        <f t="shared" si="1857"/>
        <v>14825</v>
      </c>
      <c r="P5300" s="104">
        <f t="shared" si="1845"/>
        <v>40539</v>
      </c>
      <c r="Q5300" s="104">
        <f t="shared" si="1846"/>
        <v>19.784773060029281</v>
      </c>
      <c r="R5300" s="35"/>
    </row>
    <row r="5301" spans="1:18" x14ac:dyDescent="0.3">
      <c r="A5301" s="40" t="s">
        <v>796</v>
      </c>
      <c r="B5301" s="40" t="s">
        <v>166</v>
      </c>
      <c r="C5301" s="40" t="s">
        <v>1116</v>
      </c>
      <c r="D5301" s="40" t="s">
        <v>1863</v>
      </c>
      <c r="E5301" s="88" t="s">
        <v>3016</v>
      </c>
      <c r="F5301" s="40" t="s">
        <v>1865</v>
      </c>
      <c r="G5301" s="81" t="s">
        <v>3072</v>
      </c>
      <c r="H5301" s="9" t="s">
        <v>9</v>
      </c>
      <c r="I5301" s="102">
        <v>31900</v>
      </c>
      <c r="J5301" s="102">
        <v>31900</v>
      </c>
      <c r="K5301" s="102"/>
      <c r="L5301" s="102">
        <f t="shared" si="1843"/>
        <v>8361</v>
      </c>
      <c r="M5301" s="102">
        <v>2711</v>
      </c>
      <c r="N5301" s="102">
        <v>2825</v>
      </c>
      <c r="O5301" s="102">
        <v>2825</v>
      </c>
      <c r="P5301" s="102">
        <f t="shared" si="1845"/>
        <v>8361</v>
      </c>
      <c r="Q5301" s="102">
        <f t="shared" si="1846"/>
        <v>26.210031347962381</v>
      </c>
      <c r="R5301" s="35"/>
    </row>
    <row r="5302" spans="1:18" x14ac:dyDescent="0.3">
      <c r="A5302" s="40" t="s">
        <v>796</v>
      </c>
      <c r="B5302" s="40" t="s">
        <v>166</v>
      </c>
      <c r="C5302" s="40" t="s">
        <v>1116</v>
      </c>
      <c r="D5302" s="40" t="s">
        <v>1863</v>
      </c>
      <c r="E5302" s="88" t="s">
        <v>3016</v>
      </c>
      <c r="F5302" s="40" t="s">
        <v>1866</v>
      </c>
      <c r="G5302" s="81" t="s">
        <v>3072</v>
      </c>
      <c r="H5302" s="9" t="s">
        <v>12</v>
      </c>
      <c r="I5302" s="102">
        <v>115000</v>
      </c>
      <c r="J5302" s="102">
        <v>115000</v>
      </c>
      <c r="K5302" s="102"/>
      <c r="L5302" s="102">
        <f t="shared" si="1843"/>
        <v>32178</v>
      </c>
      <c r="M5302" s="102">
        <v>9178</v>
      </c>
      <c r="N5302" s="102">
        <v>11000</v>
      </c>
      <c r="O5302" s="102">
        <v>12000</v>
      </c>
      <c r="P5302" s="102">
        <f t="shared" si="1845"/>
        <v>32178</v>
      </c>
      <c r="Q5302" s="102">
        <f t="shared" si="1846"/>
        <v>27.980869565217393</v>
      </c>
      <c r="R5302" s="35"/>
    </row>
    <row r="5303" spans="1:18" x14ac:dyDescent="0.3">
      <c r="A5303" s="40" t="s">
        <v>796</v>
      </c>
      <c r="B5303" s="40" t="s">
        <v>166</v>
      </c>
      <c r="C5303" s="40" t="s">
        <v>1116</v>
      </c>
      <c r="D5303" s="40" t="s">
        <v>1863</v>
      </c>
      <c r="E5303" s="88" t="s">
        <v>3016</v>
      </c>
      <c r="F5303" s="40" t="s">
        <v>1867</v>
      </c>
      <c r="G5303" s="81" t="s">
        <v>3072</v>
      </c>
      <c r="H5303" s="9" t="s">
        <v>10</v>
      </c>
      <c r="I5303" s="102">
        <v>26000</v>
      </c>
      <c r="J5303" s="102">
        <v>26000</v>
      </c>
      <c r="K5303" s="102"/>
      <c r="L5303" s="102">
        <f t="shared" si="1843"/>
        <v>0</v>
      </c>
      <c r="M5303" s="102">
        <v>0</v>
      </c>
      <c r="N5303" s="102"/>
      <c r="O5303" s="102"/>
      <c r="P5303" s="102">
        <f t="shared" si="1845"/>
        <v>0</v>
      </c>
      <c r="Q5303" s="102">
        <f t="shared" si="1846"/>
        <v>0</v>
      </c>
      <c r="R5303" s="35"/>
    </row>
    <row r="5304" spans="1:18" x14ac:dyDescent="0.3">
      <c r="A5304" s="40" t="s">
        <v>796</v>
      </c>
      <c r="B5304" s="40" t="s">
        <v>166</v>
      </c>
      <c r="C5304" s="40" t="s">
        <v>1116</v>
      </c>
      <c r="D5304" s="40" t="s">
        <v>1863</v>
      </c>
      <c r="E5304" s="88" t="s">
        <v>3016</v>
      </c>
      <c r="F5304" s="40" t="s">
        <v>1868</v>
      </c>
      <c r="G5304" s="81" t="s">
        <v>3072</v>
      </c>
      <c r="H5304" s="9" t="s">
        <v>8</v>
      </c>
      <c r="I5304" s="102">
        <v>16000</v>
      </c>
      <c r="J5304" s="102">
        <v>16000</v>
      </c>
      <c r="K5304" s="102"/>
      <c r="L5304" s="102">
        <f t="shared" si="1843"/>
        <v>0</v>
      </c>
      <c r="M5304" s="102">
        <v>0</v>
      </c>
      <c r="N5304" s="102"/>
      <c r="O5304" s="102"/>
      <c r="P5304" s="102">
        <f t="shared" si="1845"/>
        <v>0</v>
      </c>
      <c r="Q5304" s="102">
        <f t="shared" si="1846"/>
        <v>0</v>
      </c>
      <c r="R5304" s="35"/>
    </row>
    <row r="5305" spans="1:18" x14ac:dyDescent="0.3">
      <c r="A5305" s="40" t="s">
        <v>796</v>
      </c>
      <c r="B5305" s="40" t="s">
        <v>166</v>
      </c>
      <c r="C5305" s="40" t="s">
        <v>1116</v>
      </c>
      <c r="D5305" s="40" t="s">
        <v>1863</v>
      </c>
      <c r="E5305" s="88" t="s">
        <v>3016</v>
      </c>
      <c r="F5305" s="40" t="s">
        <v>1869</v>
      </c>
      <c r="G5305" s="81" t="s">
        <v>3072</v>
      </c>
      <c r="H5305" s="9" t="s">
        <v>11</v>
      </c>
      <c r="I5305" s="102">
        <v>16000</v>
      </c>
      <c r="J5305" s="102">
        <v>16000</v>
      </c>
      <c r="K5305" s="102"/>
      <c r="L5305" s="102">
        <f t="shared" si="1843"/>
        <v>0</v>
      </c>
      <c r="M5305" s="102">
        <v>0</v>
      </c>
      <c r="N5305" s="102"/>
      <c r="O5305" s="102"/>
      <c r="P5305" s="102">
        <f t="shared" si="1845"/>
        <v>0</v>
      </c>
      <c r="Q5305" s="102">
        <f t="shared" si="1846"/>
        <v>0</v>
      </c>
      <c r="R5305" s="35"/>
    </row>
    <row r="5306" spans="1:18" x14ac:dyDescent="0.3">
      <c r="A5306" s="40" t="s">
        <v>796</v>
      </c>
      <c r="B5306" s="40" t="s">
        <v>166</v>
      </c>
      <c r="C5306" s="40" t="s">
        <v>1116</v>
      </c>
      <c r="D5306" s="40" t="s">
        <v>1863</v>
      </c>
      <c r="E5306" s="52" t="s">
        <v>124</v>
      </c>
      <c r="F5306" s="52" t="s">
        <v>0</v>
      </c>
      <c r="G5306" s="52" t="s">
        <v>0</v>
      </c>
      <c r="H5306" s="6" t="s">
        <v>14</v>
      </c>
      <c r="I5306" s="104">
        <f>SUM(I5307)</f>
        <v>127116</v>
      </c>
      <c r="J5306" s="104">
        <f>SUM(J5307)</f>
        <v>127116</v>
      </c>
      <c r="K5306" s="104">
        <f>SUM(K5307)</f>
        <v>0</v>
      </c>
      <c r="L5306" s="104">
        <f t="shared" si="1843"/>
        <v>34533</v>
      </c>
      <c r="M5306" s="104">
        <f>SUM(M5307)</f>
        <v>10283</v>
      </c>
      <c r="N5306" s="104">
        <f t="shared" ref="N5306:O5306" si="1858">SUM(N5307)</f>
        <v>13000</v>
      </c>
      <c r="O5306" s="104">
        <f t="shared" si="1858"/>
        <v>11250</v>
      </c>
      <c r="P5306" s="104">
        <f t="shared" si="1845"/>
        <v>34533</v>
      </c>
      <c r="Q5306" s="104">
        <f t="shared" si="1846"/>
        <v>27.166525063721323</v>
      </c>
      <c r="R5306" s="35"/>
    </row>
    <row r="5307" spans="1:18" x14ac:dyDescent="0.3">
      <c r="A5307" s="40" t="s">
        <v>796</v>
      </c>
      <c r="B5307" s="40" t="s">
        <v>166</v>
      </c>
      <c r="C5307" s="40" t="s">
        <v>1116</v>
      </c>
      <c r="D5307" s="40" t="s">
        <v>1863</v>
      </c>
      <c r="E5307" s="88" t="s">
        <v>3017</v>
      </c>
      <c r="F5307" s="40"/>
      <c r="G5307" s="81" t="s">
        <v>3072</v>
      </c>
      <c r="H5307" s="9" t="s">
        <v>15</v>
      </c>
      <c r="I5307" s="102">
        <v>127116</v>
      </c>
      <c r="J5307" s="102">
        <v>127116</v>
      </c>
      <c r="K5307" s="102"/>
      <c r="L5307" s="102">
        <f t="shared" si="1843"/>
        <v>34533</v>
      </c>
      <c r="M5307" s="102">
        <v>10283</v>
      </c>
      <c r="N5307" s="102">
        <v>13000</v>
      </c>
      <c r="O5307" s="102">
        <v>11250</v>
      </c>
      <c r="P5307" s="102">
        <f t="shared" si="1845"/>
        <v>34533</v>
      </c>
      <c r="Q5307" s="102">
        <f t="shared" si="1846"/>
        <v>27.166525063721323</v>
      </c>
      <c r="R5307" s="35"/>
    </row>
    <row r="5308" spans="1:18" x14ac:dyDescent="0.3">
      <c r="A5308" s="40" t="s">
        <v>796</v>
      </c>
      <c r="B5308" s="40" t="s">
        <v>166</v>
      </c>
      <c r="C5308" s="40" t="s">
        <v>1116</v>
      </c>
      <c r="D5308" s="40" t="s">
        <v>1863</v>
      </c>
      <c r="E5308" s="52" t="s">
        <v>125</v>
      </c>
      <c r="F5308" s="52" t="s">
        <v>0</v>
      </c>
      <c r="G5308" s="52" t="s">
        <v>0</v>
      </c>
      <c r="H5308" s="6" t="s">
        <v>16</v>
      </c>
      <c r="I5308" s="104">
        <f>SUM(I5309:I5317)</f>
        <v>165101</v>
      </c>
      <c r="J5308" s="104">
        <f>SUM(J5309:J5317)</f>
        <v>145601</v>
      </c>
      <c r="K5308" s="104">
        <f>SUM(K5309:K5317)</f>
        <v>0</v>
      </c>
      <c r="L5308" s="104">
        <f t="shared" si="1843"/>
        <v>33116</v>
      </c>
      <c r="M5308" s="104">
        <f>SUM(M5309:M5317)</f>
        <v>316</v>
      </c>
      <c r="N5308" s="104">
        <f t="shared" ref="N5308:O5308" si="1859">SUM(N5309:N5317)</f>
        <v>18450</v>
      </c>
      <c r="O5308" s="104">
        <f t="shared" si="1859"/>
        <v>14350</v>
      </c>
      <c r="P5308" s="104">
        <f t="shared" si="1845"/>
        <v>33116</v>
      </c>
      <c r="Q5308" s="104">
        <f t="shared" si="1846"/>
        <v>22.744349283315362</v>
      </c>
      <c r="R5308" s="35"/>
    </row>
    <row r="5309" spans="1:18" x14ac:dyDescent="0.3">
      <c r="A5309" s="40" t="s">
        <v>796</v>
      </c>
      <c r="B5309" s="40" t="s">
        <v>166</v>
      </c>
      <c r="C5309" s="40" t="s">
        <v>1116</v>
      </c>
      <c r="D5309" s="40" t="s">
        <v>1863</v>
      </c>
      <c r="E5309" s="88" t="s">
        <v>3018</v>
      </c>
      <c r="F5309" s="40"/>
      <c r="G5309" s="81" t="s">
        <v>3072</v>
      </c>
      <c r="H5309" s="9" t="s">
        <v>17</v>
      </c>
      <c r="I5309" s="102">
        <v>4000</v>
      </c>
      <c r="J5309" s="102">
        <v>1000</v>
      </c>
      <c r="K5309" s="102"/>
      <c r="L5309" s="102">
        <f t="shared" si="1843"/>
        <v>0</v>
      </c>
      <c r="M5309" s="102">
        <v>0</v>
      </c>
      <c r="N5309" s="102"/>
      <c r="O5309" s="102"/>
      <c r="P5309" s="102">
        <f t="shared" si="1845"/>
        <v>0</v>
      </c>
      <c r="Q5309" s="102">
        <f t="shared" si="1846"/>
        <v>0</v>
      </c>
      <c r="R5309" s="35"/>
    </row>
    <row r="5310" spans="1:18" x14ac:dyDescent="0.3">
      <c r="A5310" s="40" t="s">
        <v>796</v>
      </c>
      <c r="B5310" s="40" t="s">
        <v>166</v>
      </c>
      <c r="C5310" s="40" t="s">
        <v>1116</v>
      </c>
      <c r="D5310" s="40" t="s">
        <v>1863</v>
      </c>
      <c r="E5310" s="88" t="s">
        <v>3031</v>
      </c>
      <c r="F5310" s="40"/>
      <c r="G5310" s="81" t="s">
        <v>3072</v>
      </c>
      <c r="H5310" s="9" t="s">
        <v>18</v>
      </c>
      <c r="I5310" s="102">
        <v>70000</v>
      </c>
      <c r="J5310" s="102">
        <v>70000</v>
      </c>
      <c r="K5310" s="102"/>
      <c r="L5310" s="102">
        <f t="shared" si="1843"/>
        <v>21000</v>
      </c>
      <c r="M5310" s="102">
        <v>0</v>
      </c>
      <c r="N5310" s="102">
        <v>12000</v>
      </c>
      <c r="O5310" s="102">
        <v>9000</v>
      </c>
      <c r="P5310" s="102">
        <f t="shared" si="1845"/>
        <v>21000</v>
      </c>
      <c r="Q5310" s="102">
        <f t="shared" si="1846"/>
        <v>30</v>
      </c>
      <c r="R5310" s="35"/>
    </row>
    <row r="5311" spans="1:18" x14ac:dyDescent="0.3">
      <c r="A5311" s="40" t="s">
        <v>796</v>
      </c>
      <c r="B5311" s="40" t="s">
        <v>166</v>
      </c>
      <c r="C5311" s="40" t="s">
        <v>1116</v>
      </c>
      <c r="D5311" s="40" t="s">
        <v>1863</v>
      </c>
      <c r="E5311" s="88" t="s">
        <v>3032</v>
      </c>
      <c r="F5311" s="40"/>
      <c r="G5311" s="81" t="s">
        <v>3072</v>
      </c>
      <c r="H5311" s="9" t="s">
        <v>19</v>
      </c>
      <c r="I5311" s="102">
        <v>13000</v>
      </c>
      <c r="J5311" s="102">
        <v>13000</v>
      </c>
      <c r="K5311" s="102"/>
      <c r="L5311" s="102">
        <f t="shared" si="1843"/>
        <v>3000</v>
      </c>
      <c r="M5311" s="102">
        <v>0</v>
      </c>
      <c r="N5311" s="102">
        <v>2000</v>
      </c>
      <c r="O5311" s="102">
        <v>1000</v>
      </c>
      <c r="P5311" s="102">
        <f t="shared" si="1845"/>
        <v>3000</v>
      </c>
      <c r="Q5311" s="102">
        <f t="shared" si="1846"/>
        <v>23.076923076923077</v>
      </c>
      <c r="R5311" s="35"/>
    </row>
    <row r="5312" spans="1:18" x14ac:dyDescent="0.3">
      <c r="A5312" s="40" t="s">
        <v>796</v>
      </c>
      <c r="B5312" s="40" t="s">
        <v>166</v>
      </c>
      <c r="C5312" s="40" t="s">
        <v>1116</v>
      </c>
      <c r="D5312" s="40" t="s">
        <v>1863</v>
      </c>
      <c r="E5312" s="88" t="s">
        <v>3026</v>
      </c>
      <c r="F5312" s="40"/>
      <c r="G5312" s="81" t="s">
        <v>3072</v>
      </c>
      <c r="H5312" s="9" t="s">
        <v>20</v>
      </c>
      <c r="I5312" s="102">
        <v>13500</v>
      </c>
      <c r="J5312" s="102">
        <v>9000</v>
      </c>
      <c r="K5312" s="102"/>
      <c r="L5312" s="102">
        <f t="shared" si="1843"/>
        <v>2000</v>
      </c>
      <c r="M5312" s="102">
        <v>0</v>
      </c>
      <c r="N5312" s="102">
        <v>1000</v>
      </c>
      <c r="O5312" s="102">
        <v>1000</v>
      </c>
      <c r="P5312" s="102">
        <f t="shared" si="1845"/>
        <v>2000</v>
      </c>
      <c r="Q5312" s="102">
        <f t="shared" si="1846"/>
        <v>22.222222222222221</v>
      </c>
      <c r="R5312" s="35"/>
    </row>
    <row r="5313" spans="1:18" x14ac:dyDescent="0.3">
      <c r="A5313" s="40" t="s">
        <v>796</v>
      </c>
      <c r="B5313" s="40" t="s">
        <v>166</v>
      </c>
      <c r="C5313" s="40" t="s">
        <v>1116</v>
      </c>
      <c r="D5313" s="40" t="s">
        <v>1863</v>
      </c>
      <c r="E5313" s="88" t="s">
        <v>3033</v>
      </c>
      <c r="F5313" s="40"/>
      <c r="G5313" s="81" t="s">
        <v>3072</v>
      </c>
      <c r="H5313" s="9" t="s">
        <v>21</v>
      </c>
      <c r="I5313" s="102">
        <v>1000</v>
      </c>
      <c r="J5313" s="102">
        <v>1000</v>
      </c>
      <c r="K5313" s="102"/>
      <c r="L5313" s="102">
        <f t="shared" si="1843"/>
        <v>0</v>
      </c>
      <c r="M5313" s="102">
        <v>0</v>
      </c>
      <c r="N5313" s="102"/>
      <c r="O5313" s="102"/>
      <c r="P5313" s="102">
        <f t="shared" si="1845"/>
        <v>0</v>
      </c>
      <c r="Q5313" s="102">
        <f t="shared" si="1846"/>
        <v>0</v>
      </c>
      <c r="R5313" s="35"/>
    </row>
    <row r="5314" spans="1:18" x14ac:dyDescent="0.3">
      <c r="A5314" s="40" t="s">
        <v>796</v>
      </c>
      <c r="B5314" s="40" t="s">
        <v>166</v>
      </c>
      <c r="C5314" s="40" t="s">
        <v>1116</v>
      </c>
      <c r="D5314" s="40" t="s">
        <v>1863</v>
      </c>
      <c r="E5314" s="88" t="s">
        <v>3034</v>
      </c>
      <c r="F5314" s="40"/>
      <c r="G5314" s="81" t="s">
        <v>3072</v>
      </c>
      <c r="H5314" s="9" t="s">
        <v>22</v>
      </c>
      <c r="I5314" s="102">
        <v>17600</v>
      </c>
      <c r="J5314" s="102">
        <v>17600</v>
      </c>
      <c r="K5314" s="102"/>
      <c r="L5314" s="102">
        <f t="shared" si="1843"/>
        <v>0</v>
      </c>
      <c r="M5314" s="102">
        <v>0</v>
      </c>
      <c r="N5314" s="102"/>
      <c r="O5314" s="102"/>
      <c r="P5314" s="102">
        <f t="shared" si="1845"/>
        <v>0</v>
      </c>
      <c r="Q5314" s="102">
        <f t="shared" si="1846"/>
        <v>0</v>
      </c>
      <c r="R5314" s="35"/>
    </row>
    <row r="5315" spans="1:18" x14ac:dyDescent="0.3">
      <c r="A5315" s="40" t="s">
        <v>796</v>
      </c>
      <c r="B5315" s="40" t="s">
        <v>166</v>
      </c>
      <c r="C5315" s="40" t="s">
        <v>1116</v>
      </c>
      <c r="D5315" s="40" t="s">
        <v>1863</v>
      </c>
      <c r="E5315" s="88" t="s">
        <v>3035</v>
      </c>
      <c r="F5315" s="40"/>
      <c r="G5315" s="81" t="s">
        <v>3072</v>
      </c>
      <c r="H5315" s="9" t="s">
        <v>23</v>
      </c>
      <c r="I5315" s="102">
        <v>14000</v>
      </c>
      <c r="J5315" s="102">
        <v>13000</v>
      </c>
      <c r="K5315" s="102"/>
      <c r="L5315" s="102">
        <f t="shared" si="1843"/>
        <v>2000</v>
      </c>
      <c r="M5315" s="102">
        <v>0</v>
      </c>
      <c r="N5315" s="102">
        <v>1000</v>
      </c>
      <c r="O5315" s="102">
        <v>1000</v>
      </c>
      <c r="P5315" s="102">
        <f t="shared" si="1845"/>
        <v>2000</v>
      </c>
      <c r="Q5315" s="102">
        <f t="shared" si="1846"/>
        <v>15.384615384615385</v>
      </c>
      <c r="R5315" s="35"/>
    </row>
    <row r="5316" spans="1:18" x14ac:dyDescent="0.3">
      <c r="A5316" s="40" t="s">
        <v>796</v>
      </c>
      <c r="B5316" s="40" t="s">
        <v>166</v>
      </c>
      <c r="C5316" s="40" t="s">
        <v>1116</v>
      </c>
      <c r="D5316" s="40" t="s">
        <v>1863</v>
      </c>
      <c r="E5316" s="88" t="s">
        <v>3036</v>
      </c>
      <c r="F5316" s="40"/>
      <c r="G5316" s="81" t="s">
        <v>3072</v>
      </c>
      <c r="H5316" s="9" t="s">
        <v>24</v>
      </c>
      <c r="I5316" s="102">
        <v>1950</v>
      </c>
      <c r="J5316" s="102">
        <v>0</v>
      </c>
      <c r="K5316" s="102"/>
      <c r="L5316" s="102">
        <f t="shared" si="1843"/>
        <v>0</v>
      </c>
      <c r="M5316" s="102">
        <v>0</v>
      </c>
      <c r="N5316" s="102"/>
      <c r="O5316" s="102"/>
      <c r="P5316" s="102">
        <f t="shared" si="1845"/>
        <v>0</v>
      </c>
      <c r="Q5316" s="102" t="str">
        <f t="shared" si="1846"/>
        <v>-</v>
      </c>
      <c r="R5316" s="35"/>
    </row>
    <row r="5317" spans="1:18" x14ac:dyDescent="0.3">
      <c r="A5317" s="41" t="s">
        <v>796</v>
      </c>
      <c r="B5317" s="41" t="s">
        <v>166</v>
      </c>
      <c r="C5317" s="41" t="s">
        <v>1116</v>
      </c>
      <c r="D5317" s="41" t="s">
        <v>1863</v>
      </c>
      <c r="E5317" s="41" t="s">
        <v>127</v>
      </c>
      <c r="F5317" s="40" t="s">
        <v>0</v>
      </c>
      <c r="G5317" s="81" t="s">
        <v>0</v>
      </c>
      <c r="H5317" s="6" t="s">
        <v>25</v>
      </c>
      <c r="I5317" s="104">
        <f>SUM(I5318:I5320)</f>
        <v>30051</v>
      </c>
      <c r="J5317" s="104">
        <f>SUM(J5318:J5320)</f>
        <v>21001</v>
      </c>
      <c r="K5317" s="104">
        <f>SUM(K5318:K5320)</f>
        <v>0</v>
      </c>
      <c r="L5317" s="104">
        <f t="shared" si="1843"/>
        <v>5116</v>
      </c>
      <c r="M5317" s="104">
        <f>SUM(M5318:M5320)</f>
        <v>316</v>
      </c>
      <c r="N5317" s="104">
        <f t="shared" ref="N5317:O5317" si="1860">SUM(N5318:N5320)</f>
        <v>2450</v>
      </c>
      <c r="O5317" s="104">
        <f t="shared" si="1860"/>
        <v>2350</v>
      </c>
      <c r="P5317" s="104">
        <f t="shared" si="1845"/>
        <v>5116</v>
      </c>
      <c r="Q5317" s="104">
        <f t="shared" si="1846"/>
        <v>24.360744726441599</v>
      </c>
      <c r="R5317" s="35"/>
    </row>
    <row r="5318" spans="1:18" x14ac:dyDescent="0.3">
      <c r="A5318" s="40" t="s">
        <v>796</v>
      </c>
      <c r="B5318" s="40" t="s">
        <v>166</v>
      </c>
      <c r="C5318" s="40" t="s">
        <v>1116</v>
      </c>
      <c r="D5318" s="40" t="s">
        <v>1863</v>
      </c>
      <c r="E5318" s="88" t="s">
        <v>3019</v>
      </c>
      <c r="F5318" s="40"/>
      <c r="G5318" s="81" t="s">
        <v>3072</v>
      </c>
      <c r="H5318" s="9" t="s">
        <v>25</v>
      </c>
      <c r="I5318" s="102">
        <v>24770</v>
      </c>
      <c r="J5318" s="102">
        <v>15820</v>
      </c>
      <c r="K5318" s="102"/>
      <c r="L5318" s="102">
        <f t="shared" si="1843"/>
        <v>4000</v>
      </c>
      <c r="M5318" s="102">
        <v>0</v>
      </c>
      <c r="N5318" s="102">
        <v>2000</v>
      </c>
      <c r="O5318" s="102">
        <v>2000</v>
      </c>
      <c r="P5318" s="102">
        <f t="shared" si="1845"/>
        <v>4000</v>
      </c>
      <c r="Q5318" s="102">
        <f t="shared" si="1846"/>
        <v>25.284450063211121</v>
      </c>
      <c r="R5318" s="35"/>
    </row>
    <row r="5319" spans="1:18" x14ac:dyDescent="0.3">
      <c r="A5319" s="40" t="s">
        <v>796</v>
      </c>
      <c r="B5319" s="40" t="s">
        <v>166</v>
      </c>
      <c r="C5319" s="40" t="s">
        <v>1116</v>
      </c>
      <c r="D5319" s="40" t="s">
        <v>1863</v>
      </c>
      <c r="E5319" s="88" t="s">
        <v>3019</v>
      </c>
      <c r="F5319" s="40" t="s">
        <v>1870</v>
      </c>
      <c r="G5319" s="81" t="s">
        <v>3072</v>
      </c>
      <c r="H5319" s="9" t="s">
        <v>135</v>
      </c>
      <c r="I5319" s="102">
        <v>4100</v>
      </c>
      <c r="J5319" s="102">
        <v>4000</v>
      </c>
      <c r="K5319" s="102"/>
      <c r="L5319" s="102">
        <f t="shared" si="1843"/>
        <v>1116</v>
      </c>
      <c r="M5319" s="102">
        <v>316</v>
      </c>
      <c r="N5319" s="102">
        <v>450</v>
      </c>
      <c r="O5319" s="102">
        <v>350</v>
      </c>
      <c r="P5319" s="102">
        <f t="shared" si="1845"/>
        <v>1116</v>
      </c>
      <c r="Q5319" s="102">
        <f t="shared" si="1846"/>
        <v>27.900000000000002</v>
      </c>
      <c r="R5319" s="35"/>
    </row>
    <row r="5320" spans="1:18" ht="20.399999999999999" x14ac:dyDescent="0.3">
      <c r="A5320" s="40" t="s">
        <v>796</v>
      </c>
      <c r="B5320" s="40" t="s">
        <v>166</v>
      </c>
      <c r="C5320" s="40" t="s">
        <v>1116</v>
      </c>
      <c r="D5320" s="40" t="s">
        <v>1863</v>
      </c>
      <c r="E5320" s="88" t="s">
        <v>3019</v>
      </c>
      <c r="F5320" s="40" t="s">
        <v>1871</v>
      </c>
      <c r="G5320" s="81" t="s">
        <v>3072</v>
      </c>
      <c r="H5320" s="9" t="s">
        <v>141</v>
      </c>
      <c r="I5320" s="102">
        <v>1181</v>
      </c>
      <c r="J5320" s="102">
        <v>1181</v>
      </c>
      <c r="K5320" s="102"/>
      <c r="L5320" s="102">
        <f t="shared" si="1843"/>
        <v>0</v>
      </c>
      <c r="M5320" s="102">
        <v>0</v>
      </c>
      <c r="N5320" s="102"/>
      <c r="O5320" s="102"/>
      <c r="P5320" s="102">
        <f t="shared" si="1845"/>
        <v>0</v>
      </c>
      <c r="Q5320" s="102">
        <f t="shared" si="1846"/>
        <v>0</v>
      </c>
      <c r="R5320" s="35"/>
    </row>
    <row r="5321" spans="1:18" s="34" customFormat="1" ht="20.399999999999999" x14ac:dyDescent="0.3">
      <c r="A5321" s="43" t="s">
        <v>0</v>
      </c>
      <c r="B5321" s="43" t="s">
        <v>0</v>
      </c>
      <c r="C5321" s="43" t="s">
        <v>0</v>
      </c>
      <c r="D5321" s="49" t="s">
        <v>0</v>
      </c>
      <c r="E5321" s="49" t="s">
        <v>0</v>
      </c>
      <c r="F5321" s="49" t="s">
        <v>0</v>
      </c>
      <c r="G5321" s="49" t="s">
        <v>0</v>
      </c>
      <c r="H5321" s="21" t="s">
        <v>35</v>
      </c>
      <c r="I5321" s="112">
        <f t="shared" ref="I5321:O5322" si="1861">SUM(I5322)</f>
        <v>100</v>
      </c>
      <c r="J5321" s="112">
        <f t="shared" si="1861"/>
        <v>100</v>
      </c>
      <c r="K5321" s="112">
        <f t="shared" si="1861"/>
        <v>0</v>
      </c>
      <c r="L5321" s="112">
        <f t="shared" si="1843"/>
        <v>0</v>
      </c>
      <c r="M5321" s="112">
        <f t="shared" si="1861"/>
        <v>0</v>
      </c>
      <c r="N5321" s="112">
        <f t="shared" si="1861"/>
        <v>0</v>
      </c>
      <c r="O5321" s="112">
        <f t="shared" si="1861"/>
        <v>0</v>
      </c>
      <c r="P5321" s="112">
        <f t="shared" si="1845"/>
        <v>0</v>
      </c>
      <c r="Q5321" s="112">
        <f t="shared" si="1846"/>
        <v>0</v>
      </c>
      <c r="R5321" s="35"/>
    </row>
    <row r="5322" spans="1:18" x14ac:dyDescent="0.3">
      <c r="A5322" s="40" t="s">
        <v>796</v>
      </c>
      <c r="B5322" s="40" t="s">
        <v>166</v>
      </c>
      <c r="C5322" s="40" t="s">
        <v>1116</v>
      </c>
      <c r="D5322" s="40" t="s">
        <v>1863</v>
      </c>
      <c r="E5322" s="52" t="s">
        <v>142</v>
      </c>
      <c r="F5322" s="52" t="s">
        <v>0</v>
      </c>
      <c r="G5322" s="52" t="s">
        <v>0</v>
      </c>
      <c r="H5322" s="6" t="s">
        <v>27</v>
      </c>
      <c r="I5322" s="104">
        <f t="shared" si="1861"/>
        <v>100</v>
      </c>
      <c r="J5322" s="104">
        <f t="shared" si="1861"/>
        <v>100</v>
      </c>
      <c r="K5322" s="104">
        <f t="shared" si="1861"/>
        <v>0</v>
      </c>
      <c r="L5322" s="104">
        <f t="shared" si="1843"/>
        <v>0</v>
      </c>
      <c r="M5322" s="104">
        <f t="shared" si="1861"/>
        <v>0</v>
      </c>
      <c r="N5322" s="104">
        <f t="shared" si="1861"/>
        <v>0</v>
      </c>
      <c r="O5322" s="104">
        <f t="shared" si="1861"/>
        <v>0</v>
      </c>
      <c r="P5322" s="104">
        <f t="shared" si="1845"/>
        <v>0</v>
      </c>
      <c r="Q5322" s="104">
        <f t="shared" si="1846"/>
        <v>0</v>
      </c>
      <c r="R5322" s="35"/>
    </row>
    <row r="5323" spans="1:18" x14ac:dyDescent="0.3">
      <c r="A5323" s="40" t="s">
        <v>796</v>
      </c>
      <c r="B5323" s="40" t="s">
        <v>166</v>
      </c>
      <c r="C5323" s="40" t="s">
        <v>1116</v>
      </c>
      <c r="D5323" s="40" t="s">
        <v>1863</v>
      </c>
      <c r="E5323" s="88" t="s">
        <v>3021</v>
      </c>
      <c r="F5323" s="40"/>
      <c r="G5323" s="81" t="s">
        <v>3072</v>
      </c>
      <c r="H5323" s="9" t="s">
        <v>34</v>
      </c>
      <c r="I5323" s="102">
        <v>100</v>
      </c>
      <c r="J5323" s="102">
        <v>100</v>
      </c>
      <c r="K5323" s="102"/>
      <c r="L5323" s="102">
        <f t="shared" ref="L5323:L5386" si="1862">SUM(M5323:O5323)</f>
        <v>0</v>
      </c>
      <c r="M5323" s="102">
        <v>0</v>
      </c>
      <c r="N5323" s="102"/>
      <c r="O5323" s="102"/>
      <c r="P5323" s="102">
        <f t="shared" si="1845"/>
        <v>0</v>
      </c>
      <c r="Q5323" s="102">
        <f t="shared" si="1846"/>
        <v>0</v>
      </c>
      <c r="R5323" s="35"/>
    </row>
    <row r="5324" spans="1:18" s="34" customFormat="1" ht="20.399999999999999" x14ac:dyDescent="0.3">
      <c r="A5324" s="43" t="s">
        <v>0</v>
      </c>
      <c r="B5324" s="43" t="s">
        <v>0</v>
      </c>
      <c r="C5324" s="43" t="s">
        <v>0</v>
      </c>
      <c r="D5324" s="49" t="s">
        <v>0</v>
      </c>
      <c r="E5324" s="49" t="s">
        <v>0</v>
      </c>
      <c r="F5324" s="49" t="s">
        <v>0</v>
      </c>
      <c r="G5324" s="49" t="s">
        <v>0</v>
      </c>
      <c r="H5324" s="21" t="s">
        <v>53</v>
      </c>
      <c r="I5324" s="112">
        <f>SUM(I5325)</f>
        <v>20000</v>
      </c>
      <c r="J5324" s="112">
        <f>SUM(J5325)</f>
        <v>18000</v>
      </c>
      <c r="K5324" s="112">
        <f>SUM(K5325)</f>
        <v>0</v>
      </c>
      <c r="L5324" s="112">
        <f t="shared" si="1862"/>
        <v>11500</v>
      </c>
      <c r="M5324" s="112">
        <f>SUM(M5325)</f>
        <v>0</v>
      </c>
      <c r="N5324" s="112">
        <f t="shared" ref="N5324:O5324" si="1863">SUM(N5325)</f>
        <v>0</v>
      </c>
      <c r="O5324" s="112">
        <f t="shared" si="1863"/>
        <v>11500</v>
      </c>
      <c r="P5324" s="112">
        <f t="shared" si="1845"/>
        <v>11500</v>
      </c>
      <c r="Q5324" s="112">
        <f t="shared" si="1846"/>
        <v>63.888888888888886</v>
      </c>
      <c r="R5324" s="35"/>
    </row>
    <row r="5325" spans="1:18" x14ac:dyDescent="0.3">
      <c r="A5325" s="40" t="s">
        <v>796</v>
      </c>
      <c r="B5325" s="40" t="s">
        <v>166</v>
      </c>
      <c r="C5325" s="40" t="s">
        <v>1116</v>
      </c>
      <c r="D5325" s="40" t="s">
        <v>1863</v>
      </c>
      <c r="E5325" s="52" t="s">
        <v>149</v>
      </c>
      <c r="F5325" s="52" t="s">
        <v>0</v>
      </c>
      <c r="G5325" s="52" t="s">
        <v>0</v>
      </c>
      <c r="H5325" s="6" t="s">
        <v>46</v>
      </c>
      <c r="I5325" s="104">
        <f>SUM(I5326:I5327)</f>
        <v>20000</v>
      </c>
      <c r="J5325" s="104">
        <f>SUM(J5326:J5327)</f>
        <v>18000</v>
      </c>
      <c r="K5325" s="104">
        <f>SUM(K5326:K5327)</f>
        <v>0</v>
      </c>
      <c r="L5325" s="104">
        <f t="shared" si="1862"/>
        <v>11500</v>
      </c>
      <c r="M5325" s="104">
        <f>SUM(M5326:M5327)</f>
        <v>0</v>
      </c>
      <c r="N5325" s="104">
        <f t="shared" ref="N5325:O5325" si="1864">SUM(N5326:N5327)</f>
        <v>0</v>
      </c>
      <c r="O5325" s="104">
        <f t="shared" si="1864"/>
        <v>11500</v>
      </c>
      <c r="P5325" s="104">
        <f t="shared" si="1845"/>
        <v>11500</v>
      </c>
      <c r="Q5325" s="104">
        <f t="shared" si="1846"/>
        <v>63.888888888888886</v>
      </c>
      <c r="R5325" s="35"/>
    </row>
    <row r="5326" spans="1:18" x14ac:dyDescent="0.3">
      <c r="A5326" s="40" t="s">
        <v>796</v>
      </c>
      <c r="B5326" s="40" t="s">
        <v>166</v>
      </c>
      <c r="C5326" s="40" t="s">
        <v>1116</v>
      </c>
      <c r="D5326" s="40" t="s">
        <v>1863</v>
      </c>
      <c r="E5326" s="88" t="s">
        <v>3022</v>
      </c>
      <c r="F5326" s="40"/>
      <c r="G5326" s="81" t="s">
        <v>3072</v>
      </c>
      <c r="H5326" s="9" t="s">
        <v>49</v>
      </c>
      <c r="I5326" s="102">
        <v>6000</v>
      </c>
      <c r="J5326" s="102">
        <v>5000</v>
      </c>
      <c r="K5326" s="102"/>
      <c r="L5326" s="102">
        <f t="shared" si="1862"/>
        <v>5000</v>
      </c>
      <c r="M5326" s="102">
        <v>0</v>
      </c>
      <c r="N5326" s="102"/>
      <c r="O5326" s="102">
        <v>5000</v>
      </c>
      <c r="P5326" s="102">
        <f t="shared" ref="P5326:P5389" si="1865">K5326+L5326</f>
        <v>5000</v>
      </c>
      <c r="Q5326" s="102">
        <f t="shared" ref="Q5326:Q5389" si="1866">IF(J5326=0,"-",P5326/J5326*100)</f>
        <v>100</v>
      </c>
      <c r="R5326" s="35"/>
    </row>
    <row r="5327" spans="1:18" x14ac:dyDescent="0.3">
      <c r="A5327" s="40" t="s">
        <v>796</v>
      </c>
      <c r="B5327" s="40" t="s">
        <v>166</v>
      </c>
      <c r="C5327" s="40" t="s">
        <v>1116</v>
      </c>
      <c r="D5327" s="40" t="s">
        <v>1863</v>
      </c>
      <c r="E5327" s="88" t="s">
        <v>3037</v>
      </c>
      <c r="F5327" s="40"/>
      <c r="G5327" s="81" t="s">
        <v>3072</v>
      </c>
      <c r="H5327" s="9" t="s">
        <v>52</v>
      </c>
      <c r="I5327" s="102">
        <v>14000</v>
      </c>
      <c r="J5327" s="102">
        <v>13000</v>
      </c>
      <c r="K5327" s="102"/>
      <c r="L5327" s="102">
        <f t="shared" si="1862"/>
        <v>6500</v>
      </c>
      <c r="M5327" s="102">
        <v>0</v>
      </c>
      <c r="N5327" s="102"/>
      <c r="O5327" s="102">
        <v>6500</v>
      </c>
      <c r="P5327" s="102">
        <f t="shared" si="1865"/>
        <v>6500</v>
      </c>
      <c r="Q5327" s="102">
        <f t="shared" si="1866"/>
        <v>50</v>
      </c>
      <c r="R5327" s="35"/>
    </row>
    <row r="5328" spans="1:18" s="34" customFormat="1" ht="20.399999999999999" x14ac:dyDescent="0.3">
      <c r="A5328" s="49" t="s">
        <v>0</v>
      </c>
      <c r="B5328" s="49" t="s">
        <v>0</v>
      </c>
      <c r="C5328" s="49" t="s">
        <v>0</v>
      </c>
      <c r="D5328" s="49" t="s">
        <v>0</v>
      </c>
      <c r="E5328" s="49" t="s">
        <v>0</v>
      </c>
      <c r="F5328" s="49" t="s">
        <v>0</v>
      </c>
      <c r="G5328" s="49" t="s">
        <v>0</v>
      </c>
      <c r="H5328" s="21" t="s">
        <v>1872</v>
      </c>
      <c r="I5328" s="112">
        <f>SUM(I5297,I5321,I5324)</f>
        <v>1723551</v>
      </c>
      <c r="J5328" s="112">
        <f>SUM(J5297,J5321,J5324)</f>
        <v>1702051</v>
      </c>
      <c r="K5328" s="112">
        <f>SUM(K5297,K5321,K5324)</f>
        <v>0</v>
      </c>
      <c r="L5328" s="112">
        <f t="shared" si="1862"/>
        <v>431611</v>
      </c>
      <c r="M5328" s="112">
        <f>SUM(M5297,M5321,M5324)</f>
        <v>120411</v>
      </c>
      <c r="N5328" s="112">
        <f t="shared" ref="N5328:O5328" si="1867">SUM(N5297,N5321,N5324)</f>
        <v>152275</v>
      </c>
      <c r="O5328" s="112">
        <f t="shared" si="1867"/>
        <v>158925</v>
      </c>
      <c r="P5328" s="112">
        <f t="shared" si="1865"/>
        <v>431611</v>
      </c>
      <c r="Q5328" s="112">
        <f t="shared" si="1866"/>
        <v>25.35828832391039</v>
      </c>
      <c r="R5328" s="35"/>
    </row>
    <row r="5329" spans="1:18" ht="15" thickBot="1" x14ac:dyDescent="0.35">
      <c r="A5329" s="81" t="s">
        <v>0</v>
      </c>
      <c r="B5329" s="81" t="s">
        <v>0</v>
      </c>
      <c r="C5329" s="81" t="s">
        <v>0</v>
      </c>
      <c r="D5329" s="81" t="s">
        <v>0</v>
      </c>
      <c r="E5329" s="81" t="s">
        <v>0</v>
      </c>
      <c r="F5329" s="81" t="s">
        <v>0</v>
      </c>
      <c r="G5329" s="81" t="s">
        <v>0</v>
      </c>
      <c r="H5329" s="6" t="s">
        <v>152</v>
      </c>
      <c r="I5329" s="104">
        <v>53</v>
      </c>
      <c r="J5329" s="104">
        <v>53</v>
      </c>
      <c r="K5329" s="104"/>
      <c r="L5329" s="104"/>
      <c r="M5329" s="104"/>
      <c r="N5329" s="104"/>
      <c r="O5329" s="104"/>
      <c r="P5329" s="104"/>
      <c r="Q5329" s="104"/>
      <c r="R5329" s="35"/>
    </row>
    <row r="5330" spans="1:18" s="34" customFormat="1" ht="31.2" thickBot="1" x14ac:dyDescent="0.35">
      <c r="A5330" s="127" t="s">
        <v>0</v>
      </c>
      <c r="B5330" s="127" t="s">
        <v>0</v>
      </c>
      <c r="C5330" s="127" t="s">
        <v>0</v>
      </c>
      <c r="D5330" s="127" t="s">
        <v>0</v>
      </c>
      <c r="E5330" s="127" t="s">
        <v>0</v>
      </c>
      <c r="F5330" s="127" t="s">
        <v>0</v>
      </c>
      <c r="G5330" s="127" t="s">
        <v>0</v>
      </c>
      <c r="H5330" s="29" t="s">
        <v>63</v>
      </c>
      <c r="I5330" s="124" t="s">
        <v>3013</v>
      </c>
      <c r="J5330" s="124" t="s">
        <v>2</v>
      </c>
      <c r="K5330" s="124" t="s">
        <v>3097</v>
      </c>
      <c r="L5330" s="124" t="s">
        <v>3097</v>
      </c>
      <c r="M5330" s="124" t="s">
        <v>3098</v>
      </c>
      <c r="N5330" s="124" t="s">
        <v>3099</v>
      </c>
      <c r="O5330" s="124" t="s">
        <v>3100</v>
      </c>
      <c r="P5330" s="124" t="s">
        <v>3097</v>
      </c>
      <c r="Q5330" s="126" t="s">
        <v>3101</v>
      </c>
      <c r="R5330" s="35"/>
    </row>
    <row r="5331" spans="1:18" x14ac:dyDescent="0.3">
      <c r="A5331" s="128"/>
      <c r="B5331" s="128"/>
      <c r="C5331" s="128"/>
      <c r="D5331" s="128"/>
      <c r="E5331" s="128"/>
      <c r="F5331" s="128"/>
      <c r="G5331" s="128"/>
      <c r="H5331" s="10" t="s">
        <v>0</v>
      </c>
      <c r="I5331" s="103">
        <v>1</v>
      </c>
      <c r="J5331" s="103">
        <v>2</v>
      </c>
      <c r="K5331" s="103">
        <v>3</v>
      </c>
      <c r="L5331" s="103" t="s">
        <v>3</v>
      </c>
      <c r="M5331" s="103">
        <v>5</v>
      </c>
      <c r="N5331" s="103">
        <v>6</v>
      </c>
      <c r="O5331" s="103">
        <v>7</v>
      </c>
      <c r="P5331" s="103" t="s">
        <v>3102</v>
      </c>
      <c r="Q5331" s="103">
        <v>9</v>
      </c>
      <c r="R5331" s="35"/>
    </row>
    <row r="5332" spans="1:18" x14ac:dyDescent="0.3">
      <c r="A5332" s="128"/>
      <c r="B5332" s="128"/>
      <c r="C5332" s="128"/>
      <c r="D5332" s="128"/>
      <c r="E5332" s="128"/>
      <c r="F5332" s="128"/>
      <c r="G5332" s="128"/>
      <c r="H5332" s="11" t="s">
        <v>100</v>
      </c>
      <c r="I5332" s="105">
        <f>SUM(I5328)</f>
        <v>1723551</v>
      </c>
      <c r="J5332" s="105">
        <f>SUM(J5328)</f>
        <v>1702051</v>
      </c>
      <c r="K5332" s="105">
        <f>SUM(K5328)</f>
        <v>0</v>
      </c>
      <c r="L5332" s="105">
        <f t="shared" si="1862"/>
        <v>431611</v>
      </c>
      <c r="M5332" s="105">
        <f>SUM(M5328)</f>
        <v>120411</v>
      </c>
      <c r="N5332" s="105">
        <f t="shared" ref="N5332:O5332" si="1868">SUM(N5328)</f>
        <v>152275</v>
      </c>
      <c r="O5332" s="105">
        <f t="shared" si="1868"/>
        <v>158925</v>
      </c>
      <c r="P5332" s="105">
        <f t="shared" si="1865"/>
        <v>431611</v>
      </c>
      <c r="Q5332" s="105">
        <f t="shared" si="1866"/>
        <v>25.35828832391039</v>
      </c>
      <c r="R5332" s="35"/>
    </row>
    <row r="5333" spans="1:18" x14ac:dyDescent="0.3">
      <c r="A5333" s="128"/>
      <c r="B5333" s="128"/>
      <c r="C5333" s="128"/>
      <c r="D5333" s="128"/>
      <c r="E5333" s="128"/>
      <c r="F5333" s="128"/>
      <c r="G5333" s="128"/>
      <c r="H5333" s="12" t="s">
        <v>62</v>
      </c>
      <c r="I5333" s="105">
        <f>SUM(I5332)</f>
        <v>1723551</v>
      </c>
      <c r="J5333" s="105">
        <f>SUM(J5332)</f>
        <v>1702051</v>
      </c>
      <c r="K5333" s="105">
        <f>SUM(K5332)</f>
        <v>0</v>
      </c>
      <c r="L5333" s="105">
        <f t="shared" si="1862"/>
        <v>431611</v>
      </c>
      <c r="M5333" s="105">
        <f>SUM(M5332)</f>
        <v>120411</v>
      </c>
      <c r="N5333" s="105">
        <f t="shared" ref="N5333:O5333" si="1869">SUM(N5332)</f>
        <v>152275</v>
      </c>
      <c r="O5333" s="105">
        <f t="shared" si="1869"/>
        <v>158925</v>
      </c>
      <c r="P5333" s="105">
        <f t="shared" si="1865"/>
        <v>431611</v>
      </c>
      <c r="Q5333" s="105">
        <f t="shared" si="1866"/>
        <v>25.35828832391039</v>
      </c>
      <c r="R5333" s="35"/>
    </row>
    <row r="5334" spans="1:18" x14ac:dyDescent="0.3">
      <c r="A5334" s="129"/>
      <c r="B5334" s="129"/>
      <c r="C5334" s="129"/>
      <c r="D5334" s="129"/>
      <c r="E5334" s="129"/>
      <c r="F5334" s="129"/>
      <c r="G5334" s="129"/>
      <c r="R5334" s="35"/>
    </row>
    <row r="5335" spans="1:18" ht="15" thickBot="1" x14ac:dyDescent="0.35">
      <c r="A5335" s="81" t="s">
        <v>0</v>
      </c>
      <c r="B5335" s="81" t="s">
        <v>0</v>
      </c>
      <c r="C5335" s="81" t="s">
        <v>0</v>
      </c>
      <c r="D5335" s="81" t="s">
        <v>0</v>
      </c>
      <c r="E5335" s="81" t="s">
        <v>0</v>
      </c>
      <c r="F5335" s="81" t="s">
        <v>0</v>
      </c>
      <c r="G5335" s="81" t="s">
        <v>0</v>
      </c>
      <c r="H5335" s="13" t="s">
        <v>0</v>
      </c>
      <c r="I5335" s="106"/>
      <c r="J5335" s="106"/>
      <c r="K5335" s="106"/>
      <c r="L5335" s="106"/>
      <c r="M5335" s="106"/>
      <c r="N5335" s="106"/>
      <c r="O5335" s="106"/>
      <c r="P5335" s="106"/>
      <c r="Q5335" s="106"/>
      <c r="R5335" s="35"/>
    </row>
    <row r="5336" spans="1:18" s="34" customFormat="1" ht="31.2" thickBot="1" x14ac:dyDescent="0.35">
      <c r="A5336" s="45" t="s">
        <v>112</v>
      </c>
      <c r="B5336" s="45" t="s">
        <v>113</v>
      </c>
      <c r="C5336" s="45" t="s">
        <v>114</v>
      </c>
      <c r="D5336" s="46" t="s">
        <v>0</v>
      </c>
      <c r="E5336" s="45" t="s">
        <v>3014</v>
      </c>
      <c r="F5336" s="45" t="s">
        <v>115</v>
      </c>
      <c r="G5336" s="45" t="s">
        <v>116</v>
      </c>
      <c r="H5336" s="29" t="s">
        <v>1</v>
      </c>
      <c r="I5336" s="124" t="s">
        <v>3013</v>
      </c>
      <c r="J5336" s="124" t="s">
        <v>2</v>
      </c>
      <c r="K5336" s="124" t="s">
        <v>3097</v>
      </c>
      <c r="L5336" s="124" t="s">
        <v>3097</v>
      </c>
      <c r="M5336" s="124" t="s">
        <v>3098</v>
      </c>
      <c r="N5336" s="124" t="s">
        <v>3099</v>
      </c>
      <c r="O5336" s="124" t="s">
        <v>3100</v>
      </c>
      <c r="P5336" s="124" t="s">
        <v>3097</v>
      </c>
      <c r="Q5336" s="126" t="s">
        <v>3101</v>
      </c>
      <c r="R5336" s="35"/>
    </row>
    <row r="5337" spans="1:18" x14ac:dyDescent="0.3">
      <c r="A5337" s="50" t="s">
        <v>0</v>
      </c>
      <c r="B5337" s="50" t="s">
        <v>0</v>
      </c>
      <c r="C5337" s="50" t="s">
        <v>0</v>
      </c>
      <c r="D5337" s="51" t="s">
        <v>0</v>
      </c>
      <c r="E5337" s="51" t="s">
        <v>0</v>
      </c>
      <c r="F5337" s="86" t="s">
        <v>0</v>
      </c>
      <c r="G5337" s="87" t="s">
        <v>0</v>
      </c>
      <c r="H5337" s="8" t="s">
        <v>0</v>
      </c>
      <c r="I5337" s="103">
        <v>1</v>
      </c>
      <c r="J5337" s="103">
        <v>2</v>
      </c>
      <c r="K5337" s="103">
        <v>3</v>
      </c>
      <c r="L5337" s="103" t="s">
        <v>3</v>
      </c>
      <c r="M5337" s="103">
        <v>5</v>
      </c>
      <c r="N5337" s="103">
        <v>6</v>
      </c>
      <c r="O5337" s="103">
        <v>7</v>
      </c>
      <c r="P5337" s="103" t="s">
        <v>3102</v>
      </c>
      <c r="Q5337" s="103">
        <v>9</v>
      </c>
      <c r="R5337" s="35"/>
    </row>
    <row r="5338" spans="1:18" x14ac:dyDescent="0.3">
      <c r="A5338" s="41" t="s">
        <v>796</v>
      </c>
      <c r="B5338" s="41" t="s">
        <v>166</v>
      </c>
      <c r="C5338" s="40" t="s">
        <v>1127</v>
      </c>
      <c r="D5338" s="40" t="s">
        <v>1873</v>
      </c>
      <c r="E5338" s="52" t="s">
        <v>0</v>
      </c>
      <c r="F5338" s="52" t="s">
        <v>0</v>
      </c>
      <c r="G5338" s="52" t="s">
        <v>0</v>
      </c>
      <c r="H5338" s="6" t="s">
        <v>1874</v>
      </c>
      <c r="I5338" s="102"/>
      <c r="J5338" s="102"/>
      <c r="K5338" s="102"/>
      <c r="L5338" s="102">
        <f t="shared" si="1862"/>
        <v>0</v>
      </c>
      <c r="M5338" s="102">
        <v>0</v>
      </c>
      <c r="N5338" s="102"/>
      <c r="O5338" s="102"/>
      <c r="P5338" s="102">
        <f t="shared" si="1865"/>
        <v>0</v>
      </c>
      <c r="Q5338" s="102" t="str">
        <f t="shared" si="1866"/>
        <v>-</v>
      </c>
      <c r="R5338" s="35"/>
    </row>
    <row r="5339" spans="1:18" s="34" customFormat="1" ht="20.399999999999999" x14ac:dyDescent="0.3">
      <c r="A5339" s="43" t="s">
        <v>0</v>
      </c>
      <c r="B5339" s="43" t="s">
        <v>0</v>
      </c>
      <c r="C5339" s="43" t="s">
        <v>0</v>
      </c>
      <c r="D5339" s="49" t="s">
        <v>0</v>
      </c>
      <c r="E5339" s="49" t="s">
        <v>0</v>
      </c>
      <c r="F5339" s="49" t="s">
        <v>0</v>
      </c>
      <c r="G5339" s="49" t="s">
        <v>0</v>
      </c>
      <c r="H5339" s="21" t="s">
        <v>26</v>
      </c>
      <c r="I5339" s="112">
        <f>SUM(I5340,I5348,I5350)</f>
        <v>1482678</v>
      </c>
      <c r="J5339" s="112">
        <f>SUM(J5340,J5348,J5350)</f>
        <v>1445678</v>
      </c>
      <c r="K5339" s="112">
        <f>SUM(K5340,K5348,K5350)</f>
        <v>0</v>
      </c>
      <c r="L5339" s="112">
        <f t="shared" si="1862"/>
        <v>392151</v>
      </c>
      <c r="M5339" s="112">
        <f>SUM(M5340,M5348,M5350)</f>
        <v>114749</v>
      </c>
      <c r="N5339" s="112">
        <f t="shared" ref="N5339:O5339" si="1870">SUM(N5340,N5348,N5350)</f>
        <v>142021</v>
      </c>
      <c r="O5339" s="112">
        <f t="shared" si="1870"/>
        <v>135381</v>
      </c>
      <c r="P5339" s="112">
        <f t="shared" si="1865"/>
        <v>392151</v>
      </c>
      <c r="Q5339" s="112">
        <f t="shared" si="1866"/>
        <v>27.125749994120408</v>
      </c>
      <c r="R5339" s="35"/>
    </row>
    <row r="5340" spans="1:18" x14ac:dyDescent="0.3">
      <c r="A5340" s="40" t="s">
        <v>796</v>
      </c>
      <c r="B5340" s="40" t="s">
        <v>166</v>
      </c>
      <c r="C5340" s="40" t="s">
        <v>1127</v>
      </c>
      <c r="D5340" s="40" t="s">
        <v>1873</v>
      </c>
      <c r="E5340" s="52" t="s">
        <v>119</v>
      </c>
      <c r="F5340" s="52" t="s">
        <v>0</v>
      </c>
      <c r="G5340" s="52" t="s">
        <v>0</v>
      </c>
      <c r="H5340" s="6" t="s">
        <v>5</v>
      </c>
      <c r="I5340" s="104">
        <f>SUM(I5341,I5342)</f>
        <v>1252220</v>
      </c>
      <c r="J5340" s="104">
        <f>SUM(J5341,J5342)</f>
        <v>1252220</v>
      </c>
      <c r="K5340" s="104">
        <f>SUM(K5341,K5342)</f>
        <v>0</v>
      </c>
      <c r="L5340" s="104">
        <f t="shared" si="1862"/>
        <v>341106</v>
      </c>
      <c r="M5340" s="104">
        <f>SUM(M5341,M5342)</f>
        <v>104604</v>
      </c>
      <c r="N5340" s="104">
        <f t="shared" ref="N5340:O5340" si="1871">SUM(N5341,N5342)</f>
        <v>118671</v>
      </c>
      <c r="O5340" s="104">
        <f t="shared" si="1871"/>
        <v>117831</v>
      </c>
      <c r="P5340" s="104">
        <f t="shared" si="1865"/>
        <v>341106</v>
      </c>
      <c r="Q5340" s="104">
        <f t="shared" si="1866"/>
        <v>27.24010157959464</v>
      </c>
      <c r="R5340" s="35"/>
    </row>
    <row r="5341" spans="1:18" x14ac:dyDescent="0.3">
      <c r="A5341" s="40" t="s">
        <v>796</v>
      </c>
      <c r="B5341" s="40" t="s">
        <v>166</v>
      </c>
      <c r="C5341" s="40" t="s">
        <v>1127</v>
      </c>
      <c r="D5341" s="40" t="s">
        <v>1873</v>
      </c>
      <c r="E5341" s="88" t="s">
        <v>3015</v>
      </c>
      <c r="F5341" s="40"/>
      <c r="G5341" s="81" t="s">
        <v>3072</v>
      </c>
      <c r="H5341" s="9" t="s">
        <v>6</v>
      </c>
      <c r="I5341" s="102">
        <v>1104620</v>
      </c>
      <c r="J5341" s="102">
        <v>1104620</v>
      </c>
      <c r="K5341" s="102"/>
      <c r="L5341" s="102">
        <f t="shared" si="1862"/>
        <v>301740</v>
      </c>
      <c r="M5341" s="102">
        <v>93740</v>
      </c>
      <c r="N5341" s="102">
        <v>103000</v>
      </c>
      <c r="O5341" s="102">
        <v>105000</v>
      </c>
      <c r="P5341" s="102">
        <f t="shared" si="1865"/>
        <v>301740</v>
      </c>
      <c r="Q5341" s="102">
        <f t="shared" si="1866"/>
        <v>27.316181130162409</v>
      </c>
      <c r="R5341" s="35"/>
    </row>
    <row r="5342" spans="1:18" x14ac:dyDescent="0.3">
      <c r="A5342" s="41" t="s">
        <v>796</v>
      </c>
      <c r="B5342" s="41" t="s">
        <v>166</v>
      </c>
      <c r="C5342" s="41" t="s">
        <v>1127</v>
      </c>
      <c r="D5342" s="41" t="s">
        <v>1873</v>
      </c>
      <c r="E5342" s="41" t="s">
        <v>120</v>
      </c>
      <c r="F5342" s="40" t="s">
        <v>0</v>
      </c>
      <c r="G5342" s="81" t="s">
        <v>0</v>
      </c>
      <c r="H5342" s="6" t="s">
        <v>7</v>
      </c>
      <c r="I5342" s="104">
        <f>SUM(I5343:I5347)</f>
        <v>147600</v>
      </c>
      <c r="J5342" s="104">
        <f>SUM(J5343:J5347)</f>
        <v>147600</v>
      </c>
      <c r="K5342" s="104">
        <f>SUM(K5343:K5347)</f>
        <v>0</v>
      </c>
      <c r="L5342" s="104">
        <f t="shared" si="1862"/>
        <v>39366</v>
      </c>
      <c r="M5342" s="104">
        <f>SUM(M5343:M5347)</f>
        <v>10864</v>
      </c>
      <c r="N5342" s="104">
        <f t="shared" ref="N5342:O5342" si="1872">SUM(N5343:N5347)</f>
        <v>15671</v>
      </c>
      <c r="O5342" s="104">
        <f t="shared" si="1872"/>
        <v>12831</v>
      </c>
      <c r="P5342" s="104">
        <f t="shared" si="1865"/>
        <v>39366</v>
      </c>
      <c r="Q5342" s="104">
        <f t="shared" si="1866"/>
        <v>26.670731707317074</v>
      </c>
      <c r="R5342" s="35"/>
    </row>
    <row r="5343" spans="1:18" x14ac:dyDescent="0.3">
      <c r="A5343" s="40" t="s">
        <v>796</v>
      </c>
      <c r="B5343" s="40" t="s">
        <v>166</v>
      </c>
      <c r="C5343" s="40" t="s">
        <v>1127</v>
      </c>
      <c r="D5343" s="40" t="s">
        <v>1873</v>
      </c>
      <c r="E5343" s="88" t="s">
        <v>3016</v>
      </c>
      <c r="F5343" s="40" t="s">
        <v>1875</v>
      </c>
      <c r="G5343" s="81" t="s">
        <v>3072</v>
      </c>
      <c r="H5343" s="9" t="s">
        <v>9</v>
      </c>
      <c r="I5343" s="102">
        <v>28500</v>
      </c>
      <c r="J5343" s="102">
        <v>28500</v>
      </c>
      <c r="K5343" s="102"/>
      <c r="L5343" s="102">
        <f t="shared" si="1862"/>
        <v>8157</v>
      </c>
      <c r="M5343" s="102">
        <v>2526</v>
      </c>
      <c r="N5343" s="102">
        <v>2800</v>
      </c>
      <c r="O5343" s="102">
        <v>2831</v>
      </c>
      <c r="P5343" s="102">
        <f t="shared" si="1865"/>
        <v>8157</v>
      </c>
      <c r="Q5343" s="102">
        <f t="shared" si="1866"/>
        <v>28.621052631578948</v>
      </c>
      <c r="R5343" s="35"/>
    </row>
    <row r="5344" spans="1:18" x14ac:dyDescent="0.3">
      <c r="A5344" s="40" t="s">
        <v>796</v>
      </c>
      <c r="B5344" s="40" t="s">
        <v>166</v>
      </c>
      <c r="C5344" s="40" t="s">
        <v>1127</v>
      </c>
      <c r="D5344" s="40" t="s">
        <v>1873</v>
      </c>
      <c r="E5344" s="88" t="s">
        <v>3016</v>
      </c>
      <c r="F5344" s="40" t="s">
        <v>1876</v>
      </c>
      <c r="G5344" s="81" t="s">
        <v>3072</v>
      </c>
      <c r="H5344" s="9" t="s">
        <v>12</v>
      </c>
      <c r="I5344" s="102">
        <v>79000</v>
      </c>
      <c r="J5344" s="102">
        <v>79000</v>
      </c>
      <c r="K5344" s="102"/>
      <c r="L5344" s="102">
        <f t="shared" si="1862"/>
        <v>28338</v>
      </c>
      <c r="M5344" s="102">
        <v>8338</v>
      </c>
      <c r="N5344" s="102">
        <v>10000</v>
      </c>
      <c r="O5344" s="102">
        <v>10000</v>
      </c>
      <c r="P5344" s="102">
        <f t="shared" si="1865"/>
        <v>28338</v>
      </c>
      <c r="Q5344" s="102">
        <f t="shared" si="1866"/>
        <v>35.870886075949365</v>
      </c>
      <c r="R5344" s="35"/>
    </row>
    <row r="5345" spans="1:18" x14ac:dyDescent="0.3">
      <c r="A5345" s="40" t="s">
        <v>796</v>
      </c>
      <c r="B5345" s="40" t="s">
        <v>166</v>
      </c>
      <c r="C5345" s="40" t="s">
        <v>1127</v>
      </c>
      <c r="D5345" s="40" t="s">
        <v>1873</v>
      </c>
      <c r="E5345" s="88" t="s">
        <v>3016</v>
      </c>
      <c r="F5345" s="40" t="s">
        <v>1877</v>
      </c>
      <c r="G5345" s="81" t="s">
        <v>3072</v>
      </c>
      <c r="H5345" s="9" t="s">
        <v>10</v>
      </c>
      <c r="I5345" s="102">
        <v>21000</v>
      </c>
      <c r="J5345" s="102">
        <v>21000</v>
      </c>
      <c r="K5345" s="102"/>
      <c r="L5345" s="102">
        <f t="shared" si="1862"/>
        <v>0</v>
      </c>
      <c r="M5345" s="102">
        <v>0</v>
      </c>
      <c r="N5345" s="102"/>
      <c r="O5345" s="102"/>
      <c r="P5345" s="102">
        <f t="shared" si="1865"/>
        <v>0</v>
      </c>
      <c r="Q5345" s="102">
        <f t="shared" si="1866"/>
        <v>0</v>
      </c>
      <c r="R5345" s="35"/>
    </row>
    <row r="5346" spans="1:18" x14ac:dyDescent="0.3">
      <c r="A5346" s="40" t="s">
        <v>796</v>
      </c>
      <c r="B5346" s="40" t="s">
        <v>166</v>
      </c>
      <c r="C5346" s="40" t="s">
        <v>1127</v>
      </c>
      <c r="D5346" s="40" t="s">
        <v>1873</v>
      </c>
      <c r="E5346" s="88" t="s">
        <v>3016</v>
      </c>
      <c r="F5346" s="40" t="s">
        <v>1878</v>
      </c>
      <c r="G5346" s="81" t="s">
        <v>3072</v>
      </c>
      <c r="H5346" s="9" t="s">
        <v>8</v>
      </c>
      <c r="I5346" s="102">
        <v>9100</v>
      </c>
      <c r="J5346" s="102">
        <v>9100</v>
      </c>
      <c r="K5346" s="102"/>
      <c r="L5346" s="102">
        <f t="shared" si="1862"/>
        <v>0</v>
      </c>
      <c r="M5346" s="102">
        <v>0</v>
      </c>
      <c r="N5346" s="102">
        <v>0</v>
      </c>
      <c r="O5346" s="102">
        <v>0</v>
      </c>
      <c r="P5346" s="102">
        <f t="shared" si="1865"/>
        <v>0</v>
      </c>
      <c r="Q5346" s="102">
        <f t="shared" si="1866"/>
        <v>0</v>
      </c>
      <c r="R5346" s="35"/>
    </row>
    <row r="5347" spans="1:18" x14ac:dyDescent="0.3">
      <c r="A5347" s="40" t="s">
        <v>796</v>
      </c>
      <c r="B5347" s="40" t="s">
        <v>166</v>
      </c>
      <c r="C5347" s="40" t="s">
        <v>1127</v>
      </c>
      <c r="D5347" s="40" t="s">
        <v>1873</v>
      </c>
      <c r="E5347" s="88" t="s">
        <v>3016</v>
      </c>
      <c r="F5347" s="40" t="s">
        <v>1879</v>
      </c>
      <c r="G5347" s="81" t="s">
        <v>3072</v>
      </c>
      <c r="H5347" s="9" t="s">
        <v>11</v>
      </c>
      <c r="I5347" s="102">
        <v>10000</v>
      </c>
      <c r="J5347" s="102">
        <v>10000</v>
      </c>
      <c r="K5347" s="102"/>
      <c r="L5347" s="102">
        <f t="shared" si="1862"/>
        <v>2871</v>
      </c>
      <c r="M5347" s="102">
        <v>0</v>
      </c>
      <c r="N5347" s="102">
        <v>2871</v>
      </c>
      <c r="O5347" s="102"/>
      <c r="P5347" s="102">
        <f t="shared" si="1865"/>
        <v>2871</v>
      </c>
      <c r="Q5347" s="102">
        <f t="shared" si="1866"/>
        <v>28.71</v>
      </c>
      <c r="R5347" s="35"/>
    </row>
    <row r="5348" spans="1:18" x14ac:dyDescent="0.3">
      <c r="A5348" s="40" t="s">
        <v>796</v>
      </c>
      <c r="B5348" s="40" t="s">
        <v>166</v>
      </c>
      <c r="C5348" s="40" t="s">
        <v>1127</v>
      </c>
      <c r="D5348" s="40" t="s">
        <v>1873</v>
      </c>
      <c r="E5348" s="52" t="s">
        <v>124</v>
      </c>
      <c r="F5348" s="52" t="s">
        <v>0</v>
      </c>
      <c r="G5348" s="52" t="s">
        <v>0</v>
      </c>
      <c r="H5348" s="6" t="s">
        <v>14</v>
      </c>
      <c r="I5348" s="104">
        <f>SUM(I5349)</f>
        <v>116158</v>
      </c>
      <c r="J5348" s="104">
        <f>SUM(J5349)</f>
        <v>116158</v>
      </c>
      <c r="K5348" s="104">
        <f>SUM(K5349)</f>
        <v>0</v>
      </c>
      <c r="L5348" s="104">
        <f t="shared" si="1862"/>
        <v>33344</v>
      </c>
      <c r="M5348" s="104">
        <f>SUM(M5349)</f>
        <v>9844</v>
      </c>
      <c r="N5348" s="104">
        <f t="shared" ref="N5348:O5348" si="1873">SUM(N5349)</f>
        <v>12500</v>
      </c>
      <c r="O5348" s="104">
        <f t="shared" si="1873"/>
        <v>11000</v>
      </c>
      <c r="P5348" s="104">
        <f t="shared" si="1865"/>
        <v>33344</v>
      </c>
      <c r="Q5348" s="104">
        <f t="shared" si="1866"/>
        <v>28.705728404414678</v>
      </c>
      <c r="R5348" s="35"/>
    </row>
    <row r="5349" spans="1:18" x14ac:dyDescent="0.3">
      <c r="A5349" s="40" t="s">
        <v>796</v>
      </c>
      <c r="B5349" s="40" t="s">
        <v>166</v>
      </c>
      <c r="C5349" s="40" t="s">
        <v>1127</v>
      </c>
      <c r="D5349" s="40" t="s">
        <v>1873</v>
      </c>
      <c r="E5349" s="88" t="s">
        <v>3017</v>
      </c>
      <c r="F5349" s="40"/>
      <c r="G5349" s="81" t="s">
        <v>3072</v>
      </c>
      <c r="H5349" s="9" t="s">
        <v>15</v>
      </c>
      <c r="I5349" s="102">
        <v>116158</v>
      </c>
      <c r="J5349" s="102">
        <v>116158</v>
      </c>
      <c r="K5349" s="102"/>
      <c r="L5349" s="102">
        <f t="shared" si="1862"/>
        <v>33344</v>
      </c>
      <c r="M5349" s="102">
        <v>9844</v>
      </c>
      <c r="N5349" s="102">
        <v>12500</v>
      </c>
      <c r="O5349" s="102">
        <v>11000</v>
      </c>
      <c r="P5349" s="102">
        <f t="shared" si="1865"/>
        <v>33344</v>
      </c>
      <c r="Q5349" s="102">
        <f t="shared" si="1866"/>
        <v>28.705728404414678</v>
      </c>
      <c r="R5349" s="35"/>
    </row>
    <row r="5350" spans="1:18" x14ac:dyDescent="0.3">
      <c r="A5350" s="40" t="s">
        <v>796</v>
      </c>
      <c r="B5350" s="40" t="s">
        <v>166</v>
      </c>
      <c r="C5350" s="40" t="s">
        <v>1127</v>
      </c>
      <c r="D5350" s="40" t="s">
        <v>1873</v>
      </c>
      <c r="E5350" s="52" t="s">
        <v>125</v>
      </c>
      <c r="F5350" s="52" t="s">
        <v>0</v>
      </c>
      <c r="G5350" s="52" t="s">
        <v>0</v>
      </c>
      <c r="H5350" s="6" t="s">
        <v>16</v>
      </c>
      <c r="I5350" s="104">
        <f>SUM(I5351:I5358)</f>
        <v>114300</v>
      </c>
      <c r="J5350" s="104">
        <f>SUM(J5351:J5358)</f>
        <v>77300</v>
      </c>
      <c r="K5350" s="104">
        <f>SUM(K5351:K5358)</f>
        <v>0</v>
      </c>
      <c r="L5350" s="104">
        <f t="shared" si="1862"/>
        <v>17701</v>
      </c>
      <c r="M5350" s="104">
        <f>SUM(M5351:M5358)</f>
        <v>301</v>
      </c>
      <c r="N5350" s="104">
        <f t="shared" ref="N5350:O5350" si="1874">SUM(N5351:N5358)</f>
        <v>10850</v>
      </c>
      <c r="O5350" s="104">
        <f t="shared" si="1874"/>
        <v>6550</v>
      </c>
      <c r="P5350" s="104">
        <f t="shared" si="1865"/>
        <v>17701</v>
      </c>
      <c r="Q5350" s="104">
        <f t="shared" si="1866"/>
        <v>22.899094437257439</v>
      </c>
      <c r="R5350" s="35"/>
    </row>
    <row r="5351" spans="1:18" x14ac:dyDescent="0.3">
      <c r="A5351" s="40" t="s">
        <v>796</v>
      </c>
      <c r="B5351" s="40" t="s">
        <v>166</v>
      </c>
      <c r="C5351" s="40" t="s">
        <v>1127</v>
      </c>
      <c r="D5351" s="40" t="s">
        <v>1873</v>
      </c>
      <c r="E5351" s="88" t="s">
        <v>3018</v>
      </c>
      <c r="F5351" s="40"/>
      <c r="G5351" s="81" t="s">
        <v>3072</v>
      </c>
      <c r="H5351" s="9" t="s">
        <v>17</v>
      </c>
      <c r="I5351" s="102">
        <v>5000</v>
      </c>
      <c r="J5351" s="102">
        <v>1000</v>
      </c>
      <c r="K5351" s="102"/>
      <c r="L5351" s="102">
        <f t="shared" si="1862"/>
        <v>0</v>
      </c>
      <c r="M5351" s="102">
        <v>0</v>
      </c>
      <c r="N5351" s="102"/>
      <c r="O5351" s="102"/>
      <c r="P5351" s="102">
        <f t="shared" si="1865"/>
        <v>0</v>
      </c>
      <c r="Q5351" s="102">
        <f t="shared" si="1866"/>
        <v>0</v>
      </c>
      <c r="R5351" s="35"/>
    </row>
    <row r="5352" spans="1:18" x14ac:dyDescent="0.3">
      <c r="A5352" s="40" t="s">
        <v>796</v>
      </c>
      <c r="B5352" s="40" t="s">
        <v>166</v>
      </c>
      <c r="C5352" s="40" t="s">
        <v>1127</v>
      </c>
      <c r="D5352" s="40" t="s">
        <v>1873</v>
      </c>
      <c r="E5352" s="88" t="s">
        <v>3031</v>
      </c>
      <c r="F5352" s="40"/>
      <c r="G5352" s="81" t="s">
        <v>3072</v>
      </c>
      <c r="H5352" s="9" t="s">
        <v>18</v>
      </c>
      <c r="I5352" s="102">
        <v>35000</v>
      </c>
      <c r="J5352" s="102">
        <v>35000</v>
      </c>
      <c r="K5352" s="102"/>
      <c r="L5352" s="102">
        <f t="shared" si="1862"/>
        <v>9000</v>
      </c>
      <c r="M5352" s="102">
        <v>0</v>
      </c>
      <c r="N5352" s="102">
        <v>6000</v>
      </c>
      <c r="O5352" s="102">
        <v>3000</v>
      </c>
      <c r="P5352" s="102">
        <f t="shared" si="1865"/>
        <v>9000</v>
      </c>
      <c r="Q5352" s="102">
        <f t="shared" si="1866"/>
        <v>25.714285714285712</v>
      </c>
      <c r="R5352" s="35"/>
    </row>
    <row r="5353" spans="1:18" x14ac:dyDescent="0.3">
      <c r="A5353" s="40" t="s">
        <v>796</v>
      </c>
      <c r="B5353" s="40" t="s">
        <v>166</v>
      </c>
      <c r="C5353" s="40" t="s">
        <v>1127</v>
      </c>
      <c r="D5353" s="40" t="s">
        <v>1873</v>
      </c>
      <c r="E5353" s="88" t="s">
        <v>3032</v>
      </c>
      <c r="F5353" s="40"/>
      <c r="G5353" s="81" t="s">
        <v>3072</v>
      </c>
      <c r="H5353" s="9" t="s">
        <v>19</v>
      </c>
      <c r="I5353" s="102">
        <v>12500</v>
      </c>
      <c r="J5353" s="102">
        <v>12500</v>
      </c>
      <c r="K5353" s="102"/>
      <c r="L5353" s="102">
        <f t="shared" si="1862"/>
        <v>3200</v>
      </c>
      <c r="M5353" s="102">
        <v>0</v>
      </c>
      <c r="N5353" s="102">
        <v>2000</v>
      </c>
      <c r="O5353" s="102">
        <v>1200</v>
      </c>
      <c r="P5353" s="102">
        <f t="shared" si="1865"/>
        <v>3200</v>
      </c>
      <c r="Q5353" s="102">
        <f t="shared" si="1866"/>
        <v>25.6</v>
      </c>
      <c r="R5353" s="35"/>
    </row>
    <row r="5354" spans="1:18" x14ac:dyDescent="0.3">
      <c r="A5354" s="40" t="s">
        <v>796</v>
      </c>
      <c r="B5354" s="40" t="s">
        <v>166</v>
      </c>
      <c r="C5354" s="40" t="s">
        <v>1127</v>
      </c>
      <c r="D5354" s="40" t="s">
        <v>1873</v>
      </c>
      <c r="E5354" s="88" t="s">
        <v>3026</v>
      </c>
      <c r="F5354" s="40"/>
      <c r="G5354" s="81" t="s">
        <v>3072</v>
      </c>
      <c r="H5354" s="9" t="s">
        <v>20</v>
      </c>
      <c r="I5354" s="102">
        <v>14000</v>
      </c>
      <c r="J5354" s="102">
        <v>9000</v>
      </c>
      <c r="K5354" s="102"/>
      <c r="L5354" s="102">
        <f t="shared" si="1862"/>
        <v>2000</v>
      </c>
      <c r="M5354" s="102">
        <v>0</v>
      </c>
      <c r="N5354" s="102">
        <v>1000</v>
      </c>
      <c r="O5354" s="102">
        <v>1000</v>
      </c>
      <c r="P5354" s="102">
        <f t="shared" si="1865"/>
        <v>2000</v>
      </c>
      <c r="Q5354" s="102">
        <f t="shared" si="1866"/>
        <v>22.222222222222221</v>
      </c>
      <c r="R5354" s="35"/>
    </row>
    <row r="5355" spans="1:18" x14ac:dyDescent="0.3">
      <c r="A5355" s="40" t="s">
        <v>796</v>
      </c>
      <c r="B5355" s="40" t="s">
        <v>166</v>
      </c>
      <c r="C5355" s="40" t="s">
        <v>1127</v>
      </c>
      <c r="D5355" s="40" t="s">
        <v>1873</v>
      </c>
      <c r="E5355" s="88" t="s">
        <v>3033</v>
      </c>
      <c r="F5355" s="40"/>
      <c r="G5355" s="81" t="s">
        <v>3072</v>
      </c>
      <c r="H5355" s="9" t="s">
        <v>21</v>
      </c>
      <c r="I5355" s="102">
        <v>3500</v>
      </c>
      <c r="J5355" s="102">
        <v>1000</v>
      </c>
      <c r="K5355" s="102"/>
      <c r="L5355" s="102">
        <f t="shared" si="1862"/>
        <v>100</v>
      </c>
      <c r="M5355" s="102">
        <v>0</v>
      </c>
      <c r="N5355" s="102">
        <v>100</v>
      </c>
      <c r="O5355" s="102">
        <v>0</v>
      </c>
      <c r="P5355" s="102">
        <f t="shared" si="1865"/>
        <v>100</v>
      </c>
      <c r="Q5355" s="102">
        <f t="shared" si="1866"/>
        <v>10</v>
      </c>
      <c r="R5355" s="35"/>
    </row>
    <row r="5356" spans="1:18" x14ac:dyDescent="0.3">
      <c r="A5356" s="40" t="s">
        <v>796</v>
      </c>
      <c r="B5356" s="40" t="s">
        <v>166</v>
      </c>
      <c r="C5356" s="40" t="s">
        <v>1127</v>
      </c>
      <c r="D5356" s="40" t="s">
        <v>1873</v>
      </c>
      <c r="E5356" s="88" t="s">
        <v>3035</v>
      </c>
      <c r="F5356" s="40"/>
      <c r="G5356" s="81" t="s">
        <v>3072</v>
      </c>
      <c r="H5356" s="9" t="s">
        <v>23</v>
      </c>
      <c r="I5356" s="102">
        <v>9500</v>
      </c>
      <c r="J5356" s="102">
        <v>7000</v>
      </c>
      <c r="K5356" s="102"/>
      <c r="L5356" s="102">
        <f t="shared" si="1862"/>
        <v>1000</v>
      </c>
      <c r="M5356" s="102">
        <v>0</v>
      </c>
      <c r="N5356" s="102">
        <v>500</v>
      </c>
      <c r="O5356" s="102">
        <v>500</v>
      </c>
      <c r="P5356" s="102">
        <f t="shared" si="1865"/>
        <v>1000</v>
      </c>
      <c r="Q5356" s="102">
        <f t="shared" si="1866"/>
        <v>14.285714285714285</v>
      </c>
      <c r="R5356" s="35"/>
    </row>
    <row r="5357" spans="1:18" x14ac:dyDescent="0.3">
      <c r="A5357" s="40" t="s">
        <v>796</v>
      </c>
      <c r="B5357" s="40" t="s">
        <v>166</v>
      </c>
      <c r="C5357" s="40" t="s">
        <v>1127</v>
      </c>
      <c r="D5357" s="40" t="s">
        <v>1873</v>
      </c>
      <c r="E5357" s="88" t="s">
        <v>3036</v>
      </c>
      <c r="F5357" s="40"/>
      <c r="G5357" s="81" t="s">
        <v>3072</v>
      </c>
      <c r="H5357" s="9" t="s">
        <v>24</v>
      </c>
      <c r="I5357" s="102">
        <v>200</v>
      </c>
      <c r="J5357" s="102">
        <v>200</v>
      </c>
      <c r="K5357" s="102"/>
      <c r="L5357" s="102">
        <f t="shared" si="1862"/>
        <v>0</v>
      </c>
      <c r="M5357" s="102">
        <v>0</v>
      </c>
      <c r="N5357" s="102"/>
      <c r="O5357" s="102"/>
      <c r="P5357" s="102">
        <f t="shared" si="1865"/>
        <v>0</v>
      </c>
      <c r="Q5357" s="102">
        <f t="shared" si="1866"/>
        <v>0</v>
      </c>
      <c r="R5357" s="35"/>
    </row>
    <row r="5358" spans="1:18" x14ac:dyDescent="0.3">
      <c r="A5358" s="41" t="s">
        <v>796</v>
      </c>
      <c r="B5358" s="41" t="s">
        <v>166</v>
      </c>
      <c r="C5358" s="41" t="s">
        <v>1127</v>
      </c>
      <c r="D5358" s="41" t="s">
        <v>1873</v>
      </c>
      <c r="E5358" s="41" t="s">
        <v>127</v>
      </c>
      <c r="F5358" s="40" t="s">
        <v>0</v>
      </c>
      <c r="G5358" s="81" t="s">
        <v>0</v>
      </c>
      <c r="H5358" s="6" t="s">
        <v>25</v>
      </c>
      <c r="I5358" s="104">
        <f>SUM(I5359:I5361)</f>
        <v>34600</v>
      </c>
      <c r="J5358" s="104">
        <f>SUM(J5359:J5361)</f>
        <v>11600</v>
      </c>
      <c r="K5358" s="104">
        <f>SUM(K5359:K5361)</f>
        <v>0</v>
      </c>
      <c r="L5358" s="104">
        <f t="shared" si="1862"/>
        <v>2401</v>
      </c>
      <c r="M5358" s="104">
        <f>SUM(M5359:M5361)</f>
        <v>301</v>
      </c>
      <c r="N5358" s="104">
        <f t="shared" ref="N5358:O5358" si="1875">SUM(N5359:N5361)</f>
        <v>1250</v>
      </c>
      <c r="O5358" s="104">
        <f t="shared" si="1875"/>
        <v>850</v>
      </c>
      <c r="P5358" s="104">
        <f t="shared" si="1865"/>
        <v>2401</v>
      </c>
      <c r="Q5358" s="104">
        <f t="shared" si="1866"/>
        <v>20.698275862068964</v>
      </c>
      <c r="R5358" s="35"/>
    </row>
    <row r="5359" spans="1:18" x14ac:dyDescent="0.3">
      <c r="A5359" s="40" t="s">
        <v>796</v>
      </c>
      <c r="B5359" s="40" t="s">
        <v>166</v>
      </c>
      <c r="C5359" s="40" t="s">
        <v>1127</v>
      </c>
      <c r="D5359" s="40" t="s">
        <v>1873</v>
      </c>
      <c r="E5359" s="88" t="s">
        <v>3019</v>
      </c>
      <c r="F5359" s="40"/>
      <c r="G5359" s="81" t="s">
        <v>3072</v>
      </c>
      <c r="H5359" s="9" t="s">
        <v>25</v>
      </c>
      <c r="I5359" s="102">
        <v>28000</v>
      </c>
      <c r="J5359" s="102">
        <v>5000</v>
      </c>
      <c r="K5359" s="102"/>
      <c r="L5359" s="102">
        <f t="shared" si="1862"/>
        <v>700</v>
      </c>
      <c r="M5359" s="102">
        <v>0</v>
      </c>
      <c r="N5359" s="102">
        <v>500</v>
      </c>
      <c r="O5359" s="102">
        <v>200</v>
      </c>
      <c r="P5359" s="102">
        <f t="shared" si="1865"/>
        <v>700</v>
      </c>
      <c r="Q5359" s="102">
        <f t="shared" si="1866"/>
        <v>14.000000000000002</v>
      </c>
      <c r="R5359" s="35"/>
    </row>
    <row r="5360" spans="1:18" x14ac:dyDescent="0.3">
      <c r="A5360" s="40" t="s">
        <v>796</v>
      </c>
      <c r="B5360" s="40" t="s">
        <v>166</v>
      </c>
      <c r="C5360" s="40" t="s">
        <v>1127</v>
      </c>
      <c r="D5360" s="40" t="s">
        <v>1873</v>
      </c>
      <c r="E5360" s="88" t="s">
        <v>3019</v>
      </c>
      <c r="F5360" s="40" t="s">
        <v>1880</v>
      </c>
      <c r="G5360" s="81" t="s">
        <v>3072</v>
      </c>
      <c r="H5360" s="9" t="s">
        <v>135</v>
      </c>
      <c r="I5360" s="102">
        <v>3600</v>
      </c>
      <c r="J5360" s="102">
        <v>3600</v>
      </c>
      <c r="K5360" s="102"/>
      <c r="L5360" s="102">
        <f t="shared" si="1862"/>
        <v>1201</v>
      </c>
      <c r="M5360" s="102">
        <v>301</v>
      </c>
      <c r="N5360" s="102">
        <v>500</v>
      </c>
      <c r="O5360" s="102">
        <v>400</v>
      </c>
      <c r="P5360" s="102">
        <f t="shared" si="1865"/>
        <v>1201</v>
      </c>
      <c r="Q5360" s="102">
        <f t="shared" si="1866"/>
        <v>33.361111111111114</v>
      </c>
      <c r="R5360" s="35"/>
    </row>
    <row r="5361" spans="1:18" ht="20.399999999999999" x14ac:dyDescent="0.3">
      <c r="A5361" s="40" t="s">
        <v>796</v>
      </c>
      <c r="B5361" s="40" t="s">
        <v>166</v>
      </c>
      <c r="C5361" s="40" t="s">
        <v>1127</v>
      </c>
      <c r="D5361" s="40" t="s">
        <v>1873</v>
      </c>
      <c r="E5361" s="88" t="s">
        <v>3019</v>
      </c>
      <c r="F5361" s="40" t="s">
        <v>1881</v>
      </c>
      <c r="G5361" s="81" t="s">
        <v>3072</v>
      </c>
      <c r="H5361" s="9" t="s">
        <v>141</v>
      </c>
      <c r="I5361" s="102">
        <v>3000</v>
      </c>
      <c r="J5361" s="102">
        <v>3000</v>
      </c>
      <c r="K5361" s="102"/>
      <c r="L5361" s="102">
        <f t="shared" si="1862"/>
        <v>500</v>
      </c>
      <c r="M5361" s="102">
        <v>0</v>
      </c>
      <c r="N5361" s="102">
        <v>250</v>
      </c>
      <c r="O5361" s="102">
        <v>250</v>
      </c>
      <c r="P5361" s="102">
        <f t="shared" si="1865"/>
        <v>500</v>
      </c>
      <c r="Q5361" s="102">
        <f t="shared" si="1866"/>
        <v>16.666666666666664</v>
      </c>
      <c r="R5361" s="35"/>
    </row>
    <row r="5362" spans="1:18" s="34" customFormat="1" ht="20.399999999999999" x14ac:dyDescent="0.3">
      <c r="A5362" s="43" t="s">
        <v>0</v>
      </c>
      <c r="B5362" s="43" t="s">
        <v>0</v>
      </c>
      <c r="C5362" s="43" t="s">
        <v>0</v>
      </c>
      <c r="D5362" s="49" t="s">
        <v>0</v>
      </c>
      <c r="E5362" s="49" t="s">
        <v>0</v>
      </c>
      <c r="F5362" s="49" t="s">
        <v>0</v>
      </c>
      <c r="G5362" s="49" t="s">
        <v>0</v>
      </c>
      <c r="H5362" s="21" t="s">
        <v>35</v>
      </c>
      <c r="I5362" s="112">
        <f t="shared" ref="I5362:O5363" si="1876">SUM(I5363)</f>
        <v>100</v>
      </c>
      <c r="J5362" s="112">
        <f t="shared" si="1876"/>
        <v>100</v>
      </c>
      <c r="K5362" s="112">
        <f t="shared" si="1876"/>
        <v>0</v>
      </c>
      <c r="L5362" s="112">
        <f t="shared" si="1862"/>
        <v>0</v>
      </c>
      <c r="M5362" s="112">
        <f t="shared" si="1876"/>
        <v>0</v>
      </c>
      <c r="N5362" s="112">
        <f t="shared" si="1876"/>
        <v>0</v>
      </c>
      <c r="O5362" s="112">
        <f t="shared" si="1876"/>
        <v>0</v>
      </c>
      <c r="P5362" s="112">
        <f t="shared" si="1865"/>
        <v>0</v>
      </c>
      <c r="Q5362" s="112">
        <f t="shared" si="1866"/>
        <v>0</v>
      </c>
      <c r="R5362" s="35"/>
    </row>
    <row r="5363" spans="1:18" x14ac:dyDescent="0.3">
      <c r="A5363" s="40" t="s">
        <v>796</v>
      </c>
      <c r="B5363" s="40" t="s">
        <v>166</v>
      </c>
      <c r="C5363" s="40" t="s">
        <v>1127</v>
      </c>
      <c r="D5363" s="40" t="s">
        <v>1873</v>
      </c>
      <c r="E5363" s="52" t="s">
        <v>142</v>
      </c>
      <c r="F5363" s="52" t="s">
        <v>0</v>
      </c>
      <c r="G5363" s="52" t="s">
        <v>0</v>
      </c>
      <c r="H5363" s="6" t="s">
        <v>27</v>
      </c>
      <c r="I5363" s="104">
        <f t="shared" si="1876"/>
        <v>100</v>
      </c>
      <c r="J5363" s="104">
        <f t="shared" si="1876"/>
        <v>100</v>
      </c>
      <c r="K5363" s="104">
        <f t="shared" si="1876"/>
        <v>0</v>
      </c>
      <c r="L5363" s="104">
        <f t="shared" si="1862"/>
        <v>0</v>
      </c>
      <c r="M5363" s="104">
        <f t="shared" si="1876"/>
        <v>0</v>
      </c>
      <c r="N5363" s="104">
        <f t="shared" si="1876"/>
        <v>0</v>
      </c>
      <c r="O5363" s="104">
        <f t="shared" si="1876"/>
        <v>0</v>
      </c>
      <c r="P5363" s="104">
        <f t="shared" si="1865"/>
        <v>0</v>
      </c>
      <c r="Q5363" s="104">
        <f t="shared" si="1866"/>
        <v>0</v>
      </c>
      <c r="R5363" s="35"/>
    </row>
    <row r="5364" spans="1:18" x14ac:dyDescent="0.3">
      <c r="A5364" s="40" t="s">
        <v>796</v>
      </c>
      <c r="B5364" s="40" t="s">
        <v>166</v>
      </c>
      <c r="C5364" s="40" t="s">
        <v>1127</v>
      </c>
      <c r="D5364" s="40" t="s">
        <v>1873</v>
      </c>
      <c r="E5364" s="88" t="s">
        <v>3021</v>
      </c>
      <c r="F5364" s="40"/>
      <c r="G5364" s="81" t="s">
        <v>3072</v>
      </c>
      <c r="H5364" s="9" t="s">
        <v>34</v>
      </c>
      <c r="I5364" s="102">
        <v>100</v>
      </c>
      <c r="J5364" s="102">
        <v>100</v>
      </c>
      <c r="K5364" s="102"/>
      <c r="L5364" s="102">
        <f t="shared" si="1862"/>
        <v>0</v>
      </c>
      <c r="M5364" s="102">
        <v>0</v>
      </c>
      <c r="N5364" s="102"/>
      <c r="O5364" s="102"/>
      <c r="P5364" s="102">
        <f t="shared" si="1865"/>
        <v>0</v>
      </c>
      <c r="Q5364" s="102">
        <f t="shared" si="1866"/>
        <v>0</v>
      </c>
      <c r="R5364" s="35"/>
    </row>
    <row r="5365" spans="1:18" s="34" customFormat="1" ht="20.399999999999999" x14ac:dyDescent="0.3">
      <c r="A5365" s="43" t="s">
        <v>0</v>
      </c>
      <c r="B5365" s="43" t="s">
        <v>0</v>
      </c>
      <c r="C5365" s="43" t="s">
        <v>0</v>
      </c>
      <c r="D5365" s="49" t="s">
        <v>0</v>
      </c>
      <c r="E5365" s="49" t="s">
        <v>0</v>
      </c>
      <c r="F5365" s="49" t="s">
        <v>0</v>
      </c>
      <c r="G5365" s="49" t="s">
        <v>0</v>
      </c>
      <c r="H5365" s="21" t="s">
        <v>53</v>
      </c>
      <c r="I5365" s="112">
        <f>SUM(I5366)</f>
        <v>8000</v>
      </c>
      <c r="J5365" s="112">
        <f>SUM(J5366)</f>
        <v>0</v>
      </c>
      <c r="K5365" s="112">
        <f>SUM(K5366)</f>
        <v>0</v>
      </c>
      <c r="L5365" s="112">
        <f t="shared" si="1862"/>
        <v>0</v>
      </c>
      <c r="M5365" s="112">
        <f>SUM(M5366)</f>
        <v>0</v>
      </c>
      <c r="N5365" s="112">
        <f t="shared" ref="N5365:O5365" si="1877">SUM(N5366)</f>
        <v>0</v>
      </c>
      <c r="O5365" s="112">
        <f t="shared" si="1877"/>
        <v>0</v>
      </c>
      <c r="P5365" s="112">
        <f t="shared" si="1865"/>
        <v>0</v>
      </c>
      <c r="Q5365" s="112" t="str">
        <f t="shared" si="1866"/>
        <v>-</v>
      </c>
      <c r="R5365" s="35"/>
    </row>
    <row r="5366" spans="1:18" x14ac:dyDescent="0.3">
      <c r="A5366" s="40" t="s">
        <v>796</v>
      </c>
      <c r="B5366" s="40" t="s">
        <v>166</v>
      </c>
      <c r="C5366" s="40" t="s">
        <v>1127</v>
      </c>
      <c r="D5366" s="40" t="s">
        <v>1873</v>
      </c>
      <c r="E5366" s="52" t="s">
        <v>149</v>
      </c>
      <c r="F5366" s="52" t="s">
        <v>0</v>
      </c>
      <c r="G5366" s="52" t="s">
        <v>0</v>
      </c>
      <c r="H5366" s="6" t="s">
        <v>46</v>
      </c>
      <c r="I5366" s="104">
        <f>SUM(I5367:I5368)</f>
        <v>8000</v>
      </c>
      <c r="J5366" s="104">
        <f>SUM(J5367:J5368)</f>
        <v>0</v>
      </c>
      <c r="K5366" s="104">
        <f>SUM(K5367:K5368)</f>
        <v>0</v>
      </c>
      <c r="L5366" s="104">
        <f t="shared" si="1862"/>
        <v>0</v>
      </c>
      <c r="M5366" s="104">
        <f>SUM(M5367:M5368)</f>
        <v>0</v>
      </c>
      <c r="N5366" s="104">
        <f t="shared" ref="N5366:O5366" si="1878">SUM(N5367:N5368)</f>
        <v>0</v>
      </c>
      <c r="O5366" s="104">
        <f t="shared" si="1878"/>
        <v>0</v>
      </c>
      <c r="P5366" s="104">
        <f t="shared" si="1865"/>
        <v>0</v>
      </c>
      <c r="Q5366" s="104" t="str">
        <f t="shared" si="1866"/>
        <v>-</v>
      </c>
      <c r="R5366" s="35"/>
    </row>
    <row r="5367" spans="1:18" x14ac:dyDescent="0.3">
      <c r="A5367" s="40" t="s">
        <v>796</v>
      </c>
      <c r="B5367" s="40" t="s">
        <v>166</v>
      </c>
      <c r="C5367" s="40" t="s">
        <v>1127</v>
      </c>
      <c r="D5367" s="40" t="s">
        <v>1873</v>
      </c>
      <c r="E5367" s="88" t="s">
        <v>3022</v>
      </c>
      <c r="F5367" s="40"/>
      <c r="G5367" s="81" t="s">
        <v>3072</v>
      </c>
      <c r="H5367" s="9" t="s">
        <v>49</v>
      </c>
      <c r="I5367" s="102">
        <v>7000</v>
      </c>
      <c r="J5367" s="102">
        <v>0</v>
      </c>
      <c r="K5367" s="102"/>
      <c r="L5367" s="102">
        <f t="shared" si="1862"/>
        <v>0</v>
      </c>
      <c r="M5367" s="102">
        <v>0</v>
      </c>
      <c r="N5367" s="102"/>
      <c r="O5367" s="102"/>
      <c r="P5367" s="102">
        <f t="shared" si="1865"/>
        <v>0</v>
      </c>
      <c r="Q5367" s="102" t="str">
        <f t="shared" si="1866"/>
        <v>-</v>
      </c>
      <c r="R5367" s="35"/>
    </row>
    <row r="5368" spans="1:18" x14ac:dyDescent="0.3">
      <c r="A5368" s="40" t="s">
        <v>796</v>
      </c>
      <c r="B5368" s="40" t="s">
        <v>166</v>
      </c>
      <c r="C5368" s="40" t="s">
        <v>1127</v>
      </c>
      <c r="D5368" s="40" t="s">
        <v>1873</v>
      </c>
      <c r="E5368" s="88" t="s">
        <v>3037</v>
      </c>
      <c r="F5368" s="40"/>
      <c r="G5368" s="81" t="s">
        <v>3072</v>
      </c>
      <c r="H5368" s="9" t="s">
        <v>52</v>
      </c>
      <c r="I5368" s="102">
        <v>1000</v>
      </c>
      <c r="J5368" s="102">
        <v>0</v>
      </c>
      <c r="K5368" s="102"/>
      <c r="L5368" s="102">
        <f t="shared" si="1862"/>
        <v>0</v>
      </c>
      <c r="M5368" s="102">
        <v>0</v>
      </c>
      <c r="N5368" s="102"/>
      <c r="O5368" s="102"/>
      <c r="P5368" s="102">
        <f t="shared" si="1865"/>
        <v>0</v>
      </c>
      <c r="Q5368" s="102" t="str">
        <f t="shared" si="1866"/>
        <v>-</v>
      </c>
      <c r="R5368" s="35"/>
    </row>
    <row r="5369" spans="1:18" s="34" customFormat="1" x14ac:dyDescent="0.3">
      <c r="A5369" s="49" t="s">
        <v>0</v>
      </c>
      <c r="B5369" s="49" t="s">
        <v>0</v>
      </c>
      <c r="C5369" s="49" t="s">
        <v>0</v>
      </c>
      <c r="D5369" s="49" t="s">
        <v>0</v>
      </c>
      <c r="E5369" s="49" t="s">
        <v>0</v>
      </c>
      <c r="F5369" s="49" t="s">
        <v>0</v>
      </c>
      <c r="G5369" s="49" t="s">
        <v>0</v>
      </c>
      <c r="H5369" s="21" t="s">
        <v>1882</v>
      </c>
      <c r="I5369" s="112">
        <f>SUM(I5339,I5362,I5365)</f>
        <v>1490778</v>
      </c>
      <c r="J5369" s="112">
        <f>SUM(J5339,J5362,J5365)</f>
        <v>1445778</v>
      </c>
      <c r="K5369" s="112">
        <f>SUM(K5339,K5362,K5365)</f>
        <v>0</v>
      </c>
      <c r="L5369" s="112">
        <f t="shared" si="1862"/>
        <v>392151</v>
      </c>
      <c r="M5369" s="112">
        <f>SUM(M5339,M5362,M5365)</f>
        <v>114749</v>
      </c>
      <c r="N5369" s="112">
        <f t="shared" ref="N5369:O5369" si="1879">SUM(N5339,N5362,N5365)</f>
        <v>142021</v>
      </c>
      <c r="O5369" s="112">
        <f t="shared" si="1879"/>
        <v>135381</v>
      </c>
      <c r="P5369" s="112">
        <f t="shared" si="1865"/>
        <v>392151</v>
      </c>
      <c r="Q5369" s="112">
        <f t="shared" si="1866"/>
        <v>27.123873789751951</v>
      </c>
      <c r="R5369" s="35"/>
    </row>
    <row r="5370" spans="1:18" ht="15" thickBot="1" x14ac:dyDescent="0.35">
      <c r="A5370" s="81" t="s">
        <v>0</v>
      </c>
      <c r="B5370" s="81" t="s">
        <v>0</v>
      </c>
      <c r="C5370" s="81" t="s">
        <v>0</v>
      </c>
      <c r="D5370" s="81" t="s">
        <v>0</v>
      </c>
      <c r="E5370" s="81" t="s">
        <v>0</v>
      </c>
      <c r="F5370" s="81" t="s">
        <v>0</v>
      </c>
      <c r="G5370" s="81" t="s">
        <v>0</v>
      </c>
      <c r="H5370" s="6" t="s">
        <v>152</v>
      </c>
      <c r="I5370" s="104">
        <v>50</v>
      </c>
      <c r="J5370" s="104">
        <v>50</v>
      </c>
      <c r="K5370" s="104"/>
      <c r="L5370" s="104"/>
      <c r="M5370" s="104"/>
      <c r="N5370" s="104"/>
      <c r="O5370" s="104"/>
      <c r="P5370" s="104"/>
      <c r="Q5370" s="104"/>
      <c r="R5370" s="35"/>
    </row>
    <row r="5371" spans="1:18" s="34" customFormat="1" ht="31.2" thickBot="1" x14ac:dyDescent="0.35">
      <c r="A5371" s="127" t="s">
        <v>0</v>
      </c>
      <c r="B5371" s="127" t="s">
        <v>0</v>
      </c>
      <c r="C5371" s="127" t="s">
        <v>0</v>
      </c>
      <c r="D5371" s="127" t="s">
        <v>0</v>
      </c>
      <c r="E5371" s="127" t="s">
        <v>0</v>
      </c>
      <c r="F5371" s="127" t="s">
        <v>0</v>
      </c>
      <c r="G5371" s="127" t="s">
        <v>0</v>
      </c>
      <c r="H5371" s="29" t="s">
        <v>63</v>
      </c>
      <c r="I5371" s="124" t="s">
        <v>3013</v>
      </c>
      <c r="J5371" s="124" t="s">
        <v>2</v>
      </c>
      <c r="K5371" s="124" t="s">
        <v>3097</v>
      </c>
      <c r="L5371" s="124" t="s">
        <v>3097</v>
      </c>
      <c r="M5371" s="124" t="s">
        <v>3098</v>
      </c>
      <c r="N5371" s="124" t="s">
        <v>3099</v>
      </c>
      <c r="O5371" s="124" t="s">
        <v>3100</v>
      </c>
      <c r="P5371" s="124" t="s">
        <v>3097</v>
      </c>
      <c r="Q5371" s="126" t="s">
        <v>3101</v>
      </c>
      <c r="R5371" s="35"/>
    </row>
    <row r="5372" spans="1:18" x14ac:dyDescent="0.3">
      <c r="A5372" s="128"/>
      <c r="B5372" s="128"/>
      <c r="C5372" s="128"/>
      <c r="D5372" s="128"/>
      <c r="E5372" s="128"/>
      <c r="F5372" s="128"/>
      <c r="G5372" s="128"/>
      <c r="H5372" s="10" t="s">
        <v>0</v>
      </c>
      <c r="I5372" s="103">
        <v>1</v>
      </c>
      <c r="J5372" s="103">
        <v>2</v>
      </c>
      <c r="K5372" s="103">
        <v>3</v>
      </c>
      <c r="L5372" s="103" t="s">
        <v>3</v>
      </c>
      <c r="M5372" s="103">
        <v>5</v>
      </c>
      <c r="N5372" s="103">
        <v>6</v>
      </c>
      <c r="O5372" s="103">
        <v>7</v>
      </c>
      <c r="P5372" s="103" t="s">
        <v>3102</v>
      </c>
      <c r="Q5372" s="103">
        <v>9</v>
      </c>
      <c r="R5372" s="35"/>
    </row>
    <row r="5373" spans="1:18" x14ac:dyDescent="0.3">
      <c r="A5373" s="128"/>
      <c r="B5373" s="128"/>
      <c r="C5373" s="128"/>
      <c r="D5373" s="128"/>
      <c r="E5373" s="128"/>
      <c r="F5373" s="128"/>
      <c r="G5373" s="128"/>
      <c r="H5373" s="11" t="s">
        <v>100</v>
      </c>
      <c r="I5373" s="105">
        <f>SUM(I5369)</f>
        <v>1490778</v>
      </c>
      <c r="J5373" s="105">
        <f>SUM(J5369)</f>
        <v>1445778</v>
      </c>
      <c r="K5373" s="105">
        <f>SUM(K5369)</f>
        <v>0</v>
      </c>
      <c r="L5373" s="105">
        <f t="shared" si="1862"/>
        <v>392151</v>
      </c>
      <c r="M5373" s="105">
        <f>SUM(M5369)</f>
        <v>114749</v>
      </c>
      <c r="N5373" s="105">
        <f t="shared" ref="N5373:O5373" si="1880">SUM(N5369)</f>
        <v>142021</v>
      </c>
      <c r="O5373" s="105">
        <f t="shared" si="1880"/>
        <v>135381</v>
      </c>
      <c r="P5373" s="105">
        <f t="shared" si="1865"/>
        <v>392151</v>
      </c>
      <c r="Q5373" s="105">
        <f t="shared" si="1866"/>
        <v>27.123873789751951</v>
      </c>
      <c r="R5373" s="35"/>
    </row>
    <row r="5374" spans="1:18" x14ac:dyDescent="0.3">
      <c r="A5374" s="128"/>
      <c r="B5374" s="128"/>
      <c r="C5374" s="128"/>
      <c r="D5374" s="128"/>
      <c r="E5374" s="128"/>
      <c r="F5374" s="128"/>
      <c r="G5374" s="128"/>
      <c r="H5374" s="12" t="s">
        <v>62</v>
      </c>
      <c r="I5374" s="105">
        <f>SUM(I5373)</f>
        <v>1490778</v>
      </c>
      <c r="J5374" s="105">
        <f>SUM(J5373)</f>
        <v>1445778</v>
      </c>
      <c r="K5374" s="105">
        <f>SUM(K5373)</f>
        <v>0</v>
      </c>
      <c r="L5374" s="105">
        <f t="shared" si="1862"/>
        <v>392151</v>
      </c>
      <c r="M5374" s="105">
        <f>SUM(M5373)</f>
        <v>114749</v>
      </c>
      <c r="N5374" s="105">
        <f t="shared" ref="N5374:O5374" si="1881">SUM(N5373)</f>
        <v>142021</v>
      </c>
      <c r="O5374" s="105">
        <f t="shared" si="1881"/>
        <v>135381</v>
      </c>
      <c r="P5374" s="105">
        <f t="shared" si="1865"/>
        <v>392151</v>
      </c>
      <c r="Q5374" s="105">
        <f t="shared" si="1866"/>
        <v>27.123873789751951</v>
      </c>
      <c r="R5374" s="35"/>
    </row>
    <row r="5375" spans="1:18" ht="15" thickBot="1" x14ac:dyDescent="0.35">
      <c r="A5375" s="129"/>
      <c r="B5375" s="129"/>
      <c r="C5375" s="129"/>
      <c r="D5375" s="129"/>
      <c r="E5375" s="129"/>
      <c r="F5375" s="129"/>
      <c r="G5375" s="129"/>
      <c r="R5375" s="35"/>
    </row>
    <row r="5376" spans="1:18" s="34" customFormat="1" ht="31.2" thickBot="1" x14ac:dyDescent="0.35">
      <c r="A5376" s="45" t="s">
        <v>112</v>
      </c>
      <c r="B5376" s="45" t="s">
        <v>113</v>
      </c>
      <c r="C5376" s="45" t="s">
        <v>114</v>
      </c>
      <c r="D5376" s="46" t="s">
        <v>0</v>
      </c>
      <c r="E5376" s="45" t="s">
        <v>3014</v>
      </c>
      <c r="F5376" s="45" t="s">
        <v>115</v>
      </c>
      <c r="G5376" s="45" t="s">
        <v>116</v>
      </c>
      <c r="H5376" s="29" t="s">
        <v>1</v>
      </c>
      <c r="I5376" s="124" t="s">
        <v>3013</v>
      </c>
      <c r="J5376" s="124" t="s">
        <v>2</v>
      </c>
      <c r="K5376" s="124" t="s">
        <v>3097</v>
      </c>
      <c r="L5376" s="124" t="s">
        <v>3097</v>
      </c>
      <c r="M5376" s="124" t="s">
        <v>3098</v>
      </c>
      <c r="N5376" s="124" t="s">
        <v>3099</v>
      </c>
      <c r="O5376" s="124" t="s">
        <v>3100</v>
      </c>
      <c r="P5376" s="124" t="s">
        <v>3097</v>
      </c>
      <c r="Q5376" s="126" t="s">
        <v>3101</v>
      </c>
      <c r="R5376" s="35"/>
    </row>
    <row r="5377" spans="1:18" x14ac:dyDescent="0.3">
      <c r="A5377" s="50" t="s">
        <v>0</v>
      </c>
      <c r="B5377" s="50" t="s">
        <v>0</v>
      </c>
      <c r="C5377" s="50" t="s">
        <v>0</v>
      </c>
      <c r="D5377" s="51" t="s">
        <v>0</v>
      </c>
      <c r="E5377" s="51" t="s">
        <v>0</v>
      </c>
      <c r="F5377" s="86" t="s">
        <v>0</v>
      </c>
      <c r="G5377" s="87" t="s">
        <v>0</v>
      </c>
      <c r="H5377" s="8" t="s">
        <v>0</v>
      </c>
      <c r="I5377" s="103">
        <v>1</v>
      </c>
      <c r="J5377" s="103">
        <v>2</v>
      </c>
      <c r="K5377" s="103">
        <v>3</v>
      </c>
      <c r="L5377" s="103" t="s">
        <v>3</v>
      </c>
      <c r="M5377" s="103">
        <v>5</v>
      </c>
      <c r="N5377" s="103">
        <v>6</v>
      </c>
      <c r="O5377" s="103">
        <v>7</v>
      </c>
      <c r="P5377" s="103" t="s">
        <v>3102</v>
      </c>
      <c r="Q5377" s="103">
        <v>9</v>
      </c>
      <c r="R5377" s="35"/>
    </row>
    <row r="5378" spans="1:18" x14ac:dyDescent="0.3">
      <c r="A5378" s="41" t="s">
        <v>796</v>
      </c>
      <c r="B5378" s="41" t="s">
        <v>166</v>
      </c>
      <c r="C5378" s="40" t="s">
        <v>1138</v>
      </c>
      <c r="D5378" s="40" t="s">
        <v>1883</v>
      </c>
      <c r="E5378" s="52" t="s">
        <v>0</v>
      </c>
      <c r="F5378" s="52" t="s">
        <v>0</v>
      </c>
      <c r="G5378" s="52" t="s">
        <v>0</v>
      </c>
      <c r="H5378" s="6" t="s">
        <v>1884</v>
      </c>
      <c r="I5378" s="102"/>
      <c r="J5378" s="102"/>
      <c r="K5378" s="102"/>
      <c r="L5378" s="102">
        <f t="shared" si="1862"/>
        <v>0</v>
      </c>
      <c r="M5378" s="102">
        <v>0</v>
      </c>
      <c r="N5378" s="102"/>
      <c r="O5378" s="102"/>
      <c r="P5378" s="102">
        <f t="shared" si="1865"/>
        <v>0</v>
      </c>
      <c r="Q5378" s="102" t="str">
        <f t="shared" si="1866"/>
        <v>-</v>
      </c>
      <c r="R5378" s="35"/>
    </row>
    <row r="5379" spans="1:18" s="34" customFormat="1" ht="20.399999999999999" x14ac:dyDescent="0.3">
      <c r="A5379" s="43" t="s">
        <v>0</v>
      </c>
      <c r="B5379" s="43" t="s">
        <v>0</v>
      </c>
      <c r="C5379" s="43" t="s">
        <v>0</v>
      </c>
      <c r="D5379" s="49" t="s">
        <v>0</v>
      </c>
      <c r="E5379" s="49" t="s">
        <v>0</v>
      </c>
      <c r="F5379" s="49" t="s">
        <v>0</v>
      </c>
      <c r="G5379" s="49" t="s">
        <v>0</v>
      </c>
      <c r="H5379" s="21" t="s">
        <v>26</v>
      </c>
      <c r="I5379" s="112">
        <f>SUM(I5380,I5388,I5390)</f>
        <v>2624346</v>
      </c>
      <c r="J5379" s="112">
        <f>SUM(J5380,J5388,J5390)</f>
        <v>2490996</v>
      </c>
      <c r="K5379" s="112">
        <f>SUM(K5380,K5388,K5390)</f>
        <v>0</v>
      </c>
      <c r="L5379" s="112">
        <f t="shared" si="1862"/>
        <v>620039</v>
      </c>
      <c r="M5379" s="112">
        <f>SUM(M5380,M5388,M5390)</f>
        <v>187739</v>
      </c>
      <c r="N5379" s="112">
        <f t="shared" ref="N5379:O5379" si="1882">SUM(N5380,N5388,N5390)</f>
        <v>221750</v>
      </c>
      <c r="O5379" s="112">
        <f t="shared" si="1882"/>
        <v>210550</v>
      </c>
      <c r="P5379" s="112">
        <f t="shared" si="1865"/>
        <v>620039</v>
      </c>
      <c r="Q5379" s="112">
        <f t="shared" si="1866"/>
        <v>24.891208175364394</v>
      </c>
      <c r="R5379" s="35"/>
    </row>
    <row r="5380" spans="1:18" x14ac:dyDescent="0.3">
      <c r="A5380" s="40" t="s">
        <v>796</v>
      </c>
      <c r="B5380" s="40" t="s">
        <v>166</v>
      </c>
      <c r="C5380" s="40" t="s">
        <v>1138</v>
      </c>
      <c r="D5380" s="40" t="s">
        <v>1883</v>
      </c>
      <c r="E5380" s="52" t="s">
        <v>119</v>
      </c>
      <c r="F5380" s="52" t="s">
        <v>0</v>
      </c>
      <c r="G5380" s="52" t="s">
        <v>0</v>
      </c>
      <c r="H5380" s="6" t="s">
        <v>5</v>
      </c>
      <c r="I5380" s="104">
        <f>SUM(I5381,I5382)</f>
        <v>2229946</v>
      </c>
      <c r="J5380" s="104">
        <f>SUM(J5381,J5382)</f>
        <v>2206796</v>
      </c>
      <c r="K5380" s="104">
        <f>SUM(K5381,K5382)</f>
        <v>0</v>
      </c>
      <c r="L5380" s="104">
        <f t="shared" si="1862"/>
        <v>543257</v>
      </c>
      <c r="M5380" s="104">
        <f>SUM(M5381,M5382)</f>
        <v>171157</v>
      </c>
      <c r="N5380" s="104">
        <f t="shared" ref="N5380:O5380" si="1883">SUM(N5381,N5382)</f>
        <v>190200</v>
      </c>
      <c r="O5380" s="104">
        <f t="shared" si="1883"/>
        <v>181900</v>
      </c>
      <c r="P5380" s="104">
        <f t="shared" si="1865"/>
        <v>543257</v>
      </c>
      <c r="Q5380" s="104">
        <f t="shared" si="1866"/>
        <v>24.617454445268162</v>
      </c>
      <c r="R5380" s="35"/>
    </row>
    <row r="5381" spans="1:18" x14ac:dyDescent="0.3">
      <c r="A5381" s="40" t="s">
        <v>796</v>
      </c>
      <c r="B5381" s="40" t="s">
        <v>166</v>
      </c>
      <c r="C5381" s="40" t="s">
        <v>1138</v>
      </c>
      <c r="D5381" s="40" t="s">
        <v>1883</v>
      </c>
      <c r="E5381" s="88" t="s">
        <v>3015</v>
      </c>
      <c r="F5381" s="40"/>
      <c r="G5381" s="81" t="s">
        <v>3072</v>
      </c>
      <c r="H5381" s="9" t="s">
        <v>6</v>
      </c>
      <c r="I5381" s="102">
        <v>1892096</v>
      </c>
      <c r="J5381" s="102">
        <v>1875346</v>
      </c>
      <c r="K5381" s="102"/>
      <c r="L5381" s="102">
        <f t="shared" si="1862"/>
        <v>473231</v>
      </c>
      <c r="M5381" s="102">
        <v>153231</v>
      </c>
      <c r="N5381" s="102">
        <v>160000</v>
      </c>
      <c r="O5381" s="102">
        <v>160000</v>
      </c>
      <c r="P5381" s="102">
        <f t="shared" si="1865"/>
        <v>473231</v>
      </c>
      <c r="Q5381" s="102">
        <f t="shared" si="1866"/>
        <v>25.234330091620429</v>
      </c>
      <c r="R5381" s="35"/>
    </row>
    <row r="5382" spans="1:18" x14ac:dyDescent="0.3">
      <c r="A5382" s="41" t="s">
        <v>796</v>
      </c>
      <c r="B5382" s="41" t="s">
        <v>166</v>
      </c>
      <c r="C5382" s="41" t="s">
        <v>1138</v>
      </c>
      <c r="D5382" s="41" t="s">
        <v>1883</v>
      </c>
      <c r="E5382" s="41" t="s">
        <v>120</v>
      </c>
      <c r="F5382" s="40" t="s">
        <v>0</v>
      </c>
      <c r="G5382" s="81" t="s">
        <v>0</v>
      </c>
      <c r="H5382" s="6" t="s">
        <v>7</v>
      </c>
      <c r="I5382" s="104">
        <f>SUM(I5383:I5387)</f>
        <v>337850</v>
      </c>
      <c r="J5382" s="104">
        <f>SUM(J5383:J5387)</f>
        <v>331450</v>
      </c>
      <c r="K5382" s="104">
        <f>SUM(K5383:K5387)</f>
        <v>0</v>
      </c>
      <c r="L5382" s="104">
        <f t="shared" si="1862"/>
        <v>70026</v>
      </c>
      <c r="M5382" s="104">
        <f>SUM(M5383:M5387)</f>
        <v>17926</v>
      </c>
      <c r="N5382" s="104">
        <f t="shared" ref="N5382:O5382" si="1884">SUM(N5383:N5387)</f>
        <v>30200</v>
      </c>
      <c r="O5382" s="104">
        <f t="shared" si="1884"/>
        <v>21900</v>
      </c>
      <c r="P5382" s="104">
        <f t="shared" si="1865"/>
        <v>70026</v>
      </c>
      <c r="Q5382" s="104">
        <f t="shared" si="1866"/>
        <v>21.127168502036504</v>
      </c>
      <c r="R5382" s="35"/>
    </row>
    <row r="5383" spans="1:18" x14ac:dyDescent="0.3">
      <c r="A5383" s="40" t="s">
        <v>796</v>
      </c>
      <c r="B5383" s="40" t="s">
        <v>166</v>
      </c>
      <c r="C5383" s="40" t="s">
        <v>1138</v>
      </c>
      <c r="D5383" s="40" t="s">
        <v>1883</v>
      </c>
      <c r="E5383" s="88" t="s">
        <v>3016</v>
      </c>
      <c r="F5383" s="40" t="s">
        <v>1885</v>
      </c>
      <c r="G5383" s="81" t="s">
        <v>3072</v>
      </c>
      <c r="H5383" s="9" t="s">
        <v>9</v>
      </c>
      <c r="I5383" s="102">
        <v>53300</v>
      </c>
      <c r="J5383" s="102">
        <v>51500</v>
      </c>
      <c r="K5383" s="102"/>
      <c r="L5383" s="102">
        <f t="shared" si="1862"/>
        <v>12133</v>
      </c>
      <c r="M5383" s="102">
        <v>2933</v>
      </c>
      <c r="N5383" s="102">
        <v>4600</v>
      </c>
      <c r="O5383" s="102">
        <v>4600</v>
      </c>
      <c r="P5383" s="102">
        <f t="shared" si="1865"/>
        <v>12133</v>
      </c>
      <c r="Q5383" s="102">
        <f t="shared" si="1866"/>
        <v>23.559223300970874</v>
      </c>
      <c r="R5383" s="35"/>
    </row>
    <row r="5384" spans="1:18" x14ac:dyDescent="0.3">
      <c r="A5384" s="40" t="s">
        <v>796</v>
      </c>
      <c r="B5384" s="40" t="s">
        <v>166</v>
      </c>
      <c r="C5384" s="40" t="s">
        <v>1138</v>
      </c>
      <c r="D5384" s="40" t="s">
        <v>1883</v>
      </c>
      <c r="E5384" s="88" t="s">
        <v>3016</v>
      </c>
      <c r="F5384" s="40" t="s">
        <v>1886</v>
      </c>
      <c r="G5384" s="81" t="s">
        <v>3072</v>
      </c>
      <c r="H5384" s="9" t="s">
        <v>12</v>
      </c>
      <c r="I5384" s="102">
        <v>187000</v>
      </c>
      <c r="J5384" s="102">
        <v>183400</v>
      </c>
      <c r="K5384" s="102"/>
      <c r="L5384" s="102">
        <f t="shared" si="1862"/>
        <v>49593</v>
      </c>
      <c r="M5384" s="102">
        <v>14993</v>
      </c>
      <c r="N5384" s="102">
        <v>17300</v>
      </c>
      <c r="O5384" s="102">
        <v>17300</v>
      </c>
      <c r="P5384" s="102">
        <f t="shared" si="1865"/>
        <v>49593</v>
      </c>
      <c r="Q5384" s="102">
        <f t="shared" si="1866"/>
        <v>27.040894220283533</v>
      </c>
      <c r="R5384" s="35"/>
    </row>
    <row r="5385" spans="1:18" x14ac:dyDescent="0.3">
      <c r="A5385" s="40" t="s">
        <v>796</v>
      </c>
      <c r="B5385" s="40" t="s">
        <v>166</v>
      </c>
      <c r="C5385" s="40" t="s">
        <v>1138</v>
      </c>
      <c r="D5385" s="40" t="s">
        <v>1883</v>
      </c>
      <c r="E5385" s="88" t="s">
        <v>3016</v>
      </c>
      <c r="F5385" s="40" t="s">
        <v>1887</v>
      </c>
      <c r="G5385" s="81" t="s">
        <v>3072</v>
      </c>
      <c r="H5385" s="9" t="s">
        <v>10</v>
      </c>
      <c r="I5385" s="102">
        <v>44000</v>
      </c>
      <c r="J5385" s="102">
        <v>43000</v>
      </c>
      <c r="K5385" s="102"/>
      <c r="L5385" s="102">
        <f t="shared" si="1862"/>
        <v>0</v>
      </c>
      <c r="M5385" s="102">
        <v>0</v>
      </c>
      <c r="N5385" s="102"/>
      <c r="O5385" s="102"/>
      <c r="P5385" s="102">
        <f t="shared" si="1865"/>
        <v>0</v>
      </c>
      <c r="Q5385" s="102">
        <f t="shared" si="1866"/>
        <v>0</v>
      </c>
      <c r="R5385" s="35"/>
    </row>
    <row r="5386" spans="1:18" x14ac:dyDescent="0.3">
      <c r="A5386" s="40" t="s">
        <v>796</v>
      </c>
      <c r="B5386" s="40" t="s">
        <v>166</v>
      </c>
      <c r="C5386" s="40" t="s">
        <v>1138</v>
      </c>
      <c r="D5386" s="40" t="s">
        <v>1883</v>
      </c>
      <c r="E5386" s="88" t="s">
        <v>3016</v>
      </c>
      <c r="F5386" s="40" t="s">
        <v>1888</v>
      </c>
      <c r="G5386" s="81" t="s">
        <v>3072</v>
      </c>
      <c r="H5386" s="9" t="s">
        <v>8</v>
      </c>
      <c r="I5386" s="102">
        <v>41250</v>
      </c>
      <c r="J5386" s="102">
        <v>41250</v>
      </c>
      <c r="K5386" s="102"/>
      <c r="L5386" s="102">
        <f t="shared" si="1862"/>
        <v>0</v>
      </c>
      <c r="M5386" s="102">
        <v>0</v>
      </c>
      <c r="N5386" s="102"/>
      <c r="O5386" s="102"/>
      <c r="P5386" s="102">
        <f t="shared" si="1865"/>
        <v>0</v>
      </c>
      <c r="Q5386" s="102">
        <f t="shared" si="1866"/>
        <v>0</v>
      </c>
      <c r="R5386" s="35"/>
    </row>
    <row r="5387" spans="1:18" x14ac:dyDescent="0.3">
      <c r="A5387" s="40" t="s">
        <v>796</v>
      </c>
      <c r="B5387" s="40" t="s">
        <v>166</v>
      </c>
      <c r="C5387" s="40" t="s">
        <v>1138</v>
      </c>
      <c r="D5387" s="40" t="s">
        <v>1883</v>
      </c>
      <c r="E5387" s="88" t="s">
        <v>3016</v>
      </c>
      <c r="F5387" s="40" t="s">
        <v>1889</v>
      </c>
      <c r="G5387" s="81" t="s">
        <v>3072</v>
      </c>
      <c r="H5387" s="9" t="s">
        <v>11</v>
      </c>
      <c r="I5387" s="102">
        <v>12300</v>
      </c>
      <c r="J5387" s="102">
        <v>12300</v>
      </c>
      <c r="K5387" s="102"/>
      <c r="L5387" s="102">
        <f t="shared" ref="L5387:L5449" si="1885">SUM(M5387:O5387)</f>
        <v>8300</v>
      </c>
      <c r="M5387" s="102">
        <v>0</v>
      </c>
      <c r="N5387" s="102">
        <v>8300</v>
      </c>
      <c r="O5387" s="102"/>
      <c r="P5387" s="102">
        <f t="shared" si="1865"/>
        <v>8300</v>
      </c>
      <c r="Q5387" s="102">
        <f t="shared" si="1866"/>
        <v>67.479674796747972</v>
      </c>
      <c r="R5387" s="35"/>
    </row>
    <row r="5388" spans="1:18" x14ac:dyDescent="0.3">
      <c r="A5388" s="40" t="s">
        <v>796</v>
      </c>
      <c r="B5388" s="40" t="s">
        <v>166</v>
      </c>
      <c r="C5388" s="40" t="s">
        <v>1138</v>
      </c>
      <c r="D5388" s="40" t="s">
        <v>1883</v>
      </c>
      <c r="E5388" s="52" t="s">
        <v>124</v>
      </c>
      <c r="F5388" s="52" t="s">
        <v>0</v>
      </c>
      <c r="G5388" s="52" t="s">
        <v>0</v>
      </c>
      <c r="H5388" s="6" t="s">
        <v>14</v>
      </c>
      <c r="I5388" s="104">
        <f>SUM(I5389)</f>
        <v>197500</v>
      </c>
      <c r="J5388" s="104">
        <f>SUM(J5389)</f>
        <v>195900</v>
      </c>
      <c r="K5388" s="104">
        <f>SUM(K5389)</f>
        <v>0</v>
      </c>
      <c r="L5388" s="104">
        <f t="shared" si="1885"/>
        <v>51290</v>
      </c>
      <c r="M5388" s="104">
        <f>SUM(M5389)</f>
        <v>16090</v>
      </c>
      <c r="N5388" s="104">
        <f t="shared" ref="N5388:O5388" si="1886">SUM(N5389)</f>
        <v>18500</v>
      </c>
      <c r="O5388" s="104">
        <f t="shared" si="1886"/>
        <v>16700</v>
      </c>
      <c r="P5388" s="104">
        <f t="shared" si="1865"/>
        <v>51290</v>
      </c>
      <c r="Q5388" s="104">
        <f t="shared" si="1866"/>
        <v>26.181725370086777</v>
      </c>
      <c r="R5388" s="35"/>
    </row>
    <row r="5389" spans="1:18" x14ac:dyDescent="0.3">
      <c r="A5389" s="40" t="s">
        <v>796</v>
      </c>
      <c r="B5389" s="40" t="s">
        <v>166</v>
      </c>
      <c r="C5389" s="40" t="s">
        <v>1138</v>
      </c>
      <c r="D5389" s="40" t="s">
        <v>1883</v>
      </c>
      <c r="E5389" s="88" t="s">
        <v>3017</v>
      </c>
      <c r="F5389" s="40"/>
      <c r="G5389" s="81" t="s">
        <v>3072</v>
      </c>
      <c r="H5389" s="9" t="s">
        <v>15</v>
      </c>
      <c r="I5389" s="102">
        <v>197500</v>
      </c>
      <c r="J5389" s="102">
        <v>195900</v>
      </c>
      <c r="K5389" s="102"/>
      <c r="L5389" s="102">
        <f t="shared" si="1885"/>
        <v>51290</v>
      </c>
      <c r="M5389" s="102">
        <v>16090</v>
      </c>
      <c r="N5389" s="102">
        <v>18500</v>
      </c>
      <c r="O5389" s="102">
        <v>16700</v>
      </c>
      <c r="P5389" s="102">
        <f t="shared" si="1865"/>
        <v>51290</v>
      </c>
      <c r="Q5389" s="102">
        <f t="shared" si="1866"/>
        <v>26.181725370086777</v>
      </c>
      <c r="R5389" s="35"/>
    </row>
    <row r="5390" spans="1:18" x14ac:dyDescent="0.3">
      <c r="A5390" s="40" t="s">
        <v>796</v>
      </c>
      <c r="B5390" s="40" t="s">
        <v>166</v>
      </c>
      <c r="C5390" s="40" t="s">
        <v>1138</v>
      </c>
      <c r="D5390" s="40" t="s">
        <v>1883</v>
      </c>
      <c r="E5390" s="52" t="s">
        <v>125</v>
      </c>
      <c r="F5390" s="52" t="s">
        <v>0</v>
      </c>
      <c r="G5390" s="52" t="s">
        <v>0</v>
      </c>
      <c r="H5390" s="6" t="s">
        <v>16</v>
      </c>
      <c r="I5390" s="104">
        <f>SUM(I5391:I5398)</f>
        <v>196900</v>
      </c>
      <c r="J5390" s="104">
        <f>SUM(J5391:J5398)</f>
        <v>88300</v>
      </c>
      <c r="K5390" s="104">
        <f>SUM(K5391:K5398)</f>
        <v>0</v>
      </c>
      <c r="L5390" s="104">
        <f t="shared" si="1885"/>
        <v>25492</v>
      </c>
      <c r="M5390" s="104">
        <f>SUM(M5391:M5398)</f>
        <v>492</v>
      </c>
      <c r="N5390" s="104">
        <f t="shared" ref="N5390:O5390" si="1887">SUM(N5391:N5398)</f>
        <v>13050</v>
      </c>
      <c r="O5390" s="104">
        <f t="shared" si="1887"/>
        <v>11950</v>
      </c>
      <c r="P5390" s="104">
        <f t="shared" ref="P5390:P5449" si="1888">K5390+L5390</f>
        <v>25492</v>
      </c>
      <c r="Q5390" s="104">
        <f t="shared" ref="Q5390:Q5449" si="1889">IF(J5390=0,"-",P5390/J5390*100)</f>
        <v>28.869762174405434</v>
      </c>
      <c r="R5390" s="35"/>
    </row>
    <row r="5391" spans="1:18" x14ac:dyDescent="0.3">
      <c r="A5391" s="40" t="s">
        <v>796</v>
      </c>
      <c r="B5391" s="40" t="s">
        <v>166</v>
      </c>
      <c r="C5391" s="40" t="s">
        <v>1138</v>
      </c>
      <c r="D5391" s="40" t="s">
        <v>1883</v>
      </c>
      <c r="E5391" s="88" t="s">
        <v>3018</v>
      </c>
      <c r="F5391" s="40"/>
      <c r="G5391" s="81" t="s">
        <v>3072</v>
      </c>
      <c r="H5391" s="9" t="s">
        <v>17</v>
      </c>
      <c r="I5391" s="102">
        <v>3000</v>
      </c>
      <c r="J5391" s="102">
        <v>0</v>
      </c>
      <c r="K5391" s="102"/>
      <c r="L5391" s="102">
        <f t="shared" si="1885"/>
        <v>0</v>
      </c>
      <c r="M5391" s="102">
        <v>0</v>
      </c>
      <c r="N5391" s="102"/>
      <c r="O5391" s="102"/>
      <c r="P5391" s="102">
        <f t="shared" si="1888"/>
        <v>0</v>
      </c>
      <c r="Q5391" s="102" t="str">
        <f t="shared" si="1889"/>
        <v>-</v>
      </c>
      <c r="R5391" s="35"/>
    </row>
    <row r="5392" spans="1:18" x14ac:dyDescent="0.3">
      <c r="A5392" s="40" t="s">
        <v>796</v>
      </c>
      <c r="B5392" s="40" t="s">
        <v>166</v>
      </c>
      <c r="C5392" s="40" t="s">
        <v>1138</v>
      </c>
      <c r="D5392" s="40" t="s">
        <v>1883</v>
      </c>
      <c r="E5392" s="88" t="s">
        <v>3031</v>
      </c>
      <c r="F5392" s="40"/>
      <c r="G5392" s="81" t="s">
        <v>3072</v>
      </c>
      <c r="H5392" s="9" t="s">
        <v>18</v>
      </c>
      <c r="I5392" s="102">
        <v>37500</v>
      </c>
      <c r="J5392" s="102">
        <v>37500</v>
      </c>
      <c r="K5392" s="102"/>
      <c r="L5392" s="102">
        <f t="shared" si="1885"/>
        <v>13500</v>
      </c>
      <c r="M5392" s="102">
        <v>0</v>
      </c>
      <c r="N5392" s="102">
        <v>7000</v>
      </c>
      <c r="O5392" s="102">
        <v>6500</v>
      </c>
      <c r="P5392" s="102">
        <f t="shared" si="1888"/>
        <v>13500</v>
      </c>
      <c r="Q5392" s="102">
        <f t="shared" si="1889"/>
        <v>36</v>
      </c>
      <c r="R5392" s="35"/>
    </row>
    <row r="5393" spans="1:18" x14ac:dyDescent="0.3">
      <c r="A5393" s="40" t="s">
        <v>796</v>
      </c>
      <c r="B5393" s="40" t="s">
        <v>166</v>
      </c>
      <c r="C5393" s="40" t="s">
        <v>1138</v>
      </c>
      <c r="D5393" s="40" t="s">
        <v>1883</v>
      </c>
      <c r="E5393" s="88" t="s">
        <v>3032</v>
      </c>
      <c r="F5393" s="40"/>
      <c r="G5393" s="81" t="s">
        <v>3072</v>
      </c>
      <c r="H5393" s="9" t="s">
        <v>19</v>
      </c>
      <c r="I5393" s="102">
        <v>15000</v>
      </c>
      <c r="J5393" s="102">
        <v>15000</v>
      </c>
      <c r="K5393" s="102"/>
      <c r="L5393" s="102">
        <f t="shared" si="1885"/>
        <v>4500</v>
      </c>
      <c r="M5393" s="102">
        <v>0</v>
      </c>
      <c r="N5393" s="102">
        <v>2500</v>
      </c>
      <c r="O5393" s="102">
        <v>2000</v>
      </c>
      <c r="P5393" s="102">
        <f t="shared" si="1888"/>
        <v>4500</v>
      </c>
      <c r="Q5393" s="102">
        <f t="shared" si="1889"/>
        <v>30</v>
      </c>
      <c r="R5393" s="35"/>
    </row>
    <row r="5394" spans="1:18" x14ac:dyDescent="0.3">
      <c r="A5394" s="40" t="s">
        <v>796</v>
      </c>
      <c r="B5394" s="40" t="s">
        <v>166</v>
      </c>
      <c r="C5394" s="40" t="s">
        <v>1138</v>
      </c>
      <c r="D5394" s="40" t="s">
        <v>1883</v>
      </c>
      <c r="E5394" s="88" t="s">
        <v>3026</v>
      </c>
      <c r="F5394" s="40"/>
      <c r="G5394" s="81" t="s">
        <v>3072</v>
      </c>
      <c r="H5394" s="9" t="s">
        <v>20</v>
      </c>
      <c r="I5394" s="102">
        <v>50000</v>
      </c>
      <c r="J5394" s="102">
        <v>0</v>
      </c>
      <c r="K5394" s="102"/>
      <c r="L5394" s="102">
        <f t="shared" si="1885"/>
        <v>0</v>
      </c>
      <c r="M5394" s="102">
        <v>0</v>
      </c>
      <c r="N5394" s="102"/>
      <c r="O5394" s="102"/>
      <c r="P5394" s="102">
        <f t="shared" si="1888"/>
        <v>0</v>
      </c>
      <c r="Q5394" s="102" t="str">
        <f t="shared" si="1889"/>
        <v>-</v>
      </c>
      <c r="R5394" s="35"/>
    </row>
    <row r="5395" spans="1:18" x14ac:dyDescent="0.3">
      <c r="A5395" s="40" t="s">
        <v>796</v>
      </c>
      <c r="B5395" s="40" t="s">
        <v>166</v>
      </c>
      <c r="C5395" s="40" t="s">
        <v>1138</v>
      </c>
      <c r="D5395" s="40" t="s">
        <v>1883</v>
      </c>
      <c r="E5395" s="88" t="s">
        <v>3033</v>
      </c>
      <c r="F5395" s="40"/>
      <c r="G5395" s="81" t="s">
        <v>3072</v>
      </c>
      <c r="H5395" s="9" t="s">
        <v>21</v>
      </c>
      <c r="I5395" s="102">
        <v>1000</v>
      </c>
      <c r="J5395" s="102">
        <v>0</v>
      </c>
      <c r="K5395" s="102"/>
      <c r="L5395" s="102">
        <f t="shared" si="1885"/>
        <v>0</v>
      </c>
      <c r="M5395" s="102">
        <v>0</v>
      </c>
      <c r="N5395" s="102"/>
      <c r="O5395" s="102"/>
      <c r="P5395" s="102">
        <f t="shared" si="1888"/>
        <v>0</v>
      </c>
      <c r="Q5395" s="102" t="str">
        <f t="shared" si="1889"/>
        <v>-</v>
      </c>
      <c r="R5395" s="35"/>
    </row>
    <row r="5396" spans="1:18" x14ac:dyDescent="0.3">
      <c r="A5396" s="40" t="s">
        <v>796</v>
      </c>
      <c r="B5396" s="40" t="s">
        <v>166</v>
      </c>
      <c r="C5396" s="40" t="s">
        <v>1138</v>
      </c>
      <c r="D5396" s="40" t="s">
        <v>1883</v>
      </c>
      <c r="E5396" s="88" t="s">
        <v>3035</v>
      </c>
      <c r="F5396" s="40"/>
      <c r="G5396" s="81" t="s">
        <v>3072</v>
      </c>
      <c r="H5396" s="9" t="s">
        <v>23</v>
      </c>
      <c r="I5396" s="102">
        <v>5000</v>
      </c>
      <c r="J5396" s="102">
        <v>0</v>
      </c>
      <c r="K5396" s="102"/>
      <c r="L5396" s="102">
        <f t="shared" si="1885"/>
        <v>0</v>
      </c>
      <c r="M5396" s="102">
        <v>0</v>
      </c>
      <c r="N5396" s="102"/>
      <c r="O5396" s="102"/>
      <c r="P5396" s="102">
        <f t="shared" si="1888"/>
        <v>0</v>
      </c>
      <c r="Q5396" s="102" t="str">
        <f t="shared" si="1889"/>
        <v>-</v>
      </c>
      <c r="R5396" s="35"/>
    </row>
    <row r="5397" spans="1:18" x14ac:dyDescent="0.3">
      <c r="A5397" s="40" t="s">
        <v>796</v>
      </c>
      <c r="B5397" s="40" t="s">
        <v>166</v>
      </c>
      <c r="C5397" s="40" t="s">
        <v>1138</v>
      </c>
      <c r="D5397" s="40" t="s">
        <v>1883</v>
      </c>
      <c r="E5397" s="88" t="s">
        <v>3036</v>
      </c>
      <c r="F5397" s="40"/>
      <c r="G5397" s="81" t="s">
        <v>3072</v>
      </c>
      <c r="H5397" s="9" t="s">
        <v>24</v>
      </c>
      <c r="I5397" s="102">
        <v>0</v>
      </c>
      <c r="J5397" s="102">
        <v>0</v>
      </c>
      <c r="K5397" s="102"/>
      <c r="L5397" s="102">
        <f t="shared" si="1885"/>
        <v>0</v>
      </c>
      <c r="M5397" s="102">
        <v>0</v>
      </c>
      <c r="N5397" s="102"/>
      <c r="O5397" s="102"/>
      <c r="P5397" s="102">
        <f t="shared" si="1888"/>
        <v>0</v>
      </c>
      <c r="Q5397" s="102" t="str">
        <f t="shared" si="1889"/>
        <v>-</v>
      </c>
      <c r="R5397" s="35"/>
    </row>
    <row r="5398" spans="1:18" x14ac:dyDescent="0.3">
      <c r="A5398" s="41" t="s">
        <v>796</v>
      </c>
      <c r="B5398" s="41" t="s">
        <v>166</v>
      </c>
      <c r="C5398" s="41" t="s">
        <v>1138</v>
      </c>
      <c r="D5398" s="41" t="s">
        <v>1883</v>
      </c>
      <c r="E5398" s="41" t="s">
        <v>127</v>
      </c>
      <c r="F5398" s="40" t="s">
        <v>0</v>
      </c>
      <c r="G5398" s="81" t="s">
        <v>0</v>
      </c>
      <c r="H5398" s="6" t="s">
        <v>25</v>
      </c>
      <c r="I5398" s="104">
        <f>SUM(I5399:I5401)</f>
        <v>85400</v>
      </c>
      <c r="J5398" s="104">
        <f>SUM(J5399:J5401)</f>
        <v>35800</v>
      </c>
      <c r="K5398" s="104">
        <f>SUM(K5399:K5401)</f>
        <v>0</v>
      </c>
      <c r="L5398" s="104">
        <f t="shared" si="1885"/>
        <v>7492</v>
      </c>
      <c r="M5398" s="104">
        <f>SUM(M5399:M5401)</f>
        <v>492</v>
      </c>
      <c r="N5398" s="104">
        <f t="shared" ref="N5398:O5398" si="1890">SUM(N5399:N5401)</f>
        <v>3550</v>
      </c>
      <c r="O5398" s="104">
        <f t="shared" si="1890"/>
        <v>3450</v>
      </c>
      <c r="P5398" s="104">
        <f t="shared" si="1888"/>
        <v>7492</v>
      </c>
      <c r="Q5398" s="104">
        <f t="shared" si="1889"/>
        <v>20.927374301675979</v>
      </c>
      <c r="R5398" s="35"/>
    </row>
    <row r="5399" spans="1:18" x14ac:dyDescent="0.3">
      <c r="A5399" s="40" t="s">
        <v>796</v>
      </c>
      <c r="B5399" s="40" t="s">
        <v>166</v>
      </c>
      <c r="C5399" s="40" t="s">
        <v>1138</v>
      </c>
      <c r="D5399" s="40" t="s">
        <v>1883</v>
      </c>
      <c r="E5399" s="88" t="s">
        <v>3019</v>
      </c>
      <c r="F5399" s="40"/>
      <c r="G5399" s="81" t="s">
        <v>3072</v>
      </c>
      <c r="H5399" s="9" t="s">
        <v>25</v>
      </c>
      <c r="I5399" s="102">
        <v>69500</v>
      </c>
      <c r="J5399" s="102">
        <v>20000</v>
      </c>
      <c r="K5399" s="102"/>
      <c r="L5399" s="102">
        <f t="shared" si="1885"/>
        <v>4000</v>
      </c>
      <c r="M5399" s="102">
        <v>0</v>
      </c>
      <c r="N5399" s="102">
        <v>2000</v>
      </c>
      <c r="O5399" s="102">
        <v>2000</v>
      </c>
      <c r="P5399" s="102">
        <f t="shared" si="1888"/>
        <v>4000</v>
      </c>
      <c r="Q5399" s="102">
        <f t="shared" si="1889"/>
        <v>20</v>
      </c>
      <c r="R5399" s="35"/>
    </row>
    <row r="5400" spans="1:18" x14ac:dyDescent="0.3">
      <c r="A5400" s="40" t="s">
        <v>796</v>
      </c>
      <c r="B5400" s="40" t="s">
        <v>166</v>
      </c>
      <c r="C5400" s="40" t="s">
        <v>1138</v>
      </c>
      <c r="D5400" s="40" t="s">
        <v>1883</v>
      </c>
      <c r="E5400" s="88" t="s">
        <v>3019</v>
      </c>
      <c r="F5400" s="40" t="s">
        <v>1890</v>
      </c>
      <c r="G5400" s="81" t="s">
        <v>3072</v>
      </c>
      <c r="H5400" s="9" t="s">
        <v>135</v>
      </c>
      <c r="I5400" s="102">
        <v>6400</v>
      </c>
      <c r="J5400" s="102">
        <v>6300</v>
      </c>
      <c r="K5400" s="102"/>
      <c r="L5400" s="102">
        <f t="shared" si="1885"/>
        <v>1892</v>
      </c>
      <c r="M5400" s="102">
        <v>492</v>
      </c>
      <c r="N5400" s="102">
        <v>750</v>
      </c>
      <c r="O5400" s="102">
        <v>650</v>
      </c>
      <c r="P5400" s="102">
        <f t="shared" si="1888"/>
        <v>1892</v>
      </c>
      <c r="Q5400" s="102">
        <f t="shared" si="1889"/>
        <v>30.031746031746032</v>
      </c>
      <c r="R5400" s="35"/>
    </row>
    <row r="5401" spans="1:18" ht="20.399999999999999" x14ac:dyDescent="0.3">
      <c r="A5401" s="40" t="s">
        <v>796</v>
      </c>
      <c r="B5401" s="40" t="s">
        <v>166</v>
      </c>
      <c r="C5401" s="40" t="s">
        <v>1138</v>
      </c>
      <c r="D5401" s="40" t="s">
        <v>1883</v>
      </c>
      <c r="E5401" s="88" t="s">
        <v>3019</v>
      </c>
      <c r="F5401" s="40" t="s">
        <v>1891</v>
      </c>
      <c r="G5401" s="81" t="s">
        <v>3072</v>
      </c>
      <c r="H5401" s="9" t="s">
        <v>141</v>
      </c>
      <c r="I5401" s="102">
        <v>9500</v>
      </c>
      <c r="J5401" s="102">
        <v>9500</v>
      </c>
      <c r="K5401" s="102"/>
      <c r="L5401" s="102">
        <f t="shared" si="1885"/>
        <v>1600</v>
      </c>
      <c r="M5401" s="102">
        <v>0</v>
      </c>
      <c r="N5401" s="102">
        <v>800</v>
      </c>
      <c r="O5401" s="102">
        <v>800</v>
      </c>
      <c r="P5401" s="102">
        <f t="shared" si="1888"/>
        <v>1600</v>
      </c>
      <c r="Q5401" s="102">
        <f t="shared" si="1889"/>
        <v>16.842105263157894</v>
      </c>
      <c r="R5401" s="35"/>
    </row>
    <row r="5402" spans="1:18" s="34" customFormat="1" ht="20.399999999999999" x14ac:dyDescent="0.3">
      <c r="A5402" s="43" t="s">
        <v>0</v>
      </c>
      <c r="B5402" s="43" t="s">
        <v>0</v>
      </c>
      <c r="C5402" s="43" t="s">
        <v>0</v>
      </c>
      <c r="D5402" s="49" t="s">
        <v>0</v>
      </c>
      <c r="E5402" s="49" t="s">
        <v>0</v>
      </c>
      <c r="F5402" s="49" t="s">
        <v>0</v>
      </c>
      <c r="G5402" s="49" t="s">
        <v>0</v>
      </c>
      <c r="H5402" s="21" t="s">
        <v>35</v>
      </c>
      <c r="I5402" s="112">
        <f t="shared" ref="I5402:O5403" si="1891">SUM(I5403)</f>
        <v>100</v>
      </c>
      <c r="J5402" s="112">
        <f t="shared" si="1891"/>
        <v>100</v>
      </c>
      <c r="K5402" s="112">
        <f t="shared" si="1891"/>
        <v>0</v>
      </c>
      <c r="L5402" s="112">
        <f t="shared" si="1885"/>
        <v>0</v>
      </c>
      <c r="M5402" s="112">
        <f t="shared" si="1891"/>
        <v>0</v>
      </c>
      <c r="N5402" s="112">
        <f t="shared" si="1891"/>
        <v>0</v>
      </c>
      <c r="O5402" s="112">
        <f t="shared" si="1891"/>
        <v>0</v>
      </c>
      <c r="P5402" s="112">
        <f t="shared" si="1888"/>
        <v>0</v>
      </c>
      <c r="Q5402" s="112">
        <f t="shared" si="1889"/>
        <v>0</v>
      </c>
      <c r="R5402" s="35"/>
    </row>
    <row r="5403" spans="1:18" x14ac:dyDescent="0.3">
      <c r="A5403" s="40" t="s">
        <v>796</v>
      </c>
      <c r="B5403" s="40" t="s">
        <v>166</v>
      </c>
      <c r="C5403" s="40" t="s">
        <v>1138</v>
      </c>
      <c r="D5403" s="40" t="s">
        <v>1883</v>
      </c>
      <c r="E5403" s="52" t="s">
        <v>142</v>
      </c>
      <c r="F5403" s="52" t="s">
        <v>0</v>
      </c>
      <c r="G5403" s="52" t="s">
        <v>0</v>
      </c>
      <c r="H5403" s="6" t="s">
        <v>27</v>
      </c>
      <c r="I5403" s="104">
        <f t="shared" si="1891"/>
        <v>100</v>
      </c>
      <c r="J5403" s="104">
        <f t="shared" si="1891"/>
        <v>100</v>
      </c>
      <c r="K5403" s="104">
        <f t="shared" si="1891"/>
        <v>0</v>
      </c>
      <c r="L5403" s="104">
        <f t="shared" si="1885"/>
        <v>0</v>
      </c>
      <c r="M5403" s="104">
        <f t="shared" si="1891"/>
        <v>0</v>
      </c>
      <c r="N5403" s="104">
        <f t="shared" si="1891"/>
        <v>0</v>
      </c>
      <c r="O5403" s="104">
        <f t="shared" si="1891"/>
        <v>0</v>
      </c>
      <c r="P5403" s="104">
        <f t="shared" si="1888"/>
        <v>0</v>
      </c>
      <c r="Q5403" s="104">
        <f t="shared" si="1889"/>
        <v>0</v>
      </c>
      <c r="R5403" s="35"/>
    </row>
    <row r="5404" spans="1:18" x14ac:dyDescent="0.3">
      <c r="A5404" s="40" t="s">
        <v>796</v>
      </c>
      <c r="B5404" s="40" t="s">
        <v>166</v>
      </c>
      <c r="C5404" s="40" t="s">
        <v>1138</v>
      </c>
      <c r="D5404" s="40" t="s">
        <v>1883</v>
      </c>
      <c r="E5404" s="88" t="s">
        <v>3021</v>
      </c>
      <c r="F5404" s="40"/>
      <c r="G5404" s="81" t="s">
        <v>3072</v>
      </c>
      <c r="H5404" s="9" t="s">
        <v>34</v>
      </c>
      <c r="I5404" s="102">
        <v>100</v>
      </c>
      <c r="J5404" s="102">
        <v>100</v>
      </c>
      <c r="K5404" s="102"/>
      <c r="L5404" s="102">
        <f t="shared" si="1885"/>
        <v>0</v>
      </c>
      <c r="M5404" s="102">
        <v>0</v>
      </c>
      <c r="N5404" s="102"/>
      <c r="O5404" s="102"/>
      <c r="P5404" s="102">
        <f t="shared" si="1888"/>
        <v>0</v>
      </c>
      <c r="Q5404" s="102">
        <f t="shared" si="1889"/>
        <v>0</v>
      </c>
      <c r="R5404" s="35"/>
    </row>
    <row r="5405" spans="1:18" s="34" customFormat="1" ht="20.399999999999999" x14ac:dyDescent="0.3">
      <c r="A5405" s="43" t="s">
        <v>0</v>
      </c>
      <c r="B5405" s="43" t="s">
        <v>0</v>
      </c>
      <c r="C5405" s="43" t="s">
        <v>0</v>
      </c>
      <c r="D5405" s="49" t="s">
        <v>0</v>
      </c>
      <c r="E5405" s="49" t="s">
        <v>0</v>
      </c>
      <c r="F5405" s="49" t="s">
        <v>0</v>
      </c>
      <c r="G5405" s="49" t="s">
        <v>0</v>
      </c>
      <c r="H5405" s="21" t="s">
        <v>53</v>
      </c>
      <c r="I5405" s="112">
        <f>SUM(I5406)</f>
        <v>50000</v>
      </c>
      <c r="J5405" s="112">
        <f>SUM(J5406)</f>
        <v>0</v>
      </c>
      <c r="K5405" s="112">
        <f>SUM(K5406)</f>
        <v>0</v>
      </c>
      <c r="L5405" s="112">
        <f t="shared" si="1885"/>
        <v>0</v>
      </c>
      <c r="M5405" s="112">
        <f>SUM(M5406)</f>
        <v>0</v>
      </c>
      <c r="N5405" s="112">
        <f t="shared" ref="N5405:O5405" si="1892">SUM(N5406)</f>
        <v>0</v>
      </c>
      <c r="O5405" s="112">
        <f t="shared" si="1892"/>
        <v>0</v>
      </c>
      <c r="P5405" s="112">
        <f t="shared" si="1888"/>
        <v>0</v>
      </c>
      <c r="Q5405" s="112" t="str">
        <f t="shared" si="1889"/>
        <v>-</v>
      </c>
      <c r="R5405" s="35"/>
    </row>
    <row r="5406" spans="1:18" x14ac:dyDescent="0.3">
      <c r="A5406" s="40" t="s">
        <v>796</v>
      </c>
      <c r="B5406" s="40" t="s">
        <v>166</v>
      </c>
      <c r="C5406" s="40" t="s">
        <v>1138</v>
      </c>
      <c r="D5406" s="40" t="s">
        <v>1883</v>
      </c>
      <c r="E5406" s="52" t="s">
        <v>149</v>
      </c>
      <c r="F5406" s="52" t="s">
        <v>0</v>
      </c>
      <c r="G5406" s="52" t="s">
        <v>0</v>
      </c>
      <c r="H5406" s="6" t="s">
        <v>46</v>
      </c>
      <c r="I5406" s="104">
        <f>SUM(I5407:I5408)</f>
        <v>50000</v>
      </c>
      <c r="J5406" s="104">
        <f>SUM(J5407:J5408)</f>
        <v>0</v>
      </c>
      <c r="K5406" s="104">
        <f>SUM(K5407:K5408)</f>
        <v>0</v>
      </c>
      <c r="L5406" s="104">
        <f t="shared" si="1885"/>
        <v>0</v>
      </c>
      <c r="M5406" s="104">
        <f>SUM(M5407:M5408)</f>
        <v>0</v>
      </c>
      <c r="N5406" s="104">
        <f t="shared" ref="N5406:O5406" si="1893">SUM(N5407:N5408)</f>
        <v>0</v>
      </c>
      <c r="O5406" s="104">
        <f t="shared" si="1893"/>
        <v>0</v>
      </c>
      <c r="P5406" s="104">
        <f t="shared" si="1888"/>
        <v>0</v>
      </c>
      <c r="Q5406" s="104" t="str">
        <f t="shared" si="1889"/>
        <v>-</v>
      </c>
      <c r="R5406" s="35"/>
    </row>
    <row r="5407" spans="1:18" x14ac:dyDescent="0.3">
      <c r="A5407" s="40" t="s">
        <v>796</v>
      </c>
      <c r="B5407" s="40" t="s">
        <v>166</v>
      </c>
      <c r="C5407" s="40" t="s">
        <v>1138</v>
      </c>
      <c r="D5407" s="40" t="s">
        <v>1883</v>
      </c>
      <c r="E5407" s="88" t="s">
        <v>3022</v>
      </c>
      <c r="F5407" s="40"/>
      <c r="G5407" s="81" t="s">
        <v>3072</v>
      </c>
      <c r="H5407" s="9" t="s">
        <v>49</v>
      </c>
      <c r="I5407" s="102">
        <v>25000</v>
      </c>
      <c r="J5407" s="102">
        <v>0</v>
      </c>
      <c r="K5407" s="102"/>
      <c r="L5407" s="102">
        <f t="shared" si="1885"/>
        <v>0</v>
      </c>
      <c r="M5407" s="102">
        <v>0</v>
      </c>
      <c r="N5407" s="102"/>
      <c r="O5407" s="102"/>
      <c r="P5407" s="102">
        <f t="shared" si="1888"/>
        <v>0</v>
      </c>
      <c r="Q5407" s="102" t="str">
        <f t="shared" si="1889"/>
        <v>-</v>
      </c>
      <c r="R5407" s="35"/>
    </row>
    <row r="5408" spans="1:18" x14ac:dyDescent="0.3">
      <c r="A5408" s="40" t="s">
        <v>796</v>
      </c>
      <c r="B5408" s="40" t="s">
        <v>166</v>
      </c>
      <c r="C5408" s="40" t="s">
        <v>1138</v>
      </c>
      <c r="D5408" s="40" t="s">
        <v>1883</v>
      </c>
      <c r="E5408" s="88" t="s">
        <v>3037</v>
      </c>
      <c r="F5408" s="40"/>
      <c r="G5408" s="81" t="s">
        <v>3072</v>
      </c>
      <c r="H5408" s="9" t="s">
        <v>52</v>
      </c>
      <c r="I5408" s="102">
        <v>25000</v>
      </c>
      <c r="J5408" s="102">
        <v>0</v>
      </c>
      <c r="K5408" s="102"/>
      <c r="L5408" s="102">
        <f t="shared" si="1885"/>
        <v>0</v>
      </c>
      <c r="M5408" s="102">
        <v>0</v>
      </c>
      <c r="N5408" s="102"/>
      <c r="O5408" s="102"/>
      <c r="P5408" s="102">
        <f t="shared" si="1888"/>
        <v>0</v>
      </c>
      <c r="Q5408" s="102" t="str">
        <f t="shared" si="1889"/>
        <v>-</v>
      </c>
      <c r="R5408" s="35"/>
    </row>
    <row r="5409" spans="1:18" s="34" customFormat="1" ht="20.399999999999999" x14ac:dyDescent="0.3">
      <c r="A5409" s="49" t="s">
        <v>0</v>
      </c>
      <c r="B5409" s="49" t="s">
        <v>0</v>
      </c>
      <c r="C5409" s="49" t="s">
        <v>0</v>
      </c>
      <c r="D5409" s="49" t="s">
        <v>0</v>
      </c>
      <c r="E5409" s="49" t="s">
        <v>0</v>
      </c>
      <c r="F5409" s="49" t="s">
        <v>0</v>
      </c>
      <c r="G5409" s="49" t="s">
        <v>0</v>
      </c>
      <c r="H5409" s="21" t="s">
        <v>1892</v>
      </c>
      <c r="I5409" s="112">
        <f>SUM(I5379,I5402,I5405)</f>
        <v>2674446</v>
      </c>
      <c r="J5409" s="112">
        <f>SUM(J5379,J5402,J5405)</f>
        <v>2491096</v>
      </c>
      <c r="K5409" s="112">
        <f>SUM(K5379,K5402,K5405)</f>
        <v>0</v>
      </c>
      <c r="L5409" s="112">
        <f t="shared" si="1885"/>
        <v>620039</v>
      </c>
      <c r="M5409" s="112">
        <f>SUM(M5379,M5402,M5405)</f>
        <v>187739</v>
      </c>
      <c r="N5409" s="112">
        <f t="shared" ref="N5409:O5409" si="1894">SUM(N5379,N5402,N5405)</f>
        <v>221750</v>
      </c>
      <c r="O5409" s="112">
        <f t="shared" si="1894"/>
        <v>210550</v>
      </c>
      <c r="P5409" s="112">
        <f t="shared" si="1888"/>
        <v>620039</v>
      </c>
      <c r="Q5409" s="112">
        <f t="shared" si="1889"/>
        <v>24.890208968261359</v>
      </c>
      <c r="R5409" s="35"/>
    </row>
    <row r="5410" spans="1:18" ht="15" thickBot="1" x14ac:dyDescent="0.35">
      <c r="A5410" s="81" t="s">
        <v>0</v>
      </c>
      <c r="B5410" s="81" t="s">
        <v>0</v>
      </c>
      <c r="C5410" s="81" t="s">
        <v>0</v>
      </c>
      <c r="D5410" s="81" t="s">
        <v>0</v>
      </c>
      <c r="E5410" s="81" t="s">
        <v>0</v>
      </c>
      <c r="F5410" s="81" t="s">
        <v>0</v>
      </c>
      <c r="G5410" s="81" t="s">
        <v>0</v>
      </c>
      <c r="H5410" s="6" t="s">
        <v>152</v>
      </c>
      <c r="I5410" s="104">
        <v>86</v>
      </c>
      <c r="J5410" s="104">
        <v>86</v>
      </c>
      <c r="K5410" s="104"/>
      <c r="L5410" s="104"/>
      <c r="M5410" s="104"/>
      <c r="N5410" s="104"/>
      <c r="O5410" s="104"/>
      <c r="P5410" s="104"/>
      <c r="Q5410" s="104"/>
      <c r="R5410" s="35"/>
    </row>
    <row r="5411" spans="1:18" s="34" customFormat="1" ht="31.2" thickBot="1" x14ac:dyDescent="0.35">
      <c r="A5411" s="127" t="s">
        <v>0</v>
      </c>
      <c r="B5411" s="127" t="s">
        <v>0</v>
      </c>
      <c r="C5411" s="127" t="s">
        <v>0</v>
      </c>
      <c r="D5411" s="127" t="s">
        <v>0</v>
      </c>
      <c r="E5411" s="127" t="s">
        <v>0</v>
      </c>
      <c r="F5411" s="127" t="s">
        <v>0</v>
      </c>
      <c r="G5411" s="127" t="s">
        <v>0</v>
      </c>
      <c r="H5411" s="29" t="s">
        <v>63</v>
      </c>
      <c r="I5411" s="124" t="s">
        <v>3013</v>
      </c>
      <c r="J5411" s="124" t="s">
        <v>2</v>
      </c>
      <c r="K5411" s="124" t="s">
        <v>3097</v>
      </c>
      <c r="L5411" s="124" t="s">
        <v>3097</v>
      </c>
      <c r="M5411" s="124" t="s">
        <v>3098</v>
      </c>
      <c r="N5411" s="124" t="s">
        <v>3099</v>
      </c>
      <c r="O5411" s="124" t="s">
        <v>3100</v>
      </c>
      <c r="P5411" s="124" t="s">
        <v>3097</v>
      </c>
      <c r="Q5411" s="126" t="s">
        <v>3101</v>
      </c>
      <c r="R5411" s="35"/>
    </row>
    <row r="5412" spans="1:18" x14ac:dyDescent="0.3">
      <c r="A5412" s="128"/>
      <c r="B5412" s="128"/>
      <c r="C5412" s="128"/>
      <c r="D5412" s="128"/>
      <c r="E5412" s="128"/>
      <c r="F5412" s="128"/>
      <c r="G5412" s="128"/>
      <c r="H5412" s="10" t="s">
        <v>0</v>
      </c>
      <c r="I5412" s="103">
        <v>1</v>
      </c>
      <c r="J5412" s="103">
        <v>2</v>
      </c>
      <c r="K5412" s="103">
        <v>3</v>
      </c>
      <c r="L5412" s="103" t="s">
        <v>3</v>
      </c>
      <c r="M5412" s="103">
        <v>5</v>
      </c>
      <c r="N5412" s="103">
        <v>6</v>
      </c>
      <c r="O5412" s="103">
        <v>7</v>
      </c>
      <c r="P5412" s="103" t="s">
        <v>3102</v>
      </c>
      <c r="Q5412" s="103">
        <v>9</v>
      </c>
      <c r="R5412" s="35"/>
    </row>
    <row r="5413" spans="1:18" x14ac:dyDescent="0.3">
      <c r="A5413" s="128"/>
      <c r="B5413" s="128"/>
      <c r="C5413" s="128"/>
      <c r="D5413" s="128"/>
      <c r="E5413" s="128"/>
      <c r="F5413" s="128"/>
      <c r="G5413" s="128"/>
      <c r="H5413" s="11" t="s">
        <v>100</v>
      </c>
      <c r="I5413" s="105">
        <f>SUM(I5409)</f>
        <v>2674446</v>
      </c>
      <c r="J5413" s="105">
        <f>SUM(J5409)</f>
        <v>2491096</v>
      </c>
      <c r="K5413" s="105">
        <f>SUM(K5409)</f>
        <v>0</v>
      </c>
      <c r="L5413" s="105">
        <f t="shared" si="1885"/>
        <v>620039</v>
      </c>
      <c r="M5413" s="105">
        <f>SUM(M5409)</f>
        <v>187739</v>
      </c>
      <c r="N5413" s="105">
        <f t="shared" ref="N5413:O5413" si="1895">SUM(N5409)</f>
        <v>221750</v>
      </c>
      <c r="O5413" s="105">
        <f t="shared" si="1895"/>
        <v>210550</v>
      </c>
      <c r="P5413" s="105">
        <f t="shared" si="1888"/>
        <v>620039</v>
      </c>
      <c r="Q5413" s="105">
        <f t="shared" si="1889"/>
        <v>24.890208968261359</v>
      </c>
      <c r="R5413" s="35"/>
    </row>
    <row r="5414" spans="1:18" x14ac:dyDescent="0.3">
      <c r="A5414" s="128"/>
      <c r="B5414" s="128"/>
      <c r="C5414" s="128"/>
      <c r="D5414" s="128"/>
      <c r="E5414" s="128"/>
      <c r="F5414" s="128"/>
      <c r="G5414" s="128"/>
      <c r="H5414" s="12" t="s">
        <v>62</v>
      </c>
      <c r="I5414" s="105">
        <f>SUM(I5413)</f>
        <v>2674446</v>
      </c>
      <c r="J5414" s="105">
        <f>SUM(J5413)</f>
        <v>2491096</v>
      </c>
      <c r="K5414" s="105">
        <f>SUM(K5413)</f>
        <v>0</v>
      </c>
      <c r="L5414" s="105">
        <f t="shared" si="1885"/>
        <v>620039</v>
      </c>
      <c r="M5414" s="105">
        <f>SUM(M5413)</f>
        <v>187739</v>
      </c>
      <c r="N5414" s="105">
        <f t="shared" ref="N5414:O5414" si="1896">SUM(N5413)</f>
        <v>221750</v>
      </c>
      <c r="O5414" s="105">
        <f t="shared" si="1896"/>
        <v>210550</v>
      </c>
      <c r="P5414" s="105">
        <f t="shared" si="1888"/>
        <v>620039</v>
      </c>
      <c r="Q5414" s="105">
        <f t="shared" si="1889"/>
        <v>24.890208968261359</v>
      </c>
      <c r="R5414" s="35"/>
    </row>
    <row r="5415" spans="1:18" ht="15" thickBot="1" x14ac:dyDescent="0.35">
      <c r="A5415" s="129"/>
      <c r="B5415" s="129"/>
      <c r="C5415" s="129"/>
      <c r="D5415" s="129"/>
      <c r="E5415" s="129"/>
      <c r="F5415" s="129"/>
      <c r="G5415" s="129"/>
      <c r="R5415" s="35"/>
    </row>
    <row r="5416" spans="1:18" s="34" customFormat="1" ht="31.2" thickBot="1" x14ac:dyDescent="0.35">
      <c r="A5416" s="45" t="s">
        <v>112</v>
      </c>
      <c r="B5416" s="45" t="s">
        <v>113</v>
      </c>
      <c r="C5416" s="45" t="s">
        <v>114</v>
      </c>
      <c r="D5416" s="46" t="s">
        <v>0</v>
      </c>
      <c r="E5416" s="45" t="s">
        <v>3014</v>
      </c>
      <c r="F5416" s="45" t="s">
        <v>115</v>
      </c>
      <c r="G5416" s="45" t="s">
        <v>116</v>
      </c>
      <c r="H5416" s="29" t="s">
        <v>1</v>
      </c>
      <c r="I5416" s="124" t="s">
        <v>3013</v>
      </c>
      <c r="J5416" s="124" t="s">
        <v>2</v>
      </c>
      <c r="K5416" s="124" t="s">
        <v>3097</v>
      </c>
      <c r="L5416" s="124" t="s">
        <v>3097</v>
      </c>
      <c r="M5416" s="124" t="s">
        <v>3098</v>
      </c>
      <c r="N5416" s="124" t="s">
        <v>3099</v>
      </c>
      <c r="O5416" s="124" t="s">
        <v>3100</v>
      </c>
      <c r="P5416" s="124" t="s">
        <v>3097</v>
      </c>
      <c r="Q5416" s="126" t="s">
        <v>3101</v>
      </c>
      <c r="R5416" s="35"/>
    </row>
    <row r="5417" spans="1:18" x14ac:dyDescent="0.3">
      <c r="A5417" s="50" t="s">
        <v>0</v>
      </c>
      <c r="B5417" s="50" t="s">
        <v>0</v>
      </c>
      <c r="C5417" s="50" t="s">
        <v>0</v>
      </c>
      <c r="D5417" s="51" t="s">
        <v>0</v>
      </c>
      <c r="E5417" s="51" t="s">
        <v>0</v>
      </c>
      <c r="F5417" s="86" t="s">
        <v>0</v>
      </c>
      <c r="G5417" s="87" t="s">
        <v>0</v>
      </c>
      <c r="H5417" s="8" t="s">
        <v>0</v>
      </c>
      <c r="I5417" s="103">
        <v>1</v>
      </c>
      <c r="J5417" s="103">
        <v>2</v>
      </c>
      <c r="K5417" s="103">
        <v>3</v>
      </c>
      <c r="L5417" s="103" t="s">
        <v>3</v>
      </c>
      <c r="M5417" s="103">
        <v>5</v>
      </c>
      <c r="N5417" s="103">
        <v>6</v>
      </c>
      <c r="O5417" s="103">
        <v>7</v>
      </c>
      <c r="P5417" s="103" t="s">
        <v>3102</v>
      </c>
      <c r="Q5417" s="103">
        <v>9</v>
      </c>
      <c r="R5417" s="35"/>
    </row>
    <row r="5418" spans="1:18" x14ac:dyDescent="0.3">
      <c r="A5418" s="41" t="s">
        <v>796</v>
      </c>
      <c r="B5418" s="41" t="s">
        <v>166</v>
      </c>
      <c r="C5418" s="40" t="s">
        <v>1149</v>
      </c>
      <c r="D5418" s="40" t="s">
        <v>1893</v>
      </c>
      <c r="E5418" s="52" t="s">
        <v>0</v>
      </c>
      <c r="F5418" s="52" t="s">
        <v>0</v>
      </c>
      <c r="G5418" s="52" t="s">
        <v>0</v>
      </c>
      <c r="H5418" s="6" t="s">
        <v>1894</v>
      </c>
      <c r="I5418" s="102"/>
      <c r="J5418" s="102"/>
      <c r="K5418" s="102"/>
      <c r="L5418" s="102">
        <f t="shared" si="1885"/>
        <v>0</v>
      </c>
      <c r="M5418" s="102">
        <v>0</v>
      </c>
      <c r="N5418" s="102"/>
      <c r="O5418" s="102"/>
      <c r="P5418" s="102">
        <f t="shared" si="1888"/>
        <v>0</v>
      </c>
      <c r="Q5418" s="102" t="str">
        <f t="shared" si="1889"/>
        <v>-</v>
      </c>
      <c r="R5418" s="35"/>
    </row>
    <row r="5419" spans="1:18" s="34" customFormat="1" ht="20.399999999999999" x14ac:dyDescent="0.3">
      <c r="A5419" s="43" t="s">
        <v>0</v>
      </c>
      <c r="B5419" s="43" t="s">
        <v>0</v>
      </c>
      <c r="C5419" s="43" t="s">
        <v>0</v>
      </c>
      <c r="D5419" s="49" t="s">
        <v>0</v>
      </c>
      <c r="E5419" s="49" t="s">
        <v>0</v>
      </c>
      <c r="F5419" s="49" t="s">
        <v>0</v>
      </c>
      <c r="G5419" s="49" t="s">
        <v>0</v>
      </c>
      <c r="H5419" s="21" t="s">
        <v>26</v>
      </c>
      <c r="I5419" s="112">
        <f>SUM(I5420,I5428,I5430)</f>
        <v>1426946</v>
      </c>
      <c r="J5419" s="112">
        <f>SUM(J5420,J5428,J5430)</f>
        <v>1377246</v>
      </c>
      <c r="K5419" s="112">
        <f>SUM(K5420,K5428,K5430)</f>
        <v>0</v>
      </c>
      <c r="L5419" s="112">
        <f t="shared" si="1885"/>
        <v>383853</v>
      </c>
      <c r="M5419" s="112">
        <f>SUM(M5420,M5428,M5430)</f>
        <v>104453</v>
      </c>
      <c r="N5419" s="112">
        <f t="shared" ref="N5419:O5419" si="1897">SUM(N5420,N5428,N5430)</f>
        <v>141500</v>
      </c>
      <c r="O5419" s="112">
        <f t="shared" si="1897"/>
        <v>137900</v>
      </c>
      <c r="P5419" s="112">
        <f t="shared" si="1888"/>
        <v>383853</v>
      </c>
      <c r="Q5419" s="112">
        <f t="shared" si="1889"/>
        <v>27.871055715536659</v>
      </c>
      <c r="R5419" s="35"/>
    </row>
    <row r="5420" spans="1:18" x14ac:dyDescent="0.3">
      <c r="A5420" s="40" t="s">
        <v>796</v>
      </c>
      <c r="B5420" s="40" t="s">
        <v>166</v>
      </c>
      <c r="C5420" s="40" t="s">
        <v>1149</v>
      </c>
      <c r="D5420" s="40" t="s">
        <v>1893</v>
      </c>
      <c r="E5420" s="52" t="s">
        <v>119</v>
      </c>
      <c r="F5420" s="52" t="s">
        <v>0</v>
      </c>
      <c r="G5420" s="52" t="s">
        <v>0</v>
      </c>
      <c r="H5420" s="6" t="s">
        <v>5</v>
      </c>
      <c r="I5420" s="104">
        <f>SUM(I5421,I5422)</f>
        <v>1211278</v>
      </c>
      <c r="J5420" s="104">
        <f>SUM(J5421,J5422)</f>
        <v>1211278</v>
      </c>
      <c r="K5420" s="104">
        <f>SUM(K5421,K5422)</f>
        <v>0</v>
      </c>
      <c r="L5420" s="104">
        <f t="shared" si="1885"/>
        <v>325269</v>
      </c>
      <c r="M5420" s="104">
        <f>SUM(M5421,M5422)</f>
        <v>95269</v>
      </c>
      <c r="N5420" s="104">
        <f t="shared" ref="N5420:O5420" si="1898">SUM(N5421,N5422)</f>
        <v>115000</v>
      </c>
      <c r="O5420" s="104">
        <f t="shared" si="1898"/>
        <v>115000</v>
      </c>
      <c r="P5420" s="104">
        <f t="shared" si="1888"/>
        <v>325269</v>
      </c>
      <c r="Q5420" s="104">
        <f t="shared" si="1889"/>
        <v>26.853373048961508</v>
      </c>
      <c r="R5420" s="35"/>
    </row>
    <row r="5421" spans="1:18" x14ac:dyDescent="0.3">
      <c r="A5421" s="40" t="s">
        <v>796</v>
      </c>
      <c r="B5421" s="40" t="s">
        <v>166</v>
      </c>
      <c r="C5421" s="40" t="s">
        <v>1149</v>
      </c>
      <c r="D5421" s="40" t="s">
        <v>1893</v>
      </c>
      <c r="E5421" s="88" t="s">
        <v>3015</v>
      </c>
      <c r="F5421" s="40"/>
      <c r="G5421" s="81" t="s">
        <v>3072</v>
      </c>
      <c r="H5421" s="9" t="s">
        <v>6</v>
      </c>
      <c r="I5421" s="102">
        <v>1031178</v>
      </c>
      <c r="J5421" s="102">
        <v>1031178</v>
      </c>
      <c r="K5421" s="102"/>
      <c r="L5421" s="102">
        <f t="shared" si="1885"/>
        <v>284855</v>
      </c>
      <c r="M5421" s="102">
        <v>84855</v>
      </c>
      <c r="N5421" s="102">
        <v>100000</v>
      </c>
      <c r="O5421" s="102">
        <v>100000</v>
      </c>
      <c r="P5421" s="102">
        <f t="shared" si="1888"/>
        <v>284855</v>
      </c>
      <c r="Q5421" s="102">
        <f t="shared" si="1889"/>
        <v>27.624231703934722</v>
      </c>
      <c r="R5421" s="35"/>
    </row>
    <row r="5422" spans="1:18" x14ac:dyDescent="0.3">
      <c r="A5422" s="41" t="s">
        <v>796</v>
      </c>
      <c r="B5422" s="41" t="s">
        <v>166</v>
      </c>
      <c r="C5422" s="41" t="s">
        <v>1149</v>
      </c>
      <c r="D5422" s="41" t="s">
        <v>1893</v>
      </c>
      <c r="E5422" s="41" t="s">
        <v>120</v>
      </c>
      <c r="F5422" s="40" t="s">
        <v>0</v>
      </c>
      <c r="G5422" s="81" t="s">
        <v>0</v>
      </c>
      <c r="H5422" s="6" t="s">
        <v>7</v>
      </c>
      <c r="I5422" s="104">
        <f>SUM(I5423:I5427)</f>
        <v>180100</v>
      </c>
      <c r="J5422" s="104">
        <f>SUM(J5423:J5427)</f>
        <v>180100</v>
      </c>
      <c r="K5422" s="104">
        <f>SUM(K5423:K5427)</f>
        <v>0</v>
      </c>
      <c r="L5422" s="104">
        <f t="shared" si="1885"/>
        <v>40414</v>
      </c>
      <c r="M5422" s="104">
        <f>SUM(M5423:M5427)</f>
        <v>10414</v>
      </c>
      <c r="N5422" s="104">
        <f t="shared" ref="N5422:O5422" si="1899">SUM(N5423:N5427)</f>
        <v>15000</v>
      </c>
      <c r="O5422" s="104">
        <f t="shared" si="1899"/>
        <v>15000</v>
      </c>
      <c r="P5422" s="104">
        <f t="shared" si="1888"/>
        <v>40414</v>
      </c>
      <c r="Q5422" s="104">
        <f t="shared" si="1889"/>
        <v>22.43975569128262</v>
      </c>
      <c r="R5422" s="35"/>
    </row>
    <row r="5423" spans="1:18" x14ac:dyDescent="0.3">
      <c r="A5423" s="40" t="s">
        <v>796</v>
      </c>
      <c r="B5423" s="40" t="s">
        <v>166</v>
      </c>
      <c r="C5423" s="40" t="s">
        <v>1149</v>
      </c>
      <c r="D5423" s="40" t="s">
        <v>1893</v>
      </c>
      <c r="E5423" s="88" t="s">
        <v>3016</v>
      </c>
      <c r="F5423" s="40" t="s">
        <v>1895</v>
      </c>
      <c r="G5423" s="81" t="s">
        <v>3072</v>
      </c>
      <c r="H5423" s="9" t="s">
        <v>9</v>
      </c>
      <c r="I5423" s="102">
        <v>33300</v>
      </c>
      <c r="J5423" s="102">
        <v>33300</v>
      </c>
      <c r="K5423" s="102"/>
      <c r="L5423" s="102">
        <f t="shared" si="1885"/>
        <v>10593</v>
      </c>
      <c r="M5423" s="102">
        <v>2593</v>
      </c>
      <c r="N5423" s="102">
        <v>4000</v>
      </c>
      <c r="O5423" s="102">
        <v>4000</v>
      </c>
      <c r="P5423" s="102">
        <f t="shared" si="1888"/>
        <v>10593</v>
      </c>
      <c r="Q5423" s="102">
        <f t="shared" si="1889"/>
        <v>31.810810810810814</v>
      </c>
      <c r="R5423" s="35"/>
    </row>
    <row r="5424" spans="1:18" x14ac:dyDescent="0.3">
      <c r="A5424" s="40" t="s">
        <v>796</v>
      </c>
      <c r="B5424" s="40" t="s">
        <v>166</v>
      </c>
      <c r="C5424" s="40" t="s">
        <v>1149</v>
      </c>
      <c r="D5424" s="40" t="s">
        <v>1893</v>
      </c>
      <c r="E5424" s="88" t="s">
        <v>3016</v>
      </c>
      <c r="F5424" s="40" t="s">
        <v>1896</v>
      </c>
      <c r="G5424" s="81" t="s">
        <v>3072</v>
      </c>
      <c r="H5424" s="9" t="s">
        <v>12</v>
      </c>
      <c r="I5424" s="102">
        <v>88000</v>
      </c>
      <c r="J5424" s="102">
        <v>88000</v>
      </c>
      <c r="K5424" s="102"/>
      <c r="L5424" s="102">
        <f t="shared" si="1885"/>
        <v>29821</v>
      </c>
      <c r="M5424" s="102">
        <v>7821</v>
      </c>
      <c r="N5424" s="102">
        <v>11000</v>
      </c>
      <c r="O5424" s="102">
        <v>11000</v>
      </c>
      <c r="P5424" s="102">
        <f t="shared" si="1888"/>
        <v>29821</v>
      </c>
      <c r="Q5424" s="102">
        <f t="shared" si="1889"/>
        <v>33.887499999999996</v>
      </c>
      <c r="R5424" s="35"/>
    </row>
    <row r="5425" spans="1:18" x14ac:dyDescent="0.3">
      <c r="A5425" s="40" t="s">
        <v>796</v>
      </c>
      <c r="B5425" s="40" t="s">
        <v>166</v>
      </c>
      <c r="C5425" s="40" t="s">
        <v>1149</v>
      </c>
      <c r="D5425" s="40" t="s">
        <v>1893</v>
      </c>
      <c r="E5425" s="88" t="s">
        <v>3016</v>
      </c>
      <c r="F5425" s="40" t="s">
        <v>1897</v>
      </c>
      <c r="G5425" s="81" t="s">
        <v>3072</v>
      </c>
      <c r="H5425" s="9" t="s">
        <v>10</v>
      </c>
      <c r="I5425" s="102">
        <v>24000</v>
      </c>
      <c r="J5425" s="102">
        <v>24000</v>
      </c>
      <c r="K5425" s="102"/>
      <c r="L5425" s="102">
        <f t="shared" si="1885"/>
        <v>0</v>
      </c>
      <c r="M5425" s="102">
        <v>0</v>
      </c>
      <c r="N5425" s="102"/>
      <c r="O5425" s="102"/>
      <c r="P5425" s="102">
        <f t="shared" si="1888"/>
        <v>0</v>
      </c>
      <c r="Q5425" s="102">
        <f t="shared" si="1889"/>
        <v>0</v>
      </c>
      <c r="R5425" s="35"/>
    </row>
    <row r="5426" spans="1:18" x14ac:dyDescent="0.3">
      <c r="A5426" s="40" t="s">
        <v>796</v>
      </c>
      <c r="B5426" s="40" t="s">
        <v>166</v>
      </c>
      <c r="C5426" s="40" t="s">
        <v>1149</v>
      </c>
      <c r="D5426" s="40" t="s">
        <v>1893</v>
      </c>
      <c r="E5426" s="88" t="s">
        <v>3016</v>
      </c>
      <c r="F5426" s="40" t="s">
        <v>1898</v>
      </c>
      <c r="G5426" s="81" t="s">
        <v>3072</v>
      </c>
      <c r="H5426" s="9" t="s">
        <v>8</v>
      </c>
      <c r="I5426" s="102">
        <v>24000</v>
      </c>
      <c r="J5426" s="102">
        <v>24000</v>
      </c>
      <c r="K5426" s="102"/>
      <c r="L5426" s="102">
        <f t="shared" si="1885"/>
        <v>0</v>
      </c>
      <c r="M5426" s="102">
        <v>0</v>
      </c>
      <c r="N5426" s="102">
        <v>0</v>
      </c>
      <c r="O5426" s="102">
        <v>0</v>
      </c>
      <c r="P5426" s="102">
        <f t="shared" si="1888"/>
        <v>0</v>
      </c>
      <c r="Q5426" s="102">
        <f t="shared" si="1889"/>
        <v>0</v>
      </c>
      <c r="R5426" s="35"/>
    </row>
    <row r="5427" spans="1:18" x14ac:dyDescent="0.3">
      <c r="A5427" s="40" t="s">
        <v>796</v>
      </c>
      <c r="B5427" s="40" t="s">
        <v>166</v>
      </c>
      <c r="C5427" s="40" t="s">
        <v>1149</v>
      </c>
      <c r="D5427" s="40" t="s">
        <v>1893</v>
      </c>
      <c r="E5427" s="88" t="s">
        <v>3016</v>
      </c>
      <c r="F5427" s="40" t="s">
        <v>1899</v>
      </c>
      <c r="G5427" s="81" t="s">
        <v>3072</v>
      </c>
      <c r="H5427" s="9" t="s">
        <v>11</v>
      </c>
      <c r="I5427" s="102">
        <v>10800</v>
      </c>
      <c r="J5427" s="102">
        <v>10800</v>
      </c>
      <c r="K5427" s="102"/>
      <c r="L5427" s="102">
        <f t="shared" si="1885"/>
        <v>0</v>
      </c>
      <c r="M5427" s="102">
        <v>0</v>
      </c>
      <c r="N5427" s="102">
        <v>0</v>
      </c>
      <c r="O5427" s="102"/>
      <c r="P5427" s="102">
        <f t="shared" si="1888"/>
        <v>0</v>
      </c>
      <c r="Q5427" s="102">
        <f t="shared" si="1889"/>
        <v>0</v>
      </c>
      <c r="R5427" s="35"/>
    </row>
    <row r="5428" spans="1:18" x14ac:dyDescent="0.3">
      <c r="A5428" s="40" t="s">
        <v>796</v>
      </c>
      <c r="B5428" s="40" t="s">
        <v>166</v>
      </c>
      <c r="C5428" s="40" t="s">
        <v>1149</v>
      </c>
      <c r="D5428" s="40" t="s">
        <v>1893</v>
      </c>
      <c r="E5428" s="52" t="s">
        <v>124</v>
      </c>
      <c r="F5428" s="52" t="s">
        <v>0</v>
      </c>
      <c r="G5428" s="52" t="s">
        <v>0</v>
      </c>
      <c r="H5428" s="6" t="s">
        <v>14</v>
      </c>
      <c r="I5428" s="104">
        <f>SUM(I5429)</f>
        <v>108988</v>
      </c>
      <c r="J5428" s="104">
        <f>SUM(J5429)</f>
        <v>108988</v>
      </c>
      <c r="K5428" s="104">
        <f>SUM(K5429)</f>
        <v>0</v>
      </c>
      <c r="L5428" s="104">
        <f t="shared" si="1885"/>
        <v>36911</v>
      </c>
      <c r="M5428" s="104">
        <f>SUM(M5429)</f>
        <v>8911</v>
      </c>
      <c r="N5428" s="104">
        <f t="shared" ref="N5428:O5428" si="1900">SUM(N5429)</f>
        <v>15000</v>
      </c>
      <c r="O5428" s="104">
        <f t="shared" si="1900"/>
        <v>13000</v>
      </c>
      <c r="P5428" s="104">
        <f t="shared" si="1888"/>
        <v>36911</v>
      </c>
      <c r="Q5428" s="104">
        <f t="shared" si="1889"/>
        <v>33.867031232796272</v>
      </c>
      <c r="R5428" s="35"/>
    </row>
    <row r="5429" spans="1:18" x14ac:dyDescent="0.3">
      <c r="A5429" s="40" t="s">
        <v>796</v>
      </c>
      <c r="B5429" s="40" t="s">
        <v>166</v>
      </c>
      <c r="C5429" s="40" t="s">
        <v>1149</v>
      </c>
      <c r="D5429" s="40" t="s">
        <v>1893</v>
      </c>
      <c r="E5429" s="88" t="s">
        <v>3017</v>
      </c>
      <c r="F5429" s="40"/>
      <c r="G5429" s="81" t="s">
        <v>3072</v>
      </c>
      <c r="H5429" s="9" t="s">
        <v>15</v>
      </c>
      <c r="I5429" s="102">
        <v>108988</v>
      </c>
      <c r="J5429" s="102">
        <v>108988</v>
      </c>
      <c r="K5429" s="102"/>
      <c r="L5429" s="102">
        <f t="shared" si="1885"/>
        <v>36911</v>
      </c>
      <c r="M5429" s="102">
        <v>8911</v>
      </c>
      <c r="N5429" s="102">
        <v>15000</v>
      </c>
      <c r="O5429" s="102">
        <v>13000</v>
      </c>
      <c r="P5429" s="102">
        <f t="shared" si="1888"/>
        <v>36911</v>
      </c>
      <c r="Q5429" s="102">
        <f t="shared" si="1889"/>
        <v>33.867031232796272</v>
      </c>
      <c r="R5429" s="35"/>
    </row>
    <row r="5430" spans="1:18" x14ac:dyDescent="0.3">
      <c r="A5430" s="40" t="s">
        <v>796</v>
      </c>
      <c r="B5430" s="40" t="s">
        <v>166</v>
      </c>
      <c r="C5430" s="40" t="s">
        <v>1149</v>
      </c>
      <c r="D5430" s="40" t="s">
        <v>1893</v>
      </c>
      <c r="E5430" s="52" t="s">
        <v>125</v>
      </c>
      <c r="F5430" s="52" t="s">
        <v>0</v>
      </c>
      <c r="G5430" s="52" t="s">
        <v>0</v>
      </c>
      <c r="H5430" s="6" t="s">
        <v>16</v>
      </c>
      <c r="I5430" s="104">
        <f>SUM(I5431:I5438)</f>
        <v>106680</v>
      </c>
      <c r="J5430" s="104">
        <f>SUM(J5431:J5438)</f>
        <v>56980</v>
      </c>
      <c r="K5430" s="104">
        <f>SUM(K5431:K5438)</f>
        <v>0</v>
      </c>
      <c r="L5430" s="104">
        <f t="shared" si="1885"/>
        <v>21673</v>
      </c>
      <c r="M5430" s="104">
        <f>SUM(M5431:M5438)</f>
        <v>273</v>
      </c>
      <c r="N5430" s="104">
        <f t="shared" ref="N5430:O5430" si="1901">SUM(N5431:N5438)</f>
        <v>11500</v>
      </c>
      <c r="O5430" s="104">
        <f t="shared" si="1901"/>
        <v>9900</v>
      </c>
      <c r="P5430" s="104">
        <f t="shared" si="1888"/>
        <v>21673</v>
      </c>
      <c r="Q5430" s="104">
        <f t="shared" si="1889"/>
        <v>38.036153036153038</v>
      </c>
      <c r="R5430" s="35"/>
    </row>
    <row r="5431" spans="1:18" x14ac:dyDescent="0.3">
      <c r="A5431" s="40" t="s">
        <v>796</v>
      </c>
      <c r="B5431" s="40" t="s">
        <v>166</v>
      </c>
      <c r="C5431" s="40" t="s">
        <v>1149</v>
      </c>
      <c r="D5431" s="40" t="s">
        <v>1893</v>
      </c>
      <c r="E5431" s="88" t="s">
        <v>3018</v>
      </c>
      <c r="F5431" s="40"/>
      <c r="G5431" s="81" t="s">
        <v>3072</v>
      </c>
      <c r="H5431" s="9" t="s">
        <v>17</v>
      </c>
      <c r="I5431" s="102">
        <v>2500</v>
      </c>
      <c r="J5431" s="102">
        <v>0</v>
      </c>
      <c r="K5431" s="102"/>
      <c r="L5431" s="102">
        <f t="shared" si="1885"/>
        <v>0</v>
      </c>
      <c r="M5431" s="102">
        <v>0</v>
      </c>
      <c r="N5431" s="102"/>
      <c r="O5431" s="102"/>
      <c r="P5431" s="102">
        <f t="shared" si="1888"/>
        <v>0</v>
      </c>
      <c r="Q5431" s="102" t="str">
        <f t="shared" si="1889"/>
        <v>-</v>
      </c>
      <c r="R5431" s="35"/>
    </row>
    <row r="5432" spans="1:18" x14ac:dyDescent="0.3">
      <c r="A5432" s="40" t="s">
        <v>796</v>
      </c>
      <c r="B5432" s="40" t="s">
        <v>166</v>
      </c>
      <c r="C5432" s="40" t="s">
        <v>1149</v>
      </c>
      <c r="D5432" s="40" t="s">
        <v>1893</v>
      </c>
      <c r="E5432" s="88" t="s">
        <v>3031</v>
      </c>
      <c r="F5432" s="40"/>
      <c r="G5432" s="81" t="s">
        <v>3072</v>
      </c>
      <c r="H5432" s="9" t="s">
        <v>18</v>
      </c>
      <c r="I5432" s="102">
        <v>23325</v>
      </c>
      <c r="J5432" s="102">
        <v>23325</v>
      </c>
      <c r="K5432" s="102"/>
      <c r="L5432" s="102">
        <f t="shared" si="1885"/>
        <v>13000</v>
      </c>
      <c r="M5432" s="102">
        <v>0</v>
      </c>
      <c r="N5432" s="102">
        <v>7000</v>
      </c>
      <c r="O5432" s="102">
        <v>6000</v>
      </c>
      <c r="P5432" s="102">
        <f t="shared" si="1888"/>
        <v>13000</v>
      </c>
      <c r="Q5432" s="102">
        <f t="shared" si="1889"/>
        <v>55.734190782422289</v>
      </c>
      <c r="R5432" s="35"/>
    </row>
    <row r="5433" spans="1:18" x14ac:dyDescent="0.3">
      <c r="A5433" s="40" t="s">
        <v>796</v>
      </c>
      <c r="B5433" s="40" t="s">
        <v>166</v>
      </c>
      <c r="C5433" s="40" t="s">
        <v>1149</v>
      </c>
      <c r="D5433" s="40" t="s">
        <v>1893</v>
      </c>
      <c r="E5433" s="88" t="s">
        <v>3032</v>
      </c>
      <c r="F5433" s="40"/>
      <c r="G5433" s="81" t="s">
        <v>3072</v>
      </c>
      <c r="H5433" s="9" t="s">
        <v>19</v>
      </c>
      <c r="I5433" s="102">
        <v>6668</v>
      </c>
      <c r="J5433" s="102">
        <v>6668</v>
      </c>
      <c r="K5433" s="102"/>
      <c r="L5433" s="102">
        <f t="shared" si="1885"/>
        <v>3000</v>
      </c>
      <c r="M5433" s="102">
        <v>0</v>
      </c>
      <c r="N5433" s="102">
        <v>1500</v>
      </c>
      <c r="O5433" s="102">
        <v>1500</v>
      </c>
      <c r="P5433" s="102">
        <f t="shared" si="1888"/>
        <v>3000</v>
      </c>
      <c r="Q5433" s="102">
        <f t="shared" si="1889"/>
        <v>44.991001799640074</v>
      </c>
      <c r="R5433" s="35"/>
    </row>
    <row r="5434" spans="1:18" x14ac:dyDescent="0.3">
      <c r="A5434" s="40" t="s">
        <v>796</v>
      </c>
      <c r="B5434" s="40" t="s">
        <v>166</v>
      </c>
      <c r="C5434" s="40" t="s">
        <v>1149</v>
      </c>
      <c r="D5434" s="40" t="s">
        <v>1893</v>
      </c>
      <c r="E5434" s="88" t="s">
        <v>3026</v>
      </c>
      <c r="F5434" s="40"/>
      <c r="G5434" s="81" t="s">
        <v>3072</v>
      </c>
      <c r="H5434" s="9" t="s">
        <v>20</v>
      </c>
      <c r="I5434" s="102">
        <v>14965</v>
      </c>
      <c r="J5434" s="102">
        <v>6465</v>
      </c>
      <c r="K5434" s="102"/>
      <c r="L5434" s="102">
        <f t="shared" si="1885"/>
        <v>1500</v>
      </c>
      <c r="M5434" s="102">
        <v>0</v>
      </c>
      <c r="N5434" s="102">
        <v>1000</v>
      </c>
      <c r="O5434" s="102">
        <v>500</v>
      </c>
      <c r="P5434" s="102">
        <f t="shared" si="1888"/>
        <v>1500</v>
      </c>
      <c r="Q5434" s="102">
        <f t="shared" si="1889"/>
        <v>23.201856148491878</v>
      </c>
      <c r="R5434" s="35"/>
    </row>
    <row r="5435" spans="1:18" x14ac:dyDescent="0.3">
      <c r="A5435" s="40" t="s">
        <v>796</v>
      </c>
      <c r="B5435" s="40" t="s">
        <v>166</v>
      </c>
      <c r="C5435" s="40" t="s">
        <v>1149</v>
      </c>
      <c r="D5435" s="40" t="s">
        <v>1893</v>
      </c>
      <c r="E5435" s="88" t="s">
        <v>3033</v>
      </c>
      <c r="F5435" s="40"/>
      <c r="G5435" s="81" t="s">
        <v>3072</v>
      </c>
      <c r="H5435" s="9" t="s">
        <v>21</v>
      </c>
      <c r="I5435" s="102">
        <v>525</v>
      </c>
      <c r="J5435" s="102">
        <v>525</v>
      </c>
      <c r="K5435" s="102"/>
      <c r="L5435" s="102">
        <f t="shared" si="1885"/>
        <v>100</v>
      </c>
      <c r="M5435" s="102">
        <v>0</v>
      </c>
      <c r="N5435" s="102">
        <v>50</v>
      </c>
      <c r="O5435" s="102">
        <v>50</v>
      </c>
      <c r="P5435" s="102">
        <f t="shared" si="1888"/>
        <v>100</v>
      </c>
      <c r="Q5435" s="102">
        <f t="shared" si="1889"/>
        <v>19.047619047619047</v>
      </c>
      <c r="R5435" s="35"/>
    </row>
    <row r="5436" spans="1:18" x14ac:dyDescent="0.3">
      <c r="A5436" s="40" t="s">
        <v>796</v>
      </c>
      <c r="B5436" s="40" t="s">
        <v>166</v>
      </c>
      <c r="C5436" s="40" t="s">
        <v>1149</v>
      </c>
      <c r="D5436" s="40" t="s">
        <v>1893</v>
      </c>
      <c r="E5436" s="88" t="s">
        <v>3035</v>
      </c>
      <c r="F5436" s="40"/>
      <c r="G5436" s="81" t="s">
        <v>3072</v>
      </c>
      <c r="H5436" s="9" t="s">
        <v>23</v>
      </c>
      <c r="I5436" s="102">
        <v>12998</v>
      </c>
      <c r="J5436" s="102">
        <v>3998</v>
      </c>
      <c r="K5436" s="102"/>
      <c r="L5436" s="102">
        <f t="shared" si="1885"/>
        <v>600</v>
      </c>
      <c r="M5436" s="102">
        <v>0</v>
      </c>
      <c r="N5436" s="102">
        <v>300</v>
      </c>
      <c r="O5436" s="102">
        <v>300</v>
      </c>
      <c r="P5436" s="102">
        <f t="shared" si="1888"/>
        <v>600</v>
      </c>
      <c r="Q5436" s="102">
        <f t="shared" si="1889"/>
        <v>15.007503751875939</v>
      </c>
      <c r="R5436" s="35"/>
    </row>
    <row r="5437" spans="1:18" x14ac:dyDescent="0.3">
      <c r="A5437" s="40" t="s">
        <v>796</v>
      </c>
      <c r="B5437" s="40" t="s">
        <v>166</v>
      </c>
      <c r="C5437" s="40" t="s">
        <v>1149</v>
      </c>
      <c r="D5437" s="40" t="s">
        <v>1893</v>
      </c>
      <c r="E5437" s="88" t="s">
        <v>3036</v>
      </c>
      <c r="F5437" s="40"/>
      <c r="G5437" s="81" t="s">
        <v>3072</v>
      </c>
      <c r="H5437" s="9" t="s">
        <v>24</v>
      </c>
      <c r="I5437" s="102">
        <v>1700</v>
      </c>
      <c r="J5437" s="102">
        <v>0</v>
      </c>
      <c r="K5437" s="102"/>
      <c r="L5437" s="102">
        <f t="shared" si="1885"/>
        <v>0</v>
      </c>
      <c r="M5437" s="102">
        <v>0</v>
      </c>
      <c r="N5437" s="102"/>
      <c r="O5437" s="102"/>
      <c r="P5437" s="102">
        <f t="shared" si="1888"/>
        <v>0</v>
      </c>
      <c r="Q5437" s="102" t="str">
        <f t="shared" si="1889"/>
        <v>-</v>
      </c>
      <c r="R5437" s="35"/>
    </row>
    <row r="5438" spans="1:18" x14ac:dyDescent="0.3">
      <c r="A5438" s="41" t="s">
        <v>796</v>
      </c>
      <c r="B5438" s="41" t="s">
        <v>166</v>
      </c>
      <c r="C5438" s="41" t="s">
        <v>1149</v>
      </c>
      <c r="D5438" s="41" t="s">
        <v>1893</v>
      </c>
      <c r="E5438" s="41" t="s">
        <v>127</v>
      </c>
      <c r="F5438" s="40" t="s">
        <v>0</v>
      </c>
      <c r="G5438" s="81" t="s">
        <v>0</v>
      </c>
      <c r="H5438" s="6" t="s">
        <v>25</v>
      </c>
      <c r="I5438" s="104">
        <f>SUM(I5439:I5441)</f>
        <v>43999</v>
      </c>
      <c r="J5438" s="104">
        <f>SUM(J5439:J5441)</f>
        <v>15999</v>
      </c>
      <c r="K5438" s="104">
        <f>SUM(K5439:K5441)</f>
        <v>0</v>
      </c>
      <c r="L5438" s="104">
        <f t="shared" si="1885"/>
        <v>3473</v>
      </c>
      <c r="M5438" s="104">
        <f>SUM(M5439:M5441)</f>
        <v>273</v>
      </c>
      <c r="N5438" s="104">
        <f t="shared" ref="N5438:O5438" si="1902">SUM(N5439:N5441)</f>
        <v>1650</v>
      </c>
      <c r="O5438" s="104">
        <f t="shared" si="1902"/>
        <v>1550</v>
      </c>
      <c r="P5438" s="104">
        <f t="shared" si="1888"/>
        <v>3473</v>
      </c>
      <c r="Q5438" s="104">
        <f t="shared" si="1889"/>
        <v>21.707606725420341</v>
      </c>
      <c r="R5438" s="35"/>
    </row>
    <row r="5439" spans="1:18" x14ac:dyDescent="0.3">
      <c r="A5439" s="40" t="s">
        <v>796</v>
      </c>
      <c r="B5439" s="40" t="s">
        <v>166</v>
      </c>
      <c r="C5439" s="40" t="s">
        <v>1149</v>
      </c>
      <c r="D5439" s="40" t="s">
        <v>1893</v>
      </c>
      <c r="E5439" s="88" t="s">
        <v>3019</v>
      </c>
      <c r="F5439" s="40"/>
      <c r="G5439" s="81" t="s">
        <v>3072</v>
      </c>
      <c r="H5439" s="9" t="s">
        <v>25</v>
      </c>
      <c r="I5439" s="102">
        <v>30999</v>
      </c>
      <c r="J5439" s="102">
        <v>2999</v>
      </c>
      <c r="K5439" s="102"/>
      <c r="L5439" s="102">
        <f t="shared" si="1885"/>
        <v>100</v>
      </c>
      <c r="M5439" s="102">
        <v>0</v>
      </c>
      <c r="N5439" s="102">
        <v>50</v>
      </c>
      <c r="O5439" s="102">
        <v>50</v>
      </c>
      <c r="P5439" s="102">
        <f t="shared" si="1888"/>
        <v>100</v>
      </c>
      <c r="Q5439" s="102">
        <f t="shared" si="1889"/>
        <v>3.3344448149383128</v>
      </c>
      <c r="R5439" s="35"/>
    </row>
    <row r="5440" spans="1:18" x14ac:dyDescent="0.3">
      <c r="A5440" s="40" t="s">
        <v>796</v>
      </c>
      <c r="B5440" s="40" t="s">
        <v>166</v>
      </c>
      <c r="C5440" s="40" t="s">
        <v>1149</v>
      </c>
      <c r="D5440" s="40" t="s">
        <v>1893</v>
      </c>
      <c r="E5440" s="88" t="s">
        <v>3019</v>
      </c>
      <c r="F5440" s="40" t="s">
        <v>1900</v>
      </c>
      <c r="G5440" s="81" t="s">
        <v>3072</v>
      </c>
      <c r="H5440" s="9" t="s">
        <v>135</v>
      </c>
      <c r="I5440" s="102">
        <v>4000</v>
      </c>
      <c r="J5440" s="102">
        <v>4000</v>
      </c>
      <c r="K5440" s="102"/>
      <c r="L5440" s="102">
        <f t="shared" si="1885"/>
        <v>1373</v>
      </c>
      <c r="M5440" s="102">
        <v>273</v>
      </c>
      <c r="N5440" s="102">
        <v>600</v>
      </c>
      <c r="O5440" s="102">
        <v>500</v>
      </c>
      <c r="P5440" s="102">
        <f t="shared" si="1888"/>
        <v>1373</v>
      </c>
      <c r="Q5440" s="102">
        <f t="shared" si="1889"/>
        <v>34.325000000000003</v>
      </c>
      <c r="R5440" s="35"/>
    </row>
    <row r="5441" spans="1:18" ht="20.399999999999999" x14ac:dyDescent="0.3">
      <c r="A5441" s="40" t="s">
        <v>796</v>
      </c>
      <c r="B5441" s="40" t="s">
        <v>166</v>
      </c>
      <c r="C5441" s="40" t="s">
        <v>1149</v>
      </c>
      <c r="D5441" s="40" t="s">
        <v>1893</v>
      </c>
      <c r="E5441" s="88" t="s">
        <v>3019</v>
      </c>
      <c r="F5441" s="40" t="s">
        <v>1901</v>
      </c>
      <c r="G5441" s="81" t="s">
        <v>3072</v>
      </c>
      <c r="H5441" s="9" t="s">
        <v>141</v>
      </c>
      <c r="I5441" s="102">
        <v>9000</v>
      </c>
      <c r="J5441" s="102">
        <v>9000</v>
      </c>
      <c r="K5441" s="102"/>
      <c r="L5441" s="102">
        <f t="shared" si="1885"/>
        <v>2000</v>
      </c>
      <c r="M5441" s="102">
        <v>0</v>
      </c>
      <c r="N5441" s="102">
        <v>1000</v>
      </c>
      <c r="O5441" s="102">
        <v>1000</v>
      </c>
      <c r="P5441" s="102">
        <f t="shared" si="1888"/>
        <v>2000</v>
      </c>
      <c r="Q5441" s="102">
        <f t="shared" si="1889"/>
        <v>22.222222222222221</v>
      </c>
      <c r="R5441" s="35"/>
    </row>
    <row r="5442" spans="1:18" s="34" customFormat="1" ht="20.399999999999999" x14ac:dyDescent="0.3">
      <c r="A5442" s="43" t="s">
        <v>0</v>
      </c>
      <c r="B5442" s="43" t="s">
        <v>0</v>
      </c>
      <c r="C5442" s="43" t="s">
        <v>0</v>
      </c>
      <c r="D5442" s="49" t="s">
        <v>0</v>
      </c>
      <c r="E5442" s="49" t="s">
        <v>0</v>
      </c>
      <c r="F5442" s="49" t="s">
        <v>0</v>
      </c>
      <c r="G5442" s="49" t="s">
        <v>0</v>
      </c>
      <c r="H5442" s="21" t="s">
        <v>35</v>
      </c>
      <c r="I5442" s="112">
        <f t="shared" ref="I5442:O5443" si="1903">SUM(I5443)</f>
        <v>100</v>
      </c>
      <c r="J5442" s="112">
        <f t="shared" si="1903"/>
        <v>100</v>
      </c>
      <c r="K5442" s="112">
        <f t="shared" si="1903"/>
        <v>0</v>
      </c>
      <c r="L5442" s="112">
        <f t="shared" si="1885"/>
        <v>0</v>
      </c>
      <c r="M5442" s="112">
        <f t="shared" si="1903"/>
        <v>0</v>
      </c>
      <c r="N5442" s="112">
        <f t="shared" si="1903"/>
        <v>0</v>
      </c>
      <c r="O5442" s="112">
        <f t="shared" si="1903"/>
        <v>0</v>
      </c>
      <c r="P5442" s="112">
        <f t="shared" si="1888"/>
        <v>0</v>
      </c>
      <c r="Q5442" s="112">
        <f t="shared" si="1889"/>
        <v>0</v>
      </c>
      <c r="R5442" s="35"/>
    </row>
    <row r="5443" spans="1:18" x14ac:dyDescent="0.3">
      <c r="A5443" s="40" t="s">
        <v>796</v>
      </c>
      <c r="B5443" s="40" t="s">
        <v>166</v>
      </c>
      <c r="C5443" s="40" t="s">
        <v>1149</v>
      </c>
      <c r="D5443" s="40" t="s">
        <v>1893</v>
      </c>
      <c r="E5443" s="52" t="s">
        <v>142</v>
      </c>
      <c r="F5443" s="52" t="s">
        <v>0</v>
      </c>
      <c r="G5443" s="52" t="s">
        <v>0</v>
      </c>
      <c r="H5443" s="6" t="s">
        <v>27</v>
      </c>
      <c r="I5443" s="104">
        <f t="shared" si="1903"/>
        <v>100</v>
      </c>
      <c r="J5443" s="104">
        <f t="shared" si="1903"/>
        <v>100</v>
      </c>
      <c r="K5443" s="104">
        <f t="shared" si="1903"/>
        <v>0</v>
      </c>
      <c r="L5443" s="104">
        <f t="shared" si="1885"/>
        <v>0</v>
      </c>
      <c r="M5443" s="104">
        <f t="shared" si="1903"/>
        <v>0</v>
      </c>
      <c r="N5443" s="104">
        <f t="shared" si="1903"/>
        <v>0</v>
      </c>
      <c r="O5443" s="104">
        <f t="shared" si="1903"/>
        <v>0</v>
      </c>
      <c r="P5443" s="104">
        <f t="shared" si="1888"/>
        <v>0</v>
      </c>
      <c r="Q5443" s="104">
        <f t="shared" si="1889"/>
        <v>0</v>
      </c>
      <c r="R5443" s="35"/>
    </row>
    <row r="5444" spans="1:18" x14ac:dyDescent="0.3">
      <c r="A5444" s="40" t="s">
        <v>796</v>
      </c>
      <c r="B5444" s="40" t="s">
        <v>166</v>
      </c>
      <c r="C5444" s="40" t="s">
        <v>1149</v>
      </c>
      <c r="D5444" s="40" t="s">
        <v>1893</v>
      </c>
      <c r="E5444" s="88" t="s">
        <v>3021</v>
      </c>
      <c r="F5444" s="40"/>
      <c r="G5444" s="81" t="s">
        <v>3072</v>
      </c>
      <c r="H5444" s="9" t="s">
        <v>34</v>
      </c>
      <c r="I5444" s="102">
        <v>100</v>
      </c>
      <c r="J5444" s="102">
        <v>100</v>
      </c>
      <c r="K5444" s="102"/>
      <c r="L5444" s="102">
        <f t="shared" si="1885"/>
        <v>0</v>
      </c>
      <c r="M5444" s="102">
        <v>0</v>
      </c>
      <c r="N5444" s="102"/>
      <c r="O5444" s="102"/>
      <c r="P5444" s="102">
        <f t="shared" si="1888"/>
        <v>0</v>
      </c>
      <c r="Q5444" s="102">
        <f t="shared" si="1889"/>
        <v>0</v>
      </c>
      <c r="R5444" s="35"/>
    </row>
    <row r="5445" spans="1:18" s="34" customFormat="1" ht="20.399999999999999" x14ac:dyDescent="0.3">
      <c r="A5445" s="43" t="s">
        <v>0</v>
      </c>
      <c r="B5445" s="43" t="s">
        <v>0</v>
      </c>
      <c r="C5445" s="43" t="s">
        <v>0</v>
      </c>
      <c r="D5445" s="49" t="s">
        <v>0</v>
      </c>
      <c r="E5445" s="49" t="s">
        <v>0</v>
      </c>
      <c r="F5445" s="49" t="s">
        <v>0</v>
      </c>
      <c r="G5445" s="49" t="s">
        <v>0</v>
      </c>
      <c r="H5445" s="21" t="s">
        <v>53</v>
      </c>
      <c r="I5445" s="112">
        <f>SUM(I5446)</f>
        <v>10000</v>
      </c>
      <c r="J5445" s="112">
        <f>SUM(J5446)</f>
        <v>0</v>
      </c>
      <c r="K5445" s="112">
        <f>SUM(K5446)</f>
        <v>0</v>
      </c>
      <c r="L5445" s="112">
        <f t="shared" si="1885"/>
        <v>0</v>
      </c>
      <c r="M5445" s="112">
        <f>SUM(M5446)</f>
        <v>0</v>
      </c>
      <c r="N5445" s="112">
        <f t="shared" ref="N5445:O5445" si="1904">SUM(N5446)</f>
        <v>0</v>
      </c>
      <c r="O5445" s="112">
        <f t="shared" si="1904"/>
        <v>0</v>
      </c>
      <c r="P5445" s="112">
        <f t="shared" si="1888"/>
        <v>0</v>
      </c>
      <c r="Q5445" s="112" t="str">
        <f t="shared" si="1889"/>
        <v>-</v>
      </c>
      <c r="R5445" s="35"/>
    </row>
    <row r="5446" spans="1:18" x14ac:dyDescent="0.3">
      <c r="A5446" s="40" t="s">
        <v>796</v>
      </c>
      <c r="B5446" s="40" t="s">
        <v>166</v>
      </c>
      <c r="C5446" s="40" t="s">
        <v>1149</v>
      </c>
      <c r="D5446" s="40" t="s">
        <v>1893</v>
      </c>
      <c r="E5446" s="52" t="s">
        <v>149</v>
      </c>
      <c r="F5446" s="52" t="s">
        <v>0</v>
      </c>
      <c r="G5446" s="52" t="s">
        <v>0</v>
      </c>
      <c r="H5446" s="6" t="s">
        <v>46</v>
      </c>
      <c r="I5446" s="104">
        <f>SUM(I5447:I5448)</f>
        <v>10000</v>
      </c>
      <c r="J5446" s="104">
        <f>SUM(J5447:J5448)</f>
        <v>0</v>
      </c>
      <c r="K5446" s="104">
        <f>SUM(K5447:K5448)</f>
        <v>0</v>
      </c>
      <c r="L5446" s="104">
        <f t="shared" si="1885"/>
        <v>0</v>
      </c>
      <c r="M5446" s="104">
        <f>SUM(M5447:M5448)</f>
        <v>0</v>
      </c>
      <c r="N5446" s="104">
        <f t="shared" ref="N5446:O5446" si="1905">SUM(N5447:N5448)</f>
        <v>0</v>
      </c>
      <c r="O5446" s="104">
        <f t="shared" si="1905"/>
        <v>0</v>
      </c>
      <c r="P5446" s="104">
        <f t="shared" si="1888"/>
        <v>0</v>
      </c>
      <c r="Q5446" s="104" t="str">
        <f t="shared" si="1889"/>
        <v>-</v>
      </c>
      <c r="R5446" s="35"/>
    </row>
    <row r="5447" spans="1:18" x14ac:dyDescent="0.3">
      <c r="A5447" s="40" t="s">
        <v>796</v>
      </c>
      <c r="B5447" s="40" t="s">
        <v>166</v>
      </c>
      <c r="C5447" s="40" t="s">
        <v>1149</v>
      </c>
      <c r="D5447" s="40" t="s">
        <v>1893</v>
      </c>
      <c r="E5447" s="88" t="s">
        <v>3022</v>
      </c>
      <c r="F5447" s="40"/>
      <c r="G5447" s="81" t="s">
        <v>3072</v>
      </c>
      <c r="H5447" s="9" t="s">
        <v>49</v>
      </c>
      <c r="I5447" s="102">
        <v>5000</v>
      </c>
      <c r="J5447" s="102">
        <v>0</v>
      </c>
      <c r="K5447" s="102"/>
      <c r="L5447" s="102">
        <f t="shared" si="1885"/>
        <v>0</v>
      </c>
      <c r="M5447" s="102">
        <v>0</v>
      </c>
      <c r="N5447" s="102"/>
      <c r="O5447" s="102"/>
      <c r="P5447" s="102">
        <f t="shared" si="1888"/>
        <v>0</v>
      </c>
      <c r="Q5447" s="102" t="str">
        <f t="shared" si="1889"/>
        <v>-</v>
      </c>
      <c r="R5447" s="35"/>
    </row>
    <row r="5448" spans="1:18" x14ac:dyDescent="0.3">
      <c r="A5448" s="40" t="s">
        <v>796</v>
      </c>
      <c r="B5448" s="40" t="s">
        <v>166</v>
      </c>
      <c r="C5448" s="40" t="s">
        <v>1149</v>
      </c>
      <c r="D5448" s="40" t="s">
        <v>1893</v>
      </c>
      <c r="E5448" s="88" t="s">
        <v>3037</v>
      </c>
      <c r="F5448" s="40"/>
      <c r="G5448" s="81" t="s">
        <v>3072</v>
      </c>
      <c r="H5448" s="9" t="s">
        <v>52</v>
      </c>
      <c r="I5448" s="102">
        <v>5000</v>
      </c>
      <c r="J5448" s="102">
        <v>0</v>
      </c>
      <c r="K5448" s="102"/>
      <c r="L5448" s="102">
        <f t="shared" si="1885"/>
        <v>0</v>
      </c>
      <c r="M5448" s="102">
        <v>0</v>
      </c>
      <c r="N5448" s="102"/>
      <c r="O5448" s="102"/>
      <c r="P5448" s="102">
        <f t="shared" si="1888"/>
        <v>0</v>
      </c>
      <c r="Q5448" s="102" t="str">
        <f t="shared" si="1889"/>
        <v>-</v>
      </c>
      <c r="R5448" s="35"/>
    </row>
    <row r="5449" spans="1:18" s="34" customFormat="1" x14ac:dyDescent="0.3">
      <c r="A5449" s="49" t="s">
        <v>0</v>
      </c>
      <c r="B5449" s="49" t="s">
        <v>0</v>
      </c>
      <c r="C5449" s="49" t="s">
        <v>0</v>
      </c>
      <c r="D5449" s="49" t="s">
        <v>0</v>
      </c>
      <c r="E5449" s="49" t="s">
        <v>0</v>
      </c>
      <c r="F5449" s="49" t="s">
        <v>0</v>
      </c>
      <c r="G5449" s="49" t="s">
        <v>0</v>
      </c>
      <c r="H5449" s="21" t="s">
        <v>1902</v>
      </c>
      <c r="I5449" s="112">
        <f>SUM(I5419,I5442,I5445)</f>
        <v>1437046</v>
      </c>
      <c r="J5449" s="112">
        <f>SUM(J5419,J5442,J5445)</f>
        <v>1377346</v>
      </c>
      <c r="K5449" s="112">
        <f>SUM(K5419,K5442,K5445)</f>
        <v>0</v>
      </c>
      <c r="L5449" s="112">
        <f t="shared" si="1885"/>
        <v>383853</v>
      </c>
      <c r="M5449" s="112">
        <f>SUM(M5419,M5442,M5445)</f>
        <v>104453</v>
      </c>
      <c r="N5449" s="112">
        <f t="shared" ref="N5449:O5449" si="1906">SUM(N5419,N5442,N5445)</f>
        <v>141500</v>
      </c>
      <c r="O5449" s="112">
        <f t="shared" si="1906"/>
        <v>137900</v>
      </c>
      <c r="P5449" s="112">
        <f t="shared" si="1888"/>
        <v>383853</v>
      </c>
      <c r="Q5449" s="112">
        <f t="shared" si="1889"/>
        <v>27.869032182182256</v>
      </c>
      <c r="R5449" s="35"/>
    </row>
    <row r="5450" spans="1:18" ht="15" thickBot="1" x14ac:dyDescent="0.35">
      <c r="A5450" s="81" t="s">
        <v>0</v>
      </c>
      <c r="B5450" s="81" t="s">
        <v>0</v>
      </c>
      <c r="C5450" s="81" t="s">
        <v>0</v>
      </c>
      <c r="D5450" s="81" t="s">
        <v>0</v>
      </c>
      <c r="E5450" s="81" t="s">
        <v>0</v>
      </c>
      <c r="F5450" s="81" t="s">
        <v>0</v>
      </c>
      <c r="G5450" s="81" t="s">
        <v>0</v>
      </c>
      <c r="H5450" s="6" t="s">
        <v>152</v>
      </c>
      <c r="I5450" s="104">
        <v>48</v>
      </c>
      <c r="J5450" s="104">
        <v>48</v>
      </c>
      <c r="K5450" s="104"/>
      <c r="L5450" s="104"/>
      <c r="M5450" s="104"/>
      <c r="N5450" s="104"/>
      <c r="O5450" s="104"/>
      <c r="P5450" s="104"/>
      <c r="Q5450" s="104"/>
      <c r="R5450" s="35"/>
    </row>
    <row r="5451" spans="1:18" s="34" customFormat="1" ht="31.2" thickBot="1" x14ac:dyDescent="0.35">
      <c r="A5451" s="127" t="s">
        <v>0</v>
      </c>
      <c r="B5451" s="127" t="s">
        <v>0</v>
      </c>
      <c r="C5451" s="127" t="s">
        <v>0</v>
      </c>
      <c r="D5451" s="127" t="s">
        <v>0</v>
      </c>
      <c r="E5451" s="127" t="s">
        <v>0</v>
      </c>
      <c r="F5451" s="127" t="s">
        <v>0</v>
      </c>
      <c r="G5451" s="127" t="s">
        <v>0</v>
      </c>
      <c r="H5451" s="29" t="s">
        <v>63</v>
      </c>
      <c r="I5451" s="124" t="s">
        <v>3013</v>
      </c>
      <c r="J5451" s="124" t="s">
        <v>2</v>
      </c>
      <c r="K5451" s="124" t="s">
        <v>3097</v>
      </c>
      <c r="L5451" s="124" t="s">
        <v>3097</v>
      </c>
      <c r="M5451" s="124" t="s">
        <v>3098</v>
      </c>
      <c r="N5451" s="124" t="s">
        <v>3099</v>
      </c>
      <c r="O5451" s="124" t="s">
        <v>3100</v>
      </c>
      <c r="P5451" s="124" t="s">
        <v>3097</v>
      </c>
      <c r="Q5451" s="126" t="s">
        <v>3101</v>
      </c>
      <c r="R5451" s="35"/>
    </row>
    <row r="5452" spans="1:18" x14ac:dyDescent="0.3">
      <c r="A5452" s="128"/>
      <c r="B5452" s="128"/>
      <c r="C5452" s="128"/>
      <c r="D5452" s="128"/>
      <c r="E5452" s="128"/>
      <c r="F5452" s="128"/>
      <c r="G5452" s="128"/>
      <c r="H5452" s="10" t="s">
        <v>0</v>
      </c>
      <c r="I5452" s="103">
        <v>1</v>
      </c>
      <c r="J5452" s="103">
        <v>2</v>
      </c>
      <c r="K5452" s="103">
        <v>3</v>
      </c>
      <c r="L5452" s="103" t="s">
        <v>3</v>
      </c>
      <c r="M5452" s="103">
        <v>5</v>
      </c>
      <c r="N5452" s="103">
        <v>6</v>
      </c>
      <c r="O5452" s="103">
        <v>7</v>
      </c>
      <c r="P5452" s="103" t="s">
        <v>3102</v>
      </c>
      <c r="Q5452" s="103">
        <v>9</v>
      </c>
      <c r="R5452" s="35"/>
    </row>
    <row r="5453" spans="1:18" x14ac:dyDescent="0.3">
      <c r="A5453" s="128"/>
      <c r="B5453" s="128"/>
      <c r="C5453" s="128"/>
      <c r="D5453" s="128"/>
      <c r="E5453" s="128"/>
      <c r="F5453" s="128"/>
      <c r="G5453" s="128"/>
      <c r="H5453" s="11" t="s">
        <v>100</v>
      </c>
      <c r="I5453" s="105">
        <f>SUM(I5449)</f>
        <v>1437046</v>
      </c>
      <c r="J5453" s="105">
        <f>SUM(J5449)</f>
        <v>1377346</v>
      </c>
      <c r="K5453" s="105">
        <f>SUM(K5449)</f>
        <v>0</v>
      </c>
      <c r="L5453" s="105">
        <f t="shared" ref="L5453:L5514" si="1907">SUM(M5453:O5453)</f>
        <v>383853</v>
      </c>
      <c r="M5453" s="105">
        <f>SUM(M5449)</f>
        <v>104453</v>
      </c>
      <c r="N5453" s="105">
        <f t="shared" ref="N5453:O5453" si="1908">SUM(N5449)</f>
        <v>141500</v>
      </c>
      <c r="O5453" s="105">
        <f t="shared" si="1908"/>
        <v>137900</v>
      </c>
      <c r="P5453" s="105">
        <f t="shared" ref="P5453:P5516" si="1909">K5453+L5453</f>
        <v>383853</v>
      </c>
      <c r="Q5453" s="105">
        <f t="shared" ref="Q5453:Q5516" si="1910">IF(J5453=0,"-",P5453/J5453*100)</f>
        <v>27.869032182182256</v>
      </c>
      <c r="R5453" s="35"/>
    </row>
    <row r="5454" spans="1:18" ht="15" thickBot="1" x14ac:dyDescent="0.35">
      <c r="A5454" s="128"/>
      <c r="B5454" s="128"/>
      <c r="C5454" s="128"/>
      <c r="D5454" s="128"/>
      <c r="E5454" s="128"/>
      <c r="F5454" s="128"/>
      <c r="G5454" s="128"/>
      <c r="H5454" s="12" t="s">
        <v>62</v>
      </c>
      <c r="I5454" s="105">
        <f>SUM(I5453)</f>
        <v>1437046</v>
      </c>
      <c r="J5454" s="105">
        <f>SUM(J5453)</f>
        <v>1377346</v>
      </c>
      <c r="K5454" s="105">
        <f>SUM(K5453)</f>
        <v>0</v>
      </c>
      <c r="L5454" s="105">
        <f t="shared" si="1907"/>
        <v>383853</v>
      </c>
      <c r="M5454" s="105">
        <f>SUM(M5453)</f>
        <v>104453</v>
      </c>
      <c r="N5454" s="105">
        <f t="shared" ref="N5454:O5454" si="1911">SUM(N5453)</f>
        <v>141500</v>
      </c>
      <c r="O5454" s="105">
        <f t="shared" si="1911"/>
        <v>137900</v>
      </c>
      <c r="P5454" s="105">
        <f t="shared" si="1909"/>
        <v>383853</v>
      </c>
      <c r="Q5454" s="105">
        <f t="shared" si="1910"/>
        <v>27.869032182182256</v>
      </c>
      <c r="R5454" s="35"/>
    </row>
    <row r="5455" spans="1:18" s="34" customFormat="1" ht="31.2" thickBot="1" x14ac:dyDescent="0.35">
      <c r="A5455" s="45" t="s">
        <v>112</v>
      </c>
      <c r="B5455" s="45" t="s">
        <v>113</v>
      </c>
      <c r="C5455" s="45" t="s">
        <v>114</v>
      </c>
      <c r="D5455" s="46" t="s">
        <v>0</v>
      </c>
      <c r="E5455" s="45" t="s">
        <v>3014</v>
      </c>
      <c r="F5455" s="45" t="s">
        <v>115</v>
      </c>
      <c r="G5455" s="45" t="s">
        <v>116</v>
      </c>
      <c r="H5455" s="29" t="s">
        <v>1</v>
      </c>
      <c r="I5455" s="124" t="s">
        <v>3013</v>
      </c>
      <c r="J5455" s="124" t="s">
        <v>2</v>
      </c>
      <c r="K5455" s="124" t="s">
        <v>3097</v>
      </c>
      <c r="L5455" s="124" t="s">
        <v>3097</v>
      </c>
      <c r="M5455" s="124" t="s">
        <v>3098</v>
      </c>
      <c r="N5455" s="124" t="s">
        <v>3099</v>
      </c>
      <c r="O5455" s="124" t="s">
        <v>3100</v>
      </c>
      <c r="P5455" s="124" t="s">
        <v>3097</v>
      </c>
      <c r="Q5455" s="126" t="s">
        <v>3101</v>
      </c>
      <c r="R5455" s="35"/>
    </row>
    <row r="5456" spans="1:18" x14ac:dyDescent="0.3">
      <c r="A5456" s="50" t="s">
        <v>0</v>
      </c>
      <c r="B5456" s="50" t="s">
        <v>0</v>
      </c>
      <c r="C5456" s="50" t="s">
        <v>0</v>
      </c>
      <c r="D5456" s="51" t="s">
        <v>0</v>
      </c>
      <c r="E5456" s="51" t="s">
        <v>0</v>
      </c>
      <c r="F5456" s="86" t="s">
        <v>0</v>
      </c>
      <c r="G5456" s="87" t="s">
        <v>0</v>
      </c>
      <c r="H5456" s="8" t="s">
        <v>0</v>
      </c>
      <c r="I5456" s="103">
        <v>1</v>
      </c>
      <c r="J5456" s="103">
        <v>2</v>
      </c>
      <c r="K5456" s="103">
        <v>3</v>
      </c>
      <c r="L5456" s="103" t="s">
        <v>3</v>
      </c>
      <c r="M5456" s="103">
        <v>5</v>
      </c>
      <c r="N5456" s="103">
        <v>6</v>
      </c>
      <c r="O5456" s="103">
        <v>7</v>
      </c>
      <c r="P5456" s="103" t="s">
        <v>3102</v>
      </c>
      <c r="Q5456" s="103">
        <v>9</v>
      </c>
      <c r="R5456" s="35"/>
    </row>
    <row r="5457" spans="1:18" x14ac:dyDescent="0.3">
      <c r="A5457" s="41" t="s">
        <v>796</v>
      </c>
      <c r="B5457" s="41" t="s">
        <v>166</v>
      </c>
      <c r="C5457" s="40" t="s">
        <v>1160</v>
      </c>
      <c r="D5457" s="40" t="s">
        <v>1903</v>
      </c>
      <c r="E5457" s="52" t="s">
        <v>0</v>
      </c>
      <c r="F5457" s="52" t="s">
        <v>0</v>
      </c>
      <c r="G5457" s="52" t="s">
        <v>0</v>
      </c>
      <c r="H5457" s="6" t="s">
        <v>1904</v>
      </c>
      <c r="I5457" s="102"/>
      <c r="J5457" s="102"/>
      <c r="K5457" s="102"/>
      <c r="L5457" s="102">
        <f t="shared" si="1907"/>
        <v>0</v>
      </c>
      <c r="M5457" s="102">
        <v>0</v>
      </c>
      <c r="N5457" s="102"/>
      <c r="O5457" s="102"/>
      <c r="P5457" s="102">
        <f t="shared" si="1909"/>
        <v>0</v>
      </c>
      <c r="Q5457" s="102" t="str">
        <f t="shared" si="1910"/>
        <v>-</v>
      </c>
      <c r="R5457" s="35"/>
    </row>
    <row r="5458" spans="1:18" s="34" customFormat="1" ht="20.399999999999999" x14ac:dyDescent="0.3">
      <c r="A5458" s="43" t="s">
        <v>0</v>
      </c>
      <c r="B5458" s="43" t="s">
        <v>0</v>
      </c>
      <c r="C5458" s="43" t="s">
        <v>0</v>
      </c>
      <c r="D5458" s="49" t="s">
        <v>0</v>
      </c>
      <c r="E5458" s="49" t="s">
        <v>0</v>
      </c>
      <c r="F5458" s="49" t="s">
        <v>0</v>
      </c>
      <c r="G5458" s="49" t="s">
        <v>0</v>
      </c>
      <c r="H5458" s="21" t="s">
        <v>26</v>
      </c>
      <c r="I5458" s="112">
        <f>SUM(I5459,I5467,I5469)</f>
        <v>1747684</v>
      </c>
      <c r="J5458" s="112">
        <f>SUM(J5459,J5467,J5469)</f>
        <v>1673984</v>
      </c>
      <c r="K5458" s="112">
        <f>SUM(K5459,K5467,K5469)</f>
        <v>0</v>
      </c>
      <c r="L5458" s="112">
        <f t="shared" si="1907"/>
        <v>463495</v>
      </c>
      <c r="M5458" s="112">
        <f>SUM(M5459,M5467,M5469)</f>
        <v>121965</v>
      </c>
      <c r="N5458" s="112">
        <f t="shared" ref="N5458:O5458" si="1912">SUM(N5459,N5467,N5469)</f>
        <v>177360</v>
      </c>
      <c r="O5458" s="112">
        <f t="shared" si="1912"/>
        <v>164170</v>
      </c>
      <c r="P5458" s="112">
        <f t="shared" si="1909"/>
        <v>463495</v>
      </c>
      <c r="Q5458" s="112">
        <f t="shared" si="1910"/>
        <v>27.688137998929502</v>
      </c>
      <c r="R5458" s="35"/>
    </row>
    <row r="5459" spans="1:18" x14ac:dyDescent="0.3">
      <c r="A5459" s="40" t="s">
        <v>796</v>
      </c>
      <c r="B5459" s="40" t="s">
        <v>166</v>
      </c>
      <c r="C5459" s="40" t="s">
        <v>1160</v>
      </c>
      <c r="D5459" s="40" t="s">
        <v>1903</v>
      </c>
      <c r="E5459" s="52" t="s">
        <v>119</v>
      </c>
      <c r="F5459" s="52" t="s">
        <v>0</v>
      </c>
      <c r="G5459" s="52" t="s">
        <v>0</v>
      </c>
      <c r="H5459" s="6" t="s">
        <v>5</v>
      </c>
      <c r="I5459" s="104">
        <f>SUM(I5460,I5461)</f>
        <v>1410788</v>
      </c>
      <c r="J5459" s="104">
        <f>SUM(J5460,J5461)</f>
        <v>1410788</v>
      </c>
      <c r="K5459" s="104">
        <f>SUM(K5460,K5461)</f>
        <v>0</v>
      </c>
      <c r="L5459" s="104">
        <f t="shared" si="1907"/>
        <v>388014</v>
      </c>
      <c r="M5459" s="104">
        <f>SUM(M5460,M5461)</f>
        <v>111274</v>
      </c>
      <c r="N5459" s="104">
        <f t="shared" ref="N5459:O5459" si="1913">SUM(N5460,N5461)</f>
        <v>141740</v>
      </c>
      <c r="O5459" s="104">
        <f t="shared" si="1913"/>
        <v>135000</v>
      </c>
      <c r="P5459" s="104">
        <f t="shared" si="1909"/>
        <v>388014</v>
      </c>
      <c r="Q5459" s="104">
        <f t="shared" si="1910"/>
        <v>27.503352736201332</v>
      </c>
      <c r="R5459" s="35"/>
    </row>
    <row r="5460" spans="1:18" x14ac:dyDescent="0.3">
      <c r="A5460" s="40" t="s">
        <v>796</v>
      </c>
      <c r="B5460" s="40" t="s">
        <v>166</v>
      </c>
      <c r="C5460" s="40" t="s">
        <v>1160</v>
      </c>
      <c r="D5460" s="40" t="s">
        <v>1903</v>
      </c>
      <c r="E5460" s="88" t="s">
        <v>3015</v>
      </c>
      <c r="F5460" s="40"/>
      <c r="G5460" s="81" t="s">
        <v>3072</v>
      </c>
      <c r="H5460" s="9" t="s">
        <v>6</v>
      </c>
      <c r="I5460" s="102">
        <v>1214288</v>
      </c>
      <c r="J5460" s="102">
        <v>1214288</v>
      </c>
      <c r="K5460" s="102"/>
      <c r="L5460" s="102">
        <f t="shared" si="1907"/>
        <v>338765</v>
      </c>
      <c r="M5460" s="102">
        <v>98765</v>
      </c>
      <c r="N5460" s="102">
        <v>120000</v>
      </c>
      <c r="O5460" s="102">
        <v>120000</v>
      </c>
      <c r="P5460" s="102">
        <f t="shared" si="1909"/>
        <v>338765</v>
      </c>
      <c r="Q5460" s="102">
        <f t="shared" si="1910"/>
        <v>27.898241603309927</v>
      </c>
      <c r="R5460" s="35"/>
    </row>
    <row r="5461" spans="1:18" x14ac:dyDescent="0.3">
      <c r="A5461" s="41" t="s">
        <v>796</v>
      </c>
      <c r="B5461" s="41" t="s">
        <v>166</v>
      </c>
      <c r="C5461" s="41" t="s">
        <v>1160</v>
      </c>
      <c r="D5461" s="41" t="s">
        <v>1903</v>
      </c>
      <c r="E5461" s="41" t="s">
        <v>120</v>
      </c>
      <c r="F5461" s="40" t="s">
        <v>0</v>
      </c>
      <c r="G5461" s="81" t="s">
        <v>0</v>
      </c>
      <c r="H5461" s="6" t="s">
        <v>7</v>
      </c>
      <c r="I5461" s="104">
        <f>SUM(I5462:I5466)</f>
        <v>196500</v>
      </c>
      <c r="J5461" s="104">
        <f>SUM(J5462:J5466)</f>
        <v>196500</v>
      </c>
      <c r="K5461" s="104">
        <f>SUM(K5462:K5466)</f>
        <v>0</v>
      </c>
      <c r="L5461" s="104">
        <f t="shared" si="1907"/>
        <v>49249</v>
      </c>
      <c r="M5461" s="104">
        <f>SUM(M5462:M5466)</f>
        <v>12509</v>
      </c>
      <c r="N5461" s="104">
        <f t="shared" ref="N5461:O5461" si="1914">SUM(N5462:N5466)</f>
        <v>21740</v>
      </c>
      <c r="O5461" s="104">
        <f t="shared" si="1914"/>
        <v>15000</v>
      </c>
      <c r="P5461" s="104">
        <f t="shared" si="1909"/>
        <v>49249</v>
      </c>
      <c r="Q5461" s="104">
        <f t="shared" si="1910"/>
        <v>25.063104325699747</v>
      </c>
      <c r="R5461" s="35"/>
    </row>
    <row r="5462" spans="1:18" x14ac:dyDescent="0.3">
      <c r="A5462" s="40" t="s">
        <v>796</v>
      </c>
      <c r="B5462" s="40" t="s">
        <v>166</v>
      </c>
      <c r="C5462" s="40" t="s">
        <v>1160</v>
      </c>
      <c r="D5462" s="40" t="s">
        <v>1903</v>
      </c>
      <c r="E5462" s="88" t="s">
        <v>3016</v>
      </c>
      <c r="F5462" s="40" t="s">
        <v>1905</v>
      </c>
      <c r="G5462" s="81" t="s">
        <v>3072</v>
      </c>
      <c r="H5462" s="9" t="s">
        <v>9</v>
      </c>
      <c r="I5462" s="102">
        <v>33000</v>
      </c>
      <c r="J5462" s="102">
        <v>33000</v>
      </c>
      <c r="K5462" s="102"/>
      <c r="L5462" s="102">
        <f t="shared" si="1907"/>
        <v>8628</v>
      </c>
      <c r="M5462" s="102">
        <v>2628</v>
      </c>
      <c r="N5462" s="102">
        <v>3000</v>
      </c>
      <c r="O5462" s="102">
        <v>3000</v>
      </c>
      <c r="P5462" s="102">
        <f t="shared" si="1909"/>
        <v>8628</v>
      </c>
      <c r="Q5462" s="102">
        <f t="shared" si="1910"/>
        <v>26.145454545454545</v>
      </c>
      <c r="R5462" s="35"/>
    </row>
    <row r="5463" spans="1:18" x14ac:dyDescent="0.3">
      <c r="A5463" s="40" t="s">
        <v>796</v>
      </c>
      <c r="B5463" s="40" t="s">
        <v>166</v>
      </c>
      <c r="C5463" s="40" t="s">
        <v>1160</v>
      </c>
      <c r="D5463" s="40" t="s">
        <v>1903</v>
      </c>
      <c r="E5463" s="88" t="s">
        <v>3016</v>
      </c>
      <c r="F5463" s="40" t="s">
        <v>1906</v>
      </c>
      <c r="G5463" s="81" t="s">
        <v>3072</v>
      </c>
      <c r="H5463" s="9" t="s">
        <v>12</v>
      </c>
      <c r="I5463" s="102">
        <v>114000</v>
      </c>
      <c r="J5463" s="102">
        <v>114000</v>
      </c>
      <c r="K5463" s="102"/>
      <c r="L5463" s="102">
        <f t="shared" si="1907"/>
        <v>33881</v>
      </c>
      <c r="M5463" s="102">
        <v>9881</v>
      </c>
      <c r="N5463" s="102">
        <v>12000</v>
      </c>
      <c r="O5463" s="102">
        <v>12000</v>
      </c>
      <c r="P5463" s="102">
        <f t="shared" si="1909"/>
        <v>33881</v>
      </c>
      <c r="Q5463" s="102">
        <f t="shared" si="1910"/>
        <v>29.720175438596492</v>
      </c>
      <c r="R5463" s="35"/>
    </row>
    <row r="5464" spans="1:18" x14ac:dyDescent="0.3">
      <c r="A5464" s="40" t="s">
        <v>796</v>
      </c>
      <c r="B5464" s="40" t="s">
        <v>166</v>
      </c>
      <c r="C5464" s="40" t="s">
        <v>1160</v>
      </c>
      <c r="D5464" s="40" t="s">
        <v>1903</v>
      </c>
      <c r="E5464" s="88" t="s">
        <v>3016</v>
      </c>
      <c r="F5464" s="40" t="s">
        <v>1907</v>
      </c>
      <c r="G5464" s="81" t="s">
        <v>3072</v>
      </c>
      <c r="H5464" s="9" t="s">
        <v>10</v>
      </c>
      <c r="I5464" s="102">
        <v>26600</v>
      </c>
      <c r="J5464" s="102">
        <v>26600</v>
      </c>
      <c r="K5464" s="102"/>
      <c r="L5464" s="102">
        <f t="shared" si="1907"/>
        <v>0</v>
      </c>
      <c r="M5464" s="102">
        <v>0</v>
      </c>
      <c r="N5464" s="102"/>
      <c r="O5464" s="102"/>
      <c r="P5464" s="102">
        <f t="shared" si="1909"/>
        <v>0</v>
      </c>
      <c r="Q5464" s="102">
        <f t="shared" si="1910"/>
        <v>0</v>
      </c>
      <c r="R5464" s="35"/>
    </row>
    <row r="5465" spans="1:18" x14ac:dyDescent="0.3">
      <c r="A5465" s="40" t="s">
        <v>796</v>
      </c>
      <c r="B5465" s="40" t="s">
        <v>166</v>
      </c>
      <c r="C5465" s="40" t="s">
        <v>1160</v>
      </c>
      <c r="D5465" s="40" t="s">
        <v>1903</v>
      </c>
      <c r="E5465" s="88" t="s">
        <v>3016</v>
      </c>
      <c r="F5465" s="40" t="s">
        <v>1908</v>
      </c>
      <c r="G5465" s="81" t="s">
        <v>3072</v>
      </c>
      <c r="H5465" s="9" t="s">
        <v>8</v>
      </c>
      <c r="I5465" s="102">
        <v>13000</v>
      </c>
      <c r="J5465" s="102">
        <v>13000</v>
      </c>
      <c r="K5465" s="102"/>
      <c r="L5465" s="102">
        <f t="shared" si="1907"/>
        <v>0</v>
      </c>
      <c r="M5465" s="102">
        <v>0</v>
      </c>
      <c r="N5465" s="102">
        <v>0</v>
      </c>
      <c r="O5465" s="102">
        <v>0</v>
      </c>
      <c r="P5465" s="102">
        <f t="shared" si="1909"/>
        <v>0</v>
      </c>
      <c r="Q5465" s="102">
        <f t="shared" si="1910"/>
        <v>0</v>
      </c>
      <c r="R5465" s="35"/>
    </row>
    <row r="5466" spans="1:18" x14ac:dyDescent="0.3">
      <c r="A5466" s="40" t="s">
        <v>796</v>
      </c>
      <c r="B5466" s="40" t="s">
        <v>166</v>
      </c>
      <c r="C5466" s="40" t="s">
        <v>1160</v>
      </c>
      <c r="D5466" s="40" t="s">
        <v>1903</v>
      </c>
      <c r="E5466" s="88" t="s">
        <v>3016</v>
      </c>
      <c r="F5466" s="40" t="s">
        <v>1909</v>
      </c>
      <c r="G5466" s="81" t="s">
        <v>3072</v>
      </c>
      <c r="H5466" s="9" t="s">
        <v>11</v>
      </c>
      <c r="I5466" s="102">
        <v>9900</v>
      </c>
      <c r="J5466" s="102">
        <v>9900</v>
      </c>
      <c r="K5466" s="102"/>
      <c r="L5466" s="102">
        <f t="shared" si="1907"/>
        <v>6740</v>
      </c>
      <c r="M5466" s="102">
        <v>0</v>
      </c>
      <c r="N5466" s="102">
        <v>6740</v>
      </c>
      <c r="O5466" s="102"/>
      <c r="P5466" s="102">
        <f t="shared" si="1909"/>
        <v>6740</v>
      </c>
      <c r="Q5466" s="102">
        <f t="shared" si="1910"/>
        <v>68.080808080808083</v>
      </c>
      <c r="R5466" s="35"/>
    </row>
    <row r="5467" spans="1:18" x14ac:dyDescent="0.3">
      <c r="A5467" s="40" t="s">
        <v>796</v>
      </c>
      <c r="B5467" s="40" t="s">
        <v>166</v>
      </c>
      <c r="C5467" s="40" t="s">
        <v>1160</v>
      </c>
      <c r="D5467" s="40" t="s">
        <v>1903</v>
      </c>
      <c r="E5467" s="52" t="s">
        <v>124</v>
      </c>
      <c r="F5467" s="52" t="s">
        <v>0</v>
      </c>
      <c r="G5467" s="52" t="s">
        <v>0</v>
      </c>
      <c r="H5467" s="6" t="s">
        <v>14</v>
      </c>
      <c r="I5467" s="104">
        <f>SUM(I5468)</f>
        <v>130296</v>
      </c>
      <c r="J5467" s="104">
        <f>SUM(J5468)</f>
        <v>130296</v>
      </c>
      <c r="K5467" s="104">
        <f>SUM(K5468)</f>
        <v>0</v>
      </c>
      <c r="L5467" s="104">
        <f t="shared" si="1907"/>
        <v>40371</v>
      </c>
      <c r="M5467" s="104">
        <f>SUM(M5468)</f>
        <v>10371</v>
      </c>
      <c r="N5467" s="104">
        <f t="shared" ref="N5467:O5467" si="1915">SUM(N5468)</f>
        <v>16000</v>
      </c>
      <c r="O5467" s="104">
        <f t="shared" si="1915"/>
        <v>14000</v>
      </c>
      <c r="P5467" s="104">
        <f t="shared" si="1909"/>
        <v>40371</v>
      </c>
      <c r="Q5467" s="104">
        <f t="shared" si="1910"/>
        <v>30.984067047338371</v>
      </c>
      <c r="R5467" s="35"/>
    </row>
    <row r="5468" spans="1:18" x14ac:dyDescent="0.3">
      <c r="A5468" s="40" t="s">
        <v>796</v>
      </c>
      <c r="B5468" s="40" t="s">
        <v>166</v>
      </c>
      <c r="C5468" s="40" t="s">
        <v>1160</v>
      </c>
      <c r="D5468" s="40" t="s">
        <v>1903</v>
      </c>
      <c r="E5468" s="88" t="s">
        <v>3017</v>
      </c>
      <c r="F5468" s="40"/>
      <c r="G5468" s="81" t="s">
        <v>3072</v>
      </c>
      <c r="H5468" s="9" t="s">
        <v>15</v>
      </c>
      <c r="I5468" s="102">
        <v>130296</v>
      </c>
      <c r="J5468" s="102">
        <v>130296</v>
      </c>
      <c r="K5468" s="102"/>
      <c r="L5468" s="102">
        <f t="shared" si="1907"/>
        <v>40371</v>
      </c>
      <c r="M5468" s="102">
        <v>10371</v>
      </c>
      <c r="N5468" s="102">
        <v>16000</v>
      </c>
      <c r="O5468" s="102">
        <v>14000</v>
      </c>
      <c r="P5468" s="102">
        <f t="shared" si="1909"/>
        <v>40371</v>
      </c>
      <c r="Q5468" s="102">
        <f t="shared" si="1910"/>
        <v>30.984067047338371</v>
      </c>
      <c r="R5468" s="35"/>
    </row>
    <row r="5469" spans="1:18" x14ac:dyDescent="0.3">
      <c r="A5469" s="40" t="s">
        <v>796</v>
      </c>
      <c r="B5469" s="40" t="s">
        <v>166</v>
      </c>
      <c r="C5469" s="40" t="s">
        <v>1160</v>
      </c>
      <c r="D5469" s="40" t="s">
        <v>1903</v>
      </c>
      <c r="E5469" s="52" t="s">
        <v>125</v>
      </c>
      <c r="F5469" s="52" t="s">
        <v>0</v>
      </c>
      <c r="G5469" s="52" t="s">
        <v>0</v>
      </c>
      <c r="H5469" s="6" t="s">
        <v>16</v>
      </c>
      <c r="I5469" s="104">
        <f>SUM(I5470:I5478)</f>
        <v>206600</v>
      </c>
      <c r="J5469" s="104">
        <f>SUM(J5470:J5478)</f>
        <v>132900</v>
      </c>
      <c r="K5469" s="104">
        <f>SUM(K5470:K5478)</f>
        <v>0</v>
      </c>
      <c r="L5469" s="104">
        <f t="shared" si="1907"/>
        <v>35110</v>
      </c>
      <c r="M5469" s="104">
        <f>SUM(M5470:M5478)</f>
        <v>320</v>
      </c>
      <c r="N5469" s="104">
        <f t="shared" ref="N5469:O5469" si="1916">SUM(N5470:N5478)</f>
        <v>19620</v>
      </c>
      <c r="O5469" s="104">
        <f t="shared" si="1916"/>
        <v>15170</v>
      </c>
      <c r="P5469" s="104">
        <f t="shared" si="1909"/>
        <v>35110</v>
      </c>
      <c r="Q5469" s="104">
        <f t="shared" si="1910"/>
        <v>26.418359668924001</v>
      </c>
      <c r="R5469" s="35"/>
    </row>
    <row r="5470" spans="1:18" x14ac:dyDescent="0.3">
      <c r="A5470" s="40" t="s">
        <v>796</v>
      </c>
      <c r="B5470" s="40" t="s">
        <v>166</v>
      </c>
      <c r="C5470" s="40" t="s">
        <v>1160</v>
      </c>
      <c r="D5470" s="40" t="s">
        <v>1903</v>
      </c>
      <c r="E5470" s="88" t="s">
        <v>3018</v>
      </c>
      <c r="F5470" s="40"/>
      <c r="G5470" s="81" t="s">
        <v>3072</v>
      </c>
      <c r="H5470" s="9" t="s">
        <v>17</v>
      </c>
      <c r="I5470" s="102">
        <v>15000</v>
      </c>
      <c r="J5470" s="102">
        <v>0</v>
      </c>
      <c r="K5470" s="102"/>
      <c r="L5470" s="102">
        <f t="shared" si="1907"/>
        <v>0</v>
      </c>
      <c r="M5470" s="102">
        <v>0</v>
      </c>
      <c r="N5470" s="102"/>
      <c r="O5470" s="102"/>
      <c r="P5470" s="102">
        <f t="shared" si="1909"/>
        <v>0</v>
      </c>
      <c r="Q5470" s="102" t="str">
        <f t="shared" si="1910"/>
        <v>-</v>
      </c>
      <c r="R5470" s="35"/>
    </row>
    <row r="5471" spans="1:18" x14ac:dyDescent="0.3">
      <c r="A5471" s="40" t="s">
        <v>796</v>
      </c>
      <c r="B5471" s="40" t="s">
        <v>166</v>
      </c>
      <c r="C5471" s="40" t="s">
        <v>1160</v>
      </c>
      <c r="D5471" s="40" t="s">
        <v>1903</v>
      </c>
      <c r="E5471" s="88" t="s">
        <v>3031</v>
      </c>
      <c r="F5471" s="40"/>
      <c r="G5471" s="81" t="s">
        <v>3072</v>
      </c>
      <c r="H5471" s="9" t="s">
        <v>18</v>
      </c>
      <c r="I5471" s="102">
        <v>39750</v>
      </c>
      <c r="J5471" s="102">
        <v>39750</v>
      </c>
      <c r="K5471" s="102"/>
      <c r="L5471" s="102">
        <f t="shared" si="1907"/>
        <v>9000</v>
      </c>
      <c r="M5471" s="102">
        <v>0</v>
      </c>
      <c r="N5471" s="102">
        <v>6000</v>
      </c>
      <c r="O5471" s="102">
        <v>3000</v>
      </c>
      <c r="P5471" s="102">
        <f t="shared" si="1909"/>
        <v>9000</v>
      </c>
      <c r="Q5471" s="102">
        <f t="shared" si="1910"/>
        <v>22.641509433962266</v>
      </c>
      <c r="R5471" s="35"/>
    </row>
    <row r="5472" spans="1:18" x14ac:dyDescent="0.3">
      <c r="A5472" s="40" t="s">
        <v>796</v>
      </c>
      <c r="B5472" s="40" t="s">
        <v>166</v>
      </c>
      <c r="C5472" s="40" t="s">
        <v>1160</v>
      </c>
      <c r="D5472" s="40" t="s">
        <v>1903</v>
      </c>
      <c r="E5472" s="88" t="s">
        <v>3032</v>
      </c>
      <c r="F5472" s="40"/>
      <c r="G5472" s="81" t="s">
        <v>3072</v>
      </c>
      <c r="H5472" s="9" t="s">
        <v>19</v>
      </c>
      <c r="I5472" s="102">
        <v>10650</v>
      </c>
      <c r="J5472" s="102">
        <v>10650</v>
      </c>
      <c r="K5472" s="102"/>
      <c r="L5472" s="102">
        <f t="shared" si="1907"/>
        <v>3300</v>
      </c>
      <c r="M5472" s="102">
        <v>0</v>
      </c>
      <c r="N5472" s="102">
        <v>1800</v>
      </c>
      <c r="O5472" s="102">
        <v>1500</v>
      </c>
      <c r="P5472" s="102">
        <f t="shared" si="1909"/>
        <v>3300</v>
      </c>
      <c r="Q5472" s="102">
        <f t="shared" si="1910"/>
        <v>30.985915492957744</v>
      </c>
      <c r="R5472" s="35"/>
    </row>
    <row r="5473" spans="1:18" x14ac:dyDescent="0.3">
      <c r="A5473" s="40" t="s">
        <v>796</v>
      </c>
      <c r="B5473" s="40" t="s">
        <v>166</v>
      </c>
      <c r="C5473" s="40" t="s">
        <v>1160</v>
      </c>
      <c r="D5473" s="40" t="s">
        <v>1903</v>
      </c>
      <c r="E5473" s="88" t="s">
        <v>3026</v>
      </c>
      <c r="F5473" s="40"/>
      <c r="G5473" s="81" t="s">
        <v>3072</v>
      </c>
      <c r="H5473" s="9" t="s">
        <v>20</v>
      </c>
      <c r="I5473" s="102">
        <v>41750</v>
      </c>
      <c r="J5473" s="102">
        <v>24750</v>
      </c>
      <c r="K5473" s="102"/>
      <c r="L5473" s="102">
        <f t="shared" si="1907"/>
        <v>10000</v>
      </c>
      <c r="M5473" s="102">
        <v>0</v>
      </c>
      <c r="N5473" s="102">
        <v>5000</v>
      </c>
      <c r="O5473" s="102">
        <v>5000</v>
      </c>
      <c r="P5473" s="102">
        <f t="shared" si="1909"/>
        <v>10000</v>
      </c>
      <c r="Q5473" s="102">
        <f t="shared" si="1910"/>
        <v>40.404040404040401</v>
      </c>
      <c r="R5473" s="35"/>
    </row>
    <row r="5474" spans="1:18" x14ac:dyDescent="0.3">
      <c r="A5474" s="40" t="s">
        <v>796</v>
      </c>
      <c r="B5474" s="40" t="s">
        <v>166</v>
      </c>
      <c r="C5474" s="40" t="s">
        <v>1160</v>
      </c>
      <c r="D5474" s="40" t="s">
        <v>1903</v>
      </c>
      <c r="E5474" s="88" t="s">
        <v>3033</v>
      </c>
      <c r="F5474" s="40"/>
      <c r="G5474" s="81" t="s">
        <v>3072</v>
      </c>
      <c r="H5474" s="9" t="s">
        <v>21</v>
      </c>
      <c r="I5474" s="102">
        <v>425</v>
      </c>
      <c r="J5474" s="102">
        <v>225</v>
      </c>
      <c r="K5474" s="102"/>
      <c r="L5474" s="102">
        <f t="shared" si="1907"/>
        <v>100</v>
      </c>
      <c r="M5474" s="102">
        <v>0</v>
      </c>
      <c r="N5474" s="102">
        <v>100</v>
      </c>
      <c r="O5474" s="102">
        <v>0</v>
      </c>
      <c r="P5474" s="102">
        <f t="shared" si="1909"/>
        <v>100</v>
      </c>
      <c r="Q5474" s="102">
        <f t="shared" si="1910"/>
        <v>44.444444444444443</v>
      </c>
      <c r="R5474" s="35"/>
    </row>
    <row r="5475" spans="1:18" x14ac:dyDescent="0.3">
      <c r="A5475" s="40" t="s">
        <v>796</v>
      </c>
      <c r="B5475" s="40" t="s">
        <v>166</v>
      </c>
      <c r="C5475" s="40" t="s">
        <v>1160</v>
      </c>
      <c r="D5475" s="40" t="s">
        <v>1903</v>
      </c>
      <c r="E5475" s="88" t="s">
        <v>3034</v>
      </c>
      <c r="F5475" s="40"/>
      <c r="G5475" s="81" t="s">
        <v>3072</v>
      </c>
      <c r="H5475" s="9" t="s">
        <v>22</v>
      </c>
      <c r="I5475" s="102">
        <v>17175</v>
      </c>
      <c r="J5475" s="102">
        <v>17175</v>
      </c>
      <c r="K5475" s="102"/>
      <c r="L5475" s="102">
        <f t="shared" si="1907"/>
        <v>4240</v>
      </c>
      <c r="M5475" s="102">
        <v>0</v>
      </c>
      <c r="N5475" s="102">
        <v>2120</v>
      </c>
      <c r="O5475" s="102">
        <v>2120</v>
      </c>
      <c r="P5475" s="102">
        <f t="shared" si="1909"/>
        <v>4240</v>
      </c>
      <c r="Q5475" s="102">
        <f t="shared" si="1910"/>
        <v>24.68704512372635</v>
      </c>
      <c r="R5475" s="35"/>
    </row>
    <row r="5476" spans="1:18" x14ac:dyDescent="0.3">
      <c r="A5476" s="40" t="s">
        <v>796</v>
      </c>
      <c r="B5476" s="40" t="s">
        <v>166</v>
      </c>
      <c r="C5476" s="40" t="s">
        <v>1160</v>
      </c>
      <c r="D5476" s="40" t="s">
        <v>1903</v>
      </c>
      <c r="E5476" s="88" t="s">
        <v>3035</v>
      </c>
      <c r="F5476" s="40"/>
      <c r="G5476" s="81" t="s">
        <v>3072</v>
      </c>
      <c r="H5476" s="9" t="s">
        <v>23</v>
      </c>
      <c r="I5476" s="102">
        <v>26250</v>
      </c>
      <c r="J5476" s="102">
        <v>17250</v>
      </c>
      <c r="K5476" s="102"/>
      <c r="L5476" s="102">
        <f t="shared" si="1907"/>
        <v>4000</v>
      </c>
      <c r="M5476" s="102">
        <v>0</v>
      </c>
      <c r="N5476" s="102">
        <v>2000</v>
      </c>
      <c r="O5476" s="102">
        <v>2000</v>
      </c>
      <c r="P5476" s="102">
        <f t="shared" si="1909"/>
        <v>4000</v>
      </c>
      <c r="Q5476" s="102">
        <f t="shared" si="1910"/>
        <v>23.188405797101449</v>
      </c>
      <c r="R5476" s="35"/>
    </row>
    <row r="5477" spans="1:18" x14ac:dyDescent="0.3">
      <c r="A5477" s="40" t="s">
        <v>796</v>
      </c>
      <c r="B5477" s="40" t="s">
        <v>166</v>
      </c>
      <c r="C5477" s="40" t="s">
        <v>1160</v>
      </c>
      <c r="D5477" s="40" t="s">
        <v>1903</v>
      </c>
      <c r="E5477" s="88" t="s">
        <v>3036</v>
      </c>
      <c r="F5477" s="40"/>
      <c r="G5477" s="81" t="s">
        <v>3072</v>
      </c>
      <c r="H5477" s="9" t="s">
        <v>24</v>
      </c>
      <c r="I5477" s="102">
        <v>2500</v>
      </c>
      <c r="J5477" s="102">
        <v>0</v>
      </c>
      <c r="K5477" s="102"/>
      <c r="L5477" s="102">
        <f t="shared" si="1907"/>
        <v>0</v>
      </c>
      <c r="M5477" s="102">
        <v>0</v>
      </c>
      <c r="N5477" s="102"/>
      <c r="O5477" s="102"/>
      <c r="P5477" s="102">
        <f t="shared" si="1909"/>
        <v>0</v>
      </c>
      <c r="Q5477" s="102" t="str">
        <f t="shared" si="1910"/>
        <v>-</v>
      </c>
      <c r="R5477" s="35"/>
    </row>
    <row r="5478" spans="1:18" x14ac:dyDescent="0.3">
      <c r="A5478" s="41" t="s">
        <v>796</v>
      </c>
      <c r="B5478" s="41" t="s">
        <v>166</v>
      </c>
      <c r="C5478" s="41" t="s">
        <v>1160</v>
      </c>
      <c r="D5478" s="41" t="s">
        <v>1903</v>
      </c>
      <c r="E5478" s="41" t="s">
        <v>127</v>
      </c>
      <c r="F5478" s="40" t="s">
        <v>0</v>
      </c>
      <c r="G5478" s="81" t="s">
        <v>0</v>
      </c>
      <c r="H5478" s="6" t="s">
        <v>25</v>
      </c>
      <c r="I5478" s="104">
        <f>SUM(I5479:I5481)</f>
        <v>53100</v>
      </c>
      <c r="J5478" s="104">
        <f>SUM(J5479:J5481)</f>
        <v>23100</v>
      </c>
      <c r="K5478" s="104">
        <f>SUM(K5479:K5481)</f>
        <v>0</v>
      </c>
      <c r="L5478" s="104">
        <f t="shared" si="1907"/>
        <v>4470</v>
      </c>
      <c r="M5478" s="104">
        <f>SUM(M5479:M5481)</f>
        <v>320</v>
      </c>
      <c r="N5478" s="104">
        <f t="shared" ref="N5478:O5478" si="1917">SUM(N5479:N5481)</f>
        <v>2600</v>
      </c>
      <c r="O5478" s="104">
        <f t="shared" si="1917"/>
        <v>1550</v>
      </c>
      <c r="P5478" s="104">
        <f t="shared" si="1909"/>
        <v>4470</v>
      </c>
      <c r="Q5478" s="104">
        <f t="shared" si="1910"/>
        <v>19.350649350649352</v>
      </c>
      <c r="R5478" s="35"/>
    </row>
    <row r="5479" spans="1:18" x14ac:dyDescent="0.3">
      <c r="A5479" s="40" t="s">
        <v>796</v>
      </c>
      <c r="B5479" s="40" t="s">
        <v>166</v>
      </c>
      <c r="C5479" s="40" t="s">
        <v>1160</v>
      </c>
      <c r="D5479" s="40" t="s">
        <v>1903</v>
      </c>
      <c r="E5479" s="88" t="s">
        <v>3019</v>
      </c>
      <c r="F5479" s="40"/>
      <c r="G5479" s="81" t="s">
        <v>3072</v>
      </c>
      <c r="H5479" s="9" t="s">
        <v>25</v>
      </c>
      <c r="I5479" s="102">
        <v>41000</v>
      </c>
      <c r="J5479" s="102">
        <v>11000</v>
      </c>
      <c r="K5479" s="102"/>
      <c r="L5479" s="102">
        <f t="shared" si="1907"/>
        <v>3000</v>
      </c>
      <c r="M5479" s="102">
        <v>0</v>
      </c>
      <c r="N5479" s="102">
        <v>2000</v>
      </c>
      <c r="O5479" s="102">
        <v>1000</v>
      </c>
      <c r="P5479" s="102">
        <f t="shared" si="1909"/>
        <v>3000</v>
      </c>
      <c r="Q5479" s="102">
        <f t="shared" si="1910"/>
        <v>27.27272727272727</v>
      </c>
      <c r="R5479" s="35"/>
    </row>
    <row r="5480" spans="1:18" x14ac:dyDescent="0.3">
      <c r="A5480" s="40" t="s">
        <v>796</v>
      </c>
      <c r="B5480" s="40" t="s">
        <v>166</v>
      </c>
      <c r="C5480" s="40" t="s">
        <v>1160</v>
      </c>
      <c r="D5480" s="40" t="s">
        <v>1903</v>
      </c>
      <c r="E5480" s="88" t="s">
        <v>3019</v>
      </c>
      <c r="F5480" s="40" t="s">
        <v>1910</v>
      </c>
      <c r="G5480" s="81" t="s">
        <v>3072</v>
      </c>
      <c r="H5480" s="9" t="s">
        <v>135</v>
      </c>
      <c r="I5480" s="102">
        <v>3100</v>
      </c>
      <c r="J5480" s="102">
        <v>3100</v>
      </c>
      <c r="K5480" s="102"/>
      <c r="L5480" s="102">
        <f t="shared" si="1907"/>
        <v>1470</v>
      </c>
      <c r="M5480" s="102">
        <v>320</v>
      </c>
      <c r="N5480" s="102">
        <v>600</v>
      </c>
      <c r="O5480" s="102">
        <v>550</v>
      </c>
      <c r="P5480" s="102">
        <f t="shared" si="1909"/>
        <v>1470</v>
      </c>
      <c r="Q5480" s="102">
        <f t="shared" si="1910"/>
        <v>47.41935483870968</v>
      </c>
      <c r="R5480" s="35"/>
    </row>
    <row r="5481" spans="1:18" ht="20.399999999999999" x14ac:dyDescent="0.3">
      <c r="A5481" s="40" t="s">
        <v>796</v>
      </c>
      <c r="B5481" s="40" t="s">
        <v>166</v>
      </c>
      <c r="C5481" s="40" t="s">
        <v>1160</v>
      </c>
      <c r="D5481" s="40" t="s">
        <v>1903</v>
      </c>
      <c r="E5481" s="88" t="s">
        <v>3019</v>
      </c>
      <c r="F5481" s="40" t="s">
        <v>1911</v>
      </c>
      <c r="G5481" s="81" t="s">
        <v>3072</v>
      </c>
      <c r="H5481" s="9" t="s">
        <v>141</v>
      </c>
      <c r="I5481" s="102">
        <v>9000</v>
      </c>
      <c r="J5481" s="102">
        <v>9000</v>
      </c>
      <c r="K5481" s="102"/>
      <c r="L5481" s="102">
        <f t="shared" si="1907"/>
        <v>0</v>
      </c>
      <c r="M5481" s="102">
        <v>0</v>
      </c>
      <c r="N5481" s="102">
        <v>0</v>
      </c>
      <c r="O5481" s="102">
        <v>0</v>
      </c>
      <c r="P5481" s="102">
        <f t="shared" si="1909"/>
        <v>0</v>
      </c>
      <c r="Q5481" s="102">
        <f t="shared" si="1910"/>
        <v>0</v>
      </c>
      <c r="R5481" s="35"/>
    </row>
    <row r="5482" spans="1:18" s="34" customFormat="1" ht="20.399999999999999" x14ac:dyDescent="0.3">
      <c r="A5482" s="43" t="s">
        <v>0</v>
      </c>
      <c r="B5482" s="43" t="s">
        <v>0</v>
      </c>
      <c r="C5482" s="43" t="s">
        <v>0</v>
      </c>
      <c r="D5482" s="49" t="s">
        <v>0</v>
      </c>
      <c r="E5482" s="49" t="s">
        <v>0</v>
      </c>
      <c r="F5482" s="49" t="s">
        <v>0</v>
      </c>
      <c r="G5482" s="49" t="s">
        <v>0</v>
      </c>
      <c r="H5482" s="21" t="s">
        <v>35</v>
      </c>
      <c r="I5482" s="112">
        <f t="shared" ref="I5482:O5483" si="1918">SUM(I5483)</f>
        <v>100</v>
      </c>
      <c r="J5482" s="112">
        <f t="shared" si="1918"/>
        <v>100</v>
      </c>
      <c r="K5482" s="112">
        <f t="shared" si="1918"/>
        <v>0</v>
      </c>
      <c r="L5482" s="112">
        <f t="shared" si="1907"/>
        <v>0</v>
      </c>
      <c r="M5482" s="112">
        <f t="shared" si="1918"/>
        <v>0</v>
      </c>
      <c r="N5482" s="112">
        <f t="shared" si="1918"/>
        <v>0</v>
      </c>
      <c r="O5482" s="112">
        <f t="shared" si="1918"/>
        <v>0</v>
      </c>
      <c r="P5482" s="112">
        <f t="shared" si="1909"/>
        <v>0</v>
      </c>
      <c r="Q5482" s="112">
        <f t="shared" si="1910"/>
        <v>0</v>
      </c>
      <c r="R5482" s="35"/>
    </row>
    <row r="5483" spans="1:18" x14ac:dyDescent="0.3">
      <c r="A5483" s="40" t="s">
        <v>796</v>
      </c>
      <c r="B5483" s="40" t="s">
        <v>166</v>
      </c>
      <c r="C5483" s="40" t="s">
        <v>1160</v>
      </c>
      <c r="D5483" s="40" t="s">
        <v>1903</v>
      </c>
      <c r="E5483" s="52" t="s">
        <v>142</v>
      </c>
      <c r="F5483" s="52" t="s">
        <v>0</v>
      </c>
      <c r="G5483" s="52" t="s">
        <v>0</v>
      </c>
      <c r="H5483" s="6" t="s">
        <v>27</v>
      </c>
      <c r="I5483" s="104">
        <f t="shared" si="1918"/>
        <v>100</v>
      </c>
      <c r="J5483" s="104">
        <f t="shared" si="1918"/>
        <v>100</v>
      </c>
      <c r="K5483" s="104">
        <f t="shared" si="1918"/>
        <v>0</v>
      </c>
      <c r="L5483" s="104">
        <f t="shared" si="1907"/>
        <v>0</v>
      </c>
      <c r="M5483" s="104">
        <f t="shared" si="1918"/>
        <v>0</v>
      </c>
      <c r="N5483" s="104">
        <f t="shared" si="1918"/>
        <v>0</v>
      </c>
      <c r="O5483" s="104">
        <f t="shared" si="1918"/>
        <v>0</v>
      </c>
      <c r="P5483" s="104">
        <f t="shared" si="1909"/>
        <v>0</v>
      </c>
      <c r="Q5483" s="104">
        <f t="shared" si="1910"/>
        <v>0</v>
      </c>
      <c r="R5483" s="35"/>
    </row>
    <row r="5484" spans="1:18" x14ac:dyDescent="0.3">
      <c r="A5484" s="40" t="s">
        <v>796</v>
      </c>
      <c r="B5484" s="40" t="s">
        <v>166</v>
      </c>
      <c r="C5484" s="40" t="s">
        <v>1160</v>
      </c>
      <c r="D5484" s="40" t="s">
        <v>1903</v>
      </c>
      <c r="E5484" s="88" t="s">
        <v>3021</v>
      </c>
      <c r="F5484" s="40"/>
      <c r="G5484" s="81" t="s">
        <v>3072</v>
      </c>
      <c r="H5484" s="9" t="s">
        <v>34</v>
      </c>
      <c r="I5484" s="102">
        <v>100</v>
      </c>
      <c r="J5484" s="102">
        <v>100</v>
      </c>
      <c r="K5484" s="102"/>
      <c r="L5484" s="102">
        <f t="shared" si="1907"/>
        <v>0</v>
      </c>
      <c r="M5484" s="102">
        <v>0</v>
      </c>
      <c r="N5484" s="102"/>
      <c r="O5484" s="102"/>
      <c r="P5484" s="102">
        <f t="shared" si="1909"/>
        <v>0</v>
      </c>
      <c r="Q5484" s="102">
        <f t="shared" si="1910"/>
        <v>0</v>
      </c>
      <c r="R5484" s="35"/>
    </row>
    <row r="5485" spans="1:18" s="34" customFormat="1" ht="20.399999999999999" x14ac:dyDescent="0.3">
      <c r="A5485" s="43" t="s">
        <v>0</v>
      </c>
      <c r="B5485" s="43" t="s">
        <v>0</v>
      </c>
      <c r="C5485" s="43" t="s">
        <v>0</v>
      </c>
      <c r="D5485" s="49" t="s">
        <v>0</v>
      </c>
      <c r="E5485" s="49" t="s">
        <v>0</v>
      </c>
      <c r="F5485" s="49" t="s">
        <v>0</v>
      </c>
      <c r="G5485" s="49" t="s">
        <v>0</v>
      </c>
      <c r="H5485" s="21" t="s">
        <v>53</v>
      </c>
      <c r="I5485" s="112">
        <f>SUM(I5486)</f>
        <v>9500</v>
      </c>
      <c r="J5485" s="112">
        <f>SUM(J5486)</f>
        <v>0</v>
      </c>
      <c r="K5485" s="112">
        <f>SUM(K5486)</f>
        <v>0</v>
      </c>
      <c r="L5485" s="112">
        <f t="shared" si="1907"/>
        <v>0</v>
      </c>
      <c r="M5485" s="112">
        <f>SUM(M5486)</f>
        <v>0</v>
      </c>
      <c r="N5485" s="112">
        <f t="shared" ref="N5485:O5485" si="1919">SUM(N5486)</f>
        <v>0</v>
      </c>
      <c r="O5485" s="112">
        <f t="shared" si="1919"/>
        <v>0</v>
      </c>
      <c r="P5485" s="112">
        <f t="shared" si="1909"/>
        <v>0</v>
      </c>
      <c r="Q5485" s="112" t="str">
        <f t="shared" si="1910"/>
        <v>-</v>
      </c>
      <c r="R5485" s="35"/>
    </row>
    <row r="5486" spans="1:18" x14ac:dyDescent="0.3">
      <c r="A5486" s="40" t="s">
        <v>796</v>
      </c>
      <c r="B5486" s="40" t="s">
        <v>166</v>
      </c>
      <c r="C5486" s="40" t="s">
        <v>1160</v>
      </c>
      <c r="D5486" s="40" t="s">
        <v>1903</v>
      </c>
      <c r="E5486" s="52" t="s">
        <v>149</v>
      </c>
      <c r="F5486" s="52" t="s">
        <v>0</v>
      </c>
      <c r="G5486" s="52" t="s">
        <v>0</v>
      </c>
      <c r="H5486" s="6" t="s">
        <v>46</v>
      </c>
      <c r="I5486" s="104">
        <f>SUM(I5487:I5488)</f>
        <v>9500</v>
      </c>
      <c r="J5486" s="104">
        <f>SUM(J5487:J5488)</f>
        <v>0</v>
      </c>
      <c r="K5486" s="104">
        <f>SUM(K5487:K5488)</f>
        <v>0</v>
      </c>
      <c r="L5486" s="104">
        <f t="shared" si="1907"/>
        <v>0</v>
      </c>
      <c r="M5486" s="104">
        <f>SUM(M5487:M5488)</f>
        <v>0</v>
      </c>
      <c r="N5486" s="104">
        <f t="shared" ref="N5486:O5486" si="1920">SUM(N5487:N5488)</f>
        <v>0</v>
      </c>
      <c r="O5486" s="104">
        <f t="shared" si="1920"/>
        <v>0</v>
      </c>
      <c r="P5486" s="104">
        <f t="shared" si="1909"/>
        <v>0</v>
      </c>
      <c r="Q5486" s="104" t="str">
        <f t="shared" si="1910"/>
        <v>-</v>
      </c>
      <c r="R5486" s="35"/>
    </row>
    <row r="5487" spans="1:18" x14ac:dyDescent="0.3">
      <c r="A5487" s="40" t="s">
        <v>796</v>
      </c>
      <c r="B5487" s="40" t="s">
        <v>166</v>
      </c>
      <c r="C5487" s="40" t="s">
        <v>1160</v>
      </c>
      <c r="D5487" s="40" t="s">
        <v>1903</v>
      </c>
      <c r="E5487" s="88" t="s">
        <v>3022</v>
      </c>
      <c r="F5487" s="40"/>
      <c r="G5487" s="81" t="s">
        <v>3072</v>
      </c>
      <c r="H5487" s="9" t="s">
        <v>49</v>
      </c>
      <c r="I5487" s="102">
        <v>9000</v>
      </c>
      <c r="J5487" s="102">
        <v>0</v>
      </c>
      <c r="K5487" s="102"/>
      <c r="L5487" s="102">
        <f t="shared" si="1907"/>
        <v>0</v>
      </c>
      <c r="M5487" s="102">
        <v>0</v>
      </c>
      <c r="N5487" s="102"/>
      <c r="O5487" s="102"/>
      <c r="P5487" s="102">
        <f t="shared" si="1909"/>
        <v>0</v>
      </c>
      <c r="Q5487" s="102" t="str">
        <f t="shared" si="1910"/>
        <v>-</v>
      </c>
      <c r="R5487" s="35"/>
    </row>
    <row r="5488" spans="1:18" x14ac:dyDescent="0.3">
      <c r="A5488" s="40" t="s">
        <v>796</v>
      </c>
      <c r="B5488" s="40" t="s">
        <v>166</v>
      </c>
      <c r="C5488" s="40" t="s">
        <v>1160</v>
      </c>
      <c r="D5488" s="40" t="s">
        <v>1903</v>
      </c>
      <c r="E5488" s="88" t="s">
        <v>3037</v>
      </c>
      <c r="F5488" s="40"/>
      <c r="G5488" s="81" t="s">
        <v>3072</v>
      </c>
      <c r="H5488" s="9" t="s">
        <v>52</v>
      </c>
      <c r="I5488" s="102">
        <v>500</v>
      </c>
      <c r="J5488" s="102">
        <v>0</v>
      </c>
      <c r="K5488" s="102"/>
      <c r="L5488" s="102">
        <f t="shared" si="1907"/>
        <v>0</v>
      </c>
      <c r="M5488" s="102">
        <v>0</v>
      </c>
      <c r="N5488" s="102"/>
      <c r="O5488" s="102"/>
      <c r="P5488" s="102">
        <f t="shared" si="1909"/>
        <v>0</v>
      </c>
      <c r="Q5488" s="102" t="str">
        <f t="shared" si="1910"/>
        <v>-</v>
      </c>
      <c r="R5488" s="35"/>
    </row>
    <row r="5489" spans="1:18" s="34" customFormat="1" x14ac:dyDescent="0.3">
      <c r="A5489" s="49" t="s">
        <v>0</v>
      </c>
      <c r="B5489" s="49" t="s">
        <v>0</v>
      </c>
      <c r="C5489" s="49" t="s">
        <v>0</v>
      </c>
      <c r="D5489" s="49" t="s">
        <v>0</v>
      </c>
      <c r="E5489" s="49" t="s">
        <v>0</v>
      </c>
      <c r="F5489" s="49" t="s">
        <v>0</v>
      </c>
      <c r="G5489" s="49" t="s">
        <v>0</v>
      </c>
      <c r="H5489" s="21" t="s">
        <v>1912</v>
      </c>
      <c r="I5489" s="112">
        <f>SUM(I5458,I5482,I5485)</f>
        <v>1757284</v>
      </c>
      <c r="J5489" s="112">
        <f>SUM(J5458,J5482,J5485)</f>
        <v>1674084</v>
      </c>
      <c r="K5489" s="112">
        <f>SUM(K5458,K5482,K5485)</f>
        <v>0</v>
      </c>
      <c r="L5489" s="112">
        <f t="shared" si="1907"/>
        <v>463495</v>
      </c>
      <c r="M5489" s="112">
        <f>SUM(M5458,M5482,M5485)</f>
        <v>121965</v>
      </c>
      <c r="N5489" s="112">
        <f t="shared" ref="N5489:O5489" si="1921">SUM(N5458,N5482,N5485)</f>
        <v>177360</v>
      </c>
      <c r="O5489" s="112">
        <f t="shared" si="1921"/>
        <v>164170</v>
      </c>
      <c r="P5489" s="112">
        <f t="shared" si="1909"/>
        <v>463495</v>
      </c>
      <c r="Q5489" s="112">
        <f t="shared" si="1910"/>
        <v>27.686484071289136</v>
      </c>
      <c r="R5489" s="35"/>
    </row>
    <row r="5490" spans="1:18" ht="15" thickBot="1" x14ac:dyDescent="0.35">
      <c r="A5490" s="81" t="s">
        <v>0</v>
      </c>
      <c r="B5490" s="81" t="s">
        <v>0</v>
      </c>
      <c r="C5490" s="81" t="s">
        <v>0</v>
      </c>
      <c r="D5490" s="81" t="s">
        <v>0</v>
      </c>
      <c r="E5490" s="81" t="s">
        <v>0</v>
      </c>
      <c r="F5490" s="81" t="s">
        <v>0</v>
      </c>
      <c r="G5490" s="81" t="s">
        <v>0</v>
      </c>
      <c r="H5490" s="6" t="s">
        <v>152</v>
      </c>
      <c r="I5490" s="104">
        <v>64</v>
      </c>
      <c r="J5490" s="104">
        <v>64</v>
      </c>
      <c r="K5490" s="104"/>
      <c r="L5490" s="104"/>
      <c r="M5490" s="104"/>
      <c r="N5490" s="104"/>
      <c r="O5490" s="104"/>
      <c r="P5490" s="104"/>
      <c r="Q5490" s="104"/>
      <c r="R5490" s="35"/>
    </row>
    <row r="5491" spans="1:18" s="34" customFormat="1" ht="31.2" thickBot="1" x14ac:dyDescent="0.35">
      <c r="A5491" s="127" t="s">
        <v>0</v>
      </c>
      <c r="B5491" s="127" t="s">
        <v>0</v>
      </c>
      <c r="C5491" s="127" t="s">
        <v>0</v>
      </c>
      <c r="D5491" s="127" t="s">
        <v>0</v>
      </c>
      <c r="E5491" s="127" t="s">
        <v>0</v>
      </c>
      <c r="F5491" s="127" t="s">
        <v>0</v>
      </c>
      <c r="G5491" s="127" t="s">
        <v>0</v>
      </c>
      <c r="H5491" s="29" t="s">
        <v>63</v>
      </c>
      <c r="I5491" s="124" t="s">
        <v>3013</v>
      </c>
      <c r="J5491" s="124" t="s">
        <v>2</v>
      </c>
      <c r="K5491" s="124" t="s">
        <v>3097</v>
      </c>
      <c r="L5491" s="124" t="s">
        <v>3097</v>
      </c>
      <c r="M5491" s="124" t="s">
        <v>3098</v>
      </c>
      <c r="N5491" s="124" t="s">
        <v>3099</v>
      </c>
      <c r="O5491" s="124" t="s">
        <v>3100</v>
      </c>
      <c r="P5491" s="124" t="s">
        <v>3097</v>
      </c>
      <c r="Q5491" s="126" t="s">
        <v>3101</v>
      </c>
      <c r="R5491" s="35"/>
    </row>
    <row r="5492" spans="1:18" x14ac:dyDescent="0.3">
      <c r="A5492" s="128"/>
      <c r="B5492" s="128"/>
      <c r="C5492" s="128"/>
      <c r="D5492" s="128"/>
      <c r="E5492" s="128"/>
      <c r="F5492" s="128"/>
      <c r="G5492" s="128"/>
      <c r="H5492" s="10" t="s">
        <v>0</v>
      </c>
      <c r="I5492" s="103">
        <v>1</v>
      </c>
      <c r="J5492" s="103">
        <v>2</v>
      </c>
      <c r="K5492" s="103">
        <v>3</v>
      </c>
      <c r="L5492" s="103" t="s">
        <v>3</v>
      </c>
      <c r="M5492" s="103">
        <v>5</v>
      </c>
      <c r="N5492" s="103">
        <v>6</v>
      </c>
      <c r="O5492" s="103">
        <v>7</v>
      </c>
      <c r="P5492" s="103" t="s">
        <v>3102</v>
      </c>
      <c r="Q5492" s="103">
        <v>9</v>
      </c>
      <c r="R5492" s="35"/>
    </row>
    <row r="5493" spans="1:18" x14ac:dyDescent="0.3">
      <c r="A5493" s="128"/>
      <c r="B5493" s="128"/>
      <c r="C5493" s="128"/>
      <c r="D5493" s="128"/>
      <c r="E5493" s="128"/>
      <c r="F5493" s="128"/>
      <c r="G5493" s="128"/>
      <c r="H5493" s="11" t="s">
        <v>100</v>
      </c>
      <c r="I5493" s="105">
        <f>SUM(I5489)</f>
        <v>1757284</v>
      </c>
      <c r="J5493" s="105">
        <f>SUM(J5489)</f>
        <v>1674084</v>
      </c>
      <c r="K5493" s="105">
        <f>SUM(K5489)</f>
        <v>0</v>
      </c>
      <c r="L5493" s="105">
        <f t="shared" si="1907"/>
        <v>463495</v>
      </c>
      <c r="M5493" s="105">
        <f>SUM(M5489)</f>
        <v>121965</v>
      </c>
      <c r="N5493" s="105">
        <f t="shared" ref="N5493:O5493" si="1922">SUM(N5489)</f>
        <v>177360</v>
      </c>
      <c r="O5493" s="105">
        <f t="shared" si="1922"/>
        <v>164170</v>
      </c>
      <c r="P5493" s="105">
        <f t="shared" si="1909"/>
        <v>463495</v>
      </c>
      <c r="Q5493" s="105">
        <f t="shared" si="1910"/>
        <v>27.686484071289136</v>
      </c>
      <c r="R5493" s="35"/>
    </row>
    <row r="5494" spans="1:18" x14ac:dyDescent="0.3">
      <c r="A5494" s="128"/>
      <c r="B5494" s="128"/>
      <c r="C5494" s="128"/>
      <c r="D5494" s="128"/>
      <c r="E5494" s="128"/>
      <c r="F5494" s="128"/>
      <c r="G5494" s="128"/>
      <c r="H5494" s="12" t="s">
        <v>62</v>
      </c>
      <c r="I5494" s="105">
        <f>SUM(I5493)</f>
        <v>1757284</v>
      </c>
      <c r="J5494" s="105">
        <f>SUM(J5493)</f>
        <v>1674084</v>
      </c>
      <c r="K5494" s="105">
        <f>SUM(K5493)</f>
        <v>0</v>
      </c>
      <c r="L5494" s="105">
        <f t="shared" si="1907"/>
        <v>463495</v>
      </c>
      <c r="M5494" s="105">
        <f>SUM(M5493)</f>
        <v>121965</v>
      </c>
      <c r="N5494" s="105">
        <f t="shared" ref="N5494:O5494" si="1923">SUM(N5493)</f>
        <v>177360</v>
      </c>
      <c r="O5494" s="105">
        <f t="shared" si="1923"/>
        <v>164170</v>
      </c>
      <c r="P5494" s="105">
        <f t="shared" si="1909"/>
        <v>463495</v>
      </c>
      <c r="Q5494" s="105">
        <f t="shared" si="1910"/>
        <v>27.686484071289136</v>
      </c>
      <c r="R5494" s="35"/>
    </row>
    <row r="5495" spans="1:18" ht="15" thickBot="1" x14ac:dyDescent="0.35">
      <c r="A5495" s="129"/>
      <c r="B5495" s="129"/>
      <c r="C5495" s="129"/>
      <c r="D5495" s="129"/>
      <c r="E5495" s="129"/>
      <c r="F5495" s="129"/>
      <c r="G5495" s="129"/>
      <c r="R5495" s="35"/>
    </row>
    <row r="5496" spans="1:18" s="34" customFormat="1" ht="31.2" thickBot="1" x14ac:dyDescent="0.35">
      <c r="A5496" s="45" t="s">
        <v>112</v>
      </c>
      <c r="B5496" s="45" t="s">
        <v>113</v>
      </c>
      <c r="C5496" s="45" t="s">
        <v>114</v>
      </c>
      <c r="D5496" s="46" t="s">
        <v>0</v>
      </c>
      <c r="E5496" s="45" t="s">
        <v>3014</v>
      </c>
      <c r="F5496" s="45" t="s">
        <v>115</v>
      </c>
      <c r="G5496" s="45" t="s">
        <v>116</v>
      </c>
      <c r="H5496" s="29" t="s">
        <v>1</v>
      </c>
      <c r="I5496" s="124" t="s">
        <v>3013</v>
      </c>
      <c r="J5496" s="124" t="s">
        <v>2</v>
      </c>
      <c r="K5496" s="124" t="s">
        <v>3097</v>
      </c>
      <c r="L5496" s="124" t="s">
        <v>3097</v>
      </c>
      <c r="M5496" s="124" t="s">
        <v>3098</v>
      </c>
      <c r="N5496" s="124" t="s">
        <v>3099</v>
      </c>
      <c r="O5496" s="124" t="s">
        <v>3100</v>
      </c>
      <c r="P5496" s="124" t="s">
        <v>3097</v>
      </c>
      <c r="Q5496" s="126" t="s">
        <v>3101</v>
      </c>
      <c r="R5496" s="35"/>
    </row>
    <row r="5497" spans="1:18" x14ac:dyDescent="0.3">
      <c r="A5497" s="50" t="s">
        <v>0</v>
      </c>
      <c r="B5497" s="50" t="s">
        <v>0</v>
      </c>
      <c r="C5497" s="50" t="s">
        <v>0</v>
      </c>
      <c r="D5497" s="51" t="s">
        <v>0</v>
      </c>
      <c r="E5497" s="51" t="s">
        <v>0</v>
      </c>
      <c r="F5497" s="86" t="s">
        <v>0</v>
      </c>
      <c r="G5497" s="87" t="s">
        <v>0</v>
      </c>
      <c r="H5497" s="8" t="s">
        <v>0</v>
      </c>
      <c r="I5497" s="103">
        <v>1</v>
      </c>
      <c r="J5497" s="103">
        <v>2</v>
      </c>
      <c r="K5497" s="103">
        <v>3</v>
      </c>
      <c r="L5497" s="103" t="s">
        <v>3</v>
      </c>
      <c r="M5497" s="103">
        <v>5</v>
      </c>
      <c r="N5497" s="103">
        <v>6</v>
      </c>
      <c r="O5497" s="103">
        <v>7</v>
      </c>
      <c r="P5497" s="103" t="s">
        <v>3102</v>
      </c>
      <c r="Q5497" s="103">
        <v>9</v>
      </c>
      <c r="R5497" s="35"/>
    </row>
    <row r="5498" spans="1:18" x14ac:dyDescent="0.3">
      <c r="A5498" s="41" t="s">
        <v>796</v>
      </c>
      <c r="B5498" s="41" t="s">
        <v>166</v>
      </c>
      <c r="C5498" s="40" t="s">
        <v>1171</v>
      </c>
      <c r="D5498" s="40" t="s">
        <v>1913</v>
      </c>
      <c r="E5498" s="52" t="s">
        <v>0</v>
      </c>
      <c r="F5498" s="52" t="s">
        <v>0</v>
      </c>
      <c r="G5498" s="52" t="s">
        <v>0</v>
      </c>
      <c r="H5498" s="6" t="s">
        <v>1914</v>
      </c>
      <c r="I5498" s="102"/>
      <c r="J5498" s="102"/>
      <c r="K5498" s="102"/>
      <c r="L5498" s="102">
        <f t="shared" si="1907"/>
        <v>0</v>
      </c>
      <c r="M5498" s="102">
        <v>0</v>
      </c>
      <c r="N5498" s="102"/>
      <c r="O5498" s="102"/>
      <c r="P5498" s="102">
        <f t="shared" si="1909"/>
        <v>0</v>
      </c>
      <c r="Q5498" s="102" t="str">
        <f t="shared" si="1910"/>
        <v>-</v>
      </c>
      <c r="R5498" s="35"/>
    </row>
    <row r="5499" spans="1:18" s="34" customFormat="1" ht="20.399999999999999" x14ac:dyDescent="0.3">
      <c r="A5499" s="43" t="s">
        <v>0</v>
      </c>
      <c r="B5499" s="43" t="s">
        <v>0</v>
      </c>
      <c r="C5499" s="43" t="s">
        <v>0</v>
      </c>
      <c r="D5499" s="49" t="s">
        <v>0</v>
      </c>
      <c r="E5499" s="49" t="s">
        <v>0</v>
      </c>
      <c r="F5499" s="49" t="s">
        <v>0</v>
      </c>
      <c r="G5499" s="49" t="s">
        <v>0</v>
      </c>
      <c r="H5499" s="21" t="s">
        <v>26</v>
      </c>
      <c r="I5499" s="112">
        <f>SUM(I5500,I5508,I5510)</f>
        <v>1259909</v>
      </c>
      <c r="J5499" s="112">
        <f>SUM(J5500,J5508,J5510)</f>
        <v>1225009</v>
      </c>
      <c r="K5499" s="112">
        <f>SUM(K5500,K5508,K5510)</f>
        <v>0</v>
      </c>
      <c r="L5499" s="112">
        <f t="shared" si="1907"/>
        <v>325352</v>
      </c>
      <c r="M5499" s="112">
        <f>SUM(M5500,M5508,M5510)</f>
        <v>97252</v>
      </c>
      <c r="N5499" s="112">
        <f t="shared" ref="N5499:O5499" si="1924">SUM(N5500,N5508,N5510)</f>
        <v>118000</v>
      </c>
      <c r="O5499" s="112">
        <f t="shared" si="1924"/>
        <v>110100</v>
      </c>
      <c r="P5499" s="112">
        <f t="shared" si="1909"/>
        <v>325352</v>
      </c>
      <c r="Q5499" s="112">
        <f t="shared" si="1910"/>
        <v>26.559151810313232</v>
      </c>
      <c r="R5499" s="35"/>
    </row>
    <row r="5500" spans="1:18" x14ac:dyDescent="0.3">
      <c r="A5500" s="40" t="s">
        <v>796</v>
      </c>
      <c r="B5500" s="40" t="s">
        <v>166</v>
      </c>
      <c r="C5500" s="40" t="s">
        <v>1171</v>
      </c>
      <c r="D5500" s="40" t="s">
        <v>1913</v>
      </c>
      <c r="E5500" s="52" t="s">
        <v>119</v>
      </c>
      <c r="F5500" s="52" t="s">
        <v>0</v>
      </c>
      <c r="G5500" s="52" t="s">
        <v>0</v>
      </c>
      <c r="H5500" s="6" t="s">
        <v>5</v>
      </c>
      <c r="I5500" s="104">
        <f>SUM(I5501,I5502)</f>
        <v>1064620</v>
      </c>
      <c r="J5500" s="104">
        <f>SUM(J5501,J5502)</f>
        <v>1064620</v>
      </c>
      <c r="K5500" s="104">
        <f>SUM(K5501,K5502)</f>
        <v>0</v>
      </c>
      <c r="L5500" s="104">
        <f t="shared" si="1907"/>
        <v>279728</v>
      </c>
      <c r="M5500" s="104">
        <f>SUM(M5501,M5502)</f>
        <v>88628</v>
      </c>
      <c r="N5500" s="104">
        <f t="shared" ref="N5500:O5500" si="1925">SUM(N5501,N5502)</f>
        <v>96200</v>
      </c>
      <c r="O5500" s="104">
        <f t="shared" si="1925"/>
        <v>94900</v>
      </c>
      <c r="P5500" s="104">
        <f t="shared" si="1909"/>
        <v>279728</v>
      </c>
      <c r="Q5500" s="104">
        <f t="shared" si="1910"/>
        <v>26.274914993143096</v>
      </c>
      <c r="R5500" s="35"/>
    </row>
    <row r="5501" spans="1:18" x14ac:dyDescent="0.3">
      <c r="A5501" s="40" t="s">
        <v>796</v>
      </c>
      <c r="B5501" s="40" t="s">
        <v>166</v>
      </c>
      <c r="C5501" s="40" t="s">
        <v>1171</v>
      </c>
      <c r="D5501" s="40" t="s">
        <v>1913</v>
      </c>
      <c r="E5501" s="88" t="s">
        <v>3015</v>
      </c>
      <c r="F5501" s="40"/>
      <c r="G5501" s="81" t="s">
        <v>3072</v>
      </c>
      <c r="H5501" s="9" t="s">
        <v>6</v>
      </c>
      <c r="I5501" s="102">
        <v>903920</v>
      </c>
      <c r="J5501" s="102">
        <v>903920</v>
      </c>
      <c r="K5501" s="102"/>
      <c r="L5501" s="102">
        <f t="shared" si="1907"/>
        <v>244680</v>
      </c>
      <c r="M5501" s="102">
        <v>79680</v>
      </c>
      <c r="N5501" s="102">
        <v>80000</v>
      </c>
      <c r="O5501" s="102">
        <v>85000</v>
      </c>
      <c r="P5501" s="102">
        <f t="shared" si="1909"/>
        <v>244680</v>
      </c>
      <c r="Q5501" s="102">
        <f t="shared" si="1910"/>
        <v>27.068767147535176</v>
      </c>
      <c r="R5501" s="35"/>
    </row>
    <row r="5502" spans="1:18" x14ac:dyDescent="0.3">
      <c r="A5502" s="41" t="s">
        <v>796</v>
      </c>
      <c r="B5502" s="41" t="s">
        <v>166</v>
      </c>
      <c r="C5502" s="41" t="s">
        <v>1171</v>
      </c>
      <c r="D5502" s="41" t="s">
        <v>1913</v>
      </c>
      <c r="E5502" s="41" t="s">
        <v>120</v>
      </c>
      <c r="F5502" s="40" t="s">
        <v>0</v>
      </c>
      <c r="G5502" s="81" t="s">
        <v>0</v>
      </c>
      <c r="H5502" s="6" t="s">
        <v>7</v>
      </c>
      <c r="I5502" s="104">
        <f>SUM(I5503:I5507)</f>
        <v>160700</v>
      </c>
      <c r="J5502" s="104">
        <f>SUM(J5503:J5507)</f>
        <v>160700</v>
      </c>
      <c r="K5502" s="104">
        <f>SUM(K5503:K5507)</f>
        <v>0</v>
      </c>
      <c r="L5502" s="104">
        <f t="shared" si="1907"/>
        <v>35048</v>
      </c>
      <c r="M5502" s="104">
        <f>SUM(M5503:M5507)</f>
        <v>8948</v>
      </c>
      <c r="N5502" s="104">
        <f t="shared" ref="N5502:O5502" si="1926">SUM(N5503:N5507)</f>
        <v>16200</v>
      </c>
      <c r="O5502" s="104">
        <f t="shared" si="1926"/>
        <v>9900</v>
      </c>
      <c r="P5502" s="104">
        <f t="shared" si="1909"/>
        <v>35048</v>
      </c>
      <c r="Q5502" s="104">
        <f t="shared" si="1910"/>
        <v>21.809583074051027</v>
      </c>
      <c r="R5502" s="35"/>
    </row>
    <row r="5503" spans="1:18" x14ac:dyDescent="0.3">
      <c r="A5503" s="40" t="s">
        <v>796</v>
      </c>
      <c r="B5503" s="40" t="s">
        <v>166</v>
      </c>
      <c r="C5503" s="40" t="s">
        <v>1171</v>
      </c>
      <c r="D5503" s="40" t="s">
        <v>1913</v>
      </c>
      <c r="E5503" s="88" t="s">
        <v>3016</v>
      </c>
      <c r="F5503" s="40" t="s">
        <v>1915</v>
      </c>
      <c r="G5503" s="81" t="s">
        <v>3072</v>
      </c>
      <c r="H5503" s="9" t="s">
        <v>9</v>
      </c>
      <c r="I5503" s="102">
        <v>21000</v>
      </c>
      <c r="J5503" s="102">
        <v>21000</v>
      </c>
      <c r="K5503" s="102"/>
      <c r="L5503" s="102">
        <f t="shared" si="1907"/>
        <v>5550</v>
      </c>
      <c r="M5503" s="102">
        <v>1750</v>
      </c>
      <c r="N5503" s="102">
        <v>1900</v>
      </c>
      <c r="O5503" s="102">
        <v>1900</v>
      </c>
      <c r="P5503" s="102">
        <f t="shared" si="1909"/>
        <v>5550</v>
      </c>
      <c r="Q5503" s="102">
        <f t="shared" si="1910"/>
        <v>26.428571428571431</v>
      </c>
      <c r="R5503" s="35"/>
    </row>
    <row r="5504" spans="1:18" x14ac:dyDescent="0.3">
      <c r="A5504" s="40" t="s">
        <v>796</v>
      </c>
      <c r="B5504" s="40" t="s">
        <v>166</v>
      </c>
      <c r="C5504" s="40" t="s">
        <v>1171</v>
      </c>
      <c r="D5504" s="40" t="s">
        <v>1913</v>
      </c>
      <c r="E5504" s="88" t="s">
        <v>3016</v>
      </c>
      <c r="F5504" s="40" t="s">
        <v>1916</v>
      </c>
      <c r="G5504" s="81" t="s">
        <v>3072</v>
      </c>
      <c r="H5504" s="9" t="s">
        <v>12</v>
      </c>
      <c r="I5504" s="102">
        <v>74000</v>
      </c>
      <c r="J5504" s="102">
        <v>74000</v>
      </c>
      <c r="K5504" s="102"/>
      <c r="L5504" s="102">
        <f t="shared" si="1907"/>
        <v>22698</v>
      </c>
      <c r="M5504" s="102">
        <v>7198</v>
      </c>
      <c r="N5504" s="102">
        <v>7500</v>
      </c>
      <c r="O5504" s="102">
        <v>8000</v>
      </c>
      <c r="P5504" s="102">
        <f t="shared" si="1909"/>
        <v>22698</v>
      </c>
      <c r="Q5504" s="102">
        <f t="shared" si="1910"/>
        <v>30.672972972972971</v>
      </c>
      <c r="R5504" s="35"/>
    </row>
    <row r="5505" spans="1:18" x14ac:dyDescent="0.3">
      <c r="A5505" s="40" t="s">
        <v>796</v>
      </c>
      <c r="B5505" s="40" t="s">
        <v>166</v>
      </c>
      <c r="C5505" s="40" t="s">
        <v>1171</v>
      </c>
      <c r="D5505" s="40" t="s">
        <v>1913</v>
      </c>
      <c r="E5505" s="88" t="s">
        <v>3016</v>
      </c>
      <c r="F5505" s="40" t="s">
        <v>1917</v>
      </c>
      <c r="G5505" s="81" t="s">
        <v>3072</v>
      </c>
      <c r="H5505" s="9" t="s">
        <v>10</v>
      </c>
      <c r="I5505" s="102">
        <v>19700</v>
      </c>
      <c r="J5505" s="102">
        <v>19700</v>
      </c>
      <c r="K5505" s="102"/>
      <c r="L5505" s="102">
        <f t="shared" si="1907"/>
        <v>0</v>
      </c>
      <c r="M5505" s="102">
        <v>0</v>
      </c>
      <c r="N5505" s="102"/>
      <c r="O5505" s="102"/>
      <c r="P5505" s="102">
        <f t="shared" si="1909"/>
        <v>0</v>
      </c>
      <c r="Q5505" s="102">
        <f t="shared" si="1910"/>
        <v>0</v>
      </c>
      <c r="R5505" s="35"/>
    </row>
    <row r="5506" spans="1:18" x14ac:dyDescent="0.3">
      <c r="A5506" s="40" t="s">
        <v>796</v>
      </c>
      <c r="B5506" s="40" t="s">
        <v>166</v>
      </c>
      <c r="C5506" s="40" t="s">
        <v>1171</v>
      </c>
      <c r="D5506" s="40" t="s">
        <v>1913</v>
      </c>
      <c r="E5506" s="88" t="s">
        <v>3016</v>
      </c>
      <c r="F5506" s="40" t="s">
        <v>1918</v>
      </c>
      <c r="G5506" s="81" t="s">
        <v>3072</v>
      </c>
      <c r="H5506" s="9" t="s">
        <v>8</v>
      </c>
      <c r="I5506" s="102">
        <v>36000</v>
      </c>
      <c r="J5506" s="102">
        <v>36000</v>
      </c>
      <c r="K5506" s="102"/>
      <c r="L5506" s="102">
        <f t="shared" si="1907"/>
        <v>0</v>
      </c>
      <c r="M5506" s="102">
        <v>0</v>
      </c>
      <c r="N5506" s="102">
        <v>0</v>
      </c>
      <c r="O5506" s="102">
        <v>0</v>
      </c>
      <c r="P5506" s="102">
        <f t="shared" si="1909"/>
        <v>0</v>
      </c>
      <c r="Q5506" s="102">
        <f t="shared" si="1910"/>
        <v>0</v>
      </c>
      <c r="R5506" s="35"/>
    </row>
    <row r="5507" spans="1:18" x14ac:dyDescent="0.3">
      <c r="A5507" s="40" t="s">
        <v>796</v>
      </c>
      <c r="B5507" s="40" t="s">
        <v>166</v>
      </c>
      <c r="C5507" s="40" t="s">
        <v>1171</v>
      </c>
      <c r="D5507" s="40" t="s">
        <v>1913</v>
      </c>
      <c r="E5507" s="88" t="s">
        <v>3016</v>
      </c>
      <c r="F5507" s="40" t="s">
        <v>1919</v>
      </c>
      <c r="G5507" s="81" t="s">
        <v>3072</v>
      </c>
      <c r="H5507" s="9" t="s">
        <v>11</v>
      </c>
      <c r="I5507" s="102">
        <v>10000</v>
      </c>
      <c r="J5507" s="102">
        <v>10000</v>
      </c>
      <c r="K5507" s="102"/>
      <c r="L5507" s="102">
        <f t="shared" si="1907"/>
        <v>6800</v>
      </c>
      <c r="M5507" s="102">
        <v>0</v>
      </c>
      <c r="N5507" s="102">
        <v>6800</v>
      </c>
      <c r="O5507" s="102"/>
      <c r="P5507" s="102">
        <f t="shared" si="1909"/>
        <v>6800</v>
      </c>
      <c r="Q5507" s="102">
        <f t="shared" si="1910"/>
        <v>68</v>
      </c>
      <c r="R5507" s="35"/>
    </row>
    <row r="5508" spans="1:18" x14ac:dyDescent="0.3">
      <c r="A5508" s="40" t="s">
        <v>796</v>
      </c>
      <c r="B5508" s="40" t="s">
        <v>166</v>
      </c>
      <c r="C5508" s="40" t="s">
        <v>1171</v>
      </c>
      <c r="D5508" s="40" t="s">
        <v>1913</v>
      </c>
      <c r="E5508" s="52" t="s">
        <v>124</v>
      </c>
      <c r="F5508" s="52" t="s">
        <v>0</v>
      </c>
      <c r="G5508" s="52" t="s">
        <v>0</v>
      </c>
      <c r="H5508" s="6" t="s">
        <v>14</v>
      </c>
      <c r="I5508" s="104">
        <f>SUM(I5509)</f>
        <v>96239</v>
      </c>
      <c r="J5508" s="104">
        <f>SUM(J5509)</f>
        <v>96239</v>
      </c>
      <c r="K5508" s="104">
        <f>SUM(K5509)</f>
        <v>0</v>
      </c>
      <c r="L5508" s="104">
        <f t="shared" si="1907"/>
        <v>28367</v>
      </c>
      <c r="M5508" s="104">
        <f>SUM(M5509)</f>
        <v>8367</v>
      </c>
      <c r="N5508" s="104">
        <f t="shared" ref="N5508:O5508" si="1927">SUM(N5509)</f>
        <v>11000</v>
      </c>
      <c r="O5508" s="104">
        <f t="shared" si="1927"/>
        <v>9000</v>
      </c>
      <c r="P5508" s="104">
        <f t="shared" si="1909"/>
        <v>28367</v>
      </c>
      <c r="Q5508" s="104">
        <f t="shared" si="1910"/>
        <v>29.475576429514021</v>
      </c>
      <c r="R5508" s="35"/>
    </row>
    <row r="5509" spans="1:18" x14ac:dyDescent="0.3">
      <c r="A5509" s="40" t="s">
        <v>796</v>
      </c>
      <c r="B5509" s="40" t="s">
        <v>166</v>
      </c>
      <c r="C5509" s="40" t="s">
        <v>1171</v>
      </c>
      <c r="D5509" s="40" t="s">
        <v>1913</v>
      </c>
      <c r="E5509" s="88" t="s">
        <v>3017</v>
      </c>
      <c r="F5509" s="40"/>
      <c r="G5509" s="81" t="s">
        <v>3072</v>
      </c>
      <c r="H5509" s="9" t="s">
        <v>15</v>
      </c>
      <c r="I5509" s="102">
        <v>96239</v>
      </c>
      <c r="J5509" s="102">
        <v>96239</v>
      </c>
      <c r="K5509" s="102"/>
      <c r="L5509" s="102">
        <f t="shared" si="1907"/>
        <v>28367</v>
      </c>
      <c r="M5509" s="102">
        <v>8367</v>
      </c>
      <c r="N5509" s="102">
        <v>11000</v>
      </c>
      <c r="O5509" s="102">
        <v>9000</v>
      </c>
      <c r="P5509" s="102">
        <f t="shared" si="1909"/>
        <v>28367</v>
      </c>
      <c r="Q5509" s="102">
        <f t="shared" si="1910"/>
        <v>29.475576429514021</v>
      </c>
      <c r="R5509" s="35"/>
    </row>
    <row r="5510" spans="1:18" x14ac:dyDescent="0.3">
      <c r="A5510" s="40" t="s">
        <v>796</v>
      </c>
      <c r="B5510" s="40" t="s">
        <v>166</v>
      </c>
      <c r="C5510" s="40" t="s">
        <v>1171</v>
      </c>
      <c r="D5510" s="40" t="s">
        <v>1913</v>
      </c>
      <c r="E5510" s="52" t="s">
        <v>125</v>
      </c>
      <c r="F5510" s="52" t="s">
        <v>0</v>
      </c>
      <c r="G5510" s="52" t="s">
        <v>0</v>
      </c>
      <c r="H5510" s="6" t="s">
        <v>16</v>
      </c>
      <c r="I5510" s="104">
        <f>SUM(I5511:I5518)</f>
        <v>99050</v>
      </c>
      <c r="J5510" s="104">
        <f>SUM(J5511:J5518)</f>
        <v>64150</v>
      </c>
      <c r="K5510" s="104">
        <f>SUM(K5511:K5518)</f>
        <v>0</v>
      </c>
      <c r="L5510" s="104">
        <f t="shared" si="1907"/>
        <v>17257</v>
      </c>
      <c r="M5510" s="104">
        <f>SUM(M5511:M5518)</f>
        <v>257</v>
      </c>
      <c r="N5510" s="104">
        <f t="shared" ref="N5510:O5510" si="1928">SUM(N5511:N5518)</f>
        <v>10800</v>
      </c>
      <c r="O5510" s="104">
        <f t="shared" si="1928"/>
        <v>6200</v>
      </c>
      <c r="P5510" s="104">
        <f t="shared" si="1909"/>
        <v>17257</v>
      </c>
      <c r="Q5510" s="104">
        <f t="shared" si="1910"/>
        <v>26.901013250194854</v>
      </c>
      <c r="R5510" s="35"/>
    </row>
    <row r="5511" spans="1:18" x14ac:dyDescent="0.3">
      <c r="A5511" s="40" t="s">
        <v>796</v>
      </c>
      <c r="B5511" s="40" t="s">
        <v>166</v>
      </c>
      <c r="C5511" s="40" t="s">
        <v>1171</v>
      </c>
      <c r="D5511" s="40" t="s">
        <v>1913</v>
      </c>
      <c r="E5511" s="88" t="s">
        <v>3018</v>
      </c>
      <c r="F5511" s="40"/>
      <c r="G5511" s="81" t="s">
        <v>3072</v>
      </c>
      <c r="H5511" s="9" t="s">
        <v>17</v>
      </c>
      <c r="I5511" s="102">
        <v>1000</v>
      </c>
      <c r="J5511" s="102">
        <v>0</v>
      </c>
      <c r="K5511" s="102"/>
      <c r="L5511" s="102">
        <f t="shared" si="1907"/>
        <v>0</v>
      </c>
      <c r="M5511" s="102">
        <v>0</v>
      </c>
      <c r="N5511" s="102"/>
      <c r="O5511" s="102"/>
      <c r="P5511" s="102">
        <f t="shared" si="1909"/>
        <v>0</v>
      </c>
      <c r="Q5511" s="102" t="str">
        <f t="shared" si="1910"/>
        <v>-</v>
      </c>
      <c r="R5511" s="35"/>
    </row>
    <row r="5512" spans="1:18" x14ac:dyDescent="0.3">
      <c r="A5512" s="40" t="s">
        <v>796</v>
      </c>
      <c r="B5512" s="40" t="s">
        <v>166</v>
      </c>
      <c r="C5512" s="40" t="s">
        <v>1171</v>
      </c>
      <c r="D5512" s="40" t="s">
        <v>1913</v>
      </c>
      <c r="E5512" s="88" t="s">
        <v>3031</v>
      </c>
      <c r="F5512" s="40"/>
      <c r="G5512" s="81" t="s">
        <v>3072</v>
      </c>
      <c r="H5512" s="9" t="s">
        <v>18</v>
      </c>
      <c r="I5512" s="102">
        <v>35000</v>
      </c>
      <c r="J5512" s="102">
        <v>35000</v>
      </c>
      <c r="K5512" s="102"/>
      <c r="L5512" s="102">
        <f t="shared" si="1907"/>
        <v>12000</v>
      </c>
      <c r="M5512" s="102">
        <v>0</v>
      </c>
      <c r="N5512" s="102">
        <v>7000</v>
      </c>
      <c r="O5512" s="102">
        <v>5000</v>
      </c>
      <c r="P5512" s="102">
        <f t="shared" si="1909"/>
        <v>12000</v>
      </c>
      <c r="Q5512" s="102">
        <f t="shared" si="1910"/>
        <v>34.285714285714285</v>
      </c>
      <c r="R5512" s="35"/>
    </row>
    <row r="5513" spans="1:18" x14ac:dyDescent="0.3">
      <c r="A5513" s="40" t="s">
        <v>796</v>
      </c>
      <c r="B5513" s="40" t="s">
        <v>166</v>
      </c>
      <c r="C5513" s="40" t="s">
        <v>1171</v>
      </c>
      <c r="D5513" s="40" t="s">
        <v>1913</v>
      </c>
      <c r="E5513" s="88" t="s">
        <v>3032</v>
      </c>
      <c r="F5513" s="40"/>
      <c r="G5513" s="81" t="s">
        <v>3072</v>
      </c>
      <c r="H5513" s="9" t="s">
        <v>19</v>
      </c>
      <c r="I5513" s="102">
        <v>7000</v>
      </c>
      <c r="J5513" s="102">
        <v>7000</v>
      </c>
      <c r="K5513" s="102"/>
      <c r="L5513" s="102">
        <f t="shared" si="1907"/>
        <v>2100</v>
      </c>
      <c r="M5513" s="102">
        <v>0</v>
      </c>
      <c r="N5513" s="102">
        <v>1300</v>
      </c>
      <c r="O5513" s="102">
        <v>800</v>
      </c>
      <c r="P5513" s="102">
        <f t="shared" si="1909"/>
        <v>2100</v>
      </c>
      <c r="Q5513" s="102">
        <f t="shared" si="1910"/>
        <v>30</v>
      </c>
      <c r="R5513" s="35"/>
    </row>
    <row r="5514" spans="1:18" x14ac:dyDescent="0.3">
      <c r="A5514" s="40" t="s">
        <v>796</v>
      </c>
      <c r="B5514" s="40" t="s">
        <v>166</v>
      </c>
      <c r="C5514" s="40" t="s">
        <v>1171</v>
      </c>
      <c r="D5514" s="40" t="s">
        <v>1913</v>
      </c>
      <c r="E5514" s="88" t="s">
        <v>3026</v>
      </c>
      <c r="F5514" s="40"/>
      <c r="G5514" s="81" t="s">
        <v>3072</v>
      </c>
      <c r="H5514" s="9" t="s">
        <v>20</v>
      </c>
      <c r="I5514" s="102">
        <v>11000</v>
      </c>
      <c r="J5514" s="102">
        <v>5000</v>
      </c>
      <c r="K5514" s="102"/>
      <c r="L5514" s="102">
        <f t="shared" si="1907"/>
        <v>500</v>
      </c>
      <c r="M5514" s="102">
        <v>0</v>
      </c>
      <c r="N5514" s="102">
        <v>500</v>
      </c>
      <c r="O5514" s="102">
        <v>0</v>
      </c>
      <c r="P5514" s="102">
        <f t="shared" si="1909"/>
        <v>500</v>
      </c>
      <c r="Q5514" s="102">
        <f t="shared" si="1910"/>
        <v>10</v>
      </c>
      <c r="R5514" s="35"/>
    </row>
    <row r="5515" spans="1:18" x14ac:dyDescent="0.3">
      <c r="A5515" s="40" t="s">
        <v>796</v>
      </c>
      <c r="B5515" s="40" t="s">
        <v>166</v>
      </c>
      <c r="C5515" s="40" t="s">
        <v>1171</v>
      </c>
      <c r="D5515" s="40" t="s">
        <v>1913</v>
      </c>
      <c r="E5515" s="88" t="s">
        <v>3033</v>
      </c>
      <c r="F5515" s="40"/>
      <c r="G5515" s="81" t="s">
        <v>3072</v>
      </c>
      <c r="H5515" s="9" t="s">
        <v>21</v>
      </c>
      <c r="I5515" s="102">
        <v>250</v>
      </c>
      <c r="J5515" s="102">
        <v>150</v>
      </c>
      <c r="K5515" s="102"/>
      <c r="L5515" s="102">
        <f t="shared" ref="L5515:L5578" si="1929">SUM(M5515:O5515)</f>
        <v>0</v>
      </c>
      <c r="M5515" s="102">
        <v>0</v>
      </c>
      <c r="N5515" s="102">
        <v>0</v>
      </c>
      <c r="O5515" s="102">
        <v>0</v>
      </c>
      <c r="P5515" s="102">
        <f t="shared" si="1909"/>
        <v>0</v>
      </c>
      <c r="Q5515" s="102">
        <f t="shared" si="1910"/>
        <v>0</v>
      </c>
      <c r="R5515" s="35"/>
    </row>
    <row r="5516" spans="1:18" x14ac:dyDescent="0.3">
      <c r="A5516" s="40" t="s">
        <v>796</v>
      </c>
      <c r="B5516" s="40" t="s">
        <v>166</v>
      </c>
      <c r="C5516" s="40" t="s">
        <v>1171</v>
      </c>
      <c r="D5516" s="40" t="s">
        <v>1913</v>
      </c>
      <c r="E5516" s="88" t="s">
        <v>3035</v>
      </c>
      <c r="F5516" s="40"/>
      <c r="G5516" s="81" t="s">
        <v>3072</v>
      </c>
      <c r="H5516" s="9" t="s">
        <v>23</v>
      </c>
      <c r="I5516" s="102">
        <v>8000</v>
      </c>
      <c r="J5516" s="102">
        <v>5000</v>
      </c>
      <c r="K5516" s="102"/>
      <c r="L5516" s="102">
        <f t="shared" si="1929"/>
        <v>500</v>
      </c>
      <c r="M5516" s="102">
        <v>0</v>
      </c>
      <c r="N5516" s="102">
        <v>500</v>
      </c>
      <c r="O5516" s="102"/>
      <c r="P5516" s="102">
        <f t="shared" si="1909"/>
        <v>500</v>
      </c>
      <c r="Q5516" s="102">
        <f t="shared" si="1910"/>
        <v>10</v>
      </c>
      <c r="R5516" s="35"/>
    </row>
    <row r="5517" spans="1:18" x14ac:dyDescent="0.3">
      <c r="A5517" s="40" t="s">
        <v>796</v>
      </c>
      <c r="B5517" s="40" t="s">
        <v>166</v>
      </c>
      <c r="C5517" s="40" t="s">
        <v>1171</v>
      </c>
      <c r="D5517" s="40" t="s">
        <v>1913</v>
      </c>
      <c r="E5517" s="88" t="s">
        <v>3036</v>
      </c>
      <c r="F5517" s="40"/>
      <c r="G5517" s="81" t="s">
        <v>3072</v>
      </c>
      <c r="H5517" s="9" t="s">
        <v>24</v>
      </c>
      <c r="I5517" s="102">
        <v>1800</v>
      </c>
      <c r="J5517" s="102">
        <v>0</v>
      </c>
      <c r="K5517" s="102"/>
      <c r="L5517" s="102">
        <f t="shared" si="1929"/>
        <v>0</v>
      </c>
      <c r="M5517" s="102">
        <v>0</v>
      </c>
      <c r="N5517" s="102"/>
      <c r="O5517" s="102"/>
      <c r="P5517" s="102">
        <f t="shared" ref="P5517:P5580" si="1930">K5517+L5517</f>
        <v>0</v>
      </c>
      <c r="Q5517" s="102" t="str">
        <f t="shared" ref="Q5517:Q5580" si="1931">IF(J5517=0,"-",P5517/J5517*100)</f>
        <v>-</v>
      </c>
      <c r="R5517" s="35"/>
    </row>
    <row r="5518" spans="1:18" x14ac:dyDescent="0.3">
      <c r="A5518" s="41" t="s">
        <v>796</v>
      </c>
      <c r="B5518" s="41" t="s">
        <v>166</v>
      </c>
      <c r="C5518" s="41" t="s">
        <v>1171</v>
      </c>
      <c r="D5518" s="41" t="s">
        <v>1913</v>
      </c>
      <c r="E5518" s="41" t="s">
        <v>127</v>
      </c>
      <c r="F5518" s="40" t="s">
        <v>0</v>
      </c>
      <c r="G5518" s="81" t="s">
        <v>0</v>
      </c>
      <c r="H5518" s="6" t="s">
        <v>25</v>
      </c>
      <c r="I5518" s="104">
        <f>SUM(I5519:I5521)</f>
        <v>35000</v>
      </c>
      <c r="J5518" s="104">
        <f>SUM(J5519:J5521)</f>
        <v>12000</v>
      </c>
      <c r="K5518" s="104">
        <f>SUM(K5519:K5521)</f>
        <v>0</v>
      </c>
      <c r="L5518" s="104">
        <f t="shared" si="1929"/>
        <v>2157</v>
      </c>
      <c r="M5518" s="104">
        <f>SUM(M5519:M5521)</f>
        <v>257</v>
      </c>
      <c r="N5518" s="104">
        <f t="shared" ref="N5518:O5518" si="1932">SUM(N5519:N5521)</f>
        <v>1500</v>
      </c>
      <c r="O5518" s="104">
        <f t="shared" si="1932"/>
        <v>400</v>
      </c>
      <c r="P5518" s="104">
        <f t="shared" si="1930"/>
        <v>2157</v>
      </c>
      <c r="Q5518" s="104">
        <f t="shared" si="1931"/>
        <v>17.974999999999998</v>
      </c>
      <c r="R5518" s="35"/>
    </row>
    <row r="5519" spans="1:18" x14ac:dyDescent="0.3">
      <c r="A5519" s="40" t="s">
        <v>796</v>
      </c>
      <c r="B5519" s="40" t="s">
        <v>166</v>
      </c>
      <c r="C5519" s="40" t="s">
        <v>1171</v>
      </c>
      <c r="D5519" s="40" t="s">
        <v>1913</v>
      </c>
      <c r="E5519" s="88" t="s">
        <v>3019</v>
      </c>
      <c r="F5519" s="40"/>
      <c r="G5519" s="81" t="s">
        <v>3072</v>
      </c>
      <c r="H5519" s="9" t="s">
        <v>25</v>
      </c>
      <c r="I5519" s="102">
        <v>28000</v>
      </c>
      <c r="J5519" s="102">
        <v>5000</v>
      </c>
      <c r="K5519" s="102"/>
      <c r="L5519" s="102">
        <f t="shared" si="1929"/>
        <v>1000</v>
      </c>
      <c r="M5519" s="102">
        <v>0</v>
      </c>
      <c r="N5519" s="102">
        <v>1000</v>
      </c>
      <c r="O5519" s="102">
        <v>0</v>
      </c>
      <c r="P5519" s="102">
        <f t="shared" si="1930"/>
        <v>1000</v>
      </c>
      <c r="Q5519" s="102">
        <f t="shared" si="1931"/>
        <v>20</v>
      </c>
      <c r="R5519" s="35"/>
    </row>
    <row r="5520" spans="1:18" x14ac:dyDescent="0.3">
      <c r="A5520" s="40" t="s">
        <v>796</v>
      </c>
      <c r="B5520" s="40" t="s">
        <v>166</v>
      </c>
      <c r="C5520" s="40" t="s">
        <v>1171</v>
      </c>
      <c r="D5520" s="40" t="s">
        <v>1913</v>
      </c>
      <c r="E5520" s="88" t="s">
        <v>3019</v>
      </c>
      <c r="F5520" s="40" t="s">
        <v>1920</v>
      </c>
      <c r="G5520" s="81" t="s">
        <v>3072</v>
      </c>
      <c r="H5520" s="9" t="s">
        <v>135</v>
      </c>
      <c r="I5520" s="102">
        <v>4000</v>
      </c>
      <c r="J5520" s="102">
        <v>4000</v>
      </c>
      <c r="K5520" s="102"/>
      <c r="L5520" s="102">
        <f t="shared" si="1929"/>
        <v>1157</v>
      </c>
      <c r="M5520" s="102">
        <v>257</v>
      </c>
      <c r="N5520" s="102">
        <v>500</v>
      </c>
      <c r="O5520" s="102">
        <v>400</v>
      </c>
      <c r="P5520" s="102">
        <f t="shared" si="1930"/>
        <v>1157</v>
      </c>
      <c r="Q5520" s="102">
        <f t="shared" si="1931"/>
        <v>28.925000000000001</v>
      </c>
      <c r="R5520" s="35"/>
    </row>
    <row r="5521" spans="1:18" ht="20.399999999999999" x14ac:dyDescent="0.3">
      <c r="A5521" s="40" t="s">
        <v>796</v>
      </c>
      <c r="B5521" s="40" t="s">
        <v>166</v>
      </c>
      <c r="C5521" s="40" t="s">
        <v>1171</v>
      </c>
      <c r="D5521" s="40" t="s">
        <v>1913</v>
      </c>
      <c r="E5521" s="88" t="s">
        <v>3019</v>
      </c>
      <c r="F5521" s="40" t="s">
        <v>1921</v>
      </c>
      <c r="G5521" s="81" t="s">
        <v>3072</v>
      </c>
      <c r="H5521" s="9" t="s">
        <v>141</v>
      </c>
      <c r="I5521" s="102">
        <v>3000</v>
      </c>
      <c r="J5521" s="102">
        <v>3000</v>
      </c>
      <c r="K5521" s="102"/>
      <c r="L5521" s="102">
        <f t="shared" si="1929"/>
        <v>0</v>
      </c>
      <c r="M5521" s="102">
        <v>0</v>
      </c>
      <c r="N5521" s="102"/>
      <c r="O5521" s="102"/>
      <c r="P5521" s="102">
        <f t="shared" si="1930"/>
        <v>0</v>
      </c>
      <c r="Q5521" s="102">
        <f t="shared" si="1931"/>
        <v>0</v>
      </c>
      <c r="R5521" s="35"/>
    </row>
    <row r="5522" spans="1:18" s="34" customFormat="1" ht="20.399999999999999" x14ac:dyDescent="0.3">
      <c r="A5522" s="43" t="s">
        <v>0</v>
      </c>
      <c r="B5522" s="43" t="s">
        <v>0</v>
      </c>
      <c r="C5522" s="43" t="s">
        <v>0</v>
      </c>
      <c r="D5522" s="49" t="s">
        <v>0</v>
      </c>
      <c r="E5522" s="49" t="s">
        <v>0</v>
      </c>
      <c r="F5522" s="49" t="s">
        <v>0</v>
      </c>
      <c r="G5522" s="49" t="s">
        <v>0</v>
      </c>
      <c r="H5522" s="21" t="s">
        <v>35</v>
      </c>
      <c r="I5522" s="112">
        <f t="shared" ref="I5522:O5523" si="1933">SUM(I5523)</f>
        <v>100</v>
      </c>
      <c r="J5522" s="112">
        <f t="shared" si="1933"/>
        <v>100</v>
      </c>
      <c r="K5522" s="112">
        <f t="shared" si="1933"/>
        <v>0</v>
      </c>
      <c r="L5522" s="112">
        <f t="shared" si="1929"/>
        <v>0</v>
      </c>
      <c r="M5522" s="112">
        <f t="shared" si="1933"/>
        <v>0</v>
      </c>
      <c r="N5522" s="112">
        <f t="shared" si="1933"/>
        <v>0</v>
      </c>
      <c r="O5522" s="112">
        <f t="shared" si="1933"/>
        <v>0</v>
      </c>
      <c r="P5522" s="112">
        <f t="shared" si="1930"/>
        <v>0</v>
      </c>
      <c r="Q5522" s="112">
        <f t="shared" si="1931"/>
        <v>0</v>
      </c>
      <c r="R5522" s="35"/>
    </row>
    <row r="5523" spans="1:18" x14ac:dyDescent="0.3">
      <c r="A5523" s="40" t="s">
        <v>796</v>
      </c>
      <c r="B5523" s="40" t="s">
        <v>166</v>
      </c>
      <c r="C5523" s="40" t="s">
        <v>1171</v>
      </c>
      <c r="D5523" s="40" t="s">
        <v>1913</v>
      </c>
      <c r="E5523" s="52" t="s">
        <v>142</v>
      </c>
      <c r="F5523" s="52" t="s">
        <v>0</v>
      </c>
      <c r="G5523" s="52" t="s">
        <v>0</v>
      </c>
      <c r="H5523" s="6" t="s">
        <v>27</v>
      </c>
      <c r="I5523" s="104">
        <f t="shared" si="1933"/>
        <v>100</v>
      </c>
      <c r="J5523" s="104">
        <f t="shared" si="1933"/>
        <v>100</v>
      </c>
      <c r="K5523" s="104">
        <f t="shared" si="1933"/>
        <v>0</v>
      </c>
      <c r="L5523" s="104">
        <f t="shared" si="1929"/>
        <v>0</v>
      </c>
      <c r="M5523" s="104">
        <f t="shared" si="1933"/>
        <v>0</v>
      </c>
      <c r="N5523" s="104">
        <f t="shared" si="1933"/>
        <v>0</v>
      </c>
      <c r="O5523" s="104">
        <f t="shared" si="1933"/>
        <v>0</v>
      </c>
      <c r="P5523" s="104">
        <f t="shared" si="1930"/>
        <v>0</v>
      </c>
      <c r="Q5523" s="104">
        <f t="shared" si="1931"/>
        <v>0</v>
      </c>
      <c r="R5523" s="35"/>
    </row>
    <row r="5524" spans="1:18" x14ac:dyDescent="0.3">
      <c r="A5524" s="40" t="s">
        <v>796</v>
      </c>
      <c r="B5524" s="40" t="s">
        <v>166</v>
      </c>
      <c r="C5524" s="40" t="s">
        <v>1171</v>
      </c>
      <c r="D5524" s="40" t="s">
        <v>1913</v>
      </c>
      <c r="E5524" s="88" t="s">
        <v>3021</v>
      </c>
      <c r="F5524" s="40"/>
      <c r="G5524" s="81" t="s">
        <v>3072</v>
      </c>
      <c r="H5524" s="9" t="s">
        <v>34</v>
      </c>
      <c r="I5524" s="102">
        <v>100</v>
      </c>
      <c r="J5524" s="102">
        <v>100</v>
      </c>
      <c r="K5524" s="102"/>
      <c r="L5524" s="102">
        <f t="shared" si="1929"/>
        <v>0</v>
      </c>
      <c r="M5524" s="102">
        <v>0</v>
      </c>
      <c r="N5524" s="102"/>
      <c r="O5524" s="102"/>
      <c r="P5524" s="102">
        <f t="shared" si="1930"/>
        <v>0</v>
      </c>
      <c r="Q5524" s="102">
        <f t="shared" si="1931"/>
        <v>0</v>
      </c>
      <c r="R5524" s="35"/>
    </row>
    <row r="5525" spans="1:18" s="34" customFormat="1" ht="20.399999999999999" x14ac:dyDescent="0.3">
      <c r="A5525" s="43" t="s">
        <v>0</v>
      </c>
      <c r="B5525" s="43" t="s">
        <v>0</v>
      </c>
      <c r="C5525" s="43" t="s">
        <v>0</v>
      </c>
      <c r="D5525" s="49" t="s">
        <v>0</v>
      </c>
      <c r="E5525" s="49" t="s">
        <v>0</v>
      </c>
      <c r="F5525" s="49" t="s">
        <v>0</v>
      </c>
      <c r="G5525" s="49" t="s">
        <v>0</v>
      </c>
      <c r="H5525" s="21" t="s">
        <v>53</v>
      </c>
      <c r="I5525" s="112">
        <f>SUM(I5526)</f>
        <v>5000</v>
      </c>
      <c r="J5525" s="112">
        <f>SUM(J5526)</f>
        <v>0</v>
      </c>
      <c r="K5525" s="112">
        <f>SUM(K5526)</f>
        <v>0</v>
      </c>
      <c r="L5525" s="112">
        <f t="shared" si="1929"/>
        <v>0</v>
      </c>
      <c r="M5525" s="112">
        <f>SUM(M5526)</f>
        <v>0</v>
      </c>
      <c r="N5525" s="112">
        <f t="shared" ref="N5525:O5525" si="1934">SUM(N5526)</f>
        <v>0</v>
      </c>
      <c r="O5525" s="112">
        <f t="shared" si="1934"/>
        <v>0</v>
      </c>
      <c r="P5525" s="112">
        <f t="shared" si="1930"/>
        <v>0</v>
      </c>
      <c r="Q5525" s="112" t="str">
        <f t="shared" si="1931"/>
        <v>-</v>
      </c>
      <c r="R5525" s="35"/>
    </row>
    <row r="5526" spans="1:18" x14ac:dyDescent="0.3">
      <c r="A5526" s="40" t="s">
        <v>796</v>
      </c>
      <c r="B5526" s="40" t="s">
        <v>166</v>
      </c>
      <c r="C5526" s="40" t="s">
        <v>1171</v>
      </c>
      <c r="D5526" s="40" t="s">
        <v>1913</v>
      </c>
      <c r="E5526" s="52" t="s">
        <v>149</v>
      </c>
      <c r="F5526" s="52" t="s">
        <v>0</v>
      </c>
      <c r="G5526" s="52" t="s">
        <v>0</v>
      </c>
      <c r="H5526" s="6" t="s">
        <v>46</v>
      </c>
      <c r="I5526" s="104">
        <f>SUM(I5527:I5528)</f>
        <v>5000</v>
      </c>
      <c r="J5526" s="104">
        <f>SUM(J5527:J5528)</f>
        <v>0</v>
      </c>
      <c r="K5526" s="104">
        <f>SUM(K5527:K5528)</f>
        <v>0</v>
      </c>
      <c r="L5526" s="104">
        <f t="shared" si="1929"/>
        <v>0</v>
      </c>
      <c r="M5526" s="104">
        <f>SUM(M5527:M5528)</f>
        <v>0</v>
      </c>
      <c r="N5526" s="104">
        <f t="shared" ref="N5526:O5526" si="1935">SUM(N5527:N5528)</f>
        <v>0</v>
      </c>
      <c r="O5526" s="104">
        <f t="shared" si="1935"/>
        <v>0</v>
      </c>
      <c r="P5526" s="104">
        <f t="shared" si="1930"/>
        <v>0</v>
      </c>
      <c r="Q5526" s="104" t="str">
        <f t="shared" si="1931"/>
        <v>-</v>
      </c>
      <c r="R5526" s="35"/>
    </row>
    <row r="5527" spans="1:18" x14ac:dyDescent="0.3">
      <c r="A5527" s="40" t="s">
        <v>796</v>
      </c>
      <c r="B5527" s="40" t="s">
        <v>166</v>
      </c>
      <c r="C5527" s="40" t="s">
        <v>1171</v>
      </c>
      <c r="D5527" s="40" t="s">
        <v>1913</v>
      </c>
      <c r="E5527" s="88" t="s">
        <v>3022</v>
      </c>
      <c r="F5527" s="40"/>
      <c r="G5527" s="81" t="s">
        <v>3072</v>
      </c>
      <c r="H5527" s="9" t="s">
        <v>49</v>
      </c>
      <c r="I5527" s="102">
        <v>3000</v>
      </c>
      <c r="J5527" s="102">
        <v>0</v>
      </c>
      <c r="K5527" s="102"/>
      <c r="L5527" s="102">
        <f t="shared" si="1929"/>
        <v>0</v>
      </c>
      <c r="M5527" s="102">
        <v>0</v>
      </c>
      <c r="N5527" s="102"/>
      <c r="O5527" s="102"/>
      <c r="P5527" s="102">
        <f t="shared" si="1930"/>
        <v>0</v>
      </c>
      <c r="Q5527" s="102" t="str">
        <f t="shared" si="1931"/>
        <v>-</v>
      </c>
      <c r="R5527" s="35"/>
    </row>
    <row r="5528" spans="1:18" x14ac:dyDescent="0.3">
      <c r="A5528" s="40" t="s">
        <v>796</v>
      </c>
      <c r="B5528" s="40" t="s">
        <v>166</v>
      </c>
      <c r="C5528" s="40" t="s">
        <v>1171</v>
      </c>
      <c r="D5528" s="40" t="s">
        <v>1913</v>
      </c>
      <c r="E5528" s="88" t="s">
        <v>3037</v>
      </c>
      <c r="F5528" s="40"/>
      <c r="G5528" s="81" t="s">
        <v>3072</v>
      </c>
      <c r="H5528" s="9" t="s">
        <v>52</v>
      </c>
      <c r="I5528" s="102">
        <v>2000</v>
      </c>
      <c r="J5528" s="102">
        <v>0</v>
      </c>
      <c r="K5528" s="102"/>
      <c r="L5528" s="102">
        <f t="shared" si="1929"/>
        <v>0</v>
      </c>
      <c r="M5528" s="102">
        <v>0</v>
      </c>
      <c r="N5528" s="102"/>
      <c r="O5528" s="102"/>
      <c r="P5528" s="102">
        <f t="shared" si="1930"/>
        <v>0</v>
      </c>
      <c r="Q5528" s="102" t="str">
        <f t="shared" si="1931"/>
        <v>-</v>
      </c>
      <c r="R5528" s="35"/>
    </row>
    <row r="5529" spans="1:18" s="34" customFormat="1" x14ac:dyDescent="0.3">
      <c r="A5529" s="49" t="s">
        <v>0</v>
      </c>
      <c r="B5529" s="49" t="s">
        <v>0</v>
      </c>
      <c r="C5529" s="49" t="s">
        <v>0</v>
      </c>
      <c r="D5529" s="49" t="s">
        <v>0</v>
      </c>
      <c r="E5529" s="49" t="s">
        <v>0</v>
      </c>
      <c r="F5529" s="49" t="s">
        <v>0</v>
      </c>
      <c r="G5529" s="49" t="s">
        <v>0</v>
      </c>
      <c r="H5529" s="21" t="s">
        <v>1922</v>
      </c>
      <c r="I5529" s="112">
        <f>SUM(I5499,I5522,I5525)</f>
        <v>1265009</v>
      </c>
      <c r="J5529" s="112">
        <f>SUM(J5499,J5522,J5525)</f>
        <v>1225109</v>
      </c>
      <c r="K5529" s="112">
        <f>SUM(K5499,K5522,K5525)</f>
        <v>0</v>
      </c>
      <c r="L5529" s="112">
        <f t="shared" si="1929"/>
        <v>325352</v>
      </c>
      <c r="M5529" s="112">
        <f>SUM(M5499,M5522,M5525)</f>
        <v>97252</v>
      </c>
      <c r="N5529" s="112">
        <f t="shared" ref="N5529:O5529" si="1936">SUM(N5499,N5522,N5525)</f>
        <v>118000</v>
      </c>
      <c r="O5529" s="112">
        <f t="shared" si="1936"/>
        <v>110100</v>
      </c>
      <c r="P5529" s="112">
        <f t="shared" si="1930"/>
        <v>325352</v>
      </c>
      <c r="Q5529" s="112">
        <f t="shared" si="1931"/>
        <v>26.556983909186854</v>
      </c>
      <c r="R5529" s="35"/>
    </row>
    <row r="5530" spans="1:18" ht="15" thickBot="1" x14ac:dyDescent="0.35">
      <c r="A5530" s="81" t="s">
        <v>0</v>
      </c>
      <c r="B5530" s="81" t="s">
        <v>0</v>
      </c>
      <c r="C5530" s="81" t="s">
        <v>0</v>
      </c>
      <c r="D5530" s="81" t="s">
        <v>0</v>
      </c>
      <c r="E5530" s="81" t="s">
        <v>0</v>
      </c>
      <c r="F5530" s="81" t="s">
        <v>0</v>
      </c>
      <c r="G5530" s="81" t="s">
        <v>0</v>
      </c>
      <c r="H5530" s="6" t="s">
        <v>152</v>
      </c>
      <c r="I5530" s="104">
        <v>39</v>
      </c>
      <c r="J5530" s="104">
        <v>39</v>
      </c>
      <c r="K5530" s="104"/>
      <c r="L5530" s="104"/>
      <c r="M5530" s="104"/>
      <c r="N5530" s="104"/>
      <c r="O5530" s="104"/>
      <c r="P5530" s="104"/>
      <c r="Q5530" s="104"/>
      <c r="R5530" s="35"/>
    </row>
    <row r="5531" spans="1:18" s="34" customFormat="1" ht="31.2" thickBot="1" x14ac:dyDescent="0.35">
      <c r="A5531" s="127" t="s">
        <v>0</v>
      </c>
      <c r="B5531" s="127" t="s">
        <v>0</v>
      </c>
      <c r="C5531" s="127" t="s">
        <v>0</v>
      </c>
      <c r="D5531" s="127" t="s">
        <v>0</v>
      </c>
      <c r="E5531" s="127" t="s">
        <v>0</v>
      </c>
      <c r="F5531" s="127" t="s">
        <v>0</v>
      </c>
      <c r="G5531" s="127" t="s">
        <v>0</v>
      </c>
      <c r="H5531" s="29" t="s">
        <v>63</v>
      </c>
      <c r="I5531" s="124" t="s">
        <v>3013</v>
      </c>
      <c r="J5531" s="124" t="s">
        <v>2</v>
      </c>
      <c r="K5531" s="124" t="s">
        <v>3097</v>
      </c>
      <c r="L5531" s="124" t="s">
        <v>3097</v>
      </c>
      <c r="M5531" s="124" t="s">
        <v>3098</v>
      </c>
      <c r="N5531" s="124" t="s">
        <v>3099</v>
      </c>
      <c r="O5531" s="124" t="s">
        <v>3100</v>
      </c>
      <c r="P5531" s="124" t="s">
        <v>3097</v>
      </c>
      <c r="Q5531" s="126" t="s">
        <v>3101</v>
      </c>
      <c r="R5531" s="35"/>
    </row>
    <row r="5532" spans="1:18" x14ac:dyDescent="0.3">
      <c r="A5532" s="128"/>
      <c r="B5532" s="128"/>
      <c r="C5532" s="128"/>
      <c r="D5532" s="128"/>
      <c r="E5532" s="128"/>
      <c r="F5532" s="128"/>
      <c r="G5532" s="128"/>
      <c r="H5532" s="10" t="s">
        <v>0</v>
      </c>
      <c r="I5532" s="103">
        <v>1</v>
      </c>
      <c r="J5532" s="103">
        <v>2</v>
      </c>
      <c r="K5532" s="103">
        <v>3</v>
      </c>
      <c r="L5532" s="103" t="s">
        <v>3</v>
      </c>
      <c r="M5532" s="103">
        <v>5</v>
      </c>
      <c r="N5532" s="103">
        <v>6</v>
      </c>
      <c r="O5532" s="103">
        <v>7</v>
      </c>
      <c r="P5532" s="103" t="s">
        <v>3102</v>
      </c>
      <c r="Q5532" s="103">
        <v>9</v>
      </c>
      <c r="R5532" s="35"/>
    </row>
    <row r="5533" spans="1:18" x14ac:dyDescent="0.3">
      <c r="A5533" s="128"/>
      <c r="B5533" s="128"/>
      <c r="C5533" s="128"/>
      <c r="D5533" s="128"/>
      <c r="E5533" s="128"/>
      <c r="F5533" s="128"/>
      <c r="G5533" s="128"/>
      <c r="H5533" s="11" t="s">
        <v>100</v>
      </c>
      <c r="I5533" s="105">
        <f>SUM(I5529)</f>
        <v>1265009</v>
      </c>
      <c r="J5533" s="105">
        <f>SUM(J5529)</f>
        <v>1225109</v>
      </c>
      <c r="K5533" s="105">
        <f>SUM(K5529)</f>
        <v>0</v>
      </c>
      <c r="L5533" s="105">
        <f t="shared" si="1929"/>
        <v>325352</v>
      </c>
      <c r="M5533" s="105">
        <f>SUM(M5529)</f>
        <v>97252</v>
      </c>
      <c r="N5533" s="105">
        <f t="shared" ref="N5533:O5533" si="1937">SUM(N5529)</f>
        <v>118000</v>
      </c>
      <c r="O5533" s="105">
        <f t="shared" si="1937"/>
        <v>110100</v>
      </c>
      <c r="P5533" s="105">
        <f t="shared" si="1930"/>
        <v>325352</v>
      </c>
      <c r="Q5533" s="105">
        <f t="shared" si="1931"/>
        <v>26.556983909186854</v>
      </c>
      <c r="R5533" s="35"/>
    </row>
    <row r="5534" spans="1:18" x14ac:dyDescent="0.3">
      <c r="A5534" s="128"/>
      <c r="B5534" s="128"/>
      <c r="C5534" s="128"/>
      <c r="D5534" s="128"/>
      <c r="E5534" s="128"/>
      <c r="F5534" s="128"/>
      <c r="G5534" s="128"/>
      <c r="H5534" s="12" t="s">
        <v>62</v>
      </c>
      <c r="I5534" s="105">
        <f>SUM(I5533)</f>
        <v>1265009</v>
      </c>
      <c r="J5534" s="105">
        <f>SUM(J5533)</f>
        <v>1225109</v>
      </c>
      <c r="K5534" s="105">
        <f>SUM(K5533)</f>
        <v>0</v>
      </c>
      <c r="L5534" s="105">
        <f t="shared" si="1929"/>
        <v>325352</v>
      </c>
      <c r="M5534" s="105">
        <f>SUM(M5533)</f>
        <v>97252</v>
      </c>
      <c r="N5534" s="105">
        <f t="shared" ref="N5534:O5534" si="1938">SUM(N5533)</f>
        <v>118000</v>
      </c>
      <c r="O5534" s="105">
        <f t="shared" si="1938"/>
        <v>110100</v>
      </c>
      <c r="P5534" s="105">
        <f t="shared" si="1930"/>
        <v>325352</v>
      </c>
      <c r="Q5534" s="105">
        <f t="shared" si="1931"/>
        <v>26.556983909186854</v>
      </c>
      <c r="R5534" s="35"/>
    </row>
    <row r="5535" spans="1:18" ht="15" thickBot="1" x14ac:dyDescent="0.35">
      <c r="A5535" s="129"/>
      <c r="B5535" s="129"/>
      <c r="C5535" s="129"/>
      <c r="D5535" s="129"/>
      <c r="E5535" s="129"/>
      <c r="F5535" s="129"/>
      <c r="G5535" s="129"/>
      <c r="R5535" s="35"/>
    </row>
    <row r="5536" spans="1:18" s="34" customFormat="1" ht="31.2" thickBot="1" x14ac:dyDescent="0.35">
      <c r="A5536" s="45" t="s">
        <v>112</v>
      </c>
      <c r="B5536" s="45" t="s">
        <v>113</v>
      </c>
      <c r="C5536" s="45" t="s">
        <v>114</v>
      </c>
      <c r="D5536" s="46" t="s">
        <v>0</v>
      </c>
      <c r="E5536" s="45" t="s">
        <v>3014</v>
      </c>
      <c r="F5536" s="45" t="s">
        <v>115</v>
      </c>
      <c r="G5536" s="45" t="s">
        <v>116</v>
      </c>
      <c r="H5536" s="29" t="s">
        <v>1</v>
      </c>
      <c r="I5536" s="124" t="s">
        <v>3013</v>
      </c>
      <c r="J5536" s="124" t="s">
        <v>2</v>
      </c>
      <c r="K5536" s="124" t="s">
        <v>3097</v>
      </c>
      <c r="L5536" s="124" t="s">
        <v>3097</v>
      </c>
      <c r="M5536" s="124" t="s">
        <v>3098</v>
      </c>
      <c r="N5536" s="124" t="s">
        <v>3099</v>
      </c>
      <c r="O5536" s="124" t="s">
        <v>3100</v>
      </c>
      <c r="P5536" s="124" t="s">
        <v>3097</v>
      </c>
      <c r="Q5536" s="126" t="s">
        <v>3101</v>
      </c>
      <c r="R5536" s="35"/>
    </row>
    <row r="5537" spans="1:18" x14ac:dyDescent="0.3">
      <c r="A5537" s="50" t="s">
        <v>0</v>
      </c>
      <c r="B5537" s="50" t="s">
        <v>0</v>
      </c>
      <c r="C5537" s="50" t="s">
        <v>0</v>
      </c>
      <c r="D5537" s="51" t="s">
        <v>0</v>
      </c>
      <c r="E5537" s="51" t="s">
        <v>0</v>
      </c>
      <c r="F5537" s="86" t="s">
        <v>0</v>
      </c>
      <c r="G5537" s="87" t="s">
        <v>0</v>
      </c>
      <c r="H5537" s="8" t="s">
        <v>0</v>
      </c>
      <c r="I5537" s="103">
        <v>1</v>
      </c>
      <c r="J5537" s="103">
        <v>2</v>
      </c>
      <c r="K5537" s="103">
        <v>3</v>
      </c>
      <c r="L5537" s="103" t="s">
        <v>3</v>
      </c>
      <c r="M5537" s="103">
        <v>5</v>
      </c>
      <c r="N5537" s="103">
        <v>6</v>
      </c>
      <c r="O5537" s="103">
        <v>7</v>
      </c>
      <c r="P5537" s="103" t="s">
        <v>3102</v>
      </c>
      <c r="Q5537" s="103">
        <v>9</v>
      </c>
      <c r="R5537" s="35"/>
    </row>
    <row r="5538" spans="1:18" x14ac:dyDescent="0.3">
      <c r="A5538" s="41" t="s">
        <v>796</v>
      </c>
      <c r="B5538" s="41" t="s">
        <v>166</v>
      </c>
      <c r="C5538" s="40" t="s">
        <v>1182</v>
      </c>
      <c r="D5538" s="40" t="s">
        <v>1923</v>
      </c>
      <c r="E5538" s="52" t="s">
        <v>0</v>
      </c>
      <c r="F5538" s="52" t="s">
        <v>0</v>
      </c>
      <c r="G5538" s="52" t="s">
        <v>0</v>
      </c>
      <c r="H5538" s="6" t="s">
        <v>1924</v>
      </c>
      <c r="I5538" s="102"/>
      <c r="J5538" s="102"/>
      <c r="K5538" s="102"/>
      <c r="L5538" s="102">
        <f t="shared" si="1929"/>
        <v>0</v>
      </c>
      <c r="M5538" s="102">
        <v>0</v>
      </c>
      <c r="N5538" s="102"/>
      <c r="O5538" s="102"/>
      <c r="P5538" s="102">
        <f t="shared" si="1930"/>
        <v>0</v>
      </c>
      <c r="Q5538" s="102" t="str">
        <f t="shared" si="1931"/>
        <v>-</v>
      </c>
      <c r="R5538" s="35"/>
    </row>
    <row r="5539" spans="1:18" s="34" customFormat="1" ht="20.399999999999999" x14ac:dyDescent="0.3">
      <c r="A5539" s="43" t="s">
        <v>0</v>
      </c>
      <c r="B5539" s="43" t="s">
        <v>0</v>
      </c>
      <c r="C5539" s="43" t="s">
        <v>0</v>
      </c>
      <c r="D5539" s="49" t="s">
        <v>0</v>
      </c>
      <c r="E5539" s="49" t="s">
        <v>0</v>
      </c>
      <c r="F5539" s="49" t="s">
        <v>0</v>
      </c>
      <c r="G5539" s="49" t="s">
        <v>0</v>
      </c>
      <c r="H5539" s="21" t="s">
        <v>26</v>
      </c>
      <c r="I5539" s="112">
        <f>SUM(I5540,I5548,I5550)</f>
        <v>1679632</v>
      </c>
      <c r="J5539" s="112">
        <f>SUM(J5540,J5548,J5550)</f>
        <v>1669632</v>
      </c>
      <c r="K5539" s="112">
        <f>SUM(K5540,K5548,K5550)</f>
        <v>0</v>
      </c>
      <c r="L5539" s="112">
        <f t="shared" si="1929"/>
        <v>461839</v>
      </c>
      <c r="M5539" s="112">
        <f>SUM(M5540,M5548,M5550)</f>
        <v>126279</v>
      </c>
      <c r="N5539" s="112">
        <f t="shared" ref="N5539:O5539" si="1939">SUM(N5540,N5548,N5550)</f>
        <v>169880</v>
      </c>
      <c r="O5539" s="112">
        <f t="shared" si="1939"/>
        <v>165680</v>
      </c>
      <c r="P5539" s="112">
        <f t="shared" si="1930"/>
        <v>461839</v>
      </c>
      <c r="Q5539" s="112">
        <f t="shared" si="1931"/>
        <v>27.661125325820301</v>
      </c>
      <c r="R5539" s="35"/>
    </row>
    <row r="5540" spans="1:18" x14ac:dyDescent="0.3">
      <c r="A5540" s="40" t="s">
        <v>796</v>
      </c>
      <c r="B5540" s="40" t="s">
        <v>166</v>
      </c>
      <c r="C5540" s="40" t="s">
        <v>1182</v>
      </c>
      <c r="D5540" s="40" t="s">
        <v>1923</v>
      </c>
      <c r="E5540" s="52" t="s">
        <v>119</v>
      </c>
      <c r="F5540" s="52" t="s">
        <v>0</v>
      </c>
      <c r="G5540" s="52" t="s">
        <v>0</v>
      </c>
      <c r="H5540" s="6" t="s">
        <v>5</v>
      </c>
      <c r="I5540" s="104">
        <f>SUM(I5541,I5542)</f>
        <v>1429081</v>
      </c>
      <c r="J5540" s="104">
        <f>SUM(J5541,J5542)</f>
        <v>1429081</v>
      </c>
      <c r="K5540" s="104">
        <f>SUM(K5541,K5542)</f>
        <v>0</v>
      </c>
      <c r="L5540" s="104">
        <f t="shared" si="1929"/>
        <v>382522</v>
      </c>
      <c r="M5540" s="104">
        <f>SUM(M5541,M5542)</f>
        <v>115122</v>
      </c>
      <c r="N5540" s="104">
        <f t="shared" ref="N5540:O5540" si="1940">SUM(N5541,N5542)</f>
        <v>133200</v>
      </c>
      <c r="O5540" s="104">
        <f t="shared" si="1940"/>
        <v>134200</v>
      </c>
      <c r="P5540" s="104">
        <f t="shared" si="1930"/>
        <v>382522</v>
      </c>
      <c r="Q5540" s="104">
        <f t="shared" si="1931"/>
        <v>26.766992213877312</v>
      </c>
      <c r="R5540" s="35"/>
    </row>
    <row r="5541" spans="1:18" x14ac:dyDescent="0.3">
      <c r="A5541" s="40" t="s">
        <v>796</v>
      </c>
      <c r="B5541" s="40" t="s">
        <v>166</v>
      </c>
      <c r="C5541" s="40" t="s">
        <v>1182</v>
      </c>
      <c r="D5541" s="40" t="s">
        <v>1923</v>
      </c>
      <c r="E5541" s="88" t="s">
        <v>3015</v>
      </c>
      <c r="F5541" s="40"/>
      <c r="G5541" s="81" t="s">
        <v>3072</v>
      </c>
      <c r="H5541" s="9" t="s">
        <v>6</v>
      </c>
      <c r="I5541" s="102">
        <v>1212281</v>
      </c>
      <c r="J5541" s="102">
        <v>1212281</v>
      </c>
      <c r="K5541" s="102"/>
      <c r="L5541" s="102">
        <f t="shared" si="1929"/>
        <v>323072</v>
      </c>
      <c r="M5541" s="102">
        <v>103072</v>
      </c>
      <c r="N5541" s="102">
        <v>110000</v>
      </c>
      <c r="O5541" s="102">
        <v>110000</v>
      </c>
      <c r="P5541" s="102">
        <f t="shared" si="1930"/>
        <v>323072</v>
      </c>
      <c r="Q5541" s="102">
        <f t="shared" si="1931"/>
        <v>26.649926873389916</v>
      </c>
      <c r="R5541" s="35"/>
    </row>
    <row r="5542" spans="1:18" x14ac:dyDescent="0.3">
      <c r="A5542" s="41" t="s">
        <v>796</v>
      </c>
      <c r="B5542" s="41" t="s">
        <v>166</v>
      </c>
      <c r="C5542" s="41" t="s">
        <v>1182</v>
      </c>
      <c r="D5542" s="41" t="s">
        <v>1923</v>
      </c>
      <c r="E5542" s="41" t="s">
        <v>120</v>
      </c>
      <c r="F5542" s="40" t="s">
        <v>0</v>
      </c>
      <c r="G5542" s="81" t="s">
        <v>0</v>
      </c>
      <c r="H5542" s="6" t="s">
        <v>7</v>
      </c>
      <c r="I5542" s="104">
        <f>SUM(I5543:I5547)</f>
        <v>216800</v>
      </c>
      <c r="J5542" s="104">
        <f>SUM(J5543:J5547)</f>
        <v>216800</v>
      </c>
      <c r="K5542" s="104">
        <f>SUM(K5543:K5547)</f>
        <v>0</v>
      </c>
      <c r="L5542" s="104">
        <f t="shared" si="1929"/>
        <v>59450</v>
      </c>
      <c r="M5542" s="104">
        <f>SUM(M5543:M5547)</f>
        <v>12050</v>
      </c>
      <c r="N5542" s="104">
        <f t="shared" ref="N5542:O5542" si="1941">SUM(N5543:N5547)</f>
        <v>23200</v>
      </c>
      <c r="O5542" s="104">
        <f t="shared" si="1941"/>
        <v>24200</v>
      </c>
      <c r="P5542" s="104">
        <f t="shared" si="1930"/>
        <v>59450</v>
      </c>
      <c r="Q5542" s="104">
        <f t="shared" si="1931"/>
        <v>27.421586715867157</v>
      </c>
      <c r="R5542" s="35"/>
    </row>
    <row r="5543" spans="1:18" x14ac:dyDescent="0.3">
      <c r="A5543" s="40" t="s">
        <v>796</v>
      </c>
      <c r="B5543" s="40" t="s">
        <v>166</v>
      </c>
      <c r="C5543" s="40" t="s">
        <v>1182</v>
      </c>
      <c r="D5543" s="40" t="s">
        <v>1923</v>
      </c>
      <c r="E5543" s="88" t="s">
        <v>3016</v>
      </c>
      <c r="F5543" s="40" t="s">
        <v>1925</v>
      </c>
      <c r="G5543" s="81" t="s">
        <v>3072</v>
      </c>
      <c r="H5543" s="9" t="s">
        <v>9</v>
      </c>
      <c r="I5543" s="102">
        <v>32000</v>
      </c>
      <c r="J5543" s="102">
        <v>32000</v>
      </c>
      <c r="K5543" s="102"/>
      <c r="L5543" s="102">
        <f t="shared" si="1929"/>
        <v>7905</v>
      </c>
      <c r="M5543" s="102">
        <v>2505</v>
      </c>
      <c r="N5543" s="102">
        <v>2700</v>
      </c>
      <c r="O5543" s="102">
        <v>2700</v>
      </c>
      <c r="P5543" s="102">
        <f t="shared" si="1930"/>
        <v>7905</v>
      </c>
      <c r="Q5543" s="102">
        <f t="shared" si="1931"/>
        <v>24.703125</v>
      </c>
      <c r="R5543" s="35"/>
    </row>
    <row r="5544" spans="1:18" x14ac:dyDescent="0.3">
      <c r="A5544" s="40" t="s">
        <v>796</v>
      </c>
      <c r="B5544" s="40" t="s">
        <v>166</v>
      </c>
      <c r="C5544" s="40" t="s">
        <v>1182</v>
      </c>
      <c r="D5544" s="40" t="s">
        <v>1923</v>
      </c>
      <c r="E5544" s="88" t="s">
        <v>3016</v>
      </c>
      <c r="F5544" s="40" t="s">
        <v>1926</v>
      </c>
      <c r="G5544" s="81" t="s">
        <v>3072</v>
      </c>
      <c r="H5544" s="9" t="s">
        <v>12</v>
      </c>
      <c r="I5544" s="102">
        <v>102000</v>
      </c>
      <c r="J5544" s="102">
        <v>102000</v>
      </c>
      <c r="K5544" s="102"/>
      <c r="L5544" s="102">
        <f t="shared" si="1929"/>
        <v>35045</v>
      </c>
      <c r="M5544" s="102">
        <v>9545</v>
      </c>
      <c r="N5544" s="102">
        <v>12500</v>
      </c>
      <c r="O5544" s="102">
        <v>13000</v>
      </c>
      <c r="P5544" s="102">
        <f t="shared" si="1930"/>
        <v>35045</v>
      </c>
      <c r="Q5544" s="102">
        <f t="shared" si="1931"/>
        <v>34.357843137254903</v>
      </c>
      <c r="R5544" s="35"/>
    </row>
    <row r="5545" spans="1:18" x14ac:dyDescent="0.3">
      <c r="A5545" s="40" t="s">
        <v>796</v>
      </c>
      <c r="B5545" s="40" t="s">
        <v>166</v>
      </c>
      <c r="C5545" s="40" t="s">
        <v>1182</v>
      </c>
      <c r="D5545" s="40" t="s">
        <v>1923</v>
      </c>
      <c r="E5545" s="88" t="s">
        <v>3016</v>
      </c>
      <c r="F5545" s="40" t="s">
        <v>1927</v>
      </c>
      <c r="G5545" s="81" t="s">
        <v>3072</v>
      </c>
      <c r="H5545" s="9" t="s">
        <v>10</v>
      </c>
      <c r="I5545" s="102">
        <v>29000</v>
      </c>
      <c r="J5545" s="102">
        <v>29000</v>
      </c>
      <c r="K5545" s="102"/>
      <c r="L5545" s="102">
        <f t="shared" si="1929"/>
        <v>0</v>
      </c>
      <c r="M5545" s="102">
        <v>0</v>
      </c>
      <c r="N5545" s="102"/>
      <c r="O5545" s="102"/>
      <c r="P5545" s="102">
        <f t="shared" si="1930"/>
        <v>0</v>
      </c>
      <c r="Q5545" s="102">
        <f t="shared" si="1931"/>
        <v>0</v>
      </c>
      <c r="R5545" s="35"/>
    </row>
    <row r="5546" spans="1:18" x14ac:dyDescent="0.3">
      <c r="A5546" s="40" t="s">
        <v>796</v>
      </c>
      <c r="B5546" s="40" t="s">
        <v>166</v>
      </c>
      <c r="C5546" s="40" t="s">
        <v>1182</v>
      </c>
      <c r="D5546" s="40" t="s">
        <v>1923</v>
      </c>
      <c r="E5546" s="88" t="s">
        <v>3016</v>
      </c>
      <c r="F5546" s="40" t="s">
        <v>1928</v>
      </c>
      <c r="G5546" s="81" t="s">
        <v>3072</v>
      </c>
      <c r="H5546" s="9" t="s">
        <v>8</v>
      </c>
      <c r="I5546" s="102">
        <v>43000</v>
      </c>
      <c r="J5546" s="102">
        <v>43000</v>
      </c>
      <c r="K5546" s="102"/>
      <c r="L5546" s="102">
        <f t="shared" si="1929"/>
        <v>16500</v>
      </c>
      <c r="M5546" s="102">
        <v>0</v>
      </c>
      <c r="N5546" s="102">
        <v>8000</v>
      </c>
      <c r="O5546" s="102">
        <v>8500</v>
      </c>
      <c r="P5546" s="102">
        <f t="shared" si="1930"/>
        <v>16500</v>
      </c>
      <c r="Q5546" s="102">
        <f t="shared" si="1931"/>
        <v>38.372093023255815</v>
      </c>
      <c r="R5546" s="35"/>
    </row>
    <row r="5547" spans="1:18" x14ac:dyDescent="0.3">
      <c r="A5547" s="40" t="s">
        <v>796</v>
      </c>
      <c r="B5547" s="40" t="s">
        <v>166</v>
      </c>
      <c r="C5547" s="40" t="s">
        <v>1182</v>
      </c>
      <c r="D5547" s="40" t="s">
        <v>1923</v>
      </c>
      <c r="E5547" s="88" t="s">
        <v>3016</v>
      </c>
      <c r="F5547" s="40" t="s">
        <v>1929</v>
      </c>
      <c r="G5547" s="81" t="s">
        <v>3072</v>
      </c>
      <c r="H5547" s="9" t="s">
        <v>11</v>
      </c>
      <c r="I5547" s="102">
        <v>10800</v>
      </c>
      <c r="J5547" s="102">
        <v>10800</v>
      </c>
      <c r="K5547" s="102"/>
      <c r="L5547" s="102">
        <f t="shared" si="1929"/>
        <v>0</v>
      </c>
      <c r="M5547" s="102">
        <v>0</v>
      </c>
      <c r="N5547" s="102"/>
      <c r="O5547" s="102"/>
      <c r="P5547" s="102">
        <f t="shared" si="1930"/>
        <v>0</v>
      </c>
      <c r="Q5547" s="102">
        <f t="shared" si="1931"/>
        <v>0</v>
      </c>
      <c r="R5547" s="35"/>
    </row>
    <row r="5548" spans="1:18" x14ac:dyDescent="0.3">
      <c r="A5548" s="40" t="s">
        <v>796</v>
      </c>
      <c r="B5548" s="40" t="s">
        <v>166</v>
      </c>
      <c r="C5548" s="40" t="s">
        <v>1182</v>
      </c>
      <c r="D5548" s="40" t="s">
        <v>1923</v>
      </c>
      <c r="E5548" s="52" t="s">
        <v>124</v>
      </c>
      <c r="F5548" s="52" t="s">
        <v>0</v>
      </c>
      <c r="G5548" s="52" t="s">
        <v>0</v>
      </c>
      <c r="H5548" s="6" t="s">
        <v>14</v>
      </c>
      <c r="I5548" s="104">
        <f>SUM(I5549)</f>
        <v>129451</v>
      </c>
      <c r="J5548" s="104">
        <f>SUM(J5549)</f>
        <v>129451</v>
      </c>
      <c r="K5548" s="104">
        <f>SUM(K5549)</f>
        <v>0</v>
      </c>
      <c r="L5548" s="104">
        <f t="shared" si="1929"/>
        <v>42823</v>
      </c>
      <c r="M5548" s="104">
        <f>SUM(M5549)</f>
        <v>10823</v>
      </c>
      <c r="N5548" s="104">
        <f t="shared" ref="N5548:O5548" si="1942">SUM(N5549)</f>
        <v>17000</v>
      </c>
      <c r="O5548" s="104">
        <f t="shared" si="1942"/>
        <v>15000</v>
      </c>
      <c r="P5548" s="104">
        <f t="shared" si="1930"/>
        <v>42823</v>
      </c>
      <c r="Q5548" s="104">
        <f t="shared" si="1931"/>
        <v>33.080470602776337</v>
      </c>
      <c r="R5548" s="35"/>
    </row>
    <row r="5549" spans="1:18" x14ac:dyDescent="0.3">
      <c r="A5549" s="40" t="s">
        <v>796</v>
      </c>
      <c r="B5549" s="40" t="s">
        <v>166</v>
      </c>
      <c r="C5549" s="40" t="s">
        <v>1182</v>
      </c>
      <c r="D5549" s="40" t="s">
        <v>1923</v>
      </c>
      <c r="E5549" s="88" t="s">
        <v>3017</v>
      </c>
      <c r="F5549" s="40"/>
      <c r="G5549" s="81" t="s">
        <v>3072</v>
      </c>
      <c r="H5549" s="9" t="s">
        <v>15</v>
      </c>
      <c r="I5549" s="102">
        <v>129451</v>
      </c>
      <c r="J5549" s="102">
        <v>129451</v>
      </c>
      <c r="K5549" s="102"/>
      <c r="L5549" s="102">
        <f t="shared" si="1929"/>
        <v>42823</v>
      </c>
      <c r="M5549" s="102">
        <v>10823</v>
      </c>
      <c r="N5549" s="102">
        <v>17000</v>
      </c>
      <c r="O5549" s="102">
        <v>15000</v>
      </c>
      <c r="P5549" s="102">
        <f t="shared" si="1930"/>
        <v>42823</v>
      </c>
      <c r="Q5549" s="102">
        <f t="shared" si="1931"/>
        <v>33.080470602776337</v>
      </c>
      <c r="R5549" s="35"/>
    </row>
    <row r="5550" spans="1:18" x14ac:dyDescent="0.3">
      <c r="A5550" s="40" t="s">
        <v>796</v>
      </c>
      <c r="B5550" s="40" t="s">
        <v>166</v>
      </c>
      <c r="C5550" s="40" t="s">
        <v>1182</v>
      </c>
      <c r="D5550" s="40" t="s">
        <v>1923</v>
      </c>
      <c r="E5550" s="52" t="s">
        <v>125</v>
      </c>
      <c r="F5550" s="52" t="s">
        <v>0</v>
      </c>
      <c r="G5550" s="52" t="s">
        <v>0</v>
      </c>
      <c r="H5550" s="6" t="s">
        <v>16</v>
      </c>
      <c r="I5550" s="104">
        <f>SUM(I5551:I5558)</f>
        <v>121100</v>
      </c>
      <c r="J5550" s="104">
        <f>SUM(J5551:J5558)</f>
        <v>111100</v>
      </c>
      <c r="K5550" s="104">
        <f>SUM(K5551:K5558)</f>
        <v>0</v>
      </c>
      <c r="L5550" s="104">
        <f t="shared" si="1929"/>
        <v>36494</v>
      </c>
      <c r="M5550" s="104">
        <f>SUM(M5551:M5558)</f>
        <v>334</v>
      </c>
      <c r="N5550" s="104">
        <f t="shared" ref="N5550:O5550" si="1943">SUM(N5551:N5558)</f>
        <v>19680</v>
      </c>
      <c r="O5550" s="104">
        <f t="shared" si="1943"/>
        <v>16480</v>
      </c>
      <c r="P5550" s="104">
        <f t="shared" si="1930"/>
        <v>36494</v>
      </c>
      <c r="Q5550" s="104">
        <f t="shared" si="1931"/>
        <v>32.847884788478851</v>
      </c>
      <c r="R5550" s="35"/>
    </row>
    <row r="5551" spans="1:18" x14ac:dyDescent="0.3">
      <c r="A5551" s="40" t="s">
        <v>796</v>
      </c>
      <c r="B5551" s="40" t="s">
        <v>166</v>
      </c>
      <c r="C5551" s="40" t="s">
        <v>1182</v>
      </c>
      <c r="D5551" s="40" t="s">
        <v>1923</v>
      </c>
      <c r="E5551" s="88" t="s">
        <v>3018</v>
      </c>
      <c r="F5551" s="40"/>
      <c r="G5551" s="81" t="s">
        <v>3072</v>
      </c>
      <c r="H5551" s="9" t="s">
        <v>17</v>
      </c>
      <c r="I5551" s="102">
        <v>1000</v>
      </c>
      <c r="J5551" s="102">
        <v>1000</v>
      </c>
      <c r="K5551" s="102"/>
      <c r="L5551" s="102">
        <f t="shared" si="1929"/>
        <v>0</v>
      </c>
      <c r="M5551" s="102">
        <v>0</v>
      </c>
      <c r="N5551" s="102"/>
      <c r="O5551" s="102"/>
      <c r="P5551" s="102">
        <f t="shared" si="1930"/>
        <v>0</v>
      </c>
      <c r="Q5551" s="102">
        <f t="shared" si="1931"/>
        <v>0</v>
      </c>
      <c r="R5551" s="35"/>
    </row>
    <row r="5552" spans="1:18" x14ac:dyDescent="0.3">
      <c r="A5552" s="40" t="s">
        <v>796</v>
      </c>
      <c r="B5552" s="40" t="s">
        <v>166</v>
      </c>
      <c r="C5552" s="40" t="s">
        <v>1182</v>
      </c>
      <c r="D5552" s="40" t="s">
        <v>1923</v>
      </c>
      <c r="E5552" s="88" t="s">
        <v>3031</v>
      </c>
      <c r="F5552" s="40"/>
      <c r="G5552" s="81" t="s">
        <v>3072</v>
      </c>
      <c r="H5552" s="9" t="s">
        <v>18</v>
      </c>
      <c r="I5552" s="102">
        <v>52000</v>
      </c>
      <c r="J5552" s="102">
        <v>52000</v>
      </c>
      <c r="K5552" s="102"/>
      <c r="L5552" s="102">
        <f t="shared" si="1929"/>
        <v>20000</v>
      </c>
      <c r="M5552" s="102">
        <v>0</v>
      </c>
      <c r="N5552" s="102">
        <v>10000</v>
      </c>
      <c r="O5552" s="102">
        <v>10000</v>
      </c>
      <c r="P5552" s="102">
        <f t="shared" si="1930"/>
        <v>20000</v>
      </c>
      <c r="Q5552" s="102">
        <f t="shared" si="1931"/>
        <v>38.461538461538467</v>
      </c>
      <c r="R5552" s="35"/>
    </row>
    <row r="5553" spans="1:18" x14ac:dyDescent="0.3">
      <c r="A5553" s="40" t="s">
        <v>796</v>
      </c>
      <c r="B5553" s="40" t="s">
        <v>166</v>
      </c>
      <c r="C5553" s="40" t="s">
        <v>1182</v>
      </c>
      <c r="D5553" s="40" t="s">
        <v>1923</v>
      </c>
      <c r="E5553" s="88" t="s">
        <v>3032</v>
      </c>
      <c r="F5553" s="40"/>
      <c r="G5553" s="81" t="s">
        <v>3072</v>
      </c>
      <c r="H5553" s="9" t="s">
        <v>19</v>
      </c>
      <c r="I5553" s="102">
        <v>11000</v>
      </c>
      <c r="J5553" s="102">
        <v>11000</v>
      </c>
      <c r="K5553" s="102"/>
      <c r="L5553" s="102">
        <f t="shared" si="1929"/>
        <v>3000</v>
      </c>
      <c r="M5553" s="102">
        <v>0</v>
      </c>
      <c r="N5553" s="102">
        <v>2000</v>
      </c>
      <c r="O5553" s="102">
        <v>1000</v>
      </c>
      <c r="P5553" s="102">
        <f t="shared" si="1930"/>
        <v>3000</v>
      </c>
      <c r="Q5553" s="102">
        <f t="shared" si="1931"/>
        <v>27.27272727272727</v>
      </c>
      <c r="R5553" s="35"/>
    </row>
    <row r="5554" spans="1:18" x14ac:dyDescent="0.3">
      <c r="A5554" s="40" t="s">
        <v>796</v>
      </c>
      <c r="B5554" s="40" t="s">
        <v>166</v>
      </c>
      <c r="C5554" s="40" t="s">
        <v>1182</v>
      </c>
      <c r="D5554" s="40" t="s">
        <v>1923</v>
      </c>
      <c r="E5554" s="88" t="s">
        <v>3026</v>
      </c>
      <c r="F5554" s="40"/>
      <c r="G5554" s="81" t="s">
        <v>3072</v>
      </c>
      <c r="H5554" s="9" t="s">
        <v>20</v>
      </c>
      <c r="I5554" s="102">
        <v>11000</v>
      </c>
      <c r="J5554" s="102">
        <v>9000</v>
      </c>
      <c r="K5554" s="102"/>
      <c r="L5554" s="102">
        <f t="shared" si="1929"/>
        <v>3000</v>
      </c>
      <c r="M5554" s="102">
        <v>0</v>
      </c>
      <c r="N5554" s="102">
        <v>2000</v>
      </c>
      <c r="O5554" s="102">
        <v>1000</v>
      </c>
      <c r="P5554" s="102">
        <f t="shared" si="1930"/>
        <v>3000</v>
      </c>
      <c r="Q5554" s="102">
        <f t="shared" si="1931"/>
        <v>33.333333333333329</v>
      </c>
      <c r="R5554" s="35"/>
    </row>
    <row r="5555" spans="1:18" x14ac:dyDescent="0.3">
      <c r="A5555" s="40" t="s">
        <v>796</v>
      </c>
      <c r="B5555" s="40" t="s">
        <v>166</v>
      </c>
      <c r="C5555" s="40" t="s">
        <v>1182</v>
      </c>
      <c r="D5555" s="40" t="s">
        <v>1923</v>
      </c>
      <c r="E5555" s="88" t="s">
        <v>3033</v>
      </c>
      <c r="F5555" s="40"/>
      <c r="G5555" s="81" t="s">
        <v>3072</v>
      </c>
      <c r="H5555" s="9" t="s">
        <v>21</v>
      </c>
      <c r="I5555" s="102">
        <v>300</v>
      </c>
      <c r="J5555" s="102">
        <v>300</v>
      </c>
      <c r="K5555" s="102"/>
      <c r="L5555" s="102">
        <f t="shared" si="1929"/>
        <v>100</v>
      </c>
      <c r="M5555" s="102">
        <v>0</v>
      </c>
      <c r="N5555" s="102">
        <v>100</v>
      </c>
      <c r="O5555" s="102"/>
      <c r="P5555" s="102">
        <f t="shared" si="1930"/>
        <v>100</v>
      </c>
      <c r="Q5555" s="102">
        <f t="shared" si="1931"/>
        <v>33.333333333333329</v>
      </c>
      <c r="R5555" s="35"/>
    </row>
    <row r="5556" spans="1:18" x14ac:dyDescent="0.3">
      <c r="A5556" s="40" t="s">
        <v>796</v>
      </c>
      <c r="B5556" s="40" t="s">
        <v>166</v>
      </c>
      <c r="C5556" s="40" t="s">
        <v>1182</v>
      </c>
      <c r="D5556" s="40" t="s">
        <v>1923</v>
      </c>
      <c r="E5556" s="88" t="s">
        <v>3035</v>
      </c>
      <c r="F5556" s="40"/>
      <c r="G5556" s="81" t="s">
        <v>3072</v>
      </c>
      <c r="H5556" s="9" t="s">
        <v>23</v>
      </c>
      <c r="I5556" s="102">
        <v>17000</v>
      </c>
      <c r="J5556" s="102">
        <v>15000</v>
      </c>
      <c r="K5556" s="102"/>
      <c r="L5556" s="102">
        <f t="shared" si="1929"/>
        <v>4000</v>
      </c>
      <c r="M5556" s="102">
        <v>0</v>
      </c>
      <c r="N5556" s="102">
        <v>2000</v>
      </c>
      <c r="O5556" s="102">
        <v>2000</v>
      </c>
      <c r="P5556" s="102">
        <f t="shared" si="1930"/>
        <v>4000</v>
      </c>
      <c r="Q5556" s="102">
        <f t="shared" si="1931"/>
        <v>26.666666666666668</v>
      </c>
      <c r="R5556" s="35"/>
    </row>
    <row r="5557" spans="1:18" x14ac:dyDescent="0.3">
      <c r="A5557" s="40" t="s">
        <v>796</v>
      </c>
      <c r="B5557" s="40" t="s">
        <v>166</v>
      </c>
      <c r="C5557" s="40" t="s">
        <v>1182</v>
      </c>
      <c r="D5557" s="40" t="s">
        <v>1923</v>
      </c>
      <c r="E5557" s="88" t="s">
        <v>3036</v>
      </c>
      <c r="F5557" s="40"/>
      <c r="G5557" s="81" t="s">
        <v>3072</v>
      </c>
      <c r="H5557" s="9" t="s">
        <v>24</v>
      </c>
      <c r="I5557" s="102">
        <v>2500</v>
      </c>
      <c r="J5557" s="102">
        <v>0</v>
      </c>
      <c r="K5557" s="102"/>
      <c r="L5557" s="102">
        <f t="shared" si="1929"/>
        <v>0</v>
      </c>
      <c r="M5557" s="102">
        <v>0</v>
      </c>
      <c r="N5557" s="102"/>
      <c r="O5557" s="102"/>
      <c r="P5557" s="102">
        <f t="shared" si="1930"/>
        <v>0</v>
      </c>
      <c r="Q5557" s="102" t="str">
        <f t="shared" si="1931"/>
        <v>-</v>
      </c>
      <c r="R5557" s="35"/>
    </row>
    <row r="5558" spans="1:18" x14ac:dyDescent="0.3">
      <c r="A5558" s="41" t="s">
        <v>796</v>
      </c>
      <c r="B5558" s="41" t="s">
        <v>166</v>
      </c>
      <c r="C5558" s="41" t="s">
        <v>1182</v>
      </c>
      <c r="D5558" s="41" t="s">
        <v>1923</v>
      </c>
      <c r="E5558" s="41" t="s">
        <v>127</v>
      </c>
      <c r="F5558" s="40" t="s">
        <v>0</v>
      </c>
      <c r="G5558" s="81" t="s">
        <v>0</v>
      </c>
      <c r="H5558" s="6" t="s">
        <v>25</v>
      </c>
      <c r="I5558" s="104">
        <f>SUM(I5559:I5561)</f>
        <v>26300</v>
      </c>
      <c r="J5558" s="104">
        <f>SUM(J5559:J5561)</f>
        <v>22800</v>
      </c>
      <c r="K5558" s="104">
        <f>SUM(K5559:K5561)</f>
        <v>0</v>
      </c>
      <c r="L5558" s="104">
        <f t="shared" si="1929"/>
        <v>6394</v>
      </c>
      <c r="M5558" s="104">
        <f>SUM(M5559:M5561)</f>
        <v>334</v>
      </c>
      <c r="N5558" s="104">
        <f t="shared" ref="N5558:O5558" si="1944">SUM(N5559:N5561)</f>
        <v>3580</v>
      </c>
      <c r="O5558" s="104">
        <f t="shared" si="1944"/>
        <v>2480</v>
      </c>
      <c r="P5558" s="104">
        <f t="shared" si="1930"/>
        <v>6394</v>
      </c>
      <c r="Q5558" s="104">
        <f t="shared" si="1931"/>
        <v>28.043859649122805</v>
      </c>
      <c r="R5558" s="35"/>
    </row>
    <row r="5559" spans="1:18" x14ac:dyDescent="0.3">
      <c r="A5559" s="40" t="s">
        <v>796</v>
      </c>
      <c r="B5559" s="40" t="s">
        <v>166</v>
      </c>
      <c r="C5559" s="40" t="s">
        <v>1182</v>
      </c>
      <c r="D5559" s="40" t="s">
        <v>1923</v>
      </c>
      <c r="E5559" s="88" t="s">
        <v>3019</v>
      </c>
      <c r="F5559" s="40"/>
      <c r="G5559" s="81" t="s">
        <v>3072</v>
      </c>
      <c r="H5559" s="9" t="s">
        <v>25</v>
      </c>
      <c r="I5559" s="102">
        <v>12500</v>
      </c>
      <c r="J5559" s="102">
        <v>9000</v>
      </c>
      <c r="K5559" s="102"/>
      <c r="L5559" s="102">
        <f t="shared" si="1929"/>
        <v>3000</v>
      </c>
      <c r="M5559" s="102">
        <v>0</v>
      </c>
      <c r="N5559" s="102">
        <v>2000</v>
      </c>
      <c r="O5559" s="102">
        <v>1000</v>
      </c>
      <c r="P5559" s="102">
        <f t="shared" si="1930"/>
        <v>3000</v>
      </c>
      <c r="Q5559" s="102">
        <f t="shared" si="1931"/>
        <v>33.333333333333329</v>
      </c>
      <c r="R5559" s="35"/>
    </row>
    <row r="5560" spans="1:18" x14ac:dyDescent="0.3">
      <c r="A5560" s="40" t="s">
        <v>796</v>
      </c>
      <c r="B5560" s="40" t="s">
        <v>166</v>
      </c>
      <c r="C5560" s="40" t="s">
        <v>1182</v>
      </c>
      <c r="D5560" s="40" t="s">
        <v>1923</v>
      </c>
      <c r="E5560" s="88" t="s">
        <v>3019</v>
      </c>
      <c r="F5560" s="40" t="s">
        <v>1930</v>
      </c>
      <c r="G5560" s="81" t="s">
        <v>3072</v>
      </c>
      <c r="H5560" s="9" t="s">
        <v>135</v>
      </c>
      <c r="I5560" s="102">
        <v>4700</v>
      </c>
      <c r="J5560" s="102">
        <v>4700</v>
      </c>
      <c r="K5560" s="102"/>
      <c r="L5560" s="102">
        <f t="shared" si="1929"/>
        <v>1434</v>
      </c>
      <c r="M5560" s="102">
        <v>334</v>
      </c>
      <c r="N5560" s="102">
        <v>600</v>
      </c>
      <c r="O5560" s="102">
        <v>500</v>
      </c>
      <c r="P5560" s="102">
        <f t="shared" si="1930"/>
        <v>1434</v>
      </c>
      <c r="Q5560" s="102">
        <f t="shared" si="1931"/>
        <v>30.51063829787234</v>
      </c>
      <c r="R5560" s="35"/>
    </row>
    <row r="5561" spans="1:18" ht="20.399999999999999" x14ac:dyDescent="0.3">
      <c r="A5561" s="40" t="s">
        <v>796</v>
      </c>
      <c r="B5561" s="40" t="s">
        <v>166</v>
      </c>
      <c r="C5561" s="40" t="s">
        <v>1182</v>
      </c>
      <c r="D5561" s="40" t="s">
        <v>1923</v>
      </c>
      <c r="E5561" s="88" t="s">
        <v>3019</v>
      </c>
      <c r="F5561" s="40" t="s">
        <v>1931</v>
      </c>
      <c r="G5561" s="81" t="s">
        <v>3072</v>
      </c>
      <c r="H5561" s="9" t="s">
        <v>141</v>
      </c>
      <c r="I5561" s="102">
        <v>9100</v>
      </c>
      <c r="J5561" s="102">
        <v>9100</v>
      </c>
      <c r="K5561" s="102"/>
      <c r="L5561" s="102">
        <f t="shared" si="1929"/>
        <v>1960</v>
      </c>
      <c r="M5561" s="102">
        <v>0</v>
      </c>
      <c r="N5561" s="102">
        <v>980</v>
      </c>
      <c r="O5561" s="102">
        <v>980</v>
      </c>
      <c r="P5561" s="102">
        <f t="shared" si="1930"/>
        <v>1960</v>
      </c>
      <c r="Q5561" s="102">
        <f t="shared" si="1931"/>
        <v>21.53846153846154</v>
      </c>
      <c r="R5561" s="35"/>
    </row>
    <row r="5562" spans="1:18" s="34" customFormat="1" ht="20.399999999999999" x14ac:dyDescent="0.3">
      <c r="A5562" s="43" t="s">
        <v>0</v>
      </c>
      <c r="B5562" s="43" t="s">
        <v>0</v>
      </c>
      <c r="C5562" s="43" t="s">
        <v>0</v>
      </c>
      <c r="D5562" s="49" t="s">
        <v>0</v>
      </c>
      <c r="E5562" s="49" t="s">
        <v>0</v>
      </c>
      <c r="F5562" s="49" t="s">
        <v>0</v>
      </c>
      <c r="G5562" s="49" t="s">
        <v>0</v>
      </c>
      <c r="H5562" s="21" t="s">
        <v>35</v>
      </c>
      <c r="I5562" s="112">
        <f t="shared" ref="I5562:O5563" si="1945">SUM(I5563)</f>
        <v>100</v>
      </c>
      <c r="J5562" s="112">
        <f t="shared" si="1945"/>
        <v>100</v>
      </c>
      <c r="K5562" s="112">
        <f t="shared" si="1945"/>
        <v>0</v>
      </c>
      <c r="L5562" s="112">
        <f t="shared" si="1929"/>
        <v>0</v>
      </c>
      <c r="M5562" s="112">
        <f t="shared" si="1945"/>
        <v>0</v>
      </c>
      <c r="N5562" s="112">
        <f t="shared" si="1945"/>
        <v>0</v>
      </c>
      <c r="O5562" s="112">
        <f t="shared" si="1945"/>
        <v>0</v>
      </c>
      <c r="P5562" s="112">
        <f t="shared" si="1930"/>
        <v>0</v>
      </c>
      <c r="Q5562" s="112">
        <f t="shared" si="1931"/>
        <v>0</v>
      </c>
      <c r="R5562" s="35"/>
    </row>
    <row r="5563" spans="1:18" x14ac:dyDescent="0.3">
      <c r="A5563" s="40" t="s">
        <v>796</v>
      </c>
      <c r="B5563" s="40" t="s">
        <v>166</v>
      </c>
      <c r="C5563" s="40" t="s">
        <v>1182</v>
      </c>
      <c r="D5563" s="40" t="s">
        <v>1923</v>
      </c>
      <c r="E5563" s="52" t="s">
        <v>142</v>
      </c>
      <c r="F5563" s="52" t="s">
        <v>0</v>
      </c>
      <c r="G5563" s="52" t="s">
        <v>0</v>
      </c>
      <c r="H5563" s="6" t="s">
        <v>27</v>
      </c>
      <c r="I5563" s="104">
        <f t="shared" si="1945"/>
        <v>100</v>
      </c>
      <c r="J5563" s="104">
        <f t="shared" si="1945"/>
        <v>100</v>
      </c>
      <c r="K5563" s="104">
        <f t="shared" si="1945"/>
        <v>0</v>
      </c>
      <c r="L5563" s="104">
        <f t="shared" si="1929"/>
        <v>0</v>
      </c>
      <c r="M5563" s="104">
        <f t="shared" si="1945"/>
        <v>0</v>
      </c>
      <c r="N5563" s="104">
        <f t="shared" si="1945"/>
        <v>0</v>
      </c>
      <c r="O5563" s="104">
        <f t="shared" si="1945"/>
        <v>0</v>
      </c>
      <c r="P5563" s="104">
        <f t="shared" si="1930"/>
        <v>0</v>
      </c>
      <c r="Q5563" s="104">
        <f t="shared" si="1931"/>
        <v>0</v>
      </c>
      <c r="R5563" s="35"/>
    </row>
    <row r="5564" spans="1:18" x14ac:dyDescent="0.3">
      <c r="A5564" s="40" t="s">
        <v>796</v>
      </c>
      <c r="B5564" s="40" t="s">
        <v>166</v>
      </c>
      <c r="C5564" s="40" t="s">
        <v>1182</v>
      </c>
      <c r="D5564" s="40" t="s">
        <v>1923</v>
      </c>
      <c r="E5564" s="88" t="s">
        <v>3021</v>
      </c>
      <c r="F5564" s="40"/>
      <c r="G5564" s="81" t="s">
        <v>3072</v>
      </c>
      <c r="H5564" s="9" t="s">
        <v>34</v>
      </c>
      <c r="I5564" s="102">
        <v>100</v>
      </c>
      <c r="J5564" s="102">
        <v>100</v>
      </c>
      <c r="K5564" s="102"/>
      <c r="L5564" s="102">
        <f t="shared" si="1929"/>
        <v>0</v>
      </c>
      <c r="M5564" s="102">
        <v>0</v>
      </c>
      <c r="N5564" s="102"/>
      <c r="O5564" s="102"/>
      <c r="P5564" s="102">
        <f t="shared" si="1930"/>
        <v>0</v>
      </c>
      <c r="Q5564" s="102">
        <f t="shared" si="1931"/>
        <v>0</v>
      </c>
      <c r="R5564" s="35"/>
    </row>
    <row r="5565" spans="1:18" s="34" customFormat="1" ht="20.399999999999999" x14ac:dyDescent="0.3">
      <c r="A5565" s="43" t="s">
        <v>0</v>
      </c>
      <c r="B5565" s="43" t="s">
        <v>0</v>
      </c>
      <c r="C5565" s="43" t="s">
        <v>0</v>
      </c>
      <c r="D5565" s="49" t="s">
        <v>0</v>
      </c>
      <c r="E5565" s="49" t="s">
        <v>0</v>
      </c>
      <c r="F5565" s="49" t="s">
        <v>0</v>
      </c>
      <c r="G5565" s="49" t="s">
        <v>0</v>
      </c>
      <c r="H5565" s="21" t="s">
        <v>53</v>
      </c>
      <c r="I5565" s="112">
        <f>SUM(I5566)</f>
        <v>10000</v>
      </c>
      <c r="J5565" s="112">
        <f>SUM(J5566)</f>
        <v>0</v>
      </c>
      <c r="K5565" s="112">
        <f>SUM(K5566)</f>
        <v>0</v>
      </c>
      <c r="L5565" s="112">
        <f t="shared" si="1929"/>
        <v>0</v>
      </c>
      <c r="M5565" s="112">
        <f>SUM(M5566)</f>
        <v>0</v>
      </c>
      <c r="N5565" s="112">
        <f t="shared" ref="N5565:O5565" si="1946">SUM(N5566)</f>
        <v>0</v>
      </c>
      <c r="O5565" s="112">
        <f t="shared" si="1946"/>
        <v>0</v>
      </c>
      <c r="P5565" s="112">
        <f t="shared" si="1930"/>
        <v>0</v>
      </c>
      <c r="Q5565" s="112" t="str">
        <f t="shared" si="1931"/>
        <v>-</v>
      </c>
      <c r="R5565" s="35"/>
    </row>
    <row r="5566" spans="1:18" x14ac:dyDescent="0.3">
      <c r="A5566" s="40" t="s">
        <v>796</v>
      </c>
      <c r="B5566" s="40" t="s">
        <v>166</v>
      </c>
      <c r="C5566" s="40" t="s">
        <v>1182</v>
      </c>
      <c r="D5566" s="40" t="s">
        <v>1923</v>
      </c>
      <c r="E5566" s="52" t="s">
        <v>149</v>
      </c>
      <c r="F5566" s="52" t="s">
        <v>0</v>
      </c>
      <c r="G5566" s="52" t="s">
        <v>0</v>
      </c>
      <c r="H5566" s="6" t="s">
        <v>46</v>
      </c>
      <c r="I5566" s="104">
        <f>SUM(I5567:I5568)</f>
        <v>10000</v>
      </c>
      <c r="J5566" s="104">
        <f>SUM(J5567:J5568)</f>
        <v>0</v>
      </c>
      <c r="K5566" s="104">
        <f>SUM(K5567:K5568)</f>
        <v>0</v>
      </c>
      <c r="L5566" s="104">
        <f t="shared" si="1929"/>
        <v>0</v>
      </c>
      <c r="M5566" s="104">
        <f>SUM(M5567:M5568)</f>
        <v>0</v>
      </c>
      <c r="N5566" s="104">
        <f t="shared" ref="N5566:O5566" si="1947">SUM(N5567:N5568)</f>
        <v>0</v>
      </c>
      <c r="O5566" s="104">
        <f t="shared" si="1947"/>
        <v>0</v>
      </c>
      <c r="P5566" s="104">
        <f t="shared" si="1930"/>
        <v>0</v>
      </c>
      <c r="Q5566" s="104" t="str">
        <f t="shared" si="1931"/>
        <v>-</v>
      </c>
      <c r="R5566" s="35"/>
    </row>
    <row r="5567" spans="1:18" x14ac:dyDescent="0.3">
      <c r="A5567" s="40" t="s">
        <v>796</v>
      </c>
      <c r="B5567" s="40" t="s">
        <v>166</v>
      </c>
      <c r="C5567" s="40" t="s">
        <v>1182</v>
      </c>
      <c r="D5567" s="40" t="s">
        <v>1923</v>
      </c>
      <c r="E5567" s="88" t="s">
        <v>3022</v>
      </c>
      <c r="F5567" s="40"/>
      <c r="G5567" s="81" t="s">
        <v>3072</v>
      </c>
      <c r="H5567" s="9" t="s">
        <v>49</v>
      </c>
      <c r="I5567" s="102">
        <v>3000</v>
      </c>
      <c r="J5567" s="102">
        <v>0</v>
      </c>
      <c r="K5567" s="102"/>
      <c r="L5567" s="102">
        <f t="shared" si="1929"/>
        <v>0</v>
      </c>
      <c r="M5567" s="102">
        <v>0</v>
      </c>
      <c r="N5567" s="102"/>
      <c r="O5567" s="102"/>
      <c r="P5567" s="102">
        <f t="shared" si="1930"/>
        <v>0</v>
      </c>
      <c r="Q5567" s="102" t="str">
        <f t="shared" si="1931"/>
        <v>-</v>
      </c>
      <c r="R5567" s="35"/>
    </row>
    <row r="5568" spans="1:18" x14ac:dyDescent="0.3">
      <c r="A5568" s="40" t="s">
        <v>796</v>
      </c>
      <c r="B5568" s="40" t="s">
        <v>166</v>
      </c>
      <c r="C5568" s="40" t="s">
        <v>1182</v>
      </c>
      <c r="D5568" s="40" t="s">
        <v>1923</v>
      </c>
      <c r="E5568" s="88" t="s">
        <v>3037</v>
      </c>
      <c r="F5568" s="40"/>
      <c r="G5568" s="81" t="s">
        <v>3072</v>
      </c>
      <c r="H5568" s="9" t="s">
        <v>52</v>
      </c>
      <c r="I5568" s="102">
        <v>7000</v>
      </c>
      <c r="J5568" s="102">
        <v>0</v>
      </c>
      <c r="K5568" s="102"/>
      <c r="L5568" s="102">
        <f t="shared" si="1929"/>
        <v>0</v>
      </c>
      <c r="M5568" s="102">
        <v>0</v>
      </c>
      <c r="N5568" s="102"/>
      <c r="O5568" s="102"/>
      <c r="P5568" s="102">
        <f t="shared" si="1930"/>
        <v>0</v>
      </c>
      <c r="Q5568" s="102" t="str">
        <f t="shared" si="1931"/>
        <v>-</v>
      </c>
      <c r="R5568" s="35"/>
    </row>
    <row r="5569" spans="1:18" s="34" customFormat="1" x14ac:dyDescent="0.3">
      <c r="A5569" s="49" t="s">
        <v>0</v>
      </c>
      <c r="B5569" s="49" t="s">
        <v>0</v>
      </c>
      <c r="C5569" s="49" t="s">
        <v>0</v>
      </c>
      <c r="D5569" s="49" t="s">
        <v>0</v>
      </c>
      <c r="E5569" s="49" t="s">
        <v>0</v>
      </c>
      <c r="F5569" s="49" t="s">
        <v>0</v>
      </c>
      <c r="G5569" s="49" t="s">
        <v>0</v>
      </c>
      <c r="H5569" s="21" t="s">
        <v>1932</v>
      </c>
      <c r="I5569" s="112">
        <f>SUM(I5539,I5562,I5565)</f>
        <v>1689732</v>
      </c>
      <c r="J5569" s="112">
        <f>SUM(J5539,J5562,J5565)</f>
        <v>1669732</v>
      </c>
      <c r="K5569" s="112">
        <f>SUM(K5539,K5562,K5565)</f>
        <v>0</v>
      </c>
      <c r="L5569" s="112">
        <f t="shared" si="1929"/>
        <v>461839</v>
      </c>
      <c r="M5569" s="112">
        <f>SUM(M5539,M5562,M5565)</f>
        <v>126279</v>
      </c>
      <c r="N5569" s="112">
        <f t="shared" ref="N5569:O5569" si="1948">SUM(N5539,N5562,N5565)</f>
        <v>169880</v>
      </c>
      <c r="O5569" s="112">
        <f t="shared" si="1948"/>
        <v>165680</v>
      </c>
      <c r="P5569" s="112">
        <f t="shared" si="1930"/>
        <v>461839</v>
      </c>
      <c r="Q5569" s="112">
        <f t="shared" si="1931"/>
        <v>27.659468705157476</v>
      </c>
      <c r="R5569" s="35"/>
    </row>
    <row r="5570" spans="1:18" ht="15" thickBot="1" x14ac:dyDescent="0.35">
      <c r="A5570" s="81" t="s">
        <v>0</v>
      </c>
      <c r="B5570" s="81" t="s">
        <v>0</v>
      </c>
      <c r="C5570" s="81" t="s">
        <v>0</v>
      </c>
      <c r="D5570" s="81" t="s">
        <v>0</v>
      </c>
      <c r="E5570" s="81" t="s">
        <v>0</v>
      </c>
      <c r="F5570" s="81" t="s">
        <v>0</v>
      </c>
      <c r="G5570" s="81" t="s">
        <v>0</v>
      </c>
      <c r="H5570" s="6" t="s">
        <v>152</v>
      </c>
      <c r="I5570" s="104">
        <v>54</v>
      </c>
      <c r="J5570" s="104">
        <v>54</v>
      </c>
      <c r="K5570" s="104"/>
      <c r="L5570" s="104"/>
      <c r="M5570" s="104"/>
      <c r="N5570" s="104"/>
      <c r="O5570" s="104"/>
      <c r="P5570" s="104"/>
      <c r="Q5570" s="104"/>
      <c r="R5570" s="35"/>
    </row>
    <row r="5571" spans="1:18" s="34" customFormat="1" ht="31.2" thickBot="1" x14ac:dyDescent="0.35">
      <c r="A5571" s="127" t="s">
        <v>0</v>
      </c>
      <c r="B5571" s="127" t="s">
        <v>0</v>
      </c>
      <c r="C5571" s="127" t="s">
        <v>0</v>
      </c>
      <c r="D5571" s="127" t="s">
        <v>0</v>
      </c>
      <c r="E5571" s="127" t="s">
        <v>0</v>
      </c>
      <c r="F5571" s="127" t="s">
        <v>0</v>
      </c>
      <c r="G5571" s="127" t="s">
        <v>0</v>
      </c>
      <c r="H5571" s="29" t="s">
        <v>63</v>
      </c>
      <c r="I5571" s="124" t="s">
        <v>3013</v>
      </c>
      <c r="J5571" s="124" t="s">
        <v>2</v>
      </c>
      <c r="K5571" s="124" t="s">
        <v>3097</v>
      </c>
      <c r="L5571" s="124" t="s">
        <v>3097</v>
      </c>
      <c r="M5571" s="124" t="s">
        <v>3098</v>
      </c>
      <c r="N5571" s="124" t="s">
        <v>3099</v>
      </c>
      <c r="O5571" s="124" t="s">
        <v>3100</v>
      </c>
      <c r="P5571" s="124" t="s">
        <v>3097</v>
      </c>
      <c r="Q5571" s="126" t="s">
        <v>3101</v>
      </c>
      <c r="R5571" s="35"/>
    </row>
    <row r="5572" spans="1:18" x14ac:dyDescent="0.3">
      <c r="A5572" s="128"/>
      <c r="B5572" s="128"/>
      <c r="C5572" s="128"/>
      <c r="D5572" s="128"/>
      <c r="E5572" s="128"/>
      <c r="F5572" s="128"/>
      <c r="G5572" s="128"/>
      <c r="H5572" s="10" t="s">
        <v>0</v>
      </c>
      <c r="I5572" s="103">
        <v>1</v>
      </c>
      <c r="J5572" s="103">
        <v>2</v>
      </c>
      <c r="K5572" s="103">
        <v>3</v>
      </c>
      <c r="L5572" s="103" t="s">
        <v>3</v>
      </c>
      <c r="M5572" s="103">
        <v>5</v>
      </c>
      <c r="N5572" s="103">
        <v>6</v>
      </c>
      <c r="O5572" s="103">
        <v>7</v>
      </c>
      <c r="P5572" s="103" t="s">
        <v>3102</v>
      </c>
      <c r="Q5572" s="103">
        <v>9</v>
      </c>
      <c r="R5572" s="35"/>
    </row>
    <row r="5573" spans="1:18" x14ac:dyDescent="0.3">
      <c r="A5573" s="128"/>
      <c r="B5573" s="128"/>
      <c r="C5573" s="128"/>
      <c r="D5573" s="128"/>
      <c r="E5573" s="128"/>
      <c r="F5573" s="128"/>
      <c r="G5573" s="128"/>
      <c r="H5573" s="11" t="s">
        <v>100</v>
      </c>
      <c r="I5573" s="105">
        <f>SUM(I5569)</f>
        <v>1689732</v>
      </c>
      <c r="J5573" s="105">
        <f>SUM(J5569)</f>
        <v>1669732</v>
      </c>
      <c r="K5573" s="105">
        <f>SUM(K5569)</f>
        <v>0</v>
      </c>
      <c r="L5573" s="105">
        <f t="shared" si="1929"/>
        <v>461839</v>
      </c>
      <c r="M5573" s="105">
        <f>SUM(M5569)</f>
        <v>126279</v>
      </c>
      <c r="N5573" s="105">
        <f t="shared" ref="N5573:O5573" si="1949">SUM(N5569)</f>
        <v>169880</v>
      </c>
      <c r="O5573" s="105">
        <f t="shared" si="1949"/>
        <v>165680</v>
      </c>
      <c r="P5573" s="105">
        <f t="shared" si="1930"/>
        <v>461839</v>
      </c>
      <c r="Q5573" s="105">
        <f t="shared" si="1931"/>
        <v>27.659468705157476</v>
      </c>
      <c r="R5573" s="35"/>
    </row>
    <row r="5574" spans="1:18" x14ac:dyDescent="0.3">
      <c r="A5574" s="128"/>
      <c r="B5574" s="128"/>
      <c r="C5574" s="128"/>
      <c r="D5574" s="128"/>
      <c r="E5574" s="128"/>
      <c r="F5574" s="128"/>
      <c r="G5574" s="128"/>
      <c r="H5574" s="12" t="s">
        <v>62</v>
      </c>
      <c r="I5574" s="105">
        <f>SUM(I5573)</f>
        <v>1689732</v>
      </c>
      <c r="J5574" s="105">
        <f>SUM(J5573)</f>
        <v>1669732</v>
      </c>
      <c r="K5574" s="105">
        <f>SUM(K5573)</f>
        <v>0</v>
      </c>
      <c r="L5574" s="105">
        <f t="shared" si="1929"/>
        <v>461839</v>
      </c>
      <c r="M5574" s="105">
        <f>SUM(M5573)</f>
        <v>126279</v>
      </c>
      <c r="N5574" s="105">
        <f t="shared" ref="N5574:O5574" si="1950">SUM(N5573)</f>
        <v>169880</v>
      </c>
      <c r="O5574" s="105">
        <f t="shared" si="1950"/>
        <v>165680</v>
      </c>
      <c r="P5574" s="105">
        <f t="shared" si="1930"/>
        <v>461839</v>
      </c>
      <c r="Q5574" s="105">
        <f t="shared" si="1931"/>
        <v>27.659468705157476</v>
      </c>
      <c r="R5574" s="35"/>
    </row>
    <row r="5575" spans="1:18" ht="15" thickBot="1" x14ac:dyDescent="0.35">
      <c r="A5575" s="129"/>
      <c r="B5575" s="129"/>
      <c r="C5575" s="129"/>
      <c r="D5575" s="129"/>
      <c r="E5575" s="129"/>
      <c r="F5575" s="129"/>
      <c r="G5575" s="129"/>
      <c r="R5575" s="35"/>
    </row>
    <row r="5576" spans="1:18" s="34" customFormat="1" ht="31.2" thickBot="1" x14ac:dyDescent="0.35">
      <c r="A5576" s="45" t="s">
        <v>112</v>
      </c>
      <c r="B5576" s="45" t="s">
        <v>113</v>
      </c>
      <c r="C5576" s="45" t="s">
        <v>114</v>
      </c>
      <c r="D5576" s="46" t="s">
        <v>0</v>
      </c>
      <c r="E5576" s="45" t="s">
        <v>3014</v>
      </c>
      <c r="F5576" s="45" t="s">
        <v>115</v>
      </c>
      <c r="G5576" s="45" t="s">
        <v>116</v>
      </c>
      <c r="H5576" s="29" t="s">
        <v>1</v>
      </c>
      <c r="I5576" s="124" t="s">
        <v>3013</v>
      </c>
      <c r="J5576" s="124" t="s">
        <v>2</v>
      </c>
      <c r="K5576" s="124" t="s">
        <v>3097</v>
      </c>
      <c r="L5576" s="124" t="s">
        <v>3097</v>
      </c>
      <c r="M5576" s="124" t="s">
        <v>3098</v>
      </c>
      <c r="N5576" s="124" t="s">
        <v>3099</v>
      </c>
      <c r="O5576" s="124" t="s">
        <v>3100</v>
      </c>
      <c r="P5576" s="124" t="s">
        <v>3097</v>
      </c>
      <c r="Q5576" s="126" t="s">
        <v>3101</v>
      </c>
      <c r="R5576" s="35"/>
    </row>
    <row r="5577" spans="1:18" x14ac:dyDescent="0.3">
      <c r="A5577" s="50" t="s">
        <v>0</v>
      </c>
      <c r="B5577" s="50" t="s">
        <v>0</v>
      </c>
      <c r="C5577" s="50" t="s">
        <v>0</v>
      </c>
      <c r="D5577" s="51" t="s">
        <v>0</v>
      </c>
      <c r="E5577" s="51" t="s">
        <v>0</v>
      </c>
      <c r="F5577" s="86" t="s">
        <v>0</v>
      </c>
      <c r="G5577" s="87" t="s">
        <v>0</v>
      </c>
      <c r="H5577" s="8" t="s">
        <v>0</v>
      </c>
      <c r="I5577" s="103">
        <v>1</v>
      </c>
      <c r="J5577" s="103">
        <v>2</v>
      </c>
      <c r="K5577" s="103">
        <v>3</v>
      </c>
      <c r="L5577" s="103" t="s">
        <v>3</v>
      </c>
      <c r="M5577" s="103">
        <v>5</v>
      </c>
      <c r="N5577" s="103">
        <v>6</v>
      </c>
      <c r="O5577" s="103">
        <v>7</v>
      </c>
      <c r="P5577" s="103" t="s">
        <v>3102</v>
      </c>
      <c r="Q5577" s="103">
        <v>9</v>
      </c>
      <c r="R5577" s="35"/>
    </row>
    <row r="5578" spans="1:18" x14ac:dyDescent="0.3">
      <c r="A5578" s="41" t="s">
        <v>796</v>
      </c>
      <c r="B5578" s="41" t="s">
        <v>166</v>
      </c>
      <c r="C5578" s="40" t="s">
        <v>1193</v>
      </c>
      <c r="D5578" s="40" t="s">
        <v>1933</v>
      </c>
      <c r="E5578" s="52" t="s">
        <v>0</v>
      </c>
      <c r="F5578" s="52" t="s">
        <v>0</v>
      </c>
      <c r="G5578" s="52" t="s">
        <v>0</v>
      </c>
      <c r="H5578" s="6" t="s">
        <v>1934</v>
      </c>
      <c r="I5578" s="102"/>
      <c r="J5578" s="102"/>
      <c r="K5578" s="102"/>
      <c r="L5578" s="102">
        <f t="shared" si="1929"/>
        <v>0</v>
      </c>
      <c r="M5578" s="102">
        <v>0</v>
      </c>
      <c r="N5578" s="102"/>
      <c r="O5578" s="102"/>
      <c r="P5578" s="102">
        <f t="shared" si="1930"/>
        <v>0</v>
      </c>
      <c r="Q5578" s="102" t="str">
        <f t="shared" si="1931"/>
        <v>-</v>
      </c>
      <c r="R5578" s="35"/>
    </row>
    <row r="5579" spans="1:18" s="34" customFormat="1" ht="20.399999999999999" x14ac:dyDescent="0.3">
      <c r="A5579" s="43" t="s">
        <v>0</v>
      </c>
      <c r="B5579" s="43" t="s">
        <v>0</v>
      </c>
      <c r="C5579" s="43" t="s">
        <v>0</v>
      </c>
      <c r="D5579" s="49" t="s">
        <v>0</v>
      </c>
      <c r="E5579" s="49" t="s">
        <v>0</v>
      </c>
      <c r="F5579" s="49" t="s">
        <v>0</v>
      </c>
      <c r="G5579" s="49" t="s">
        <v>0</v>
      </c>
      <c r="H5579" s="21" t="s">
        <v>26</v>
      </c>
      <c r="I5579" s="112">
        <f>SUM(I5580,I5588,I5590)</f>
        <v>2473200</v>
      </c>
      <c r="J5579" s="112">
        <f>SUM(J5580,J5588,J5590)</f>
        <v>2422300</v>
      </c>
      <c r="K5579" s="112">
        <f>SUM(K5580,K5588,K5590)</f>
        <v>0</v>
      </c>
      <c r="L5579" s="112">
        <f t="shared" ref="L5579:L5642" si="1951">SUM(M5579:O5579)</f>
        <v>625824</v>
      </c>
      <c r="M5579" s="112">
        <f>SUM(M5580,M5588,M5590)</f>
        <v>181364</v>
      </c>
      <c r="N5579" s="112">
        <f t="shared" ref="N5579:O5579" si="1952">SUM(N5580,N5588,N5590)</f>
        <v>225500</v>
      </c>
      <c r="O5579" s="112">
        <f t="shared" si="1952"/>
        <v>218960</v>
      </c>
      <c r="P5579" s="112">
        <f t="shared" si="1930"/>
        <v>625824</v>
      </c>
      <c r="Q5579" s="112">
        <f t="shared" si="1931"/>
        <v>25.835941047764521</v>
      </c>
      <c r="R5579" s="35"/>
    </row>
    <row r="5580" spans="1:18" x14ac:dyDescent="0.3">
      <c r="A5580" s="40" t="s">
        <v>796</v>
      </c>
      <c r="B5580" s="40" t="s">
        <v>166</v>
      </c>
      <c r="C5580" s="40" t="s">
        <v>1193</v>
      </c>
      <c r="D5580" s="40" t="s">
        <v>1933</v>
      </c>
      <c r="E5580" s="52" t="s">
        <v>119</v>
      </c>
      <c r="F5580" s="52" t="s">
        <v>0</v>
      </c>
      <c r="G5580" s="52" t="s">
        <v>0</v>
      </c>
      <c r="H5580" s="6" t="s">
        <v>5</v>
      </c>
      <c r="I5580" s="104">
        <f>SUM(I5581,I5582)</f>
        <v>2043667</v>
      </c>
      <c r="J5580" s="104">
        <f>SUM(J5581,J5582)</f>
        <v>2043667</v>
      </c>
      <c r="K5580" s="104">
        <f>SUM(K5581,K5582)</f>
        <v>0</v>
      </c>
      <c r="L5580" s="104">
        <f t="shared" si="1951"/>
        <v>530417</v>
      </c>
      <c r="M5580" s="104">
        <f>SUM(M5581,M5582)</f>
        <v>165317</v>
      </c>
      <c r="N5580" s="104">
        <f t="shared" ref="N5580:O5580" si="1953">SUM(N5581,N5582)</f>
        <v>182550</v>
      </c>
      <c r="O5580" s="104">
        <f t="shared" si="1953"/>
        <v>182550</v>
      </c>
      <c r="P5580" s="104">
        <f t="shared" si="1930"/>
        <v>530417</v>
      </c>
      <c r="Q5580" s="104">
        <f t="shared" si="1931"/>
        <v>25.954179423555797</v>
      </c>
      <c r="R5580" s="35"/>
    </row>
    <row r="5581" spans="1:18" x14ac:dyDescent="0.3">
      <c r="A5581" s="40" t="s">
        <v>796</v>
      </c>
      <c r="B5581" s="40" t="s">
        <v>166</v>
      </c>
      <c r="C5581" s="40" t="s">
        <v>1193</v>
      </c>
      <c r="D5581" s="40" t="s">
        <v>1933</v>
      </c>
      <c r="E5581" s="88" t="s">
        <v>3015</v>
      </c>
      <c r="F5581" s="40"/>
      <c r="G5581" s="81" t="s">
        <v>3072</v>
      </c>
      <c r="H5581" s="9" t="s">
        <v>6</v>
      </c>
      <c r="I5581" s="102">
        <v>1780167</v>
      </c>
      <c r="J5581" s="102">
        <v>1780167</v>
      </c>
      <c r="K5581" s="102"/>
      <c r="L5581" s="102">
        <f t="shared" si="1951"/>
        <v>471858</v>
      </c>
      <c r="M5581" s="102">
        <v>148258</v>
      </c>
      <c r="N5581" s="102">
        <v>161800</v>
      </c>
      <c r="O5581" s="102">
        <v>161800</v>
      </c>
      <c r="P5581" s="102">
        <f t="shared" ref="P5581:P5644" si="1954">K5581+L5581</f>
        <v>471858</v>
      </c>
      <c r="Q5581" s="102">
        <f t="shared" ref="Q5581:Q5644" si="1955">IF(J5581=0,"-",P5581/J5581*100)</f>
        <v>26.506389569068524</v>
      </c>
      <c r="R5581" s="35"/>
    </row>
    <row r="5582" spans="1:18" x14ac:dyDescent="0.3">
      <c r="A5582" s="41" t="s">
        <v>796</v>
      </c>
      <c r="B5582" s="41" t="s">
        <v>166</v>
      </c>
      <c r="C5582" s="41" t="s">
        <v>1193</v>
      </c>
      <c r="D5582" s="41" t="s">
        <v>1933</v>
      </c>
      <c r="E5582" s="41" t="s">
        <v>120</v>
      </c>
      <c r="F5582" s="40" t="s">
        <v>0</v>
      </c>
      <c r="G5582" s="81" t="s">
        <v>0</v>
      </c>
      <c r="H5582" s="6" t="s">
        <v>7</v>
      </c>
      <c r="I5582" s="104">
        <f>SUM(I5583:I5587)</f>
        <v>263500</v>
      </c>
      <c r="J5582" s="104">
        <f>SUM(J5583:J5587)</f>
        <v>263500</v>
      </c>
      <c r="K5582" s="104">
        <f>SUM(K5583:K5587)</f>
        <v>0</v>
      </c>
      <c r="L5582" s="104">
        <f t="shared" si="1951"/>
        <v>58559</v>
      </c>
      <c r="M5582" s="104">
        <f>SUM(M5583:M5587)</f>
        <v>17059</v>
      </c>
      <c r="N5582" s="104">
        <f t="shared" ref="N5582:O5582" si="1956">SUM(N5583:N5587)</f>
        <v>20750</v>
      </c>
      <c r="O5582" s="104">
        <f t="shared" si="1956"/>
        <v>20750</v>
      </c>
      <c r="P5582" s="104">
        <f t="shared" si="1954"/>
        <v>58559</v>
      </c>
      <c r="Q5582" s="104">
        <f t="shared" si="1955"/>
        <v>22.223529411764705</v>
      </c>
      <c r="R5582" s="35"/>
    </row>
    <row r="5583" spans="1:18" x14ac:dyDescent="0.3">
      <c r="A5583" s="40" t="s">
        <v>796</v>
      </c>
      <c r="B5583" s="40" t="s">
        <v>166</v>
      </c>
      <c r="C5583" s="40" t="s">
        <v>1193</v>
      </c>
      <c r="D5583" s="40" t="s">
        <v>1933</v>
      </c>
      <c r="E5583" s="88" t="s">
        <v>3016</v>
      </c>
      <c r="F5583" s="40" t="s">
        <v>1935</v>
      </c>
      <c r="G5583" s="81" t="s">
        <v>3072</v>
      </c>
      <c r="H5583" s="9" t="s">
        <v>9</v>
      </c>
      <c r="I5583" s="102">
        <v>45000</v>
      </c>
      <c r="J5583" s="102">
        <v>45000</v>
      </c>
      <c r="K5583" s="102"/>
      <c r="L5583" s="102">
        <f t="shared" si="1951"/>
        <v>10814</v>
      </c>
      <c r="M5583" s="102">
        <v>3314</v>
      </c>
      <c r="N5583" s="102">
        <v>3750</v>
      </c>
      <c r="O5583" s="102">
        <v>3750</v>
      </c>
      <c r="P5583" s="102">
        <f t="shared" si="1954"/>
        <v>10814</v>
      </c>
      <c r="Q5583" s="102">
        <f t="shared" si="1955"/>
        <v>24.031111111111112</v>
      </c>
      <c r="R5583" s="35"/>
    </row>
    <row r="5584" spans="1:18" x14ac:dyDescent="0.3">
      <c r="A5584" s="40" t="s">
        <v>796</v>
      </c>
      <c r="B5584" s="40" t="s">
        <v>166</v>
      </c>
      <c r="C5584" s="40" t="s">
        <v>1193</v>
      </c>
      <c r="D5584" s="40" t="s">
        <v>1933</v>
      </c>
      <c r="E5584" s="88" t="s">
        <v>3016</v>
      </c>
      <c r="F5584" s="40" t="s">
        <v>1936</v>
      </c>
      <c r="G5584" s="81" t="s">
        <v>3072</v>
      </c>
      <c r="H5584" s="9" t="s">
        <v>12</v>
      </c>
      <c r="I5584" s="102">
        <v>160000</v>
      </c>
      <c r="J5584" s="102">
        <v>160000</v>
      </c>
      <c r="K5584" s="102"/>
      <c r="L5584" s="102">
        <f t="shared" si="1951"/>
        <v>47745</v>
      </c>
      <c r="M5584" s="102">
        <v>13745</v>
      </c>
      <c r="N5584" s="102">
        <v>17000</v>
      </c>
      <c r="O5584" s="102">
        <v>17000</v>
      </c>
      <c r="P5584" s="102">
        <f t="shared" si="1954"/>
        <v>47745</v>
      </c>
      <c r="Q5584" s="102">
        <f t="shared" si="1955"/>
        <v>29.840624999999999</v>
      </c>
      <c r="R5584" s="35"/>
    </row>
    <row r="5585" spans="1:18" x14ac:dyDescent="0.3">
      <c r="A5585" s="40" t="s">
        <v>796</v>
      </c>
      <c r="B5585" s="40" t="s">
        <v>166</v>
      </c>
      <c r="C5585" s="40" t="s">
        <v>1193</v>
      </c>
      <c r="D5585" s="40" t="s">
        <v>1933</v>
      </c>
      <c r="E5585" s="88" t="s">
        <v>3016</v>
      </c>
      <c r="F5585" s="40" t="s">
        <v>1937</v>
      </c>
      <c r="G5585" s="81" t="s">
        <v>3072</v>
      </c>
      <c r="H5585" s="9" t="s">
        <v>10</v>
      </c>
      <c r="I5585" s="102">
        <v>38000</v>
      </c>
      <c r="J5585" s="102">
        <v>38000</v>
      </c>
      <c r="K5585" s="102"/>
      <c r="L5585" s="102">
        <f t="shared" si="1951"/>
        <v>0</v>
      </c>
      <c r="M5585" s="102">
        <v>0</v>
      </c>
      <c r="N5585" s="102"/>
      <c r="O5585" s="102"/>
      <c r="P5585" s="102">
        <f t="shared" si="1954"/>
        <v>0</v>
      </c>
      <c r="Q5585" s="102">
        <f t="shared" si="1955"/>
        <v>0</v>
      </c>
      <c r="R5585" s="35"/>
    </row>
    <row r="5586" spans="1:18" x14ac:dyDescent="0.3">
      <c r="A5586" s="40" t="s">
        <v>796</v>
      </c>
      <c r="B5586" s="40" t="s">
        <v>166</v>
      </c>
      <c r="C5586" s="40" t="s">
        <v>1193</v>
      </c>
      <c r="D5586" s="40" t="s">
        <v>1933</v>
      </c>
      <c r="E5586" s="88" t="s">
        <v>3016</v>
      </c>
      <c r="F5586" s="40" t="s">
        <v>1938</v>
      </c>
      <c r="G5586" s="81" t="s">
        <v>3072</v>
      </c>
      <c r="H5586" s="9" t="s">
        <v>8</v>
      </c>
      <c r="I5586" s="102">
        <v>5000</v>
      </c>
      <c r="J5586" s="102">
        <v>5000</v>
      </c>
      <c r="K5586" s="102"/>
      <c r="L5586" s="102">
        <f t="shared" si="1951"/>
        <v>0</v>
      </c>
      <c r="M5586" s="102">
        <v>0</v>
      </c>
      <c r="N5586" s="102">
        <v>0</v>
      </c>
      <c r="O5586" s="102">
        <v>0</v>
      </c>
      <c r="P5586" s="102">
        <f t="shared" si="1954"/>
        <v>0</v>
      </c>
      <c r="Q5586" s="102">
        <f t="shared" si="1955"/>
        <v>0</v>
      </c>
      <c r="R5586" s="35"/>
    </row>
    <row r="5587" spans="1:18" x14ac:dyDescent="0.3">
      <c r="A5587" s="40" t="s">
        <v>796</v>
      </c>
      <c r="B5587" s="40" t="s">
        <v>166</v>
      </c>
      <c r="C5587" s="40" t="s">
        <v>1193</v>
      </c>
      <c r="D5587" s="40" t="s">
        <v>1933</v>
      </c>
      <c r="E5587" s="88" t="s">
        <v>3016</v>
      </c>
      <c r="F5587" s="40" t="s">
        <v>1939</v>
      </c>
      <c r="G5587" s="81" t="s">
        <v>3072</v>
      </c>
      <c r="H5587" s="9" t="s">
        <v>11</v>
      </c>
      <c r="I5587" s="102">
        <v>15500</v>
      </c>
      <c r="J5587" s="102">
        <v>15500</v>
      </c>
      <c r="K5587" s="102"/>
      <c r="L5587" s="102">
        <f t="shared" si="1951"/>
        <v>0</v>
      </c>
      <c r="M5587" s="102">
        <v>0</v>
      </c>
      <c r="N5587" s="102"/>
      <c r="O5587" s="102"/>
      <c r="P5587" s="102">
        <f t="shared" si="1954"/>
        <v>0</v>
      </c>
      <c r="Q5587" s="102">
        <f t="shared" si="1955"/>
        <v>0</v>
      </c>
      <c r="R5587" s="35"/>
    </row>
    <row r="5588" spans="1:18" x14ac:dyDescent="0.3">
      <c r="A5588" s="40" t="s">
        <v>796</v>
      </c>
      <c r="B5588" s="40" t="s">
        <v>166</v>
      </c>
      <c r="C5588" s="40" t="s">
        <v>1193</v>
      </c>
      <c r="D5588" s="40" t="s">
        <v>1933</v>
      </c>
      <c r="E5588" s="52" t="s">
        <v>124</v>
      </c>
      <c r="F5588" s="52" t="s">
        <v>0</v>
      </c>
      <c r="G5588" s="52" t="s">
        <v>0</v>
      </c>
      <c r="H5588" s="6" t="s">
        <v>14</v>
      </c>
      <c r="I5588" s="104">
        <f>SUM(I5589)</f>
        <v>191769</v>
      </c>
      <c r="J5588" s="104">
        <f>SUM(J5589)</f>
        <v>191769</v>
      </c>
      <c r="K5588" s="104">
        <f>SUM(K5589)</f>
        <v>0</v>
      </c>
      <c r="L5588" s="104">
        <f t="shared" si="1951"/>
        <v>52968</v>
      </c>
      <c r="M5588" s="104">
        <f>SUM(M5589)</f>
        <v>15568</v>
      </c>
      <c r="N5588" s="104">
        <f t="shared" ref="N5588:O5588" si="1957">SUM(N5589)</f>
        <v>20000</v>
      </c>
      <c r="O5588" s="104">
        <f t="shared" si="1957"/>
        <v>17400</v>
      </c>
      <c r="P5588" s="104">
        <f t="shared" si="1954"/>
        <v>52968</v>
      </c>
      <c r="Q5588" s="104">
        <f t="shared" si="1955"/>
        <v>27.620731192215636</v>
      </c>
      <c r="R5588" s="35"/>
    </row>
    <row r="5589" spans="1:18" x14ac:dyDescent="0.3">
      <c r="A5589" s="40" t="s">
        <v>796</v>
      </c>
      <c r="B5589" s="40" t="s">
        <v>166</v>
      </c>
      <c r="C5589" s="40" t="s">
        <v>1193</v>
      </c>
      <c r="D5589" s="40" t="s">
        <v>1933</v>
      </c>
      <c r="E5589" s="88" t="s">
        <v>3017</v>
      </c>
      <c r="F5589" s="40"/>
      <c r="G5589" s="81" t="s">
        <v>3072</v>
      </c>
      <c r="H5589" s="9" t="s">
        <v>15</v>
      </c>
      <c r="I5589" s="102">
        <v>191769</v>
      </c>
      <c r="J5589" s="102">
        <v>191769</v>
      </c>
      <c r="K5589" s="102"/>
      <c r="L5589" s="102">
        <f t="shared" si="1951"/>
        <v>52968</v>
      </c>
      <c r="M5589" s="102">
        <v>15568</v>
      </c>
      <c r="N5589" s="102">
        <v>20000</v>
      </c>
      <c r="O5589" s="102">
        <v>17400</v>
      </c>
      <c r="P5589" s="102">
        <f t="shared" si="1954"/>
        <v>52968</v>
      </c>
      <c r="Q5589" s="102">
        <f t="shared" si="1955"/>
        <v>27.620731192215636</v>
      </c>
      <c r="R5589" s="35"/>
    </row>
    <row r="5590" spans="1:18" x14ac:dyDescent="0.3">
      <c r="A5590" s="40" t="s">
        <v>796</v>
      </c>
      <c r="B5590" s="40" t="s">
        <v>166</v>
      </c>
      <c r="C5590" s="40" t="s">
        <v>1193</v>
      </c>
      <c r="D5590" s="40" t="s">
        <v>1933</v>
      </c>
      <c r="E5590" s="52" t="s">
        <v>125</v>
      </c>
      <c r="F5590" s="52" t="s">
        <v>0</v>
      </c>
      <c r="G5590" s="52" t="s">
        <v>0</v>
      </c>
      <c r="H5590" s="6" t="s">
        <v>16</v>
      </c>
      <c r="I5590" s="104">
        <f>SUM(I5591:I5599)</f>
        <v>237764</v>
      </c>
      <c r="J5590" s="104">
        <f>SUM(J5591:J5599)</f>
        <v>186864</v>
      </c>
      <c r="K5590" s="104">
        <f>SUM(K5591:K5599)</f>
        <v>0</v>
      </c>
      <c r="L5590" s="104">
        <f t="shared" si="1951"/>
        <v>42439</v>
      </c>
      <c r="M5590" s="104">
        <f>SUM(M5591:M5599)</f>
        <v>479</v>
      </c>
      <c r="N5590" s="104">
        <f t="shared" ref="N5590:O5590" si="1958">SUM(N5591:N5599)</f>
        <v>22950</v>
      </c>
      <c r="O5590" s="104">
        <f t="shared" si="1958"/>
        <v>19010</v>
      </c>
      <c r="P5590" s="104">
        <f t="shared" si="1954"/>
        <v>42439</v>
      </c>
      <c r="Q5590" s="104">
        <f t="shared" si="1955"/>
        <v>22.711169620686704</v>
      </c>
      <c r="R5590" s="35"/>
    </row>
    <row r="5591" spans="1:18" x14ac:dyDescent="0.3">
      <c r="A5591" s="40" t="s">
        <v>796</v>
      </c>
      <c r="B5591" s="40" t="s">
        <v>166</v>
      </c>
      <c r="C5591" s="40" t="s">
        <v>1193</v>
      </c>
      <c r="D5591" s="40" t="s">
        <v>1933</v>
      </c>
      <c r="E5591" s="88" t="s">
        <v>3018</v>
      </c>
      <c r="F5591" s="40"/>
      <c r="G5591" s="81" t="s">
        <v>3072</v>
      </c>
      <c r="H5591" s="9" t="s">
        <v>17</v>
      </c>
      <c r="I5591" s="102">
        <v>7100</v>
      </c>
      <c r="J5591" s="102">
        <v>100</v>
      </c>
      <c r="K5591" s="102"/>
      <c r="L5591" s="102">
        <f t="shared" si="1951"/>
        <v>0</v>
      </c>
      <c r="M5591" s="102">
        <v>0</v>
      </c>
      <c r="N5591" s="102"/>
      <c r="O5591" s="102"/>
      <c r="P5591" s="102">
        <f t="shared" si="1954"/>
        <v>0</v>
      </c>
      <c r="Q5591" s="102">
        <f t="shared" si="1955"/>
        <v>0</v>
      </c>
      <c r="R5591" s="35"/>
    </row>
    <row r="5592" spans="1:18" x14ac:dyDescent="0.3">
      <c r="A5592" s="40" t="s">
        <v>796</v>
      </c>
      <c r="B5592" s="40" t="s">
        <v>166</v>
      </c>
      <c r="C5592" s="40" t="s">
        <v>1193</v>
      </c>
      <c r="D5592" s="40" t="s">
        <v>1933</v>
      </c>
      <c r="E5592" s="88" t="s">
        <v>3031</v>
      </c>
      <c r="F5592" s="40"/>
      <c r="G5592" s="81" t="s">
        <v>3072</v>
      </c>
      <c r="H5592" s="9" t="s">
        <v>18</v>
      </c>
      <c r="I5592" s="102">
        <v>75000</v>
      </c>
      <c r="J5592" s="102">
        <v>75000</v>
      </c>
      <c r="K5592" s="102"/>
      <c r="L5592" s="102">
        <f t="shared" si="1951"/>
        <v>21000</v>
      </c>
      <c r="M5592" s="102">
        <v>0</v>
      </c>
      <c r="N5592" s="102">
        <v>12000</v>
      </c>
      <c r="O5592" s="102">
        <v>9000</v>
      </c>
      <c r="P5592" s="102">
        <f t="shared" si="1954"/>
        <v>21000</v>
      </c>
      <c r="Q5592" s="102">
        <f t="shared" si="1955"/>
        <v>28.000000000000004</v>
      </c>
      <c r="R5592" s="35"/>
    </row>
    <row r="5593" spans="1:18" x14ac:dyDescent="0.3">
      <c r="A5593" s="40" t="s">
        <v>796</v>
      </c>
      <c r="B5593" s="40" t="s">
        <v>166</v>
      </c>
      <c r="C5593" s="40" t="s">
        <v>1193</v>
      </c>
      <c r="D5593" s="40" t="s">
        <v>1933</v>
      </c>
      <c r="E5593" s="88" t="s">
        <v>3032</v>
      </c>
      <c r="F5593" s="40"/>
      <c r="G5593" s="81" t="s">
        <v>3072</v>
      </c>
      <c r="H5593" s="9" t="s">
        <v>19</v>
      </c>
      <c r="I5593" s="102">
        <v>14000</v>
      </c>
      <c r="J5593" s="102">
        <v>14000</v>
      </c>
      <c r="K5593" s="102"/>
      <c r="L5593" s="102">
        <f t="shared" si="1951"/>
        <v>3160</v>
      </c>
      <c r="M5593" s="102">
        <v>0</v>
      </c>
      <c r="N5593" s="102">
        <v>2000</v>
      </c>
      <c r="O5593" s="102">
        <v>1160</v>
      </c>
      <c r="P5593" s="102">
        <f t="shared" si="1954"/>
        <v>3160</v>
      </c>
      <c r="Q5593" s="102">
        <f t="shared" si="1955"/>
        <v>22.571428571428569</v>
      </c>
      <c r="R5593" s="35"/>
    </row>
    <row r="5594" spans="1:18" x14ac:dyDescent="0.3">
      <c r="A5594" s="40" t="s">
        <v>796</v>
      </c>
      <c r="B5594" s="40" t="s">
        <v>166</v>
      </c>
      <c r="C5594" s="40" t="s">
        <v>1193</v>
      </c>
      <c r="D5594" s="40" t="s">
        <v>1933</v>
      </c>
      <c r="E5594" s="88" t="s">
        <v>3026</v>
      </c>
      <c r="F5594" s="40"/>
      <c r="G5594" s="81" t="s">
        <v>3072</v>
      </c>
      <c r="H5594" s="9" t="s">
        <v>20</v>
      </c>
      <c r="I5594" s="102">
        <v>26000</v>
      </c>
      <c r="J5594" s="102">
        <v>20000</v>
      </c>
      <c r="K5594" s="102"/>
      <c r="L5594" s="102">
        <f t="shared" si="1951"/>
        <v>3200</v>
      </c>
      <c r="M5594" s="102">
        <v>0</v>
      </c>
      <c r="N5594" s="102">
        <v>1600</v>
      </c>
      <c r="O5594" s="102">
        <v>1600</v>
      </c>
      <c r="P5594" s="102">
        <f t="shared" si="1954"/>
        <v>3200</v>
      </c>
      <c r="Q5594" s="102">
        <f t="shared" si="1955"/>
        <v>16</v>
      </c>
      <c r="R5594" s="35"/>
    </row>
    <row r="5595" spans="1:18" x14ac:dyDescent="0.3">
      <c r="A5595" s="40" t="s">
        <v>796</v>
      </c>
      <c r="B5595" s="40" t="s">
        <v>166</v>
      </c>
      <c r="C5595" s="40" t="s">
        <v>1193</v>
      </c>
      <c r="D5595" s="40" t="s">
        <v>1933</v>
      </c>
      <c r="E5595" s="88" t="s">
        <v>3033</v>
      </c>
      <c r="F5595" s="40"/>
      <c r="G5595" s="81" t="s">
        <v>3072</v>
      </c>
      <c r="H5595" s="9" t="s">
        <v>21</v>
      </c>
      <c r="I5595" s="102">
        <v>1500</v>
      </c>
      <c r="J5595" s="102">
        <v>500</v>
      </c>
      <c r="K5595" s="102"/>
      <c r="L5595" s="102">
        <f t="shared" si="1951"/>
        <v>100</v>
      </c>
      <c r="M5595" s="102">
        <v>0</v>
      </c>
      <c r="N5595" s="102">
        <v>50</v>
      </c>
      <c r="O5595" s="102">
        <v>50</v>
      </c>
      <c r="P5595" s="102">
        <f t="shared" si="1954"/>
        <v>100</v>
      </c>
      <c r="Q5595" s="102">
        <f t="shared" si="1955"/>
        <v>20</v>
      </c>
      <c r="R5595" s="35"/>
    </row>
    <row r="5596" spans="1:18" x14ac:dyDescent="0.3">
      <c r="A5596" s="40" t="s">
        <v>796</v>
      </c>
      <c r="B5596" s="40" t="s">
        <v>166</v>
      </c>
      <c r="C5596" s="40" t="s">
        <v>1193</v>
      </c>
      <c r="D5596" s="40" t="s">
        <v>1933</v>
      </c>
      <c r="E5596" s="88" t="s">
        <v>3034</v>
      </c>
      <c r="F5596" s="40"/>
      <c r="G5596" s="81" t="s">
        <v>3072</v>
      </c>
      <c r="H5596" s="9" t="s">
        <v>22</v>
      </c>
      <c r="I5596" s="102">
        <v>24000</v>
      </c>
      <c r="J5596" s="102">
        <v>24000</v>
      </c>
      <c r="K5596" s="102"/>
      <c r="L5596" s="102">
        <f t="shared" si="1951"/>
        <v>6000</v>
      </c>
      <c r="M5596" s="102">
        <v>0</v>
      </c>
      <c r="N5596" s="102">
        <v>3000</v>
      </c>
      <c r="O5596" s="102">
        <v>3000</v>
      </c>
      <c r="P5596" s="102">
        <f t="shared" si="1954"/>
        <v>6000</v>
      </c>
      <c r="Q5596" s="102">
        <f t="shared" si="1955"/>
        <v>25</v>
      </c>
      <c r="R5596" s="35"/>
    </row>
    <row r="5597" spans="1:18" x14ac:dyDescent="0.3">
      <c r="A5597" s="40" t="s">
        <v>796</v>
      </c>
      <c r="B5597" s="40" t="s">
        <v>166</v>
      </c>
      <c r="C5597" s="40" t="s">
        <v>1193</v>
      </c>
      <c r="D5597" s="40" t="s">
        <v>1933</v>
      </c>
      <c r="E5597" s="88" t="s">
        <v>3035</v>
      </c>
      <c r="F5597" s="40"/>
      <c r="G5597" s="81" t="s">
        <v>3072</v>
      </c>
      <c r="H5597" s="9" t="s">
        <v>23</v>
      </c>
      <c r="I5597" s="102">
        <v>21400</v>
      </c>
      <c r="J5597" s="102">
        <v>16000</v>
      </c>
      <c r="K5597" s="102"/>
      <c r="L5597" s="102">
        <f t="shared" si="1951"/>
        <v>3000</v>
      </c>
      <c r="M5597" s="102">
        <v>0</v>
      </c>
      <c r="N5597" s="102">
        <v>1500</v>
      </c>
      <c r="O5597" s="102">
        <v>1500</v>
      </c>
      <c r="P5597" s="102">
        <f t="shared" si="1954"/>
        <v>3000</v>
      </c>
      <c r="Q5597" s="102">
        <f t="shared" si="1955"/>
        <v>18.75</v>
      </c>
      <c r="R5597" s="35"/>
    </row>
    <row r="5598" spans="1:18" x14ac:dyDescent="0.3">
      <c r="A5598" s="40" t="s">
        <v>796</v>
      </c>
      <c r="B5598" s="40" t="s">
        <v>166</v>
      </c>
      <c r="C5598" s="40" t="s">
        <v>1193</v>
      </c>
      <c r="D5598" s="40" t="s">
        <v>1933</v>
      </c>
      <c r="E5598" s="88" t="s">
        <v>3036</v>
      </c>
      <c r="F5598" s="40"/>
      <c r="G5598" s="81" t="s">
        <v>3072</v>
      </c>
      <c r="H5598" s="9" t="s">
        <v>24</v>
      </c>
      <c r="I5598" s="102">
        <v>0</v>
      </c>
      <c r="J5598" s="102">
        <v>0</v>
      </c>
      <c r="K5598" s="102"/>
      <c r="L5598" s="102">
        <f t="shared" si="1951"/>
        <v>0</v>
      </c>
      <c r="M5598" s="102">
        <v>0</v>
      </c>
      <c r="N5598" s="102"/>
      <c r="O5598" s="102"/>
      <c r="P5598" s="102">
        <f t="shared" si="1954"/>
        <v>0</v>
      </c>
      <c r="Q5598" s="102" t="str">
        <f t="shared" si="1955"/>
        <v>-</v>
      </c>
      <c r="R5598" s="35"/>
    </row>
    <row r="5599" spans="1:18" x14ac:dyDescent="0.3">
      <c r="A5599" s="41" t="s">
        <v>796</v>
      </c>
      <c r="B5599" s="41" t="s">
        <v>166</v>
      </c>
      <c r="C5599" s="41" t="s">
        <v>1193</v>
      </c>
      <c r="D5599" s="41" t="s">
        <v>1933</v>
      </c>
      <c r="E5599" s="41" t="s">
        <v>127</v>
      </c>
      <c r="F5599" s="40" t="s">
        <v>0</v>
      </c>
      <c r="G5599" s="81" t="s">
        <v>0</v>
      </c>
      <c r="H5599" s="6" t="s">
        <v>25</v>
      </c>
      <c r="I5599" s="104">
        <f>SUM(I5600:I5602)</f>
        <v>68764</v>
      </c>
      <c r="J5599" s="104">
        <f>SUM(J5600:J5602)</f>
        <v>37264</v>
      </c>
      <c r="K5599" s="104">
        <f>SUM(K5600:K5602)</f>
        <v>0</v>
      </c>
      <c r="L5599" s="104">
        <f t="shared" si="1951"/>
        <v>5979</v>
      </c>
      <c r="M5599" s="104">
        <f>SUM(M5600:M5602)</f>
        <v>479</v>
      </c>
      <c r="N5599" s="104">
        <f t="shared" ref="N5599:O5599" si="1959">SUM(N5600:N5602)</f>
        <v>2800</v>
      </c>
      <c r="O5599" s="104">
        <f t="shared" si="1959"/>
        <v>2700</v>
      </c>
      <c r="P5599" s="104">
        <f t="shared" si="1954"/>
        <v>5979</v>
      </c>
      <c r="Q5599" s="104">
        <f t="shared" si="1955"/>
        <v>16.04497638471447</v>
      </c>
      <c r="R5599" s="35"/>
    </row>
    <row r="5600" spans="1:18" x14ac:dyDescent="0.3">
      <c r="A5600" s="40" t="s">
        <v>796</v>
      </c>
      <c r="B5600" s="40" t="s">
        <v>166</v>
      </c>
      <c r="C5600" s="40" t="s">
        <v>1193</v>
      </c>
      <c r="D5600" s="40" t="s">
        <v>1933</v>
      </c>
      <c r="E5600" s="88" t="s">
        <v>3019</v>
      </c>
      <c r="F5600" s="40"/>
      <c r="G5600" s="81" t="s">
        <v>3072</v>
      </c>
      <c r="H5600" s="9" t="s">
        <v>25</v>
      </c>
      <c r="I5600" s="102">
        <v>55900</v>
      </c>
      <c r="J5600" s="102">
        <v>25000</v>
      </c>
      <c r="K5600" s="102"/>
      <c r="L5600" s="102">
        <f t="shared" si="1951"/>
        <v>5000</v>
      </c>
      <c r="M5600" s="102">
        <v>0</v>
      </c>
      <c r="N5600" s="102">
        <v>2500</v>
      </c>
      <c r="O5600" s="102">
        <v>2500</v>
      </c>
      <c r="P5600" s="102">
        <f t="shared" si="1954"/>
        <v>5000</v>
      </c>
      <c r="Q5600" s="102">
        <f t="shared" si="1955"/>
        <v>20</v>
      </c>
      <c r="R5600" s="35"/>
    </row>
    <row r="5601" spans="1:18" x14ac:dyDescent="0.3">
      <c r="A5601" s="40" t="s">
        <v>796</v>
      </c>
      <c r="B5601" s="40" t="s">
        <v>166</v>
      </c>
      <c r="C5601" s="40" t="s">
        <v>1193</v>
      </c>
      <c r="D5601" s="40" t="s">
        <v>1933</v>
      </c>
      <c r="E5601" s="88" t="s">
        <v>3019</v>
      </c>
      <c r="F5601" s="40" t="s">
        <v>1940</v>
      </c>
      <c r="G5601" s="81" t="s">
        <v>3072</v>
      </c>
      <c r="H5601" s="9" t="s">
        <v>135</v>
      </c>
      <c r="I5601" s="102">
        <v>4100</v>
      </c>
      <c r="J5601" s="102">
        <v>3500</v>
      </c>
      <c r="K5601" s="102"/>
      <c r="L5601" s="102">
        <f t="shared" si="1951"/>
        <v>979</v>
      </c>
      <c r="M5601" s="102">
        <v>479</v>
      </c>
      <c r="N5601" s="102">
        <v>300</v>
      </c>
      <c r="O5601" s="102">
        <v>200</v>
      </c>
      <c r="P5601" s="102">
        <f t="shared" si="1954"/>
        <v>979</v>
      </c>
      <c r="Q5601" s="102">
        <f t="shared" si="1955"/>
        <v>27.971428571428568</v>
      </c>
      <c r="R5601" s="35"/>
    </row>
    <row r="5602" spans="1:18" ht="20.399999999999999" x14ac:dyDescent="0.3">
      <c r="A5602" s="40" t="s">
        <v>796</v>
      </c>
      <c r="B5602" s="40" t="s">
        <v>166</v>
      </c>
      <c r="C5602" s="40" t="s">
        <v>1193</v>
      </c>
      <c r="D5602" s="40" t="s">
        <v>1933</v>
      </c>
      <c r="E5602" s="88" t="s">
        <v>3019</v>
      </c>
      <c r="F5602" s="40" t="s">
        <v>1941</v>
      </c>
      <c r="G5602" s="81" t="s">
        <v>3072</v>
      </c>
      <c r="H5602" s="9" t="s">
        <v>141</v>
      </c>
      <c r="I5602" s="102">
        <v>8764</v>
      </c>
      <c r="J5602" s="102">
        <v>8764</v>
      </c>
      <c r="K5602" s="102"/>
      <c r="L5602" s="102">
        <f t="shared" si="1951"/>
        <v>0</v>
      </c>
      <c r="M5602" s="102">
        <v>0</v>
      </c>
      <c r="N5602" s="102"/>
      <c r="O5602" s="102"/>
      <c r="P5602" s="102">
        <f t="shared" si="1954"/>
        <v>0</v>
      </c>
      <c r="Q5602" s="102">
        <f t="shared" si="1955"/>
        <v>0</v>
      </c>
      <c r="R5602" s="35"/>
    </row>
    <row r="5603" spans="1:18" s="34" customFormat="1" ht="20.399999999999999" x14ac:dyDescent="0.3">
      <c r="A5603" s="43" t="s">
        <v>0</v>
      </c>
      <c r="B5603" s="43" t="s">
        <v>0</v>
      </c>
      <c r="C5603" s="43" t="s">
        <v>0</v>
      </c>
      <c r="D5603" s="49" t="s">
        <v>0</v>
      </c>
      <c r="E5603" s="49" t="s">
        <v>0</v>
      </c>
      <c r="F5603" s="49" t="s">
        <v>0</v>
      </c>
      <c r="G5603" s="49" t="s">
        <v>0</v>
      </c>
      <c r="H5603" s="21" t="s">
        <v>35</v>
      </c>
      <c r="I5603" s="112">
        <f t="shared" ref="I5603:O5604" si="1960">SUM(I5604)</f>
        <v>4000</v>
      </c>
      <c r="J5603" s="112">
        <f t="shared" si="1960"/>
        <v>4000</v>
      </c>
      <c r="K5603" s="112">
        <f t="shared" si="1960"/>
        <v>0</v>
      </c>
      <c r="L5603" s="112">
        <f t="shared" si="1951"/>
        <v>0</v>
      </c>
      <c r="M5603" s="112">
        <f t="shared" si="1960"/>
        <v>0</v>
      </c>
      <c r="N5603" s="112">
        <f t="shared" si="1960"/>
        <v>0</v>
      </c>
      <c r="O5603" s="112">
        <f t="shared" si="1960"/>
        <v>0</v>
      </c>
      <c r="P5603" s="112">
        <f t="shared" si="1954"/>
        <v>0</v>
      </c>
      <c r="Q5603" s="112">
        <f t="shared" si="1955"/>
        <v>0</v>
      </c>
      <c r="R5603" s="35"/>
    </row>
    <row r="5604" spans="1:18" x14ac:dyDescent="0.3">
      <c r="A5604" s="40" t="s">
        <v>796</v>
      </c>
      <c r="B5604" s="40" t="s">
        <v>166</v>
      </c>
      <c r="C5604" s="40" t="s">
        <v>1193</v>
      </c>
      <c r="D5604" s="40" t="s">
        <v>1933</v>
      </c>
      <c r="E5604" s="52" t="s">
        <v>142</v>
      </c>
      <c r="F5604" s="52" t="s">
        <v>0</v>
      </c>
      <c r="G5604" s="52" t="s">
        <v>0</v>
      </c>
      <c r="H5604" s="6" t="s">
        <v>27</v>
      </c>
      <c r="I5604" s="104">
        <f t="shared" si="1960"/>
        <v>4000</v>
      </c>
      <c r="J5604" s="104">
        <f t="shared" si="1960"/>
        <v>4000</v>
      </c>
      <c r="K5604" s="104">
        <f t="shared" si="1960"/>
        <v>0</v>
      </c>
      <c r="L5604" s="104">
        <f t="shared" si="1951"/>
        <v>0</v>
      </c>
      <c r="M5604" s="104">
        <f t="shared" si="1960"/>
        <v>0</v>
      </c>
      <c r="N5604" s="104">
        <f t="shared" si="1960"/>
        <v>0</v>
      </c>
      <c r="O5604" s="104">
        <f t="shared" si="1960"/>
        <v>0</v>
      </c>
      <c r="P5604" s="104">
        <f t="shared" si="1954"/>
        <v>0</v>
      </c>
      <c r="Q5604" s="104">
        <f t="shared" si="1955"/>
        <v>0</v>
      </c>
      <c r="R5604" s="35"/>
    </row>
    <row r="5605" spans="1:18" x14ac:dyDescent="0.3">
      <c r="A5605" s="40" t="s">
        <v>796</v>
      </c>
      <c r="B5605" s="40" t="s">
        <v>166</v>
      </c>
      <c r="C5605" s="40" t="s">
        <v>1193</v>
      </c>
      <c r="D5605" s="40" t="s">
        <v>1933</v>
      </c>
      <c r="E5605" s="88" t="s">
        <v>3021</v>
      </c>
      <c r="F5605" s="40"/>
      <c r="G5605" s="81" t="s">
        <v>3072</v>
      </c>
      <c r="H5605" s="9" t="s">
        <v>34</v>
      </c>
      <c r="I5605" s="102">
        <v>4000</v>
      </c>
      <c r="J5605" s="102">
        <v>4000</v>
      </c>
      <c r="K5605" s="102"/>
      <c r="L5605" s="102">
        <f t="shared" si="1951"/>
        <v>0</v>
      </c>
      <c r="M5605" s="102">
        <v>0</v>
      </c>
      <c r="N5605" s="102"/>
      <c r="O5605" s="102"/>
      <c r="P5605" s="102">
        <f t="shared" si="1954"/>
        <v>0</v>
      </c>
      <c r="Q5605" s="102">
        <f t="shared" si="1955"/>
        <v>0</v>
      </c>
      <c r="R5605" s="35"/>
    </row>
    <row r="5606" spans="1:18" s="34" customFormat="1" ht="20.399999999999999" x14ac:dyDescent="0.3">
      <c r="A5606" s="43" t="s">
        <v>0</v>
      </c>
      <c r="B5606" s="43" t="s">
        <v>0</v>
      </c>
      <c r="C5606" s="43" t="s">
        <v>0</v>
      </c>
      <c r="D5606" s="49" t="s">
        <v>0</v>
      </c>
      <c r="E5606" s="49" t="s">
        <v>0</v>
      </c>
      <c r="F5606" s="49" t="s">
        <v>0</v>
      </c>
      <c r="G5606" s="49" t="s">
        <v>0</v>
      </c>
      <c r="H5606" s="21" t="s">
        <v>53</v>
      </c>
      <c r="I5606" s="112">
        <f>SUM(I5607)</f>
        <v>27000</v>
      </c>
      <c r="J5606" s="112">
        <f>SUM(J5607)</f>
        <v>0</v>
      </c>
      <c r="K5606" s="112">
        <f>SUM(K5607)</f>
        <v>0</v>
      </c>
      <c r="L5606" s="112">
        <f t="shared" si="1951"/>
        <v>0</v>
      </c>
      <c r="M5606" s="112">
        <f>SUM(M5607)</f>
        <v>0</v>
      </c>
      <c r="N5606" s="112">
        <f t="shared" ref="N5606:O5606" si="1961">SUM(N5607)</f>
        <v>0</v>
      </c>
      <c r="O5606" s="112">
        <f t="shared" si="1961"/>
        <v>0</v>
      </c>
      <c r="P5606" s="112">
        <f t="shared" si="1954"/>
        <v>0</v>
      </c>
      <c r="Q5606" s="112" t="str">
        <f t="shared" si="1955"/>
        <v>-</v>
      </c>
      <c r="R5606" s="35"/>
    </row>
    <row r="5607" spans="1:18" x14ac:dyDescent="0.3">
      <c r="A5607" s="40" t="s">
        <v>796</v>
      </c>
      <c r="B5607" s="40" t="s">
        <v>166</v>
      </c>
      <c r="C5607" s="40" t="s">
        <v>1193</v>
      </c>
      <c r="D5607" s="40" t="s">
        <v>1933</v>
      </c>
      <c r="E5607" s="52" t="s">
        <v>149</v>
      </c>
      <c r="F5607" s="52" t="s">
        <v>0</v>
      </c>
      <c r="G5607" s="52" t="s">
        <v>0</v>
      </c>
      <c r="H5607" s="6" t="s">
        <v>46</v>
      </c>
      <c r="I5607" s="104">
        <f>SUM(I5608:I5609)</f>
        <v>27000</v>
      </c>
      <c r="J5607" s="104">
        <f>SUM(J5608:J5609)</f>
        <v>0</v>
      </c>
      <c r="K5607" s="104">
        <f>SUM(K5608:K5609)</f>
        <v>0</v>
      </c>
      <c r="L5607" s="104">
        <f t="shared" si="1951"/>
        <v>0</v>
      </c>
      <c r="M5607" s="104">
        <f>SUM(M5608:M5609)</f>
        <v>0</v>
      </c>
      <c r="N5607" s="104">
        <f t="shared" ref="N5607:O5607" si="1962">SUM(N5608:N5609)</f>
        <v>0</v>
      </c>
      <c r="O5607" s="104">
        <f t="shared" si="1962"/>
        <v>0</v>
      </c>
      <c r="P5607" s="104">
        <f t="shared" si="1954"/>
        <v>0</v>
      </c>
      <c r="Q5607" s="104" t="str">
        <f t="shared" si="1955"/>
        <v>-</v>
      </c>
      <c r="R5607" s="35"/>
    </row>
    <row r="5608" spans="1:18" x14ac:dyDescent="0.3">
      <c r="A5608" s="40" t="s">
        <v>796</v>
      </c>
      <c r="B5608" s="40" t="s">
        <v>166</v>
      </c>
      <c r="C5608" s="40" t="s">
        <v>1193</v>
      </c>
      <c r="D5608" s="40" t="s">
        <v>1933</v>
      </c>
      <c r="E5608" s="88" t="s">
        <v>3022</v>
      </c>
      <c r="F5608" s="40"/>
      <c r="G5608" s="81" t="s">
        <v>3072</v>
      </c>
      <c r="H5608" s="9" t="s">
        <v>49</v>
      </c>
      <c r="I5608" s="102">
        <v>16000</v>
      </c>
      <c r="J5608" s="102">
        <v>0</v>
      </c>
      <c r="K5608" s="102"/>
      <c r="L5608" s="102">
        <f t="shared" si="1951"/>
        <v>0</v>
      </c>
      <c r="M5608" s="102">
        <v>0</v>
      </c>
      <c r="N5608" s="102"/>
      <c r="O5608" s="102"/>
      <c r="P5608" s="102">
        <f t="shared" si="1954"/>
        <v>0</v>
      </c>
      <c r="Q5608" s="102" t="str">
        <f t="shared" si="1955"/>
        <v>-</v>
      </c>
      <c r="R5608" s="35"/>
    </row>
    <row r="5609" spans="1:18" x14ac:dyDescent="0.3">
      <c r="A5609" s="40" t="s">
        <v>796</v>
      </c>
      <c r="B5609" s="40" t="s">
        <v>166</v>
      </c>
      <c r="C5609" s="40" t="s">
        <v>1193</v>
      </c>
      <c r="D5609" s="40" t="s">
        <v>1933</v>
      </c>
      <c r="E5609" s="88" t="s">
        <v>3037</v>
      </c>
      <c r="F5609" s="40"/>
      <c r="G5609" s="81" t="s">
        <v>3072</v>
      </c>
      <c r="H5609" s="9" t="s">
        <v>52</v>
      </c>
      <c r="I5609" s="102">
        <v>11000</v>
      </c>
      <c r="J5609" s="102">
        <v>0</v>
      </c>
      <c r="K5609" s="102"/>
      <c r="L5609" s="102">
        <f t="shared" si="1951"/>
        <v>0</v>
      </c>
      <c r="M5609" s="102">
        <v>0</v>
      </c>
      <c r="N5609" s="102"/>
      <c r="O5609" s="102"/>
      <c r="P5609" s="102">
        <f t="shared" si="1954"/>
        <v>0</v>
      </c>
      <c r="Q5609" s="102" t="str">
        <f t="shared" si="1955"/>
        <v>-</v>
      </c>
      <c r="R5609" s="35"/>
    </row>
    <row r="5610" spans="1:18" s="34" customFormat="1" x14ac:dyDescent="0.3">
      <c r="A5610" s="49" t="s">
        <v>0</v>
      </c>
      <c r="B5610" s="49" t="s">
        <v>0</v>
      </c>
      <c r="C5610" s="49" t="s">
        <v>0</v>
      </c>
      <c r="D5610" s="49" t="s">
        <v>0</v>
      </c>
      <c r="E5610" s="49" t="s">
        <v>0</v>
      </c>
      <c r="F5610" s="49" t="s">
        <v>0</v>
      </c>
      <c r="G5610" s="49" t="s">
        <v>0</v>
      </c>
      <c r="H5610" s="21" t="s">
        <v>1942</v>
      </c>
      <c r="I5610" s="112">
        <f>SUM(I5579,I5603,I5606)</f>
        <v>2504200</v>
      </c>
      <c r="J5610" s="112">
        <f>SUM(J5579,J5603,J5606)</f>
        <v>2426300</v>
      </c>
      <c r="K5610" s="112">
        <f>SUM(K5579,K5603,K5606)</f>
        <v>0</v>
      </c>
      <c r="L5610" s="112">
        <f t="shared" si="1951"/>
        <v>625824</v>
      </c>
      <c r="M5610" s="112">
        <f>SUM(M5579,M5603,M5606)</f>
        <v>181364</v>
      </c>
      <c r="N5610" s="112">
        <f t="shared" ref="N5610:O5610" si="1963">SUM(N5579,N5603,N5606)</f>
        <v>225500</v>
      </c>
      <c r="O5610" s="112">
        <f t="shared" si="1963"/>
        <v>218960</v>
      </c>
      <c r="P5610" s="112">
        <f t="shared" si="1954"/>
        <v>625824</v>
      </c>
      <c r="Q5610" s="112">
        <f t="shared" si="1955"/>
        <v>25.793347895973294</v>
      </c>
      <c r="R5610" s="35"/>
    </row>
    <row r="5611" spans="1:18" ht="15" thickBot="1" x14ac:dyDescent="0.35">
      <c r="A5611" s="81" t="s">
        <v>0</v>
      </c>
      <c r="B5611" s="81" t="s">
        <v>0</v>
      </c>
      <c r="C5611" s="81" t="s">
        <v>0</v>
      </c>
      <c r="D5611" s="81" t="s">
        <v>0</v>
      </c>
      <c r="E5611" s="81" t="s">
        <v>0</v>
      </c>
      <c r="F5611" s="81" t="s">
        <v>0</v>
      </c>
      <c r="G5611" s="81" t="s">
        <v>0</v>
      </c>
      <c r="H5611" s="6" t="s">
        <v>152</v>
      </c>
      <c r="I5611" s="104">
        <v>94</v>
      </c>
      <c r="J5611" s="104">
        <v>94</v>
      </c>
      <c r="K5611" s="104"/>
      <c r="L5611" s="104"/>
      <c r="M5611" s="104"/>
      <c r="N5611" s="104"/>
      <c r="O5611" s="104"/>
      <c r="P5611" s="104"/>
      <c r="Q5611" s="104"/>
      <c r="R5611" s="35"/>
    </row>
    <row r="5612" spans="1:18" s="34" customFormat="1" ht="31.2" thickBot="1" x14ac:dyDescent="0.35">
      <c r="A5612" s="127" t="s">
        <v>0</v>
      </c>
      <c r="B5612" s="127" t="s">
        <v>0</v>
      </c>
      <c r="C5612" s="127" t="s">
        <v>0</v>
      </c>
      <c r="D5612" s="127" t="s">
        <v>0</v>
      </c>
      <c r="E5612" s="127" t="s">
        <v>0</v>
      </c>
      <c r="F5612" s="127" t="s">
        <v>0</v>
      </c>
      <c r="G5612" s="127" t="s">
        <v>0</v>
      </c>
      <c r="H5612" s="29" t="s">
        <v>63</v>
      </c>
      <c r="I5612" s="124" t="s">
        <v>3013</v>
      </c>
      <c r="J5612" s="124" t="s">
        <v>2</v>
      </c>
      <c r="K5612" s="124" t="s">
        <v>3097</v>
      </c>
      <c r="L5612" s="124" t="s">
        <v>3097</v>
      </c>
      <c r="M5612" s="124" t="s">
        <v>3098</v>
      </c>
      <c r="N5612" s="124" t="s">
        <v>3099</v>
      </c>
      <c r="O5612" s="124" t="s">
        <v>3100</v>
      </c>
      <c r="P5612" s="124" t="s">
        <v>3097</v>
      </c>
      <c r="Q5612" s="126" t="s">
        <v>3101</v>
      </c>
      <c r="R5612" s="35"/>
    </row>
    <row r="5613" spans="1:18" x14ac:dyDescent="0.3">
      <c r="A5613" s="128"/>
      <c r="B5613" s="128"/>
      <c r="C5613" s="128"/>
      <c r="D5613" s="128"/>
      <c r="E5613" s="128"/>
      <c r="F5613" s="128"/>
      <c r="G5613" s="128"/>
      <c r="H5613" s="10" t="s">
        <v>0</v>
      </c>
      <c r="I5613" s="103">
        <v>1</v>
      </c>
      <c r="J5613" s="103">
        <v>2</v>
      </c>
      <c r="K5613" s="103">
        <v>3</v>
      </c>
      <c r="L5613" s="103" t="s">
        <v>3</v>
      </c>
      <c r="M5613" s="103">
        <v>5</v>
      </c>
      <c r="N5613" s="103">
        <v>6</v>
      </c>
      <c r="O5613" s="103">
        <v>7</v>
      </c>
      <c r="P5613" s="103" t="s">
        <v>3102</v>
      </c>
      <c r="Q5613" s="103">
        <v>9</v>
      </c>
      <c r="R5613" s="35"/>
    </row>
    <row r="5614" spans="1:18" x14ac:dyDescent="0.3">
      <c r="A5614" s="128"/>
      <c r="B5614" s="128"/>
      <c r="C5614" s="128"/>
      <c r="D5614" s="128"/>
      <c r="E5614" s="128"/>
      <c r="F5614" s="128"/>
      <c r="G5614" s="128"/>
      <c r="H5614" s="11" t="s">
        <v>100</v>
      </c>
      <c r="I5614" s="105">
        <f>SUM(I5610)</f>
        <v>2504200</v>
      </c>
      <c r="J5614" s="105">
        <f>SUM(J5610)</f>
        <v>2426300</v>
      </c>
      <c r="K5614" s="105">
        <f>SUM(K5610)</f>
        <v>0</v>
      </c>
      <c r="L5614" s="105">
        <f t="shared" si="1951"/>
        <v>625824</v>
      </c>
      <c r="M5614" s="105">
        <f>SUM(M5610)</f>
        <v>181364</v>
      </c>
      <c r="N5614" s="105">
        <f t="shared" ref="N5614:O5614" si="1964">SUM(N5610)</f>
        <v>225500</v>
      </c>
      <c r="O5614" s="105">
        <f t="shared" si="1964"/>
        <v>218960</v>
      </c>
      <c r="P5614" s="105">
        <f t="shared" si="1954"/>
        <v>625824</v>
      </c>
      <c r="Q5614" s="105">
        <f t="shared" si="1955"/>
        <v>25.793347895973294</v>
      </c>
      <c r="R5614" s="35"/>
    </row>
    <row r="5615" spans="1:18" x14ac:dyDescent="0.3">
      <c r="A5615" s="128"/>
      <c r="B5615" s="128"/>
      <c r="C5615" s="128"/>
      <c r="D5615" s="128"/>
      <c r="E5615" s="128"/>
      <c r="F5615" s="128"/>
      <c r="G5615" s="128"/>
      <c r="H5615" s="12" t="s">
        <v>62</v>
      </c>
      <c r="I5615" s="105">
        <f>SUM(I5614)</f>
        <v>2504200</v>
      </c>
      <c r="J5615" s="105">
        <f>SUM(J5614)</f>
        <v>2426300</v>
      </c>
      <c r="K5615" s="105">
        <f>SUM(K5614)</f>
        <v>0</v>
      </c>
      <c r="L5615" s="105">
        <f t="shared" si="1951"/>
        <v>625824</v>
      </c>
      <c r="M5615" s="105">
        <f>SUM(M5614)</f>
        <v>181364</v>
      </c>
      <c r="N5615" s="105">
        <f t="shared" ref="N5615:O5615" si="1965">SUM(N5614)</f>
        <v>225500</v>
      </c>
      <c r="O5615" s="105">
        <f t="shared" si="1965"/>
        <v>218960</v>
      </c>
      <c r="P5615" s="105">
        <f t="shared" si="1954"/>
        <v>625824</v>
      </c>
      <c r="Q5615" s="105">
        <f t="shared" si="1955"/>
        <v>25.793347895973294</v>
      </c>
      <c r="R5615" s="35"/>
    </row>
    <row r="5616" spans="1:18" x14ac:dyDescent="0.3">
      <c r="A5616" s="129"/>
      <c r="B5616" s="129"/>
      <c r="C5616" s="129"/>
      <c r="D5616" s="129"/>
      <c r="E5616" s="129"/>
      <c r="F5616" s="129"/>
      <c r="G5616" s="129"/>
      <c r="R5616" s="35"/>
    </row>
    <row r="5617" spans="1:18" ht="15" thickBot="1" x14ac:dyDescent="0.35">
      <c r="A5617" s="81" t="s">
        <v>0</v>
      </c>
      <c r="B5617" s="81" t="s">
        <v>0</v>
      </c>
      <c r="C5617" s="81" t="s">
        <v>0</v>
      </c>
      <c r="D5617" s="81" t="s">
        <v>0</v>
      </c>
      <c r="E5617" s="81" t="s">
        <v>0</v>
      </c>
      <c r="F5617" s="81" t="s">
        <v>0</v>
      </c>
      <c r="G5617" s="81" t="s">
        <v>0</v>
      </c>
      <c r="H5617" s="13" t="s">
        <v>0</v>
      </c>
      <c r="I5617" s="106"/>
      <c r="J5617" s="106"/>
      <c r="K5617" s="106"/>
      <c r="L5617" s="106"/>
      <c r="M5617" s="106"/>
      <c r="N5617" s="106"/>
      <c r="O5617" s="106"/>
      <c r="P5617" s="106"/>
      <c r="Q5617" s="106"/>
      <c r="R5617" s="35"/>
    </row>
    <row r="5618" spans="1:18" s="34" customFormat="1" ht="31.2" thickBot="1" x14ac:dyDescent="0.35">
      <c r="A5618" s="45" t="s">
        <v>112</v>
      </c>
      <c r="B5618" s="45" t="s">
        <v>113</v>
      </c>
      <c r="C5618" s="45" t="s">
        <v>114</v>
      </c>
      <c r="D5618" s="46" t="s">
        <v>0</v>
      </c>
      <c r="E5618" s="45" t="s">
        <v>3014</v>
      </c>
      <c r="F5618" s="45" t="s">
        <v>115</v>
      </c>
      <c r="G5618" s="45" t="s">
        <v>116</v>
      </c>
      <c r="H5618" s="29" t="s">
        <v>1</v>
      </c>
      <c r="I5618" s="124" t="s">
        <v>3013</v>
      </c>
      <c r="J5618" s="124" t="s">
        <v>2</v>
      </c>
      <c r="K5618" s="124" t="s">
        <v>3097</v>
      </c>
      <c r="L5618" s="124" t="s">
        <v>3097</v>
      </c>
      <c r="M5618" s="124" t="s">
        <v>3098</v>
      </c>
      <c r="N5618" s="124" t="s">
        <v>3099</v>
      </c>
      <c r="O5618" s="124" t="s">
        <v>3100</v>
      </c>
      <c r="P5618" s="124" t="s">
        <v>3097</v>
      </c>
      <c r="Q5618" s="126" t="s">
        <v>3101</v>
      </c>
      <c r="R5618" s="35"/>
    </row>
    <row r="5619" spans="1:18" x14ac:dyDescent="0.3">
      <c r="A5619" s="50" t="s">
        <v>0</v>
      </c>
      <c r="B5619" s="50" t="s">
        <v>0</v>
      </c>
      <c r="C5619" s="50" t="s">
        <v>0</v>
      </c>
      <c r="D5619" s="51" t="s">
        <v>0</v>
      </c>
      <c r="E5619" s="51" t="s">
        <v>0</v>
      </c>
      <c r="F5619" s="86" t="s">
        <v>0</v>
      </c>
      <c r="G5619" s="87" t="s">
        <v>0</v>
      </c>
      <c r="H5619" s="8" t="s">
        <v>0</v>
      </c>
      <c r="I5619" s="103">
        <v>1</v>
      </c>
      <c r="J5619" s="103">
        <v>2</v>
      </c>
      <c r="K5619" s="103">
        <v>3</v>
      </c>
      <c r="L5619" s="103" t="s">
        <v>3</v>
      </c>
      <c r="M5619" s="103">
        <v>5</v>
      </c>
      <c r="N5619" s="103">
        <v>6</v>
      </c>
      <c r="O5619" s="103">
        <v>7</v>
      </c>
      <c r="P5619" s="103" t="s">
        <v>3102</v>
      </c>
      <c r="Q5619" s="103">
        <v>9</v>
      </c>
      <c r="R5619" s="35"/>
    </row>
    <row r="5620" spans="1:18" x14ac:dyDescent="0.3">
      <c r="A5620" s="41" t="s">
        <v>796</v>
      </c>
      <c r="B5620" s="41" t="s">
        <v>166</v>
      </c>
      <c r="C5620" s="40" t="s">
        <v>1204</v>
      </c>
      <c r="D5620" s="40" t="s">
        <v>1943</v>
      </c>
      <c r="E5620" s="52" t="s">
        <v>0</v>
      </c>
      <c r="F5620" s="52" t="s">
        <v>0</v>
      </c>
      <c r="G5620" s="52" t="s">
        <v>0</v>
      </c>
      <c r="H5620" s="6" t="s">
        <v>1944</v>
      </c>
      <c r="I5620" s="102"/>
      <c r="J5620" s="102"/>
      <c r="K5620" s="102"/>
      <c r="L5620" s="102">
        <f t="shared" si="1951"/>
        <v>0</v>
      </c>
      <c r="M5620" s="102">
        <v>0</v>
      </c>
      <c r="N5620" s="102"/>
      <c r="O5620" s="102"/>
      <c r="P5620" s="102">
        <f t="shared" si="1954"/>
        <v>0</v>
      </c>
      <c r="Q5620" s="102" t="str">
        <f t="shared" si="1955"/>
        <v>-</v>
      </c>
      <c r="R5620" s="35"/>
    </row>
    <row r="5621" spans="1:18" s="34" customFormat="1" ht="20.399999999999999" x14ac:dyDescent="0.3">
      <c r="A5621" s="43" t="s">
        <v>0</v>
      </c>
      <c r="B5621" s="43" t="s">
        <v>0</v>
      </c>
      <c r="C5621" s="43" t="s">
        <v>0</v>
      </c>
      <c r="D5621" s="49" t="s">
        <v>0</v>
      </c>
      <c r="E5621" s="49" t="s">
        <v>0</v>
      </c>
      <c r="F5621" s="49" t="s">
        <v>0</v>
      </c>
      <c r="G5621" s="49" t="s">
        <v>0</v>
      </c>
      <c r="H5621" s="21" t="s">
        <v>26</v>
      </c>
      <c r="I5621" s="112">
        <f>SUM(I5622,I5630,I5632)</f>
        <v>1715631</v>
      </c>
      <c r="J5621" s="112">
        <f>SUM(J5622,J5630,J5632)</f>
        <v>1691631</v>
      </c>
      <c r="K5621" s="112">
        <f>SUM(K5622,K5630,K5632)</f>
        <v>0</v>
      </c>
      <c r="L5621" s="112">
        <f t="shared" si="1951"/>
        <v>498626</v>
      </c>
      <c r="M5621" s="112">
        <f>SUM(M5622,M5630,M5632)</f>
        <v>131676</v>
      </c>
      <c r="N5621" s="112">
        <f t="shared" ref="N5621:O5621" si="1966">SUM(N5622,N5630,N5632)</f>
        <v>202200</v>
      </c>
      <c r="O5621" s="112">
        <f t="shared" si="1966"/>
        <v>164750</v>
      </c>
      <c r="P5621" s="112">
        <f t="shared" si="1954"/>
        <v>498626</v>
      </c>
      <c r="Q5621" s="112">
        <f t="shared" si="1955"/>
        <v>29.476050036917034</v>
      </c>
      <c r="R5621" s="35"/>
    </row>
    <row r="5622" spans="1:18" x14ac:dyDescent="0.3">
      <c r="A5622" s="40" t="s">
        <v>796</v>
      </c>
      <c r="B5622" s="40" t="s">
        <v>166</v>
      </c>
      <c r="C5622" s="40" t="s">
        <v>1204</v>
      </c>
      <c r="D5622" s="40" t="s">
        <v>1943</v>
      </c>
      <c r="E5622" s="52" t="s">
        <v>119</v>
      </c>
      <c r="F5622" s="52" t="s">
        <v>0</v>
      </c>
      <c r="G5622" s="52" t="s">
        <v>0</v>
      </c>
      <c r="H5622" s="6" t="s">
        <v>5</v>
      </c>
      <c r="I5622" s="104">
        <f>SUM(I5623,I5624)</f>
        <v>1415280</v>
      </c>
      <c r="J5622" s="104">
        <f>SUM(J5623,J5624)</f>
        <v>1415280</v>
      </c>
      <c r="K5622" s="104">
        <f>SUM(K5623,K5624)</f>
        <v>0</v>
      </c>
      <c r="L5622" s="104">
        <f t="shared" si="1951"/>
        <v>419363</v>
      </c>
      <c r="M5622" s="104">
        <f>SUM(M5623,M5624)</f>
        <v>119963</v>
      </c>
      <c r="N5622" s="104">
        <f t="shared" ref="N5622:O5622" si="1967">SUM(N5623,N5624)</f>
        <v>164700</v>
      </c>
      <c r="O5622" s="104">
        <f t="shared" si="1967"/>
        <v>134700</v>
      </c>
      <c r="P5622" s="104">
        <f t="shared" si="1954"/>
        <v>419363</v>
      </c>
      <c r="Q5622" s="104">
        <f t="shared" si="1955"/>
        <v>29.631097733310725</v>
      </c>
      <c r="R5622" s="35"/>
    </row>
    <row r="5623" spans="1:18" x14ac:dyDescent="0.3">
      <c r="A5623" s="40" t="s">
        <v>796</v>
      </c>
      <c r="B5623" s="40" t="s">
        <v>166</v>
      </c>
      <c r="C5623" s="40" t="s">
        <v>1204</v>
      </c>
      <c r="D5623" s="40" t="s">
        <v>1943</v>
      </c>
      <c r="E5623" s="88" t="s">
        <v>3015</v>
      </c>
      <c r="F5623" s="40"/>
      <c r="G5623" s="81" t="s">
        <v>3072</v>
      </c>
      <c r="H5623" s="9" t="s">
        <v>6</v>
      </c>
      <c r="I5623" s="102">
        <v>1237510</v>
      </c>
      <c r="J5623" s="102">
        <v>1237510</v>
      </c>
      <c r="K5623" s="102"/>
      <c r="L5623" s="102">
        <f t="shared" si="1951"/>
        <v>378221</v>
      </c>
      <c r="M5623" s="102">
        <v>108221</v>
      </c>
      <c r="N5623" s="102">
        <v>150000</v>
      </c>
      <c r="O5623" s="102">
        <v>120000</v>
      </c>
      <c r="P5623" s="102">
        <f t="shared" si="1954"/>
        <v>378221</v>
      </c>
      <c r="Q5623" s="102">
        <f t="shared" si="1955"/>
        <v>30.563066157041156</v>
      </c>
      <c r="R5623" s="35"/>
    </row>
    <row r="5624" spans="1:18" x14ac:dyDescent="0.3">
      <c r="A5624" s="41" t="s">
        <v>796</v>
      </c>
      <c r="B5624" s="41" t="s">
        <v>166</v>
      </c>
      <c r="C5624" s="41" t="s">
        <v>1204</v>
      </c>
      <c r="D5624" s="41" t="s">
        <v>1943</v>
      </c>
      <c r="E5624" s="41" t="s">
        <v>120</v>
      </c>
      <c r="F5624" s="40" t="s">
        <v>0</v>
      </c>
      <c r="G5624" s="81" t="s">
        <v>0</v>
      </c>
      <c r="H5624" s="6" t="s">
        <v>7</v>
      </c>
      <c r="I5624" s="104">
        <f>SUM(I5625:I5629)</f>
        <v>177770</v>
      </c>
      <c r="J5624" s="104">
        <f>SUM(J5625:J5629)</f>
        <v>177770</v>
      </c>
      <c r="K5624" s="104">
        <f>SUM(K5625:K5629)</f>
        <v>0</v>
      </c>
      <c r="L5624" s="104">
        <f t="shared" si="1951"/>
        <v>41142</v>
      </c>
      <c r="M5624" s="104">
        <f>SUM(M5625:M5629)</f>
        <v>11742</v>
      </c>
      <c r="N5624" s="104">
        <f t="shared" ref="N5624:O5624" si="1968">SUM(N5625:N5629)</f>
        <v>14700</v>
      </c>
      <c r="O5624" s="104">
        <f t="shared" si="1968"/>
        <v>14700</v>
      </c>
      <c r="P5624" s="104">
        <f t="shared" si="1954"/>
        <v>41142</v>
      </c>
      <c r="Q5624" s="104">
        <f t="shared" si="1955"/>
        <v>23.14338752320414</v>
      </c>
      <c r="R5624" s="35"/>
    </row>
    <row r="5625" spans="1:18" x14ac:dyDescent="0.3">
      <c r="A5625" s="40" t="s">
        <v>796</v>
      </c>
      <c r="B5625" s="40" t="s">
        <v>166</v>
      </c>
      <c r="C5625" s="40" t="s">
        <v>1204</v>
      </c>
      <c r="D5625" s="40" t="s">
        <v>1943</v>
      </c>
      <c r="E5625" s="88" t="s">
        <v>3016</v>
      </c>
      <c r="F5625" s="40" t="s">
        <v>1945</v>
      </c>
      <c r="G5625" s="81" t="s">
        <v>3072</v>
      </c>
      <c r="H5625" s="9" t="s">
        <v>9</v>
      </c>
      <c r="I5625" s="102">
        <v>30000</v>
      </c>
      <c r="J5625" s="102">
        <v>30000</v>
      </c>
      <c r="K5625" s="102"/>
      <c r="L5625" s="102">
        <f t="shared" si="1951"/>
        <v>8887</v>
      </c>
      <c r="M5625" s="102">
        <v>2487</v>
      </c>
      <c r="N5625" s="102">
        <v>3200</v>
      </c>
      <c r="O5625" s="102">
        <v>3200</v>
      </c>
      <c r="P5625" s="102">
        <f t="shared" si="1954"/>
        <v>8887</v>
      </c>
      <c r="Q5625" s="102">
        <f t="shared" si="1955"/>
        <v>29.623333333333335</v>
      </c>
      <c r="R5625" s="35"/>
    </row>
    <row r="5626" spans="1:18" x14ac:dyDescent="0.3">
      <c r="A5626" s="40" t="s">
        <v>796</v>
      </c>
      <c r="B5626" s="40" t="s">
        <v>166</v>
      </c>
      <c r="C5626" s="40" t="s">
        <v>1204</v>
      </c>
      <c r="D5626" s="40" t="s">
        <v>1943</v>
      </c>
      <c r="E5626" s="88" t="s">
        <v>3016</v>
      </c>
      <c r="F5626" s="40" t="s">
        <v>1946</v>
      </c>
      <c r="G5626" s="81" t="s">
        <v>3072</v>
      </c>
      <c r="H5626" s="9" t="s">
        <v>12</v>
      </c>
      <c r="I5626" s="102">
        <v>104000</v>
      </c>
      <c r="J5626" s="102">
        <v>104000</v>
      </c>
      <c r="K5626" s="102"/>
      <c r="L5626" s="102">
        <f t="shared" si="1951"/>
        <v>32255</v>
      </c>
      <c r="M5626" s="102">
        <v>9255</v>
      </c>
      <c r="N5626" s="102">
        <v>11500</v>
      </c>
      <c r="O5626" s="102">
        <v>11500</v>
      </c>
      <c r="P5626" s="102">
        <f t="shared" si="1954"/>
        <v>32255</v>
      </c>
      <c r="Q5626" s="102">
        <f t="shared" si="1955"/>
        <v>31.014423076923077</v>
      </c>
      <c r="R5626" s="35"/>
    </row>
    <row r="5627" spans="1:18" x14ac:dyDescent="0.3">
      <c r="A5627" s="40" t="s">
        <v>796</v>
      </c>
      <c r="B5627" s="40" t="s">
        <v>166</v>
      </c>
      <c r="C5627" s="40" t="s">
        <v>1204</v>
      </c>
      <c r="D5627" s="40" t="s">
        <v>1943</v>
      </c>
      <c r="E5627" s="88" t="s">
        <v>3016</v>
      </c>
      <c r="F5627" s="40" t="s">
        <v>1947</v>
      </c>
      <c r="G5627" s="81" t="s">
        <v>3072</v>
      </c>
      <c r="H5627" s="9" t="s">
        <v>10</v>
      </c>
      <c r="I5627" s="102">
        <v>25770</v>
      </c>
      <c r="J5627" s="102">
        <v>25770</v>
      </c>
      <c r="K5627" s="102"/>
      <c r="L5627" s="102">
        <f t="shared" si="1951"/>
        <v>0</v>
      </c>
      <c r="M5627" s="102">
        <v>0</v>
      </c>
      <c r="N5627" s="102"/>
      <c r="O5627" s="102"/>
      <c r="P5627" s="102">
        <f t="shared" si="1954"/>
        <v>0</v>
      </c>
      <c r="Q5627" s="102">
        <f t="shared" si="1955"/>
        <v>0</v>
      </c>
      <c r="R5627" s="35"/>
    </row>
    <row r="5628" spans="1:18" x14ac:dyDescent="0.3">
      <c r="A5628" s="40" t="s">
        <v>796</v>
      </c>
      <c r="B5628" s="40" t="s">
        <v>166</v>
      </c>
      <c r="C5628" s="40" t="s">
        <v>1204</v>
      </c>
      <c r="D5628" s="40" t="s">
        <v>1943</v>
      </c>
      <c r="E5628" s="88" t="s">
        <v>3016</v>
      </c>
      <c r="F5628" s="40" t="s">
        <v>1948</v>
      </c>
      <c r="G5628" s="81" t="s">
        <v>3072</v>
      </c>
      <c r="H5628" s="9" t="s">
        <v>8</v>
      </c>
      <c r="I5628" s="102">
        <v>9000</v>
      </c>
      <c r="J5628" s="102">
        <v>9000</v>
      </c>
      <c r="K5628" s="102"/>
      <c r="L5628" s="102">
        <f t="shared" si="1951"/>
        <v>0</v>
      </c>
      <c r="M5628" s="102">
        <v>0</v>
      </c>
      <c r="N5628" s="102"/>
      <c r="O5628" s="102"/>
      <c r="P5628" s="102">
        <f t="shared" si="1954"/>
        <v>0</v>
      </c>
      <c r="Q5628" s="102">
        <f t="shared" si="1955"/>
        <v>0</v>
      </c>
      <c r="R5628" s="35"/>
    </row>
    <row r="5629" spans="1:18" x14ac:dyDescent="0.3">
      <c r="A5629" s="40" t="s">
        <v>796</v>
      </c>
      <c r="B5629" s="40" t="s">
        <v>166</v>
      </c>
      <c r="C5629" s="40" t="s">
        <v>1204</v>
      </c>
      <c r="D5629" s="40" t="s">
        <v>1943</v>
      </c>
      <c r="E5629" s="88" t="s">
        <v>3016</v>
      </c>
      <c r="F5629" s="40" t="s">
        <v>1949</v>
      </c>
      <c r="G5629" s="81" t="s">
        <v>3072</v>
      </c>
      <c r="H5629" s="9" t="s">
        <v>11</v>
      </c>
      <c r="I5629" s="102">
        <v>9000</v>
      </c>
      <c r="J5629" s="102">
        <v>9000</v>
      </c>
      <c r="K5629" s="102"/>
      <c r="L5629" s="102">
        <f t="shared" si="1951"/>
        <v>0</v>
      </c>
      <c r="M5629" s="102">
        <v>0</v>
      </c>
      <c r="N5629" s="102"/>
      <c r="O5629" s="102"/>
      <c r="P5629" s="102">
        <f t="shared" si="1954"/>
        <v>0</v>
      </c>
      <c r="Q5629" s="102">
        <f t="shared" si="1955"/>
        <v>0</v>
      </c>
      <c r="R5629" s="35"/>
    </row>
    <row r="5630" spans="1:18" x14ac:dyDescent="0.3">
      <c r="A5630" s="40" t="s">
        <v>796</v>
      </c>
      <c r="B5630" s="40" t="s">
        <v>166</v>
      </c>
      <c r="C5630" s="40" t="s">
        <v>1204</v>
      </c>
      <c r="D5630" s="40" t="s">
        <v>1943</v>
      </c>
      <c r="E5630" s="52" t="s">
        <v>124</v>
      </c>
      <c r="F5630" s="52" t="s">
        <v>0</v>
      </c>
      <c r="G5630" s="52" t="s">
        <v>0</v>
      </c>
      <c r="H5630" s="6" t="s">
        <v>14</v>
      </c>
      <c r="I5630" s="104">
        <f>SUM(I5631)</f>
        <v>131751</v>
      </c>
      <c r="J5630" s="104">
        <f>SUM(J5631)</f>
        <v>131751</v>
      </c>
      <c r="K5630" s="104">
        <f>SUM(K5631)</f>
        <v>0</v>
      </c>
      <c r="L5630" s="104">
        <f t="shared" si="1951"/>
        <v>39364</v>
      </c>
      <c r="M5630" s="104">
        <f>SUM(M5631)</f>
        <v>11364</v>
      </c>
      <c r="N5630" s="104">
        <f t="shared" ref="N5630:O5630" si="1969">SUM(N5631)</f>
        <v>15000</v>
      </c>
      <c r="O5630" s="104">
        <f t="shared" si="1969"/>
        <v>13000</v>
      </c>
      <c r="P5630" s="104">
        <f t="shared" si="1954"/>
        <v>39364</v>
      </c>
      <c r="Q5630" s="104">
        <f t="shared" si="1955"/>
        <v>29.877572086739377</v>
      </c>
      <c r="R5630" s="35"/>
    </row>
    <row r="5631" spans="1:18" x14ac:dyDescent="0.3">
      <c r="A5631" s="40" t="s">
        <v>796</v>
      </c>
      <c r="B5631" s="40" t="s">
        <v>166</v>
      </c>
      <c r="C5631" s="40" t="s">
        <v>1204</v>
      </c>
      <c r="D5631" s="40" t="s">
        <v>1943</v>
      </c>
      <c r="E5631" s="88" t="s">
        <v>3017</v>
      </c>
      <c r="F5631" s="40"/>
      <c r="G5631" s="81" t="s">
        <v>3072</v>
      </c>
      <c r="H5631" s="9" t="s">
        <v>15</v>
      </c>
      <c r="I5631" s="102">
        <v>131751</v>
      </c>
      <c r="J5631" s="102">
        <v>131751</v>
      </c>
      <c r="K5631" s="102"/>
      <c r="L5631" s="102">
        <f t="shared" si="1951"/>
        <v>39364</v>
      </c>
      <c r="M5631" s="102">
        <v>11364</v>
      </c>
      <c r="N5631" s="102">
        <v>15000</v>
      </c>
      <c r="O5631" s="102">
        <v>13000</v>
      </c>
      <c r="P5631" s="102">
        <f t="shared" si="1954"/>
        <v>39364</v>
      </c>
      <c r="Q5631" s="102">
        <f t="shared" si="1955"/>
        <v>29.877572086739377</v>
      </c>
      <c r="R5631" s="35"/>
    </row>
    <row r="5632" spans="1:18" x14ac:dyDescent="0.3">
      <c r="A5632" s="40" t="s">
        <v>796</v>
      </c>
      <c r="B5632" s="40" t="s">
        <v>166</v>
      </c>
      <c r="C5632" s="40" t="s">
        <v>1204</v>
      </c>
      <c r="D5632" s="40" t="s">
        <v>1943</v>
      </c>
      <c r="E5632" s="52" t="s">
        <v>125</v>
      </c>
      <c r="F5632" s="52" t="s">
        <v>0</v>
      </c>
      <c r="G5632" s="52" t="s">
        <v>0</v>
      </c>
      <c r="H5632" s="6" t="s">
        <v>16</v>
      </c>
      <c r="I5632" s="104">
        <f>SUM(I5633:I5641)</f>
        <v>168600</v>
      </c>
      <c r="J5632" s="104">
        <f>SUM(J5633:J5641)</f>
        <v>144600</v>
      </c>
      <c r="K5632" s="104">
        <f>SUM(K5633:K5641)</f>
        <v>0</v>
      </c>
      <c r="L5632" s="104">
        <f t="shared" si="1951"/>
        <v>39899</v>
      </c>
      <c r="M5632" s="104">
        <f>SUM(M5633:M5641)</f>
        <v>349</v>
      </c>
      <c r="N5632" s="104">
        <f t="shared" ref="N5632:O5632" si="1970">SUM(N5633:N5641)</f>
        <v>22500</v>
      </c>
      <c r="O5632" s="104">
        <f t="shared" si="1970"/>
        <v>17050</v>
      </c>
      <c r="P5632" s="104">
        <f t="shared" si="1954"/>
        <v>39899</v>
      </c>
      <c r="Q5632" s="104">
        <f t="shared" si="1955"/>
        <v>27.592669432918392</v>
      </c>
      <c r="R5632" s="35"/>
    </row>
    <row r="5633" spans="1:18" x14ac:dyDescent="0.3">
      <c r="A5633" s="40" t="s">
        <v>796</v>
      </c>
      <c r="B5633" s="40" t="s">
        <v>166</v>
      </c>
      <c r="C5633" s="40" t="s">
        <v>1204</v>
      </c>
      <c r="D5633" s="40" t="s">
        <v>1943</v>
      </c>
      <c r="E5633" s="88" t="s">
        <v>3018</v>
      </c>
      <c r="F5633" s="40"/>
      <c r="G5633" s="81" t="s">
        <v>3072</v>
      </c>
      <c r="H5633" s="9" t="s">
        <v>17</v>
      </c>
      <c r="I5633" s="102">
        <v>1500</v>
      </c>
      <c r="J5633" s="102">
        <v>1500</v>
      </c>
      <c r="K5633" s="102"/>
      <c r="L5633" s="102">
        <f t="shared" si="1951"/>
        <v>0</v>
      </c>
      <c r="M5633" s="102">
        <v>0</v>
      </c>
      <c r="N5633" s="102"/>
      <c r="O5633" s="102"/>
      <c r="P5633" s="102">
        <f t="shared" si="1954"/>
        <v>0</v>
      </c>
      <c r="Q5633" s="102">
        <f t="shared" si="1955"/>
        <v>0</v>
      </c>
      <c r="R5633" s="35"/>
    </row>
    <row r="5634" spans="1:18" x14ac:dyDescent="0.3">
      <c r="A5634" s="40" t="s">
        <v>796</v>
      </c>
      <c r="B5634" s="40" t="s">
        <v>166</v>
      </c>
      <c r="C5634" s="40" t="s">
        <v>1204</v>
      </c>
      <c r="D5634" s="40" t="s">
        <v>1943</v>
      </c>
      <c r="E5634" s="88" t="s">
        <v>3031</v>
      </c>
      <c r="F5634" s="40"/>
      <c r="G5634" s="81" t="s">
        <v>3072</v>
      </c>
      <c r="H5634" s="9" t="s">
        <v>18</v>
      </c>
      <c r="I5634" s="102">
        <v>85000</v>
      </c>
      <c r="J5634" s="102">
        <v>85000</v>
      </c>
      <c r="K5634" s="102"/>
      <c r="L5634" s="102">
        <f t="shared" si="1951"/>
        <v>28000</v>
      </c>
      <c r="M5634" s="102">
        <v>0</v>
      </c>
      <c r="N5634" s="102">
        <v>16000</v>
      </c>
      <c r="O5634" s="102">
        <v>12000</v>
      </c>
      <c r="P5634" s="102">
        <f t="shared" si="1954"/>
        <v>28000</v>
      </c>
      <c r="Q5634" s="102">
        <f t="shared" si="1955"/>
        <v>32.941176470588232</v>
      </c>
      <c r="R5634" s="35"/>
    </row>
    <row r="5635" spans="1:18" x14ac:dyDescent="0.3">
      <c r="A5635" s="40" t="s">
        <v>796</v>
      </c>
      <c r="B5635" s="40" t="s">
        <v>166</v>
      </c>
      <c r="C5635" s="40" t="s">
        <v>1204</v>
      </c>
      <c r="D5635" s="40" t="s">
        <v>1943</v>
      </c>
      <c r="E5635" s="88" t="s">
        <v>3032</v>
      </c>
      <c r="F5635" s="40"/>
      <c r="G5635" s="81" t="s">
        <v>3072</v>
      </c>
      <c r="H5635" s="9" t="s">
        <v>19</v>
      </c>
      <c r="I5635" s="102">
        <v>10000</v>
      </c>
      <c r="J5635" s="102">
        <v>10000</v>
      </c>
      <c r="K5635" s="102"/>
      <c r="L5635" s="102">
        <f t="shared" si="1951"/>
        <v>2850</v>
      </c>
      <c r="M5635" s="102">
        <v>0</v>
      </c>
      <c r="N5635" s="102">
        <v>2000</v>
      </c>
      <c r="O5635" s="102">
        <v>850</v>
      </c>
      <c r="P5635" s="102">
        <f t="shared" si="1954"/>
        <v>2850</v>
      </c>
      <c r="Q5635" s="102">
        <f t="shared" si="1955"/>
        <v>28.499999999999996</v>
      </c>
      <c r="R5635" s="35"/>
    </row>
    <row r="5636" spans="1:18" x14ac:dyDescent="0.3">
      <c r="A5636" s="40" t="s">
        <v>796</v>
      </c>
      <c r="B5636" s="40" t="s">
        <v>166</v>
      </c>
      <c r="C5636" s="40" t="s">
        <v>1204</v>
      </c>
      <c r="D5636" s="40" t="s">
        <v>1943</v>
      </c>
      <c r="E5636" s="88" t="s">
        <v>3026</v>
      </c>
      <c r="F5636" s="40"/>
      <c r="G5636" s="81" t="s">
        <v>3072</v>
      </c>
      <c r="H5636" s="9" t="s">
        <v>20</v>
      </c>
      <c r="I5636" s="102">
        <v>13000</v>
      </c>
      <c r="J5636" s="102">
        <v>9000</v>
      </c>
      <c r="K5636" s="102"/>
      <c r="L5636" s="102">
        <f t="shared" si="1951"/>
        <v>2000</v>
      </c>
      <c r="M5636" s="102">
        <v>0</v>
      </c>
      <c r="N5636" s="102">
        <v>1000</v>
      </c>
      <c r="O5636" s="102">
        <v>1000</v>
      </c>
      <c r="P5636" s="102">
        <f t="shared" si="1954"/>
        <v>2000</v>
      </c>
      <c r="Q5636" s="102">
        <f t="shared" si="1955"/>
        <v>22.222222222222221</v>
      </c>
      <c r="R5636" s="35"/>
    </row>
    <row r="5637" spans="1:18" x14ac:dyDescent="0.3">
      <c r="A5637" s="40" t="s">
        <v>796</v>
      </c>
      <c r="B5637" s="40" t="s">
        <v>166</v>
      </c>
      <c r="C5637" s="40" t="s">
        <v>1204</v>
      </c>
      <c r="D5637" s="40" t="s">
        <v>1943</v>
      </c>
      <c r="E5637" s="88" t="s">
        <v>3033</v>
      </c>
      <c r="F5637" s="40"/>
      <c r="G5637" s="81" t="s">
        <v>3072</v>
      </c>
      <c r="H5637" s="9" t="s">
        <v>21</v>
      </c>
      <c r="I5637" s="102">
        <v>3000</v>
      </c>
      <c r="J5637" s="102">
        <v>1500</v>
      </c>
      <c r="K5637" s="102"/>
      <c r="L5637" s="102">
        <f t="shared" si="1951"/>
        <v>0</v>
      </c>
      <c r="M5637" s="102">
        <v>0</v>
      </c>
      <c r="N5637" s="102">
        <v>0</v>
      </c>
      <c r="O5637" s="102">
        <v>0</v>
      </c>
      <c r="P5637" s="102">
        <f t="shared" si="1954"/>
        <v>0</v>
      </c>
      <c r="Q5637" s="102">
        <f t="shared" si="1955"/>
        <v>0</v>
      </c>
      <c r="R5637" s="35"/>
    </row>
    <row r="5638" spans="1:18" x14ac:dyDescent="0.3">
      <c r="A5638" s="40" t="s">
        <v>796</v>
      </c>
      <c r="B5638" s="40" t="s">
        <v>166</v>
      </c>
      <c r="C5638" s="40" t="s">
        <v>1204</v>
      </c>
      <c r="D5638" s="40" t="s">
        <v>1943</v>
      </c>
      <c r="E5638" s="88" t="s">
        <v>3034</v>
      </c>
      <c r="F5638" s="40"/>
      <c r="G5638" s="81" t="s">
        <v>3072</v>
      </c>
      <c r="H5638" s="9" t="s">
        <v>22</v>
      </c>
      <c r="I5638" s="102">
        <v>1500</v>
      </c>
      <c r="J5638" s="102">
        <v>1500</v>
      </c>
      <c r="K5638" s="102"/>
      <c r="L5638" s="102">
        <f t="shared" si="1951"/>
        <v>300</v>
      </c>
      <c r="M5638" s="102">
        <v>0</v>
      </c>
      <c r="N5638" s="102">
        <v>150</v>
      </c>
      <c r="O5638" s="102">
        <v>150</v>
      </c>
      <c r="P5638" s="102">
        <f t="shared" si="1954"/>
        <v>300</v>
      </c>
      <c r="Q5638" s="102">
        <f t="shared" si="1955"/>
        <v>20</v>
      </c>
      <c r="R5638" s="35"/>
    </row>
    <row r="5639" spans="1:18" x14ac:dyDescent="0.3">
      <c r="A5639" s="40" t="s">
        <v>796</v>
      </c>
      <c r="B5639" s="40" t="s">
        <v>166</v>
      </c>
      <c r="C5639" s="40" t="s">
        <v>1204</v>
      </c>
      <c r="D5639" s="40" t="s">
        <v>1943</v>
      </c>
      <c r="E5639" s="88" t="s">
        <v>3035</v>
      </c>
      <c r="F5639" s="40"/>
      <c r="G5639" s="81" t="s">
        <v>3072</v>
      </c>
      <c r="H5639" s="9" t="s">
        <v>23</v>
      </c>
      <c r="I5639" s="102">
        <v>14500</v>
      </c>
      <c r="J5639" s="102">
        <v>10000</v>
      </c>
      <c r="K5639" s="102"/>
      <c r="L5639" s="102">
        <f t="shared" si="1951"/>
        <v>1800</v>
      </c>
      <c r="M5639" s="102">
        <v>0</v>
      </c>
      <c r="N5639" s="102">
        <v>1000</v>
      </c>
      <c r="O5639" s="102">
        <v>800</v>
      </c>
      <c r="P5639" s="102">
        <f t="shared" si="1954"/>
        <v>1800</v>
      </c>
      <c r="Q5639" s="102">
        <f t="shared" si="1955"/>
        <v>18</v>
      </c>
      <c r="R5639" s="35"/>
    </row>
    <row r="5640" spans="1:18" x14ac:dyDescent="0.3">
      <c r="A5640" s="40" t="s">
        <v>796</v>
      </c>
      <c r="B5640" s="40" t="s">
        <v>166</v>
      </c>
      <c r="C5640" s="40" t="s">
        <v>1204</v>
      </c>
      <c r="D5640" s="40" t="s">
        <v>1943</v>
      </c>
      <c r="E5640" s="88" t="s">
        <v>3036</v>
      </c>
      <c r="F5640" s="40"/>
      <c r="G5640" s="81" t="s">
        <v>3072</v>
      </c>
      <c r="H5640" s="9" t="s">
        <v>24</v>
      </c>
      <c r="I5640" s="102">
        <v>2100</v>
      </c>
      <c r="J5640" s="102">
        <v>0</v>
      </c>
      <c r="K5640" s="102"/>
      <c r="L5640" s="102">
        <f t="shared" si="1951"/>
        <v>0</v>
      </c>
      <c r="M5640" s="102">
        <v>0</v>
      </c>
      <c r="N5640" s="102"/>
      <c r="O5640" s="102"/>
      <c r="P5640" s="102">
        <f t="shared" si="1954"/>
        <v>0</v>
      </c>
      <c r="Q5640" s="102" t="str">
        <f t="shared" si="1955"/>
        <v>-</v>
      </c>
      <c r="R5640" s="35"/>
    </row>
    <row r="5641" spans="1:18" x14ac:dyDescent="0.3">
      <c r="A5641" s="41" t="s">
        <v>796</v>
      </c>
      <c r="B5641" s="41" t="s">
        <v>166</v>
      </c>
      <c r="C5641" s="41" t="s">
        <v>1204</v>
      </c>
      <c r="D5641" s="41" t="s">
        <v>1943</v>
      </c>
      <c r="E5641" s="41" t="s">
        <v>127</v>
      </c>
      <c r="F5641" s="40" t="s">
        <v>0</v>
      </c>
      <c r="G5641" s="81" t="s">
        <v>0</v>
      </c>
      <c r="H5641" s="6" t="s">
        <v>25</v>
      </c>
      <c r="I5641" s="104">
        <f>SUM(I5642:I5644)</f>
        <v>38000</v>
      </c>
      <c r="J5641" s="104">
        <f>SUM(J5642:J5644)</f>
        <v>26100</v>
      </c>
      <c r="K5641" s="104">
        <f>SUM(K5642:K5644)</f>
        <v>0</v>
      </c>
      <c r="L5641" s="104">
        <f t="shared" si="1951"/>
        <v>4949</v>
      </c>
      <c r="M5641" s="104">
        <f>SUM(M5642:M5644)</f>
        <v>349</v>
      </c>
      <c r="N5641" s="104">
        <f t="shared" ref="N5641:O5641" si="1971">SUM(N5642:N5644)</f>
        <v>2350</v>
      </c>
      <c r="O5641" s="104">
        <f t="shared" si="1971"/>
        <v>2250</v>
      </c>
      <c r="P5641" s="104">
        <f t="shared" si="1954"/>
        <v>4949</v>
      </c>
      <c r="Q5641" s="104">
        <f t="shared" si="1955"/>
        <v>18.961685823754788</v>
      </c>
      <c r="R5641" s="35"/>
    </row>
    <row r="5642" spans="1:18" x14ac:dyDescent="0.3">
      <c r="A5642" s="40" t="s">
        <v>796</v>
      </c>
      <c r="B5642" s="40" t="s">
        <v>166</v>
      </c>
      <c r="C5642" s="40" t="s">
        <v>1204</v>
      </c>
      <c r="D5642" s="40" t="s">
        <v>1943</v>
      </c>
      <c r="E5642" s="88" t="s">
        <v>3019</v>
      </c>
      <c r="F5642" s="40"/>
      <c r="G5642" s="81" t="s">
        <v>3072</v>
      </c>
      <c r="H5642" s="9" t="s">
        <v>25</v>
      </c>
      <c r="I5642" s="102">
        <v>29900</v>
      </c>
      <c r="J5642" s="102">
        <v>18000</v>
      </c>
      <c r="K5642" s="102"/>
      <c r="L5642" s="102">
        <f t="shared" si="1951"/>
        <v>3000</v>
      </c>
      <c r="M5642" s="102">
        <v>0</v>
      </c>
      <c r="N5642" s="102">
        <v>1500</v>
      </c>
      <c r="O5642" s="102">
        <v>1500</v>
      </c>
      <c r="P5642" s="102">
        <f t="shared" si="1954"/>
        <v>3000</v>
      </c>
      <c r="Q5642" s="102">
        <f t="shared" si="1955"/>
        <v>16.666666666666664</v>
      </c>
      <c r="R5642" s="35"/>
    </row>
    <row r="5643" spans="1:18" x14ac:dyDescent="0.3">
      <c r="A5643" s="40" t="s">
        <v>796</v>
      </c>
      <c r="B5643" s="40" t="s">
        <v>166</v>
      </c>
      <c r="C5643" s="40" t="s">
        <v>1204</v>
      </c>
      <c r="D5643" s="40" t="s">
        <v>1943</v>
      </c>
      <c r="E5643" s="88" t="s">
        <v>3019</v>
      </c>
      <c r="F5643" s="40" t="s">
        <v>1950</v>
      </c>
      <c r="G5643" s="81" t="s">
        <v>3072</v>
      </c>
      <c r="H5643" s="9" t="s">
        <v>135</v>
      </c>
      <c r="I5643" s="102">
        <v>4500</v>
      </c>
      <c r="J5643" s="102">
        <v>4500</v>
      </c>
      <c r="K5643" s="102"/>
      <c r="L5643" s="102">
        <f t="shared" ref="L5643:L5706" si="1972">SUM(M5643:O5643)</f>
        <v>1349</v>
      </c>
      <c r="M5643" s="102">
        <v>349</v>
      </c>
      <c r="N5643" s="102">
        <v>550</v>
      </c>
      <c r="O5643" s="102">
        <v>450</v>
      </c>
      <c r="P5643" s="102">
        <f t="shared" si="1954"/>
        <v>1349</v>
      </c>
      <c r="Q5643" s="102">
        <f t="shared" si="1955"/>
        <v>29.977777777777774</v>
      </c>
      <c r="R5643" s="35"/>
    </row>
    <row r="5644" spans="1:18" ht="20.399999999999999" x14ac:dyDescent="0.3">
      <c r="A5644" s="40" t="s">
        <v>796</v>
      </c>
      <c r="B5644" s="40" t="s">
        <v>166</v>
      </c>
      <c r="C5644" s="40" t="s">
        <v>1204</v>
      </c>
      <c r="D5644" s="40" t="s">
        <v>1943</v>
      </c>
      <c r="E5644" s="88" t="s">
        <v>3019</v>
      </c>
      <c r="F5644" s="40" t="s">
        <v>1951</v>
      </c>
      <c r="G5644" s="81" t="s">
        <v>3072</v>
      </c>
      <c r="H5644" s="9" t="s">
        <v>141</v>
      </c>
      <c r="I5644" s="102">
        <v>3600</v>
      </c>
      <c r="J5644" s="102">
        <v>3600</v>
      </c>
      <c r="K5644" s="102"/>
      <c r="L5644" s="102">
        <f t="shared" si="1972"/>
        <v>600</v>
      </c>
      <c r="M5644" s="102">
        <v>0</v>
      </c>
      <c r="N5644" s="102">
        <v>300</v>
      </c>
      <c r="O5644" s="102">
        <v>300</v>
      </c>
      <c r="P5644" s="102">
        <f t="shared" si="1954"/>
        <v>600</v>
      </c>
      <c r="Q5644" s="102">
        <f t="shared" si="1955"/>
        <v>16.666666666666664</v>
      </c>
      <c r="R5644" s="35"/>
    </row>
    <row r="5645" spans="1:18" s="34" customFormat="1" ht="20.399999999999999" x14ac:dyDescent="0.3">
      <c r="A5645" s="43" t="s">
        <v>0</v>
      </c>
      <c r="B5645" s="43" t="s">
        <v>0</v>
      </c>
      <c r="C5645" s="43" t="s">
        <v>0</v>
      </c>
      <c r="D5645" s="49" t="s">
        <v>0</v>
      </c>
      <c r="E5645" s="49" t="s">
        <v>0</v>
      </c>
      <c r="F5645" s="49" t="s">
        <v>0</v>
      </c>
      <c r="G5645" s="49" t="s">
        <v>0</v>
      </c>
      <c r="H5645" s="21" t="s">
        <v>35</v>
      </c>
      <c r="I5645" s="112">
        <f t="shared" ref="I5645:O5646" si="1973">SUM(I5646)</f>
        <v>100</v>
      </c>
      <c r="J5645" s="112">
        <f t="shared" si="1973"/>
        <v>100</v>
      </c>
      <c r="K5645" s="112">
        <f t="shared" si="1973"/>
        <v>0</v>
      </c>
      <c r="L5645" s="112">
        <f t="shared" si="1972"/>
        <v>0</v>
      </c>
      <c r="M5645" s="112">
        <f t="shared" si="1973"/>
        <v>0</v>
      </c>
      <c r="N5645" s="112">
        <f t="shared" si="1973"/>
        <v>0</v>
      </c>
      <c r="O5645" s="112">
        <f t="shared" si="1973"/>
        <v>0</v>
      </c>
      <c r="P5645" s="112">
        <f t="shared" ref="P5645:P5708" si="1974">K5645+L5645</f>
        <v>0</v>
      </c>
      <c r="Q5645" s="112">
        <f t="shared" ref="Q5645:Q5708" si="1975">IF(J5645=0,"-",P5645/J5645*100)</f>
        <v>0</v>
      </c>
      <c r="R5645" s="35"/>
    </row>
    <row r="5646" spans="1:18" x14ac:dyDescent="0.3">
      <c r="A5646" s="40" t="s">
        <v>796</v>
      </c>
      <c r="B5646" s="40" t="s">
        <v>166</v>
      </c>
      <c r="C5646" s="40" t="s">
        <v>1204</v>
      </c>
      <c r="D5646" s="40" t="s">
        <v>1943</v>
      </c>
      <c r="E5646" s="52" t="s">
        <v>142</v>
      </c>
      <c r="F5646" s="52" t="s">
        <v>0</v>
      </c>
      <c r="G5646" s="52" t="s">
        <v>0</v>
      </c>
      <c r="H5646" s="6" t="s">
        <v>27</v>
      </c>
      <c r="I5646" s="104">
        <f t="shared" si="1973"/>
        <v>100</v>
      </c>
      <c r="J5646" s="104">
        <f t="shared" si="1973"/>
        <v>100</v>
      </c>
      <c r="K5646" s="104">
        <f t="shared" si="1973"/>
        <v>0</v>
      </c>
      <c r="L5646" s="104">
        <f t="shared" si="1972"/>
        <v>0</v>
      </c>
      <c r="M5646" s="104">
        <f t="shared" si="1973"/>
        <v>0</v>
      </c>
      <c r="N5646" s="104">
        <f t="shared" si="1973"/>
        <v>0</v>
      </c>
      <c r="O5646" s="104">
        <f t="shared" si="1973"/>
        <v>0</v>
      </c>
      <c r="P5646" s="104">
        <f t="shared" si="1974"/>
        <v>0</v>
      </c>
      <c r="Q5646" s="104">
        <f t="shared" si="1975"/>
        <v>0</v>
      </c>
      <c r="R5646" s="35"/>
    </row>
    <row r="5647" spans="1:18" x14ac:dyDescent="0.3">
      <c r="A5647" s="40" t="s">
        <v>796</v>
      </c>
      <c r="B5647" s="40" t="s">
        <v>166</v>
      </c>
      <c r="C5647" s="40" t="s">
        <v>1204</v>
      </c>
      <c r="D5647" s="40" t="s">
        <v>1943</v>
      </c>
      <c r="E5647" s="88" t="s">
        <v>3021</v>
      </c>
      <c r="F5647" s="40"/>
      <c r="G5647" s="81" t="s">
        <v>3072</v>
      </c>
      <c r="H5647" s="9" t="s">
        <v>34</v>
      </c>
      <c r="I5647" s="102">
        <v>100</v>
      </c>
      <c r="J5647" s="102">
        <v>100</v>
      </c>
      <c r="K5647" s="102"/>
      <c r="L5647" s="102">
        <f t="shared" si="1972"/>
        <v>0</v>
      </c>
      <c r="M5647" s="102">
        <v>0</v>
      </c>
      <c r="N5647" s="102"/>
      <c r="O5647" s="102"/>
      <c r="P5647" s="102">
        <f t="shared" si="1974"/>
        <v>0</v>
      </c>
      <c r="Q5647" s="102">
        <f t="shared" si="1975"/>
        <v>0</v>
      </c>
      <c r="R5647" s="35"/>
    </row>
    <row r="5648" spans="1:18" s="34" customFormat="1" ht="20.399999999999999" x14ac:dyDescent="0.3">
      <c r="A5648" s="43" t="s">
        <v>0</v>
      </c>
      <c r="B5648" s="43" t="s">
        <v>0</v>
      </c>
      <c r="C5648" s="43" t="s">
        <v>0</v>
      </c>
      <c r="D5648" s="49" t="s">
        <v>0</v>
      </c>
      <c r="E5648" s="49" t="s">
        <v>0</v>
      </c>
      <c r="F5648" s="49" t="s">
        <v>0</v>
      </c>
      <c r="G5648" s="49" t="s">
        <v>0</v>
      </c>
      <c r="H5648" s="21" t="s">
        <v>53</v>
      </c>
      <c r="I5648" s="112">
        <f>SUM(I5649)</f>
        <v>6000</v>
      </c>
      <c r="J5648" s="112">
        <f>SUM(J5649)</f>
        <v>3000</v>
      </c>
      <c r="K5648" s="112">
        <f>SUM(K5649)</f>
        <v>0</v>
      </c>
      <c r="L5648" s="112">
        <f t="shared" si="1972"/>
        <v>0</v>
      </c>
      <c r="M5648" s="112">
        <f>SUM(M5649)</f>
        <v>0</v>
      </c>
      <c r="N5648" s="112">
        <f t="shared" ref="N5648:O5648" si="1976">SUM(N5649)</f>
        <v>0</v>
      </c>
      <c r="O5648" s="112">
        <f t="shared" si="1976"/>
        <v>0</v>
      </c>
      <c r="P5648" s="112">
        <f t="shared" si="1974"/>
        <v>0</v>
      </c>
      <c r="Q5648" s="112">
        <f t="shared" si="1975"/>
        <v>0</v>
      </c>
      <c r="R5648" s="35"/>
    </row>
    <row r="5649" spans="1:18" x14ac:dyDescent="0.3">
      <c r="A5649" s="40" t="s">
        <v>796</v>
      </c>
      <c r="B5649" s="40" t="s">
        <v>166</v>
      </c>
      <c r="C5649" s="40" t="s">
        <v>1204</v>
      </c>
      <c r="D5649" s="40" t="s">
        <v>1943</v>
      </c>
      <c r="E5649" s="52" t="s">
        <v>149</v>
      </c>
      <c r="F5649" s="52" t="s">
        <v>0</v>
      </c>
      <c r="G5649" s="52" t="s">
        <v>0</v>
      </c>
      <c r="H5649" s="6" t="s">
        <v>46</v>
      </c>
      <c r="I5649" s="104">
        <f>SUM(I5650:I5651)</f>
        <v>6000</v>
      </c>
      <c r="J5649" s="104">
        <f>SUM(J5650:J5651)</f>
        <v>3000</v>
      </c>
      <c r="K5649" s="104">
        <f>SUM(K5650:K5651)</f>
        <v>0</v>
      </c>
      <c r="L5649" s="104">
        <f t="shared" si="1972"/>
        <v>0</v>
      </c>
      <c r="M5649" s="104">
        <f>SUM(M5650:M5651)</f>
        <v>0</v>
      </c>
      <c r="N5649" s="104">
        <f t="shared" ref="N5649:O5649" si="1977">SUM(N5650:N5651)</f>
        <v>0</v>
      </c>
      <c r="O5649" s="104">
        <f t="shared" si="1977"/>
        <v>0</v>
      </c>
      <c r="P5649" s="104">
        <f t="shared" si="1974"/>
        <v>0</v>
      </c>
      <c r="Q5649" s="104">
        <f t="shared" si="1975"/>
        <v>0</v>
      </c>
      <c r="R5649" s="35"/>
    </row>
    <row r="5650" spans="1:18" x14ac:dyDescent="0.3">
      <c r="A5650" s="40" t="s">
        <v>796</v>
      </c>
      <c r="B5650" s="40" t="s">
        <v>166</v>
      </c>
      <c r="C5650" s="40" t="s">
        <v>1204</v>
      </c>
      <c r="D5650" s="40" t="s">
        <v>1943</v>
      </c>
      <c r="E5650" s="88" t="s">
        <v>3022</v>
      </c>
      <c r="F5650" s="40"/>
      <c r="G5650" s="81" t="s">
        <v>3072</v>
      </c>
      <c r="H5650" s="9" t="s">
        <v>49</v>
      </c>
      <c r="I5650" s="102">
        <v>6000</v>
      </c>
      <c r="J5650" s="102">
        <v>3000</v>
      </c>
      <c r="K5650" s="102"/>
      <c r="L5650" s="102">
        <f t="shared" si="1972"/>
        <v>0</v>
      </c>
      <c r="M5650" s="102">
        <v>0</v>
      </c>
      <c r="N5650" s="102"/>
      <c r="O5650" s="102"/>
      <c r="P5650" s="102">
        <f t="shared" si="1974"/>
        <v>0</v>
      </c>
      <c r="Q5650" s="102">
        <f t="shared" si="1975"/>
        <v>0</v>
      </c>
      <c r="R5650" s="35"/>
    </row>
    <row r="5651" spans="1:18" x14ac:dyDescent="0.3">
      <c r="A5651" s="40" t="s">
        <v>796</v>
      </c>
      <c r="B5651" s="40" t="s">
        <v>166</v>
      </c>
      <c r="C5651" s="40" t="s">
        <v>1204</v>
      </c>
      <c r="D5651" s="40" t="s">
        <v>1943</v>
      </c>
      <c r="E5651" s="88" t="s">
        <v>3037</v>
      </c>
      <c r="F5651" s="40"/>
      <c r="G5651" s="81" t="s">
        <v>3072</v>
      </c>
      <c r="H5651" s="9" t="s">
        <v>52</v>
      </c>
      <c r="I5651" s="102">
        <v>0</v>
      </c>
      <c r="J5651" s="102">
        <v>0</v>
      </c>
      <c r="K5651" s="102"/>
      <c r="L5651" s="102">
        <f t="shared" si="1972"/>
        <v>0</v>
      </c>
      <c r="M5651" s="102">
        <v>0</v>
      </c>
      <c r="N5651" s="102"/>
      <c r="O5651" s="102"/>
      <c r="P5651" s="102">
        <f t="shared" si="1974"/>
        <v>0</v>
      </c>
      <c r="Q5651" s="102" t="str">
        <f t="shared" si="1975"/>
        <v>-</v>
      </c>
      <c r="R5651" s="35"/>
    </row>
    <row r="5652" spans="1:18" s="34" customFormat="1" x14ac:dyDescent="0.3">
      <c r="A5652" s="49" t="s">
        <v>0</v>
      </c>
      <c r="B5652" s="49" t="s">
        <v>0</v>
      </c>
      <c r="C5652" s="49" t="s">
        <v>0</v>
      </c>
      <c r="D5652" s="49" t="s">
        <v>0</v>
      </c>
      <c r="E5652" s="49" t="s">
        <v>0</v>
      </c>
      <c r="F5652" s="49" t="s">
        <v>0</v>
      </c>
      <c r="G5652" s="49" t="s">
        <v>0</v>
      </c>
      <c r="H5652" s="21" t="s">
        <v>1952</v>
      </c>
      <c r="I5652" s="112">
        <f>SUM(I5621,I5645,I5648)</f>
        <v>1721731</v>
      </c>
      <c r="J5652" s="112">
        <f>SUM(J5621,J5645,J5648)</f>
        <v>1694731</v>
      </c>
      <c r="K5652" s="112">
        <f>SUM(K5621,K5645,K5648)</f>
        <v>0</v>
      </c>
      <c r="L5652" s="112">
        <f t="shared" si="1972"/>
        <v>498626</v>
      </c>
      <c r="M5652" s="112">
        <f>SUM(M5621,M5645,M5648)</f>
        <v>131676</v>
      </c>
      <c r="N5652" s="112">
        <f t="shared" ref="N5652:O5652" si="1978">SUM(N5621,N5645,N5648)</f>
        <v>202200</v>
      </c>
      <c r="O5652" s="112">
        <f t="shared" si="1978"/>
        <v>164750</v>
      </c>
      <c r="P5652" s="112">
        <f t="shared" si="1974"/>
        <v>498626</v>
      </c>
      <c r="Q5652" s="112">
        <f t="shared" si="1975"/>
        <v>29.422132480021901</v>
      </c>
      <c r="R5652" s="35"/>
    </row>
    <row r="5653" spans="1:18" ht="15" thickBot="1" x14ac:dyDescent="0.35">
      <c r="A5653" s="81" t="s">
        <v>0</v>
      </c>
      <c r="B5653" s="81" t="s">
        <v>0</v>
      </c>
      <c r="C5653" s="81" t="s">
        <v>0</v>
      </c>
      <c r="D5653" s="81" t="s">
        <v>0</v>
      </c>
      <c r="E5653" s="81" t="s">
        <v>0</v>
      </c>
      <c r="F5653" s="81" t="s">
        <v>0</v>
      </c>
      <c r="G5653" s="81" t="s">
        <v>0</v>
      </c>
      <c r="H5653" s="6" t="s">
        <v>152</v>
      </c>
      <c r="I5653" s="104">
        <v>53</v>
      </c>
      <c r="J5653" s="104">
        <v>53</v>
      </c>
      <c r="K5653" s="104"/>
      <c r="L5653" s="104"/>
      <c r="M5653" s="104"/>
      <c r="N5653" s="104"/>
      <c r="O5653" s="104"/>
      <c r="P5653" s="104"/>
      <c r="Q5653" s="104"/>
      <c r="R5653" s="35"/>
    </row>
    <row r="5654" spans="1:18" s="34" customFormat="1" ht="31.2" thickBot="1" x14ac:dyDescent="0.35">
      <c r="A5654" s="127" t="s">
        <v>0</v>
      </c>
      <c r="B5654" s="127" t="s">
        <v>0</v>
      </c>
      <c r="C5654" s="127" t="s">
        <v>0</v>
      </c>
      <c r="D5654" s="127" t="s">
        <v>0</v>
      </c>
      <c r="E5654" s="127" t="s">
        <v>0</v>
      </c>
      <c r="F5654" s="127" t="s">
        <v>0</v>
      </c>
      <c r="G5654" s="127" t="s">
        <v>0</v>
      </c>
      <c r="H5654" s="29" t="s">
        <v>63</v>
      </c>
      <c r="I5654" s="124" t="s">
        <v>3013</v>
      </c>
      <c r="J5654" s="124" t="s">
        <v>2</v>
      </c>
      <c r="K5654" s="124" t="s">
        <v>3097</v>
      </c>
      <c r="L5654" s="124" t="s">
        <v>3097</v>
      </c>
      <c r="M5654" s="124" t="s">
        <v>3098</v>
      </c>
      <c r="N5654" s="124" t="s">
        <v>3099</v>
      </c>
      <c r="O5654" s="124" t="s">
        <v>3100</v>
      </c>
      <c r="P5654" s="124" t="s">
        <v>3097</v>
      </c>
      <c r="Q5654" s="126" t="s">
        <v>3101</v>
      </c>
      <c r="R5654" s="35"/>
    </row>
    <row r="5655" spans="1:18" x14ac:dyDescent="0.3">
      <c r="A5655" s="128"/>
      <c r="B5655" s="128"/>
      <c r="C5655" s="128"/>
      <c r="D5655" s="128"/>
      <c r="E5655" s="128"/>
      <c r="F5655" s="128"/>
      <c r="G5655" s="128"/>
      <c r="H5655" s="10" t="s">
        <v>0</v>
      </c>
      <c r="I5655" s="103">
        <v>1</v>
      </c>
      <c r="J5655" s="103">
        <v>2</v>
      </c>
      <c r="K5655" s="103">
        <v>3</v>
      </c>
      <c r="L5655" s="103" t="s">
        <v>3</v>
      </c>
      <c r="M5655" s="103">
        <v>5</v>
      </c>
      <c r="N5655" s="103">
        <v>6</v>
      </c>
      <c r="O5655" s="103">
        <v>7</v>
      </c>
      <c r="P5655" s="103" t="s">
        <v>3102</v>
      </c>
      <c r="Q5655" s="103">
        <v>9</v>
      </c>
      <c r="R5655" s="35"/>
    </row>
    <row r="5656" spans="1:18" x14ac:dyDescent="0.3">
      <c r="A5656" s="128"/>
      <c r="B5656" s="128"/>
      <c r="C5656" s="128"/>
      <c r="D5656" s="128"/>
      <c r="E5656" s="128"/>
      <c r="F5656" s="128"/>
      <c r="G5656" s="128"/>
      <c r="H5656" s="11" t="s">
        <v>100</v>
      </c>
      <c r="I5656" s="105">
        <f>SUM(I5652)</f>
        <v>1721731</v>
      </c>
      <c r="J5656" s="105">
        <f>SUM(J5652)</f>
        <v>1694731</v>
      </c>
      <c r="K5656" s="105">
        <f>SUM(K5652)</f>
        <v>0</v>
      </c>
      <c r="L5656" s="105">
        <f t="shared" si="1972"/>
        <v>498626</v>
      </c>
      <c r="M5656" s="105">
        <f>SUM(M5652)</f>
        <v>131676</v>
      </c>
      <c r="N5656" s="105">
        <f t="shared" ref="N5656:O5656" si="1979">SUM(N5652)</f>
        <v>202200</v>
      </c>
      <c r="O5656" s="105">
        <f t="shared" si="1979"/>
        <v>164750</v>
      </c>
      <c r="P5656" s="105">
        <f t="shared" si="1974"/>
        <v>498626</v>
      </c>
      <c r="Q5656" s="105">
        <f t="shared" si="1975"/>
        <v>29.422132480021901</v>
      </c>
      <c r="R5656" s="35"/>
    </row>
    <row r="5657" spans="1:18" x14ac:dyDescent="0.3">
      <c r="A5657" s="128"/>
      <c r="B5657" s="128"/>
      <c r="C5657" s="128"/>
      <c r="D5657" s="128"/>
      <c r="E5657" s="128"/>
      <c r="F5657" s="128"/>
      <c r="G5657" s="128"/>
      <c r="H5657" s="12" t="s">
        <v>62</v>
      </c>
      <c r="I5657" s="105">
        <f>SUM(I5656)</f>
        <v>1721731</v>
      </c>
      <c r="J5657" s="105">
        <f>SUM(J5656)</f>
        <v>1694731</v>
      </c>
      <c r="K5657" s="105">
        <f>SUM(K5656)</f>
        <v>0</v>
      </c>
      <c r="L5657" s="105">
        <f t="shared" si="1972"/>
        <v>498626</v>
      </c>
      <c r="M5657" s="105">
        <f>SUM(M5656)</f>
        <v>131676</v>
      </c>
      <c r="N5657" s="105">
        <f t="shared" ref="N5657:O5657" si="1980">SUM(N5656)</f>
        <v>202200</v>
      </c>
      <c r="O5657" s="105">
        <f t="shared" si="1980"/>
        <v>164750</v>
      </c>
      <c r="P5657" s="105">
        <f t="shared" si="1974"/>
        <v>498626</v>
      </c>
      <c r="Q5657" s="105">
        <f t="shared" si="1975"/>
        <v>29.422132480021901</v>
      </c>
      <c r="R5657" s="35"/>
    </row>
    <row r="5658" spans="1:18" ht="15" thickBot="1" x14ac:dyDescent="0.35">
      <c r="A5658" s="129"/>
      <c r="B5658" s="129"/>
      <c r="C5658" s="129"/>
      <c r="D5658" s="129"/>
      <c r="E5658" s="129"/>
      <c r="F5658" s="129"/>
      <c r="G5658" s="129"/>
      <c r="R5658" s="35"/>
    </row>
    <row r="5659" spans="1:18" s="34" customFormat="1" ht="31.2" thickBot="1" x14ac:dyDescent="0.35">
      <c r="A5659" s="45" t="s">
        <v>112</v>
      </c>
      <c r="B5659" s="45" t="s">
        <v>113</v>
      </c>
      <c r="C5659" s="45" t="s">
        <v>114</v>
      </c>
      <c r="D5659" s="46" t="s">
        <v>0</v>
      </c>
      <c r="E5659" s="45" t="s">
        <v>3014</v>
      </c>
      <c r="F5659" s="45" t="s">
        <v>115</v>
      </c>
      <c r="G5659" s="45" t="s">
        <v>116</v>
      </c>
      <c r="H5659" s="29" t="s">
        <v>1</v>
      </c>
      <c r="I5659" s="124" t="s">
        <v>3013</v>
      </c>
      <c r="J5659" s="124" t="s">
        <v>2</v>
      </c>
      <c r="K5659" s="124" t="s">
        <v>3097</v>
      </c>
      <c r="L5659" s="124" t="s">
        <v>3097</v>
      </c>
      <c r="M5659" s="124" t="s">
        <v>3098</v>
      </c>
      <c r="N5659" s="124" t="s">
        <v>3099</v>
      </c>
      <c r="O5659" s="124" t="s">
        <v>3100</v>
      </c>
      <c r="P5659" s="124" t="s">
        <v>3097</v>
      </c>
      <c r="Q5659" s="126" t="s">
        <v>3101</v>
      </c>
      <c r="R5659" s="35"/>
    </row>
    <row r="5660" spans="1:18" x14ac:dyDescent="0.3">
      <c r="A5660" s="50" t="s">
        <v>0</v>
      </c>
      <c r="B5660" s="50" t="s">
        <v>0</v>
      </c>
      <c r="C5660" s="50" t="s">
        <v>0</v>
      </c>
      <c r="D5660" s="51" t="s">
        <v>0</v>
      </c>
      <c r="E5660" s="51" t="s">
        <v>0</v>
      </c>
      <c r="F5660" s="86" t="s">
        <v>0</v>
      </c>
      <c r="G5660" s="87" t="s">
        <v>0</v>
      </c>
      <c r="H5660" s="8" t="s">
        <v>0</v>
      </c>
      <c r="I5660" s="103">
        <v>1</v>
      </c>
      <c r="J5660" s="103">
        <v>2</v>
      </c>
      <c r="K5660" s="103">
        <v>3</v>
      </c>
      <c r="L5660" s="103" t="s">
        <v>3</v>
      </c>
      <c r="M5660" s="103">
        <v>5</v>
      </c>
      <c r="N5660" s="103">
        <v>6</v>
      </c>
      <c r="O5660" s="103">
        <v>7</v>
      </c>
      <c r="P5660" s="103" t="s">
        <v>3102</v>
      </c>
      <c r="Q5660" s="103">
        <v>9</v>
      </c>
      <c r="R5660" s="35"/>
    </row>
    <row r="5661" spans="1:18" x14ac:dyDescent="0.3">
      <c r="A5661" s="41" t="s">
        <v>796</v>
      </c>
      <c r="B5661" s="41" t="s">
        <v>166</v>
      </c>
      <c r="C5661" s="40" t="s">
        <v>1215</v>
      </c>
      <c r="D5661" s="40" t="s">
        <v>1953</v>
      </c>
      <c r="E5661" s="52" t="s">
        <v>0</v>
      </c>
      <c r="F5661" s="52" t="s">
        <v>0</v>
      </c>
      <c r="G5661" s="52" t="s">
        <v>0</v>
      </c>
      <c r="H5661" s="6" t="s">
        <v>1954</v>
      </c>
      <c r="I5661" s="102"/>
      <c r="J5661" s="102"/>
      <c r="K5661" s="102"/>
      <c r="L5661" s="102">
        <f t="shared" si="1972"/>
        <v>0</v>
      </c>
      <c r="M5661" s="102">
        <v>0</v>
      </c>
      <c r="N5661" s="102"/>
      <c r="O5661" s="102"/>
      <c r="P5661" s="102">
        <f t="shared" si="1974"/>
        <v>0</v>
      </c>
      <c r="Q5661" s="102" t="str">
        <f t="shared" si="1975"/>
        <v>-</v>
      </c>
      <c r="R5661" s="35"/>
    </row>
    <row r="5662" spans="1:18" s="34" customFormat="1" ht="20.399999999999999" x14ac:dyDescent="0.3">
      <c r="A5662" s="43" t="s">
        <v>0</v>
      </c>
      <c r="B5662" s="43" t="s">
        <v>0</v>
      </c>
      <c r="C5662" s="43" t="s">
        <v>0</v>
      </c>
      <c r="D5662" s="49" t="s">
        <v>0</v>
      </c>
      <c r="E5662" s="49" t="s">
        <v>0</v>
      </c>
      <c r="F5662" s="49" t="s">
        <v>0</v>
      </c>
      <c r="G5662" s="49" t="s">
        <v>0</v>
      </c>
      <c r="H5662" s="21" t="s">
        <v>26</v>
      </c>
      <c r="I5662" s="112">
        <f>SUM(I5663,I5671,I5673)</f>
        <v>1071835</v>
      </c>
      <c r="J5662" s="112">
        <f>SUM(J5663,J5671,J5673)</f>
        <v>1039535</v>
      </c>
      <c r="K5662" s="112">
        <f>SUM(K5663,K5671,K5673)</f>
        <v>0</v>
      </c>
      <c r="L5662" s="112">
        <f t="shared" si="1972"/>
        <v>263043</v>
      </c>
      <c r="M5662" s="112">
        <f>SUM(M5663,M5671,M5673)</f>
        <v>81515</v>
      </c>
      <c r="N5662" s="112">
        <f t="shared" ref="N5662:O5662" si="1981">SUM(N5663,N5671,N5673)</f>
        <v>92564</v>
      </c>
      <c r="O5662" s="112">
        <f t="shared" si="1981"/>
        <v>88964</v>
      </c>
      <c r="P5662" s="112">
        <f t="shared" si="1974"/>
        <v>263043</v>
      </c>
      <c r="Q5662" s="112">
        <f t="shared" si="1975"/>
        <v>25.303909921262875</v>
      </c>
      <c r="R5662" s="35"/>
    </row>
    <row r="5663" spans="1:18" x14ac:dyDescent="0.3">
      <c r="A5663" s="40" t="s">
        <v>796</v>
      </c>
      <c r="B5663" s="40" t="s">
        <v>166</v>
      </c>
      <c r="C5663" s="40" t="s">
        <v>1215</v>
      </c>
      <c r="D5663" s="40" t="s">
        <v>1953</v>
      </c>
      <c r="E5663" s="52" t="s">
        <v>119</v>
      </c>
      <c r="F5663" s="52" t="s">
        <v>0</v>
      </c>
      <c r="G5663" s="52" t="s">
        <v>0</v>
      </c>
      <c r="H5663" s="6" t="s">
        <v>5</v>
      </c>
      <c r="I5663" s="104">
        <f>SUM(I5664,I5665)</f>
        <v>836353</v>
      </c>
      <c r="J5663" s="104">
        <f>SUM(J5664,J5665)</f>
        <v>836353</v>
      </c>
      <c r="K5663" s="104">
        <f>SUM(K5664,K5665)</f>
        <v>0</v>
      </c>
      <c r="L5663" s="104">
        <f t="shared" si="1972"/>
        <v>214457</v>
      </c>
      <c r="M5663" s="104">
        <f>SUM(M5664,M5665)</f>
        <v>74301</v>
      </c>
      <c r="N5663" s="104">
        <f t="shared" ref="N5663:O5663" si="1982">SUM(N5664,N5665)</f>
        <v>70078</v>
      </c>
      <c r="O5663" s="104">
        <f t="shared" si="1982"/>
        <v>70078</v>
      </c>
      <c r="P5663" s="104">
        <f t="shared" si="1974"/>
        <v>214457</v>
      </c>
      <c r="Q5663" s="104">
        <f t="shared" si="1975"/>
        <v>25.641923924467303</v>
      </c>
      <c r="R5663" s="35"/>
    </row>
    <row r="5664" spans="1:18" x14ac:dyDescent="0.3">
      <c r="A5664" s="40" t="s">
        <v>796</v>
      </c>
      <c r="B5664" s="40" t="s">
        <v>166</v>
      </c>
      <c r="C5664" s="40" t="s">
        <v>1215</v>
      </c>
      <c r="D5664" s="40" t="s">
        <v>1953</v>
      </c>
      <c r="E5664" s="88" t="s">
        <v>3015</v>
      </c>
      <c r="F5664" s="40"/>
      <c r="G5664" s="81" t="s">
        <v>3072</v>
      </c>
      <c r="H5664" s="9" t="s">
        <v>6</v>
      </c>
      <c r="I5664" s="102">
        <v>704794</v>
      </c>
      <c r="J5664" s="102">
        <v>704794</v>
      </c>
      <c r="K5664" s="102"/>
      <c r="L5664" s="102">
        <f t="shared" si="1972"/>
        <v>188645</v>
      </c>
      <c r="M5664" s="102">
        <v>66645</v>
      </c>
      <c r="N5664" s="102">
        <v>61000</v>
      </c>
      <c r="O5664" s="102">
        <v>61000</v>
      </c>
      <c r="P5664" s="102">
        <f t="shared" si="1974"/>
        <v>188645</v>
      </c>
      <c r="Q5664" s="102">
        <f t="shared" si="1975"/>
        <v>26.765977008884867</v>
      </c>
      <c r="R5664" s="35"/>
    </row>
    <row r="5665" spans="1:18" x14ac:dyDescent="0.3">
      <c r="A5665" s="41" t="s">
        <v>796</v>
      </c>
      <c r="B5665" s="41" t="s">
        <v>166</v>
      </c>
      <c r="C5665" s="41" t="s">
        <v>1215</v>
      </c>
      <c r="D5665" s="41" t="s">
        <v>1953</v>
      </c>
      <c r="E5665" s="41" t="s">
        <v>120</v>
      </c>
      <c r="F5665" s="40" t="s">
        <v>0</v>
      </c>
      <c r="G5665" s="81" t="s">
        <v>0</v>
      </c>
      <c r="H5665" s="6" t="s">
        <v>7</v>
      </c>
      <c r="I5665" s="104">
        <f>SUM(I5666:I5670)</f>
        <v>131559</v>
      </c>
      <c r="J5665" s="104">
        <f t="shared" ref="J5665:O5665" si="1983">SUM(J5666:J5670)</f>
        <v>131559</v>
      </c>
      <c r="K5665" s="104">
        <f t="shared" si="1983"/>
        <v>0</v>
      </c>
      <c r="L5665" s="104">
        <f t="shared" si="1972"/>
        <v>25812</v>
      </c>
      <c r="M5665" s="104">
        <f t="shared" si="1983"/>
        <v>7656</v>
      </c>
      <c r="N5665" s="104">
        <f t="shared" si="1983"/>
        <v>9078</v>
      </c>
      <c r="O5665" s="104">
        <f t="shared" si="1983"/>
        <v>9078</v>
      </c>
      <c r="P5665" s="104">
        <f t="shared" si="1974"/>
        <v>25812</v>
      </c>
      <c r="Q5665" s="104">
        <f t="shared" si="1975"/>
        <v>19.620094406311996</v>
      </c>
      <c r="R5665" s="35"/>
    </row>
    <row r="5666" spans="1:18" x14ac:dyDescent="0.3">
      <c r="A5666" s="40" t="s">
        <v>796</v>
      </c>
      <c r="B5666" s="40" t="s">
        <v>166</v>
      </c>
      <c r="C5666" s="40" t="s">
        <v>1215</v>
      </c>
      <c r="D5666" s="40" t="s">
        <v>1953</v>
      </c>
      <c r="E5666" s="88" t="s">
        <v>3016</v>
      </c>
      <c r="F5666" s="40" t="s">
        <v>1955</v>
      </c>
      <c r="G5666" s="81" t="s">
        <v>3072</v>
      </c>
      <c r="H5666" s="9" t="s">
        <v>9</v>
      </c>
      <c r="I5666" s="102">
        <v>24934</v>
      </c>
      <c r="J5666" s="102">
        <v>24934</v>
      </c>
      <c r="K5666" s="102"/>
      <c r="L5666" s="102">
        <f t="shared" si="1972"/>
        <v>5860</v>
      </c>
      <c r="M5666" s="102">
        <v>1704</v>
      </c>
      <c r="N5666" s="102">
        <v>2078</v>
      </c>
      <c r="O5666" s="102">
        <v>2078</v>
      </c>
      <c r="P5666" s="102">
        <f t="shared" si="1974"/>
        <v>5860</v>
      </c>
      <c r="Q5666" s="102">
        <f t="shared" si="1975"/>
        <v>23.502045399855621</v>
      </c>
      <c r="R5666" s="35"/>
    </row>
    <row r="5667" spans="1:18" x14ac:dyDescent="0.3">
      <c r="A5667" s="40" t="s">
        <v>796</v>
      </c>
      <c r="B5667" s="40" t="s">
        <v>166</v>
      </c>
      <c r="C5667" s="40" t="s">
        <v>1215</v>
      </c>
      <c r="D5667" s="40" t="s">
        <v>1953</v>
      </c>
      <c r="E5667" s="88" t="s">
        <v>3016</v>
      </c>
      <c r="F5667" s="40" t="s">
        <v>1956</v>
      </c>
      <c r="G5667" s="81" t="s">
        <v>3072</v>
      </c>
      <c r="H5667" s="9" t="s">
        <v>12</v>
      </c>
      <c r="I5667" s="102">
        <v>74800</v>
      </c>
      <c r="J5667" s="102">
        <v>74800</v>
      </c>
      <c r="K5667" s="102"/>
      <c r="L5667" s="102">
        <f t="shared" si="1972"/>
        <v>19952</v>
      </c>
      <c r="M5667" s="102">
        <v>5952</v>
      </c>
      <c r="N5667" s="102">
        <v>7000</v>
      </c>
      <c r="O5667" s="102">
        <v>7000</v>
      </c>
      <c r="P5667" s="102">
        <f t="shared" si="1974"/>
        <v>19952</v>
      </c>
      <c r="Q5667" s="102">
        <f t="shared" si="1975"/>
        <v>26.673796791443849</v>
      </c>
      <c r="R5667" s="35"/>
    </row>
    <row r="5668" spans="1:18" x14ac:dyDescent="0.3">
      <c r="A5668" s="40" t="s">
        <v>796</v>
      </c>
      <c r="B5668" s="40" t="s">
        <v>166</v>
      </c>
      <c r="C5668" s="40" t="s">
        <v>1215</v>
      </c>
      <c r="D5668" s="40" t="s">
        <v>1953</v>
      </c>
      <c r="E5668" s="88" t="s">
        <v>3016</v>
      </c>
      <c r="F5668" s="40" t="s">
        <v>1957</v>
      </c>
      <c r="G5668" s="81" t="s">
        <v>3072</v>
      </c>
      <c r="H5668" s="9" t="s">
        <v>10</v>
      </c>
      <c r="I5668" s="102">
        <v>16625</v>
      </c>
      <c r="J5668" s="102">
        <v>16625</v>
      </c>
      <c r="K5668" s="102"/>
      <c r="L5668" s="102">
        <f t="shared" si="1972"/>
        <v>0</v>
      </c>
      <c r="M5668" s="102">
        <v>0</v>
      </c>
      <c r="N5668" s="102"/>
      <c r="O5668" s="102"/>
      <c r="P5668" s="102">
        <f t="shared" si="1974"/>
        <v>0</v>
      </c>
      <c r="Q5668" s="102">
        <f t="shared" si="1975"/>
        <v>0</v>
      </c>
      <c r="R5668" s="35"/>
    </row>
    <row r="5669" spans="1:18" x14ac:dyDescent="0.3">
      <c r="A5669" s="40" t="s">
        <v>796</v>
      </c>
      <c r="B5669" s="40" t="s">
        <v>166</v>
      </c>
      <c r="C5669" s="40" t="s">
        <v>1215</v>
      </c>
      <c r="D5669" s="40" t="s">
        <v>1953</v>
      </c>
      <c r="E5669" s="88" t="s">
        <v>3016</v>
      </c>
      <c r="F5669" s="40" t="s">
        <v>1958</v>
      </c>
      <c r="G5669" s="81" t="s">
        <v>3072</v>
      </c>
      <c r="H5669" s="9" t="s">
        <v>8</v>
      </c>
      <c r="I5669" s="102">
        <v>0</v>
      </c>
      <c r="J5669" s="102">
        <v>0</v>
      </c>
      <c r="K5669" s="102"/>
      <c r="L5669" s="102">
        <f t="shared" si="1972"/>
        <v>0</v>
      </c>
      <c r="M5669" s="102">
        <v>0</v>
      </c>
      <c r="N5669" s="102">
        <v>0</v>
      </c>
      <c r="O5669" s="102">
        <v>0</v>
      </c>
      <c r="P5669" s="102">
        <f t="shared" si="1974"/>
        <v>0</v>
      </c>
      <c r="Q5669" s="102" t="str">
        <f t="shared" si="1975"/>
        <v>-</v>
      </c>
      <c r="R5669" s="35"/>
    </row>
    <row r="5670" spans="1:18" x14ac:dyDescent="0.3">
      <c r="A5670" s="40" t="s">
        <v>796</v>
      </c>
      <c r="B5670" s="40" t="s">
        <v>166</v>
      </c>
      <c r="C5670" s="40" t="s">
        <v>1215</v>
      </c>
      <c r="D5670" s="40" t="s">
        <v>1953</v>
      </c>
      <c r="E5670" s="88" t="s">
        <v>3016</v>
      </c>
      <c r="F5670" s="40" t="s">
        <v>1959</v>
      </c>
      <c r="G5670" s="81" t="s">
        <v>3072</v>
      </c>
      <c r="H5670" s="9" t="s">
        <v>11</v>
      </c>
      <c r="I5670" s="102">
        <v>15200</v>
      </c>
      <c r="J5670" s="102">
        <v>15200</v>
      </c>
      <c r="K5670" s="102"/>
      <c r="L5670" s="102">
        <f t="shared" si="1972"/>
        <v>0</v>
      </c>
      <c r="M5670" s="102">
        <v>0</v>
      </c>
      <c r="N5670" s="102"/>
      <c r="O5670" s="102"/>
      <c r="P5670" s="102">
        <f t="shared" si="1974"/>
        <v>0</v>
      </c>
      <c r="Q5670" s="102">
        <f t="shared" si="1975"/>
        <v>0</v>
      </c>
      <c r="R5670" s="35"/>
    </row>
    <row r="5671" spans="1:18" x14ac:dyDescent="0.3">
      <c r="A5671" s="40" t="s">
        <v>796</v>
      </c>
      <c r="B5671" s="40" t="s">
        <v>166</v>
      </c>
      <c r="C5671" s="40" t="s">
        <v>1215</v>
      </c>
      <c r="D5671" s="40" t="s">
        <v>1953</v>
      </c>
      <c r="E5671" s="52" t="s">
        <v>124</v>
      </c>
      <c r="F5671" s="52" t="s">
        <v>0</v>
      </c>
      <c r="G5671" s="52" t="s">
        <v>0</v>
      </c>
      <c r="H5671" s="6" t="s">
        <v>14</v>
      </c>
      <c r="I5671" s="104">
        <f t="shared" ref="I5671:O5671" si="1984">SUM(I5672)</f>
        <v>75672</v>
      </c>
      <c r="J5671" s="104">
        <f t="shared" si="1984"/>
        <v>75672</v>
      </c>
      <c r="K5671" s="104">
        <f t="shared" si="1984"/>
        <v>0</v>
      </c>
      <c r="L5671" s="104">
        <f t="shared" si="1972"/>
        <v>21499</v>
      </c>
      <c r="M5671" s="104">
        <f t="shared" si="1984"/>
        <v>6999</v>
      </c>
      <c r="N5671" s="104">
        <f t="shared" si="1984"/>
        <v>8000</v>
      </c>
      <c r="O5671" s="104">
        <f t="shared" si="1984"/>
        <v>6500</v>
      </c>
      <c r="P5671" s="104">
        <f t="shared" si="1974"/>
        <v>21499</v>
      </c>
      <c r="Q5671" s="104">
        <f t="shared" si="1975"/>
        <v>28.410772808965007</v>
      </c>
      <c r="R5671" s="35"/>
    </row>
    <row r="5672" spans="1:18" x14ac:dyDescent="0.3">
      <c r="A5672" s="40" t="s">
        <v>796</v>
      </c>
      <c r="B5672" s="40" t="s">
        <v>166</v>
      </c>
      <c r="C5672" s="40" t="s">
        <v>1215</v>
      </c>
      <c r="D5672" s="40" t="s">
        <v>1953</v>
      </c>
      <c r="E5672" s="88" t="s">
        <v>3017</v>
      </c>
      <c r="F5672" s="40"/>
      <c r="G5672" s="81" t="s">
        <v>3072</v>
      </c>
      <c r="H5672" s="9" t="s">
        <v>15</v>
      </c>
      <c r="I5672" s="102">
        <v>75672</v>
      </c>
      <c r="J5672" s="102">
        <v>75672</v>
      </c>
      <c r="K5672" s="102"/>
      <c r="L5672" s="102">
        <f t="shared" si="1972"/>
        <v>21499</v>
      </c>
      <c r="M5672" s="102">
        <v>6999</v>
      </c>
      <c r="N5672" s="102">
        <v>8000</v>
      </c>
      <c r="O5672" s="102">
        <v>6500</v>
      </c>
      <c r="P5672" s="102">
        <f t="shared" si="1974"/>
        <v>21499</v>
      </c>
      <c r="Q5672" s="102">
        <f t="shared" si="1975"/>
        <v>28.410772808965007</v>
      </c>
      <c r="R5672" s="35"/>
    </row>
    <row r="5673" spans="1:18" x14ac:dyDescent="0.3">
      <c r="A5673" s="40" t="s">
        <v>796</v>
      </c>
      <c r="B5673" s="40" t="s">
        <v>166</v>
      </c>
      <c r="C5673" s="40" t="s">
        <v>1215</v>
      </c>
      <c r="D5673" s="40" t="s">
        <v>1953</v>
      </c>
      <c r="E5673" s="52" t="s">
        <v>125</v>
      </c>
      <c r="F5673" s="52" t="s">
        <v>0</v>
      </c>
      <c r="G5673" s="52" t="s">
        <v>0</v>
      </c>
      <c r="H5673" s="6" t="s">
        <v>16</v>
      </c>
      <c r="I5673" s="104">
        <f t="shared" ref="I5673:O5673" si="1985">SUM(I5674:I5681)</f>
        <v>159810</v>
      </c>
      <c r="J5673" s="104">
        <f t="shared" si="1985"/>
        <v>127510</v>
      </c>
      <c r="K5673" s="104">
        <f t="shared" si="1985"/>
        <v>0</v>
      </c>
      <c r="L5673" s="104">
        <f t="shared" si="1972"/>
        <v>27087</v>
      </c>
      <c r="M5673" s="104">
        <f t="shared" si="1985"/>
        <v>215</v>
      </c>
      <c r="N5673" s="104">
        <f t="shared" si="1985"/>
        <v>14486</v>
      </c>
      <c r="O5673" s="104">
        <f t="shared" si="1985"/>
        <v>12386</v>
      </c>
      <c r="P5673" s="104">
        <f t="shared" si="1974"/>
        <v>27087</v>
      </c>
      <c r="Q5673" s="104">
        <f t="shared" si="1975"/>
        <v>21.243039761587326</v>
      </c>
      <c r="R5673" s="35"/>
    </row>
    <row r="5674" spans="1:18" x14ac:dyDescent="0.3">
      <c r="A5674" s="40" t="s">
        <v>796</v>
      </c>
      <c r="B5674" s="40" t="s">
        <v>166</v>
      </c>
      <c r="C5674" s="40" t="s">
        <v>1215</v>
      </c>
      <c r="D5674" s="40" t="s">
        <v>1953</v>
      </c>
      <c r="E5674" s="88" t="s">
        <v>3018</v>
      </c>
      <c r="F5674" s="40"/>
      <c r="G5674" s="81" t="s">
        <v>3072</v>
      </c>
      <c r="H5674" s="9" t="s">
        <v>17</v>
      </c>
      <c r="I5674" s="102">
        <v>1200</v>
      </c>
      <c r="J5674" s="102">
        <v>0</v>
      </c>
      <c r="K5674" s="102"/>
      <c r="L5674" s="102">
        <f t="shared" si="1972"/>
        <v>0</v>
      </c>
      <c r="M5674" s="102">
        <v>0</v>
      </c>
      <c r="N5674" s="102"/>
      <c r="O5674" s="102"/>
      <c r="P5674" s="102">
        <f t="shared" si="1974"/>
        <v>0</v>
      </c>
      <c r="Q5674" s="102" t="str">
        <f t="shared" si="1975"/>
        <v>-</v>
      </c>
      <c r="R5674" s="35"/>
    </row>
    <row r="5675" spans="1:18" x14ac:dyDescent="0.3">
      <c r="A5675" s="40" t="s">
        <v>796</v>
      </c>
      <c r="B5675" s="40" t="s">
        <v>166</v>
      </c>
      <c r="C5675" s="40" t="s">
        <v>1215</v>
      </c>
      <c r="D5675" s="40" t="s">
        <v>1953</v>
      </c>
      <c r="E5675" s="88" t="s">
        <v>3031</v>
      </c>
      <c r="F5675" s="40"/>
      <c r="G5675" s="81" t="s">
        <v>3072</v>
      </c>
      <c r="H5675" s="9" t="s">
        <v>18</v>
      </c>
      <c r="I5675" s="102">
        <v>79000</v>
      </c>
      <c r="J5675" s="102">
        <v>79000</v>
      </c>
      <c r="K5675" s="102"/>
      <c r="L5675" s="102">
        <f t="shared" si="1972"/>
        <v>18000</v>
      </c>
      <c r="M5675" s="102">
        <v>0</v>
      </c>
      <c r="N5675" s="102">
        <v>10000</v>
      </c>
      <c r="O5675" s="102">
        <v>8000</v>
      </c>
      <c r="P5675" s="102">
        <f t="shared" si="1974"/>
        <v>18000</v>
      </c>
      <c r="Q5675" s="102">
        <f t="shared" si="1975"/>
        <v>22.784810126582279</v>
      </c>
      <c r="R5675" s="35"/>
    </row>
    <row r="5676" spans="1:18" x14ac:dyDescent="0.3">
      <c r="A5676" s="40" t="s">
        <v>796</v>
      </c>
      <c r="B5676" s="40" t="s">
        <v>166</v>
      </c>
      <c r="C5676" s="40" t="s">
        <v>1215</v>
      </c>
      <c r="D5676" s="40" t="s">
        <v>1953</v>
      </c>
      <c r="E5676" s="88" t="s">
        <v>3032</v>
      </c>
      <c r="F5676" s="40"/>
      <c r="G5676" s="81" t="s">
        <v>3072</v>
      </c>
      <c r="H5676" s="9" t="s">
        <v>19</v>
      </c>
      <c r="I5676" s="102">
        <v>10000</v>
      </c>
      <c r="J5676" s="102">
        <v>10000</v>
      </c>
      <c r="K5676" s="102"/>
      <c r="L5676" s="102">
        <f t="shared" si="1972"/>
        <v>2400</v>
      </c>
      <c r="M5676" s="102">
        <v>0</v>
      </c>
      <c r="N5676" s="102">
        <v>1200</v>
      </c>
      <c r="O5676" s="102">
        <v>1200</v>
      </c>
      <c r="P5676" s="102">
        <f t="shared" si="1974"/>
        <v>2400</v>
      </c>
      <c r="Q5676" s="102">
        <f t="shared" si="1975"/>
        <v>24</v>
      </c>
      <c r="R5676" s="35"/>
    </row>
    <row r="5677" spans="1:18" x14ac:dyDescent="0.3">
      <c r="A5677" s="40" t="s">
        <v>796</v>
      </c>
      <c r="B5677" s="40" t="s">
        <v>166</v>
      </c>
      <c r="C5677" s="40" t="s">
        <v>1215</v>
      </c>
      <c r="D5677" s="40" t="s">
        <v>1953</v>
      </c>
      <c r="E5677" s="88" t="s">
        <v>3026</v>
      </c>
      <c r="F5677" s="40"/>
      <c r="G5677" s="81" t="s">
        <v>3072</v>
      </c>
      <c r="H5677" s="9" t="s">
        <v>20</v>
      </c>
      <c r="I5677" s="102">
        <v>15800</v>
      </c>
      <c r="J5677" s="102">
        <v>11500</v>
      </c>
      <c r="K5677" s="102"/>
      <c r="L5677" s="102">
        <f t="shared" si="1972"/>
        <v>1916</v>
      </c>
      <c r="M5677" s="102">
        <v>0</v>
      </c>
      <c r="N5677" s="102">
        <v>958</v>
      </c>
      <c r="O5677" s="102">
        <v>958</v>
      </c>
      <c r="P5677" s="102">
        <f t="shared" si="1974"/>
        <v>1916</v>
      </c>
      <c r="Q5677" s="102">
        <f t="shared" si="1975"/>
        <v>16.660869565217389</v>
      </c>
      <c r="R5677" s="35"/>
    </row>
    <row r="5678" spans="1:18" x14ac:dyDescent="0.3">
      <c r="A5678" s="40" t="s">
        <v>796</v>
      </c>
      <c r="B5678" s="40" t="s">
        <v>166</v>
      </c>
      <c r="C5678" s="40" t="s">
        <v>1215</v>
      </c>
      <c r="D5678" s="40" t="s">
        <v>1953</v>
      </c>
      <c r="E5678" s="88" t="s">
        <v>3033</v>
      </c>
      <c r="F5678" s="40"/>
      <c r="G5678" s="81" t="s">
        <v>3072</v>
      </c>
      <c r="H5678" s="9" t="s">
        <v>21</v>
      </c>
      <c r="I5678" s="102">
        <v>3625</v>
      </c>
      <c r="J5678" s="102">
        <v>1125</v>
      </c>
      <c r="K5678" s="102"/>
      <c r="L5678" s="102">
        <f t="shared" si="1972"/>
        <v>188</v>
      </c>
      <c r="M5678" s="102">
        <v>0</v>
      </c>
      <c r="N5678" s="102">
        <v>94</v>
      </c>
      <c r="O5678" s="102">
        <v>94</v>
      </c>
      <c r="P5678" s="102">
        <f t="shared" si="1974"/>
        <v>188</v>
      </c>
      <c r="Q5678" s="102">
        <f t="shared" si="1975"/>
        <v>16.711111111111109</v>
      </c>
      <c r="R5678" s="35"/>
    </row>
    <row r="5679" spans="1:18" x14ac:dyDescent="0.3">
      <c r="A5679" s="40" t="s">
        <v>796</v>
      </c>
      <c r="B5679" s="40" t="s">
        <v>166</v>
      </c>
      <c r="C5679" s="40" t="s">
        <v>1215</v>
      </c>
      <c r="D5679" s="40" t="s">
        <v>1953</v>
      </c>
      <c r="E5679" s="88" t="s">
        <v>3035</v>
      </c>
      <c r="F5679" s="40"/>
      <c r="G5679" s="81" t="s">
        <v>3072</v>
      </c>
      <c r="H5679" s="9" t="s">
        <v>23</v>
      </c>
      <c r="I5679" s="102">
        <v>21300</v>
      </c>
      <c r="J5679" s="102">
        <v>12000</v>
      </c>
      <c r="K5679" s="102"/>
      <c r="L5679" s="102">
        <f t="shared" si="1972"/>
        <v>2000</v>
      </c>
      <c r="M5679" s="102">
        <v>0</v>
      </c>
      <c r="N5679" s="102">
        <v>1000</v>
      </c>
      <c r="O5679" s="102">
        <v>1000</v>
      </c>
      <c r="P5679" s="102">
        <f t="shared" si="1974"/>
        <v>2000</v>
      </c>
      <c r="Q5679" s="102">
        <f t="shared" si="1975"/>
        <v>16.666666666666664</v>
      </c>
      <c r="R5679" s="35"/>
    </row>
    <row r="5680" spans="1:18" x14ac:dyDescent="0.3">
      <c r="A5680" s="40" t="s">
        <v>796</v>
      </c>
      <c r="B5680" s="40" t="s">
        <v>166</v>
      </c>
      <c r="C5680" s="40" t="s">
        <v>1215</v>
      </c>
      <c r="D5680" s="40" t="s">
        <v>1953</v>
      </c>
      <c r="E5680" s="88" t="s">
        <v>3036</v>
      </c>
      <c r="F5680" s="40"/>
      <c r="G5680" s="81" t="s">
        <v>3072</v>
      </c>
      <c r="H5680" s="9" t="s">
        <v>24</v>
      </c>
      <c r="I5680" s="102">
        <v>285</v>
      </c>
      <c r="J5680" s="102">
        <v>285</v>
      </c>
      <c r="K5680" s="102"/>
      <c r="L5680" s="102">
        <f t="shared" si="1972"/>
        <v>0</v>
      </c>
      <c r="M5680" s="102">
        <v>0</v>
      </c>
      <c r="N5680" s="102"/>
      <c r="O5680" s="102"/>
      <c r="P5680" s="102">
        <f t="shared" si="1974"/>
        <v>0</v>
      </c>
      <c r="Q5680" s="102">
        <f t="shared" si="1975"/>
        <v>0</v>
      </c>
      <c r="R5680" s="35"/>
    </row>
    <row r="5681" spans="1:18" x14ac:dyDescent="0.3">
      <c r="A5681" s="41" t="s">
        <v>796</v>
      </c>
      <c r="B5681" s="41" t="s">
        <v>166</v>
      </c>
      <c r="C5681" s="41" t="s">
        <v>1215</v>
      </c>
      <c r="D5681" s="41" t="s">
        <v>1953</v>
      </c>
      <c r="E5681" s="41" t="s">
        <v>127</v>
      </c>
      <c r="F5681" s="40" t="s">
        <v>0</v>
      </c>
      <c r="G5681" s="81" t="s">
        <v>0</v>
      </c>
      <c r="H5681" s="6" t="s">
        <v>25</v>
      </c>
      <c r="I5681" s="104">
        <f t="shared" ref="I5681:O5681" si="1986">SUM(I5682:I5684)</f>
        <v>28600</v>
      </c>
      <c r="J5681" s="104">
        <f t="shared" si="1986"/>
        <v>13600</v>
      </c>
      <c r="K5681" s="104">
        <f t="shared" si="1986"/>
        <v>0</v>
      </c>
      <c r="L5681" s="104">
        <f t="shared" si="1972"/>
        <v>2583</v>
      </c>
      <c r="M5681" s="104">
        <f t="shared" si="1986"/>
        <v>215</v>
      </c>
      <c r="N5681" s="104">
        <f t="shared" si="1986"/>
        <v>1234</v>
      </c>
      <c r="O5681" s="104">
        <f t="shared" si="1986"/>
        <v>1134</v>
      </c>
      <c r="P5681" s="104">
        <f t="shared" si="1974"/>
        <v>2583</v>
      </c>
      <c r="Q5681" s="104">
        <f t="shared" si="1975"/>
        <v>18.992647058823529</v>
      </c>
      <c r="R5681" s="35"/>
    </row>
    <row r="5682" spans="1:18" x14ac:dyDescent="0.3">
      <c r="A5682" s="40" t="s">
        <v>796</v>
      </c>
      <c r="B5682" s="40" t="s">
        <v>166</v>
      </c>
      <c r="C5682" s="40" t="s">
        <v>1215</v>
      </c>
      <c r="D5682" s="40" t="s">
        <v>1953</v>
      </c>
      <c r="E5682" s="88" t="s">
        <v>3019</v>
      </c>
      <c r="F5682" s="40"/>
      <c r="G5682" s="81" t="s">
        <v>3072</v>
      </c>
      <c r="H5682" s="9" t="s">
        <v>25</v>
      </c>
      <c r="I5682" s="102">
        <v>25000</v>
      </c>
      <c r="J5682" s="102">
        <v>10000</v>
      </c>
      <c r="K5682" s="102"/>
      <c r="L5682" s="102">
        <f t="shared" si="1972"/>
        <v>1668</v>
      </c>
      <c r="M5682" s="102">
        <v>0</v>
      </c>
      <c r="N5682" s="102">
        <v>834</v>
      </c>
      <c r="O5682" s="102">
        <v>834</v>
      </c>
      <c r="P5682" s="102">
        <f t="shared" si="1974"/>
        <v>1668</v>
      </c>
      <c r="Q5682" s="102">
        <f t="shared" si="1975"/>
        <v>16.68</v>
      </c>
      <c r="R5682" s="35"/>
    </row>
    <row r="5683" spans="1:18" x14ac:dyDescent="0.3">
      <c r="A5683" s="40" t="s">
        <v>796</v>
      </c>
      <c r="B5683" s="40" t="s">
        <v>166</v>
      </c>
      <c r="C5683" s="40" t="s">
        <v>1215</v>
      </c>
      <c r="D5683" s="40" t="s">
        <v>1953</v>
      </c>
      <c r="E5683" s="88" t="s">
        <v>3019</v>
      </c>
      <c r="F5683" s="40" t="s">
        <v>1960</v>
      </c>
      <c r="G5683" s="81" t="s">
        <v>3072</v>
      </c>
      <c r="H5683" s="9" t="s">
        <v>135</v>
      </c>
      <c r="I5683" s="102">
        <v>3500</v>
      </c>
      <c r="J5683" s="102">
        <v>3500</v>
      </c>
      <c r="K5683" s="102"/>
      <c r="L5683" s="102">
        <f t="shared" si="1972"/>
        <v>915</v>
      </c>
      <c r="M5683" s="102">
        <v>215</v>
      </c>
      <c r="N5683" s="102">
        <v>400</v>
      </c>
      <c r="O5683" s="102">
        <v>300</v>
      </c>
      <c r="P5683" s="102">
        <f t="shared" si="1974"/>
        <v>915</v>
      </c>
      <c r="Q5683" s="102">
        <f t="shared" si="1975"/>
        <v>26.142857142857146</v>
      </c>
      <c r="R5683" s="35"/>
    </row>
    <row r="5684" spans="1:18" ht="20.399999999999999" x14ac:dyDescent="0.3">
      <c r="A5684" s="40" t="s">
        <v>796</v>
      </c>
      <c r="B5684" s="40" t="s">
        <v>166</v>
      </c>
      <c r="C5684" s="40" t="s">
        <v>1215</v>
      </c>
      <c r="D5684" s="40" t="s">
        <v>1953</v>
      </c>
      <c r="E5684" s="88" t="s">
        <v>3019</v>
      </c>
      <c r="F5684" s="40" t="s">
        <v>1961</v>
      </c>
      <c r="G5684" s="81" t="s">
        <v>3072</v>
      </c>
      <c r="H5684" s="9" t="s">
        <v>141</v>
      </c>
      <c r="I5684" s="102">
        <v>100</v>
      </c>
      <c r="J5684" s="102">
        <v>100</v>
      </c>
      <c r="K5684" s="102"/>
      <c r="L5684" s="102">
        <f t="shared" si="1972"/>
        <v>0</v>
      </c>
      <c r="M5684" s="102">
        <v>0</v>
      </c>
      <c r="N5684" s="102"/>
      <c r="O5684" s="102"/>
      <c r="P5684" s="102">
        <f t="shared" si="1974"/>
        <v>0</v>
      </c>
      <c r="Q5684" s="102">
        <f t="shared" si="1975"/>
        <v>0</v>
      </c>
      <c r="R5684" s="35"/>
    </row>
    <row r="5685" spans="1:18" s="34" customFormat="1" ht="20.399999999999999" x14ac:dyDescent="0.3">
      <c r="A5685" s="43" t="s">
        <v>0</v>
      </c>
      <c r="B5685" s="43" t="s">
        <v>0</v>
      </c>
      <c r="C5685" s="43" t="s">
        <v>0</v>
      </c>
      <c r="D5685" s="49" t="s">
        <v>0</v>
      </c>
      <c r="E5685" s="49" t="s">
        <v>0</v>
      </c>
      <c r="F5685" s="49" t="s">
        <v>0</v>
      </c>
      <c r="G5685" s="49" t="s">
        <v>0</v>
      </c>
      <c r="H5685" s="21" t="s">
        <v>35</v>
      </c>
      <c r="I5685" s="112">
        <f>SUM(I5686)</f>
        <v>100</v>
      </c>
      <c r="J5685" s="112">
        <f t="shared" ref="J5685:O5686" si="1987">SUM(J5686)</f>
        <v>100</v>
      </c>
      <c r="K5685" s="112">
        <f t="shared" si="1987"/>
        <v>0</v>
      </c>
      <c r="L5685" s="112">
        <f t="shared" si="1972"/>
        <v>0</v>
      </c>
      <c r="M5685" s="112">
        <f t="shared" si="1987"/>
        <v>0</v>
      </c>
      <c r="N5685" s="112">
        <f t="shared" si="1987"/>
        <v>0</v>
      </c>
      <c r="O5685" s="112">
        <f t="shared" si="1987"/>
        <v>0</v>
      </c>
      <c r="P5685" s="112">
        <f t="shared" si="1974"/>
        <v>0</v>
      </c>
      <c r="Q5685" s="112">
        <f t="shared" si="1975"/>
        <v>0</v>
      </c>
      <c r="R5685" s="35"/>
    </row>
    <row r="5686" spans="1:18" x14ac:dyDescent="0.3">
      <c r="A5686" s="40" t="s">
        <v>796</v>
      </c>
      <c r="B5686" s="40" t="s">
        <v>166</v>
      </c>
      <c r="C5686" s="40" t="s">
        <v>1215</v>
      </c>
      <c r="D5686" s="40" t="s">
        <v>1953</v>
      </c>
      <c r="E5686" s="52" t="s">
        <v>142</v>
      </c>
      <c r="F5686" s="52" t="s">
        <v>0</v>
      </c>
      <c r="G5686" s="52" t="s">
        <v>0</v>
      </c>
      <c r="H5686" s="6" t="s">
        <v>27</v>
      </c>
      <c r="I5686" s="104">
        <f>SUM(I5687)</f>
        <v>100</v>
      </c>
      <c r="J5686" s="104">
        <f t="shared" si="1987"/>
        <v>100</v>
      </c>
      <c r="K5686" s="104">
        <f t="shared" si="1987"/>
        <v>0</v>
      </c>
      <c r="L5686" s="104">
        <f t="shared" si="1972"/>
        <v>0</v>
      </c>
      <c r="M5686" s="104">
        <f t="shared" si="1987"/>
        <v>0</v>
      </c>
      <c r="N5686" s="104">
        <f t="shared" si="1987"/>
        <v>0</v>
      </c>
      <c r="O5686" s="104">
        <f t="shared" si="1987"/>
        <v>0</v>
      </c>
      <c r="P5686" s="104">
        <f t="shared" si="1974"/>
        <v>0</v>
      </c>
      <c r="Q5686" s="104">
        <f t="shared" si="1975"/>
        <v>0</v>
      </c>
      <c r="R5686" s="35"/>
    </row>
    <row r="5687" spans="1:18" x14ac:dyDescent="0.3">
      <c r="A5687" s="40" t="s">
        <v>796</v>
      </c>
      <c r="B5687" s="40" t="s">
        <v>166</v>
      </c>
      <c r="C5687" s="40" t="s">
        <v>1215</v>
      </c>
      <c r="D5687" s="40" t="s">
        <v>1953</v>
      </c>
      <c r="E5687" s="88" t="s">
        <v>3021</v>
      </c>
      <c r="F5687" s="40"/>
      <c r="G5687" s="81" t="s">
        <v>3072</v>
      </c>
      <c r="H5687" s="9" t="s">
        <v>34</v>
      </c>
      <c r="I5687" s="102">
        <v>100</v>
      </c>
      <c r="J5687" s="102">
        <v>100</v>
      </c>
      <c r="K5687" s="102"/>
      <c r="L5687" s="102">
        <f t="shared" si="1972"/>
        <v>0</v>
      </c>
      <c r="M5687" s="102">
        <v>0</v>
      </c>
      <c r="N5687" s="102"/>
      <c r="O5687" s="102"/>
      <c r="P5687" s="102">
        <f t="shared" si="1974"/>
        <v>0</v>
      </c>
      <c r="Q5687" s="102">
        <f t="shared" si="1975"/>
        <v>0</v>
      </c>
      <c r="R5687" s="35"/>
    </row>
    <row r="5688" spans="1:18" s="34" customFormat="1" ht="20.399999999999999" x14ac:dyDescent="0.3">
      <c r="A5688" s="43" t="s">
        <v>0</v>
      </c>
      <c r="B5688" s="43" t="s">
        <v>0</v>
      </c>
      <c r="C5688" s="43" t="s">
        <v>0</v>
      </c>
      <c r="D5688" s="49" t="s">
        <v>0</v>
      </c>
      <c r="E5688" s="49" t="s">
        <v>0</v>
      </c>
      <c r="F5688" s="49" t="s">
        <v>0</v>
      </c>
      <c r="G5688" s="49" t="s">
        <v>0</v>
      </c>
      <c r="H5688" s="21" t="s">
        <v>53</v>
      </c>
      <c r="I5688" s="112">
        <f t="shared" ref="I5688:O5689" si="1988">SUM(I5689)</f>
        <v>17700</v>
      </c>
      <c r="J5688" s="112">
        <f t="shared" si="1988"/>
        <v>0</v>
      </c>
      <c r="K5688" s="112">
        <f t="shared" si="1988"/>
        <v>0</v>
      </c>
      <c r="L5688" s="112">
        <f t="shared" si="1972"/>
        <v>0</v>
      </c>
      <c r="M5688" s="112">
        <f t="shared" si="1988"/>
        <v>0</v>
      </c>
      <c r="N5688" s="112">
        <f t="shared" si="1988"/>
        <v>0</v>
      </c>
      <c r="O5688" s="112">
        <f t="shared" si="1988"/>
        <v>0</v>
      </c>
      <c r="P5688" s="112">
        <f t="shared" si="1974"/>
        <v>0</v>
      </c>
      <c r="Q5688" s="112" t="str">
        <f t="shared" si="1975"/>
        <v>-</v>
      </c>
      <c r="R5688" s="35"/>
    </row>
    <row r="5689" spans="1:18" x14ac:dyDescent="0.3">
      <c r="A5689" s="40" t="s">
        <v>796</v>
      </c>
      <c r="B5689" s="40" t="s">
        <v>166</v>
      </c>
      <c r="C5689" s="40" t="s">
        <v>1215</v>
      </c>
      <c r="D5689" s="40" t="s">
        <v>1953</v>
      </c>
      <c r="E5689" s="52" t="s">
        <v>149</v>
      </c>
      <c r="F5689" s="52" t="s">
        <v>0</v>
      </c>
      <c r="G5689" s="52" t="s">
        <v>0</v>
      </c>
      <c r="H5689" s="6" t="s">
        <v>46</v>
      </c>
      <c r="I5689" s="104">
        <f t="shared" si="1988"/>
        <v>17700</v>
      </c>
      <c r="J5689" s="104">
        <f t="shared" si="1988"/>
        <v>0</v>
      </c>
      <c r="K5689" s="104">
        <f t="shared" si="1988"/>
        <v>0</v>
      </c>
      <c r="L5689" s="104">
        <f t="shared" si="1972"/>
        <v>0</v>
      </c>
      <c r="M5689" s="104">
        <f t="shared" si="1988"/>
        <v>0</v>
      </c>
      <c r="N5689" s="104">
        <f t="shared" si="1988"/>
        <v>0</v>
      </c>
      <c r="O5689" s="104">
        <f t="shared" si="1988"/>
        <v>0</v>
      </c>
      <c r="P5689" s="104">
        <f t="shared" si="1974"/>
        <v>0</v>
      </c>
      <c r="Q5689" s="104" t="str">
        <f t="shared" si="1975"/>
        <v>-</v>
      </c>
      <c r="R5689" s="35"/>
    </row>
    <row r="5690" spans="1:18" x14ac:dyDescent="0.3">
      <c r="A5690" s="40" t="s">
        <v>796</v>
      </c>
      <c r="B5690" s="40" t="s">
        <v>166</v>
      </c>
      <c r="C5690" s="40" t="s">
        <v>1215</v>
      </c>
      <c r="D5690" s="40" t="s">
        <v>1953</v>
      </c>
      <c r="E5690" s="88" t="s">
        <v>3022</v>
      </c>
      <c r="F5690" s="40"/>
      <c r="G5690" s="81" t="s">
        <v>3072</v>
      </c>
      <c r="H5690" s="9" t="s">
        <v>49</v>
      </c>
      <c r="I5690" s="102">
        <v>17700</v>
      </c>
      <c r="J5690" s="102">
        <v>0</v>
      </c>
      <c r="K5690" s="102"/>
      <c r="L5690" s="102">
        <f t="shared" si="1972"/>
        <v>0</v>
      </c>
      <c r="M5690" s="102">
        <v>0</v>
      </c>
      <c r="N5690" s="102"/>
      <c r="O5690" s="102"/>
      <c r="P5690" s="102">
        <f t="shared" si="1974"/>
        <v>0</v>
      </c>
      <c r="Q5690" s="102" t="str">
        <f t="shared" si="1975"/>
        <v>-</v>
      </c>
      <c r="R5690" s="35"/>
    </row>
    <row r="5691" spans="1:18" s="34" customFormat="1" ht="20.399999999999999" x14ac:dyDescent="0.3">
      <c r="A5691" s="49" t="s">
        <v>0</v>
      </c>
      <c r="B5691" s="49" t="s">
        <v>0</v>
      </c>
      <c r="C5691" s="49" t="s">
        <v>0</v>
      </c>
      <c r="D5691" s="49" t="s">
        <v>0</v>
      </c>
      <c r="E5691" s="49" t="s">
        <v>0</v>
      </c>
      <c r="F5691" s="49" t="s">
        <v>0</v>
      </c>
      <c r="G5691" s="49" t="s">
        <v>0</v>
      </c>
      <c r="H5691" s="21" t="s">
        <v>1962</v>
      </c>
      <c r="I5691" s="112">
        <f t="shared" ref="I5691:O5691" si="1989">SUM(I5662,I5685,I5688)</f>
        <v>1089635</v>
      </c>
      <c r="J5691" s="112">
        <f t="shared" si="1989"/>
        <v>1039635</v>
      </c>
      <c r="K5691" s="112">
        <f t="shared" si="1989"/>
        <v>0</v>
      </c>
      <c r="L5691" s="112">
        <f t="shared" si="1972"/>
        <v>263043</v>
      </c>
      <c r="M5691" s="112">
        <f t="shared" si="1989"/>
        <v>81515</v>
      </c>
      <c r="N5691" s="112">
        <f t="shared" si="1989"/>
        <v>92564</v>
      </c>
      <c r="O5691" s="112">
        <f t="shared" si="1989"/>
        <v>88964</v>
      </c>
      <c r="P5691" s="112">
        <f t="shared" si="1974"/>
        <v>263043</v>
      </c>
      <c r="Q5691" s="112">
        <f t="shared" si="1975"/>
        <v>25.301475998788035</v>
      </c>
      <c r="R5691" s="35"/>
    </row>
    <row r="5692" spans="1:18" ht="15" thickBot="1" x14ac:dyDescent="0.35">
      <c r="A5692" s="81" t="s">
        <v>0</v>
      </c>
      <c r="B5692" s="81" t="s">
        <v>0</v>
      </c>
      <c r="C5692" s="81" t="s">
        <v>0</v>
      </c>
      <c r="D5692" s="81" t="s">
        <v>0</v>
      </c>
      <c r="E5692" s="81" t="s">
        <v>0</v>
      </c>
      <c r="F5692" s="81" t="s">
        <v>0</v>
      </c>
      <c r="G5692" s="81" t="s">
        <v>0</v>
      </c>
      <c r="H5692" s="6" t="s">
        <v>152</v>
      </c>
      <c r="I5692" s="104">
        <v>30</v>
      </c>
      <c r="J5692" s="104">
        <v>30</v>
      </c>
      <c r="K5692" s="104"/>
      <c r="L5692" s="104"/>
      <c r="M5692" s="104"/>
      <c r="N5692" s="104"/>
      <c r="O5692" s="104"/>
      <c r="P5692" s="104"/>
      <c r="Q5692" s="104"/>
      <c r="R5692" s="35"/>
    </row>
    <row r="5693" spans="1:18" s="34" customFormat="1" ht="31.2" thickBot="1" x14ac:dyDescent="0.35">
      <c r="A5693" s="127" t="s">
        <v>0</v>
      </c>
      <c r="B5693" s="127" t="s">
        <v>0</v>
      </c>
      <c r="C5693" s="127" t="s">
        <v>0</v>
      </c>
      <c r="D5693" s="127" t="s">
        <v>0</v>
      </c>
      <c r="E5693" s="127" t="s">
        <v>0</v>
      </c>
      <c r="F5693" s="127" t="s">
        <v>0</v>
      </c>
      <c r="G5693" s="127" t="s">
        <v>0</v>
      </c>
      <c r="H5693" s="29" t="s">
        <v>63</v>
      </c>
      <c r="I5693" s="124" t="s">
        <v>3013</v>
      </c>
      <c r="J5693" s="124" t="s">
        <v>2</v>
      </c>
      <c r="K5693" s="124" t="s">
        <v>3097</v>
      </c>
      <c r="L5693" s="124" t="s">
        <v>3097</v>
      </c>
      <c r="M5693" s="124" t="s">
        <v>3098</v>
      </c>
      <c r="N5693" s="124" t="s">
        <v>3099</v>
      </c>
      <c r="O5693" s="124" t="s">
        <v>3100</v>
      </c>
      <c r="P5693" s="124" t="s">
        <v>3097</v>
      </c>
      <c r="Q5693" s="126" t="s">
        <v>3101</v>
      </c>
      <c r="R5693" s="35"/>
    </row>
    <row r="5694" spans="1:18" x14ac:dyDescent="0.3">
      <c r="A5694" s="128"/>
      <c r="B5694" s="128"/>
      <c r="C5694" s="128"/>
      <c r="D5694" s="128"/>
      <c r="E5694" s="128"/>
      <c r="F5694" s="128"/>
      <c r="G5694" s="128"/>
      <c r="H5694" s="10" t="s">
        <v>0</v>
      </c>
      <c r="I5694" s="103">
        <v>1</v>
      </c>
      <c r="J5694" s="103">
        <v>2</v>
      </c>
      <c r="K5694" s="103">
        <v>3</v>
      </c>
      <c r="L5694" s="103" t="s">
        <v>3</v>
      </c>
      <c r="M5694" s="103">
        <v>5</v>
      </c>
      <c r="N5694" s="103">
        <v>6</v>
      </c>
      <c r="O5694" s="103">
        <v>7</v>
      </c>
      <c r="P5694" s="103" t="s">
        <v>3102</v>
      </c>
      <c r="Q5694" s="103">
        <v>9</v>
      </c>
      <c r="R5694" s="35"/>
    </row>
    <row r="5695" spans="1:18" x14ac:dyDescent="0.3">
      <c r="A5695" s="128"/>
      <c r="B5695" s="128"/>
      <c r="C5695" s="128"/>
      <c r="D5695" s="128"/>
      <c r="E5695" s="128"/>
      <c r="F5695" s="128"/>
      <c r="G5695" s="128"/>
      <c r="H5695" s="11" t="s">
        <v>100</v>
      </c>
      <c r="I5695" s="105">
        <f>SUM(I5691)</f>
        <v>1089635</v>
      </c>
      <c r="J5695" s="105">
        <f>SUM(J5691)</f>
        <v>1039635</v>
      </c>
      <c r="K5695" s="105">
        <f>SUM(K5691)</f>
        <v>0</v>
      </c>
      <c r="L5695" s="105">
        <f t="shared" si="1972"/>
        <v>263043</v>
      </c>
      <c r="M5695" s="105">
        <f>SUM(M5691)</f>
        <v>81515</v>
      </c>
      <c r="N5695" s="105">
        <f t="shared" ref="N5695:O5695" si="1990">SUM(N5691)</f>
        <v>92564</v>
      </c>
      <c r="O5695" s="105">
        <f t="shared" si="1990"/>
        <v>88964</v>
      </c>
      <c r="P5695" s="105">
        <f t="shared" si="1974"/>
        <v>263043</v>
      </c>
      <c r="Q5695" s="105">
        <f t="shared" si="1975"/>
        <v>25.301475998788035</v>
      </c>
      <c r="R5695" s="35"/>
    </row>
    <row r="5696" spans="1:18" x14ac:dyDescent="0.3">
      <c r="A5696" s="128"/>
      <c r="B5696" s="128"/>
      <c r="C5696" s="128"/>
      <c r="D5696" s="128"/>
      <c r="E5696" s="128"/>
      <c r="F5696" s="128"/>
      <c r="G5696" s="128"/>
      <c r="H5696" s="12" t="s">
        <v>62</v>
      </c>
      <c r="I5696" s="105">
        <f>SUM(I5695)</f>
        <v>1089635</v>
      </c>
      <c r="J5696" s="105">
        <f>SUM(J5695)</f>
        <v>1039635</v>
      </c>
      <c r="K5696" s="105">
        <f>SUM(K5695)</f>
        <v>0</v>
      </c>
      <c r="L5696" s="105">
        <f t="shared" si="1972"/>
        <v>263043</v>
      </c>
      <c r="M5696" s="105">
        <f>SUM(M5695)</f>
        <v>81515</v>
      </c>
      <c r="N5696" s="105">
        <f t="shared" ref="N5696:O5696" si="1991">SUM(N5695)</f>
        <v>92564</v>
      </c>
      <c r="O5696" s="105">
        <f t="shared" si="1991"/>
        <v>88964</v>
      </c>
      <c r="P5696" s="105">
        <f t="shared" si="1974"/>
        <v>263043</v>
      </c>
      <c r="Q5696" s="105">
        <f t="shared" si="1975"/>
        <v>25.301475998788035</v>
      </c>
      <c r="R5696" s="35"/>
    </row>
    <row r="5697" spans="1:18" x14ac:dyDescent="0.3">
      <c r="A5697" s="129"/>
      <c r="B5697" s="129"/>
      <c r="C5697" s="129"/>
      <c r="D5697" s="129"/>
      <c r="E5697" s="129"/>
      <c r="F5697" s="129"/>
      <c r="G5697" s="129"/>
      <c r="R5697" s="35"/>
    </row>
    <row r="5698" spans="1:18" ht="15" thickBot="1" x14ac:dyDescent="0.35">
      <c r="A5698" s="81" t="s">
        <v>0</v>
      </c>
      <c r="B5698" s="81" t="s">
        <v>0</v>
      </c>
      <c r="C5698" s="81" t="s">
        <v>0</v>
      </c>
      <c r="D5698" s="81" t="s">
        <v>0</v>
      </c>
      <c r="E5698" s="81" t="s">
        <v>0</v>
      </c>
      <c r="F5698" s="81" t="s">
        <v>0</v>
      </c>
      <c r="G5698" s="81" t="s">
        <v>0</v>
      </c>
      <c r="H5698" s="13" t="s">
        <v>0</v>
      </c>
      <c r="I5698" s="106"/>
      <c r="J5698" s="106"/>
      <c r="K5698" s="106"/>
      <c r="L5698" s="106"/>
      <c r="M5698" s="106"/>
      <c r="N5698" s="106"/>
      <c r="O5698" s="106"/>
      <c r="P5698" s="106"/>
      <c r="Q5698" s="106"/>
      <c r="R5698" s="35"/>
    </row>
    <row r="5699" spans="1:18" s="34" customFormat="1" ht="31.2" thickBot="1" x14ac:dyDescent="0.35">
      <c r="A5699" s="45" t="s">
        <v>112</v>
      </c>
      <c r="B5699" s="45" t="s">
        <v>113</v>
      </c>
      <c r="C5699" s="45" t="s">
        <v>114</v>
      </c>
      <c r="D5699" s="46" t="s">
        <v>0</v>
      </c>
      <c r="E5699" s="45" t="s">
        <v>3014</v>
      </c>
      <c r="F5699" s="45" t="s">
        <v>115</v>
      </c>
      <c r="G5699" s="45" t="s">
        <v>116</v>
      </c>
      <c r="H5699" s="29" t="s">
        <v>1</v>
      </c>
      <c r="I5699" s="124" t="s">
        <v>3013</v>
      </c>
      <c r="J5699" s="124" t="s">
        <v>2</v>
      </c>
      <c r="K5699" s="124" t="s">
        <v>3097</v>
      </c>
      <c r="L5699" s="124" t="s">
        <v>3097</v>
      </c>
      <c r="M5699" s="124" t="s">
        <v>3098</v>
      </c>
      <c r="N5699" s="124" t="s">
        <v>3099</v>
      </c>
      <c r="O5699" s="124" t="s">
        <v>3100</v>
      </c>
      <c r="P5699" s="124" t="s">
        <v>3097</v>
      </c>
      <c r="Q5699" s="126" t="s">
        <v>3101</v>
      </c>
      <c r="R5699" s="35"/>
    </row>
    <row r="5700" spans="1:18" x14ac:dyDescent="0.3">
      <c r="A5700" s="50" t="s">
        <v>0</v>
      </c>
      <c r="B5700" s="50" t="s">
        <v>0</v>
      </c>
      <c r="C5700" s="50" t="s">
        <v>0</v>
      </c>
      <c r="D5700" s="51" t="s">
        <v>0</v>
      </c>
      <c r="E5700" s="51" t="s">
        <v>0</v>
      </c>
      <c r="F5700" s="86" t="s">
        <v>0</v>
      </c>
      <c r="G5700" s="87" t="s">
        <v>0</v>
      </c>
      <c r="H5700" s="8" t="s">
        <v>0</v>
      </c>
      <c r="I5700" s="103">
        <v>1</v>
      </c>
      <c r="J5700" s="103">
        <v>2</v>
      </c>
      <c r="K5700" s="103">
        <v>3</v>
      </c>
      <c r="L5700" s="103" t="s">
        <v>3</v>
      </c>
      <c r="M5700" s="103">
        <v>5</v>
      </c>
      <c r="N5700" s="103">
        <v>6</v>
      </c>
      <c r="O5700" s="103">
        <v>7</v>
      </c>
      <c r="P5700" s="103" t="s">
        <v>3102</v>
      </c>
      <c r="Q5700" s="103">
        <v>9</v>
      </c>
      <c r="R5700" s="35"/>
    </row>
    <row r="5701" spans="1:18" x14ac:dyDescent="0.3">
      <c r="A5701" s="41" t="s">
        <v>796</v>
      </c>
      <c r="B5701" s="41" t="s">
        <v>166</v>
      </c>
      <c r="C5701" s="40" t="s">
        <v>1226</v>
      </c>
      <c r="D5701" s="40" t="s">
        <v>1963</v>
      </c>
      <c r="E5701" s="52" t="s">
        <v>0</v>
      </c>
      <c r="F5701" s="52" t="s">
        <v>0</v>
      </c>
      <c r="G5701" s="52" t="s">
        <v>0</v>
      </c>
      <c r="H5701" s="6" t="s">
        <v>1964</v>
      </c>
      <c r="I5701" s="102"/>
      <c r="J5701" s="102"/>
      <c r="K5701" s="102"/>
      <c r="L5701" s="102">
        <f t="shared" si="1972"/>
        <v>0</v>
      </c>
      <c r="M5701" s="102">
        <v>0</v>
      </c>
      <c r="N5701" s="102"/>
      <c r="O5701" s="102"/>
      <c r="P5701" s="102">
        <f t="shared" si="1974"/>
        <v>0</v>
      </c>
      <c r="Q5701" s="102" t="str">
        <f t="shared" si="1975"/>
        <v>-</v>
      </c>
      <c r="R5701" s="35"/>
    </row>
    <row r="5702" spans="1:18" s="34" customFormat="1" ht="20.399999999999999" x14ac:dyDescent="0.3">
      <c r="A5702" s="43" t="s">
        <v>0</v>
      </c>
      <c r="B5702" s="43" t="s">
        <v>0</v>
      </c>
      <c r="C5702" s="43" t="s">
        <v>0</v>
      </c>
      <c r="D5702" s="49" t="s">
        <v>0</v>
      </c>
      <c r="E5702" s="49" t="s">
        <v>0</v>
      </c>
      <c r="F5702" s="49" t="s">
        <v>0</v>
      </c>
      <c r="G5702" s="49" t="s">
        <v>0</v>
      </c>
      <c r="H5702" s="21" t="s">
        <v>26</v>
      </c>
      <c r="I5702" s="112">
        <f>SUM(I5703,I5711,I5713)</f>
        <v>1897577</v>
      </c>
      <c r="J5702" s="112">
        <f>SUM(J5703,J5711,J5713)</f>
        <v>1761377</v>
      </c>
      <c r="K5702" s="112">
        <f>SUM(K5703,K5711,K5713)</f>
        <v>0</v>
      </c>
      <c r="L5702" s="112">
        <f t="shared" si="1972"/>
        <v>428622</v>
      </c>
      <c r="M5702" s="112">
        <f>SUM(M5703,M5711,M5713)</f>
        <v>129422</v>
      </c>
      <c r="N5702" s="112">
        <f t="shared" ref="N5702:O5702" si="1992">SUM(N5703,N5711,N5713)</f>
        <v>153900</v>
      </c>
      <c r="O5702" s="112">
        <f t="shared" si="1992"/>
        <v>145300</v>
      </c>
      <c r="P5702" s="112">
        <f t="shared" si="1974"/>
        <v>428622</v>
      </c>
      <c r="Q5702" s="112">
        <f t="shared" si="1975"/>
        <v>24.334483759013544</v>
      </c>
      <c r="R5702" s="35"/>
    </row>
    <row r="5703" spans="1:18" x14ac:dyDescent="0.3">
      <c r="A5703" s="40" t="s">
        <v>796</v>
      </c>
      <c r="B5703" s="40" t="s">
        <v>166</v>
      </c>
      <c r="C5703" s="40" t="s">
        <v>1226</v>
      </c>
      <c r="D5703" s="40" t="s">
        <v>1963</v>
      </c>
      <c r="E5703" s="52" t="s">
        <v>119</v>
      </c>
      <c r="F5703" s="52" t="s">
        <v>0</v>
      </c>
      <c r="G5703" s="52" t="s">
        <v>0</v>
      </c>
      <c r="H5703" s="6" t="s">
        <v>5</v>
      </c>
      <c r="I5703" s="104">
        <f>SUM(I5704,I5705)</f>
        <v>1471299</v>
      </c>
      <c r="J5703" s="104">
        <f>SUM(J5704,J5705)</f>
        <v>1471299</v>
      </c>
      <c r="K5703" s="104">
        <f>SUM(K5704,K5705)</f>
        <v>0</v>
      </c>
      <c r="L5703" s="104">
        <f t="shared" si="1972"/>
        <v>356990</v>
      </c>
      <c r="M5703" s="104">
        <f>SUM(M5704,M5705)</f>
        <v>117990</v>
      </c>
      <c r="N5703" s="104">
        <f t="shared" ref="N5703:O5703" si="1993">SUM(N5704,N5705)</f>
        <v>119500</v>
      </c>
      <c r="O5703" s="104">
        <f t="shared" si="1993"/>
        <v>119500</v>
      </c>
      <c r="P5703" s="104">
        <f t="shared" si="1974"/>
        <v>356990</v>
      </c>
      <c r="Q5703" s="104">
        <f t="shared" si="1975"/>
        <v>24.263592920269776</v>
      </c>
      <c r="R5703" s="35"/>
    </row>
    <row r="5704" spans="1:18" x14ac:dyDescent="0.3">
      <c r="A5704" s="40" t="s">
        <v>796</v>
      </c>
      <c r="B5704" s="40" t="s">
        <v>166</v>
      </c>
      <c r="C5704" s="40" t="s">
        <v>1226</v>
      </c>
      <c r="D5704" s="40" t="s">
        <v>1963</v>
      </c>
      <c r="E5704" s="88" t="s">
        <v>3015</v>
      </c>
      <c r="F5704" s="40"/>
      <c r="G5704" s="81" t="s">
        <v>3072</v>
      </c>
      <c r="H5704" s="9" t="s">
        <v>6</v>
      </c>
      <c r="I5704" s="102">
        <v>1275999</v>
      </c>
      <c r="J5704" s="102">
        <v>1275999</v>
      </c>
      <c r="K5704" s="102"/>
      <c r="L5704" s="102">
        <f t="shared" si="1972"/>
        <v>319629</v>
      </c>
      <c r="M5704" s="102">
        <v>105629</v>
      </c>
      <c r="N5704" s="102">
        <v>107000</v>
      </c>
      <c r="O5704" s="102">
        <v>107000</v>
      </c>
      <c r="P5704" s="102">
        <f t="shared" si="1974"/>
        <v>319629</v>
      </c>
      <c r="Q5704" s="102">
        <f t="shared" si="1975"/>
        <v>25.049314301970455</v>
      </c>
      <c r="R5704" s="35"/>
    </row>
    <row r="5705" spans="1:18" x14ac:dyDescent="0.3">
      <c r="A5705" s="41" t="s">
        <v>796</v>
      </c>
      <c r="B5705" s="41" t="s">
        <v>166</v>
      </c>
      <c r="C5705" s="41" t="s">
        <v>1226</v>
      </c>
      <c r="D5705" s="41" t="s">
        <v>1963</v>
      </c>
      <c r="E5705" s="41" t="s">
        <v>120</v>
      </c>
      <c r="F5705" s="40" t="s">
        <v>0</v>
      </c>
      <c r="G5705" s="81" t="s">
        <v>0</v>
      </c>
      <c r="H5705" s="6" t="s">
        <v>7</v>
      </c>
      <c r="I5705" s="104">
        <f>SUM(I5706:I5710)</f>
        <v>195300</v>
      </c>
      <c r="J5705" s="104">
        <f>SUM(J5706:J5710)</f>
        <v>195300</v>
      </c>
      <c r="K5705" s="104">
        <f>SUM(K5706:K5710)</f>
        <v>0</v>
      </c>
      <c r="L5705" s="104">
        <f t="shared" si="1972"/>
        <v>37361</v>
      </c>
      <c r="M5705" s="104">
        <f>SUM(M5706:M5710)</f>
        <v>12361</v>
      </c>
      <c r="N5705" s="104">
        <f t="shared" ref="N5705:O5705" si="1994">SUM(N5706:N5710)</f>
        <v>12500</v>
      </c>
      <c r="O5705" s="104">
        <f t="shared" si="1994"/>
        <v>12500</v>
      </c>
      <c r="P5705" s="104">
        <f t="shared" si="1974"/>
        <v>37361</v>
      </c>
      <c r="Q5705" s="104">
        <f t="shared" si="1975"/>
        <v>19.130056323604709</v>
      </c>
      <c r="R5705" s="35"/>
    </row>
    <row r="5706" spans="1:18" x14ac:dyDescent="0.3">
      <c r="A5706" s="40" t="s">
        <v>796</v>
      </c>
      <c r="B5706" s="40" t="s">
        <v>166</v>
      </c>
      <c r="C5706" s="40" t="s">
        <v>1226</v>
      </c>
      <c r="D5706" s="40" t="s">
        <v>1963</v>
      </c>
      <c r="E5706" s="88" t="s">
        <v>3016</v>
      </c>
      <c r="F5706" s="40" t="s">
        <v>1965</v>
      </c>
      <c r="G5706" s="81" t="s">
        <v>3072</v>
      </c>
      <c r="H5706" s="9" t="s">
        <v>9</v>
      </c>
      <c r="I5706" s="102">
        <v>29000</v>
      </c>
      <c r="J5706" s="102">
        <v>29000</v>
      </c>
      <c r="K5706" s="102"/>
      <c r="L5706" s="102">
        <f t="shared" si="1972"/>
        <v>7363</v>
      </c>
      <c r="M5706" s="102">
        <v>2363</v>
      </c>
      <c r="N5706" s="102">
        <v>2500</v>
      </c>
      <c r="O5706" s="102">
        <v>2500</v>
      </c>
      <c r="P5706" s="102">
        <f t="shared" si="1974"/>
        <v>7363</v>
      </c>
      <c r="Q5706" s="102">
        <f t="shared" si="1975"/>
        <v>25.389655172413793</v>
      </c>
      <c r="R5706" s="35"/>
    </row>
    <row r="5707" spans="1:18" x14ac:dyDescent="0.3">
      <c r="A5707" s="40" t="s">
        <v>796</v>
      </c>
      <c r="B5707" s="40" t="s">
        <v>166</v>
      </c>
      <c r="C5707" s="40" t="s">
        <v>1226</v>
      </c>
      <c r="D5707" s="40" t="s">
        <v>1963</v>
      </c>
      <c r="E5707" s="88" t="s">
        <v>3016</v>
      </c>
      <c r="F5707" s="40" t="s">
        <v>1966</v>
      </c>
      <c r="G5707" s="81" t="s">
        <v>3072</v>
      </c>
      <c r="H5707" s="9" t="s">
        <v>12</v>
      </c>
      <c r="I5707" s="102">
        <v>106000</v>
      </c>
      <c r="J5707" s="102">
        <v>106000</v>
      </c>
      <c r="K5707" s="102"/>
      <c r="L5707" s="102">
        <f t="shared" ref="L5707:L5770" si="1995">SUM(M5707:O5707)</f>
        <v>29998</v>
      </c>
      <c r="M5707" s="102">
        <v>9998</v>
      </c>
      <c r="N5707" s="102">
        <v>10000</v>
      </c>
      <c r="O5707" s="102">
        <v>10000</v>
      </c>
      <c r="P5707" s="102">
        <f t="shared" si="1974"/>
        <v>29998</v>
      </c>
      <c r="Q5707" s="102">
        <f t="shared" si="1975"/>
        <v>28.299999999999997</v>
      </c>
      <c r="R5707" s="35"/>
    </row>
    <row r="5708" spans="1:18" x14ac:dyDescent="0.3">
      <c r="A5708" s="40" t="s">
        <v>796</v>
      </c>
      <c r="B5708" s="40" t="s">
        <v>166</v>
      </c>
      <c r="C5708" s="40" t="s">
        <v>1226</v>
      </c>
      <c r="D5708" s="40" t="s">
        <v>1963</v>
      </c>
      <c r="E5708" s="88" t="s">
        <v>3016</v>
      </c>
      <c r="F5708" s="40" t="s">
        <v>1967</v>
      </c>
      <c r="G5708" s="81" t="s">
        <v>3072</v>
      </c>
      <c r="H5708" s="9" t="s">
        <v>10</v>
      </c>
      <c r="I5708" s="102">
        <v>25000</v>
      </c>
      <c r="J5708" s="102">
        <v>25000</v>
      </c>
      <c r="K5708" s="102"/>
      <c r="L5708" s="102">
        <f t="shared" si="1995"/>
        <v>0</v>
      </c>
      <c r="M5708" s="102">
        <v>0</v>
      </c>
      <c r="N5708" s="102"/>
      <c r="O5708" s="102"/>
      <c r="P5708" s="102">
        <f t="shared" si="1974"/>
        <v>0</v>
      </c>
      <c r="Q5708" s="102">
        <f t="shared" si="1975"/>
        <v>0</v>
      </c>
      <c r="R5708" s="35"/>
    </row>
    <row r="5709" spans="1:18" x14ac:dyDescent="0.3">
      <c r="A5709" s="40" t="s">
        <v>796</v>
      </c>
      <c r="B5709" s="40" t="s">
        <v>166</v>
      </c>
      <c r="C5709" s="40" t="s">
        <v>1226</v>
      </c>
      <c r="D5709" s="40" t="s">
        <v>1963</v>
      </c>
      <c r="E5709" s="88" t="s">
        <v>3016</v>
      </c>
      <c r="F5709" s="40" t="s">
        <v>1968</v>
      </c>
      <c r="G5709" s="81" t="s">
        <v>3072</v>
      </c>
      <c r="H5709" s="9" t="s">
        <v>8</v>
      </c>
      <c r="I5709" s="102">
        <v>16000</v>
      </c>
      <c r="J5709" s="102">
        <v>16000</v>
      </c>
      <c r="K5709" s="102"/>
      <c r="L5709" s="102">
        <f t="shared" si="1995"/>
        <v>0</v>
      </c>
      <c r="M5709" s="102">
        <v>0</v>
      </c>
      <c r="N5709" s="102"/>
      <c r="O5709" s="102"/>
      <c r="P5709" s="102">
        <f t="shared" ref="P5709:P5770" si="1996">K5709+L5709</f>
        <v>0</v>
      </c>
      <c r="Q5709" s="102">
        <f t="shared" ref="Q5709:Q5770" si="1997">IF(J5709=0,"-",P5709/J5709*100)</f>
        <v>0</v>
      </c>
      <c r="R5709" s="35"/>
    </row>
    <row r="5710" spans="1:18" x14ac:dyDescent="0.3">
      <c r="A5710" s="40" t="s">
        <v>796</v>
      </c>
      <c r="B5710" s="40" t="s">
        <v>166</v>
      </c>
      <c r="C5710" s="40" t="s">
        <v>1226</v>
      </c>
      <c r="D5710" s="40" t="s">
        <v>1963</v>
      </c>
      <c r="E5710" s="88" t="s">
        <v>3016</v>
      </c>
      <c r="F5710" s="40" t="s">
        <v>1969</v>
      </c>
      <c r="G5710" s="81" t="s">
        <v>3072</v>
      </c>
      <c r="H5710" s="9" t="s">
        <v>11</v>
      </c>
      <c r="I5710" s="102">
        <v>19300</v>
      </c>
      <c r="J5710" s="102">
        <v>19300</v>
      </c>
      <c r="K5710" s="102"/>
      <c r="L5710" s="102">
        <f t="shared" si="1995"/>
        <v>0</v>
      </c>
      <c r="M5710" s="102">
        <v>0</v>
      </c>
      <c r="N5710" s="102"/>
      <c r="O5710" s="102"/>
      <c r="P5710" s="102">
        <f t="shared" si="1996"/>
        <v>0</v>
      </c>
      <c r="Q5710" s="102">
        <f t="shared" si="1997"/>
        <v>0</v>
      </c>
      <c r="R5710" s="35"/>
    </row>
    <row r="5711" spans="1:18" x14ac:dyDescent="0.3">
      <c r="A5711" s="40" t="s">
        <v>796</v>
      </c>
      <c r="B5711" s="40" t="s">
        <v>166</v>
      </c>
      <c r="C5711" s="40" t="s">
        <v>1226</v>
      </c>
      <c r="D5711" s="40" t="s">
        <v>1963</v>
      </c>
      <c r="E5711" s="52" t="s">
        <v>124</v>
      </c>
      <c r="F5711" s="52" t="s">
        <v>0</v>
      </c>
      <c r="G5711" s="52" t="s">
        <v>0</v>
      </c>
      <c r="H5711" s="6" t="s">
        <v>14</v>
      </c>
      <c r="I5711" s="104">
        <f>SUM(I5712)</f>
        <v>135878</v>
      </c>
      <c r="J5711" s="104">
        <f>SUM(J5712)</f>
        <v>135878</v>
      </c>
      <c r="K5711" s="104">
        <f>SUM(K5712)</f>
        <v>0</v>
      </c>
      <c r="L5711" s="104">
        <f t="shared" si="1995"/>
        <v>37092</v>
      </c>
      <c r="M5711" s="104">
        <f>SUM(M5712)</f>
        <v>11092</v>
      </c>
      <c r="N5711" s="104">
        <f t="shared" ref="N5711:O5711" si="1998">SUM(N5712)</f>
        <v>14000</v>
      </c>
      <c r="O5711" s="104">
        <f t="shared" si="1998"/>
        <v>12000</v>
      </c>
      <c r="P5711" s="104">
        <f t="shared" si="1996"/>
        <v>37092</v>
      </c>
      <c r="Q5711" s="104">
        <f t="shared" si="1997"/>
        <v>27.298017339083593</v>
      </c>
      <c r="R5711" s="35"/>
    </row>
    <row r="5712" spans="1:18" x14ac:dyDescent="0.3">
      <c r="A5712" s="40" t="s">
        <v>796</v>
      </c>
      <c r="B5712" s="40" t="s">
        <v>166</v>
      </c>
      <c r="C5712" s="40" t="s">
        <v>1226</v>
      </c>
      <c r="D5712" s="40" t="s">
        <v>1963</v>
      </c>
      <c r="E5712" s="88" t="s">
        <v>3017</v>
      </c>
      <c r="F5712" s="40"/>
      <c r="G5712" s="81" t="s">
        <v>3072</v>
      </c>
      <c r="H5712" s="9" t="s">
        <v>15</v>
      </c>
      <c r="I5712" s="102">
        <v>135878</v>
      </c>
      <c r="J5712" s="102">
        <v>135878</v>
      </c>
      <c r="K5712" s="102"/>
      <c r="L5712" s="102">
        <f t="shared" si="1995"/>
        <v>37092</v>
      </c>
      <c r="M5712" s="102">
        <v>11092</v>
      </c>
      <c r="N5712" s="102">
        <v>14000</v>
      </c>
      <c r="O5712" s="102">
        <v>12000</v>
      </c>
      <c r="P5712" s="102">
        <f t="shared" si="1996"/>
        <v>37092</v>
      </c>
      <c r="Q5712" s="102">
        <f t="shared" si="1997"/>
        <v>27.298017339083593</v>
      </c>
      <c r="R5712" s="35"/>
    </row>
    <row r="5713" spans="1:18" x14ac:dyDescent="0.3">
      <c r="A5713" s="40" t="s">
        <v>796</v>
      </c>
      <c r="B5713" s="40" t="s">
        <v>166</v>
      </c>
      <c r="C5713" s="40" t="s">
        <v>1226</v>
      </c>
      <c r="D5713" s="40" t="s">
        <v>1963</v>
      </c>
      <c r="E5713" s="52" t="s">
        <v>125</v>
      </c>
      <c r="F5713" s="52" t="s">
        <v>0</v>
      </c>
      <c r="G5713" s="52" t="s">
        <v>0</v>
      </c>
      <c r="H5713" s="6" t="s">
        <v>16</v>
      </c>
      <c r="I5713" s="104">
        <f>SUM(I5714:I5721)</f>
        <v>290400</v>
      </c>
      <c r="J5713" s="104">
        <f>SUM(J5714:J5721)</f>
        <v>154200</v>
      </c>
      <c r="K5713" s="104">
        <f>SUM(K5714:K5721)</f>
        <v>0</v>
      </c>
      <c r="L5713" s="104">
        <f t="shared" si="1995"/>
        <v>34540</v>
      </c>
      <c r="M5713" s="104">
        <f>SUM(M5714:M5721)</f>
        <v>340</v>
      </c>
      <c r="N5713" s="104">
        <f t="shared" ref="N5713:O5713" si="1999">SUM(N5714:N5721)</f>
        <v>20400</v>
      </c>
      <c r="O5713" s="104">
        <f t="shared" si="1999"/>
        <v>13800</v>
      </c>
      <c r="P5713" s="104">
        <f t="shared" si="1996"/>
        <v>34540</v>
      </c>
      <c r="Q5713" s="104">
        <f t="shared" si="1997"/>
        <v>22.399481193255514</v>
      </c>
      <c r="R5713" s="35"/>
    </row>
    <row r="5714" spans="1:18" x14ac:dyDescent="0.3">
      <c r="A5714" s="40" t="s">
        <v>796</v>
      </c>
      <c r="B5714" s="40" t="s">
        <v>166</v>
      </c>
      <c r="C5714" s="40" t="s">
        <v>1226</v>
      </c>
      <c r="D5714" s="40" t="s">
        <v>1963</v>
      </c>
      <c r="E5714" s="88" t="s">
        <v>3018</v>
      </c>
      <c r="F5714" s="40"/>
      <c r="G5714" s="81" t="s">
        <v>3072</v>
      </c>
      <c r="H5714" s="9" t="s">
        <v>17</v>
      </c>
      <c r="I5714" s="102">
        <v>6300</v>
      </c>
      <c r="J5714" s="102">
        <v>100</v>
      </c>
      <c r="K5714" s="102"/>
      <c r="L5714" s="102">
        <f t="shared" si="1995"/>
        <v>0</v>
      </c>
      <c r="M5714" s="102">
        <v>0</v>
      </c>
      <c r="N5714" s="102"/>
      <c r="O5714" s="102"/>
      <c r="P5714" s="102">
        <f t="shared" si="1996"/>
        <v>0</v>
      </c>
      <c r="Q5714" s="102">
        <f t="shared" si="1997"/>
        <v>0</v>
      </c>
      <c r="R5714" s="35"/>
    </row>
    <row r="5715" spans="1:18" x14ac:dyDescent="0.3">
      <c r="A5715" s="40" t="s">
        <v>796</v>
      </c>
      <c r="B5715" s="40" t="s">
        <v>166</v>
      </c>
      <c r="C5715" s="40" t="s">
        <v>1226</v>
      </c>
      <c r="D5715" s="40" t="s">
        <v>1963</v>
      </c>
      <c r="E5715" s="88" t="s">
        <v>3031</v>
      </c>
      <c r="F5715" s="40"/>
      <c r="G5715" s="81" t="s">
        <v>3072</v>
      </c>
      <c r="H5715" s="9" t="s">
        <v>18</v>
      </c>
      <c r="I5715" s="102">
        <v>77000</v>
      </c>
      <c r="J5715" s="102">
        <v>76000</v>
      </c>
      <c r="K5715" s="102"/>
      <c r="L5715" s="102">
        <f t="shared" si="1995"/>
        <v>19000</v>
      </c>
      <c r="M5715" s="102">
        <v>0</v>
      </c>
      <c r="N5715" s="102">
        <v>12000</v>
      </c>
      <c r="O5715" s="102">
        <v>7000</v>
      </c>
      <c r="P5715" s="102">
        <f t="shared" si="1996"/>
        <v>19000</v>
      </c>
      <c r="Q5715" s="102">
        <f t="shared" si="1997"/>
        <v>25</v>
      </c>
      <c r="R5715" s="35"/>
    </row>
    <row r="5716" spans="1:18" x14ac:dyDescent="0.3">
      <c r="A5716" s="40" t="s">
        <v>796</v>
      </c>
      <c r="B5716" s="40" t="s">
        <v>166</v>
      </c>
      <c r="C5716" s="40" t="s">
        <v>1226</v>
      </c>
      <c r="D5716" s="40" t="s">
        <v>1963</v>
      </c>
      <c r="E5716" s="88" t="s">
        <v>3032</v>
      </c>
      <c r="F5716" s="40"/>
      <c r="G5716" s="81" t="s">
        <v>3072</v>
      </c>
      <c r="H5716" s="9" t="s">
        <v>19</v>
      </c>
      <c r="I5716" s="102">
        <v>25000</v>
      </c>
      <c r="J5716" s="102">
        <v>22000</v>
      </c>
      <c r="K5716" s="102"/>
      <c r="L5716" s="102">
        <f t="shared" si="1995"/>
        <v>5500</v>
      </c>
      <c r="M5716" s="102">
        <v>0</v>
      </c>
      <c r="N5716" s="102">
        <v>3500</v>
      </c>
      <c r="O5716" s="102">
        <v>2000</v>
      </c>
      <c r="P5716" s="102">
        <f t="shared" si="1996"/>
        <v>5500</v>
      </c>
      <c r="Q5716" s="102">
        <f t="shared" si="1997"/>
        <v>25</v>
      </c>
      <c r="R5716" s="35"/>
    </row>
    <row r="5717" spans="1:18" x14ac:dyDescent="0.3">
      <c r="A5717" s="40" t="s">
        <v>796</v>
      </c>
      <c r="B5717" s="40" t="s">
        <v>166</v>
      </c>
      <c r="C5717" s="40" t="s">
        <v>1226</v>
      </c>
      <c r="D5717" s="40" t="s">
        <v>1963</v>
      </c>
      <c r="E5717" s="88" t="s">
        <v>3026</v>
      </c>
      <c r="F5717" s="40"/>
      <c r="G5717" s="81" t="s">
        <v>3072</v>
      </c>
      <c r="H5717" s="9" t="s">
        <v>20</v>
      </c>
      <c r="I5717" s="102">
        <v>110000</v>
      </c>
      <c r="J5717" s="102">
        <v>10000</v>
      </c>
      <c r="K5717" s="102"/>
      <c r="L5717" s="102">
        <f t="shared" si="1995"/>
        <v>1700</v>
      </c>
      <c r="M5717" s="102">
        <v>0</v>
      </c>
      <c r="N5717" s="102">
        <v>850</v>
      </c>
      <c r="O5717" s="102">
        <v>850</v>
      </c>
      <c r="P5717" s="102">
        <f t="shared" si="1996"/>
        <v>1700</v>
      </c>
      <c r="Q5717" s="102">
        <f t="shared" si="1997"/>
        <v>17</v>
      </c>
      <c r="R5717" s="35"/>
    </row>
    <row r="5718" spans="1:18" x14ac:dyDescent="0.3">
      <c r="A5718" s="40" t="s">
        <v>796</v>
      </c>
      <c r="B5718" s="40" t="s">
        <v>166</v>
      </c>
      <c r="C5718" s="40" t="s">
        <v>1226</v>
      </c>
      <c r="D5718" s="40" t="s">
        <v>1963</v>
      </c>
      <c r="E5718" s="88" t="s">
        <v>3033</v>
      </c>
      <c r="F5718" s="40"/>
      <c r="G5718" s="81" t="s">
        <v>3072</v>
      </c>
      <c r="H5718" s="9" t="s">
        <v>21</v>
      </c>
      <c r="I5718" s="102">
        <v>9500</v>
      </c>
      <c r="J5718" s="102">
        <v>500</v>
      </c>
      <c r="K5718" s="102"/>
      <c r="L5718" s="102">
        <f t="shared" si="1995"/>
        <v>0</v>
      </c>
      <c r="M5718" s="102">
        <v>0</v>
      </c>
      <c r="N5718" s="102"/>
      <c r="O5718" s="102"/>
      <c r="P5718" s="102">
        <f t="shared" si="1996"/>
        <v>0</v>
      </c>
      <c r="Q5718" s="102">
        <f t="shared" si="1997"/>
        <v>0</v>
      </c>
      <c r="R5718" s="35"/>
    </row>
    <row r="5719" spans="1:18" x14ac:dyDescent="0.3">
      <c r="A5719" s="40" t="s">
        <v>796</v>
      </c>
      <c r="B5719" s="40" t="s">
        <v>166</v>
      </c>
      <c r="C5719" s="40" t="s">
        <v>1226</v>
      </c>
      <c r="D5719" s="40" t="s">
        <v>1963</v>
      </c>
      <c r="E5719" s="88" t="s">
        <v>3035</v>
      </c>
      <c r="F5719" s="40"/>
      <c r="G5719" s="81" t="s">
        <v>3072</v>
      </c>
      <c r="H5719" s="9" t="s">
        <v>23</v>
      </c>
      <c r="I5719" s="102">
        <v>19000</v>
      </c>
      <c r="J5719" s="102">
        <v>17000</v>
      </c>
      <c r="K5719" s="102"/>
      <c r="L5719" s="102">
        <f t="shared" si="1995"/>
        <v>3000</v>
      </c>
      <c r="M5719" s="102">
        <v>0</v>
      </c>
      <c r="N5719" s="102">
        <v>1500</v>
      </c>
      <c r="O5719" s="102">
        <v>1500</v>
      </c>
      <c r="P5719" s="102">
        <f t="shared" si="1996"/>
        <v>3000</v>
      </c>
      <c r="Q5719" s="102">
        <f t="shared" si="1997"/>
        <v>17.647058823529413</v>
      </c>
      <c r="R5719" s="35"/>
    </row>
    <row r="5720" spans="1:18" x14ac:dyDescent="0.3">
      <c r="A5720" s="40" t="s">
        <v>796</v>
      </c>
      <c r="B5720" s="40" t="s">
        <v>166</v>
      </c>
      <c r="C5720" s="40" t="s">
        <v>1226</v>
      </c>
      <c r="D5720" s="40" t="s">
        <v>1963</v>
      </c>
      <c r="E5720" s="88" t="s">
        <v>3036</v>
      </c>
      <c r="F5720" s="40"/>
      <c r="G5720" s="81" t="s">
        <v>3072</v>
      </c>
      <c r="H5720" s="9" t="s">
        <v>24</v>
      </c>
      <c r="I5720" s="102">
        <v>0</v>
      </c>
      <c r="J5720" s="102">
        <v>0</v>
      </c>
      <c r="K5720" s="102"/>
      <c r="L5720" s="102">
        <f t="shared" si="1995"/>
        <v>0</v>
      </c>
      <c r="M5720" s="102">
        <v>0</v>
      </c>
      <c r="N5720" s="102"/>
      <c r="O5720" s="102"/>
      <c r="P5720" s="102">
        <f t="shared" si="1996"/>
        <v>0</v>
      </c>
      <c r="Q5720" s="102" t="str">
        <f t="shared" si="1997"/>
        <v>-</v>
      </c>
      <c r="R5720" s="35"/>
    </row>
    <row r="5721" spans="1:18" x14ac:dyDescent="0.3">
      <c r="A5721" s="41" t="s">
        <v>796</v>
      </c>
      <c r="B5721" s="41" t="s">
        <v>166</v>
      </c>
      <c r="C5721" s="41" t="s">
        <v>1226</v>
      </c>
      <c r="D5721" s="41" t="s">
        <v>1963</v>
      </c>
      <c r="E5721" s="41" t="s">
        <v>127</v>
      </c>
      <c r="F5721" s="40" t="s">
        <v>0</v>
      </c>
      <c r="G5721" s="81" t="s">
        <v>0</v>
      </c>
      <c r="H5721" s="6" t="s">
        <v>25</v>
      </c>
      <c r="I5721" s="104">
        <f>SUM(I5722:I5724)</f>
        <v>43600</v>
      </c>
      <c r="J5721" s="104">
        <f>SUM(J5722:J5724)</f>
        <v>28600</v>
      </c>
      <c r="K5721" s="104">
        <f>SUM(K5722:K5724)</f>
        <v>0</v>
      </c>
      <c r="L5721" s="104">
        <f t="shared" si="1995"/>
        <v>5340</v>
      </c>
      <c r="M5721" s="104">
        <f>SUM(M5722:M5724)</f>
        <v>340</v>
      </c>
      <c r="N5721" s="104">
        <f t="shared" ref="N5721:O5721" si="2000">SUM(N5722:N5724)</f>
        <v>2550</v>
      </c>
      <c r="O5721" s="104">
        <f t="shared" si="2000"/>
        <v>2450</v>
      </c>
      <c r="P5721" s="104">
        <f t="shared" si="1996"/>
        <v>5340</v>
      </c>
      <c r="Q5721" s="104">
        <f t="shared" si="1997"/>
        <v>18.67132867132867</v>
      </c>
      <c r="R5721" s="35"/>
    </row>
    <row r="5722" spans="1:18" x14ac:dyDescent="0.3">
      <c r="A5722" s="40" t="s">
        <v>796</v>
      </c>
      <c r="B5722" s="40" t="s">
        <v>166</v>
      </c>
      <c r="C5722" s="40" t="s">
        <v>1226</v>
      </c>
      <c r="D5722" s="40" t="s">
        <v>1963</v>
      </c>
      <c r="E5722" s="88" t="s">
        <v>3019</v>
      </c>
      <c r="F5722" s="40"/>
      <c r="G5722" s="81" t="s">
        <v>3072</v>
      </c>
      <c r="H5722" s="9" t="s">
        <v>25</v>
      </c>
      <c r="I5722" s="102">
        <v>39300</v>
      </c>
      <c r="J5722" s="102">
        <v>24300</v>
      </c>
      <c r="K5722" s="102"/>
      <c r="L5722" s="102">
        <f t="shared" si="1995"/>
        <v>4200</v>
      </c>
      <c r="M5722" s="102">
        <v>0</v>
      </c>
      <c r="N5722" s="102">
        <v>2100</v>
      </c>
      <c r="O5722" s="102">
        <v>2100</v>
      </c>
      <c r="P5722" s="102">
        <f t="shared" si="1996"/>
        <v>4200</v>
      </c>
      <c r="Q5722" s="102">
        <f t="shared" si="1997"/>
        <v>17.283950617283949</v>
      </c>
      <c r="R5722" s="35"/>
    </row>
    <row r="5723" spans="1:18" x14ac:dyDescent="0.3">
      <c r="A5723" s="40" t="s">
        <v>796</v>
      </c>
      <c r="B5723" s="40" t="s">
        <v>166</v>
      </c>
      <c r="C5723" s="40" t="s">
        <v>1226</v>
      </c>
      <c r="D5723" s="40" t="s">
        <v>1963</v>
      </c>
      <c r="E5723" s="88" t="s">
        <v>3019</v>
      </c>
      <c r="F5723" s="40" t="s">
        <v>1970</v>
      </c>
      <c r="G5723" s="81" t="s">
        <v>3072</v>
      </c>
      <c r="H5723" s="9" t="s">
        <v>135</v>
      </c>
      <c r="I5723" s="102">
        <v>4200</v>
      </c>
      <c r="J5723" s="102">
        <v>4200</v>
      </c>
      <c r="K5723" s="102"/>
      <c r="L5723" s="102">
        <f t="shared" si="1995"/>
        <v>1140</v>
      </c>
      <c r="M5723" s="102">
        <v>340</v>
      </c>
      <c r="N5723" s="102">
        <v>450</v>
      </c>
      <c r="O5723" s="102">
        <v>350</v>
      </c>
      <c r="P5723" s="102">
        <f t="shared" si="1996"/>
        <v>1140</v>
      </c>
      <c r="Q5723" s="102">
        <f t="shared" si="1997"/>
        <v>27.142857142857142</v>
      </c>
      <c r="R5723" s="35"/>
    </row>
    <row r="5724" spans="1:18" ht="20.399999999999999" x14ac:dyDescent="0.3">
      <c r="A5724" s="40" t="s">
        <v>796</v>
      </c>
      <c r="B5724" s="40" t="s">
        <v>166</v>
      </c>
      <c r="C5724" s="40" t="s">
        <v>1226</v>
      </c>
      <c r="D5724" s="40" t="s">
        <v>1963</v>
      </c>
      <c r="E5724" s="88" t="s">
        <v>3019</v>
      </c>
      <c r="F5724" s="40" t="s">
        <v>1971</v>
      </c>
      <c r="G5724" s="81" t="s">
        <v>3072</v>
      </c>
      <c r="H5724" s="9" t="s">
        <v>141</v>
      </c>
      <c r="I5724" s="102">
        <v>100</v>
      </c>
      <c r="J5724" s="102">
        <v>100</v>
      </c>
      <c r="K5724" s="102"/>
      <c r="L5724" s="102">
        <f t="shared" si="1995"/>
        <v>0</v>
      </c>
      <c r="M5724" s="102">
        <v>0</v>
      </c>
      <c r="N5724" s="102"/>
      <c r="O5724" s="102"/>
      <c r="P5724" s="102">
        <f t="shared" si="1996"/>
        <v>0</v>
      </c>
      <c r="Q5724" s="102">
        <f t="shared" si="1997"/>
        <v>0</v>
      </c>
      <c r="R5724" s="35"/>
    </row>
    <row r="5725" spans="1:18" s="34" customFormat="1" ht="20.399999999999999" x14ac:dyDescent="0.3">
      <c r="A5725" s="43" t="s">
        <v>0</v>
      </c>
      <c r="B5725" s="43" t="s">
        <v>0</v>
      </c>
      <c r="C5725" s="43" t="s">
        <v>0</v>
      </c>
      <c r="D5725" s="49" t="s">
        <v>0</v>
      </c>
      <c r="E5725" s="49" t="s">
        <v>0</v>
      </c>
      <c r="F5725" s="49" t="s">
        <v>0</v>
      </c>
      <c r="G5725" s="49" t="s">
        <v>0</v>
      </c>
      <c r="H5725" s="21" t="s">
        <v>35</v>
      </c>
      <c r="I5725" s="112">
        <f t="shared" ref="I5725:O5726" si="2001">SUM(I5726)</f>
        <v>100</v>
      </c>
      <c r="J5725" s="112">
        <f t="shared" si="2001"/>
        <v>100</v>
      </c>
      <c r="K5725" s="112">
        <f t="shared" si="2001"/>
        <v>0</v>
      </c>
      <c r="L5725" s="112">
        <f t="shared" si="1995"/>
        <v>0</v>
      </c>
      <c r="M5725" s="112">
        <f t="shared" si="2001"/>
        <v>0</v>
      </c>
      <c r="N5725" s="112">
        <f t="shared" si="2001"/>
        <v>0</v>
      </c>
      <c r="O5725" s="112">
        <f t="shared" si="2001"/>
        <v>0</v>
      </c>
      <c r="P5725" s="112">
        <f t="shared" si="1996"/>
        <v>0</v>
      </c>
      <c r="Q5725" s="112">
        <f t="shared" si="1997"/>
        <v>0</v>
      </c>
      <c r="R5725" s="35"/>
    </row>
    <row r="5726" spans="1:18" x14ac:dyDescent="0.3">
      <c r="A5726" s="40" t="s">
        <v>796</v>
      </c>
      <c r="B5726" s="40" t="s">
        <v>166</v>
      </c>
      <c r="C5726" s="40" t="s">
        <v>1226</v>
      </c>
      <c r="D5726" s="40" t="s">
        <v>1963</v>
      </c>
      <c r="E5726" s="52" t="s">
        <v>142</v>
      </c>
      <c r="F5726" s="52" t="s">
        <v>0</v>
      </c>
      <c r="G5726" s="52" t="s">
        <v>0</v>
      </c>
      <c r="H5726" s="6" t="s">
        <v>27</v>
      </c>
      <c r="I5726" s="104">
        <f t="shared" si="2001"/>
        <v>100</v>
      </c>
      <c r="J5726" s="104">
        <f t="shared" si="2001"/>
        <v>100</v>
      </c>
      <c r="K5726" s="104">
        <f t="shared" si="2001"/>
        <v>0</v>
      </c>
      <c r="L5726" s="104">
        <f t="shared" si="1995"/>
        <v>0</v>
      </c>
      <c r="M5726" s="104">
        <f t="shared" si="2001"/>
        <v>0</v>
      </c>
      <c r="N5726" s="104">
        <f t="shared" si="2001"/>
        <v>0</v>
      </c>
      <c r="O5726" s="104">
        <f t="shared" si="2001"/>
        <v>0</v>
      </c>
      <c r="P5726" s="104">
        <f t="shared" si="1996"/>
        <v>0</v>
      </c>
      <c r="Q5726" s="104">
        <f t="shared" si="1997"/>
        <v>0</v>
      </c>
      <c r="R5726" s="35"/>
    </row>
    <row r="5727" spans="1:18" x14ac:dyDescent="0.3">
      <c r="A5727" s="40" t="s">
        <v>796</v>
      </c>
      <c r="B5727" s="40" t="s">
        <v>166</v>
      </c>
      <c r="C5727" s="40" t="s">
        <v>1226</v>
      </c>
      <c r="D5727" s="40" t="s">
        <v>1963</v>
      </c>
      <c r="E5727" s="88" t="s">
        <v>3021</v>
      </c>
      <c r="F5727" s="40"/>
      <c r="G5727" s="81" t="s">
        <v>3072</v>
      </c>
      <c r="H5727" s="9" t="s">
        <v>34</v>
      </c>
      <c r="I5727" s="102">
        <v>100</v>
      </c>
      <c r="J5727" s="102">
        <v>100</v>
      </c>
      <c r="K5727" s="102"/>
      <c r="L5727" s="102">
        <f t="shared" si="1995"/>
        <v>0</v>
      </c>
      <c r="M5727" s="102">
        <v>0</v>
      </c>
      <c r="N5727" s="102"/>
      <c r="O5727" s="102"/>
      <c r="P5727" s="102">
        <f t="shared" si="1996"/>
        <v>0</v>
      </c>
      <c r="Q5727" s="102">
        <f t="shared" si="1997"/>
        <v>0</v>
      </c>
      <c r="R5727" s="35"/>
    </row>
    <row r="5728" spans="1:18" s="34" customFormat="1" ht="20.399999999999999" x14ac:dyDescent="0.3">
      <c r="A5728" s="43" t="s">
        <v>0</v>
      </c>
      <c r="B5728" s="43" t="s">
        <v>0</v>
      </c>
      <c r="C5728" s="43" t="s">
        <v>0</v>
      </c>
      <c r="D5728" s="49" t="s">
        <v>0</v>
      </c>
      <c r="E5728" s="49" t="s">
        <v>0</v>
      </c>
      <c r="F5728" s="49" t="s">
        <v>0</v>
      </c>
      <c r="G5728" s="49" t="s">
        <v>0</v>
      </c>
      <c r="H5728" s="21" t="s">
        <v>53</v>
      </c>
      <c r="I5728" s="112">
        <f>SUM(I5729)</f>
        <v>20000</v>
      </c>
      <c r="J5728" s="112">
        <f>SUM(J5729)</f>
        <v>0</v>
      </c>
      <c r="K5728" s="112">
        <f>SUM(K5729)</f>
        <v>0</v>
      </c>
      <c r="L5728" s="112">
        <f t="shared" si="1995"/>
        <v>0</v>
      </c>
      <c r="M5728" s="112">
        <f>SUM(M5729)</f>
        <v>0</v>
      </c>
      <c r="N5728" s="112">
        <f t="shared" ref="N5728:O5728" si="2002">SUM(N5729)</f>
        <v>0</v>
      </c>
      <c r="O5728" s="112">
        <f t="shared" si="2002"/>
        <v>0</v>
      </c>
      <c r="P5728" s="112">
        <f t="shared" si="1996"/>
        <v>0</v>
      </c>
      <c r="Q5728" s="112" t="str">
        <f t="shared" si="1997"/>
        <v>-</v>
      </c>
      <c r="R5728" s="35"/>
    </row>
    <row r="5729" spans="1:18" x14ac:dyDescent="0.3">
      <c r="A5729" s="40" t="s">
        <v>796</v>
      </c>
      <c r="B5729" s="40" t="s">
        <v>166</v>
      </c>
      <c r="C5729" s="40" t="s">
        <v>1226</v>
      </c>
      <c r="D5729" s="40" t="s">
        <v>1963</v>
      </c>
      <c r="E5729" s="52" t="s">
        <v>149</v>
      </c>
      <c r="F5729" s="52" t="s">
        <v>0</v>
      </c>
      <c r="G5729" s="52" t="s">
        <v>0</v>
      </c>
      <c r="H5729" s="6" t="s">
        <v>46</v>
      </c>
      <c r="I5729" s="104">
        <f>SUM(I5730:I5731)</f>
        <v>20000</v>
      </c>
      <c r="J5729" s="104">
        <f>SUM(J5730:J5731)</f>
        <v>0</v>
      </c>
      <c r="K5729" s="104">
        <f>SUM(K5730:K5731)</f>
        <v>0</v>
      </c>
      <c r="L5729" s="104">
        <f t="shared" si="1995"/>
        <v>0</v>
      </c>
      <c r="M5729" s="104">
        <f>SUM(M5730:M5731)</f>
        <v>0</v>
      </c>
      <c r="N5729" s="104">
        <f t="shared" ref="N5729:O5729" si="2003">SUM(N5730:N5731)</f>
        <v>0</v>
      </c>
      <c r="O5729" s="104">
        <f t="shared" si="2003"/>
        <v>0</v>
      </c>
      <c r="P5729" s="104">
        <f t="shared" si="1996"/>
        <v>0</v>
      </c>
      <c r="Q5729" s="104" t="str">
        <f t="shared" si="1997"/>
        <v>-</v>
      </c>
      <c r="R5729" s="35"/>
    </row>
    <row r="5730" spans="1:18" x14ac:dyDescent="0.3">
      <c r="A5730" s="40" t="s">
        <v>796</v>
      </c>
      <c r="B5730" s="40" t="s">
        <v>166</v>
      </c>
      <c r="C5730" s="40" t="s">
        <v>1226</v>
      </c>
      <c r="D5730" s="40" t="s">
        <v>1963</v>
      </c>
      <c r="E5730" s="88" t="s">
        <v>3022</v>
      </c>
      <c r="F5730" s="40"/>
      <c r="G5730" s="81" t="s">
        <v>3072</v>
      </c>
      <c r="H5730" s="9" t="s">
        <v>49</v>
      </c>
      <c r="I5730" s="102">
        <v>10000</v>
      </c>
      <c r="J5730" s="102">
        <v>0</v>
      </c>
      <c r="K5730" s="102"/>
      <c r="L5730" s="102">
        <f t="shared" si="1995"/>
        <v>0</v>
      </c>
      <c r="M5730" s="102">
        <v>0</v>
      </c>
      <c r="N5730" s="102"/>
      <c r="O5730" s="102"/>
      <c r="P5730" s="102">
        <f t="shared" si="1996"/>
        <v>0</v>
      </c>
      <c r="Q5730" s="102" t="str">
        <f t="shared" si="1997"/>
        <v>-</v>
      </c>
      <c r="R5730" s="35"/>
    </row>
    <row r="5731" spans="1:18" x14ac:dyDescent="0.3">
      <c r="A5731" s="40" t="s">
        <v>796</v>
      </c>
      <c r="B5731" s="40" t="s">
        <v>166</v>
      </c>
      <c r="C5731" s="40" t="s">
        <v>1226</v>
      </c>
      <c r="D5731" s="40" t="s">
        <v>1963</v>
      </c>
      <c r="E5731" s="88" t="s">
        <v>3037</v>
      </c>
      <c r="F5731" s="40"/>
      <c r="G5731" s="81" t="s">
        <v>3072</v>
      </c>
      <c r="H5731" s="9" t="s">
        <v>52</v>
      </c>
      <c r="I5731" s="102">
        <v>10000</v>
      </c>
      <c r="J5731" s="102">
        <v>0</v>
      </c>
      <c r="K5731" s="102"/>
      <c r="L5731" s="102">
        <f t="shared" si="1995"/>
        <v>0</v>
      </c>
      <c r="M5731" s="102">
        <v>0</v>
      </c>
      <c r="N5731" s="102"/>
      <c r="O5731" s="102"/>
      <c r="P5731" s="102">
        <f t="shared" si="1996"/>
        <v>0</v>
      </c>
      <c r="Q5731" s="102" t="str">
        <f t="shared" si="1997"/>
        <v>-</v>
      </c>
      <c r="R5731" s="35"/>
    </row>
    <row r="5732" spans="1:18" s="34" customFormat="1" x14ac:dyDescent="0.3">
      <c r="A5732" s="49" t="s">
        <v>0</v>
      </c>
      <c r="B5732" s="49" t="s">
        <v>0</v>
      </c>
      <c r="C5732" s="49" t="s">
        <v>0</v>
      </c>
      <c r="D5732" s="49" t="s">
        <v>0</v>
      </c>
      <c r="E5732" s="49" t="s">
        <v>0</v>
      </c>
      <c r="F5732" s="49" t="s">
        <v>0</v>
      </c>
      <c r="G5732" s="49" t="s">
        <v>0</v>
      </c>
      <c r="H5732" s="21" t="s">
        <v>1972</v>
      </c>
      <c r="I5732" s="112">
        <f>SUM(I5702,I5725,I5728)</f>
        <v>1917677</v>
      </c>
      <c r="J5732" s="112">
        <f>SUM(J5702,J5725,J5728)</f>
        <v>1761477</v>
      </c>
      <c r="K5732" s="112">
        <f>SUM(K5702,K5725,K5728)</f>
        <v>0</v>
      </c>
      <c r="L5732" s="112">
        <f t="shared" si="1995"/>
        <v>428622</v>
      </c>
      <c r="M5732" s="112">
        <f>SUM(M5702,M5725,M5728)</f>
        <v>129422</v>
      </c>
      <c r="N5732" s="112">
        <f t="shared" ref="N5732:O5732" si="2004">SUM(N5702,N5725,N5728)</f>
        <v>153900</v>
      </c>
      <c r="O5732" s="112">
        <f t="shared" si="2004"/>
        <v>145300</v>
      </c>
      <c r="P5732" s="112">
        <f t="shared" si="1996"/>
        <v>428622</v>
      </c>
      <c r="Q5732" s="112">
        <f t="shared" si="1997"/>
        <v>24.333102277236659</v>
      </c>
      <c r="R5732" s="35"/>
    </row>
    <row r="5733" spans="1:18" ht="15" thickBot="1" x14ac:dyDescent="0.35">
      <c r="A5733" s="81" t="s">
        <v>0</v>
      </c>
      <c r="B5733" s="81" t="s">
        <v>0</v>
      </c>
      <c r="C5733" s="81" t="s">
        <v>0</v>
      </c>
      <c r="D5733" s="81" t="s">
        <v>0</v>
      </c>
      <c r="E5733" s="81" t="s">
        <v>0</v>
      </c>
      <c r="F5733" s="81" t="s">
        <v>0</v>
      </c>
      <c r="G5733" s="81" t="s">
        <v>0</v>
      </c>
      <c r="H5733" s="6" t="s">
        <v>152</v>
      </c>
      <c r="I5733" s="104">
        <v>58</v>
      </c>
      <c r="J5733" s="104">
        <v>58</v>
      </c>
      <c r="K5733" s="104"/>
      <c r="L5733" s="104"/>
      <c r="M5733" s="104"/>
      <c r="N5733" s="104"/>
      <c r="O5733" s="104"/>
      <c r="P5733" s="104"/>
      <c r="Q5733" s="104"/>
      <c r="R5733" s="35"/>
    </row>
    <row r="5734" spans="1:18" s="34" customFormat="1" ht="31.2" thickBot="1" x14ac:dyDescent="0.35">
      <c r="A5734" s="127" t="s">
        <v>0</v>
      </c>
      <c r="B5734" s="127" t="s">
        <v>0</v>
      </c>
      <c r="C5734" s="127" t="s">
        <v>0</v>
      </c>
      <c r="D5734" s="127" t="s">
        <v>0</v>
      </c>
      <c r="E5734" s="127" t="s">
        <v>0</v>
      </c>
      <c r="F5734" s="127" t="s">
        <v>0</v>
      </c>
      <c r="G5734" s="127" t="s">
        <v>0</v>
      </c>
      <c r="H5734" s="29" t="s">
        <v>63</v>
      </c>
      <c r="I5734" s="124" t="s">
        <v>3013</v>
      </c>
      <c r="J5734" s="124" t="s">
        <v>2</v>
      </c>
      <c r="K5734" s="124" t="s">
        <v>3097</v>
      </c>
      <c r="L5734" s="124" t="s">
        <v>3097</v>
      </c>
      <c r="M5734" s="124" t="s">
        <v>3098</v>
      </c>
      <c r="N5734" s="124" t="s">
        <v>3099</v>
      </c>
      <c r="O5734" s="124" t="s">
        <v>3100</v>
      </c>
      <c r="P5734" s="124" t="s">
        <v>3097</v>
      </c>
      <c r="Q5734" s="126" t="s">
        <v>3101</v>
      </c>
      <c r="R5734" s="35"/>
    </row>
    <row r="5735" spans="1:18" x14ac:dyDescent="0.3">
      <c r="A5735" s="128"/>
      <c r="B5735" s="128"/>
      <c r="C5735" s="128"/>
      <c r="D5735" s="128"/>
      <c r="E5735" s="128"/>
      <c r="F5735" s="128"/>
      <c r="G5735" s="128"/>
      <c r="H5735" s="10" t="s">
        <v>0</v>
      </c>
      <c r="I5735" s="103">
        <v>1</v>
      </c>
      <c r="J5735" s="103">
        <v>2</v>
      </c>
      <c r="K5735" s="103">
        <v>3</v>
      </c>
      <c r="L5735" s="103" t="s">
        <v>3</v>
      </c>
      <c r="M5735" s="103">
        <v>5</v>
      </c>
      <c r="N5735" s="103">
        <v>6</v>
      </c>
      <c r="O5735" s="103">
        <v>7</v>
      </c>
      <c r="P5735" s="103" t="s">
        <v>3102</v>
      </c>
      <c r="Q5735" s="103">
        <v>9</v>
      </c>
      <c r="R5735" s="35"/>
    </row>
    <row r="5736" spans="1:18" x14ac:dyDescent="0.3">
      <c r="A5736" s="128"/>
      <c r="B5736" s="128"/>
      <c r="C5736" s="128"/>
      <c r="D5736" s="128"/>
      <c r="E5736" s="128"/>
      <c r="F5736" s="128"/>
      <c r="G5736" s="128"/>
      <c r="H5736" s="11" t="s">
        <v>100</v>
      </c>
      <c r="I5736" s="105">
        <f>SUM(I5732)</f>
        <v>1917677</v>
      </c>
      <c r="J5736" s="105">
        <f>SUM(J5732)</f>
        <v>1761477</v>
      </c>
      <c r="K5736" s="105">
        <f>SUM(K5732)</f>
        <v>0</v>
      </c>
      <c r="L5736" s="105">
        <f t="shared" si="1995"/>
        <v>428622</v>
      </c>
      <c r="M5736" s="105">
        <f>SUM(M5732)</f>
        <v>129422</v>
      </c>
      <c r="N5736" s="105">
        <f t="shared" ref="N5736:O5736" si="2005">SUM(N5732)</f>
        <v>153900</v>
      </c>
      <c r="O5736" s="105">
        <f t="shared" si="2005"/>
        <v>145300</v>
      </c>
      <c r="P5736" s="105">
        <f t="shared" si="1996"/>
        <v>428622</v>
      </c>
      <c r="Q5736" s="105">
        <f t="shared" si="1997"/>
        <v>24.333102277236659</v>
      </c>
      <c r="R5736" s="35"/>
    </row>
    <row r="5737" spans="1:18" x14ac:dyDescent="0.3">
      <c r="A5737" s="128"/>
      <c r="B5737" s="128"/>
      <c r="C5737" s="128"/>
      <c r="D5737" s="128"/>
      <c r="E5737" s="128"/>
      <c r="F5737" s="128"/>
      <c r="G5737" s="128"/>
      <c r="H5737" s="12" t="s">
        <v>62</v>
      </c>
      <c r="I5737" s="105">
        <f>SUM(I5736)</f>
        <v>1917677</v>
      </c>
      <c r="J5737" s="105">
        <f>SUM(J5736)</f>
        <v>1761477</v>
      </c>
      <c r="K5737" s="105">
        <f>SUM(K5736)</f>
        <v>0</v>
      </c>
      <c r="L5737" s="105">
        <f t="shared" si="1995"/>
        <v>428622</v>
      </c>
      <c r="M5737" s="105">
        <f>SUM(M5736)</f>
        <v>129422</v>
      </c>
      <c r="N5737" s="105">
        <f t="shared" ref="N5737:O5737" si="2006">SUM(N5736)</f>
        <v>153900</v>
      </c>
      <c r="O5737" s="105">
        <f t="shared" si="2006"/>
        <v>145300</v>
      </c>
      <c r="P5737" s="105">
        <f t="shared" si="1996"/>
        <v>428622</v>
      </c>
      <c r="Q5737" s="105">
        <f t="shared" si="1997"/>
        <v>24.333102277236659</v>
      </c>
      <c r="R5737" s="35"/>
    </row>
    <row r="5738" spans="1:18" x14ac:dyDescent="0.3">
      <c r="A5738" s="129"/>
      <c r="B5738" s="129"/>
      <c r="C5738" s="129"/>
      <c r="D5738" s="129"/>
      <c r="E5738" s="129"/>
      <c r="F5738" s="129"/>
      <c r="G5738" s="129"/>
      <c r="R5738" s="35"/>
    </row>
    <row r="5739" spans="1:18" ht="15" thickBot="1" x14ac:dyDescent="0.35">
      <c r="A5739" s="81" t="s">
        <v>0</v>
      </c>
      <c r="B5739" s="81" t="s">
        <v>0</v>
      </c>
      <c r="C5739" s="81" t="s">
        <v>0</v>
      </c>
      <c r="D5739" s="81" t="s">
        <v>0</v>
      </c>
      <c r="E5739" s="81" t="s">
        <v>0</v>
      </c>
      <c r="F5739" s="81" t="s">
        <v>0</v>
      </c>
      <c r="G5739" s="81" t="s">
        <v>0</v>
      </c>
      <c r="H5739" s="13" t="s">
        <v>0</v>
      </c>
      <c r="I5739" s="106"/>
      <c r="J5739" s="106"/>
      <c r="K5739" s="106"/>
      <c r="L5739" s="106"/>
      <c r="M5739" s="106"/>
      <c r="N5739" s="106"/>
      <c r="O5739" s="106"/>
      <c r="P5739" s="106"/>
      <c r="Q5739" s="106"/>
      <c r="R5739" s="35"/>
    </row>
    <row r="5740" spans="1:18" s="34" customFormat="1" ht="31.2" thickBot="1" x14ac:dyDescent="0.35">
      <c r="A5740" s="45" t="s">
        <v>112</v>
      </c>
      <c r="B5740" s="45" t="s">
        <v>113</v>
      </c>
      <c r="C5740" s="45" t="s">
        <v>114</v>
      </c>
      <c r="D5740" s="46" t="s">
        <v>0</v>
      </c>
      <c r="E5740" s="45" t="s">
        <v>3014</v>
      </c>
      <c r="F5740" s="45" t="s">
        <v>115</v>
      </c>
      <c r="G5740" s="45" t="s">
        <v>116</v>
      </c>
      <c r="H5740" s="29" t="s">
        <v>1</v>
      </c>
      <c r="I5740" s="124" t="s">
        <v>3013</v>
      </c>
      <c r="J5740" s="124" t="s">
        <v>2</v>
      </c>
      <c r="K5740" s="124" t="s">
        <v>3097</v>
      </c>
      <c r="L5740" s="124" t="s">
        <v>3097</v>
      </c>
      <c r="M5740" s="124" t="s">
        <v>3098</v>
      </c>
      <c r="N5740" s="124" t="s">
        <v>3099</v>
      </c>
      <c r="O5740" s="124" t="s">
        <v>3100</v>
      </c>
      <c r="P5740" s="124" t="s">
        <v>3097</v>
      </c>
      <c r="Q5740" s="126" t="s">
        <v>3101</v>
      </c>
      <c r="R5740" s="35"/>
    </row>
    <row r="5741" spans="1:18" x14ac:dyDescent="0.3">
      <c r="A5741" s="50" t="s">
        <v>0</v>
      </c>
      <c r="B5741" s="50" t="s">
        <v>0</v>
      </c>
      <c r="C5741" s="50" t="s">
        <v>0</v>
      </c>
      <c r="D5741" s="51" t="s">
        <v>0</v>
      </c>
      <c r="E5741" s="51" t="s">
        <v>0</v>
      </c>
      <c r="F5741" s="86" t="s">
        <v>0</v>
      </c>
      <c r="G5741" s="87" t="s">
        <v>0</v>
      </c>
      <c r="H5741" s="8" t="s">
        <v>0</v>
      </c>
      <c r="I5741" s="103">
        <v>1</v>
      </c>
      <c r="J5741" s="103">
        <v>2</v>
      </c>
      <c r="K5741" s="103">
        <v>3</v>
      </c>
      <c r="L5741" s="103" t="s">
        <v>3</v>
      </c>
      <c r="M5741" s="103">
        <v>5</v>
      </c>
      <c r="N5741" s="103">
        <v>6</v>
      </c>
      <c r="O5741" s="103">
        <v>7</v>
      </c>
      <c r="P5741" s="103" t="s">
        <v>3102</v>
      </c>
      <c r="Q5741" s="103">
        <v>9</v>
      </c>
      <c r="R5741" s="35"/>
    </row>
    <row r="5742" spans="1:18" x14ac:dyDescent="0.3">
      <c r="A5742" s="41" t="s">
        <v>796</v>
      </c>
      <c r="B5742" s="41" t="s">
        <v>166</v>
      </c>
      <c r="C5742" s="40" t="s">
        <v>1237</v>
      </c>
      <c r="D5742" s="40" t="s">
        <v>1973</v>
      </c>
      <c r="E5742" s="52" t="s">
        <v>0</v>
      </c>
      <c r="F5742" s="52" t="s">
        <v>0</v>
      </c>
      <c r="G5742" s="52" t="s">
        <v>0</v>
      </c>
      <c r="H5742" s="6" t="s">
        <v>1974</v>
      </c>
      <c r="I5742" s="102"/>
      <c r="J5742" s="102"/>
      <c r="K5742" s="102"/>
      <c r="L5742" s="102">
        <f t="shared" si="1995"/>
        <v>0</v>
      </c>
      <c r="M5742" s="102">
        <v>0</v>
      </c>
      <c r="N5742" s="102"/>
      <c r="O5742" s="102"/>
      <c r="P5742" s="102">
        <f t="shared" si="1996"/>
        <v>0</v>
      </c>
      <c r="Q5742" s="102" t="str">
        <f t="shared" si="1997"/>
        <v>-</v>
      </c>
      <c r="R5742" s="35"/>
    </row>
    <row r="5743" spans="1:18" s="34" customFormat="1" ht="20.399999999999999" x14ac:dyDescent="0.3">
      <c r="A5743" s="43" t="s">
        <v>0</v>
      </c>
      <c r="B5743" s="43" t="s">
        <v>0</v>
      </c>
      <c r="C5743" s="43" t="s">
        <v>0</v>
      </c>
      <c r="D5743" s="49" t="s">
        <v>0</v>
      </c>
      <c r="E5743" s="49" t="s">
        <v>0</v>
      </c>
      <c r="F5743" s="49" t="s">
        <v>0</v>
      </c>
      <c r="G5743" s="49" t="s">
        <v>0</v>
      </c>
      <c r="H5743" s="21" t="s">
        <v>26</v>
      </c>
      <c r="I5743" s="112">
        <f>SUM(I5744,I5752,I5754)</f>
        <v>1700035</v>
      </c>
      <c r="J5743" s="112">
        <f>SUM(J5744,J5752,J5754)</f>
        <v>1700035</v>
      </c>
      <c r="K5743" s="112">
        <f>SUM(K5744,K5752,K5754)</f>
        <v>0</v>
      </c>
      <c r="L5743" s="112">
        <f t="shared" si="1995"/>
        <v>458962</v>
      </c>
      <c r="M5743" s="112">
        <f>SUM(M5744,M5752,M5754)</f>
        <v>120562</v>
      </c>
      <c r="N5743" s="112">
        <f t="shared" ref="N5743:O5743" si="2007">SUM(N5744,N5752,N5754)</f>
        <v>174950</v>
      </c>
      <c r="O5743" s="112">
        <f t="shared" si="2007"/>
        <v>163450</v>
      </c>
      <c r="P5743" s="112">
        <f t="shared" si="1996"/>
        <v>458962</v>
      </c>
      <c r="Q5743" s="112">
        <f t="shared" si="1997"/>
        <v>26.997208880993629</v>
      </c>
      <c r="R5743" s="35"/>
    </row>
    <row r="5744" spans="1:18" x14ac:dyDescent="0.3">
      <c r="A5744" s="40" t="s">
        <v>796</v>
      </c>
      <c r="B5744" s="40" t="s">
        <v>166</v>
      </c>
      <c r="C5744" s="40" t="s">
        <v>1237</v>
      </c>
      <c r="D5744" s="40" t="s">
        <v>1973</v>
      </c>
      <c r="E5744" s="52" t="s">
        <v>119</v>
      </c>
      <c r="F5744" s="52" t="s">
        <v>0</v>
      </c>
      <c r="G5744" s="52" t="s">
        <v>0</v>
      </c>
      <c r="H5744" s="6" t="s">
        <v>5</v>
      </c>
      <c r="I5744" s="104">
        <f>SUM(I5745,I5746)</f>
        <v>1305932</v>
      </c>
      <c r="J5744" s="104">
        <f>SUM(J5745,J5746)</f>
        <v>1305932</v>
      </c>
      <c r="K5744" s="104">
        <f>SUM(K5745,K5746)</f>
        <v>0</v>
      </c>
      <c r="L5744" s="104">
        <f t="shared" si="1995"/>
        <v>353545</v>
      </c>
      <c r="M5744" s="104">
        <f>SUM(M5745,M5746)</f>
        <v>109845</v>
      </c>
      <c r="N5744" s="104">
        <f t="shared" ref="N5744:O5744" si="2008">SUM(N5745,N5746)</f>
        <v>123900</v>
      </c>
      <c r="O5744" s="104">
        <f t="shared" si="2008"/>
        <v>119800</v>
      </c>
      <c r="P5744" s="104">
        <f t="shared" si="1996"/>
        <v>353545</v>
      </c>
      <c r="Q5744" s="104">
        <f t="shared" si="1997"/>
        <v>27.072236532989468</v>
      </c>
      <c r="R5744" s="35"/>
    </row>
    <row r="5745" spans="1:18" x14ac:dyDescent="0.3">
      <c r="A5745" s="40" t="s">
        <v>796</v>
      </c>
      <c r="B5745" s="40" t="s">
        <v>166</v>
      </c>
      <c r="C5745" s="40" t="s">
        <v>1237</v>
      </c>
      <c r="D5745" s="40" t="s">
        <v>1973</v>
      </c>
      <c r="E5745" s="88" t="s">
        <v>3015</v>
      </c>
      <c r="F5745" s="40"/>
      <c r="G5745" s="81" t="s">
        <v>3072</v>
      </c>
      <c r="H5745" s="9" t="s">
        <v>6</v>
      </c>
      <c r="I5745" s="102">
        <v>1153631</v>
      </c>
      <c r="J5745" s="102">
        <v>1153631</v>
      </c>
      <c r="K5745" s="102"/>
      <c r="L5745" s="102">
        <f t="shared" si="1995"/>
        <v>302993</v>
      </c>
      <c r="M5745" s="102">
        <v>98993</v>
      </c>
      <c r="N5745" s="102">
        <v>102000</v>
      </c>
      <c r="O5745" s="102">
        <v>102000</v>
      </c>
      <c r="P5745" s="102">
        <f t="shared" si="1996"/>
        <v>302993</v>
      </c>
      <c r="Q5745" s="102">
        <f t="shared" si="1997"/>
        <v>26.264290748081493</v>
      </c>
      <c r="R5745" s="35"/>
    </row>
    <row r="5746" spans="1:18" x14ac:dyDescent="0.3">
      <c r="A5746" s="41" t="s">
        <v>796</v>
      </c>
      <c r="B5746" s="41" t="s">
        <v>166</v>
      </c>
      <c r="C5746" s="41" t="s">
        <v>1237</v>
      </c>
      <c r="D5746" s="41" t="s">
        <v>1973</v>
      </c>
      <c r="E5746" s="41" t="s">
        <v>120</v>
      </c>
      <c r="F5746" s="40" t="s">
        <v>0</v>
      </c>
      <c r="G5746" s="81" t="s">
        <v>0</v>
      </c>
      <c r="H5746" s="6" t="s">
        <v>7</v>
      </c>
      <c r="I5746" s="104">
        <f>SUM(I5747:I5751)</f>
        <v>152301</v>
      </c>
      <c r="J5746" s="104">
        <f t="shared" ref="J5746:O5746" si="2009">SUM(J5747:J5751)</f>
        <v>152301</v>
      </c>
      <c r="K5746" s="104">
        <f t="shared" si="2009"/>
        <v>0</v>
      </c>
      <c r="L5746" s="104">
        <f t="shared" si="1995"/>
        <v>50552</v>
      </c>
      <c r="M5746" s="104">
        <f t="shared" si="2009"/>
        <v>10852</v>
      </c>
      <c r="N5746" s="104">
        <f t="shared" si="2009"/>
        <v>21900</v>
      </c>
      <c r="O5746" s="104">
        <f t="shared" si="2009"/>
        <v>17800</v>
      </c>
      <c r="P5746" s="104">
        <f t="shared" si="1996"/>
        <v>50552</v>
      </c>
      <c r="Q5746" s="104">
        <f t="shared" si="1997"/>
        <v>33.192165514343309</v>
      </c>
      <c r="R5746" s="35"/>
    </row>
    <row r="5747" spans="1:18" x14ac:dyDescent="0.3">
      <c r="A5747" s="40" t="s">
        <v>796</v>
      </c>
      <c r="B5747" s="40" t="s">
        <v>166</v>
      </c>
      <c r="C5747" s="40" t="s">
        <v>1237</v>
      </c>
      <c r="D5747" s="40" t="s">
        <v>1973</v>
      </c>
      <c r="E5747" s="88" t="s">
        <v>3016</v>
      </c>
      <c r="F5747" s="40" t="s">
        <v>1975</v>
      </c>
      <c r="G5747" s="81" t="s">
        <v>3072</v>
      </c>
      <c r="H5747" s="9" t="s">
        <v>9</v>
      </c>
      <c r="I5747" s="102">
        <v>25500</v>
      </c>
      <c r="J5747" s="102">
        <v>25500</v>
      </c>
      <c r="K5747" s="102"/>
      <c r="L5747" s="102">
        <f t="shared" si="1995"/>
        <v>8874</v>
      </c>
      <c r="M5747" s="102">
        <v>1674</v>
      </c>
      <c r="N5747" s="102">
        <v>3600</v>
      </c>
      <c r="O5747" s="102">
        <v>3600</v>
      </c>
      <c r="P5747" s="102">
        <f t="shared" si="1996"/>
        <v>8874</v>
      </c>
      <c r="Q5747" s="102">
        <f t="shared" si="1997"/>
        <v>34.799999999999997</v>
      </c>
      <c r="R5747" s="35"/>
    </row>
    <row r="5748" spans="1:18" x14ac:dyDescent="0.3">
      <c r="A5748" s="40" t="s">
        <v>796</v>
      </c>
      <c r="B5748" s="40" t="s">
        <v>166</v>
      </c>
      <c r="C5748" s="40" t="s">
        <v>1237</v>
      </c>
      <c r="D5748" s="40" t="s">
        <v>1973</v>
      </c>
      <c r="E5748" s="88" t="s">
        <v>3016</v>
      </c>
      <c r="F5748" s="40" t="s">
        <v>1976</v>
      </c>
      <c r="G5748" s="81" t="s">
        <v>3072</v>
      </c>
      <c r="H5748" s="9" t="s">
        <v>12</v>
      </c>
      <c r="I5748" s="102">
        <v>72250</v>
      </c>
      <c r="J5748" s="102">
        <v>72250</v>
      </c>
      <c r="K5748" s="102"/>
      <c r="L5748" s="102">
        <f t="shared" si="1995"/>
        <v>29178</v>
      </c>
      <c r="M5748" s="102">
        <v>9178</v>
      </c>
      <c r="N5748" s="102">
        <v>9800</v>
      </c>
      <c r="O5748" s="102">
        <v>10200</v>
      </c>
      <c r="P5748" s="102">
        <f t="shared" si="1996"/>
        <v>29178</v>
      </c>
      <c r="Q5748" s="102">
        <f t="shared" si="1997"/>
        <v>40.384775086505194</v>
      </c>
      <c r="R5748" s="35"/>
    </row>
    <row r="5749" spans="1:18" x14ac:dyDescent="0.3">
      <c r="A5749" s="40" t="s">
        <v>796</v>
      </c>
      <c r="B5749" s="40" t="s">
        <v>166</v>
      </c>
      <c r="C5749" s="40" t="s">
        <v>1237</v>
      </c>
      <c r="D5749" s="40" t="s">
        <v>1973</v>
      </c>
      <c r="E5749" s="88" t="s">
        <v>3016</v>
      </c>
      <c r="F5749" s="40" t="s">
        <v>1977</v>
      </c>
      <c r="G5749" s="81" t="s">
        <v>3072</v>
      </c>
      <c r="H5749" s="9" t="s">
        <v>10</v>
      </c>
      <c r="I5749" s="102">
        <v>23301</v>
      </c>
      <c r="J5749" s="102">
        <v>23301</v>
      </c>
      <c r="K5749" s="102"/>
      <c r="L5749" s="102">
        <f t="shared" si="1995"/>
        <v>0</v>
      </c>
      <c r="M5749" s="102">
        <v>0</v>
      </c>
      <c r="N5749" s="102"/>
      <c r="O5749" s="102"/>
      <c r="P5749" s="102">
        <f t="shared" si="1996"/>
        <v>0</v>
      </c>
      <c r="Q5749" s="102">
        <f t="shared" si="1997"/>
        <v>0</v>
      </c>
      <c r="R5749" s="35"/>
    </row>
    <row r="5750" spans="1:18" x14ac:dyDescent="0.3">
      <c r="A5750" s="40" t="s">
        <v>796</v>
      </c>
      <c r="B5750" s="40" t="s">
        <v>166</v>
      </c>
      <c r="C5750" s="40" t="s">
        <v>1237</v>
      </c>
      <c r="D5750" s="40" t="s">
        <v>1973</v>
      </c>
      <c r="E5750" s="88" t="s">
        <v>3016</v>
      </c>
      <c r="F5750" s="40" t="s">
        <v>1978</v>
      </c>
      <c r="G5750" s="81" t="s">
        <v>3072</v>
      </c>
      <c r="H5750" s="9" t="s">
        <v>8</v>
      </c>
      <c r="I5750" s="102">
        <v>17750</v>
      </c>
      <c r="J5750" s="102">
        <v>17750</v>
      </c>
      <c r="K5750" s="102"/>
      <c r="L5750" s="102">
        <f t="shared" si="1995"/>
        <v>12500</v>
      </c>
      <c r="M5750" s="102">
        <v>0</v>
      </c>
      <c r="N5750" s="102">
        <v>8500</v>
      </c>
      <c r="O5750" s="102">
        <v>4000</v>
      </c>
      <c r="P5750" s="102">
        <f t="shared" si="1996"/>
        <v>12500</v>
      </c>
      <c r="Q5750" s="102">
        <f t="shared" si="1997"/>
        <v>70.422535211267601</v>
      </c>
      <c r="R5750" s="35"/>
    </row>
    <row r="5751" spans="1:18" x14ac:dyDescent="0.3">
      <c r="A5751" s="40" t="s">
        <v>796</v>
      </c>
      <c r="B5751" s="40" t="s">
        <v>166</v>
      </c>
      <c r="C5751" s="40" t="s">
        <v>1237</v>
      </c>
      <c r="D5751" s="40" t="s">
        <v>1973</v>
      </c>
      <c r="E5751" s="88" t="s">
        <v>3016</v>
      </c>
      <c r="F5751" s="40" t="s">
        <v>1979</v>
      </c>
      <c r="G5751" s="81" t="s">
        <v>3072</v>
      </c>
      <c r="H5751" s="9" t="s">
        <v>11</v>
      </c>
      <c r="I5751" s="102">
        <v>13500</v>
      </c>
      <c r="J5751" s="102">
        <v>13500</v>
      </c>
      <c r="K5751" s="102"/>
      <c r="L5751" s="102">
        <f t="shared" si="1995"/>
        <v>0</v>
      </c>
      <c r="M5751" s="102">
        <v>0</v>
      </c>
      <c r="N5751" s="102"/>
      <c r="O5751" s="102"/>
      <c r="P5751" s="102">
        <f t="shared" si="1996"/>
        <v>0</v>
      </c>
      <c r="Q5751" s="102">
        <f t="shared" si="1997"/>
        <v>0</v>
      </c>
      <c r="R5751" s="35"/>
    </row>
    <row r="5752" spans="1:18" x14ac:dyDescent="0.3">
      <c r="A5752" s="40" t="s">
        <v>796</v>
      </c>
      <c r="B5752" s="40" t="s">
        <v>166</v>
      </c>
      <c r="C5752" s="40" t="s">
        <v>1237</v>
      </c>
      <c r="D5752" s="40" t="s">
        <v>1973</v>
      </c>
      <c r="E5752" s="52" t="s">
        <v>124</v>
      </c>
      <c r="F5752" s="52" t="s">
        <v>0</v>
      </c>
      <c r="G5752" s="52" t="s">
        <v>0</v>
      </c>
      <c r="H5752" s="6" t="s">
        <v>14</v>
      </c>
      <c r="I5752" s="104">
        <f t="shared" ref="I5752:O5752" si="2010">SUM(I5753)</f>
        <v>121705</v>
      </c>
      <c r="J5752" s="104">
        <f t="shared" si="2010"/>
        <v>121705</v>
      </c>
      <c r="K5752" s="104">
        <f t="shared" si="2010"/>
        <v>0</v>
      </c>
      <c r="L5752" s="104">
        <f t="shared" si="1995"/>
        <v>34395</v>
      </c>
      <c r="M5752" s="104">
        <f t="shared" si="2010"/>
        <v>10395</v>
      </c>
      <c r="N5752" s="104">
        <f t="shared" si="2010"/>
        <v>13000</v>
      </c>
      <c r="O5752" s="104">
        <f t="shared" si="2010"/>
        <v>11000</v>
      </c>
      <c r="P5752" s="104">
        <f t="shared" si="1996"/>
        <v>34395</v>
      </c>
      <c r="Q5752" s="104">
        <f t="shared" si="1997"/>
        <v>28.260958875970584</v>
      </c>
      <c r="R5752" s="35"/>
    </row>
    <row r="5753" spans="1:18" x14ac:dyDescent="0.3">
      <c r="A5753" s="40" t="s">
        <v>796</v>
      </c>
      <c r="B5753" s="40" t="s">
        <v>166</v>
      </c>
      <c r="C5753" s="40" t="s">
        <v>1237</v>
      </c>
      <c r="D5753" s="40" t="s">
        <v>1973</v>
      </c>
      <c r="E5753" s="88" t="s">
        <v>3017</v>
      </c>
      <c r="F5753" s="40"/>
      <c r="G5753" s="81" t="s">
        <v>3072</v>
      </c>
      <c r="H5753" s="9" t="s">
        <v>15</v>
      </c>
      <c r="I5753" s="102">
        <v>121705</v>
      </c>
      <c r="J5753" s="102">
        <v>121705</v>
      </c>
      <c r="K5753" s="102"/>
      <c r="L5753" s="102">
        <f t="shared" si="1995"/>
        <v>34395</v>
      </c>
      <c r="M5753" s="102">
        <v>10395</v>
      </c>
      <c r="N5753" s="102">
        <v>13000</v>
      </c>
      <c r="O5753" s="102">
        <v>11000</v>
      </c>
      <c r="P5753" s="102">
        <f t="shared" si="1996"/>
        <v>34395</v>
      </c>
      <c r="Q5753" s="102">
        <f t="shared" si="1997"/>
        <v>28.260958875970584</v>
      </c>
      <c r="R5753" s="35"/>
    </row>
    <row r="5754" spans="1:18" x14ac:dyDescent="0.3">
      <c r="A5754" s="40" t="s">
        <v>796</v>
      </c>
      <c r="B5754" s="40" t="s">
        <v>166</v>
      </c>
      <c r="C5754" s="40" t="s">
        <v>1237</v>
      </c>
      <c r="D5754" s="40" t="s">
        <v>1973</v>
      </c>
      <c r="E5754" s="52" t="s">
        <v>125</v>
      </c>
      <c r="F5754" s="52" t="s">
        <v>0</v>
      </c>
      <c r="G5754" s="52" t="s">
        <v>0</v>
      </c>
      <c r="H5754" s="6" t="s">
        <v>16</v>
      </c>
      <c r="I5754" s="104">
        <f t="shared" ref="I5754:O5754" si="2011">SUM(I5755:I5763)</f>
        <v>272398</v>
      </c>
      <c r="J5754" s="104">
        <f t="shared" si="2011"/>
        <v>272398</v>
      </c>
      <c r="K5754" s="104">
        <f t="shared" si="2011"/>
        <v>0</v>
      </c>
      <c r="L5754" s="104">
        <f t="shared" si="1995"/>
        <v>71022</v>
      </c>
      <c r="M5754" s="104">
        <f t="shared" si="2011"/>
        <v>322</v>
      </c>
      <c r="N5754" s="104">
        <f t="shared" si="2011"/>
        <v>38050</v>
      </c>
      <c r="O5754" s="104">
        <f t="shared" si="2011"/>
        <v>32650</v>
      </c>
      <c r="P5754" s="104">
        <f t="shared" si="1996"/>
        <v>71022</v>
      </c>
      <c r="Q5754" s="104">
        <f t="shared" si="1997"/>
        <v>26.072878655496734</v>
      </c>
      <c r="R5754" s="35"/>
    </row>
    <row r="5755" spans="1:18" x14ac:dyDescent="0.3">
      <c r="A5755" s="40" t="s">
        <v>796</v>
      </c>
      <c r="B5755" s="40" t="s">
        <v>166</v>
      </c>
      <c r="C5755" s="40" t="s">
        <v>1237</v>
      </c>
      <c r="D5755" s="40" t="s">
        <v>1973</v>
      </c>
      <c r="E5755" s="88" t="s">
        <v>3018</v>
      </c>
      <c r="F5755" s="40"/>
      <c r="G5755" s="81" t="s">
        <v>3072</v>
      </c>
      <c r="H5755" s="9" t="s">
        <v>17</v>
      </c>
      <c r="I5755" s="102">
        <v>0</v>
      </c>
      <c r="J5755" s="102">
        <v>0</v>
      </c>
      <c r="K5755" s="102"/>
      <c r="L5755" s="102">
        <f t="shared" si="1995"/>
        <v>0</v>
      </c>
      <c r="M5755" s="102">
        <v>0</v>
      </c>
      <c r="N5755" s="102"/>
      <c r="O5755" s="102"/>
      <c r="P5755" s="102">
        <f t="shared" si="1996"/>
        <v>0</v>
      </c>
      <c r="Q5755" s="102" t="str">
        <f t="shared" si="1997"/>
        <v>-</v>
      </c>
      <c r="R5755" s="35"/>
    </row>
    <row r="5756" spans="1:18" x14ac:dyDescent="0.3">
      <c r="A5756" s="40" t="s">
        <v>796</v>
      </c>
      <c r="B5756" s="40" t="s">
        <v>166</v>
      </c>
      <c r="C5756" s="40" t="s">
        <v>1237</v>
      </c>
      <c r="D5756" s="40" t="s">
        <v>1973</v>
      </c>
      <c r="E5756" s="88" t="s">
        <v>3031</v>
      </c>
      <c r="F5756" s="40"/>
      <c r="G5756" s="81" t="s">
        <v>3072</v>
      </c>
      <c r="H5756" s="9" t="s">
        <v>18</v>
      </c>
      <c r="I5756" s="102">
        <v>230000</v>
      </c>
      <c r="J5756" s="102">
        <v>230000</v>
      </c>
      <c r="K5756" s="102"/>
      <c r="L5756" s="102">
        <f t="shared" si="1995"/>
        <v>63000</v>
      </c>
      <c r="M5756" s="102">
        <v>0</v>
      </c>
      <c r="N5756" s="102">
        <v>33000</v>
      </c>
      <c r="O5756" s="102">
        <v>30000</v>
      </c>
      <c r="P5756" s="102">
        <f t="shared" si="1996"/>
        <v>63000</v>
      </c>
      <c r="Q5756" s="102">
        <f t="shared" si="1997"/>
        <v>27.391304347826086</v>
      </c>
      <c r="R5756" s="35"/>
    </row>
    <row r="5757" spans="1:18" x14ac:dyDescent="0.3">
      <c r="A5757" s="40" t="s">
        <v>796</v>
      </c>
      <c r="B5757" s="40" t="s">
        <v>166</v>
      </c>
      <c r="C5757" s="40" t="s">
        <v>1237</v>
      </c>
      <c r="D5757" s="40" t="s">
        <v>1973</v>
      </c>
      <c r="E5757" s="88" t="s">
        <v>3032</v>
      </c>
      <c r="F5757" s="40"/>
      <c r="G5757" s="81" t="s">
        <v>3072</v>
      </c>
      <c r="H5757" s="9" t="s">
        <v>19</v>
      </c>
      <c r="I5757" s="102">
        <v>20850</v>
      </c>
      <c r="J5757" s="102">
        <v>20850</v>
      </c>
      <c r="K5757" s="102"/>
      <c r="L5757" s="102">
        <f t="shared" si="1995"/>
        <v>5000</v>
      </c>
      <c r="M5757" s="102">
        <v>0</v>
      </c>
      <c r="N5757" s="102">
        <v>3500</v>
      </c>
      <c r="O5757" s="102">
        <v>1500</v>
      </c>
      <c r="P5757" s="102">
        <f t="shared" si="1996"/>
        <v>5000</v>
      </c>
      <c r="Q5757" s="102">
        <f t="shared" si="1997"/>
        <v>23.980815347721823</v>
      </c>
      <c r="R5757" s="35"/>
    </row>
    <row r="5758" spans="1:18" x14ac:dyDescent="0.3">
      <c r="A5758" s="40" t="s">
        <v>796</v>
      </c>
      <c r="B5758" s="40" t="s">
        <v>166</v>
      </c>
      <c r="C5758" s="40" t="s">
        <v>1237</v>
      </c>
      <c r="D5758" s="40" t="s">
        <v>1973</v>
      </c>
      <c r="E5758" s="88" t="s">
        <v>3026</v>
      </c>
      <c r="F5758" s="40"/>
      <c r="G5758" s="81" t="s">
        <v>3072</v>
      </c>
      <c r="H5758" s="9" t="s">
        <v>20</v>
      </c>
      <c r="I5758" s="102">
        <v>3750</v>
      </c>
      <c r="J5758" s="102">
        <v>3750</v>
      </c>
      <c r="K5758" s="102"/>
      <c r="L5758" s="102">
        <f t="shared" si="1995"/>
        <v>0</v>
      </c>
      <c r="M5758" s="102">
        <v>0</v>
      </c>
      <c r="N5758" s="102"/>
      <c r="O5758" s="102"/>
      <c r="P5758" s="102">
        <f t="shared" si="1996"/>
        <v>0</v>
      </c>
      <c r="Q5758" s="102">
        <f t="shared" si="1997"/>
        <v>0</v>
      </c>
      <c r="R5758" s="35"/>
    </row>
    <row r="5759" spans="1:18" x14ac:dyDescent="0.3">
      <c r="A5759" s="40" t="s">
        <v>796</v>
      </c>
      <c r="B5759" s="40" t="s">
        <v>166</v>
      </c>
      <c r="C5759" s="40" t="s">
        <v>1237</v>
      </c>
      <c r="D5759" s="40" t="s">
        <v>1973</v>
      </c>
      <c r="E5759" s="88" t="s">
        <v>3033</v>
      </c>
      <c r="F5759" s="40"/>
      <c r="G5759" s="81" t="s">
        <v>3072</v>
      </c>
      <c r="H5759" s="9" t="s">
        <v>21</v>
      </c>
      <c r="I5759" s="102">
        <v>0</v>
      </c>
      <c r="J5759" s="102">
        <v>0</v>
      </c>
      <c r="K5759" s="102"/>
      <c r="L5759" s="102">
        <f t="shared" si="1995"/>
        <v>0</v>
      </c>
      <c r="M5759" s="102">
        <v>0</v>
      </c>
      <c r="N5759" s="102"/>
      <c r="O5759" s="102"/>
      <c r="P5759" s="102">
        <f t="shared" si="1996"/>
        <v>0</v>
      </c>
      <c r="Q5759" s="102" t="str">
        <f t="shared" si="1997"/>
        <v>-</v>
      </c>
      <c r="R5759" s="35"/>
    </row>
    <row r="5760" spans="1:18" x14ac:dyDescent="0.3">
      <c r="A5760" s="40" t="s">
        <v>796</v>
      </c>
      <c r="B5760" s="40" t="s">
        <v>166</v>
      </c>
      <c r="C5760" s="40" t="s">
        <v>1237</v>
      </c>
      <c r="D5760" s="40" t="s">
        <v>1973</v>
      </c>
      <c r="E5760" s="88" t="s">
        <v>3034</v>
      </c>
      <c r="F5760" s="40"/>
      <c r="G5760" s="81" t="s">
        <v>3072</v>
      </c>
      <c r="H5760" s="9" t="s">
        <v>22</v>
      </c>
      <c r="I5760" s="102">
        <v>0</v>
      </c>
      <c r="J5760" s="102">
        <v>0</v>
      </c>
      <c r="K5760" s="102"/>
      <c r="L5760" s="102">
        <f t="shared" si="1995"/>
        <v>0</v>
      </c>
      <c r="M5760" s="102">
        <v>0</v>
      </c>
      <c r="N5760" s="102"/>
      <c r="O5760" s="102"/>
      <c r="P5760" s="102">
        <f t="shared" si="1996"/>
        <v>0</v>
      </c>
      <c r="Q5760" s="102" t="str">
        <f t="shared" si="1997"/>
        <v>-</v>
      </c>
      <c r="R5760" s="35"/>
    </row>
    <row r="5761" spans="1:18" x14ac:dyDescent="0.3">
      <c r="A5761" s="40" t="s">
        <v>796</v>
      </c>
      <c r="B5761" s="40" t="s">
        <v>166</v>
      </c>
      <c r="C5761" s="40" t="s">
        <v>1237</v>
      </c>
      <c r="D5761" s="40" t="s">
        <v>1973</v>
      </c>
      <c r="E5761" s="88" t="s">
        <v>3035</v>
      </c>
      <c r="F5761" s="40"/>
      <c r="G5761" s="81" t="s">
        <v>3072</v>
      </c>
      <c r="H5761" s="9" t="s">
        <v>23</v>
      </c>
      <c r="I5761" s="102">
        <v>1500</v>
      </c>
      <c r="J5761" s="102">
        <v>1500</v>
      </c>
      <c r="K5761" s="102"/>
      <c r="L5761" s="102">
        <f t="shared" si="1995"/>
        <v>0</v>
      </c>
      <c r="M5761" s="102">
        <v>0</v>
      </c>
      <c r="N5761" s="102"/>
      <c r="O5761" s="102"/>
      <c r="P5761" s="102">
        <f t="shared" si="1996"/>
        <v>0</v>
      </c>
      <c r="Q5761" s="102">
        <f t="shared" si="1997"/>
        <v>0</v>
      </c>
      <c r="R5761" s="35"/>
    </row>
    <row r="5762" spans="1:18" x14ac:dyDescent="0.3">
      <c r="A5762" s="40" t="s">
        <v>796</v>
      </c>
      <c r="B5762" s="40" t="s">
        <v>166</v>
      </c>
      <c r="C5762" s="40" t="s">
        <v>1237</v>
      </c>
      <c r="D5762" s="40" t="s">
        <v>1973</v>
      </c>
      <c r="E5762" s="88" t="s">
        <v>3036</v>
      </c>
      <c r="F5762" s="40"/>
      <c r="G5762" s="81" t="s">
        <v>3072</v>
      </c>
      <c r="H5762" s="9" t="s">
        <v>24</v>
      </c>
      <c r="I5762" s="102">
        <v>0</v>
      </c>
      <c r="J5762" s="102">
        <v>0</v>
      </c>
      <c r="K5762" s="102"/>
      <c r="L5762" s="102">
        <f t="shared" si="1995"/>
        <v>0</v>
      </c>
      <c r="M5762" s="102">
        <v>0</v>
      </c>
      <c r="N5762" s="102"/>
      <c r="O5762" s="102"/>
      <c r="P5762" s="102">
        <f t="shared" si="1996"/>
        <v>0</v>
      </c>
      <c r="Q5762" s="102" t="str">
        <f t="shared" si="1997"/>
        <v>-</v>
      </c>
      <c r="R5762" s="35"/>
    </row>
    <row r="5763" spans="1:18" x14ac:dyDescent="0.3">
      <c r="A5763" s="41" t="s">
        <v>796</v>
      </c>
      <c r="B5763" s="41" t="s">
        <v>166</v>
      </c>
      <c r="C5763" s="41" t="s">
        <v>1237</v>
      </c>
      <c r="D5763" s="41" t="s">
        <v>1973</v>
      </c>
      <c r="E5763" s="41" t="s">
        <v>127</v>
      </c>
      <c r="F5763" s="40" t="s">
        <v>0</v>
      </c>
      <c r="G5763" s="81" t="s">
        <v>0</v>
      </c>
      <c r="H5763" s="6" t="s">
        <v>25</v>
      </c>
      <c r="I5763" s="104">
        <f t="shared" ref="I5763:O5763" si="2012">SUM(I5764:I5766)</f>
        <v>16298</v>
      </c>
      <c r="J5763" s="104">
        <f t="shared" si="2012"/>
        <v>16298</v>
      </c>
      <c r="K5763" s="104">
        <f t="shared" si="2012"/>
        <v>0</v>
      </c>
      <c r="L5763" s="104">
        <f t="shared" si="1995"/>
        <v>3022</v>
      </c>
      <c r="M5763" s="104">
        <f t="shared" si="2012"/>
        <v>322</v>
      </c>
      <c r="N5763" s="104">
        <f t="shared" si="2012"/>
        <v>1550</v>
      </c>
      <c r="O5763" s="104">
        <f t="shared" si="2012"/>
        <v>1150</v>
      </c>
      <c r="P5763" s="104">
        <f t="shared" si="1996"/>
        <v>3022</v>
      </c>
      <c r="Q5763" s="104">
        <f t="shared" si="1997"/>
        <v>18.542152411338815</v>
      </c>
      <c r="R5763" s="35"/>
    </row>
    <row r="5764" spans="1:18" x14ac:dyDescent="0.3">
      <c r="A5764" s="40" t="s">
        <v>796</v>
      </c>
      <c r="B5764" s="40" t="s">
        <v>166</v>
      </c>
      <c r="C5764" s="40" t="s">
        <v>1237</v>
      </c>
      <c r="D5764" s="40" t="s">
        <v>1973</v>
      </c>
      <c r="E5764" s="88" t="s">
        <v>3019</v>
      </c>
      <c r="F5764" s="40"/>
      <c r="G5764" s="81" t="s">
        <v>3072</v>
      </c>
      <c r="H5764" s="9" t="s">
        <v>25</v>
      </c>
      <c r="I5764" s="102">
        <v>4950</v>
      </c>
      <c r="J5764" s="102">
        <v>4950</v>
      </c>
      <c r="K5764" s="102"/>
      <c r="L5764" s="102">
        <f t="shared" si="1995"/>
        <v>300</v>
      </c>
      <c r="M5764" s="102">
        <v>0</v>
      </c>
      <c r="N5764" s="102">
        <v>300</v>
      </c>
      <c r="O5764" s="102"/>
      <c r="P5764" s="102">
        <f t="shared" si="1996"/>
        <v>300</v>
      </c>
      <c r="Q5764" s="102">
        <f t="shared" si="1997"/>
        <v>6.0606060606060606</v>
      </c>
      <c r="R5764" s="35"/>
    </row>
    <row r="5765" spans="1:18" x14ac:dyDescent="0.3">
      <c r="A5765" s="40" t="s">
        <v>796</v>
      </c>
      <c r="B5765" s="40" t="s">
        <v>166</v>
      </c>
      <c r="C5765" s="40" t="s">
        <v>1237</v>
      </c>
      <c r="D5765" s="40" t="s">
        <v>1973</v>
      </c>
      <c r="E5765" s="88" t="s">
        <v>3019</v>
      </c>
      <c r="F5765" s="40" t="s">
        <v>1980</v>
      </c>
      <c r="G5765" s="81" t="s">
        <v>3072</v>
      </c>
      <c r="H5765" s="9" t="s">
        <v>135</v>
      </c>
      <c r="I5765" s="102">
        <v>3348</v>
      </c>
      <c r="J5765" s="102">
        <v>3348</v>
      </c>
      <c r="K5765" s="102"/>
      <c r="L5765" s="102">
        <f t="shared" si="1995"/>
        <v>1122</v>
      </c>
      <c r="M5765" s="102">
        <v>322</v>
      </c>
      <c r="N5765" s="102">
        <v>450</v>
      </c>
      <c r="O5765" s="102">
        <v>350</v>
      </c>
      <c r="P5765" s="102">
        <f t="shared" si="1996"/>
        <v>1122</v>
      </c>
      <c r="Q5765" s="102">
        <f t="shared" si="1997"/>
        <v>33.512544802867382</v>
      </c>
      <c r="R5765" s="35"/>
    </row>
    <row r="5766" spans="1:18" ht="20.399999999999999" x14ac:dyDescent="0.3">
      <c r="A5766" s="40" t="s">
        <v>796</v>
      </c>
      <c r="B5766" s="40" t="s">
        <v>166</v>
      </c>
      <c r="C5766" s="40" t="s">
        <v>1237</v>
      </c>
      <c r="D5766" s="40" t="s">
        <v>1973</v>
      </c>
      <c r="E5766" s="88" t="s">
        <v>3019</v>
      </c>
      <c r="F5766" s="40" t="s">
        <v>1981</v>
      </c>
      <c r="G5766" s="81" t="s">
        <v>3072</v>
      </c>
      <c r="H5766" s="9" t="s">
        <v>141</v>
      </c>
      <c r="I5766" s="102">
        <v>8000</v>
      </c>
      <c r="J5766" s="102">
        <v>8000</v>
      </c>
      <c r="K5766" s="102"/>
      <c r="L5766" s="102">
        <f t="shared" si="1995"/>
        <v>1600</v>
      </c>
      <c r="M5766" s="102">
        <v>0</v>
      </c>
      <c r="N5766" s="102">
        <v>800</v>
      </c>
      <c r="O5766" s="102">
        <v>800</v>
      </c>
      <c r="P5766" s="102">
        <f t="shared" si="1996"/>
        <v>1600</v>
      </c>
      <c r="Q5766" s="102">
        <f t="shared" si="1997"/>
        <v>20</v>
      </c>
      <c r="R5766" s="35"/>
    </row>
    <row r="5767" spans="1:18" s="34" customFormat="1" ht="20.399999999999999" x14ac:dyDescent="0.3">
      <c r="A5767" s="43" t="s">
        <v>0</v>
      </c>
      <c r="B5767" s="43" t="s">
        <v>0</v>
      </c>
      <c r="C5767" s="43" t="s">
        <v>0</v>
      </c>
      <c r="D5767" s="49" t="s">
        <v>0</v>
      </c>
      <c r="E5767" s="49" t="s">
        <v>0</v>
      </c>
      <c r="F5767" s="49" t="s">
        <v>0</v>
      </c>
      <c r="G5767" s="49" t="s">
        <v>0</v>
      </c>
      <c r="H5767" s="21" t="s">
        <v>35</v>
      </c>
      <c r="I5767" s="112">
        <f t="shared" ref="I5767:O5768" si="2013">SUM(I5768)</f>
        <v>100</v>
      </c>
      <c r="J5767" s="112">
        <f t="shared" si="2013"/>
        <v>100</v>
      </c>
      <c r="K5767" s="112">
        <f t="shared" si="2013"/>
        <v>0</v>
      </c>
      <c r="L5767" s="112">
        <f t="shared" si="1995"/>
        <v>0</v>
      </c>
      <c r="M5767" s="112">
        <f t="shared" si="2013"/>
        <v>0</v>
      </c>
      <c r="N5767" s="112">
        <f t="shared" si="2013"/>
        <v>0</v>
      </c>
      <c r="O5767" s="112">
        <f t="shared" si="2013"/>
        <v>0</v>
      </c>
      <c r="P5767" s="112">
        <f t="shared" si="1996"/>
        <v>0</v>
      </c>
      <c r="Q5767" s="112">
        <f t="shared" si="1997"/>
        <v>0</v>
      </c>
      <c r="R5767" s="35"/>
    </row>
    <row r="5768" spans="1:18" x14ac:dyDescent="0.3">
      <c r="A5768" s="40" t="s">
        <v>796</v>
      </c>
      <c r="B5768" s="40" t="s">
        <v>166</v>
      </c>
      <c r="C5768" s="40" t="s">
        <v>1237</v>
      </c>
      <c r="D5768" s="40" t="s">
        <v>1973</v>
      </c>
      <c r="E5768" s="52" t="s">
        <v>142</v>
      </c>
      <c r="F5768" s="52" t="s">
        <v>0</v>
      </c>
      <c r="G5768" s="52" t="s">
        <v>0</v>
      </c>
      <c r="H5768" s="6" t="s">
        <v>27</v>
      </c>
      <c r="I5768" s="104">
        <f t="shared" si="2013"/>
        <v>100</v>
      </c>
      <c r="J5768" s="104">
        <f t="shared" si="2013"/>
        <v>100</v>
      </c>
      <c r="K5768" s="104">
        <f t="shared" si="2013"/>
        <v>0</v>
      </c>
      <c r="L5768" s="104">
        <f t="shared" si="1995"/>
        <v>0</v>
      </c>
      <c r="M5768" s="104">
        <f t="shared" si="2013"/>
        <v>0</v>
      </c>
      <c r="N5768" s="104">
        <f t="shared" si="2013"/>
        <v>0</v>
      </c>
      <c r="O5768" s="104">
        <f t="shared" si="2013"/>
        <v>0</v>
      </c>
      <c r="P5768" s="104">
        <f t="shared" si="1996"/>
        <v>0</v>
      </c>
      <c r="Q5768" s="104">
        <f t="shared" si="1997"/>
        <v>0</v>
      </c>
      <c r="R5768" s="35"/>
    </row>
    <row r="5769" spans="1:18" x14ac:dyDescent="0.3">
      <c r="A5769" s="40" t="s">
        <v>796</v>
      </c>
      <c r="B5769" s="40" t="s">
        <v>166</v>
      </c>
      <c r="C5769" s="40" t="s">
        <v>1237</v>
      </c>
      <c r="D5769" s="40" t="s">
        <v>1973</v>
      </c>
      <c r="E5769" s="88" t="s">
        <v>3021</v>
      </c>
      <c r="F5769" s="40"/>
      <c r="G5769" s="81" t="s">
        <v>3072</v>
      </c>
      <c r="H5769" s="9" t="s">
        <v>34</v>
      </c>
      <c r="I5769" s="102">
        <v>100</v>
      </c>
      <c r="J5769" s="102">
        <v>100</v>
      </c>
      <c r="K5769" s="102"/>
      <c r="L5769" s="102">
        <f t="shared" si="1995"/>
        <v>0</v>
      </c>
      <c r="M5769" s="102">
        <v>0</v>
      </c>
      <c r="N5769" s="102"/>
      <c r="O5769" s="102"/>
      <c r="P5769" s="102">
        <f t="shared" si="1996"/>
        <v>0</v>
      </c>
      <c r="Q5769" s="102">
        <f t="shared" si="1997"/>
        <v>0</v>
      </c>
      <c r="R5769" s="35"/>
    </row>
    <row r="5770" spans="1:18" s="34" customFormat="1" x14ac:dyDescent="0.3">
      <c r="A5770" s="49" t="s">
        <v>0</v>
      </c>
      <c r="B5770" s="49" t="s">
        <v>0</v>
      </c>
      <c r="C5770" s="49" t="s">
        <v>0</v>
      </c>
      <c r="D5770" s="49" t="s">
        <v>0</v>
      </c>
      <c r="E5770" s="49" t="s">
        <v>0</v>
      </c>
      <c r="F5770" s="49" t="s">
        <v>0</v>
      </c>
      <c r="G5770" s="49" t="s">
        <v>0</v>
      </c>
      <c r="H5770" s="21" t="s">
        <v>1982</v>
      </c>
      <c r="I5770" s="112">
        <f t="shared" ref="I5770:O5770" si="2014">SUM(I5743,I5767)</f>
        <v>1700135</v>
      </c>
      <c r="J5770" s="112">
        <f t="shared" si="2014"/>
        <v>1700135</v>
      </c>
      <c r="K5770" s="112">
        <f t="shared" si="2014"/>
        <v>0</v>
      </c>
      <c r="L5770" s="112">
        <f t="shared" si="1995"/>
        <v>458962</v>
      </c>
      <c r="M5770" s="112">
        <f t="shared" si="2014"/>
        <v>120562</v>
      </c>
      <c r="N5770" s="112">
        <f t="shared" si="2014"/>
        <v>174950</v>
      </c>
      <c r="O5770" s="112">
        <f t="shared" si="2014"/>
        <v>163450</v>
      </c>
      <c r="P5770" s="112">
        <f t="shared" si="1996"/>
        <v>458962</v>
      </c>
      <c r="Q5770" s="112">
        <f t="shared" si="1997"/>
        <v>26.995620935984494</v>
      </c>
      <c r="R5770" s="35"/>
    </row>
    <row r="5771" spans="1:18" ht="15" thickBot="1" x14ac:dyDescent="0.35">
      <c r="A5771" s="81" t="s">
        <v>0</v>
      </c>
      <c r="B5771" s="81" t="s">
        <v>0</v>
      </c>
      <c r="C5771" s="81" t="s">
        <v>0</v>
      </c>
      <c r="D5771" s="81" t="s">
        <v>0</v>
      </c>
      <c r="E5771" s="81" t="s">
        <v>0</v>
      </c>
      <c r="F5771" s="81" t="s">
        <v>0</v>
      </c>
      <c r="G5771" s="81" t="s">
        <v>0</v>
      </c>
      <c r="H5771" s="6" t="s">
        <v>152</v>
      </c>
      <c r="I5771" s="104">
        <v>51</v>
      </c>
      <c r="J5771" s="104">
        <v>51</v>
      </c>
      <c r="K5771" s="104"/>
      <c r="L5771" s="104"/>
      <c r="M5771" s="104"/>
      <c r="N5771" s="104"/>
      <c r="O5771" s="104"/>
      <c r="P5771" s="104"/>
      <c r="Q5771" s="104"/>
      <c r="R5771" s="35"/>
    </row>
    <row r="5772" spans="1:18" s="34" customFormat="1" ht="31.2" thickBot="1" x14ac:dyDescent="0.35">
      <c r="A5772" s="127" t="s">
        <v>0</v>
      </c>
      <c r="B5772" s="127" t="s">
        <v>0</v>
      </c>
      <c r="C5772" s="127" t="s">
        <v>0</v>
      </c>
      <c r="D5772" s="127" t="s">
        <v>0</v>
      </c>
      <c r="E5772" s="127" t="s">
        <v>0</v>
      </c>
      <c r="F5772" s="127" t="s">
        <v>0</v>
      </c>
      <c r="G5772" s="127" t="s">
        <v>0</v>
      </c>
      <c r="H5772" s="29" t="s">
        <v>63</v>
      </c>
      <c r="I5772" s="124" t="s">
        <v>3013</v>
      </c>
      <c r="J5772" s="124" t="s">
        <v>2</v>
      </c>
      <c r="K5772" s="124" t="s">
        <v>3097</v>
      </c>
      <c r="L5772" s="124" t="s">
        <v>3097</v>
      </c>
      <c r="M5772" s="124" t="s">
        <v>3098</v>
      </c>
      <c r="N5772" s="124" t="s">
        <v>3099</v>
      </c>
      <c r="O5772" s="124" t="s">
        <v>3100</v>
      </c>
      <c r="P5772" s="124" t="s">
        <v>3097</v>
      </c>
      <c r="Q5772" s="126" t="s">
        <v>3101</v>
      </c>
      <c r="R5772" s="35"/>
    </row>
    <row r="5773" spans="1:18" x14ac:dyDescent="0.3">
      <c r="A5773" s="128"/>
      <c r="B5773" s="128"/>
      <c r="C5773" s="128"/>
      <c r="D5773" s="128"/>
      <c r="E5773" s="128"/>
      <c r="F5773" s="128"/>
      <c r="G5773" s="128"/>
      <c r="H5773" s="10" t="s">
        <v>0</v>
      </c>
      <c r="I5773" s="103">
        <v>1</v>
      </c>
      <c r="J5773" s="103">
        <v>2</v>
      </c>
      <c r="K5773" s="103">
        <v>3</v>
      </c>
      <c r="L5773" s="103" t="s">
        <v>3</v>
      </c>
      <c r="M5773" s="103">
        <v>5</v>
      </c>
      <c r="N5773" s="103">
        <v>6</v>
      </c>
      <c r="O5773" s="103">
        <v>7</v>
      </c>
      <c r="P5773" s="103" t="s">
        <v>3102</v>
      </c>
      <c r="Q5773" s="103">
        <v>9</v>
      </c>
      <c r="R5773" s="35"/>
    </row>
    <row r="5774" spans="1:18" x14ac:dyDescent="0.3">
      <c r="A5774" s="128"/>
      <c r="B5774" s="128"/>
      <c r="C5774" s="128"/>
      <c r="D5774" s="128"/>
      <c r="E5774" s="128"/>
      <c r="F5774" s="128"/>
      <c r="G5774" s="128"/>
      <c r="H5774" s="11" t="s">
        <v>100</v>
      </c>
      <c r="I5774" s="105">
        <f>SUM(I5770)</f>
        <v>1700135</v>
      </c>
      <c r="J5774" s="105">
        <f>SUM(J5770)</f>
        <v>1700135</v>
      </c>
      <c r="K5774" s="105">
        <f>SUM(K5770)</f>
        <v>0</v>
      </c>
      <c r="L5774" s="105">
        <f t="shared" ref="L5774:L5778" si="2015">SUM(M5774:O5774)</f>
        <v>458962</v>
      </c>
      <c r="M5774" s="105">
        <f>SUM(M5770)</f>
        <v>120562</v>
      </c>
      <c r="N5774" s="105">
        <f t="shared" ref="N5774:O5774" si="2016">SUM(N5770)</f>
        <v>174950</v>
      </c>
      <c r="O5774" s="105">
        <f t="shared" si="2016"/>
        <v>163450</v>
      </c>
      <c r="P5774" s="105">
        <f t="shared" ref="P5774:P5778" si="2017">K5774+L5774</f>
        <v>458962</v>
      </c>
      <c r="Q5774" s="105">
        <f t="shared" ref="Q5774:Q5778" si="2018">IF(J5774=0,"-",P5774/J5774*100)</f>
        <v>26.995620935984494</v>
      </c>
      <c r="R5774" s="35"/>
    </row>
    <row r="5775" spans="1:18" x14ac:dyDescent="0.3">
      <c r="A5775" s="128"/>
      <c r="B5775" s="128"/>
      <c r="C5775" s="128"/>
      <c r="D5775" s="128"/>
      <c r="E5775" s="128"/>
      <c r="F5775" s="128"/>
      <c r="G5775" s="128"/>
      <c r="H5775" s="12" t="s">
        <v>62</v>
      </c>
      <c r="I5775" s="105">
        <f>SUM(I5774)</f>
        <v>1700135</v>
      </c>
      <c r="J5775" s="105">
        <f>SUM(J5774)</f>
        <v>1700135</v>
      </c>
      <c r="K5775" s="105">
        <f>SUM(K5774)</f>
        <v>0</v>
      </c>
      <c r="L5775" s="105">
        <f t="shared" si="2015"/>
        <v>458962</v>
      </c>
      <c r="M5775" s="105">
        <f>SUM(M5774)</f>
        <v>120562</v>
      </c>
      <c r="N5775" s="105">
        <f t="shared" ref="N5775:O5775" si="2019">SUM(N5774)</f>
        <v>174950</v>
      </c>
      <c r="O5775" s="105">
        <f t="shared" si="2019"/>
        <v>163450</v>
      </c>
      <c r="P5775" s="105">
        <f t="shared" si="2017"/>
        <v>458962</v>
      </c>
      <c r="Q5775" s="105">
        <f t="shared" si="2018"/>
        <v>26.995620935984494</v>
      </c>
      <c r="R5775" s="35"/>
    </row>
    <row r="5776" spans="1:18" x14ac:dyDescent="0.3">
      <c r="A5776" s="129"/>
      <c r="B5776" s="129"/>
      <c r="C5776" s="129"/>
      <c r="D5776" s="129"/>
      <c r="E5776" s="129"/>
      <c r="F5776" s="129"/>
      <c r="G5776" s="129"/>
      <c r="R5776" s="35"/>
    </row>
    <row r="5777" spans="1:18" x14ac:dyDescent="0.3">
      <c r="A5777" s="81" t="s">
        <v>0</v>
      </c>
      <c r="B5777" s="81" t="s">
        <v>0</v>
      </c>
      <c r="C5777" s="81" t="s">
        <v>0</v>
      </c>
      <c r="D5777" s="81" t="s">
        <v>0</v>
      </c>
      <c r="E5777" s="81" t="s">
        <v>0</v>
      </c>
      <c r="F5777" s="81" t="s">
        <v>0</v>
      </c>
      <c r="G5777" s="81" t="s">
        <v>0</v>
      </c>
      <c r="H5777" s="13" t="s">
        <v>0</v>
      </c>
      <c r="I5777" s="106"/>
      <c r="J5777" s="106"/>
      <c r="K5777" s="106"/>
      <c r="L5777" s="106"/>
      <c r="M5777" s="106"/>
      <c r="N5777" s="106"/>
      <c r="O5777" s="106"/>
      <c r="P5777" s="106"/>
      <c r="Q5777" s="106"/>
      <c r="R5777" s="35"/>
    </row>
    <row r="5778" spans="1:18" s="34" customFormat="1" x14ac:dyDescent="0.3">
      <c r="A5778" s="49" t="s">
        <v>0</v>
      </c>
      <c r="B5778" s="49" t="s">
        <v>0</v>
      </c>
      <c r="C5778" s="49" t="s">
        <v>0</v>
      </c>
      <c r="D5778" s="49" t="s">
        <v>0</v>
      </c>
      <c r="E5778" s="49" t="s">
        <v>0</v>
      </c>
      <c r="F5778" s="49" t="s">
        <v>0</v>
      </c>
      <c r="G5778" s="49" t="s">
        <v>0</v>
      </c>
      <c r="H5778" s="21" t="s">
        <v>1983</v>
      </c>
      <c r="I5778" s="112">
        <f>SUM(I4374)</f>
        <v>61850541</v>
      </c>
      <c r="J5778" s="112">
        <f>SUM(J4374)</f>
        <v>58799033</v>
      </c>
      <c r="K5778" s="112">
        <f>SUM(K4374)</f>
        <v>0</v>
      </c>
      <c r="L5778" s="112">
        <f t="shared" si="2015"/>
        <v>15372971</v>
      </c>
      <c r="M5778" s="112">
        <f>SUM(M4374)</f>
        <v>4493691</v>
      </c>
      <c r="N5778" s="112">
        <f t="shared" ref="N5778:O5778" si="2020">SUM(N4374)</f>
        <v>5544110</v>
      </c>
      <c r="O5778" s="112">
        <f t="shared" si="2020"/>
        <v>5335170</v>
      </c>
      <c r="P5778" s="112">
        <f t="shared" si="2017"/>
        <v>15372971</v>
      </c>
      <c r="Q5778" s="112">
        <f t="shared" si="2018"/>
        <v>26.144938472032354</v>
      </c>
      <c r="R5778" s="35"/>
    </row>
    <row r="5779" spans="1:18" x14ac:dyDescent="0.3">
      <c r="A5779" s="81" t="s">
        <v>0</v>
      </c>
      <c r="B5779" s="81" t="s">
        <v>0</v>
      </c>
      <c r="C5779" s="81" t="s">
        <v>0</v>
      </c>
      <c r="D5779" s="81" t="s">
        <v>0</v>
      </c>
      <c r="E5779" s="81" t="s">
        <v>0</v>
      </c>
      <c r="F5779" s="81" t="s">
        <v>0</v>
      </c>
      <c r="G5779" s="81" t="s">
        <v>0</v>
      </c>
      <c r="H5779" s="6" t="s">
        <v>152</v>
      </c>
      <c r="I5779" s="104">
        <f>I5771+I5733+I5692+I5653+I5611+I5570+I5530+I5490+I5450+I5410+I5370+I5329+I5287+I5247+I5209+I5169+I5131+I5090+I5051+I5010+I4971+I4932+I4891+I4850+I4811+I4768+I4731+I4692+I4651+I4609+I4569+I4532+I4492+I4452+I4411</f>
        <v>1992</v>
      </c>
      <c r="J5779" s="104">
        <f>J5771+J5733+J5692+J5653+J5611+J5570+J5530+J5490+J5450+J5410+J5370+J5329+J5287+J5247+J5209+J5169+J5131+J5090+J5051+J5010+J4971+J4932+J4891+J4850+J4811+J4768+J4731+J4692+J4651+J4609+J4569+J4532+J4492+J4452+J4411</f>
        <v>1992</v>
      </c>
      <c r="K5779" s="104"/>
      <c r="L5779" s="104"/>
      <c r="M5779" s="104"/>
      <c r="N5779" s="104"/>
      <c r="O5779" s="104"/>
      <c r="P5779" s="104"/>
      <c r="Q5779" s="104"/>
      <c r="R5779" s="35"/>
    </row>
    <row r="5780" spans="1:18" x14ac:dyDescent="0.3">
      <c r="A5780" s="81" t="s">
        <v>0</v>
      </c>
      <c r="B5780" s="81" t="s">
        <v>0</v>
      </c>
      <c r="C5780" s="81" t="s">
        <v>0</v>
      </c>
      <c r="D5780" s="81" t="s">
        <v>0</v>
      </c>
      <c r="E5780" s="81" t="s">
        <v>0</v>
      </c>
      <c r="F5780" s="81" t="s">
        <v>0</v>
      </c>
      <c r="G5780" s="81" t="s">
        <v>0</v>
      </c>
      <c r="H5780" s="14" t="s">
        <v>0</v>
      </c>
      <c r="I5780" s="107"/>
      <c r="J5780" s="107"/>
      <c r="K5780" s="107"/>
      <c r="L5780" s="107"/>
      <c r="M5780" s="107"/>
      <c r="N5780" s="107"/>
      <c r="O5780" s="107"/>
      <c r="P5780" s="107"/>
      <c r="Q5780" s="107"/>
      <c r="R5780" s="35"/>
    </row>
    <row r="5781" spans="1:18" ht="15" thickBot="1" x14ac:dyDescent="0.35">
      <c r="A5781" s="41" t="s">
        <v>796</v>
      </c>
      <c r="B5781" s="41" t="s">
        <v>2052</v>
      </c>
      <c r="C5781" s="40" t="s">
        <v>0</v>
      </c>
      <c r="D5781" s="40" t="s">
        <v>0</v>
      </c>
      <c r="E5781" s="52" t="s">
        <v>0</v>
      </c>
      <c r="F5781" s="52" t="s">
        <v>0</v>
      </c>
      <c r="G5781" s="52" t="s">
        <v>0</v>
      </c>
      <c r="H5781" s="6" t="s">
        <v>0</v>
      </c>
      <c r="I5781" s="102"/>
      <c r="J5781" s="102"/>
      <c r="K5781" s="102"/>
      <c r="L5781" s="102"/>
      <c r="M5781" s="102"/>
      <c r="N5781" s="102"/>
      <c r="O5781" s="102"/>
      <c r="P5781" s="102"/>
      <c r="Q5781" s="102"/>
      <c r="R5781" s="35"/>
    </row>
    <row r="5782" spans="1:18" s="34" customFormat="1" ht="31.2" thickBot="1" x14ac:dyDescent="0.35">
      <c r="A5782" s="45" t="s">
        <v>112</v>
      </c>
      <c r="B5782" s="45" t="s">
        <v>113</v>
      </c>
      <c r="C5782" s="45" t="s">
        <v>114</v>
      </c>
      <c r="D5782" s="46" t="s">
        <v>0</v>
      </c>
      <c r="E5782" s="45" t="s">
        <v>3014</v>
      </c>
      <c r="F5782" s="45" t="s">
        <v>115</v>
      </c>
      <c r="G5782" s="45" t="s">
        <v>116</v>
      </c>
      <c r="H5782" s="29" t="s">
        <v>1</v>
      </c>
      <c r="I5782" s="124" t="s">
        <v>3013</v>
      </c>
      <c r="J5782" s="124" t="s">
        <v>2</v>
      </c>
      <c r="K5782" s="124" t="s">
        <v>3097</v>
      </c>
      <c r="L5782" s="124" t="s">
        <v>3097</v>
      </c>
      <c r="M5782" s="124" t="s">
        <v>3098</v>
      </c>
      <c r="N5782" s="124" t="s">
        <v>3099</v>
      </c>
      <c r="O5782" s="124" t="s">
        <v>3100</v>
      </c>
      <c r="P5782" s="124" t="s">
        <v>3097</v>
      </c>
      <c r="Q5782" s="126" t="s">
        <v>3101</v>
      </c>
      <c r="R5782" s="35"/>
    </row>
    <row r="5783" spans="1:18" x14ac:dyDescent="0.3">
      <c r="A5783" s="50" t="s">
        <v>0</v>
      </c>
      <c r="B5783" s="50" t="s">
        <v>0</v>
      </c>
      <c r="C5783" s="50" t="s">
        <v>0</v>
      </c>
      <c r="D5783" s="51" t="s">
        <v>0</v>
      </c>
      <c r="E5783" s="51" t="s">
        <v>0</v>
      </c>
      <c r="F5783" s="86" t="s">
        <v>0</v>
      </c>
      <c r="G5783" s="87" t="s">
        <v>0</v>
      </c>
      <c r="H5783" s="8" t="s">
        <v>0</v>
      </c>
      <c r="I5783" s="103">
        <v>1</v>
      </c>
      <c r="J5783" s="103">
        <v>2</v>
      </c>
      <c r="K5783" s="103">
        <v>3</v>
      </c>
      <c r="L5783" s="103" t="s">
        <v>3</v>
      </c>
      <c r="M5783" s="103">
        <v>5</v>
      </c>
      <c r="N5783" s="103">
        <v>6</v>
      </c>
      <c r="O5783" s="103">
        <v>7</v>
      </c>
      <c r="P5783" s="103" t="s">
        <v>3102</v>
      </c>
      <c r="Q5783" s="103">
        <v>9</v>
      </c>
      <c r="R5783" s="35"/>
    </row>
    <row r="5784" spans="1:18" x14ac:dyDescent="0.3">
      <c r="A5784" s="41" t="s">
        <v>796</v>
      </c>
      <c r="B5784" s="41" t="s">
        <v>2052</v>
      </c>
      <c r="C5784" s="40" t="s">
        <v>117</v>
      </c>
      <c r="D5784" s="40" t="s">
        <v>2053</v>
      </c>
      <c r="E5784" s="52" t="s">
        <v>0</v>
      </c>
      <c r="F5784" s="52" t="s">
        <v>0</v>
      </c>
      <c r="G5784" s="52" t="s">
        <v>0</v>
      </c>
      <c r="H5784" s="6" t="s">
        <v>2054</v>
      </c>
      <c r="I5784" s="102"/>
      <c r="J5784" s="102"/>
      <c r="K5784" s="102"/>
      <c r="L5784" s="102">
        <f t="shared" ref="L5784:L5807" si="2021">SUM(M5784:O5784)</f>
        <v>0</v>
      </c>
      <c r="M5784" s="102">
        <v>0</v>
      </c>
      <c r="N5784" s="102"/>
      <c r="O5784" s="102"/>
      <c r="P5784" s="102">
        <f t="shared" ref="P5784:P5808" si="2022">K5784+L5784</f>
        <v>0</v>
      </c>
      <c r="Q5784" s="102" t="str">
        <f t="shared" ref="Q5784:Q5808" si="2023">IF(J5784=0,"-",P5784/J5784*100)</f>
        <v>-</v>
      </c>
      <c r="R5784" s="35"/>
    </row>
    <row r="5785" spans="1:18" s="34" customFormat="1" ht="20.399999999999999" x14ac:dyDescent="0.3">
      <c r="A5785" s="43" t="s">
        <v>0</v>
      </c>
      <c r="B5785" s="43" t="s">
        <v>0</v>
      </c>
      <c r="C5785" s="43" t="s">
        <v>0</v>
      </c>
      <c r="D5785" s="49" t="s">
        <v>0</v>
      </c>
      <c r="E5785" s="49" t="s">
        <v>0</v>
      </c>
      <c r="F5785" s="49" t="s">
        <v>0</v>
      </c>
      <c r="G5785" s="49" t="s">
        <v>0</v>
      </c>
      <c r="H5785" s="21" t="s">
        <v>26</v>
      </c>
      <c r="I5785" s="112">
        <f>SUM(I5786,I5794,I5796)</f>
        <v>12500844</v>
      </c>
      <c r="J5785" s="112">
        <f>SUM(J5786,J5794,J5796)</f>
        <v>12054844</v>
      </c>
      <c r="K5785" s="112">
        <f>SUM(K5786,K5794,K5796)</f>
        <v>0</v>
      </c>
      <c r="L5785" s="112">
        <f t="shared" si="2021"/>
        <v>3237363</v>
      </c>
      <c r="M5785" s="112">
        <f>SUM(M5786,M5794,M5796)</f>
        <v>866963</v>
      </c>
      <c r="N5785" s="112">
        <f t="shared" ref="N5785:O5785" si="2024">SUM(N5786,N5794,N5796)</f>
        <v>1168400</v>
      </c>
      <c r="O5785" s="112">
        <f t="shared" si="2024"/>
        <v>1202000</v>
      </c>
      <c r="P5785" s="112">
        <f t="shared" si="2022"/>
        <v>3237363</v>
      </c>
      <c r="Q5785" s="112">
        <f t="shared" si="2023"/>
        <v>26.855287384888598</v>
      </c>
      <c r="R5785" s="35"/>
    </row>
    <row r="5786" spans="1:18" x14ac:dyDescent="0.3">
      <c r="A5786" s="40" t="s">
        <v>796</v>
      </c>
      <c r="B5786" s="40" t="s">
        <v>2052</v>
      </c>
      <c r="C5786" s="40" t="s">
        <v>117</v>
      </c>
      <c r="D5786" s="40" t="s">
        <v>2053</v>
      </c>
      <c r="E5786" s="52" t="s">
        <v>119</v>
      </c>
      <c r="F5786" s="52" t="s">
        <v>0</v>
      </c>
      <c r="G5786" s="52" t="s">
        <v>0</v>
      </c>
      <c r="H5786" s="6" t="s">
        <v>5</v>
      </c>
      <c r="I5786" s="104">
        <f>SUM(I5787,I5788)</f>
        <v>9166808</v>
      </c>
      <c r="J5786" s="104">
        <f>SUM(J5787,J5788)</f>
        <v>9156808</v>
      </c>
      <c r="K5786" s="104">
        <f>SUM(K5787,K5788)</f>
        <v>0</v>
      </c>
      <c r="L5786" s="104">
        <f t="shared" si="2021"/>
        <v>2572631</v>
      </c>
      <c r="M5786" s="104">
        <f>SUM(M5787,M5788)</f>
        <v>790731</v>
      </c>
      <c r="N5786" s="104">
        <f t="shared" ref="N5786:O5786" si="2025">SUM(N5787,N5788)</f>
        <v>880400</v>
      </c>
      <c r="O5786" s="104">
        <f t="shared" si="2025"/>
        <v>901500</v>
      </c>
      <c r="P5786" s="104">
        <f t="shared" si="2022"/>
        <v>2572631</v>
      </c>
      <c r="Q5786" s="104">
        <f t="shared" si="2023"/>
        <v>28.095281674574807</v>
      </c>
      <c r="R5786" s="35"/>
    </row>
    <row r="5787" spans="1:18" x14ac:dyDescent="0.3">
      <c r="A5787" s="40" t="s">
        <v>796</v>
      </c>
      <c r="B5787" s="40" t="s">
        <v>2052</v>
      </c>
      <c r="C5787" s="40" t="s">
        <v>117</v>
      </c>
      <c r="D5787" s="40" t="s">
        <v>2053</v>
      </c>
      <c r="E5787" s="88" t="s">
        <v>3015</v>
      </c>
      <c r="F5787" s="40"/>
      <c r="G5787" s="81" t="s">
        <v>3071</v>
      </c>
      <c r="H5787" s="9" t="s">
        <v>6</v>
      </c>
      <c r="I5787" s="102">
        <v>7604708</v>
      </c>
      <c r="J5787" s="102">
        <v>7604708</v>
      </c>
      <c r="K5787" s="102"/>
      <c r="L5787" s="102">
        <f t="shared" si="2021"/>
        <v>2224415</v>
      </c>
      <c r="M5787" s="102">
        <v>704415</v>
      </c>
      <c r="N5787" s="102">
        <v>750000</v>
      </c>
      <c r="O5787" s="102">
        <v>770000</v>
      </c>
      <c r="P5787" s="102">
        <f t="shared" si="2022"/>
        <v>2224415</v>
      </c>
      <c r="Q5787" s="102">
        <f t="shared" si="2023"/>
        <v>29.250498506977518</v>
      </c>
      <c r="R5787" s="35"/>
    </row>
    <row r="5788" spans="1:18" x14ac:dyDescent="0.3">
      <c r="A5788" s="41" t="s">
        <v>796</v>
      </c>
      <c r="B5788" s="41" t="s">
        <v>2052</v>
      </c>
      <c r="C5788" s="41" t="s">
        <v>117</v>
      </c>
      <c r="D5788" s="41" t="s">
        <v>2053</v>
      </c>
      <c r="E5788" s="41" t="s">
        <v>120</v>
      </c>
      <c r="F5788" s="40" t="s">
        <v>0</v>
      </c>
      <c r="G5788" s="81" t="s">
        <v>0</v>
      </c>
      <c r="H5788" s="6" t="s">
        <v>7</v>
      </c>
      <c r="I5788" s="104">
        <f>SUM(I5789:I5793)</f>
        <v>1562100</v>
      </c>
      <c r="J5788" s="104">
        <f>SUM(J5789:J5793)</f>
        <v>1552100</v>
      </c>
      <c r="K5788" s="104">
        <f>SUM(K5789:K5793)</f>
        <v>0</v>
      </c>
      <c r="L5788" s="104">
        <f t="shared" si="2021"/>
        <v>348216</v>
      </c>
      <c r="M5788" s="104">
        <f>SUM(M5789:M5793)</f>
        <v>86316</v>
      </c>
      <c r="N5788" s="104">
        <f t="shared" ref="N5788:O5788" si="2026">SUM(N5789:N5793)</f>
        <v>130400</v>
      </c>
      <c r="O5788" s="104">
        <f t="shared" si="2026"/>
        <v>131500</v>
      </c>
      <c r="P5788" s="104">
        <f t="shared" si="2022"/>
        <v>348216</v>
      </c>
      <c r="Q5788" s="104">
        <f t="shared" si="2023"/>
        <v>22.435152374202694</v>
      </c>
      <c r="R5788" s="35"/>
    </row>
    <row r="5789" spans="1:18" x14ac:dyDescent="0.3">
      <c r="A5789" s="40" t="s">
        <v>796</v>
      </c>
      <c r="B5789" s="40" t="s">
        <v>2052</v>
      </c>
      <c r="C5789" s="40" t="s">
        <v>117</v>
      </c>
      <c r="D5789" s="40" t="s">
        <v>2053</v>
      </c>
      <c r="E5789" s="88" t="s">
        <v>3016</v>
      </c>
      <c r="F5789" s="40" t="s">
        <v>2055</v>
      </c>
      <c r="G5789" s="81" t="s">
        <v>3071</v>
      </c>
      <c r="H5789" s="9" t="s">
        <v>9</v>
      </c>
      <c r="I5789" s="102">
        <v>254100</v>
      </c>
      <c r="J5789" s="102">
        <v>254100</v>
      </c>
      <c r="K5789" s="102"/>
      <c r="L5789" s="102">
        <f t="shared" si="2021"/>
        <v>54323</v>
      </c>
      <c r="M5789" s="102">
        <v>17323</v>
      </c>
      <c r="N5789" s="102">
        <v>18500</v>
      </c>
      <c r="O5789" s="102">
        <v>18500</v>
      </c>
      <c r="P5789" s="102">
        <f t="shared" si="2022"/>
        <v>54323</v>
      </c>
      <c r="Q5789" s="102">
        <f t="shared" si="2023"/>
        <v>21.378591105863833</v>
      </c>
      <c r="R5789" s="35"/>
    </row>
    <row r="5790" spans="1:18" x14ac:dyDescent="0.3">
      <c r="A5790" s="40" t="s">
        <v>796</v>
      </c>
      <c r="B5790" s="40" t="s">
        <v>2052</v>
      </c>
      <c r="C5790" s="40" t="s">
        <v>117</v>
      </c>
      <c r="D5790" s="40" t="s">
        <v>2053</v>
      </c>
      <c r="E5790" s="88" t="s">
        <v>3016</v>
      </c>
      <c r="F5790" s="40" t="s">
        <v>2056</v>
      </c>
      <c r="G5790" s="81" t="s">
        <v>3071</v>
      </c>
      <c r="H5790" s="9" t="s">
        <v>12</v>
      </c>
      <c r="I5790" s="102">
        <v>900000</v>
      </c>
      <c r="J5790" s="102">
        <v>900000</v>
      </c>
      <c r="K5790" s="102"/>
      <c r="L5790" s="102">
        <f t="shared" si="2021"/>
        <v>248993</v>
      </c>
      <c r="M5790" s="102">
        <v>68993</v>
      </c>
      <c r="N5790" s="102">
        <v>90000</v>
      </c>
      <c r="O5790" s="102">
        <v>90000</v>
      </c>
      <c r="P5790" s="102">
        <f t="shared" si="2022"/>
        <v>248993</v>
      </c>
      <c r="Q5790" s="102">
        <f t="shared" si="2023"/>
        <v>27.66588888888889</v>
      </c>
      <c r="R5790" s="35"/>
    </row>
    <row r="5791" spans="1:18" x14ac:dyDescent="0.3">
      <c r="A5791" s="40" t="s">
        <v>796</v>
      </c>
      <c r="B5791" s="40" t="s">
        <v>2052</v>
      </c>
      <c r="C5791" s="40" t="s">
        <v>117</v>
      </c>
      <c r="D5791" s="40" t="s">
        <v>2053</v>
      </c>
      <c r="E5791" s="88" t="s">
        <v>3016</v>
      </c>
      <c r="F5791" s="40" t="s">
        <v>2057</v>
      </c>
      <c r="G5791" s="81" t="s">
        <v>3071</v>
      </c>
      <c r="H5791" s="9" t="s">
        <v>10</v>
      </c>
      <c r="I5791" s="102">
        <v>253000</v>
      </c>
      <c r="J5791" s="102">
        <v>253000</v>
      </c>
      <c r="K5791" s="102"/>
      <c r="L5791" s="102">
        <f t="shared" si="2021"/>
        <v>0</v>
      </c>
      <c r="M5791" s="102">
        <v>0</v>
      </c>
      <c r="N5791" s="102"/>
      <c r="O5791" s="102"/>
      <c r="P5791" s="102">
        <f t="shared" si="2022"/>
        <v>0</v>
      </c>
      <c r="Q5791" s="102">
        <f t="shared" si="2023"/>
        <v>0</v>
      </c>
      <c r="R5791" s="35"/>
    </row>
    <row r="5792" spans="1:18" x14ac:dyDescent="0.3">
      <c r="A5792" s="40" t="s">
        <v>796</v>
      </c>
      <c r="B5792" s="40" t="s">
        <v>2052</v>
      </c>
      <c r="C5792" s="40" t="s">
        <v>117</v>
      </c>
      <c r="D5792" s="40" t="s">
        <v>2053</v>
      </c>
      <c r="E5792" s="88" t="s">
        <v>3016</v>
      </c>
      <c r="F5792" s="40" t="s">
        <v>2058</v>
      </c>
      <c r="G5792" s="81" t="s">
        <v>3071</v>
      </c>
      <c r="H5792" s="9" t="s">
        <v>8</v>
      </c>
      <c r="I5792" s="102">
        <v>65000</v>
      </c>
      <c r="J5792" s="102">
        <v>65000</v>
      </c>
      <c r="K5792" s="102"/>
      <c r="L5792" s="102">
        <f t="shared" si="2021"/>
        <v>13600</v>
      </c>
      <c r="M5792" s="102">
        <v>0</v>
      </c>
      <c r="N5792" s="102">
        <v>6600</v>
      </c>
      <c r="O5792" s="102">
        <v>7000</v>
      </c>
      <c r="P5792" s="102">
        <f t="shared" si="2022"/>
        <v>13600</v>
      </c>
      <c r="Q5792" s="102">
        <f t="shared" si="2023"/>
        <v>20.923076923076923</v>
      </c>
      <c r="R5792" s="35"/>
    </row>
    <row r="5793" spans="1:18" x14ac:dyDescent="0.3">
      <c r="A5793" s="40" t="s">
        <v>796</v>
      </c>
      <c r="B5793" s="40" t="s">
        <v>2052</v>
      </c>
      <c r="C5793" s="40" t="s">
        <v>117</v>
      </c>
      <c r="D5793" s="40" t="s">
        <v>2053</v>
      </c>
      <c r="E5793" s="88" t="s">
        <v>3016</v>
      </c>
      <c r="F5793" s="40" t="s">
        <v>2059</v>
      </c>
      <c r="G5793" s="81" t="s">
        <v>3071</v>
      </c>
      <c r="H5793" s="9" t="s">
        <v>11</v>
      </c>
      <c r="I5793" s="102">
        <v>90000</v>
      </c>
      <c r="J5793" s="102">
        <v>80000</v>
      </c>
      <c r="K5793" s="102"/>
      <c r="L5793" s="102">
        <f t="shared" si="2021"/>
        <v>31300</v>
      </c>
      <c r="M5793" s="102">
        <v>0</v>
      </c>
      <c r="N5793" s="102">
        <v>15300</v>
      </c>
      <c r="O5793" s="102">
        <v>16000</v>
      </c>
      <c r="P5793" s="102">
        <f t="shared" si="2022"/>
        <v>31300</v>
      </c>
      <c r="Q5793" s="102">
        <f t="shared" si="2023"/>
        <v>39.125</v>
      </c>
      <c r="R5793" s="35"/>
    </row>
    <row r="5794" spans="1:18" x14ac:dyDescent="0.3">
      <c r="A5794" s="40" t="s">
        <v>796</v>
      </c>
      <c r="B5794" s="40" t="s">
        <v>2052</v>
      </c>
      <c r="C5794" s="40" t="s">
        <v>117</v>
      </c>
      <c r="D5794" s="40" t="s">
        <v>2053</v>
      </c>
      <c r="E5794" s="52" t="s">
        <v>124</v>
      </c>
      <c r="F5794" s="52" t="s">
        <v>0</v>
      </c>
      <c r="G5794" s="52" t="s">
        <v>0</v>
      </c>
      <c r="H5794" s="6" t="s">
        <v>14</v>
      </c>
      <c r="I5794" s="104">
        <f>SUM(I5795)</f>
        <v>850936</v>
      </c>
      <c r="J5794" s="104">
        <f>SUM(J5795)</f>
        <v>850936</v>
      </c>
      <c r="K5794" s="104">
        <f>SUM(K5795)</f>
        <v>0</v>
      </c>
      <c r="L5794" s="104">
        <f t="shared" si="2021"/>
        <v>238964</v>
      </c>
      <c r="M5794" s="104">
        <f>SUM(M5795)</f>
        <v>73964</v>
      </c>
      <c r="N5794" s="104">
        <f t="shared" ref="N5794:O5794" si="2027">SUM(N5795)</f>
        <v>80000</v>
      </c>
      <c r="O5794" s="104">
        <f t="shared" si="2027"/>
        <v>85000</v>
      </c>
      <c r="P5794" s="104">
        <f t="shared" si="2022"/>
        <v>238964</v>
      </c>
      <c r="Q5794" s="104">
        <f t="shared" si="2023"/>
        <v>28.082487989696052</v>
      </c>
      <c r="R5794" s="35"/>
    </row>
    <row r="5795" spans="1:18" x14ac:dyDescent="0.3">
      <c r="A5795" s="40" t="s">
        <v>796</v>
      </c>
      <c r="B5795" s="40" t="s">
        <v>2052</v>
      </c>
      <c r="C5795" s="40" t="s">
        <v>117</v>
      </c>
      <c r="D5795" s="40" t="s">
        <v>2053</v>
      </c>
      <c r="E5795" s="88" t="s">
        <v>3017</v>
      </c>
      <c r="F5795" s="40"/>
      <c r="G5795" s="81" t="s">
        <v>3071</v>
      </c>
      <c r="H5795" s="9" t="s">
        <v>15</v>
      </c>
      <c r="I5795" s="102">
        <v>850936</v>
      </c>
      <c r="J5795" s="102">
        <v>850936</v>
      </c>
      <c r="K5795" s="102"/>
      <c r="L5795" s="102">
        <f t="shared" si="2021"/>
        <v>238964</v>
      </c>
      <c r="M5795" s="102">
        <v>73964</v>
      </c>
      <c r="N5795" s="102">
        <v>80000</v>
      </c>
      <c r="O5795" s="102">
        <v>85000</v>
      </c>
      <c r="P5795" s="102">
        <f t="shared" si="2022"/>
        <v>238964</v>
      </c>
      <c r="Q5795" s="102">
        <f t="shared" si="2023"/>
        <v>28.082487989696052</v>
      </c>
      <c r="R5795" s="35"/>
    </row>
    <row r="5796" spans="1:18" x14ac:dyDescent="0.3">
      <c r="A5796" s="40" t="s">
        <v>796</v>
      </c>
      <c r="B5796" s="40" t="s">
        <v>2052</v>
      </c>
      <c r="C5796" s="40" t="s">
        <v>117</v>
      </c>
      <c r="D5796" s="40" t="s">
        <v>2053</v>
      </c>
      <c r="E5796" s="52" t="s">
        <v>125</v>
      </c>
      <c r="F5796" s="52" t="s">
        <v>0</v>
      </c>
      <c r="G5796" s="52" t="s">
        <v>0</v>
      </c>
      <c r="H5796" s="6" t="s">
        <v>16</v>
      </c>
      <c r="I5796" s="104">
        <f>SUM(I5797:I5805)</f>
        <v>2483100</v>
      </c>
      <c r="J5796" s="104">
        <f>SUM(J5797:J5805)</f>
        <v>2047100</v>
      </c>
      <c r="K5796" s="104">
        <f>SUM(K5797:K5805)</f>
        <v>0</v>
      </c>
      <c r="L5796" s="104">
        <f t="shared" si="2021"/>
        <v>425768</v>
      </c>
      <c r="M5796" s="104">
        <f>SUM(M5797:M5805)</f>
        <v>2268</v>
      </c>
      <c r="N5796" s="104">
        <f t="shared" ref="N5796:O5796" si="2028">SUM(N5797:N5805)</f>
        <v>208000</v>
      </c>
      <c r="O5796" s="104">
        <f t="shared" si="2028"/>
        <v>215500</v>
      </c>
      <c r="P5796" s="104">
        <f t="shared" si="2022"/>
        <v>425768</v>
      </c>
      <c r="Q5796" s="104">
        <f t="shared" si="2023"/>
        <v>20.798593131747349</v>
      </c>
      <c r="R5796" s="35"/>
    </row>
    <row r="5797" spans="1:18" x14ac:dyDescent="0.3">
      <c r="A5797" s="40" t="s">
        <v>796</v>
      </c>
      <c r="B5797" s="40" t="s">
        <v>2052</v>
      </c>
      <c r="C5797" s="40" t="s">
        <v>117</v>
      </c>
      <c r="D5797" s="40" t="s">
        <v>2053</v>
      </c>
      <c r="E5797" s="88" t="s">
        <v>3018</v>
      </c>
      <c r="F5797" s="40"/>
      <c r="G5797" s="81" t="s">
        <v>3071</v>
      </c>
      <c r="H5797" s="9" t="s">
        <v>17</v>
      </c>
      <c r="I5797" s="102">
        <v>11000</v>
      </c>
      <c r="J5797" s="102">
        <v>0</v>
      </c>
      <c r="K5797" s="102"/>
      <c r="L5797" s="102">
        <f t="shared" si="2021"/>
        <v>0</v>
      </c>
      <c r="M5797" s="102">
        <v>0</v>
      </c>
      <c r="N5797" s="102"/>
      <c r="O5797" s="102"/>
      <c r="P5797" s="102">
        <f t="shared" si="2022"/>
        <v>0</v>
      </c>
      <c r="Q5797" s="102" t="str">
        <f t="shared" si="2023"/>
        <v>-</v>
      </c>
      <c r="R5797" s="35"/>
    </row>
    <row r="5798" spans="1:18" x14ac:dyDescent="0.3">
      <c r="A5798" s="40" t="s">
        <v>796</v>
      </c>
      <c r="B5798" s="40" t="s">
        <v>2052</v>
      </c>
      <c r="C5798" s="40" t="s">
        <v>117</v>
      </c>
      <c r="D5798" s="40" t="s">
        <v>2053</v>
      </c>
      <c r="E5798" s="88" t="s">
        <v>3031</v>
      </c>
      <c r="F5798" s="40"/>
      <c r="G5798" s="81" t="s">
        <v>3071</v>
      </c>
      <c r="H5798" s="9" t="s">
        <v>18</v>
      </c>
      <c r="I5798" s="102">
        <v>630000</v>
      </c>
      <c r="J5798" s="102">
        <v>330000</v>
      </c>
      <c r="K5798" s="102"/>
      <c r="L5798" s="102">
        <f t="shared" si="2021"/>
        <v>140000</v>
      </c>
      <c r="M5798" s="102">
        <v>0</v>
      </c>
      <c r="N5798" s="102">
        <v>70000</v>
      </c>
      <c r="O5798" s="102">
        <v>70000</v>
      </c>
      <c r="P5798" s="102">
        <f t="shared" si="2022"/>
        <v>140000</v>
      </c>
      <c r="Q5798" s="102">
        <f t="shared" si="2023"/>
        <v>42.424242424242422</v>
      </c>
      <c r="R5798" s="35"/>
    </row>
    <row r="5799" spans="1:18" x14ac:dyDescent="0.3">
      <c r="A5799" s="40" t="s">
        <v>796</v>
      </c>
      <c r="B5799" s="40" t="s">
        <v>2052</v>
      </c>
      <c r="C5799" s="40" t="s">
        <v>117</v>
      </c>
      <c r="D5799" s="40" t="s">
        <v>2053</v>
      </c>
      <c r="E5799" s="88" t="s">
        <v>3032</v>
      </c>
      <c r="F5799" s="40"/>
      <c r="G5799" s="81" t="s">
        <v>3071</v>
      </c>
      <c r="H5799" s="9" t="s">
        <v>19</v>
      </c>
      <c r="I5799" s="102">
        <v>176000</v>
      </c>
      <c r="J5799" s="102">
        <v>176000</v>
      </c>
      <c r="K5799" s="102"/>
      <c r="L5799" s="102">
        <f t="shared" si="2021"/>
        <v>30000</v>
      </c>
      <c r="M5799" s="102">
        <v>0</v>
      </c>
      <c r="N5799" s="102">
        <v>15000</v>
      </c>
      <c r="O5799" s="102">
        <v>15000</v>
      </c>
      <c r="P5799" s="102">
        <f t="shared" si="2022"/>
        <v>30000</v>
      </c>
      <c r="Q5799" s="102">
        <f t="shared" si="2023"/>
        <v>17.045454545454543</v>
      </c>
      <c r="R5799" s="35"/>
    </row>
    <row r="5800" spans="1:18" x14ac:dyDescent="0.3">
      <c r="A5800" s="40" t="s">
        <v>796</v>
      </c>
      <c r="B5800" s="40" t="s">
        <v>2052</v>
      </c>
      <c r="C5800" s="40" t="s">
        <v>117</v>
      </c>
      <c r="D5800" s="40" t="s">
        <v>2053</v>
      </c>
      <c r="E5800" s="88" t="s">
        <v>3026</v>
      </c>
      <c r="F5800" s="40"/>
      <c r="G5800" s="81" t="s">
        <v>3071</v>
      </c>
      <c r="H5800" s="9" t="s">
        <v>20</v>
      </c>
      <c r="I5800" s="102">
        <v>940000</v>
      </c>
      <c r="J5800" s="102">
        <v>906000</v>
      </c>
      <c r="K5800" s="102"/>
      <c r="L5800" s="102">
        <f t="shared" si="2021"/>
        <v>160000</v>
      </c>
      <c r="M5800" s="102">
        <v>0</v>
      </c>
      <c r="N5800" s="102">
        <v>80000</v>
      </c>
      <c r="O5800" s="102">
        <v>80000</v>
      </c>
      <c r="P5800" s="102">
        <f t="shared" si="2022"/>
        <v>160000</v>
      </c>
      <c r="Q5800" s="102">
        <f t="shared" si="2023"/>
        <v>17.660044150110377</v>
      </c>
      <c r="R5800" s="35"/>
    </row>
    <row r="5801" spans="1:18" x14ac:dyDescent="0.3">
      <c r="A5801" s="40" t="s">
        <v>796</v>
      </c>
      <c r="B5801" s="40" t="s">
        <v>2052</v>
      </c>
      <c r="C5801" s="40" t="s">
        <v>117</v>
      </c>
      <c r="D5801" s="40" t="s">
        <v>2053</v>
      </c>
      <c r="E5801" s="88" t="s">
        <v>3033</v>
      </c>
      <c r="F5801" s="40"/>
      <c r="G5801" s="81" t="s">
        <v>3071</v>
      </c>
      <c r="H5801" s="9" t="s">
        <v>21</v>
      </c>
      <c r="I5801" s="102">
        <v>34000</v>
      </c>
      <c r="J5801" s="102">
        <v>33000</v>
      </c>
      <c r="K5801" s="102"/>
      <c r="L5801" s="102">
        <f t="shared" si="2021"/>
        <v>4000</v>
      </c>
      <c r="M5801" s="102">
        <v>0</v>
      </c>
      <c r="N5801" s="102">
        <v>2000</v>
      </c>
      <c r="O5801" s="102">
        <v>2000</v>
      </c>
      <c r="P5801" s="102">
        <f t="shared" si="2022"/>
        <v>4000</v>
      </c>
      <c r="Q5801" s="102">
        <f t="shared" si="2023"/>
        <v>12.121212121212121</v>
      </c>
      <c r="R5801" s="35"/>
    </row>
    <row r="5802" spans="1:18" x14ac:dyDescent="0.3">
      <c r="A5802" s="40" t="s">
        <v>796</v>
      </c>
      <c r="B5802" s="40" t="s">
        <v>2052</v>
      </c>
      <c r="C5802" s="40" t="s">
        <v>117</v>
      </c>
      <c r="D5802" s="40" t="s">
        <v>2053</v>
      </c>
      <c r="E5802" s="88" t="s">
        <v>3034</v>
      </c>
      <c r="F5802" s="40"/>
      <c r="G5802" s="81" t="s">
        <v>3071</v>
      </c>
      <c r="H5802" s="9" t="s">
        <v>22</v>
      </c>
      <c r="I5802" s="102">
        <v>30000</v>
      </c>
      <c r="J5802" s="102">
        <v>30000</v>
      </c>
      <c r="K5802" s="102"/>
      <c r="L5802" s="102">
        <f t="shared" si="2021"/>
        <v>7000</v>
      </c>
      <c r="M5802" s="102">
        <v>0</v>
      </c>
      <c r="N5802" s="102">
        <v>3000</v>
      </c>
      <c r="O5802" s="102">
        <v>4000</v>
      </c>
      <c r="P5802" s="102">
        <f t="shared" si="2022"/>
        <v>7000</v>
      </c>
      <c r="Q5802" s="102">
        <f t="shared" si="2023"/>
        <v>23.333333333333332</v>
      </c>
      <c r="R5802" s="35"/>
    </row>
    <row r="5803" spans="1:18" x14ac:dyDescent="0.3">
      <c r="A5803" s="40" t="s">
        <v>796</v>
      </c>
      <c r="B5803" s="40" t="s">
        <v>2052</v>
      </c>
      <c r="C5803" s="40" t="s">
        <v>117</v>
      </c>
      <c r="D5803" s="40" t="s">
        <v>2053</v>
      </c>
      <c r="E5803" s="88" t="s">
        <v>3035</v>
      </c>
      <c r="F5803" s="40"/>
      <c r="G5803" s="81" t="s">
        <v>3071</v>
      </c>
      <c r="H5803" s="9" t="s">
        <v>23</v>
      </c>
      <c r="I5803" s="102">
        <v>253000</v>
      </c>
      <c r="J5803" s="102">
        <v>253000</v>
      </c>
      <c r="K5803" s="102"/>
      <c r="L5803" s="102">
        <f t="shared" si="2021"/>
        <v>35000</v>
      </c>
      <c r="M5803" s="102">
        <v>0</v>
      </c>
      <c r="N5803" s="102">
        <v>15000</v>
      </c>
      <c r="O5803" s="102">
        <v>20000</v>
      </c>
      <c r="P5803" s="102">
        <f t="shared" si="2022"/>
        <v>35000</v>
      </c>
      <c r="Q5803" s="102">
        <f t="shared" si="2023"/>
        <v>13.83399209486166</v>
      </c>
      <c r="R5803" s="35"/>
    </row>
    <row r="5804" spans="1:18" x14ac:dyDescent="0.3">
      <c r="A5804" s="40" t="s">
        <v>796</v>
      </c>
      <c r="B5804" s="40" t="s">
        <v>2052</v>
      </c>
      <c r="C5804" s="40" t="s">
        <v>117</v>
      </c>
      <c r="D5804" s="40" t="s">
        <v>2053</v>
      </c>
      <c r="E5804" s="88" t="s">
        <v>3036</v>
      </c>
      <c r="F5804" s="40"/>
      <c r="G5804" s="81" t="s">
        <v>3071</v>
      </c>
      <c r="H5804" s="9" t="s">
        <v>24</v>
      </c>
      <c r="I5804" s="102">
        <v>10100</v>
      </c>
      <c r="J5804" s="102">
        <v>10100</v>
      </c>
      <c r="K5804" s="102"/>
      <c r="L5804" s="102">
        <f t="shared" si="2021"/>
        <v>1500</v>
      </c>
      <c r="M5804" s="102">
        <v>0</v>
      </c>
      <c r="N5804" s="102"/>
      <c r="O5804" s="102">
        <v>1500</v>
      </c>
      <c r="P5804" s="102">
        <f t="shared" si="2022"/>
        <v>1500</v>
      </c>
      <c r="Q5804" s="102">
        <f t="shared" si="2023"/>
        <v>14.85148514851485</v>
      </c>
      <c r="R5804" s="35"/>
    </row>
    <row r="5805" spans="1:18" x14ac:dyDescent="0.3">
      <c r="A5805" s="41" t="s">
        <v>796</v>
      </c>
      <c r="B5805" s="41" t="s">
        <v>2052</v>
      </c>
      <c r="C5805" s="41" t="s">
        <v>117</v>
      </c>
      <c r="D5805" s="41" t="s">
        <v>2053</v>
      </c>
      <c r="E5805" s="41" t="s">
        <v>127</v>
      </c>
      <c r="F5805" s="40" t="s">
        <v>0</v>
      </c>
      <c r="G5805" s="81" t="s">
        <v>0</v>
      </c>
      <c r="H5805" s="6" t="s">
        <v>25</v>
      </c>
      <c r="I5805" s="104">
        <f>SUM(I5806:I5808)</f>
        <v>399000</v>
      </c>
      <c r="J5805" s="104">
        <f>SUM(J5806:J5808)</f>
        <v>309000</v>
      </c>
      <c r="K5805" s="104">
        <f>SUM(K5806:K5808)</f>
        <v>0</v>
      </c>
      <c r="L5805" s="104">
        <f t="shared" si="2021"/>
        <v>48268</v>
      </c>
      <c r="M5805" s="104">
        <f>SUM(M5806:M5808)</f>
        <v>2268</v>
      </c>
      <c r="N5805" s="104">
        <f t="shared" ref="N5805:O5805" si="2029">SUM(N5806:N5808)</f>
        <v>23000</v>
      </c>
      <c r="O5805" s="104">
        <f t="shared" si="2029"/>
        <v>23000</v>
      </c>
      <c r="P5805" s="104">
        <f t="shared" si="2022"/>
        <v>48268</v>
      </c>
      <c r="Q5805" s="104">
        <f t="shared" si="2023"/>
        <v>15.620711974110032</v>
      </c>
      <c r="R5805" s="35"/>
    </row>
    <row r="5806" spans="1:18" x14ac:dyDescent="0.3">
      <c r="A5806" s="40" t="s">
        <v>796</v>
      </c>
      <c r="B5806" s="40" t="s">
        <v>2052</v>
      </c>
      <c r="C5806" s="40" t="s">
        <v>117</v>
      </c>
      <c r="D5806" s="40" t="s">
        <v>2053</v>
      </c>
      <c r="E5806" s="88" t="s">
        <v>3019</v>
      </c>
      <c r="F5806" s="40"/>
      <c r="G5806" s="81" t="s">
        <v>3071</v>
      </c>
      <c r="H5806" s="9" t="s">
        <v>25</v>
      </c>
      <c r="I5806" s="102">
        <v>342000</v>
      </c>
      <c r="J5806" s="102">
        <v>252000</v>
      </c>
      <c r="K5806" s="102"/>
      <c r="L5806" s="102">
        <f t="shared" si="2021"/>
        <v>40000</v>
      </c>
      <c r="M5806" s="102">
        <v>0</v>
      </c>
      <c r="N5806" s="102">
        <v>20000</v>
      </c>
      <c r="O5806" s="102">
        <v>20000</v>
      </c>
      <c r="P5806" s="102">
        <f t="shared" si="2022"/>
        <v>40000</v>
      </c>
      <c r="Q5806" s="102">
        <f t="shared" si="2023"/>
        <v>15.873015873015872</v>
      </c>
      <c r="R5806" s="35"/>
    </row>
    <row r="5807" spans="1:18" x14ac:dyDescent="0.3">
      <c r="A5807" s="40" t="s">
        <v>796</v>
      </c>
      <c r="B5807" s="40" t="s">
        <v>2052</v>
      </c>
      <c r="C5807" s="40" t="s">
        <v>117</v>
      </c>
      <c r="D5807" s="40" t="s">
        <v>2053</v>
      </c>
      <c r="E5807" s="88" t="s">
        <v>3019</v>
      </c>
      <c r="F5807" s="40" t="s">
        <v>2060</v>
      </c>
      <c r="G5807" s="81" t="s">
        <v>3071</v>
      </c>
      <c r="H5807" s="9" t="s">
        <v>135</v>
      </c>
      <c r="I5807" s="102">
        <v>42000</v>
      </c>
      <c r="J5807" s="102">
        <v>42000</v>
      </c>
      <c r="K5807" s="102"/>
      <c r="L5807" s="102">
        <f t="shared" si="2021"/>
        <v>8268</v>
      </c>
      <c r="M5807" s="102">
        <v>2268</v>
      </c>
      <c r="N5807" s="102">
        <v>3000</v>
      </c>
      <c r="O5807" s="102">
        <v>3000</v>
      </c>
      <c r="P5807" s="102">
        <f t="shared" si="2022"/>
        <v>8268</v>
      </c>
      <c r="Q5807" s="102">
        <f t="shared" si="2023"/>
        <v>19.685714285714287</v>
      </c>
      <c r="R5807" s="35"/>
    </row>
    <row r="5808" spans="1:18" ht="20.399999999999999" x14ac:dyDescent="0.3">
      <c r="A5808" s="40" t="s">
        <v>796</v>
      </c>
      <c r="B5808" s="40" t="s">
        <v>2052</v>
      </c>
      <c r="C5808" s="40" t="s">
        <v>117</v>
      </c>
      <c r="D5808" s="40" t="s">
        <v>2053</v>
      </c>
      <c r="E5808" s="88" t="s">
        <v>3019</v>
      </c>
      <c r="F5808" s="40" t="s">
        <v>2061</v>
      </c>
      <c r="G5808" s="81" t="s">
        <v>3071</v>
      </c>
      <c r="H5808" s="9" t="s">
        <v>141</v>
      </c>
      <c r="I5808" s="102">
        <v>15000</v>
      </c>
      <c r="J5808" s="102">
        <v>15000</v>
      </c>
      <c r="K5808" s="102"/>
      <c r="L5808" s="102">
        <f t="shared" ref="L5808:L5871" si="2030">SUM(M5808:O5808)</f>
        <v>0</v>
      </c>
      <c r="M5808" s="102">
        <v>0</v>
      </c>
      <c r="N5808" s="102"/>
      <c r="O5808" s="102"/>
      <c r="P5808" s="102">
        <f t="shared" si="2022"/>
        <v>0</v>
      </c>
      <c r="Q5808" s="102">
        <f t="shared" si="2023"/>
        <v>0</v>
      </c>
      <c r="R5808" s="35"/>
    </row>
    <row r="5809" spans="1:18" s="34" customFormat="1" ht="20.399999999999999" x14ac:dyDescent="0.3">
      <c r="A5809" s="43" t="s">
        <v>0</v>
      </c>
      <c r="B5809" s="43" t="s">
        <v>0</v>
      </c>
      <c r="C5809" s="43" t="s">
        <v>0</v>
      </c>
      <c r="D5809" s="49" t="s">
        <v>0</v>
      </c>
      <c r="E5809" s="49" t="s">
        <v>0</v>
      </c>
      <c r="F5809" s="49" t="s">
        <v>0</v>
      </c>
      <c r="G5809" s="49" t="s">
        <v>0</v>
      </c>
      <c r="H5809" s="21" t="s">
        <v>53</v>
      </c>
      <c r="I5809" s="112">
        <f>SUM(I5810)</f>
        <v>532000</v>
      </c>
      <c r="J5809" s="112">
        <f>SUM(J5810)</f>
        <v>164000</v>
      </c>
      <c r="K5809" s="112">
        <f>SUM(K5810)</f>
        <v>0</v>
      </c>
      <c r="L5809" s="112">
        <f t="shared" si="2030"/>
        <v>26000</v>
      </c>
      <c r="M5809" s="112">
        <f>SUM(M5810)</f>
        <v>0</v>
      </c>
      <c r="N5809" s="112">
        <f t="shared" ref="N5809:O5809" si="2031">SUM(N5810)</f>
        <v>16000</v>
      </c>
      <c r="O5809" s="112">
        <f t="shared" si="2031"/>
        <v>10000</v>
      </c>
      <c r="P5809" s="112">
        <f t="shared" ref="P5809:P5872" si="2032">K5809+L5809</f>
        <v>26000</v>
      </c>
      <c r="Q5809" s="112">
        <f t="shared" ref="Q5809:Q5872" si="2033">IF(J5809=0,"-",P5809/J5809*100)</f>
        <v>15.853658536585366</v>
      </c>
      <c r="R5809" s="35"/>
    </row>
    <row r="5810" spans="1:18" x14ac:dyDescent="0.3">
      <c r="A5810" s="40" t="s">
        <v>796</v>
      </c>
      <c r="B5810" s="40" t="s">
        <v>2052</v>
      </c>
      <c r="C5810" s="40" t="s">
        <v>117</v>
      </c>
      <c r="D5810" s="40" t="s">
        <v>2053</v>
      </c>
      <c r="E5810" s="52" t="s">
        <v>149</v>
      </c>
      <c r="F5810" s="52" t="s">
        <v>0</v>
      </c>
      <c r="G5810" s="52" t="s">
        <v>0</v>
      </c>
      <c r="H5810" s="6" t="s">
        <v>46</v>
      </c>
      <c r="I5810" s="104">
        <f>SUM(I5811:I5812)</f>
        <v>532000</v>
      </c>
      <c r="J5810" s="104">
        <f>SUM(J5811:J5812)</f>
        <v>164000</v>
      </c>
      <c r="K5810" s="104">
        <f>SUM(K5811:K5812)</f>
        <v>0</v>
      </c>
      <c r="L5810" s="104">
        <f t="shared" si="2030"/>
        <v>26000</v>
      </c>
      <c r="M5810" s="104">
        <f>SUM(M5811:M5812)</f>
        <v>0</v>
      </c>
      <c r="N5810" s="104">
        <f t="shared" ref="N5810:O5810" si="2034">SUM(N5811:N5812)</f>
        <v>16000</v>
      </c>
      <c r="O5810" s="104">
        <f t="shared" si="2034"/>
        <v>10000</v>
      </c>
      <c r="P5810" s="104">
        <f t="shared" si="2032"/>
        <v>26000</v>
      </c>
      <c r="Q5810" s="104">
        <f t="shared" si="2033"/>
        <v>15.853658536585366</v>
      </c>
      <c r="R5810" s="35"/>
    </row>
    <row r="5811" spans="1:18" x14ac:dyDescent="0.3">
      <c r="A5811" s="40" t="s">
        <v>796</v>
      </c>
      <c r="B5811" s="40" t="s">
        <v>2052</v>
      </c>
      <c r="C5811" s="40" t="s">
        <v>117</v>
      </c>
      <c r="D5811" s="40" t="s">
        <v>2053</v>
      </c>
      <c r="E5811" s="88" t="s">
        <v>3022</v>
      </c>
      <c r="F5811" s="40"/>
      <c r="G5811" s="81" t="s">
        <v>3071</v>
      </c>
      <c r="H5811" s="9" t="s">
        <v>49</v>
      </c>
      <c r="I5811" s="102">
        <v>232000</v>
      </c>
      <c r="J5811" s="102">
        <v>64000</v>
      </c>
      <c r="K5811" s="102"/>
      <c r="L5811" s="102">
        <f t="shared" si="2030"/>
        <v>10000</v>
      </c>
      <c r="M5811" s="102">
        <v>0</v>
      </c>
      <c r="N5811" s="102">
        <v>5000</v>
      </c>
      <c r="O5811" s="102">
        <v>5000</v>
      </c>
      <c r="P5811" s="102">
        <f t="shared" si="2032"/>
        <v>10000</v>
      </c>
      <c r="Q5811" s="102">
        <f t="shared" si="2033"/>
        <v>15.625</v>
      </c>
      <c r="R5811" s="35"/>
    </row>
    <row r="5812" spans="1:18" x14ac:dyDescent="0.3">
      <c r="A5812" s="40" t="s">
        <v>796</v>
      </c>
      <c r="B5812" s="40" t="s">
        <v>2052</v>
      </c>
      <c r="C5812" s="40" t="s">
        <v>117</v>
      </c>
      <c r="D5812" s="40" t="s">
        <v>2053</v>
      </c>
      <c r="E5812" s="88" t="s">
        <v>3037</v>
      </c>
      <c r="F5812" s="40"/>
      <c r="G5812" s="81" t="s">
        <v>3071</v>
      </c>
      <c r="H5812" s="9" t="s">
        <v>52</v>
      </c>
      <c r="I5812" s="102">
        <v>300000</v>
      </c>
      <c r="J5812" s="102">
        <v>100000</v>
      </c>
      <c r="K5812" s="102"/>
      <c r="L5812" s="102">
        <f t="shared" si="2030"/>
        <v>16000</v>
      </c>
      <c r="M5812" s="102">
        <v>0</v>
      </c>
      <c r="N5812" s="102">
        <v>11000</v>
      </c>
      <c r="O5812" s="102">
        <v>5000</v>
      </c>
      <c r="P5812" s="102">
        <f t="shared" si="2032"/>
        <v>16000</v>
      </c>
      <c r="Q5812" s="102">
        <f t="shared" si="2033"/>
        <v>16</v>
      </c>
      <c r="R5812" s="35"/>
    </row>
    <row r="5813" spans="1:18" s="34" customFormat="1" x14ac:dyDescent="0.3">
      <c r="A5813" s="49" t="s">
        <v>0</v>
      </c>
      <c r="B5813" s="49" t="s">
        <v>0</v>
      </c>
      <c r="C5813" s="49" t="s">
        <v>0</v>
      </c>
      <c r="D5813" s="49" t="s">
        <v>0</v>
      </c>
      <c r="E5813" s="49" t="s">
        <v>0</v>
      </c>
      <c r="F5813" s="49" t="s">
        <v>0</v>
      </c>
      <c r="G5813" s="49" t="s">
        <v>0</v>
      </c>
      <c r="H5813" s="21" t="s">
        <v>2062</v>
      </c>
      <c r="I5813" s="112">
        <f>SUM(I5809,I5785)</f>
        <v>13032844</v>
      </c>
      <c r="J5813" s="112">
        <f>SUM(J5809,J5785)</f>
        <v>12218844</v>
      </c>
      <c r="K5813" s="112">
        <f>SUM(K5809,K5785)</f>
        <v>0</v>
      </c>
      <c r="L5813" s="112">
        <f t="shared" si="2030"/>
        <v>3263363</v>
      </c>
      <c r="M5813" s="112">
        <f>SUM(M5809,M5785)</f>
        <v>866963</v>
      </c>
      <c r="N5813" s="112">
        <f t="shared" ref="N5813:O5813" si="2035">SUM(N5809,N5785)</f>
        <v>1184400</v>
      </c>
      <c r="O5813" s="112">
        <f t="shared" si="2035"/>
        <v>1212000</v>
      </c>
      <c r="P5813" s="112">
        <f t="shared" si="2032"/>
        <v>3263363</v>
      </c>
      <c r="Q5813" s="112">
        <f t="shared" si="2033"/>
        <v>26.707624714743883</v>
      </c>
      <c r="R5813" s="35"/>
    </row>
    <row r="5814" spans="1:18" ht="15" thickBot="1" x14ac:dyDescent="0.35">
      <c r="A5814" s="81" t="s">
        <v>0</v>
      </c>
      <c r="B5814" s="81" t="s">
        <v>0</v>
      </c>
      <c r="C5814" s="81" t="s">
        <v>0</v>
      </c>
      <c r="D5814" s="81" t="s">
        <v>0</v>
      </c>
      <c r="E5814" s="81" t="s">
        <v>0</v>
      </c>
      <c r="F5814" s="81" t="s">
        <v>0</v>
      </c>
      <c r="G5814" s="81" t="s">
        <v>0</v>
      </c>
      <c r="H5814" s="6" t="s">
        <v>152</v>
      </c>
      <c r="I5814" s="104">
        <v>443</v>
      </c>
      <c r="J5814" s="104">
        <v>443</v>
      </c>
      <c r="K5814" s="104"/>
      <c r="L5814" s="104"/>
      <c r="M5814" s="104"/>
      <c r="N5814" s="104"/>
      <c r="O5814" s="104"/>
      <c r="P5814" s="104"/>
      <c r="Q5814" s="104"/>
      <c r="R5814" s="35"/>
    </row>
    <row r="5815" spans="1:18" s="34" customFormat="1" ht="31.2" thickBot="1" x14ac:dyDescent="0.35">
      <c r="A5815" s="127" t="s">
        <v>0</v>
      </c>
      <c r="B5815" s="127" t="s">
        <v>0</v>
      </c>
      <c r="C5815" s="127" t="s">
        <v>0</v>
      </c>
      <c r="D5815" s="127" t="s">
        <v>0</v>
      </c>
      <c r="E5815" s="127" t="s">
        <v>0</v>
      </c>
      <c r="F5815" s="127" t="s">
        <v>0</v>
      </c>
      <c r="G5815" s="127" t="s">
        <v>0</v>
      </c>
      <c r="H5815" s="29" t="s">
        <v>63</v>
      </c>
      <c r="I5815" s="124" t="s">
        <v>3013</v>
      </c>
      <c r="J5815" s="124" t="s">
        <v>2</v>
      </c>
      <c r="K5815" s="124" t="s">
        <v>3097</v>
      </c>
      <c r="L5815" s="124" t="s">
        <v>3097</v>
      </c>
      <c r="M5815" s="124" t="s">
        <v>3098</v>
      </c>
      <c r="N5815" s="124" t="s">
        <v>3099</v>
      </c>
      <c r="O5815" s="124" t="s">
        <v>3100</v>
      </c>
      <c r="P5815" s="124" t="s">
        <v>3097</v>
      </c>
      <c r="Q5815" s="126" t="s">
        <v>3101</v>
      </c>
      <c r="R5815" s="35"/>
    </row>
    <row r="5816" spans="1:18" x14ac:dyDescent="0.3">
      <c r="A5816" s="128"/>
      <c r="B5816" s="128"/>
      <c r="C5816" s="128"/>
      <c r="D5816" s="128"/>
      <c r="E5816" s="128"/>
      <c r="F5816" s="128"/>
      <c r="G5816" s="128"/>
      <c r="H5816" s="10" t="s">
        <v>0</v>
      </c>
      <c r="I5816" s="103">
        <v>1</v>
      </c>
      <c r="J5816" s="103">
        <v>2</v>
      </c>
      <c r="K5816" s="103">
        <v>3</v>
      </c>
      <c r="L5816" s="103" t="s">
        <v>3</v>
      </c>
      <c r="M5816" s="103">
        <v>5</v>
      </c>
      <c r="N5816" s="103">
        <v>6</v>
      </c>
      <c r="O5816" s="103">
        <v>7</v>
      </c>
      <c r="P5816" s="103" t="s">
        <v>3102</v>
      </c>
      <c r="Q5816" s="103">
        <v>9</v>
      </c>
      <c r="R5816" s="35"/>
    </row>
    <row r="5817" spans="1:18" x14ac:dyDescent="0.3">
      <c r="A5817" s="128"/>
      <c r="B5817" s="128"/>
      <c r="C5817" s="128"/>
      <c r="D5817" s="128"/>
      <c r="E5817" s="128"/>
      <c r="F5817" s="128"/>
      <c r="G5817" s="128"/>
      <c r="H5817" s="11" t="s">
        <v>99</v>
      </c>
      <c r="I5817" s="105">
        <f>SUM(I5813)</f>
        <v>13032844</v>
      </c>
      <c r="J5817" s="105">
        <f>SUM(J5813)</f>
        <v>12218844</v>
      </c>
      <c r="K5817" s="105">
        <f>SUM(K5813)</f>
        <v>0</v>
      </c>
      <c r="L5817" s="105">
        <f t="shared" si="2030"/>
        <v>3263363</v>
      </c>
      <c r="M5817" s="105">
        <f>SUM(M5813)</f>
        <v>866963</v>
      </c>
      <c r="N5817" s="105">
        <f t="shared" ref="N5817:O5817" si="2036">SUM(N5813)</f>
        <v>1184400</v>
      </c>
      <c r="O5817" s="105">
        <f t="shared" si="2036"/>
        <v>1212000</v>
      </c>
      <c r="P5817" s="105">
        <f t="shared" si="2032"/>
        <v>3263363</v>
      </c>
      <c r="Q5817" s="105">
        <f t="shared" si="2033"/>
        <v>26.707624714743883</v>
      </c>
      <c r="R5817" s="35"/>
    </row>
    <row r="5818" spans="1:18" x14ac:dyDescent="0.3">
      <c r="A5818" s="128"/>
      <c r="B5818" s="128"/>
      <c r="C5818" s="128"/>
      <c r="D5818" s="128"/>
      <c r="E5818" s="128"/>
      <c r="F5818" s="128"/>
      <c r="G5818" s="128"/>
      <c r="H5818" s="12" t="s">
        <v>62</v>
      </c>
      <c r="I5818" s="105">
        <f>SUM(I5817)</f>
        <v>13032844</v>
      </c>
      <c r="J5818" s="105">
        <f>SUM(J5817)</f>
        <v>12218844</v>
      </c>
      <c r="K5818" s="105">
        <f>SUM(K5817)</f>
        <v>0</v>
      </c>
      <c r="L5818" s="105">
        <f t="shared" si="2030"/>
        <v>3263363</v>
      </c>
      <c r="M5818" s="105">
        <f>SUM(M5817)</f>
        <v>866963</v>
      </c>
      <c r="N5818" s="105">
        <f t="shared" ref="N5818:O5818" si="2037">SUM(N5817)</f>
        <v>1184400</v>
      </c>
      <c r="O5818" s="105">
        <f t="shared" si="2037"/>
        <v>1212000</v>
      </c>
      <c r="P5818" s="105">
        <f t="shared" si="2032"/>
        <v>3263363</v>
      </c>
      <c r="Q5818" s="105">
        <f t="shared" si="2033"/>
        <v>26.707624714743883</v>
      </c>
      <c r="R5818" s="35"/>
    </row>
    <row r="5819" spans="1:18" x14ac:dyDescent="0.3">
      <c r="A5819" s="129"/>
      <c r="B5819" s="129"/>
      <c r="C5819" s="129"/>
      <c r="D5819" s="129"/>
      <c r="E5819" s="129"/>
      <c r="F5819" s="129"/>
      <c r="G5819" s="129"/>
      <c r="R5819" s="35"/>
    </row>
    <row r="5820" spans="1:18" s="34" customFormat="1" x14ac:dyDescent="0.3">
      <c r="A5820" s="49" t="s">
        <v>0</v>
      </c>
      <c r="B5820" s="49" t="s">
        <v>0</v>
      </c>
      <c r="C5820" s="49" t="s">
        <v>0</v>
      </c>
      <c r="D5820" s="49" t="s">
        <v>0</v>
      </c>
      <c r="E5820" s="49" t="s">
        <v>0</v>
      </c>
      <c r="F5820" s="49" t="s">
        <v>0</v>
      </c>
      <c r="G5820" s="49" t="s">
        <v>0</v>
      </c>
      <c r="H5820" s="21" t="s">
        <v>2063</v>
      </c>
      <c r="I5820" s="112">
        <f>SUM(I5813)</f>
        <v>13032844</v>
      </c>
      <c r="J5820" s="112">
        <f>SUM(J5813)</f>
        <v>12218844</v>
      </c>
      <c r="K5820" s="112">
        <f>SUM(K5813)</f>
        <v>0</v>
      </c>
      <c r="L5820" s="112">
        <f t="shared" si="2030"/>
        <v>3263363</v>
      </c>
      <c r="M5820" s="112">
        <f>SUM(M5813)</f>
        <v>866963</v>
      </c>
      <c r="N5820" s="112">
        <f t="shared" ref="N5820:O5820" si="2038">SUM(N5813)</f>
        <v>1184400</v>
      </c>
      <c r="O5820" s="112">
        <f t="shared" si="2038"/>
        <v>1212000</v>
      </c>
      <c r="P5820" s="112">
        <f t="shared" si="2032"/>
        <v>3263363</v>
      </c>
      <c r="Q5820" s="112">
        <f t="shared" si="2033"/>
        <v>26.707624714743883</v>
      </c>
      <c r="R5820" s="35"/>
    </row>
    <row r="5821" spans="1:18" x14ac:dyDescent="0.3">
      <c r="A5821" s="81" t="s">
        <v>0</v>
      </c>
      <c r="B5821" s="81" t="s">
        <v>0</v>
      </c>
      <c r="C5821" s="81" t="s">
        <v>0</v>
      </c>
      <c r="D5821" s="81" t="s">
        <v>0</v>
      </c>
      <c r="E5821" s="81" t="s">
        <v>0</v>
      </c>
      <c r="F5821" s="81" t="s">
        <v>0</v>
      </c>
      <c r="G5821" s="81" t="s">
        <v>0</v>
      </c>
      <c r="H5821" s="6" t="s">
        <v>152</v>
      </c>
      <c r="I5821" s="104">
        <f>I5814</f>
        <v>443</v>
      </c>
      <c r="J5821" s="104">
        <f>J5814</f>
        <v>443</v>
      </c>
      <c r="K5821" s="104"/>
      <c r="L5821" s="104"/>
      <c r="M5821" s="104"/>
      <c r="N5821" s="104"/>
      <c r="O5821" s="104"/>
      <c r="P5821" s="104"/>
      <c r="Q5821" s="104"/>
      <c r="R5821" s="35"/>
    </row>
    <row r="5822" spans="1:18" x14ac:dyDescent="0.3">
      <c r="A5822" s="81" t="s">
        <v>0</v>
      </c>
      <c r="B5822" s="81" t="s">
        <v>0</v>
      </c>
      <c r="C5822" s="81" t="s">
        <v>0</v>
      </c>
      <c r="D5822" s="81" t="s">
        <v>0</v>
      </c>
      <c r="E5822" s="81" t="s">
        <v>0</v>
      </c>
      <c r="F5822" s="81" t="s">
        <v>0</v>
      </c>
      <c r="G5822" s="81" t="s">
        <v>0</v>
      </c>
      <c r="H5822" s="14" t="s">
        <v>0</v>
      </c>
      <c r="I5822" s="107"/>
      <c r="J5822" s="107"/>
      <c r="K5822" s="107"/>
      <c r="L5822" s="107"/>
      <c r="M5822" s="107"/>
      <c r="N5822" s="107"/>
      <c r="O5822" s="107"/>
      <c r="P5822" s="107"/>
      <c r="Q5822" s="107"/>
      <c r="R5822" s="35"/>
    </row>
    <row r="5823" spans="1:18" ht="15" thickBot="1" x14ac:dyDescent="0.35">
      <c r="A5823" s="41" t="s">
        <v>796</v>
      </c>
      <c r="B5823" s="41" t="s">
        <v>227</v>
      </c>
      <c r="C5823" s="40" t="s">
        <v>0</v>
      </c>
      <c r="D5823" s="40" t="s">
        <v>0</v>
      </c>
      <c r="E5823" s="52" t="s">
        <v>0</v>
      </c>
      <c r="F5823" s="52" t="s">
        <v>0</v>
      </c>
      <c r="G5823" s="52" t="s">
        <v>0</v>
      </c>
      <c r="H5823" s="6" t="s">
        <v>0</v>
      </c>
      <c r="I5823" s="102"/>
      <c r="J5823" s="102"/>
      <c r="K5823" s="102"/>
      <c r="L5823" s="102"/>
      <c r="M5823" s="102"/>
      <c r="N5823" s="102"/>
      <c r="O5823" s="102"/>
      <c r="P5823" s="102"/>
      <c r="Q5823" s="102"/>
      <c r="R5823" s="35"/>
    </row>
    <row r="5824" spans="1:18" s="34" customFormat="1" ht="31.2" thickBot="1" x14ac:dyDescent="0.35">
      <c r="A5824" s="45" t="s">
        <v>112</v>
      </c>
      <c r="B5824" s="45" t="s">
        <v>113</v>
      </c>
      <c r="C5824" s="45" t="s">
        <v>114</v>
      </c>
      <c r="D5824" s="46" t="s">
        <v>0</v>
      </c>
      <c r="E5824" s="45" t="s">
        <v>3014</v>
      </c>
      <c r="F5824" s="45" t="s">
        <v>115</v>
      </c>
      <c r="G5824" s="45" t="s">
        <v>116</v>
      </c>
      <c r="H5824" s="29" t="s">
        <v>1</v>
      </c>
      <c r="I5824" s="124" t="s">
        <v>3013</v>
      </c>
      <c r="J5824" s="124" t="s">
        <v>2</v>
      </c>
      <c r="K5824" s="124" t="s">
        <v>3097</v>
      </c>
      <c r="L5824" s="124" t="s">
        <v>3097</v>
      </c>
      <c r="M5824" s="124" t="s">
        <v>3098</v>
      </c>
      <c r="N5824" s="124" t="s">
        <v>3099</v>
      </c>
      <c r="O5824" s="124" t="s">
        <v>3100</v>
      </c>
      <c r="P5824" s="124" t="s">
        <v>3097</v>
      </c>
      <c r="Q5824" s="126" t="s">
        <v>3101</v>
      </c>
      <c r="R5824" s="35"/>
    </row>
    <row r="5825" spans="1:18" x14ac:dyDescent="0.3">
      <c r="A5825" s="50" t="s">
        <v>0</v>
      </c>
      <c r="B5825" s="50" t="s">
        <v>0</v>
      </c>
      <c r="C5825" s="50" t="s">
        <v>0</v>
      </c>
      <c r="D5825" s="51" t="s">
        <v>0</v>
      </c>
      <c r="E5825" s="51" t="s">
        <v>0</v>
      </c>
      <c r="F5825" s="86" t="s">
        <v>0</v>
      </c>
      <c r="G5825" s="87" t="s">
        <v>0</v>
      </c>
      <c r="H5825" s="8" t="s">
        <v>0</v>
      </c>
      <c r="I5825" s="103">
        <v>1</v>
      </c>
      <c r="J5825" s="103">
        <v>2</v>
      </c>
      <c r="K5825" s="103">
        <v>3</v>
      </c>
      <c r="L5825" s="103" t="s">
        <v>3</v>
      </c>
      <c r="M5825" s="103">
        <v>5</v>
      </c>
      <c r="N5825" s="103">
        <v>6</v>
      </c>
      <c r="O5825" s="103">
        <v>7</v>
      </c>
      <c r="P5825" s="103" t="s">
        <v>3102</v>
      </c>
      <c r="Q5825" s="103">
        <v>9</v>
      </c>
      <c r="R5825" s="35"/>
    </row>
    <row r="5826" spans="1:18" x14ac:dyDescent="0.3">
      <c r="A5826" s="41" t="s">
        <v>796</v>
      </c>
      <c r="B5826" s="41" t="s">
        <v>227</v>
      </c>
      <c r="C5826" s="40" t="s">
        <v>117</v>
      </c>
      <c r="D5826" s="40" t="s">
        <v>2064</v>
      </c>
      <c r="E5826" s="52" t="s">
        <v>0</v>
      </c>
      <c r="F5826" s="52" t="s">
        <v>0</v>
      </c>
      <c r="G5826" s="52" t="s">
        <v>0</v>
      </c>
      <c r="H5826" s="6" t="s">
        <v>2065</v>
      </c>
      <c r="I5826" s="102"/>
      <c r="J5826" s="102"/>
      <c r="K5826" s="102"/>
      <c r="L5826" s="102">
        <f t="shared" si="2030"/>
        <v>0</v>
      </c>
      <c r="M5826" s="102">
        <v>0</v>
      </c>
      <c r="N5826" s="102"/>
      <c r="O5826" s="102"/>
      <c r="P5826" s="102">
        <f t="shared" si="2032"/>
        <v>0</v>
      </c>
      <c r="Q5826" s="102" t="str">
        <f t="shared" si="2033"/>
        <v>-</v>
      </c>
      <c r="R5826" s="35"/>
    </row>
    <row r="5827" spans="1:18" s="34" customFormat="1" ht="20.399999999999999" x14ac:dyDescent="0.3">
      <c r="A5827" s="43" t="s">
        <v>0</v>
      </c>
      <c r="B5827" s="43" t="s">
        <v>0</v>
      </c>
      <c r="C5827" s="43" t="s">
        <v>0</v>
      </c>
      <c r="D5827" s="49" t="s">
        <v>0</v>
      </c>
      <c r="E5827" s="49" t="s">
        <v>0</v>
      </c>
      <c r="F5827" s="49" t="s">
        <v>0</v>
      </c>
      <c r="G5827" s="49" t="s">
        <v>0</v>
      </c>
      <c r="H5827" s="21" t="s">
        <v>26</v>
      </c>
      <c r="I5827" s="112">
        <f>SUM(I5828,I5835,I5837)</f>
        <v>252000</v>
      </c>
      <c r="J5827" s="112">
        <f>SUM(J5828,J5835,J5837)</f>
        <v>252000</v>
      </c>
      <c r="K5827" s="112">
        <f>SUM(K5828,K5835,K5837)</f>
        <v>0</v>
      </c>
      <c r="L5827" s="112">
        <f t="shared" si="2030"/>
        <v>0</v>
      </c>
      <c r="M5827" s="112">
        <f>SUM(M5828,M5835,M5837)</f>
        <v>0</v>
      </c>
      <c r="N5827" s="112">
        <f t="shared" ref="N5827:O5827" si="2039">SUM(N5828,N5835,N5837)</f>
        <v>0</v>
      </c>
      <c r="O5827" s="112">
        <f t="shared" si="2039"/>
        <v>0</v>
      </c>
      <c r="P5827" s="112">
        <f t="shared" si="2032"/>
        <v>0</v>
      </c>
      <c r="Q5827" s="112">
        <f t="shared" si="2033"/>
        <v>0</v>
      </c>
      <c r="R5827" s="35"/>
    </row>
    <row r="5828" spans="1:18" x14ac:dyDescent="0.3">
      <c r="A5828" s="40" t="s">
        <v>796</v>
      </c>
      <c r="B5828" s="40" t="s">
        <v>227</v>
      </c>
      <c r="C5828" s="40" t="s">
        <v>117</v>
      </c>
      <c r="D5828" s="40" t="s">
        <v>2064</v>
      </c>
      <c r="E5828" s="52" t="s">
        <v>119</v>
      </c>
      <c r="F5828" s="52" t="s">
        <v>0</v>
      </c>
      <c r="G5828" s="52" t="s">
        <v>0</v>
      </c>
      <c r="H5828" s="6" t="s">
        <v>5</v>
      </c>
      <c r="I5828" s="104">
        <f>SUM(I5829,I5830)</f>
        <v>222500</v>
      </c>
      <c r="J5828" s="104">
        <f>SUM(J5829,J5830)</f>
        <v>222500</v>
      </c>
      <c r="K5828" s="104">
        <f>SUM(K5829,K5830)</f>
        <v>0</v>
      </c>
      <c r="L5828" s="104">
        <f t="shared" si="2030"/>
        <v>0</v>
      </c>
      <c r="M5828" s="104">
        <f>SUM(M5829,M5830)</f>
        <v>0</v>
      </c>
      <c r="N5828" s="104">
        <f t="shared" ref="N5828:O5828" si="2040">SUM(N5829,N5830)</f>
        <v>0</v>
      </c>
      <c r="O5828" s="104">
        <f t="shared" si="2040"/>
        <v>0</v>
      </c>
      <c r="P5828" s="104">
        <f t="shared" si="2032"/>
        <v>0</v>
      </c>
      <c r="Q5828" s="104">
        <f t="shared" si="2033"/>
        <v>0</v>
      </c>
      <c r="R5828" s="35"/>
    </row>
    <row r="5829" spans="1:18" x14ac:dyDescent="0.3">
      <c r="A5829" s="40" t="s">
        <v>796</v>
      </c>
      <c r="B5829" s="40" t="s">
        <v>227</v>
      </c>
      <c r="C5829" s="40" t="s">
        <v>117</v>
      </c>
      <c r="D5829" s="40" t="s">
        <v>2064</v>
      </c>
      <c r="E5829" s="88" t="s">
        <v>3015</v>
      </c>
      <c r="F5829" s="40"/>
      <c r="G5829" s="81" t="s">
        <v>3069</v>
      </c>
      <c r="H5829" s="9" t="s">
        <v>6</v>
      </c>
      <c r="I5829" s="102">
        <v>189000</v>
      </c>
      <c r="J5829" s="102">
        <v>189000</v>
      </c>
      <c r="K5829" s="102"/>
      <c r="L5829" s="102">
        <f t="shared" si="2030"/>
        <v>0</v>
      </c>
      <c r="M5829" s="102">
        <v>0</v>
      </c>
      <c r="N5829" s="102"/>
      <c r="O5829" s="102"/>
      <c r="P5829" s="102">
        <f t="shared" si="2032"/>
        <v>0</v>
      </c>
      <c r="Q5829" s="102">
        <f t="shared" si="2033"/>
        <v>0</v>
      </c>
      <c r="R5829" s="35"/>
    </row>
    <row r="5830" spans="1:18" x14ac:dyDescent="0.3">
      <c r="A5830" s="41" t="s">
        <v>796</v>
      </c>
      <c r="B5830" s="41" t="s">
        <v>227</v>
      </c>
      <c r="C5830" s="41" t="s">
        <v>117</v>
      </c>
      <c r="D5830" s="41" t="s">
        <v>2064</v>
      </c>
      <c r="E5830" s="41" t="s">
        <v>120</v>
      </c>
      <c r="F5830" s="40" t="s">
        <v>0</v>
      </c>
      <c r="G5830" s="81" t="s">
        <v>0</v>
      </c>
      <c r="H5830" s="6" t="s">
        <v>7</v>
      </c>
      <c r="I5830" s="104">
        <f>SUM(I5831:I5834)</f>
        <v>33500</v>
      </c>
      <c r="J5830" s="104">
        <f t="shared" ref="J5830:O5830" si="2041">SUM(J5831:J5834)</f>
        <v>33500</v>
      </c>
      <c r="K5830" s="104">
        <f t="shared" si="2041"/>
        <v>0</v>
      </c>
      <c r="L5830" s="104">
        <f t="shared" si="2030"/>
        <v>0</v>
      </c>
      <c r="M5830" s="104">
        <f t="shared" si="2041"/>
        <v>0</v>
      </c>
      <c r="N5830" s="104">
        <f t="shared" si="2041"/>
        <v>0</v>
      </c>
      <c r="O5830" s="104">
        <f t="shared" si="2041"/>
        <v>0</v>
      </c>
      <c r="P5830" s="104">
        <f t="shared" si="2032"/>
        <v>0</v>
      </c>
      <c r="Q5830" s="104">
        <f t="shared" si="2033"/>
        <v>0</v>
      </c>
      <c r="R5830" s="35"/>
    </row>
    <row r="5831" spans="1:18" x14ac:dyDescent="0.3">
      <c r="A5831" s="40" t="s">
        <v>796</v>
      </c>
      <c r="B5831" s="40" t="s">
        <v>227</v>
      </c>
      <c r="C5831" s="40" t="s">
        <v>117</v>
      </c>
      <c r="D5831" s="40" t="s">
        <v>2064</v>
      </c>
      <c r="E5831" s="88" t="s">
        <v>3016</v>
      </c>
      <c r="F5831" s="40" t="s">
        <v>2066</v>
      </c>
      <c r="G5831" s="81" t="s">
        <v>3069</v>
      </c>
      <c r="H5831" s="9" t="s">
        <v>9</v>
      </c>
      <c r="I5831" s="102">
        <v>5000</v>
      </c>
      <c r="J5831" s="102">
        <v>5000</v>
      </c>
      <c r="K5831" s="102"/>
      <c r="L5831" s="102">
        <f t="shared" si="2030"/>
        <v>0</v>
      </c>
      <c r="M5831" s="102">
        <v>0</v>
      </c>
      <c r="N5831" s="102"/>
      <c r="O5831" s="102"/>
      <c r="P5831" s="102">
        <f t="shared" si="2032"/>
        <v>0</v>
      </c>
      <c r="Q5831" s="102">
        <f t="shared" si="2033"/>
        <v>0</v>
      </c>
      <c r="R5831" s="35"/>
    </row>
    <row r="5832" spans="1:18" x14ac:dyDescent="0.3">
      <c r="A5832" s="40" t="s">
        <v>796</v>
      </c>
      <c r="B5832" s="40" t="s">
        <v>227</v>
      </c>
      <c r="C5832" s="40" t="s">
        <v>117</v>
      </c>
      <c r="D5832" s="40" t="s">
        <v>2064</v>
      </c>
      <c r="E5832" s="88" t="s">
        <v>3016</v>
      </c>
      <c r="F5832" s="40" t="s">
        <v>2067</v>
      </c>
      <c r="G5832" s="81" t="s">
        <v>3069</v>
      </c>
      <c r="H5832" s="9" t="s">
        <v>12</v>
      </c>
      <c r="I5832" s="102">
        <v>19000</v>
      </c>
      <c r="J5832" s="102">
        <v>19000</v>
      </c>
      <c r="K5832" s="102"/>
      <c r="L5832" s="102">
        <f t="shared" si="2030"/>
        <v>0</v>
      </c>
      <c r="M5832" s="102">
        <v>0</v>
      </c>
      <c r="N5832" s="102"/>
      <c r="O5832" s="102"/>
      <c r="P5832" s="102">
        <f t="shared" si="2032"/>
        <v>0</v>
      </c>
      <c r="Q5832" s="102">
        <f t="shared" si="2033"/>
        <v>0</v>
      </c>
      <c r="R5832" s="35"/>
    </row>
    <row r="5833" spans="1:18" x14ac:dyDescent="0.3">
      <c r="A5833" s="40" t="s">
        <v>796</v>
      </c>
      <c r="B5833" s="40" t="s">
        <v>227</v>
      </c>
      <c r="C5833" s="40" t="s">
        <v>117</v>
      </c>
      <c r="D5833" s="40" t="s">
        <v>2064</v>
      </c>
      <c r="E5833" s="88" t="s">
        <v>3016</v>
      </c>
      <c r="F5833" s="40" t="s">
        <v>2068</v>
      </c>
      <c r="G5833" s="81" t="s">
        <v>3069</v>
      </c>
      <c r="H5833" s="9" t="s">
        <v>10</v>
      </c>
      <c r="I5833" s="102">
        <v>7500</v>
      </c>
      <c r="J5833" s="102">
        <v>7500</v>
      </c>
      <c r="K5833" s="102"/>
      <c r="L5833" s="102">
        <f t="shared" si="2030"/>
        <v>0</v>
      </c>
      <c r="M5833" s="102">
        <v>0</v>
      </c>
      <c r="N5833" s="102"/>
      <c r="O5833" s="102"/>
      <c r="P5833" s="102">
        <f t="shared" si="2032"/>
        <v>0</v>
      </c>
      <c r="Q5833" s="102">
        <f t="shared" si="2033"/>
        <v>0</v>
      </c>
      <c r="R5833" s="35"/>
    </row>
    <row r="5834" spans="1:18" x14ac:dyDescent="0.3">
      <c r="A5834" s="40" t="s">
        <v>796</v>
      </c>
      <c r="B5834" s="40" t="s">
        <v>227</v>
      </c>
      <c r="C5834" s="40" t="s">
        <v>117</v>
      </c>
      <c r="D5834" s="40" t="s">
        <v>2064</v>
      </c>
      <c r="E5834" s="88" t="s">
        <v>3016</v>
      </c>
      <c r="F5834" s="40" t="s">
        <v>2069</v>
      </c>
      <c r="G5834" s="81" t="s">
        <v>3069</v>
      </c>
      <c r="H5834" s="9" t="s">
        <v>11</v>
      </c>
      <c r="I5834" s="102">
        <v>2000</v>
      </c>
      <c r="J5834" s="102">
        <v>2000</v>
      </c>
      <c r="K5834" s="102"/>
      <c r="L5834" s="102">
        <f t="shared" si="2030"/>
        <v>0</v>
      </c>
      <c r="M5834" s="102">
        <v>0</v>
      </c>
      <c r="N5834" s="102"/>
      <c r="O5834" s="102"/>
      <c r="P5834" s="102">
        <f t="shared" si="2032"/>
        <v>0</v>
      </c>
      <c r="Q5834" s="102">
        <f t="shared" si="2033"/>
        <v>0</v>
      </c>
      <c r="R5834" s="35"/>
    </row>
    <row r="5835" spans="1:18" x14ac:dyDescent="0.3">
      <c r="A5835" s="40" t="s">
        <v>796</v>
      </c>
      <c r="B5835" s="40" t="s">
        <v>227</v>
      </c>
      <c r="C5835" s="40" t="s">
        <v>117</v>
      </c>
      <c r="D5835" s="40" t="s">
        <v>2064</v>
      </c>
      <c r="E5835" s="52" t="s">
        <v>124</v>
      </c>
      <c r="F5835" s="52" t="s">
        <v>0</v>
      </c>
      <c r="G5835" s="52" t="s">
        <v>0</v>
      </c>
      <c r="H5835" s="6" t="s">
        <v>14</v>
      </c>
      <c r="I5835" s="104">
        <f t="shared" ref="I5835:O5835" si="2042">SUM(I5836)</f>
        <v>20000</v>
      </c>
      <c r="J5835" s="104">
        <f t="shared" si="2042"/>
        <v>20000</v>
      </c>
      <c r="K5835" s="104">
        <f t="shared" si="2042"/>
        <v>0</v>
      </c>
      <c r="L5835" s="104">
        <f t="shared" si="2030"/>
        <v>0</v>
      </c>
      <c r="M5835" s="104">
        <f t="shared" si="2042"/>
        <v>0</v>
      </c>
      <c r="N5835" s="104">
        <f t="shared" si="2042"/>
        <v>0</v>
      </c>
      <c r="O5835" s="104">
        <f t="shared" si="2042"/>
        <v>0</v>
      </c>
      <c r="P5835" s="104">
        <f t="shared" si="2032"/>
        <v>0</v>
      </c>
      <c r="Q5835" s="104">
        <f t="shared" si="2033"/>
        <v>0</v>
      </c>
      <c r="R5835" s="35"/>
    </row>
    <row r="5836" spans="1:18" x14ac:dyDescent="0.3">
      <c r="A5836" s="40" t="s">
        <v>796</v>
      </c>
      <c r="B5836" s="40" t="s">
        <v>227</v>
      </c>
      <c r="C5836" s="40" t="s">
        <v>117</v>
      </c>
      <c r="D5836" s="40" t="s">
        <v>2064</v>
      </c>
      <c r="E5836" s="88" t="s">
        <v>3017</v>
      </c>
      <c r="F5836" s="40"/>
      <c r="G5836" s="81" t="s">
        <v>3069</v>
      </c>
      <c r="H5836" s="9" t="s">
        <v>15</v>
      </c>
      <c r="I5836" s="102">
        <v>20000</v>
      </c>
      <c r="J5836" s="102">
        <v>20000</v>
      </c>
      <c r="K5836" s="102"/>
      <c r="L5836" s="102">
        <f t="shared" si="2030"/>
        <v>0</v>
      </c>
      <c r="M5836" s="102">
        <v>0</v>
      </c>
      <c r="N5836" s="102"/>
      <c r="O5836" s="102"/>
      <c r="P5836" s="102">
        <f t="shared" si="2032"/>
        <v>0</v>
      </c>
      <c r="Q5836" s="102">
        <f t="shared" si="2033"/>
        <v>0</v>
      </c>
      <c r="R5836" s="35"/>
    </row>
    <row r="5837" spans="1:18" x14ac:dyDescent="0.3">
      <c r="A5837" s="40" t="s">
        <v>796</v>
      </c>
      <c r="B5837" s="40" t="s">
        <v>227</v>
      </c>
      <c r="C5837" s="40" t="s">
        <v>117</v>
      </c>
      <c r="D5837" s="40" t="s">
        <v>2064</v>
      </c>
      <c r="E5837" s="52" t="s">
        <v>125</v>
      </c>
      <c r="F5837" s="52" t="s">
        <v>0</v>
      </c>
      <c r="G5837" s="52" t="s">
        <v>0</v>
      </c>
      <c r="H5837" s="6" t="s">
        <v>16</v>
      </c>
      <c r="I5837" s="104">
        <f t="shared" ref="I5837:O5837" si="2043">SUM(I5838:I5844)</f>
        <v>9500</v>
      </c>
      <c r="J5837" s="104">
        <f t="shared" si="2043"/>
        <v>9500</v>
      </c>
      <c r="K5837" s="104">
        <f t="shared" si="2043"/>
        <v>0</v>
      </c>
      <c r="L5837" s="104">
        <f t="shared" si="2030"/>
        <v>0</v>
      </c>
      <c r="M5837" s="104">
        <f t="shared" si="2043"/>
        <v>0</v>
      </c>
      <c r="N5837" s="104">
        <f t="shared" si="2043"/>
        <v>0</v>
      </c>
      <c r="O5837" s="104">
        <f t="shared" si="2043"/>
        <v>0</v>
      </c>
      <c r="P5837" s="104">
        <f t="shared" si="2032"/>
        <v>0</v>
      </c>
      <c r="Q5837" s="104">
        <f t="shared" si="2033"/>
        <v>0</v>
      </c>
      <c r="R5837" s="35"/>
    </row>
    <row r="5838" spans="1:18" x14ac:dyDescent="0.3">
      <c r="A5838" s="40" t="s">
        <v>796</v>
      </c>
      <c r="B5838" s="40" t="s">
        <v>227</v>
      </c>
      <c r="C5838" s="40" t="s">
        <v>117</v>
      </c>
      <c r="D5838" s="40" t="s">
        <v>2064</v>
      </c>
      <c r="E5838" s="88" t="s">
        <v>3018</v>
      </c>
      <c r="F5838" s="40"/>
      <c r="G5838" s="81" t="s">
        <v>3069</v>
      </c>
      <c r="H5838" s="9" t="s">
        <v>17</v>
      </c>
      <c r="I5838" s="102">
        <v>0</v>
      </c>
      <c r="J5838" s="102">
        <v>0</v>
      </c>
      <c r="K5838" s="102"/>
      <c r="L5838" s="102">
        <f t="shared" si="2030"/>
        <v>0</v>
      </c>
      <c r="M5838" s="102">
        <v>0</v>
      </c>
      <c r="N5838" s="102"/>
      <c r="O5838" s="102"/>
      <c r="P5838" s="102">
        <f t="shared" si="2032"/>
        <v>0</v>
      </c>
      <c r="Q5838" s="102" t="str">
        <f t="shared" si="2033"/>
        <v>-</v>
      </c>
      <c r="R5838" s="35"/>
    </row>
    <row r="5839" spans="1:18" x14ac:dyDescent="0.3">
      <c r="A5839" s="40" t="s">
        <v>796</v>
      </c>
      <c r="B5839" s="40" t="s">
        <v>227</v>
      </c>
      <c r="C5839" s="40" t="s">
        <v>117</v>
      </c>
      <c r="D5839" s="40" t="s">
        <v>2064</v>
      </c>
      <c r="E5839" s="88" t="s">
        <v>3031</v>
      </c>
      <c r="F5839" s="40"/>
      <c r="G5839" s="81" t="s">
        <v>3069</v>
      </c>
      <c r="H5839" s="9" t="s">
        <v>18</v>
      </c>
      <c r="I5839" s="102">
        <v>500</v>
      </c>
      <c r="J5839" s="102">
        <v>500</v>
      </c>
      <c r="K5839" s="102"/>
      <c r="L5839" s="102">
        <f t="shared" si="2030"/>
        <v>0</v>
      </c>
      <c r="M5839" s="102">
        <v>0</v>
      </c>
      <c r="N5839" s="102"/>
      <c r="O5839" s="102"/>
      <c r="P5839" s="102">
        <f t="shared" si="2032"/>
        <v>0</v>
      </c>
      <c r="Q5839" s="102">
        <f t="shared" si="2033"/>
        <v>0</v>
      </c>
      <c r="R5839" s="35"/>
    </row>
    <row r="5840" spans="1:18" x14ac:dyDescent="0.3">
      <c r="A5840" s="40" t="s">
        <v>796</v>
      </c>
      <c r="B5840" s="40" t="s">
        <v>227</v>
      </c>
      <c r="C5840" s="40" t="s">
        <v>117</v>
      </c>
      <c r="D5840" s="40" t="s">
        <v>2064</v>
      </c>
      <c r="E5840" s="88" t="s">
        <v>3032</v>
      </c>
      <c r="F5840" s="40"/>
      <c r="G5840" s="81" t="s">
        <v>3069</v>
      </c>
      <c r="H5840" s="9" t="s">
        <v>19</v>
      </c>
      <c r="I5840" s="102">
        <v>500</v>
      </c>
      <c r="J5840" s="102">
        <v>500</v>
      </c>
      <c r="K5840" s="102"/>
      <c r="L5840" s="102">
        <f t="shared" si="2030"/>
        <v>0</v>
      </c>
      <c r="M5840" s="102">
        <v>0</v>
      </c>
      <c r="N5840" s="102"/>
      <c r="O5840" s="102"/>
      <c r="P5840" s="102">
        <f t="shared" si="2032"/>
        <v>0</v>
      </c>
      <c r="Q5840" s="102">
        <f t="shared" si="2033"/>
        <v>0</v>
      </c>
      <c r="R5840" s="35"/>
    </row>
    <row r="5841" spans="1:18" x14ac:dyDescent="0.3">
      <c r="A5841" s="40" t="s">
        <v>796</v>
      </c>
      <c r="B5841" s="40" t="s">
        <v>227</v>
      </c>
      <c r="C5841" s="40" t="s">
        <v>117</v>
      </c>
      <c r="D5841" s="40" t="s">
        <v>2064</v>
      </c>
      <c r="E5841" s="88" t="s">
        <v>3026</v>
      </c>
      <c r="F5841" s="40"/>
      <c r="G5841" s="81" t="s">
        <v>3069</v>
      </c>
      <c r="H5841" s="9" t="s">
        <v>20</v>
      </c>
      <c r="I5841" s="102">
        <v>2000</v>
      </c>
      <c r="J5841" s="102">
        <v>2000</v>
      </c>
      <c r="K5841" s="102"/>
      <c r="L5841" s="102">
        <f t="shared" si="2030"/>
        <v>0</v>
      </c>
      <c r="M5841" s="102">
        <v>0</v>
      </c>
      <c r="N5841" s="102"/>
      <c r="O5841" s="102"/>
      <c r="P5841" s="102">
        <f t="shared" si="2032"/>
        <v>0</v>
      </c>
      <c r="Q5841" s="102">
        <f t="shared" si="2033"/>
        <v>0</v>
      </c>
      <c r="R5841" s="35"/>
    </row>
    <row r="5842" spans="1:18" x14ac:dyDescent="0.3">
      <c r="A5842" s="40" t="s">
        <v>796</v>
      </c>
      <c r="B5842" s="40" t="s">
        <v>227</v>
      </c>
      <c r="C5842" s="40" t="s">
        <v>117</v>
      </c>
      <c r="D5842" s="40" t="s">
        <v>2064</v>
      </c>
      <c r="E5842" s="88" t="s">
        <v>3033</v>
      </c>
      <c r="F5842" s="40"/>
      <c r="G5842" s="81" t="s">
        <v>3069</v>
      </c>
      <c r="H5842" s="9" t="s">
        <v>21</v>
      </c>
      <c r="I5842" s="102">
        <v>1000</v>
      </c>
      <c r="J5842" s="102">
        <v>1000</v>
      </c>
      <c r="K5842" s="102"/>
      <c r="L5842" s="102">
        <f t="shared" si="2030"/>
        <v>0</v>
      </c>
      <c r="M5842" s="102">
        <v>0</v>
      </c>
      <c r="N5842" s="102"/>
      <c r="O5842" s="102"/>
      <c r="P5842" s="102">
        <f t="shared" si="2032"/>
        <v>0</v>
      </c>
      <c r="Q5842" s="102">
        <f t="shared" si="2033"/>
        <v>0</v>
      </c>
      <c r="R5842" s="35"/>
    </row>
    <row r="5843" spans="1:18" x14ac:dyDescent="0.3">
      <c r="A5843" s="40" t="s">
        <v>796</v>
      </c>
      <c r="B5843" s="40" t="s">
        <v>227</v>
      </c>
      <c r="C5843" s="40" t="s">
        <v>117</v>
      </c>
      <c r="D5843" s="40" t="s">
        <v>2064</v>
      </c>
      <c r="E5843" s="88" t="s">
        <v>3034</v>
      </c>
      <c r="F5843" s="40"/>
      <c r="G5843" s="81" t="s">
        <v>3069</v>
      </c>
      <c r="H5843" s="9" t="s">
        <v>22</v>
      </c>
      <c r="I5843" s="102">
        <v>2000</v>
      </c>
      <c r="J5843" s="102">
        <v>2000</v>
      </c>
      <c r="K5843" s="102"/>
      <c r="L5843" s="102">
        <f t="shared" si="2030"/>
        <v>0</v>
      </c>
      <c r="M5843" s="102">
        <v>0</v>
      </c>
      <c r="N5843" s="102"/>
      <c r="O5843" s="102"/>
      <c r="P5843" s="102">
        <f t="shared" si="2032"/>
        <v>0</v>
      </c>
      <c r="Q5843" s="102">
        <f t="shared" si="2033"/>
        <v>0</v>
      </c>
      <c r="R5843" s="35"/>
    </row>
    <row r="5844" spans="1:18" x14ac:dyDescent="0.3">
      <c r="A5844" s="41" t="s">
        <v>796</v>
      </c>
      <c r="B5844" s="41" t="s">
        <v>227</v>
      </c>
      <c r="C5844" s="41" t="s">
        <v>117</v>
      </c>
      <c r="D5844" s="41" t="s">
        <v>2064</v>
      </c>
      <c r="E5844" s="41" t="s">
        <v>127</v>
      </c>
      <c r="F5844" s="40" t="s">
        <v>0</v>
      </c>
      <c r="G5844" s="81" t="s">
        <v>0</v>
      </c>
      <c r="H5844" s="6" t="s">
        <v>25</v>
      </c>
      <c r="I5844" s="104">
        <f t="shared" ref="I5844:O5844" si="2044">SUM(I5845:I5847)</f>
        <v>3500</v>
      </c>
      <c r="J5844" s="104">
        <f t="shared" si="2044"/>
        <v>3500</v>
      </c>
      <c r="K5844" s="104">
        <f t="shared" si="2044"/>
        <v>0</v>
      </c>
      <c r="L5844" s="104">
        <f t="shared" si="2030"/>
        <v>0</v>
      </c>
      <c r="M5844" s="104">
        <f t="shared" si="2044"/>
        <v>0</v>
      </c>
      <c r="N5844" s="104">
        <f t="shared" si="2044"/>
        <v>0</v>
      </c>
      <c r="O5844" s="104">
        <f t="shared" si="2044"/>
        <v>0</v>
      </c>
      <c r="P5844" s="104">
        <f t="shared" si="2032"/>
        <v>0</v>
      </c>
      <c r="Q5844" s="104">
        <f t="shared" si="2033"/>
        <v>0</v>
      </c>
      <c r="R5844" s="35"/>
    </row>
    <row r="5845" spans="1:18" x14ac:dyDescent="0.3">
      <c r="A5845" s="40" t="s">
        <v>796</v>
      </c>
      <c r="B5845" s="40" t="s">
        <v>227</v>
      </c>
      <c r="C5845" s="40" t="s">
        <v>117</v>
      </c>
      <c r="D5845" s="40" t="s">
        <v>2064</v>
      </c>
      <c r="E5845" s="88" t="s">
        <v>3019</v>
      </c>
      <c r="F5845" s="40"/>
      <c r="G5845" s="81" t="s">
        <v>3069</v>
      </c>
      <c r="H5845" s="9" t="s">
        <v>25</v>
      </c>
      <c r="I5845" s="102">
        <v>500</v>
      </c>
      <c r="J5845" s="102">
        <v>500</v>
      </c>
      <c r="K5845" s="102"/>
      <c r="L5845" s="102">
        <f t="shared" si="2030"/>
        <v>0</v>
      </c>
      <c r="M5845" s="102">
        <v>0</v>
      </c>
      <c r="N5845" s="102"/>
      <c r="O5845" s="102"/>
      <c r="P5845" s="102">
        <f t="shared" si="2032"/>
        <v>0</v>
      </c>
      <c r="Q5845" s="102">
        <f t="shared" si="2033"/>
        <v>0</v>
      </c>
      <c r="R5845" s="35"/>
    </row>
    <row r="5846" spans="1:18" x14ac:dyDescent="0.3">
      <c r="A5846" s="40" t="s">
        <v>796</v>
      </c>
      <c r="B5846" s="40" t="s">
        <v>227</v>
      </c>
      <c r="C5846" s="40" t="s">
        <v>117</v>
      </c>
      <c r="D5846" s="40" t="s">
        <v>2064</v>
      </c>
      <c r="E5846" s="88" t="s">
        <v>3019</v>
      </c>
      <c r="F5846" s="40" t="s">
        <v>2070</v>
      </c>
      <c r="G5846" s="81" t="s">
        <v>3069</v>
      </c>
      <c r="H5846" s="9" t="s">
        <v>135</v>
      </c>
      <c r="I5846" s="102">
        <v>1000</v>
      </c>
      <c r="J5846" s="102">
        <v>1000</v>
      </c>
      <c r="K5846" s="102"/>
      <c r="L5846" s="102">
        <f t="shared" si="2030"/>
        <v>0</v>
      </c>
      <c r="M5846" s="102">
        <v>0</v>
      </c>
      <c r="N5846" s="102"/>
      <c r="O5846" s="102"/>
      <c r="P5846" s="102">
        <f t="shared" si="2032"/>
        <v>0</v>
      </c>
      <c r="Q5846" s="102">
        <f t="shared" si="2033"/>
        <v>0</v>
      </c>
      <c r="R5846" s="35"/>
    </row>
    <row r="5847" spans="1:18" ht="20.399999999999999" x14ac:dyDescent="0.3">
      <c r="A5847" s="40" t="s">
        <v>796</v>
      </c>
      <c r="B5847" s="40" t="s">
        <v>227</v>
      </c>
      <c r="C5847" s="40" t="s">
        <v>117</v>
      </c>
      <c r="D5847" s="40" t="s">
        <v>2064</v>
      </c>
      <c r="E5847" s="88" t="s">
        <v>3019</v>
      </c>
      <c r="F5847" s="40" t="s">
        <v>2071</v>
      </c>
      <c r="G5847" s="81" t="s">
        <v>3069</v>
      </c>
      <c r="H5847" s="9" t="s">
        <v>141</v>
      </c>
      <c r="I5847" s="102">
        <v>2000</v>
      </c>
      <c r="J5847" s="102">
        <v>2000</v>
      </c>
      <c r="K5847" s="102"/>
      <c r="L5847" s="102">
        <f t="shared" si="2030"/>
        <v>0</v>
      </c>
      <c r="M5847" s="102">
        <v>0</v>
      </c>
      <c r="N5847" s="102"/>
      <c r="O5847" s="102"/>
      <c r="P5847" s="102">
        <f t="shared" si="2032"/>
        <v>0</v>
      </c>
      <c r="Q5847" s="102">
        <f t="shared" si="2033"/>
        <v>0</v>
      </c>
      <c r="R5847" s="35"/>
    </row>
    <row r="5848" spans="1:18" s="34" customFormat="1" ht="20.399999999999999" x14ac:dyDescent="0.3">
      <c r="A5848" s="43" t="s">
        <v>0</v>
      </c>
      <c r="B5848" s="43" t="s">
        <v>0</v>
      </c>
      <c r="C5848" s="43" t="s">
        <v>0</v>
      </c>
      <c r="D5848" s="49" t="s">
        <v>0</v>
      </c>
      <c r="E5848" s="49" t="s">
        <v>0</v>
      </c>
      <c r="F5848" s="49" t="s">
        <v>0</v>
      </c>
      <c r="G5848" s="49" t="s">
        <v>0</v>
      </c>
      <c r="H5848" s="21" t="s">
        <v>53</v>
      </c>
      <c r="I5848" s="112">
        <f>SUM(I5849)</f>
        <v>1000</v>
      </c>
      <c r="J5848" s="112">
        <f t="shared" ref="J5848:O5849" si="2045">SUM(J5849)</f>
        <v>1000</v>
      </c>
      <c r="K5848" s="112">
        <f t="shared" si="2045"/>
        <v>0</v>
      </c>
      <c r="L5848" s="112">
        <f t="shared" si="2030"/>
        <v>0</v>
      </c>
      <c r="M5848" s="112">
        <f t="shared" si="2045"/>
        <v>0</v>
      </c>
      <c r="N5848" s="112">
        <f t="shared" si="2045"/>
        <v>0</v>
      </c>
      <c r="O5848" s="112">
        <f t="shared" si="2045"/>
        <v>0</v>
      </c>
      <c r="P5848" s="112">
        <f t="shared" si="2032"/>
        <v>0</v>
      </c>
      <c r="Q5848" s="112">
        <f t="shared" si="2033"/>
        <v>0</v>
      </c>
      <c r="R5848" s="35"/>
    </row>
    <row r="5849" spans="1:18" x14ac:dyDescent="0.3">
      <c r="A5849" s="40" t="s">
        <v>796</v>
      </c>
      <c r="B5849" s="40" t="s">
        <v>227</v>
      </c>
      <c r="C5849" s="40" t="s">
        <v>117</v>
      </c>
      <c r="D5849" s="40" t="s">
        <v>2064</v>
      </c>
      <c r="E5849" s="52" t="s">
        <v>149</v>
      </c>
      <c r="F5849" s="52" t="s">
        <v>0</v>
      </c>
      <c r="G5849" s="52" t="s">
        <v>0</v>
      </c>
      <c r="H5849" s="6" t="s">
        <v>46</v>
      </c>
      <c r="I5849" s="104">
        <f>SUM(I5850)</f>
        <v>1000</v>
      </c>
      <c r="J5849" s="104">
        <f t="shared" si="2045"/>
        <v>1000</v>
      </c>
      <c r="K5849" s="104">
        <f t="shared" si="2045"/>
        <v>0</v>
      </c>
      <c r="L5849" s="104">
        <f t="shared" si="2030"/>
        <v>0</v>
      </c>
      <c r="M5849" s="104">
        <f t="shared" si="2045"/>
        <v>0</v>
      </c>
      <c r="N5849" s="104">
        <f t="shared" si="2045"/>
        <v>0</v>
      </c>
      <c r="O5849" s="104">
        <f t="shared" si="2045"/>
        <v>0</v>
      </c>
      <c r="P5849" s="104">
        <f t="shared" si="2032"/>
        <v>0</v>
      </c>
      <c r="Q5849" s="104">
        <f t="shared" si="2033"/>
        <v>0</v>
      </c>
      <c r="R5849" s="35"/>
    </row>
    <row r="5850" spans="1:18" x14ac:dyDescent="0.3">
      <c r="A5850" s="40" t="s">
        <v>796</v>
      </c>
      <c r="B5850" s="40" t="s">
        <v>227</v>
      </c>
      <c r="C5850" s="40" t="s">
        <v>117</v>
      </c>
      <c r="D5850" s="40" t="s">
        <v>2064</v>
      </c>
      <c r="E5850" s="88" t="s">
        <v>3022</v>
      </c>
      <c r="F5850" s="40"/>
      <c r="G5850" s="81" t="s">
        <v>3069</v>
      </c>
      <c r="H5850" s="9" t="s">
        <v>49</v>
      </c>
      <c r="I5850" s="102">
        <v>1000</v>
      </c>
      <c r="J5850" s="102">
        <v>1000</v>
      </c>
      <c r="K5850" s="102"/>
      <c r="L5850" s="102">
        <f t="shared" si="2030"/>
        <v>0</v>
      </c>
      <c r="M5850" s="102">
        <v>0</v>
      </c>
      <c r="N5850" s="102"/>
      <c r="O5850" s="102"/>
      <c r="P5850" s="102">
        <f t="shared" si="2032"/>
        <v>0</v>
      </c>
      <c r="Q5850" s="102">
        <f t="shared" si="2033"/>
        <v>0</v>
      </c>
      <c r="R5850" s="35"/>
    </row>
    <row r="5851" spans="1:18" s="34" customFormat="1" ht="20.399999999999999" x14ac:dyDescent="0.3">
      <c r="A5851" s="49" t="s">
        <v>0</v>
      </c>
      <c r="B5851" s="49" t="s">
        <v>0</v>
      </c>
      <c r="C5851" s="49" t="s">
        <v>0</v>
      </c>
      <c r="D5851" s="49" t="s">
        <v>0</v>
      </c>
      <c r="E5851" s="49" t="s">
        <v>0</v>
      </c>
      <c r="F5851" s="49" t="s">
        <v>0</v>
      </c>
      <c r="G5851" s="49" t="s">
        <v>0</v>
      </c>
      <c r="H5851" s="21" t="s">
        <v>2072</v>
      </c>
      <c r="I5851" s="112">
        <f t="shared" ref="I5851:O5851" si="2046">SUM(I5848,I5827)</f>
        <v>253000</v>
      </c>
      <c r="J5851" s="112">
        <f t="shared" si="2046"/>
        <v>253000</v>
      </c>
      <c r="K5851" s="112">
        <f t="shared" si="2046"/>
        <v>0</v>
      </c>
      <c r="L5851" s="112">
        <f t="shared" si="2030"/>
        <v>0</v>
      </c>
      <c r="M5851" s="112">
        <f t="shared" si="2046"/>
        <v>0</v>
      </c>
      <c r="N5851" s="112">
        <f t="shared" si="2046"/>
        <v>0</v>
      </c>
      <c r="O5851" s="112">
        <f t="shared" si="2046"/>
        <v>0</v>
      </c>
      <c r="P5851" s="112">
        <f t="shared" si="2032"/>
        <v>0</v>
      </c>
      <c r="Q5851" s="112">
        <f t="shared" si="2033"/>
        <v>0</v>
      </c>
      <c r="R5851" s="35"/>
    </row>
    <row r="5852" spans="1:18" ht="15" thickBot="1" x14ac:dyDescent="0.35">
      <c r="A5852" s="81" t="s">
        <v>0</v>
      </c>
      <c r="B5852" s="81" t="s">
        <v>0</v>
      </c>
      <c r="C5852" s="81" t="s">
        <v>0</v>
      </c>
      <c r="D5852" s="81" t="s">
        <v>0</v>
      </c>
      <c r="E5852" s="81" t="s">
        <v>0</v>
      </c>
      <c r="F5852" s="81" t="s">
        <v>0</v>
      </c>
      <c r="G5852" s="81" t="s">
        <v>0</v>
      </c>
      <c r="H5852" s="6" t="s">
        <v>152</v>
      </c>
      <c r="I5852" s="104">
        <v>13</v>
      </c>
      <c r="J5852" s="104">
        <v>13</v>
      </c>
      <c r="K5852" s="104"/>
      <c r="L5852" s="104"/>
      <c r="M5852" s="104"/>
      <c r="N5852" s="104"/>
      <c r="O5852" s="104"/>
      <c r="P5852" s="104"/>
      <c r="Q5852" s="104"/>
      <c r="R5852" s="35"/>
    </row>
    <row r="5853" spans="1:18" s="34" customFormat="1" ht="31.2" thickBot="1" x14ac:dyDescent="0.35">
      <c r="A5853" s="127" t="s">
        <v>0</v>
      </c>
      <c r="B5853" s="127" t="s">
        <v>0</v>
      </c>
      <c r="C5853" s="127" t="s">
        <v>0</v>
      </c>
      <c r="D5853" s="127" t="s">
        <v>0</v>
      </c>
      <c r="E5853" s="127" t="s">
        <v>0</v>
      </c>
      <c r="F5853" s="127" t="s">
        <v>0</v>
      </c>
      <c r="G5853" s="127" t="s">
        <v>0</v>
      </c>
      <c r="H5853" s="29" t="s">
        <v>63</v>
      </c>
      <c r="I5853" s="124" t="s">
        <v>3013</v>
      </c>
      <c r="J5853" s="124" t="s">
        <v>2</v>
      </c>
      <c r="K5853" s="124" t="s">
        <v>3097</v>
      </c>
      <c r="L5853" s="124" t="s">
        <v>3097</v>
      </c>
      <c r="M5853" s="124" t="s">
        <v>3098</v>
      </c>
      <c r="N5853" s="124" t="s">
        <v>3099</v>
      </c>
      <c r="O5853" s="124" t="s">
        <v>3100</v>
      </c>
      <c r="P5853" s="124" t="s">
        <v>3097</v>
      </c>
      <c r="Q5853" s="126" t="s">
        <v>3101</v>
      </c>
      <c r="R5853" s="35"/>
    </row>
    <row r="5854" spans="1:18" x14ac:dyDescent="0.3">
      <c r="A5854" s="128"/>
      <c r="B5854" s="128"/>
      <c r="C5854" s="128"/>
      <c r="D5854" s="128"/>
      <c r="E5854" s="128"/>
      <c r="F5854" s="128"/>
      <c r="G5854" s="128"/>
      <c r="H5854" s="10" t="s">
        <v>0</v>
      </c>
      <c r="I5854" s="103">
        <v>1</v>
      </c>
      <c r="J5854" s="103">
        <v>2</v>
      </c>
      <c r="K5854" s="103">
        <v>3</v>
      </c>
      <c r="L5854" s="103" t="s">
        <v>3</v>
      </c>
      <c r="M5854" s="103">
        <v>5</v>
      </c>
      <c r="N5854" s="103">
        <v>6</v>
      </c>
      <c r="O5854" s="103">
        <v>7</v>
      </c>
      <c r="P5854" s="103" t="s">
        <v>3102</v>
      </c>
      <c r="Q5854" s="103">
        <v>9</v>
      </c>
      <c r="R5854" s="35"/>
    </row>
    <row r="5855" spans="1:18" x14ac:dyDescent="0.3">
      <c r="A5855" s="128"/>
      <c r="B5855" s="128"/>
      <c r="C5855" s="128"/>
      <c r="D5855" s="128"/>
      <c r="E5855" s="128"/>
      <c r="F5855" s="128"/>
      <c r="G5855" s="128"/>
      <c r="H5855" s="11" t="s">
        <v>104</v>
      </c>
      <c r="I5855" s="105">
        <f>SUM(I5851)</f>
        <v>253000</v>
      </c>
      <c r="J5855" s="105">
        <f>SUM(J5851)</f>
        <v>253000</v>
      </c>
      <c r="K5855" s="105">
        <f>SUM(K5851)</f>
        <v>0</v>
      </c>
      <c r="L5855" s="105">
        <f t="shared" si="2030"/>
        <v>0</v>
      </c>
      <c r="M5855" s="105">
        <f>SUM(M5851)</f>
        <v>0</v>
      </c>
      <c r="N5855" s="105">
        <f t="shared" ref="N5855:O5855" si="2047">SUM(N5851)</f>
        <v>0</v>
      </c>
      <c r="O5855" s="105">
        <f t="shared" si="2047"/>
        <v>0</v>
      </c>
      <c r="P5855" s="105">
        <f t="shared" si="2032"/>
        <v>0</v>
      </c>
      <c r="Q5855" s="105">
        <f t="shared" si="2033"/>
        <v>0</v>
      </c>
      <c r="R5855" s="35"/>
    </row>
    <row r="5856" spans="1:18" x14ac:dyDescent="0.3">
      <c r="A5856" s="128"/>
      <c r="B5856" s="128"/>
      <c r="C5856" s="128"/>
      <c r="D5856" s="128"/>
      <c r="E5856" s="128"/>
      <c r="F5856" s="128"/>
      <c r="G5856" s="128"/>
      <c r="H5856" s="12" t="s">
        <v>62</v>
      </c>
      <c r="I5856" s="105">
        <f>SUM(I5855)</f>
        <v>253000</v>
      </c>
      <c r="J5856" s="105">
        <f>SUM(J5855)</f>
        <v>253000</v>
      </c>
      <c r="K5856" s="105">
        <f>SUM(K5855)</f>
        <v>0</v>
      </c>
      <c r="L5856" s="105">
        <f t="shared" si="2030"/>
        <v>0</v>
      </c>
      <c r="M5856" s="105">
        <f>SUM(M5855)</f>
        <v>0</v>
      </c>
      <c r="N5856" s="105">
        <f t="shared" ref="N5856:O5856" si="2048">SUM(N5855)</f>
        <v>0</v>
      </c>
      <c r="O5856" s="105">
        <f t="shared" si="2048"/>
        <v>0</v>
      </c>
      <c r="P5856" s="105">
        <f t="shared" si="2032"/>
        <v>0</v>
      </c>
      <c r="Q5856" s="105">
        <f t="shared" si="2033"/>
        <v>0</v>
      </c>
      <c r="R5856" s="35"/>
    </row>
    <row r="5857" spans="1:18" x14ac:dyDescent="0.3">
      <c r="A5857" s="129"/>
      <c r="B5857" s="129"/>
      <c r="C5857" s="129"/>
      <c r="D5857" s="129"/>
      <c r="E5857" s="129"/>
      <c r="F5857" s="129"/>
      <c r="G5857" s="129"/>
      <c r="R5857" s="35"/>
    </row>
    <row r="5858" spans="1:18" x14ac:dyDescent="0.3">
      <c r="A5858" s="81" t="s">
        <v>0</v>
      </c>
      <c r="B5858" s="81" t="s">
        <v>0</v>
      </c>
      <c r="C5858" s="81" t="s">
        <v>0</v>
      </c>
      <c r="D5858" s="81" t="s">
        <v>0</v>
      </c>
      <c r="E5858" s="81" t="s">
        <v>0</v>
      </c>
      <c r="F5858" s="81" t="s">
        <v>0</v>
      </c>
      <c r="G5858" s="81" t="s">
        <v>0</v>
      </c>
      <c r="H5858" s="13" t="s">
        <v>0</v>
      </c>
      <c r="I5858" s="106"/>
      <c r="J5858" s="106"/>
      <c r="K5858" s="106"/>
      <c r="L5858" s="106"/>
      <c r="M5858" s="106"/>
      <c r="N5858" s="106"/>
      <c r="O5858" s="106"/>
      <c r="P5858" s="106"/>
      <c r="Q5858" s="106"/>
      <c r="R5858" s="35"/>
    </row>
    <row r="5859" spans="1:18" s="34" customFormat="1" x14ac:dyDescent="0.3">
      <c r="A5859" s="49" t="s">
        <v>0</v>
      </c>
      <c r="B5859" s="49" t="s">
        <v>0</v>
      </c>
      <c r="C5859" s="49" t="s">
        <v>0</v>
      </c>
      <c r="D5859" s="49" t="s">
        <v>0</v>
      </c>
      <c r="E5859" s="49" t="s">
        <v>0</v>
      </c>
      <c r="F5859" s="49" t="s">
        <v>0</v>
      </c>
      <c r="G5859" s="49" t="s">
        <v>0</v>
      </c>
      <c r="H5859" s="21" t="s">
        <v>2073</v>
      </c>
      <c r="I5859" s="112">
        <f>SUM(I5851)</f>
        <v>253000</v>
      </c>
      <c r="J5859" s="112">
        <f>SUM(J5851)</f>
        <v>253000</v>
      </c>
      <c r="K5859" s="112">
        <f>SUM(K5851)</f>
        <v>0</v>
      </c>
      <c r="L5859" s="112">
        <f t="shared" si="2030"/>
        <v>0</v>
      </c>
      <c r="M5859" s="112">
        <f>SUM(M5851)</f>
        <v>0</v>
      </c>
      <c r="N5859" s="112">
        <f t="shared" ref="N5859:O5859" si="2049">SUM(N5851)</f>
        <v>0</v>
      </c>
      <c r="O5859" s="112">
        <f t="shared" si="2049"/>
        <v>0</v>
      </c>
      <c r="P5859" s="112">
        <f t="shared" si="2032"/>
        <v>0</v>
      </c>
      <c r="Q5859" s="112">
        <f t="shared" si="2033"/>
        <v>0</v>
      </c>
      <c r="R5859" s="35"/>
    </row>
    <row r="5860" spans="1:18" x14ac:dyDescent="0.3">
      <c r="A5860" s="81" t="s">
        <v>0</v>
      </c>
      <c r="B5860" s="81" t="s">
        <v>0</v>
      </c>
      <c r="C5860" s="81" t="s">
        <v>0</v>
      </c>
      <c r="D5860" s="81" t="s">
        <v>0</v>
      </c>
      <c r="E5860" s="81" t="s">
        <v>0</v>
      </c>
      <c r="F5860" s="81" t="s">
        <v>0</v>
      </c>
      <c r="G5860" s="81" t="s">
        <v>0</v>
      </c>
      <c r="H5860" s="6" t="s">
        <v>152</v>
      </c>
      <c r="I5860" s="104">
        <f>I5852</f>
        <v>13</v>
      </c>
      <c r="J5860" s="104">
        <f>J5852</f>
        <v>13</v>
      </c>
      <c r="K5860" s="104"/>
      <c r="L5860" s="104"/>
      <c r="M5860" s="104"/>
      <c r="N5860" s="104"/>
      <c r="O5860" s="104"/>
      <c r="P5860" s="104"/>
      <c r="Q5860" s="104"/>
      <c r="R5860" s="35"/>
    </row>
    <row r="5861" spans="1:18" x14ac:dyDescent="0.3">
      <c r="A5861" s="81" t="s">
        <v>0</v>
      </c>
      <c r="B5861" s="81" t="s">
        <v>0</v>
      </c>
      <c r="C5861" s="81" t="s">
        <v>0</v>
      </c>
      <c r="D5861" s="81" t="s">
        <v>0</v>
      </c>
      <c r="E5861" s="81" t="s">
        <v>0</v>
      </c>
      <c r="F5861" s="81" t="s">
        <v>0</v>
      </c>
      <c r="G5861" s="81" t="s">
        <v>0</v>
      </c>
      <c r="H5861" s="14" t="s">
        <v>0</v>
      </c>
      <c r="I5861" s="107"/>
      <c r="J5861" s="107"/>
      <c r="K5861" s="107"/>
      <c r="L5861" s="107"/>
      <c r="M5861" s="107"/>
      <c r="N5861" s="107"/>
      <c r="O5861" s="107"/>
      <c r="P5861" s="107"/>
      <c r="Q5861" s="107"/>
      <c r="R5861" s="35"/>
    </row>
    <row r="5862" spans="1:18" s="34" customFormat="1" x14ac:dyDescent="0.3">
      <c r="A5862" s="49" t="s">
        <v>0</v>
      </c>
      <c r="B5862" s="49" t="s">
        <v>0</v>
      </c>
      <c r="C5862" s="49" t="s">
        <v>0</v>
      </c>
      <c r="D5862" s="49" t="s">
        <v>0</v>
      </c>
      <c r="E5862" s="49" t="s">
        <v>0</v>
      </c>
      <c r="F5862" s="49" t="s">
        <v>0</v>
      </c>
      <c r="G5862" s="49" t="s">
        <v>0</v>
      </c>
      <c r="H5862" s="21" t="s">
        <v>2074</v>
      </c>
      <c r="I5862" s="25">
        <f t="shared" ref="I5862:Q5862" si="2050">SUM(I5859,I5820,I5778,I4330,I1471)</f>
        <v>204386605</v>
      </c>
      <c r="J5862" s="25">
        <f t="shared" si="2050"/>
        <v>193403848</v>
      </c>
      <c r="K5862" s="25">
        <f t="shared" si="2050"/>
        <v>0</v>
      </c>
      <c r="L5862" s="25">
        <f t="shared" si="2050"/>
        <v>49437020</v>
      </c>
      <c r="M5862" s="25">
        <f t="shared" si="2050"/>
        <v>14115372</v>
      </c>
      <c r="N5862" s="25">
        <f t="shared" si="2050"/>
        <v>18250522</v>
      </c>
      <c r="O5862" s="25">
        <f t="shared" si="2050"/>
        <v>17071126</v>
      </c>
      <c r="P5862" s="25">
        <f t="shared" si="2050"/>
        <v>49437020</v>
      </c>
      <c r="Q5862" s="25">
        <f t="shared" si="2050"/>
        <v>93.796313483917245</v>
      </c>
      <c r="R5862" s="35"/>
    </row>
    <row r="5863" spans="1:18" x14ac:dyDescent="0.3">
      <c r="A5863" s="81" t="s">
        <v>0</v>
      </c>
      <c r="B5863" s="81" t="s">
        <v>0</v>
      </c>
      <c r="C5863" s="81" t="s">
        <v>0</v>
      </c>
      <c r="D5863" s="81" t="s">
        <v>0</v>
      </c>
      <c r="E5863" s="81" t="s">
        <v>0</v>
      </c>
      <c r="F5863" s="81" t="s">
        <v>0</v>
      </c>
      <c r="G5863" s="81" t="s">
        <v>0</v>
      </c>
      <c r="H5863" s="6" t="s">
        <v>179</v>
      </c>
      <c r="I5863" s="104">
        <f>I5860+I5821+I5779+I4331+I1472</f>
        <v>6027</v>
      </c>
      <c r="J5863" s="104">
        <f>J5860+J5821+J5779+J4331+J1472</f>
        <v>6027</v>
      </c>
      <c r="K5863" s="104"/>
      <c r="L5863" s="104"/>
      <c r="M5863" s="104"/>
      <c r="N5863" s="104"/>
      <c r="O5863" s="104"/>
      <c r="P5863" s="104"/>
      <c r="Q5863" s="104"/>
      <c r="R5863" s="35"/>
    </row>
    <row r="5864" spans="1:18" x14ac:dyDescent="0.3">
      <c r="A5864" s="41" t="s">
        <v>2075</v>
      </c>
      <c r="B5864" s="52" t="s">
        <v>0</v>
      </c>
      <c r="C5864" s="52" t="s">
        <v>0</v>
      </c>
      <c r="D5864" s="52" t="s">
        <v>0</v>
      </c>
      <c r="E5864" s="52" t="s">
        <v>0</v>
      </c>
      <c r="F5864" s="52" t="s">
        <v>0</v>
      </c>
      <c r="G5864" s="52" t="s">
        <v>0</v>
      </c>
      <c r="H5864" s="6" t="s">
        <v>2076</v>
      </c>
      <c r="I5864" s="102"/>
      <c r="J5864" s="102"/>
      <c r="K5864" s="102"/>
      <c r="L5864" s="102">
        <f t="shared" si="2030"/>
        <v>0</v>
      </c>
      <c r="M5864" s="102">
        <v>0</v>
      </c>
      <c r="N5864" s="102"/>
      <c r="O5864" s="102"/>
      <c r="P5864" s="102">
        <f t="shared" si="2032"/>
        <v>0</v>
      </c>
      <c r="Q5864" s="102" t="str">
        <f t="shared" si="2033"/>
        <v>-</v>
      </c>
      <c r="R5864" s="35"/>
    </row>
    <row r="5865" spans="1:18" ht="15" thickBot="1" x14ac:dyDescent="0.35">
      <c r="A5865" s="41" t="s">
        <v>2075</v>
      </c>
      <c r="B5865" s="41" t="s">
        <v>111</v>
      </c>
      <c r="C5865" s="40" t="s">
        <v>0</v>
      </c>
      <c r="D5865" s="40" t="s">
        <v>0</v>
      </c>
      <c r="E5865" s="52" t="s">
        <v>0</v>
      </c>
      <c r="F5865" s="52" t="s">
        <v>0</v>
      </c>
      <c r="G5865" s="52" t="s">
        <v>0</v>
      </c>
      <c r="H5865" s="6" t="s">
        <v>0</v>
      </c>
      <c r="I5865" s="102"/>
      <c r="J5865" s="102"/>
      <c r="K5865" s="102"/>
      <c r="L5865" s="102"/>
      <c r="M5865" s="102"/>
      <c r="N5865" s="102"/>
      <c r="O5865" s="102"/>
      <c r="P5865" s="102"/>
      <c r="Q5865" s="102"/>
      <c r="R5865" s="35"/>
    </row>
    <row r="5866" spans="1:18" s="34" customFormat="1" ht="31.2" thickBot="1" x14ac:dyDescent="0.35">
      <c r="A5866" s="45" t="s">
        <v>112</v>
      </c>
      <c r="B5866" s="45" t="s">
        <v>113</v>
      </c>
      <c r="C5866" s="45" t="s">
        <v>114</v>
      </c>
      <c r="D5866" s="46" t="s">
        <v>0</v>
      </c>
      <c r="E5866" s="45" t="s">
        <v>3014</v>
      </c>
      <c r="F5866" s="45" t="s">
        <v>115</v>
      </c>
      <c r="G5866" s="45" t="s">
        <v>116</v>
      </c>
      <c r="H5866" s="29" t="s">
        <v>1</v>
      </c>
      <c r="I5866" s="124" t="s">
        <v>3013</v>
      </c>
      <c r="J5866" s="124" t="s">
        <v>2</v>
      </c>
      <c r="K5866" s="124" t="s">
        <v>3097</v>
      </c>
      <c r="L5866" s="124" t="s">
        <v>3097</v>
      </c>
      <c r="M5866" s="124" t="s">
        <v>3098</v>
      </c>
      <c r="N5866" s="124" t="s">
        <v>3099</v>
      </c>
      <c r="O5866" s="124" t="s">
        <v>3100</v>
      </c>
      <c r="P5866" s="124" t="s">
        <v>3097</v>
      </c>
      <c r="Q5866" s="126" t="s">
        <v>3101</v>
      </c>
      <c r="R5866" s="35"/>
    </row>
    <row r="5867" spans="1:18" x14ac:dyDescent="0.3">
      <c r="A5867" s="50" t="s">
        <v>0</v>
      </c>
      <c r="B5867" s="50" t="s">
        <v>0</v>
      </c>
      <c r="C5867" s="50" t="s">
        <v>0</v>
      </c>
      <c r="D5867" s="51" t="s">
        <v>0</v>
      </c>
      <c r="E5867" s="51" t="s">
        <v>0</v>
      </c>
      <c r="F5867" s="86" t="s">
        <v>0</v>
      </c>
      <c r="G5867" s="87" t="s">
        <v>0</v>
      </c>
      <c r="H5867" s="8" t="s">
        <v>0</v>
      </c>
      <c r="I5867" s="103">
        <v>1</v>
      </c>
      <c r="J5867" s="103">
        <v>2</v>
      </c>
      <c r="K5867" s="103">
        <v>3</v>
      </c>
      <c r="L5867" s="103" t="s">
        <v>3</v>
      </c>
      <c r="M5867" s="103">
        <v>5</v>
      </c>
      <c r="N5867" s="103">
        <v>6</v>
      </c>
      <c r="O5867" s="103">
        <v>7</v>
      </c>
      <c r="P5867" s="103" t="s">
        <v>3102</v>
      </c>
      <c r="Q5867" s="103">
        <v>9</v>
      </c>
      <c r="R5867" s="35"/>
    </row>
    <row r="5868" spans="1:18" x14ac:dyDescent="0.3">
      <c r="A5868" s="41" t="s">
        <v>2075</v>
      </c>
      <c r="B5868" s="41" t="s">
        <v>111</v>
      </c>
      <c r="C5868" s="40" t="s">
        <v>117</v>
      </c>
      <c r="D5868" s="40" t="s">
        <v>2077</v>
      </c>
      <c r="E5868" s="52" t="s">
        <v>0</v>
      </c>
      <c r="F5868" s="52" t="s">
        <v>0</v>
      </c>
      <c r="G5868" s="52" t="s">
        <v>0</v>
      </c>
      <c r="H5868" s="6" t="s">
        <v>2076</v>
      </c>
      <c r="I5868" s="102"/>
      <c r="J5868" s="102"/>
      <c r="K5868" s="102"/>
      <c r="L5868" s="102">
        <f t="shared" si="2030"/>
        <v>0</v>
      </c>
      <c r="M5868" s="102">
        <v>0</v>
      </c>
      <c r="N5868" s="102"/>
      <c r="O5868" s="102"/>
      <c r="P5868" s="102">
        <f t="shared" si="2032"/>
        <v>0</v>
      </c>
      <c r="Q5868" s="102" t="str">
        <f t="shared" si="2033"/>
        <v>-</v>
      </c>
      <c r="R5868" s="35"/>
    </row>
    <row r="5869" spans="1:18" s="34" customFormat="1" ht="20.399999999999999" x14ac:dyDescent="0.3">
      <c r="A5869" s="43" t="s">
        <v>0</v>
      </c>
      <c r="B5869" s="43" t="s">
        <v>0</v>
      </c>
      <c r="C5869" s="43" t="s">
        <v>0</v>
      </c>
      <c r="D5869" s="49" t="s">
        <v>0</v>
      </c>
      <c r="E5869" s="49" t="s">
        <v>0</v>
      </c>
      <c r="F5869" s="49" t="s">
        <v>0</v>
      </c>
      <c r="G5869" s="49" t="s">
        <v>0</v>
      </c>
      <c r="H5869" s="21" t="s">
        <v>26</v>
      </c>
      <c r="I5869" s="112">
        <f>SUM(I5870,I5877,I5879)</f>
        <v>598230</v>
      </c>
      <c r="J5869" s="112">
        <f>SUM(J5870,J5877,J5879)</f>
        <v>598230</v>
      </c>
      <c r="K5869" s="112">
        <f>SUM(K5870,K5877,K5879)</f>
        <v>0</v>
      </c>
      <c r="L5869" s="112">
        <f t="shared" si="2030"/>
        <v>135247</v>
      </c>
      <c r="M5869" s="112">
        <f>SUM(M5870,M5877,M5879)</f>
        <v>38817</v>
      </c>
      <c r="N5869" s="112">
        <f t="shared" ref="N5869:O5869" si="2051">SUM(N5870,N5877,N5879)</f>
        <v>48480</v>
      </c>
      <c r="O5869" s="112">
        <f t="shared" si="2051"/>
        <v>47950</v>
      </c>
      <c r="P5869" s="112">
        <f t="shared" si="2032"/>
        <v>135247</v>
      </c>
      <c r="Q5869" s="112">
        <f t="shared" si="2033"/>
        <v>22.607859853233705</v>
      </c>
      <c r="R5869" s="35"/>
    </row>
    <row r="5870" spans="1:18" x14ac:dyDescent="0.3">
      <c r="A5870" s="40" t="s">
        <v>2075</v>
      </c>
      <c r="B5870" s="40" t="s">
        <v>111</v>
      </c>
      <c r="C5870" s="40" t="s">
        <v>117</v>
      </c>
      <c r="D5870" s="40" t="s">
        <v>2077</v>
      </c>
      <c r="E5870" s="52" t="s">
        <v>119</v>
      </c>
      <c r="F5870" s="52" t="s">
        <v>0</v>
      </c>
      <c r="G5870" s="52" t="s">
        <v>0</v>
      </c>
      <c r="H5870" s="6" t="s">
        <v>5</v>
      </c>
      <c r="I5870" s="104">
        <f>SUM(I5871,I5872)</f>
        <v>483500</v>
      </c>
      <c r="J5870" s="104">
        <f>SUM(J5871,J5872)</f>
        <v>483500</v>
      </c>
      <c r="K5870" s="104">
        <f>SUM(K5871,K5872)</f>
        <v>0</v>
      </c>
      <c r="L5870" s="104">
        <f t="shared" si="2030"/>
        <v>110941</v>
      </c>
      <c r="M5870" s="104">
        <f>SUM(M5871,M5872)</f>
        <v>35281</v>
      </c>
      <c r="N5870" s="104">
        <f t="shared" ref="N5870:O5870" si="2052">SUM(N5871,N5872)</f>
        <v>37830</v>
      </c>
      <c r="O5870" s="104">
        <f t="shared" si="2052"/>
        <v>37830</v>
      </c>
      <c r="P5870" s="104">
        <f t="shared" si="2032"/>
        <v>110941</v>
      </c>
      <c r="Q5870" s="104">
        <f t="shared" si="2033"/>
        <v>22.945398138572905</v>
      </c>
      <c r="R5870" s="35"/>
    </row>
    <row r="5871" spans="1:18" x14ac:dyDescent="0.3">
      <c r="A5871" s="40" t="s">
        <v>2075</v>
      </c>
      <c r="B5871" s="40" t="s">
        <v>111</v>
      </c>
      <c r="C5871" s="40" t="s">
        <v>117</v>
      </c>
      <c r="D5871" s="40" t="s">
        <v>2077</v>
      </c>
      <c r="E5871" s="88" t="s">
        <v>3015</v>
      </c>
      <c r="F5871" s="40"/>
      <c r="G5871" s="81" t="s">
        <v>3075</v>
      </c>
      <c r="H5871" s="9" t="s">
        <v>6</v>
      </c>
      <c r="I5871" s="102">
        <v>442000</v>
      </c>
      <c r="J5871" s="102">
        <v>442000</v>
      </c>
      <c r="K5871" s="102"/>
      <c r="L5871" s="102">
        <f t="shared" si="2030"/>
        <v>102686</v>
      </c>
      <c r="M5871" s="102">
        <v>32686</v>
      </c>
      <c r="N5871" s="102">
        <v>35000</v>
      </c>
      <c r="O5871" s="102">
        <v>35000</v>
      </c>
      <c r="P5871" s="102">
        <f t="shared" si="2032"/>
        <v>102686</v>
      </c>
      <c r="Q5871" s="102">
        <f t="shared" si="2033"/>
        <v>23.232126696832577</v>
      </c>
      <c r="R5871" s="35"/>
    </row>
    <row r="5872" spans="1:18" x14ac:dyDescent="0.3">
      <c r="A5872" s="41" t="s">
        <v>2075</v>
      </c>
      <c r="B5872" s="41" t="s">
        <v>111</v>
      </c>
      <c r="C5872" s="41" t="s">
        <v>117</v>
      </c>
      <c r="D5872" s="41" t="s">
        <v>2077</v>
      </c>
      <c r="E5872" s="41" t="s">
        <v>120</v>
      </c>
      <c r="F5872" s="40" t="s">
        <v>0</v>
      </c>
      <c r="G5872" s="81" t="s">
        <v>0</v>
      </c>
      <c r="H5872" s="6" t="s">
        <v>7</v>
      </c>
      <c r="I5872" s="104">
        <f>SUM(I5873:I5876)</f>
        <v>41500</v>
      </c>
      <c r="J5872" s="104">
        <f>SUM(J5873:J5876)</f>
        <v>41500</v>
      </c>
      <c r="K5872" s="104">
        <f>SUM(K5873:K5876)</f>
        <v>0</v>
      </c>
      <c r="L5872" s="104">
        <f t="shared" ref="L5872:L5935" si="2053">SUM(M5872:O5872)</f>
        <v>8255</v>
      </c>
      <c r="M5872" s="104">
        <f>SUM(M5873:M5876)</f>
        <v>2595</v>
      </c>
      <c r="N5872" s="104">
        <f t="shared" ref="N5872:O5872" si="2054">SUM(N5873:N5876)</f>
        <v>2830</v>
      </c>
      <c r="O5872" s="104">
        <f t="shared" si="2054"/>
        <v>2830</v>
      </c>
      <c r="P5872" s="104">
        <f t="shared" si="2032"/>
        <v>8255</v>
      </c>
      <c r="Q5872" s="104">
        <f t="shared" si="2033"/>
        <v>19.891566265060241</v>
      </c>
      <c r="R5872" s="35"/>
    </row>
    <row r="5873" spans="1:18" x14ac:dyDescent="0.3">
      <c r="A5873" s="40" t="s">
        <v>2075</v>
      </c>
      <c r="B5873" s="40" t="s">
        <v>111</v>
      </c>
      <c r="C5873" s="40" t="s">
        <v>117</v>
      </c>
      <c r="D5873" s="40" t="s">
        <v>2077</v>
      </c>
      <c r="E5873" s="88" t="s">
        <v>3016</v>
      </c>
      <c r="F5873" s="40" t="s">
        <v>2078</v>
      </c>
      <c r="G5873" s="81" t="s">
        <v>3075</v>
      </c>
      <c r="H5873" s="9" t="s">
        <v>9</v>
      </c>
      <c r="I5873" s="102">
        <v>7500</v>
      </c>
      <c r="J5873" s="102">
        <v>7500</v>
      </c>
      <c r="K5873" s="102"/>
      <c r="L5873" s="102">
        <f t="shared" si="2053"/>
        <v>1538</v>
      </c>
      <c r="M5873" s="102">
        <v>478</v>
      </c>
      <c r="N5873" s="102">
        <v>530</v>
      </c>
      <c r="O5873" s="102">
        <v>530</v>
      </c>
      <c r="P5873" s="102">
        <f t="shared" ref="P5873:P5936" si="2055">K5873+L5873</f>
        <v>1538</v>
      </c>
      <c r="Q5873" s="102">
        <f t="shared" ref="Q5873:Q5936" si="2056">IF(J5873=0,"-",P5873/J5873*100)</f>
        <v>20.506666666666668</v>
      </c>
      <c r="R5873" s="35"/>
    </row>
    <row r="5874" spans="1:18" x14ac:dyDescent="0.3">
      <c r="A5874" s="40" t="s">
        <v>2075</v>
      </c>
      <c r="B5874" s="40" t="s">
        <v>111</v>
      </c>
      <c r="C5874" s="40" t="s">
        <v>117</v>
      </c>
      <c r="D5874" s="40" t="s">
        <v>2077</v>
      </c>
      <c r="E5874" s="88" t="s">
        <v>3016</v>
      </c>
      <c r="F5874" s="40" t="s">
        <v>2079</v>
      </c>
      <c r="G5874" s="81" t="s">
        <v>3075</v>
      </c>
      <c r="H5874" s="9" t="s">
        <v>12</v>
      </c>
      <c r="I5874" s="102">
        <v>23000</v>
      </c>
      <c r="J5874" s="102">
        <v>23000</v>
      </c>
      <c r="K5874" s="102"/>
      <c r="L5874" s="102">
        <f t="shared" si="2053"/>
        <v>6717</v>
      </c>
      <c r="M5874" s="102">
        <v>2117</v>
      </c>
      <c r="N5874" s="102">
        <v>2300</v>
      </c>
      <c r="O5874" s="102">
        <v>2300</v>
      </c>
      <c r="P5874" s="102">
        <f t="shared" si="2055"/>
        <v>6717</v>
      </c>
      <c r="Q5874" s="102">
        <f t="shared" si="2056"/>
        <v>29.204347826086956</v>
      </c>
      <c r="R5874" s="35"/>
    </row>
    <row r="5875" spans="1:18" x14ac:dyDescent="0.3">
      <c r="A5875" s="40" t="s">
        <v>2075</v>
      </c>
      <c r="B5875" s="40" t="s">
        <v>111</v>
      </c>
      <c r="C5875" s="40" t="s">
        <v>117</v>
      </c>
      <c r="D5875" s="40" t="s">
        <v>2077</v>
      </c>
      <c r="E5875" s="88" t="s">
        <v>3016</v>
      </c>
      <c r="F5875" s="40" t="s">
        <v>2080</v>
      </c>
      <c r="G5875" s="81" t="s">
        <v>3075</v>
      </c>
      <c r="H5875" s="9" t="s">
        <v>10</v>
      </c>
      <c r="I5875" s="102">
        <v>7200</v>
      </c>
      <c r="J5875" s="102">
        <v>7200</v>
      </c>
      <c r="K5875" s="102"/>
      <c r="L5875" s="102">
        <f t="shared" si="2053"/>
        <v>0</v>
      </c>
      <c r="M5875" s="102">
        <v>0</v>
      </c>
      <c r="N5875" s="102"/>
      <c r="O5875" s="102"/>
      <c r="P5875" s="102">
        <f t="shared" si="2055"/>
        <v>0</v>
      </c>
      <c r="Q5875" s="102">
        <f t="shared" si="2056"/>
        <v>0</v>
      </c>
      <c r="R5875" s="35"/>
    </row>
    <row r="5876" spans="1:18" x14ac:dyDescent="0.3">
      <c r="A5876" s="40" t="s">
        <v>2075</v>
      </c>
      <c r="B5876" s="40" t="s">
        <v>111</v>
      </c>
      <c r="C5876" s="40" t="s">
        <v>117</v>
      </c>
      <c r="D5876" s="40" t="s">
        <v>2077</v>
      </c>
      <c r="E5876" s="88" t="s">
        <v>3016</v>
      </c>
      <c r="F5876" s="40" t="s">
        <v>2081</v>
      </c>
      <c r="G5876" s="81" t="s">
        <v>3075</v>
      </c>
      <c r="H5876" s="9" t="s">
        <v>11</v>
      </c>
      <c r="I5876" s="102">
        <v>3800</v>
      </c>
      <c r="J5876" s="102">
        <v>3800</v>
      </c>
      <c r="K5876" s="102"/>
      <c r="L5876" s="102">
        <f t="shared" si="2053"/>
        <v>0</v>
      </c>
      <c r="M5876" s="102">
        <v>0</v>
      </c>
      <c r="N5876" s="102"/>
      <c r="O5876" s="102"/>
      <c r="P5876" s="102">
        <f t="shared" si="2055"/>
        <v>0</v>
      </c>
      <c r="Q5876" s="102">
        <f t="shared" si="2056"/>
        <v>0</v>
      </c>
      <c r="R5876" s="35"/>
    </row>
    <row r="5877" spans="1:18" x14ac:dyDescent="0.3">
      <c r="A5877" s="40" t="s">
        <v>2075</v>
      </c>
      <c r="B5877" s="40" t="s">
        <v>111</v>
      </c>
      <c r="C5877" s="40" t="s">
        <v>117</v>
      </c>
      <c r="D5877" s="40" t="s">
        <v>2077</v>
      </c>
      <c r="E5877" s="52" t="s">
        <v>124</v>
      </c>
      <c r="F5877" s="52" t="s">
        <v>0</v>
      </c>
      <c r="G5877" s="52" t="s">
        <v>0</v>
      </c>
      <c r="H5877" s="6" t="s">
        <v>14</v>
      </c>
      <c r="I5877" s="104">
        <f>SUM(I5878)</f>
        <v>48230</v>
      </c>
      <c r="J5877" s="104">
        <f>SUM(J5878)</f>
        <v>48230</v>
      </c>
      <c r="K5877" s="104">
        <f>SUM(K5878)</f>
        <v>0</v>
      </c>
      <c r="L5877" s="104">
        <f t="shared" si="2053"/>
        <v>11932</v>
      </c>
      <c r="M5877" s="104">
        <f>SUM(M5878)</f>
        <v>3432</v>
      </c>
      <c r="N5877" s="104">
        <f t="shared" ref="N5877:O5877" si="2057">SUM(N5878)</f>
        <v>4500</v>
      </c>
      <c r="O5877" s="104">
        <f t="shared" si="2057"/>
        <v>4000</v>
      </c>
      <c r="P5877" s="104">
        <f t="shared" si="2055"/>
        <v>11932</v>
      </c>
      <c r="Q5877" s="104">
        <f t="shared" si="2056"/>
        <v>24.739788513373419</v>
      </c>
      <c r="R5877" s="35"/>
    </row>
    <row r="5878" spans="1:18" x14ac:dyDescent="0.3">
      <c r="A5878" s="40" t="s">
        <v>2075</v>
      </c>
      <c r="B5878" s="40" t="s">
        <v>111</v>
      </c>
      <c r="C5878" s="40" t="s">
        <v>117</v>
      </c>
      <c r="D5878" s="40" t="s">
        <v>2077</v>
      </c>
      <c r="E5878" s="88" t="s">
        <v>3017</v>
      </c>
      <c r="F5878" s="40"/>
      <c r="G5878" s="81" t="s">
        <v>3075</v>
      </c>
      <c r="H5878" s="9" t="s">
        <v>15</v>
      </c>
      <c r="I5878" s="102">
        <v>48230</v>
      </c>
      <c r="J5878" s="102">
        <v>48230</v>
      </c>
      <c r="K5878" s="102"/>
      <c r="L5878" s="102">
        <f t="shared" si="2053"/>
        <v>11932</v>
      </c>
      <c r="M5878" s="102">
        <v>3432</v>
      </c>
      <c r="N5878" s="102">
        <v>4500</v>
      </c>
      <c r="O5878" s="102">
        <v>4000</v>
      </c>
      <c r="P5878" s="102">
        <f t="shared" si="2055"/>
        <v>11932</v>
      </c>
      <c r="Q5878" s="102">
        <f t="shared" si="2056"/>
        <v>24.739788513373419</v>
      </c>
      <c r="R5878" s="35"/>
    </row>
    <row r="5879" spans="1:18" x14ac:dyDescent="0.3">
      <c r="A5879" s="40" t="s">
        <v>2075</v>
      </c>
      <c r="B5879" s="40" t="s">
        <v>111</v>
      </c>
      <c r="C5879" s="40" t="s">
        <v>117</v>
      </c>
      <c r="D5879" s="40" t="s">
        <v>2077</v>
      </c>
      <c r="E5879" s="52" t="s">
        <v>125</v>
      </c>
      <c r="F5879" s="52" t="s">
        <v>0</v>
      </c>
      <c r="G5879" s="52" t="s">
        <v>0</v>
      </c>
      <c r="H5879" s="6" t="s">
        <v>16</v>
      </c>
      <c r="I5879" s="104">
        <f>SUM(I5880:I5881)</f>
        <v>66500</v>
      </c>
      <c r="J5879" s="104">
        <f>SUM(J5880:J5881)</f>
        <v>66500</v>
      </c>
      <c r="K5879" s="104">
        <f>SUM(K5880:K5881)</f>
        <v>0</v>
      </c>
      <c r="L5879" s="104">
        <f t="shared" si="2053"/>
        <v>12374</v>
      </c>
      <c r="M5879" s="104">
        <f>SUM(M5880:M5881)</f>
        <v>104</v>
      </c>
      <c r="N5879" s="104">
        <f t="shared" ref="N5879:O5879" si="2058">SUM(N5880:N5881)</f>
        <v>6150</v>
      </c>
      <c r="O5879" s="104">
        <f t="shared" si="2058"/>
        <v>6120</v>
      </c>
      <c r="P5879" s="104">
        <f t="shared" si="2055"/>
        <v>12374</v>
      </c>
      <c r="Q5879" s="104">
        <f t="shared" si="2056"/>
        <v>18.60751879699248</v>
      </c>
      <c r="R5879" s="35"/>
    </row>
    <row r="5880" spans="1:18" x14ac:dyDescent="0.3">
      <c r="A5880" s="40" t="s">
        <v>2075</v>
      </c>
      <c r="B5880" s="40" t="s">
        <v>111</v>
      </c>
      <c r="C5880" s="40" t="s">
        <v>117</v>
      </c>
      <c r="D5880" s="40" t="s">
        <v>2077</v>
      </c>
      <c r="E5880" s="88" t="s">
        <v>3018</v>
      </c>
      <c r="F5880" s="40"/>
      <c r="G5880" s="81" t="s">
        <v>3075</v>
      </c>
      <c r="H5880" s="9" t="s">
        <v>17</v>
      </c>
      <c r="I5880" s="102">
        <v>3000</v>
      </c>
      <c r="J5880" s="102">
        <v>3000</v>
      </c>
      <c r="K5880" s="102"/>
      <c r="L5880" s="102">
        <f t="shared" si="2053"/>
        <v>1000</v>
      </c>
      <c r="M5880" s="102">
        <v>0</v>
      </c>
      <c r="N5880" s="102">
        <v>0</v>
      </c>
      <c r="O5880" s="102">
        <v>1000</v>
      </c>
      <c r="P5880" s="102">
        <f t="shared" si="2055"/>
        <v>1000</v>
      </c>
      <c r="Q5880" s="102">
        <f t="shared" si="2056"/>
        <v>33.333333333333329</v>
      </c>
      <c r="R5880" s="35"/>
    </row>
    <row r="5881" spans="1:18" x14ac:dyDescent="0.3">
      <c r="A5881" s="41" t="s">
        <v>2075</v>
      </c>
      <c r="B5881" s="41" t="s">
        <v>111</v>
      </c>
      <c r="C5881" s="41" t="s">
        <v>117</v>
      </c>
      <c r="D5881" s="41" t="s">
        <v>2077</v>
      </c>
      <c r="E5881" s="41" t="s">
        <v>127</v>
      </c>
      <c r="F5881" s="40" t="s">
        <v>0</v>
      </c>
      <c r="G5881" s="81" t="s">
        <v>0</v>
      </c>
      <c r="H5881" s="6" t="s">
        <v>25</v>
      </c>
      <c r="I5881" s="104">
        <f>SUM(I5882:I5884)</f>
        <v>63500</v>
      </c>
      <c r="J5881" s="104">
        <f>SUM(J5882:J5884)</f>
        <v>63500</v>
      </c>
      <c r="K5881" s="104">
        <f>SUM(K5882:K5884)</f>
        <v>0</v>
      </c>
      <c r="L5881" s="104">
        <f t="shared" si="2053"/>
        <v>11374</v>
      </c>
      <c r="M5881" s="104">
        <f>SUM(M5882:M5884)</f>
        <v>104</v>
      </c>
      <c r="N5881" s="104">
        <f t="shared" ref="N5881:O5881" si="2059">SUM(N5882:N5884)</f>
        <v>6150</v>
      </c>
      <c r="O5881" s="104">
        <f t="shared" si="2059"/>
        <v>5120</v>
      </c>
      <c r="P5881" s="104">
        <f t="shared" si="2055"/>
        <v>11374</v>
      </c>
      <c r="Q5881" s="104">
        <f t="shared" si="2056"/>
        <v>17.91181102362205</v>
      </c>
      <c r="R5881" s="35"/>
    </row>
    <row r="5882" spans="1:18" x14ac:dyDescent="0.3">
      <c r="A5882" s="40" t="s">
        <v>2075</v>
      </c>
      <c r="B5882" s="40" t="s">
        <v>111</v>
      </c>
      <c r="C5882" s="40" t="s">
        <v>117</v>
      </c>
      <c r="D5882" s="40" t="s">
        <v>2077</v>
      </c>
      <c r="E5882" s="88" t="s">
        <v>3019</v>
      </c>
      <c r="F5882" s="40"/>
      <c r="G5882" s="81" t="s">
        <v>3075</v>
      </c>
      <c r="H5882" s="9" t="s">
        <v>25</v>
      </c>
      <c r="I5882" s="102">
        <v>60000</v>
      </c>
      <c r="J5882" s="102">
        <v>60000</v>
      </c>
      <c r="K5882" s="102"/>
      <c r="L5882" s="102">
        <f t="shared" si="2053"/>
        <v>11000</v>
      </c>
      <c r="M5882" s="102">
        <v>0</v>
      </c>
      <c r="N5882" s="102">
        <v>6000</v>
      </c>
      <c r="O5882" s="102">
        <v>5000</v>
      </c>
      <c r="P5882" s="102">
        <f t="shared" si="2055"/>
        <v>11000</v>
      </c>
      <c r="Q5882" s="102">
        <f t="shared" si="2056"/>
        <v>18.333333333333332</v>
      </c>
      <c r="R5882" s="35"/>
    </row>
    <row r="5883" spans="1:18" x14ac:dyDescent="0.3">
      <c r="A5883" s="40" t="s">
        <v>2075</v>
      </c>
      <c r="B5883" s="40" t="s">
        <v>111</v>
      </c>
      <c r="C5883" s="40" t="s">
        <v>117</v>
      </c>
      <c r="D5883" s="40" t="s">
        <v>2077</v>
      </c>
      <c r="E5883" s="88" t="s">
        <v>3019</v>
      </c>
      <c r="F5883" s="40" t="s">
        <v>2082</v>
      </c>
      <c r="G5883" s="81" t="s">
        <v>3075</v>
      </c>
      <c r="H5883" s="9" t="s">
        <v>135</v>
      </c>
      <c r="I5883" s="102">
        <v>1500</v>
      </c>
      <c r="J5883" s="102">
        <v>1500</v>
      </c>
      <c r="K5883" s="102"/>
      <c r="L5883" s="102">
        <f t="shared" si="2053"/>
        <v>374</v>
      </c>
      <c r="M5883" s="102">
        <v>104</v>
      </c>
      <c r="N5883" s="102">
        <v>150</v>
      </c>
      <c r="O5883" s="102">
        <v>120</v>
      </c>
      <c r="P5883" s="102">
        <f t="shared" si="2055"/>
        <v>374</v>
      </c>
      <c r="Q5883" s="102">
        <f t="shared" si="2056"/>
        <v>24.933333333333334</v>
      </c>
      <c r="R5883" s="35"/>
    </row>
    <row r="5884" spans="1:18" ht="20.399999999999999" x14ac:dyDescent="0.3">
      <c r="A5884" s="40" t="s">
        <v>2075</v>
      </c>
      <c r="B5884" s="40" t="s">
        <v>111</v>
      </c>
      <c r="C5884" s="40" t="s">
        <v>117</v>
      </c>
      <c r="D5884" s="40" t="s">
        <v>2077</v>
      </c>
      <c r="E5884" s="88" t="s">
        <v>3019</v>
      </c>
      <c r="F5884" s="40" t="s">
        <v>2083</v>
      </c>
      <c r="G5884" s="81" t="s">
        <v>3075</v>
      </c>
      <c r="H5884" s="9" t="s">
        <v>141</v>
      </c>
      <c r="I5884" s="102">
        <v>2000</v>
      </c>
      <c r="J5884" s="102">
        <v>2000</v>
      </c>
      <c r="K5884" s="102"/>
      <c r="L5884" s="102">
        <f t="shared" si="2053"/>
        <v>0</v>
      </c>
      <c r="M5884" s="102">
        <v>0</v>
      </c>
      <c r="N5884" s="102">
        <v>0</v>
      </c>
      <c r="O5884" s="102">
        <v>0</v>
      </c>
      <c r="P5884" s="102">
        <f t="shared" si="2055"/>
        <v>0</v>
      </c>
      <c r="Q5884" s="102">
        <f t="shared" si="2056"/>
        <v>0</v>
      </c>
      <c r="R5884" s="35"/>
    </row>
    <row r="5885" spans="1:18" s="34" customFormat="1" ht="20.399999999999999" x14ac:dyDescent="0.3">
      <c r="A5885" s="43" t="s">
        <v>0</v>
      </c>
      <c r="B5885" s="43" t="s">
        <v>0</v>
      </c>
      <c r="C5885" s="43" t="s">
        <v>0</v>
      </c>
      <c r="D5885" s="49" t="s">
        <v>0</v>
      </c>
      <c r="E5885" s="49" t="s">
        <v>0</v>
      </c>
      <c r="F5885" s="49" t="s">
        <v>0</v>
      </c>
      <c r="G5885" s="49" t="s">
        <v>0</v>
      </c>
      <c r="H5885" s="21" t="s">
        <v>35</v>
      </c>
      <c r="I5885" s="112">
        <f>SUM(I5886)</f>
        <v>7945546</v>
      </c>
      <c r="J5885" s="112">
        <f>SUM(J5886)</f>
        <v>7945546</v>
      </c>
      <c r="K5885" s="112">
        <f>SUM(K5886)</f>
        <v>0</v>
      </c>
      <c r="L5885" s="112">
        <f t="shared" si="2053"/>
        <v>1985000</v>
      </c>
      <c r="M5885" s="112">
        <f>SUM(M5886)</f>
        <v>0</v>
      </c>
      <c r="N5885" s="112">
        <f t="shared" ref="N5885:O5885" si="2060">SUM(N5886)</f>
        <v>810000</v>
      </c>
      <c r="O5885" s="112">
        <f t="shared" si="2060"/>
        <v>1175000</v>
      </c>
      <c r="P5885" s="112">
        <f t="shared" si="2055"/>
        <v>1985000</v>
      </c>
      <c r="Q5885" s="112">
        <f t="shared" si="2056"/>
        <v>24.98254997202206</v>
      </c>
      <c r="R5885" s="35"/>
    </row>
    <row r="5886" spans="1:18" x14ac:dyDescent="0.3">
      <c r="A5886" s="40" t="s">
        <v>2075</v>
      </c>
      <c r="B5886" s="40" t="s">
        <v>111</v>
      </c>
      <c r="C5886" s="40" t="s">
        <v>117</v>
      </c>
      <c r="D5886" s="40" t="s">
        <v>2077</v>
      </c>
      <c r="E5886" s="52" t="s">
        <v>142</v>
      </c>
      <c r="F5886" s="52" t="s">
        <v>0</v>
      </c>
      <c r="G5886" s="52" t="s">
        <v>0</v>
      </c>
      <c r="H5886" s="6" t="s">
        <v>27</v>
      </c>
      <c r="I5886" s="104">
        <f>SUM(I5887,I5889,I5892,I5895)</f>
        <v>7945546</v>
      </c>
      <c r="J5886" s="104">
        <f>SUM(J5887,J5889,J5892,J5895)</f>
        <v>7945546</v>
      </c>
      <c r="K5886" s="104">
        <f>SUM(K5887,K5889,K5892,K5895)</f>
        <v>0</v>
      </c>
      <c r="L5886" s="104">
        <f t="shared" si="2053"/>
        <v>1985000</v>
      </c>
      <c r="M5886" s="104">
        <f>SUM(M5887,M5889,M5892,M5895)</f>
        <v>0</v>
      </c>
      <c r="N5886" s="104">
        <f t="shared" ref="N5886:O5886" si="2061">SUM(N5887,N5889,N5892,N5895)</f>
        <v>810000</v>
      </c>
      <c r="O5886" s="104">
        <f t="shared" si="2061"/>
        <v>1175000</v>
      </c>
      <c r="P5886" s="104">
        <f t="shared" si="2055"/>
        <v>1985000</v>
      </c>
      <c r="Q5886" s="104">
        <f t="shared" si="2056"/>
        <v>24.98254997202206</v>
      </c>
      <c r="R5886" s="35"/>
    </row>
    <row r="5887" spans="1:18" x14ac:dyDescent="0.3">
      <c r="A5887" s="41" t="s">
        <v>2075</v>
      </c>
      <c r="B5887" s="41" t="s">
        <v>111</v>
      </c>
      <c r="C5887" s="41" t="s">
        <v>117</v>
      </c>
      <c r="D5887" s="41" t="s">
        <v>2077</v>
      </c>
      <c r="E5887" s="41" t="s">
        <v>290</v>
      </c>
      <c r="F5887" s="40" t="s">
        <v>0</v>
      </c>
      <c r="G5887" s="81" t="s">
        <v>0</v>
      </c>
      <c r="H5887" s="6" t="s">
        <v>28</v>
      </c>
      <c r="I5887" s="104">
        <f>SUM(I5888)</f>
        <v>100</v>
      </c>
      <c r="J5887" s="104">
        <f>SUM(J5888)</f>
        <v>100</v>
      </c>
      <c r="K5887" s="104">
        <f>SUM(K5888)</f>
        <v>0</v>
      </c>
      <c r="L5887" s="104">
        <f t="shared" si="2053"/>
        <v>0</v>
      </c>
      <c r="M5887" s="104">
        <f>SUM(M5888)</f>
        <v>0</v>
      </c>
      <c r="N5887" s="104">
        <f t="shared" ref="N5887:O5887" si="2062">SUM(N5888)</f>
        <v>0</v>
      </c>
      <c r="O5887" s="104">
        <f t="shared" si="2062"/>
        <v>0</v>
      </c>
      <c r="P5887" s="104">
        <f t="shared" si="2055"/>
        <v>0</v>
      </c>
      <c r="Q5887" s="104">
        <f t="shared" si="2056"/>
        <v>0</v>
      </c>
      <c r="R5887" s="35"/>
    </row>
    <row r="5888" spans="1:18" x14ac:dyDescent="0.3">
      <c r="A5888" s="40" t="s">
        <v>2075</v>
      </c>
      <c r="B5888" s="40" t="s">
        <v>111</v>
      </c>
      <c r="C5888" s="40" t="s">
        <v>117</v>
      </c>
      <c r="D5888" s="40" t="s">
        <v>2077</v>
      </c>
      <c r="E5888" s="88" t="s">
        <v>3027</v>
      </c>
      <c r="F5888" s="40" t="s">
        <v>2084</v>
      </c>
      <c r="G5888" s="81" t="s">
        <v>3051</v>
      </c>
      <c r="H5888" s="9" t="s">
        <v>383</v>
      </c>
      <c r="I5888" s="102">
        <v>100</v>
      </c>
      <c r="J5888" s="102">
        <v>100</v>
      </c>
      <c r="K5888" s="102"/>
      <c r="L5888" s="102">
        <f t="shared" si="2053"/>
        <v>0</v>
      </c>
      <c r="M5888" s="102">
        <v>0</v>
      </c>
      <c r="N5888" s="102"/>
      <c r="O5888" s="102"/>
      <c r="P5888" s="102">
        <f t="shared" si="2055"/>
        <v>0</v>
      </c>
      <c r="Q5888" s="102">
        <f t="shared" si="2056"/>
        <v>0</v>
      </c>
      <c r="R5888" s="35"/>
    </row>
    <row r="5889" spans="1:18" x14ac:dyDescent="0.3">
      <c r="A5889" s="41" t="s">
        <v>2075</v>
      </c>
      <c r="B5889" s="41" t="s">
        <v>111</v>
      </c>
      <c r="C5889" s="41" t="s">
        <v>117</v>
      </c>
      <c r="D5889" s="41" t="s">
        <v>2077</v>
      </c>
      <c r="E5889" s="41" t="s">
        <v>175</v>
      </c>
      <c r="F5889" s="40" t="s">
        <v>0</v>
      </c>
      <c r="G5889" s="81" t="s">
        <v>0</v>
      </c>
      <c r="H5889" s="6" t="s">
        <v>29</v>
      </c>
      <c r="I5889" s="104">
        <f>SUM(I5890:I5891)</f>
        <v>230000</v>
      </c>
      <c r="J5889" s="104">
        <f>SUM(J5890:J5891)</f>
        <v>230000</v>
      </c>
      <c r="K5889" s="104">
        <f>SUM(K5890:K5891)</f>
        <v>0</v>
      </c>
      <c r="L5889" s="104">
        <f t="shared" si="2053"/>
        <v>65000</v>
      </c>
      <c r="M5889" s="104">
        <f>SUM(M5890:M5891)</f>
        <v>0</v>
      </c>
      <c r="N5889" s="104">
        <f t="shared" ref="N5889:O5889" si="2063">SUM(N5890:N5891)</f>
        <v>20000</v>
      </c>
      <c r="O5889" s="104">
        <f t="shared" si="2063"/>
        <v>45000</v>
      </c>
      <c r="P5889" s="104">
        <f t="shared" si="2055"/>
        <v>65000</v>
      </c>
      <c r="Q5889" s="104">
        <f t="shared" si="2056"/>
        <v>28.260869565217391</v>
      </c>
      <c r="R5889" s="35"/>
    </row>
    <row r="5890" spans="1:18" x14ac:dyDescent="0.3">
      <c r="A5890" s="40" t="s">
        <v>2075</v>
      </c>
      <c r="B5890" s="40" t="s">
        <v>111</v>
      </c>
      <c r="C5890" s="40" t="s">
        <v>117</v>
      </c>
      <c r="D5890" s="40" t="s">
        <v>2077</v>
      </c>
      <c r="E5890" s="88" t="s">
        <v>3023</v>
      </c>
      <c r="F5890" s="40" t="s">
        <v>2085</v>
      </c>
      <c r="G5890" s="81" t="s">
        <v>3075</v>
      </c>
      <c r="H5890" s="9" t="s">
        <v>2086</v>
      </c>
      <c r="I5890" s="102">
        <v>30000</v>
      </c>
      <c r="J5890" s="102">
        <v>30000</v>
      </c>
      <c r="K5890" s="102"/>
      <c r="L5890" s="102">
        <f t="shared" si="2053"/>
        <v>15000</v>
      </c>
      <c r="M5890" s="102">
        <v>0</v>
      </c>
      <c r="N5890" s="102">
        <v>5000</v>
      </c>
      <c r="O5890" s="102">
        <v>10000</v>
      </c>
      <c r="P5890" s="102">
        <f t="shared" si="2055"/>
        <v>15000</v>
      </c>
      <c r="Q5890" s="102">
        <f t="shared" si="2056"/>
        <v>50</v>
      </c>
      <c r="R5890" s="35"/>
    </row>
    <row r="5891" spans="1:18" x14ac:dyDescent="0.3">
      <c r="A5891" s="40" t="s">
        <v>2075</v>
      </c>
      <c r="B5891" s="40" t="s">
        <v>111</v>
      </c>
      <c r="C5891" s="40" t="s">
        <v>117</v>
      </c>
      <c r="D5891" s="40" t="s">
        <v>2077</v>
      </c>
      <c r="E5891" s="88" t="s">
        <v>3023</v>
      </c>
      <c r="F5891" s="40" t="s">
        <v>2087</v>
      </c>
      <c r="G5891" s="81" t="s">
        <v>3051</v>
      </c>
      <c r="H5891" s="9" t="s">
        <v>2088</v>
      </c>
      <c r="I5891" s="102">
        <v>200000</v>
      </c>
      <c r="J5891" s="102">
        <v>200000</v>
      </c>
      <c r="K5891" s="102"/>
      <c r="L5891" s="102">
        <f t="shared" si="2053"/>
        <v>50000</v>
      </c>
      <c r="M5891" s="102">
        <v>0</v>
      </c>
      <c r="N5891" s="102">
        <v>15000</v>
      </c>
      <c r="O5891" s="102">
        <v>35000</v>
      </c>
      <c r="P5891" s="102">
        <f t="shared" si="2055"/>
        <v>50000</v>
      </c>
      <c r="Q5891" s="102">
        <f t="shared" si="2056"/>
        <v>25</v>
      </c>
      <c r="R5891" s="35"/>
    </row>
    <row r="5892" spans="1:18" x14ac:dyDescent="0.3">
      <c r="A5892" s="41" t="s">
        <v>2075</v>
      </c>
      <c r="B5892" s="41" t="s">
        <v>111</v>
      </c>
      <c r="C5892" s="41" t="s">
        <v>117</v>
      </c>
      <c r="D5892" s="41" t="s">
        <v>2077</v>
      </c>
      <c r="E5892" s="41" t="s">
        <v>143</v>
      </c>
      <c r="F5892" s="40" t="s">
        <v>0</v>
      </c>
      <c r="G5892" s="81" t="s">
        <v>0</v>
      </c>
      <c r="H5892" s="6" t="s">
        <v>30</v>
      </c>
      <c r="I5892" s="104">
        <f>SUM(I5893:I5894)</f>
        <v>7715346</v>
      </c>
      <c r="J5892" s="104">
        <f>SUM(J5893:J5894)</f>
        <v>7715346</v>
      </c>
      <c r="K5892" s="104">
        <f>SUM(K5893:K5894)</f>
        <v>0</v>
      </c>
      <c r="L5892" s="104">
        <f t="shared" si="2053"/>
        <v>1920000</v>
      </c>
      <c r="M5892" s="104">
        <f>SUM(M5893:M5894)</f>
        <v>0</v>
      </c>
      <c r="N5892" s="104">
        <f t="shared" ref="N5892:O5892" si="2064">SUM(N5893:N5894)</f>
        <v>790000</v>
      </c>
      <c r="O5892" s="104">
        <f t="shared" si="2064"/>
        <v>1130000</v>
      </c>
      <c r="P5892" s="104">
        <f t="shared" si="2055"/>
        <v>1920000</v>
      </c>
      <c r="Q5892" s="104">
        <f t="shared" si="2056"/>
        <v>24.885468519493486</v>
      </c>
      <c r="R5892" s="35"/>
    </row>
    <row r="5893" spans="1:18" x14ac:dyDescent="0.3">
      <c r="A5893" s="40" t="s">
        <v>2075</v>
      </c>
      <c r="B5893" s="40" t="s">
        <v>111</v>
      </c>
      <c r="C5893" s="40" t="s">
        <v>117</v>
      </c>
      <c r="D5893" s="40" t="s">
        <v>2077</v>
      </c>
      <c r="E5893" s="88" t="s">
        <v>3020</v>
      </c>
      <c r="F5893" s="40" t="s">
        <v>2089</v>
      </c>
      <c r="G5893" s="81" t="s">
        <v>3075</v>
      </c>
      <c r="H5893" s="9" t="s">
        <v>2090</v>
      </c>
      <c r="I5893" s="102">
        <v>4387323</v>
      </c>
      <c r="J5893" s="102">
        <v>4387323</v>
      </c>
      <c r="K5893" s="102"/>
      <c r="L5893" s="102">
        <f t="shared" si="2053"/>
        <v>1080000</v>
      </c>
      <c r="M5893" s="102">
        <v>0</v>
      </c>
      <c r="N5893" s="102">
        <v>450000</v>
      </c>
      <c r="O5893" s="102">
        <v>630000</v>
      </c>
      <c r="P5893" s="102">
        <f t="shared" si="2055"/>
        <v>1080000</v>
      </c>
      <c r="Q5893" s="102">
        <f t="shared" si="2056"/>
        <v>24.616377686347686</v>
      </c>
      <c r="R5893" s="35"/>
    </row>
    <row r="5894" spans="1:18" x14ac:dyDescent="0.3">
      <c r="A5894" s="40" t="s">
        <v>2075</v>
      </c>
      <c r="B5894" s="40" t="s">
        <v>111</v>
      </c>
      <c r="C5894" s="40" t="s">
        <v>117</v>
      </c>
      <c r="D5894" s="40" t="s">
        <v>2077</v>
      </c>
      <c r="E5894" s="88" t="s">
        <v>3020</v>
      </c>
      <c r="F5894" s="40" t="s">
        <v>2091</v>
      </c>
      <c r="G5894" s="81" t="s">
        <v>3051</v>
      </c>
      <c r="H5894" s="9" t="s">
        <v>2092</v>
      </c>
      <c r="I5894" s="102">
        <v>3328023</v>
      </c>
      <c r="J5894" s="102">
        <v>3328023</v>
      </c>
      <c r="K5894" s="102"/>
      <c r="L5894" s="102">
        <f t="shared" si="2053"/>
        <v>840000</v>
      </c>
      <c r="M5894" s="102">
        <v>0</v>
      </c>
      <c r="N5894" s="102">
        <v>340000</v>
      </c>
      <c r="O5894" s="102">
        <v>500000</v>
      </c>
      <c r="P5894" s="102">
        <f t="shared" si="2055"/>
        <v>840000</v>
      </c>
      <c r="Q5894" s="102">
        <f t="shared" si="2056"/>
        <v>25.240210178835902</v>
      </c>
      <c r="R5894" s="35"/>
    </row>
    <row r="5895" spans="1:18" x14ac:dyDescent="0.3">
      <c r="A5895" s="40" t="s">
        <v>2075</v>
      </c>
      <c r="B5895" s="40" t="s">
        <v>111</v>
      </c>
      <c r="C5895" s="40" t="s">
        <v>117</v>
      </c>
      <c r="D5895" s="40" t="s">
        <v>2077</v>
      </c>
      <c r="E5895" s="88" t="s">
        <v>3021</v>
      </c>
      <c r="F5895" s="40"/>
      <c r="G5895" s="81" t="s">
        <v>3075</v>
      </c>
      <c r="H5895" s="9" t="s">
        <v>34</v>
      </c>
      <c r="I5895" s="102">
        <v>100</v>
      </c>
      <c r="J5895" s="102">
        <v>100</v>
      </c>
      <c r="K5895" s="102"/>
      <c r="L5895" s="102">
        <f t="shared" si="2053"/>
        <v>0</v>
      </c>
      <c r="M5895" s="102">
        <v>0</v>
      </c>
      <c r="N5895" s="102"/>
      <c r="O5895" s="102"/>
      <c r="P5895" s="102">
        <f t="shared" si="2055"/>
        <v>0</v>
      </c>
      <c r="Q5895" s="102">
        <f t="shared" si="2056"/>
        <v>0</v>
      </c>
      <c r="R5895" s="35"/>
    </row>
    <row r="5896" spans="1:18" s="34" customFormat="1" ht="20.399999999999999" x14ac:dyDescent="0.3">
      <c r="A5896" s="43" t="s">
        <v>0</v>
      </c>
      <c r="B5896" s="43" t="s">
        <v>0</v>
      </c>
      <c r="C5896" s="43" t="s">
        <v>0</v>
      </c>
      <c r="D5896" s="49" t="s">
        <v>0</v>
      </c>
      <c r="E5896" s="49" t="s">
        <v>0</v>
      </c>
      <c r="F5896" s="49" t="s">
        <v>0</v>
      </c>
      <c r="G5896" s="49" t="s">
        <v>0</v>
      </c>
      <c r="H5896" s="21" t="s">
        <v>41</v>
      </c>
      <c r="I5896" s="112">
        <f>SUM(I5897)</f>
        <v>2600200</v>
      </c>
      <c r="J5896" s="112">
        <f>SUM(J5897)</f>
        <v>100200</v>
      </c>
      <c r="K5896" s="112">
        <f>SUM(K5897)</f>
        <v>0</v>
      </c>
      <c r="L5896" s="112">
        <f t="shared" si="2053"/>
        <v>0</v>
      </c>
      <c r="M5896" s="112">
        <f>SUM(M5897)</f>
        <v>0</v>
      </c>
      <c r="N5896" s="112">
        <f t="shared" ref="N5896:O5896" si="2065">SUM(N5897)</f>
        <v>0</v>
      </c>
      <c r="O5896" s="112">
        <f t="shared" si="2065"/>
        <v>0</v>
      </c>
      <c r="P5896" s="112">
        <f t="shared" si="2055"/>
        <v>0</v>
      </c>
      <c r="Q5896" s="112">
        <f t="shared" si="2056"/>
        <v>0</v>
      </c>
      <c r="R5896" s="35"/>
    </row>
    <row r="5897" spans="1:18" x14ac:dyDescent="0.3">
      <c r="A5897" s="40" t="s">
        <v>2075</v>
      </c>
      <c r="B5897" s="40" t="s">
        <v>111</v>
      </c>
      <c r="C5897" s="40" t="s">
        <v>117</v>
      </c>
      <c r="D5897" s="40" t="s">
        <v>2077</v>
      </c>
      <c r="E5897" s="52" t="s">
        <v>192</v>
      </c>
      <c r="F5897" s="52" t="s">
        <v>0</v>
      </c>
      <c r="G5897" s="52" t="s">
        <v>0</v>
      </c>
      <c r="H5897" s="6" t="s">
        <v>36</v>
      </c>
      <c r="I5897" s="104">
        <f>SUM(I5898,I5903)</f>
        <v>2600200</v>
      </c>
      <c r="J5897" s="104">
        <f>SUM(J5898,J5903)</f>
        <v>100200</v>
      </c>
      <c r="K5897" s="104">
        <f>SUM(K5898,K5903)</f>
        <v>0</v>
      </c>
      <c r="L5897" s="104">
        <f t="shared" si="2053"/>
        <v>0</v>
      </c>
      <c r="M5897" s="104">
        <f>SUM(M5898,M5903)</f>
        <v>0</v>
      </c>
      <c r="N5897" s="104">
        <f t="shared" ref="N5897:O5897" si="2066">SUM(N5898,N5903)</f>
        <v>0</v>
      </c>
      <c r="O5897" s="104">
        <f t="shared" si="2066"/>
        <v>0</v>
      </c>
      <c r="P5897" s="104">
        <f t="shared" si="2055"/>
        <v>0</v>
      </c>
      <c r="Q5897" s="104">
        <f t="shared" si="2056"/>
        <v>0</v>
      </c>
      <c r="R5897" s="35"/>
    </row>
    <row r="5898" spans="1:18" x14ac:dyDescent="0.3">
      <c r="A5898" s="41" t="s">
        <v>2075</v>
      </c>
      <c r="B5898" s="41" t="s">
        <v>111</v>
      </c>
      <c r="C5898" s="41" t="s">
        <v>117</v>
      </c>
      <c r="D5898" s="41" t="s">
        <v>2077</v>
      </c>
      <c r="E5898" s="41" t="s">
        <v>193</v>
      </c>
      <c r="F5898" s="40" t="s">
        <v>0</v>
      </c>
      <c r="G5898" s="81" t="s">
        <v>0</v>
      </c>
      <c r="H5898" s="6" t="s">
        <v>37</v>
      </c>
      <c r="I5898" s="104">
        <f>SUM(I5899:I5902)</f>
        <v>2500100</v>
      </c>
      <c r="J5898" s="104">
        <f>SUM(J5899:J5902)</f>
        <v>100</v>
      </c>
      <c r="K5898" s="104">
        <f>SUM(K5899:K5902)</f>
        <v>0</v>
      </c>
      <c r="L5898" s="104">
        <f t="shared" si="2053"/>
        <v>0</v>
      </c>
      <c r="M5898" s="104">
        <f>SUM(M5899:M5902)</f>
        <v>0</v>
      </c>
      <c r="N5898" s="104">
        <f t="shared" ref="N5898:O5898" si="2067">SUM(N5899:N5902)</f>
        <v>0</v>
      </c>
      <c r="O5898" s="104">
        <f t="shared" si="2067"/>
        <v>0</v>
      </c>
      <c r="P5898" s="104">
        <f t="shared" si="2055"/>
        <v>0</v>
      </c>
      <c r="Q5898" s="104">
        <f t="shared" si="2056"/>
        <v>0</v>
      </c>
      <c r="R5898" s="35"/>
    </row>
    <row r="5899" spans="1:18" x14ac:dyDescent="0.3">
      <c r="A5899" s="40" t="s">
        <v>2075</v>
      </c>
      <c r="B5899" s="40" t="s">
        <v>111</v>
      </c>
      <c r="C5899" s="40" t="s">
        <v>117</v>
      </c>
      <c r="D5899" s="40" t="s">
        <v>2077</v>
      </c>
      <c r="E5899" s="88" t="s">
        <v>3024</v>
      </c>
      <c r="F5899" s="40" t="s">
        <v>2093</v>
      </c>
      <c r="G5899" s="81" t="s">
        <v>3051</v>
      </c>
      <c r="H5899" s="9" t="s">
        <v>301</v>
      </c>
      <c r="I5899" s="102">
        <v>1500000</v>
      </c>
      <c r="J5899" s="102">
        <v>0</v>
      </c>
      <c r="K5899" s="102"/>
      <c r="L5899" s="102">
        <f t="shared" si="2053"/>
        <v>0</v>
      </c>
      <c r="M5899" s="102">
        <v>0</v>
      </c>
      <c r="N5899" s="102"/>
      <c r="O5899" s="102"/>
      <c r="P5899" s="102">
        <f t="shared" si="2055"/>
        <v>0</v>
      </c>
      <c r="Q5899" s="102" t="str">
        <f t="shared" si="2056"/>
        <v>-</v>
      </c>
      <c r="R5899" s="35"/>
    </row>
    <row r="5900" spans="1:18" x14ac:dyDescent="0.3">
      <c r="A5900" s="40" t="s">
        <v>2075</v>
      </c>
      <c r="B5900" s="40" t="s">
        <v>111</v>
      </c>
      <c r="C5900" s="40" t="s">
        <v>117</v>
      </c>
      <c r="D5900" s="40" t="s">
        <v>2077</v>
      </c>
      <c r="E5900" s="88" t="s">
        <v>3024</v>
      </c>
      <c r="F5900" s="40" t="s">
        <v>2094</v>
      </c>
      <c r="G5900" s="81" t="s">
        <v>3075</v>
      </c>
      <c r="H5900" s="9" t="s">
        <v>2095</v>
      </c>
      <c r="I5900" s="102">
        <v>0</v>
      </c>
      <c r="J5900" s="102">
        <v>0</v>
      </c>
      <c r="K5900" s="102"/>
      <c r="L5900" s="102">
        <f t="shared" si="2053"/>
        <v>0</v>
      </c>
      <c r="M5900" s="102">
        <v>0</v>
      </c>
      <c r="N5900" s="102"/>
      <c r="O5900" s="102"/>
      <c r="P5900" s="102">
        <f t="shared" si="2055"/>
        <v>0</v>
      </c>
      <c r="Q5900" s="102" t="str">
        <f t="shared" si="2056"/>
        <v>-</v>
      </c>
      <c r="R5900" s="35"/>
    </row>
    <row r="5901" spans="1:18" x14ac:dyDescent="0.3">
      <c r="A5901" s="40" t="s">
        <v>2075</v>
      </c>
      <c r="B5901" s="40" t="s">
        <v>111</v>
      </c>
      <c r="C5901" s="40" t="s">
        <v>117</v>
      </c>
      <c r="D5901" s="40" t="s">
        <v>2077</v>
      </c>
      <c r="E5901" s="88" t="s">
        <v>3024</v>
      </c>
      <c r="F5901" s="40" t="s">
        <v>2096</v>
      </c>
      <c r="G5901" s="81" t="s">
        <v>3075</v>
      </c>
      <c r="H5901" s="9" t="s">
        <v>2097</v>
      </c>
      <c r="I5901" s="102">
        <v>100</v>
      </c>
      <c r="J5901" s="102">
        <v>100</v>
      </c>
      <c r="K5901" s="102"/>
      <c r="L5901" s="102">
        <f t="shared" si="2053"/>
        <v>0</v>
      </c>
      <c r="M5901" s="102">
        <v>0</v>
      </c>
      <c r="N5901" s="102"/>
      <c r="O5901" s="102"/>
      <c r="P5901" s="102">
        <f t="shared" si="2055"/>
        <v>0</v>
      </c>
      <c r="Q5901" s="102">
        <f t="shared" si="2056"/>
        <v>0</v>
      </c>
      <c r="R5901" s="35"/>
    </row>
    <row r="5902" spans="1:18" x14ac:dyDescent="0.3">
      <c r="A5902" s="40" t="s">
        <v>2075</v>
      </c>
      <c r="B5902" s="40" t="s">
        <v>111</v>
      </c>
      <c r="C5902" s="40" t="s">
        <v>117</v>
      </c>
      <c r="D5902" s="40" t="s">
        <v>2077</v>
      </c>
      <c r="E5902" s="88" t="s">
        <v>3024</v>
      </c>
      <c r="F5902" s="40" t="s">
        <v>2098</v>
      </c>
      <c r="G5902" s="81" t="s">
        <v>3075</v>
      </c>
      <c r="H5902" s="9" t="s">
        <v>301</v>
      </c>
      <c r="I5902" s="102">
        <v>1000000</v>
      </c>
      <c r="J5902" s="102">
        <v>0</v>
      </c>
      <c r="K5902" s="102"/>
      <c r="L5902" s="102">
        <f t="shared" si="2053"/>
        <v>0</v>
      </c>
      <c r="M5902" s="102">
        <v>0</v>
      </c>
      <c r="N5902" s="102"/>
      <c r="O5902" s="102"/>
      <c r="P5902" s="102">
        <f t="shared" si="2055"/>
        <v>0</v>
      </c>
      <c r="Q5902" s="102" t="str">
        <f t="shared" si="2056"/>
        <v>-</v>
      </c>
      <c r="R5902" s="35"/>
    </row>
    <row r="5903" spans="1:18" x14ac:dyDescent="0.3">
      <c r="A5903" s="41" t="s">
        <v>2075</v>
      </c>
      <c r="B5903" s="41" t="s">
        <v>111</v>
      </c>
      <c r="C5903" s="41" t="s">
        <v>117</v>
      </c>
      <c r="D5903" s="41" t="s">
        <v>2077</v>
      </c>
      <c r="E5903" s="41" t="s">
        <v>302</v>
      </c>
      <c r="F5903" s="40" t="s">
        <v>0</v>
      </c>
      <c r="G5903" s="81" t="s">
        <v>0</v>
      </c>
      <c r="H5903" s="6" t="s">
        <v>39</v>
      </c>
      <c r="I5903" s="104">
        <f>SUM(I5904:I5906)</f>
        <v>100100</v>
      </c>
      <c r="J5903" s="104">
        <f>SUM(J5904:J5906)</f>
        <v>100100</v>
      </c>
      <c r="K5903" s="104">
        <f>SUM(K5904:K5906)</f>
        <v>0</v>
      </c>
      <c r="L5903" s="104">
        <f t="shared" si="2053"/>
        <v>0</v>
      </c>
      <c r="M5903" s="104">
        <f>SUM(M5904:M5906)</f>
        <v>0</v>
      </c>
      <c r="N5903" s="104">
        <f t="shared" ref="N5903:O5903" si="2068">SUM(N5904:N5906)</f>
        <v>0</v>
      </c>
      <c r="O5903" s="104">
        <f t="shared" si="2068"/>
        <v>0</v>
      </c>
      <c r="P5903" s="104">
        <f t="shared" si="2055"/>
        <v>0</v>
      </c>
      <c r="Q5903" s="104">
        <f t="shared" si="2056"/>
        <v>0</v>
      </c>
      <c r="R5903" s="35"/>
    </row>
    <row r="5904" spans="1:18" x14ac:dyDescent="0.3">
      <c r="A5904" s="40" t="s">
        <v>2075</v>
      </c>
      <c r="B5904" s="40" t="s">
        <v>111</v>
      </c>
      <c r="C5904" s="40" t="s">
        <v>117</v>
      </c>
      <c r="D5904" s="40" t="s">
        <v>2077</v>
      </c>
      <c r="E5904" s="88" t="s">
        <v>3029</v>
      </c>
      <c r="F5904" s="40" t="s">
        <v>2099</v>
      </c>
      <c r="G5904" s="81" t="s">
        <v>3075</v>
      </c>
      <c r="H5904" s="9" t="s">
        <v>2100</v>
      </c>
      <c r="I5904" s="102">
        <v>0</v>
      </c>
      <c r="J5904" s="102">
        <v>0</v>
      </c>
      <c r="K5904" s="102"/>
      <c r="L5904" s="102">
        <f t="shared" si="2053"/>
        <v>0</v>
      </c>
      <c r="M5904" s="102">
        <v>0</v>
      </c>
      <c r="N5904" s="102"/>
      <c r="O5904" s="102"/>
      <c r="P5904" s="102">
        <f t="shared" si="2055"/>
        <v>0</v>
      </c>
      <c r="Q5904" s="102" t="str">
        <f t="shared" si="2056"/>
        <v>-</v>
      </c>
      <c r="R5904" s="35"/>
    </row>
    <row r="5905" spans="1:18" x14ac:dyDescent="0.3">
      <c r="A5905" s="40" t="s">
        <v>2075</v>
      </c>
      <c r="B5905" s="40" t="s">
        <v>111</v>
      </c>
      <c r="C5905" s="40" t="s">
        <v>117</v>
      </c>
      <c r="D5905" s="40" t="s">
        <v>2077</v>
      </c>
      <c r="E5905" s="88" t="s">
        <v>3029</v>
      </c>
      <c r="F5905" s="40" t="s">
        <v>2101</v>
      </c>
      <c r="G5905" s="81" t="s">
        <v>3075</v>
      </c>
      <c r="H5905" s="9" t="s">
        <v>2102</v>
      </c>
      <c r="I5905" s="102">
        <v>100</v>
      </c>
      <c r="J5905" s="102">
        <v>100</v>
      </c>
      <c r="K5905" s="102"/>
      <c r="L5905" s="102">
        <f t="shared" si="2053"/>
        <v>0</v>
      </c>
      <c r="M5905" s="102">
        <v>0</v>
      </c>
      <c r="N5905" s="102"/>
      <c r="O5905" s="102"/>
      <c r="P5905" s="102">
        <f t="shared" si="2055"/>
        <v>0</v>
      </c>
      <c r="Q5905" s="102">
        <f t="shared" si="2056"/>
        <v>0</v>
      </c>
      <c r="R5905" s="35"/>
    </row>
    <row r="5906" spans="1:18" x14ac:dyDescent="0.3">
      <c r="A5906" s="40" t="s">
        <v>2075</v>
      </c>
      <c r="B5906" s="40" t="s">
        <v>111</v>
      </c>
      <c r="C5906" s="40" t="s">
        <v>117</v>
      </c>
      <c r="D5906" s="40" t="s">
        <v>2077</v>
      </c>
      <c r="E5906" s="88" t="s">
        <v>3029</v>
      </c>
      <c r="F5906" s="40" t="s">
        <v>2103</v>
      </c>
      <c r="G5906" s="81" t="s">
        <v>3051</v>
      </c>
      <c r="H5906" s="9" t="s">
        <v>2104</v>
      </c>
      <c r="I5906" s="102">
        <v>100000</v>
      </c>
      <c r="J5906" s="102">
        <v>100000</v>
      </c>
      <c r="K5906" s="102"/>
      <c r="L5906" s="102">
        <f t="shared" si="2053"/>
        <v>0</v>
      </c>
      <c r="M5906" s="102">
        <v>0</v>
      </c>
      <c r="N5906" s="102"/>
      <c r="O5906" s="102">
        <v>0</v>
      </c>
      <c r="P5906" s="102">
        <f t="shared" si="2055"/>
        <v>0</v>
      </c>
      <c r="Q5906" s="102">
        <f t="shared" si="2056"/>
        <v>0</v>
      </c>
      <c r="R5906" s="35"/>
    </row>
    <row r="5907" spans="1:18" s="34" customFormat="1" ht="20.399999999999999" x14ac:dyDescent="0.3">
      <c r="A5907" s="43" t="s">
        <v>0</v>
      </c>
      <c r="B5907" s="43" t="s">
        <v>0</v>
      </c>
      <c r="C5907" s="43" t="s">
        <v>0</v>
      </c>
      <c r="D5907" s="49" t="s">
        <v>0</v>
      </c>
      <c r="E5907" s="49" t="s">
        <v>0</v>
      </c>
      <c r="F5907" s="49" t="s">
        <v>0</v>
      </c>
      <c r="G5907" s="49" t="s">
        <v>0</v>
      </c>
      <c r="H5907" s="21" t="s">
        <v>53</v>
      </c>
      <c r="I5907" s="112">
        <f t="shared" ref="I5907:O5908" si="2069">SUM(I5908)</f>
        <v>1000</v>
      </c>
      <c r="J5907" s="112">
        <f t="shared" si="2069"/>
        <v>1000</v>
      </c>
      <c r="K5907" s="112">
        <f t="shared" si="2069"/>
        <v>0</v>
      </c>
      <c r="L5907" s="112">
        <f t="shared" si="2053"/>
        <v>0</v>
      </c>
      <c r="M5907" s="112">
        <f t="shared" si="2069"/>
        <v>0</v>
      </c>
      <c r="N5907" s="112">
        <f t="shared" si="2069"/>
        <v>0</v>
      </c>
      <c r="O5907" s="112">
        <f t="shared" si="2069"/>
        <v>0</v>
      </c>
      <c r="P5907" s="112">
        <f t="shared" si="2055"/>
        <v>0</v>
      </c>
      <c r="Q5907" s="112">
        <f t="shared" si="2056"/>
        <v>0</v>
      </c>
      <c r="R5907" s="35"/>
    </row>
    <row r="5908" spans="1:18" x14ac:dyDescent="0.3">
      <c r="A5908" s="40" t="s">
        <v>2075</v>
      </c>
      <c r="B5908" s="40" t="s">
        <v>111</v>
      </c>
      <c r="C5908" s="40" t="s">
        <v>117</v>
      </c>
      <c r="D5908" s="40" t="s">
        <v>2077</v>
      </c>
      <c r="E5908" s="52" t="s">
        <v>149</v>
      </c>
      <c r="F5908" s="52" t="s">
        <v>0</v>
      </c>
      <c r="G5908" s="52" t="s">
        <v>0</v>
      </c>
      <c r="H5908" s="6" t="s">
        <v>46</v>
      </c>
      <c r="I5908" s="104">
        <f t="shared" si="2069"/>
        <v>1000</v>
      </c>
      <c r="J5908" s="104">
        <f t="shared" si="2069"/>
        <v>1000</v>
      </c>
      <c r="K5908" s="104">
        <f t="shared" si="2069"/>
        <v>0</v>
      </c>
      <c r="L5908" s="104">
        <f t="shared" si="2053"/>
        <v>0</v>
      </c>
      <c r="M5908" s="104">
        <f t="shared" si="2069"/>
        <v>0</v>
      </c>
      <c r="N5908" s="104">
        <f t="shared" si="2069"/>
        <v>0</v>
      </c>
      <c r="O5908" s="104">
        <f t="shared" si="2069"/>
        <v>0</v>
      </c>
      <c r="P5908" s="104">
        <f t="shared" si="2055"/>
        <v>0</v>
      </c>
      <c r="Q5908" s="104">
        <f t="shared" si="2056"/>
        <v>0</v>
      </c>
      <c r="R5908" s="35"/>
    </row>
    <row r="5909" spans="1:18" x14ac:dyDescent="0.3">
      <c r="A5909" s="40" t="s">
        <v>2075</v>
      </c>
      <c r="B5909" s="40" t="s">
        <v>111</v>
      </c>
      <c r="C5909" s="40" t="s">
        <v>117</v>
      </c>
      <c r="D5909" s="40" t="s">
        <v>2077</v>
      </c>
      <c r="E5909" s="88" t="s">
        <v>3022</v>
      </c>
      <c r="F5909" s="40"/>
      <c r="G5909" s="81" t="s">
        <v>3075</v>
      </c>
      <c r="H5909" s="9" t="s">
        <v>49</v>
      </c>
      <c r="I5909" s="102">
        <v>1000</v>
      </c>
      <c r="J5909" s="102">
        <v>1000</v>
      </c>
      <c r="K5909" s="102"/>
      <c r="L5909" s="102">
        <f t="shared" si="2053"/>
        <v>0</v>
      </c>
      <c r="M5909" s="102">
        <v>0</v>
      </c>
      <c r="N5909" s="102"/>
      <c r="O5909" s="102"/>
      <c r="P5909" s="102">
        <f t="shared" si="2055"/>
        <v>0</v>
      </c>
      <c r="Q5909" s="102">
        <f t="shared" si="2056"/>
        <v>0</v>
      </c>
      <c r="R5909" s="35"/>
    </row>
    <row r="5910" spans="1:18" s="34" customFormat="1" x14ac:dyDescent="0.3">
      <c r="A5910" s="49" t="s">
        <v>0</v>
      </c>
      <c r="B5910" s="49" t="s">
        <v>0</v>
      </c>
      <c r="C5910" s="49" t="s">
        <v>0</v>
      </c>
      <c r="D5910" s="49" t="s">
        <v>0</v>
      </c>
      <c r="E5910" s="49" t="s">
        <v>0</v>
      </c>
      <c r="F5910" s="49" t="s">
        <v>0</v>
      </c>
      <c r="G5910" s="49" t="s">
        <v>0</v>
      </c>
      <c r="H5910" s="21" t="s">
        <v>2105</v>
      </c>
      <c r="I5910" s="112">
        <f>SUM(I5869,I5885,I5896,I5907)</f>
        <v>11144976</v>
      </c>
      <c r="J5910" s="112">
        <f>SUM(J5869,J5885,J5896,J5907)</f>
        <v>8644976</v>
      </c>
      <c r="K5910" s="112">
        <f>SUM(K5869,K5885,K5896,K5907)</f>
        <v>0</v>
      </c>
      <c r="L5910" s="112">
        <f t="shared" si="2053"/>
        <v>2120247</v>
      </c>
      <c r="M5910" s="112">
        <f>SUM(M5869,M5885,M5896,M5907)</f>
        <v>38817</v>
      </c>
      <c r="N5910" s="112">
        <f t="shared" ref="N5910:O5910" si="2070">SUM(N5869,N5885,N5896,N5907)</f>
        <v>858480</v>
      </c>
      <c r="O5910" s="112">
        <f t="shared" si="2070"/>
        <v>1222950</v>
      </c>
      <c r="P5910" s="112">
        <f t="shared" si="2055"/>
        <v>2120247</v>
      </c>
      <c r="Q5910" s="112">
        <f t="shared" si="2056"/>
        <v>24.525770806072799</v>
      </c>
      <c r="R5910" s="35"/>
    </row>
    <row r="5911" spans="1:18" ht="15" thickBot="1" x14ac:dyDescent="0.35">
      <c r="A5911" s="81" t="s">
        <v>0</v>
      </c>
      <c r="B5911" s="81" t="s">
        <v>0</v>
      </c>
      <c r="C5911" s="81" t="s">
        <v>0</v>
      </c>
      <c r="D5911" s="81" t="s">
        <v>0</v>
      </c>
      <c r="E5911" s="81" t="s">
        <v>0</v>
      </c>
      <c r="F5911" s="81" t="s">
        <v>0</v>
      </c>
      <c r="G5911" s="81" t="s">
        <v>0</v>
      </c>
      <c r="H5911" s="6" t="s">
        <v>152</v>
      </c>
      <c r="I5911" s="104">
        <v>15</v>
      </c>
      <c r="J5911" s="104">
        <v>15</v>
      </c>
      <c r="K5911" s="104"/>
      <c r="L5911" s="104"/>
      <c r="M5911" s="104"/>
      <c r="N5911" s="104"/>
      <c r="O5911" s="104"/>
      <c r="P5911" s="104"/>
      <c r="Q5911" s="104"/>
      <c r="R5911" s="35"/>
    </row>
    <row r="5912" spans="1:18" s="34" customFormat="1" ht="31.2" thickBot="1" x14ac:dyDescent="0.35">
      <c r="A5912" s="127" t="s">
        <v>0</v>
      </c>
      <c r="B5912" s="127" t="s">
        <v>0</v>
      </c>
      <c r="C5912" s="127" t="s">
        <v>0</v>
      </c>
      <c r="D5912" s="127" t="s">
        <v>0</v>
      </c>
      <c r="E5912" s="127" t="s">
        <v>0</v>
      </c>
      <c r="F5912" s="127" t="s">
        <v>0</v>
      </c>
      <c r="G5912" s="127" t="s">
        <v>0</v>
      </c>
      <c r="H5912" s="29" t="s">
        <v>63</v>
      </c>
      <c r="I5912" s="124" t="s">
        <v>3013</v>
      </c>
      <c r="J5912" s="124" t="s">
        <v>2</v>
      </c>
      <c r="K5912" s="124" t="s">
        <v>3097</v>
      </c>
      <c r="L5912" s="124" t="s">
        <v>3097</v>
      </c>
      <c r="M5912" s="124" t="s">
        <v>3098</v>
      </c>
      <c r="N5912" s="124" t="s">
        <v>3099</v>
      </c>
      <c r="O5912" s="124" t="s">
        <v>3100</v>
      </c>
      <c r="P5912" s="124" t="s">
        <v>3097</v>
      </c>
      <c r="Q5912" s="126" t="s">
        <v>3101</v>
      </c>
      <c r="R5912" s="35"/>
    </row>
    <row r="5913" spans="1:18" x14ac:dyDescent="0.3">
      <c r="A5913" s="128"/>
      <c r="B5913" s="128"/>
      <c r="C5913" s="128"/>
      <c r="D5913" s="128"/>
      <c r="E5913" s="128"/>
      <c r="F5913" s="128"/>
      <c r="G5913" s="128"/>
      <c r="H5913" s="10" t="s">
        <v>0</v>
      </c>
      <c r="I5913" s="103">
        <v>1</v>
      </c>
      <c r="J5913" s="103">
        <v>2</v>
      </c>
      <c r="K5913" s="103">
        <v>3</v>
      </c>
      <c r="L5913" s="103" t="s">
        <v>3</v>
      </c>
      <c r="M5913" s="103">
        <v>5</v>
      </c>
      <c r="N5913" s="103">
        <v>6</v>
      </c>
      <c r="O5913" s="103">
        <v>7</v>
      </c>
      <c r="P5913" s="103" t="s">
        <v>3102</v>
      </c>
      <c r="Q5913" s="103">
        <v>9</v>
      </c>
      <c r="R5913" s="35"/>
    </row>
    <row r="5914" spans="1:18" x14ac:dyDescent="0.3">
      <c r="A5914" s="128"/>
      <c r="B5914" s="128"/>
      <c r="C5914" s="128"/>
      <c r="D5914" s="128"/>
      <c r="E5914" s="128"/>
      <c r="F5914" s="128"/>
      <c r="G5914" s="128"/>
      <c r="H5914" s="11" t="s">
        <v>95</v>
      </c>
      <c r="I5914" s="105">
        <f>SUM(I5871,I5873,I5874,I5875,I5876,I5878,I5880,I5882,I5883,I5884,I5890,I5893,I5895,I5900,I5901,I5902,I5904,I5905,I5909)</f>
        <v>6016853</v>
      </c>
      <c r="J5914" s="105">
        <f>SUM(J5871,J5873,J5874,J5875,J5876,J5878,J5880,J5882,J5883,J5884,J5890,J5893,J5895,J5900,J5901,J5902,J5904,J5905,J5909)</f>
        <v>5016853</v>
      </c>
      <c r="K5914" s="105">
        <f>SUM(K5871,K5873,K5874,K5875,K5876,K5878,K5880,K5882,K5883,K5884,K5890,K5893,K5895,K5900,K5901,K5902,K5904,K5905,K5909)</f>
        <v>0</v>
      </c>
      <c r="L5914" s="105">
        <f t="shared" si="2053"/>
        <v>1230247</v>
      </c>
      <c r="M5914" s="105">
        <f>SUM(M5871,M5873,M5874,M5875,M5876,M5878,M5880,M5882,M5883,M5884,M5890,M5893,M5895,M5900,M5901,M5902,M5904,M5905,M5909)</f>
        <v>38817</v>
      </c>
      <c r="N5914" s="105">
        <f t="shared" ref="N5914:O5914" si="2071">SUM(N5871,N5873,N5874,N5875,N5876,N5878,N5880,N5882,N5883,N5884,N5890,N5893,N5895,N5900,N5901,N5902,N5904,N5905,N5909)</f>
        <v>503480</v>
      </c>
      <c r="O5914" s="105">
        <f t="shared" si="2071"/>
        <v>687950</v>
      </c>
      <c r="P5914" s="105">
        <f t="shared" si="2055"/>
        <v>1230247</v>
      </c>
      <c r="Q5914" s="105">
        <f t="shared" si="2056"/>
        <v>24.522285185553574</v>
      </c>
      <c r="R5914" s="35"/>
    </row>
    <row r="5915" spans="1:18" x14ac:dyDescent="0.3">
      <c r="A5915" s="128"/>
      <c r="B5915" s="128"/>
      <c r="C5915" s="128"/>
      <c r="D5915" s="128"/>
      <c r="E5915" s="128"/>
      <c r="F5915" s="128"/>
      <c r="G5915" s="128"/>
      <c r="H5915" s="11" t="s">
        <v>96</v>
      </c>
      <c r="I5915" s="105">
        <f>SUM(I5891,I5888,I5894,I5899,I5906)</f>
        <v>5128123</v>
      </c>
      <c r="J5915" s="105">
        <f>SUM(J5891,J5888,J5894,J5899,J5906)</f>
        <v>3628123</v>
      </c>
      <c r="K5915" s="105">
        <f>SUM(K5891,K5888,K5894,K5899,K5906)</f>
        <v>0</v>
      </c>
      <c r="L5915" s="105">
        <f t="shared" si="2053"/>
        <v>890000</v>
      </c>
      <c r="M5915" s="105">
        <f>SUM(M5891,M5888,M5894,M5899,M5906)</f>
        <v>0</v>
      </c>
      <c r="N5915" s="105">
        <f t="shared" ref="N5915:O5915" si="2072">SUM(N5891,N5888,N5894,N5899,N5906)</f>
        <v>355000</v>
      </c>
      <c r="O5915" s="105">
        <f t="shared" si="2072"/>
        <v>535000</v>
      </c>
      <c r="P5915" s="105">
        <f t="shared" si="2055"/>
        <v>890000</v>
      </c>
      <c r="Q5915" s="105">
        <f t="shared" si="2056"/>
        <v>24.530590611178287</v>
      </c>
      <c r="R5915" s="35"/>
    </row>
    <row r="5916" spans="1:18" x14ac:dyDescent="0.3">
      <c r="A5916" s="128"/>
      <c r="B5916" s="128"/>
      <c r="C5916" s="128"/>
      <c r="D5916" s="128"/>
      <c r="E5916" s="128"/>
      <c r="F5916" s="128"/>
      <c r="G5916" s="128"/>
      <c r="H5916" s="12" t="s">
        <v>62</v>
      </c>
      <c r="I5916" s="105">
        <f>SUM(I5914:I5915)</f>
        <v>11144976</v>
      </c>
      <c r="J5916" s="105">
        <f>SUM(J5914:J5915)</f>
        <v>8644976</v>
      </c>
      <c r="K5916" s="105">
        <f>SUM(K5914:K5915)</f>
        <v>0</v>
      </c>
      <c r="L5916" s="105">
        <f t="shared" si="2053"/>
        <v>2120247</v>
      </c>
      <c r="M5916" s="105">
        <f>SUM(M5914:M5915)</f>
        <v>38817</v>
      </c>
      <c r="N5916" s="105">
        <f t="shared" ref="N5916:O5916" si="2073">SUM(N5914:N5915)</f>
        <v>858480</v>
      </c>
      <c r="O5916" s="105">
        <f t="shared" si="2073"/>
        <v>1222950</v>
      </c>
      <c r="P5916" s="105">
        <f t="shared" si="2055"/>
        <v>2120247</v>
      </c>
      <c r="Q5916" s="105">
        <f t="shared" si="2056"/>
        <v>24.525770806072799</v>
      </c>
      <c r="R5916" s="35"/>
    </row>
    <row r="5917" spans="1:18" x14ac:dyDescent="0.3">
      <c r="A5917" s="129"/>
      <c r="B5917" s="129"/>
      <c r="C5917" s="129"/>
      <c r="D5917" s="129"/>
      <c r="E5917" s="129"/>
      <c r="F5917" s="129"/>
      <c r="G5917" s="129"/>
      <c r="R5917" s="35"/>
    </row>
    <row r="5918" spans="1:18" x14ac:dyDescent="0.3">
      <c r="A5918" s="81" t="s">
        <v>0</v>
      </c>
      <c r="B5918" s="81" t="s">
        <v>0</v>
      </c>
      <c r="C5918" s="81" t="s">
        <v>0</v>
      </c>
      <c r="D5918" s="81" t="s">
        <v>0</v>
      </c>
      <c r="E5918" s="81" t="s">
        <v>0</v>
      </c>
      <c r="F5918" s="81" t="s">
        <v>0</v>
      </c>
      <c r="G5918" s="81" t="s">
        <v>0</v>
      </c>
      <c r="H5918" s="13" t="s">
        <v>0</v>
      </c>
      <c r="I5918" s="106"/>
      <c r="J5918" s="106"/>
      <c r="K5918" s="106"/>
      <c r="L5918" s="106"/>
      <c r="M5918" s="106"/>
      <c r="N5918" s="106"/>
      <c r="O5918" s="106"/>
      <c r="P5918" s="106"/>
      <c r="Q5918" s="106"/>
      <c r="R5918" s="35"/>
    </row>
    <row r="5919" spans="1:18" s="34" customFormat="1" x14ac:dyDescent="0.3">
      <c r="A5919" s="49" t="s">
        <v>0</v>
      </c>
      <c r="B5919" s="49" t="s">
        <v>0</v>
      </c>
      <c r="C5919" s="49" t="s">
        <v>0</v>
      </c>
      <c r="D5919" s="49" t="s">
        <v>0</v>
      </c>
      <c r="E5919" s="49" t="s">
        <v>0</v>
      </c>
      <c r="F5919" s="49" t="s">
        <v>0</v>
      </c>
      <c r="G5919" s="49" t="s">
        <v>0</v>
      </c>
      <c r="H5919" s="21" t="s">
        <v>2106</v>
      </c>
      <c r="I5919" s="112">
        <f>SUM(I5910)</f>
        <v>11144976</v>
      </c>
      <c r="J5919" s="112">
        <f>SUM(J5910)</f>
        <v>8644976</v>
      </c>
      <c r="K5919" s="112">
        <f>SUM(K5910)</f>
        <v>0</v>
      </c>
      <c r="L5919" s="112">
        <f t="shared" si="2053"/>
        <v>2120247</v>
      </c>
      <c r="M5919" s="112">
        <f>SUM(M5910)</f>
        <v>38817</v>
      </c>
      <c r="N5919" s="112">
        <f t="shared" ref="N5919:O5919" si="2074">SUM(N5910)</f>
        <v>858480</v>
      </c>
      <c r="O5919" s="112">
        <f t="shared" si="2074"/>
        <v>1222950</v>
      </c>
      <c r="P5919" s="112">
        <f t="shared" si="2055"/>
        <v>2120247</v>
      </c>
      <c r="Q5919" s="112">
        <f t="shared" si="2056"/>
        <v>24.525770806072799</v>
      </c>
      <c r="R5919" s="35"/>
    </row>
    <row r="5920" spans="1:18" x14ac:dyDescent="0.3">
      <c r="A5920" s="81" t="s">
        <v>0</v>
      </c>
      <c r="B5920" s="81" t="s">
        <v>0</v>
      </c>
      <c r="C5920" s="81" t="s">
        <v>0</v>
      </c>
      <c r="D5920" s="81" t="s">
        <v>0</v>
      </c>
      <c r="E5920" s="81" t="s">
        <v>0</v>
      </c>
      <c r="F5920" s="81" t="s">
        <v>0</v>
      </c>
      <c r="G5920" s="81" t="s">
        <v>0</v>
      </c>
      <c r="H5920" s="6" t="s">
        <v>152</v>
      </c>
      <c r="I5920" s="104">
        <f>I5911</f>
        <v>15</v>
      </c>
      <c r="J5920" s="104">
        <f>J5911</f>
        <v>15</v>
      </c>
      <c r="K5920" s="104"/>
      <c r="L5920" s="104"/>
      <c r="M5920" s="104"/>
      <c r="N5920" s="104"/>
      <c r="O5920" s="104"/>
      <c r="P5920" s="104"/>
      <c r="Q5920" s="104"/>
      <c r="R5920" s="35"/>
    </row>
    <row r="5921" spans="1:18" x14ac:dyDescent="0.3">
      <c r="A5921" s="81" t="s">
        <v>0</v>
      </c>
      <c r="B5921" s="81" t="s">
        <v>0</v>
      </c>
      <c r="C5921" s="81" t="s">
        <v>0</v>
      </c>
      <c r="D5921" s="81" t="s">
        <v>0</v>
      </c>
      <c r="E5921" s="81" t="s">
        <v>0</v>
      </c>
      <c r="F5921" s="81" t="s">
        <v>0</v>
      </c>
      <c r="G5921" s="81" t="s">
        <v>0</v>
      </c>
      <c r="H5921" s="14" t="s">
        <v>0</v>
      </c>
      <c r="I5921" s="107"/>
      <c r="J5921" s="107"/>
      <c r="K5921" s="107"/>
      <c r="L5921" s="107"/>
      <c r="M5921" s="107"/>
      <c r="N5921" s="107"/>
      <c r="O5921" s="107"/>
      <c r="P5921" s="107"/>
      <c r="Q5921" s="107"/>
      <c r="R5921" s="35"/>
    </row>
    <row r="5922" spans="1:18" s="1" customFormat="1" x14ac:dyDescent="0.3">
      <c r="A5922" s="43" t="s">
        <v>2075</v>
      </c>
      <c r="B5922" s="49" t="s">
        <v>0</v>
      </c>
      <c r="C5922" s="49" t="s">
        <v>0</v>
      </c>
      <c r="D5922" s="49" t="s">
        <v>0</v>
      </c>
      <c r="E5922" s="49" t="s">
        <v>0</v>
      </c>
      <c r="F5922" s="49" t="s">
        <v>0</v>
      </c>
      <c r="G5922" s="49" t="s">
        <v>0</v>
      </c>
      <c r="H5922" s="19" t="s">
        <v>0</v>
      </c>
      <c r="I5922" s="108"/>
      <c r="J5922" s="108"/>
      <c r="K5922" s="108"/>
      <c r="L5922" s="108"/>
      <c r="M5922" s="108"/>
      <c r="N5922" s="108"/>
      <c r="O5922" s="108"/>
      <c r="P5922" s="108"/>
      <c r="Q5922" s="108"/>
      <c r="R5922" s="35"/>
    </row>
    <row r="5923" spans="1:18" s="1" customFormat="1" ht="15" thickBot="1" x14ac:dyDescent="0.35">
      <c r="A5923" s="43" t="s">
        <v>2075</v>
      </c>
      <c r="B5923" s="43" t="s">
        <v>154</v>
      </c>
      <c r="C5923" s="44" t="s">
        <v>0</v>
      </c>
      <c r="D5923" s="44" t="s">
        <v>0</v>
      </c>
      <c r="E5923" s="49" t="s">
        <v>0</v>
      </c>
      <c r="F5923" s="49" t="s">
        <v>0</v>
      </c>
      <c r="G5923" s="49" t="s">
        <v>0</v>
      </c>
      <c r="H5923" s="19" t="s">
        <v>0</v>
      </c>
      <c r="I5923" s="108"/>
      <c r="J5923" s="108"/>
      <c r="K5923" s="108"/>
      <c r="L5923" s="108"/>
      <c r="M5923" s="108"/>
      <c r="N5923" s="108"/>
      <c r="O5923" s="108"/>
      <c r="P5923" s="108"/>
      <c r="Q5923" s="108"/>
      <c r="R5923" s="35"/>
    </row>
    <row r="5924" spans="1:18" s="34" customFormat="1" ht="31.2" thickBot="1" x14ac:dyDescent="0.35">
      <c r="A5924" s="45" t="s">
        <v>112</v>
      </c>
      <c r="B5924" s="45" t="s">
        <v>113</v>
      </c>
      <c r="C5924" s="45" t="s">
        <v>114</v>
      </c>
      <c r="D5924" s="46" t="s">
        <v>0</v>
      </c>
      <c r="E5924" s="45" t="s">
        <v>3014</v>
      </c>
      <c r="F5924" s="45" t="s">
        <v>115</v>
      </c>
      <c r="G5924" s="45" t="s">
        <v>116</v>
      </c>
      <c r="H5924" s="29" t="s">
        <v>1</v>
      </c>
      <c r="I5924" s="124" t="s">
        <v>3013</v>
      </c>
      <c r="J5924" s="124" t="s">
        <v>2</v>
      </c>
      <c r="K5924" s="124" t="s">
        <v>3097</v>
      </c>
      <c r="L5924" s="124" t="s">
        <v>3097</v>
      </c>
      <c r="M5924" s="124" t="s">
        <v>3098</v>
      </c>
      <c r="N5924" s="124" t="s">
        <v>3099</v>
      </c>
      <c r="O5924" s="124" t="s">
        <v>3100</v>
      </c>
      <c r="P5924" s="124" t="s">
        <v>3097</v>
      </c>
      <c r="Q5924" s="126" t="s">
        <v>3101</v>
      </c>
      <c r="R5924" s="35"/>
    </row>
    <row r="5925" spans="1:18" s="1" customFormat="1" x14ac:dyDescent="0.3">
      <c r="A5925" s="47" t="s">
        <v>0</v>
      </c>
      <c r="B5925" s="47" t="s">
        <v>0</v>
      </c>
      <c r="C5925" s="47" t="s">
        <v>0</v>
      </c>
      <c r="D5925" s="48" t="s">
        <v>0</v>
      </c>
      <c r="E5925" s="48" t="s">
        <v>0</v>
      </c>
      <c r="F5925" s="91" t="s">
        <v>0</v>
      </c>
      <c r="G5925" s="92" t="s">
        <v>0</v>
      </c>
      <c r="H5925" s="20" t="s">
        <v>0</v>
      </c>
      <c r="I5925" s="103">
        <v>1</v>
      </c>
      <c r="J5925" s="103">
        <v>2</v>
      </c>
      <c r="K5925" s="103">
        <v>3</v>
      </c>
      <c r="L5925" s="103" t="s">
        <v>3</v>
      </c>
      <c r="M5925" s="103">
        <v>5</v>
      </c>
      <c r="N5925" s="103">
        <v>6</v>
      </c>
      <c r="O5925" s="103">
        <v>7</v>
      </c>
      <c r="P5925" s="103" t="s">
        <v>3102</v>
      </c>
      <c r="Q5925" s="103">
        <v>9</v>
      </c>
      <c r="R5925" s="35"/>
    </row>
    <row r="5926" spans="1:18" s="1" customFormat="1" x14ac:dyDescent="0.3">
      <c r="A5926" s="43" t="s">
        <v>2075</v>
      </c>
      <c r="B5926" s="43" t="s">
        <v>154</v>
      </c>
      <c r="C5926" s="44" t="s">
        <v>2686</v>
      </c>
      <c r="D5926" s="44">
        <v>22020000</v>
      </c>
      <c r="E5926" s="49" t="s">
        <v>0</v>
      </c>
      <c r="F5926" s="49" t="s">
        <v>0</v>
      </c>
      <c r="G5926" s="49" t="s">
        <v>0</v>
      </c>
      <c r="H5926" s="19" t="s">
        <v>2705</v>
      </c>
      <c r="I5926" s="108"/>
      <c r="J5926" s="108"/>
      <c r="K5926" s="108"/>
      <c r="L5926" s="108">
        <f t="shared" si="2053"/>
        <v>0</v>
      </c>
      <c r="M5926" s="108">
        <v>0</v>
      </c>
      <c r="N5926" s="108"/>
      <c r="O5926" s="108"/>
      <c r="P5926" s="108">
        <f t="shared" si="2055"/>
        <v>0</v>
      </c>
      <c r="Q5926" s="108" t="str">
        <f t="shared" si="2056"/>
        <v>-</v>
      </c>
      <c r="R5926" s="35"/>
    </row>
    <row r="5927" spans="1:18" s="34" customFormat="1" ht="20.399999999999999" x14ac:dyDescent="0.3">
      <c r="A5927" s="43" t="s">
        <v>0</v>
      </c>
      <c r="B5927" s="43" t="s">
        <v>0</v>
      </c>
      <c r="C5927" s="43" t="s">
        <v>0</v>
      </c>
      <c r="D5927" s="49" t="s">
        <v>0</v>
      </c>
      <c r="E5927" s="49" t="s">
        <v>0</v>
      </c>
      <c r="F5927" s="49" t="s">
        <v>0</v>
      </c>
      <c r="G5927" s="49" t="s">
        <v>0</v>
      </c>
      <c r="H5927" s="21" t="s">
        <v>26</v>
      </c>
      <c r="I5927" s="112">
        <f>SUM(I5928,I5936,I5938)</f>
        <v>20670289</v>
      </c>
      <c r="J5927" s="112">
        <f>SUM(J5928,J5936,J5938)</f>
        <v>19600199</v>
      </c>
      <c r="K5927" s="112">
        <f>SUM(K5928,K5936,K5938)</f>
        <v>0</v>
      </c>
      <c r="L5927" s="112">
        <f t="shared" si="2053"/>
        <v>4789190</v>
      </c>
      <c r="M5927" s="112">
        <f>SUM(M5928,M5936,M5938)</f>
        <v>1407129</v>
      </c>
      <c r="N5927" s="112">
        <f t="shared" ref="N5927:O5927" si="2075">SUM(N5928,N5936,N5938)</f>
        <v>1710603</v>
      </c>
      <c r="O5927" s="112">
        <f t="shared" si="2075"/>
        <v>1671458</v>
      </c>
      <c r="P5927" s="112">
        <f t="shared" si="2055"/>
        <v>4789190</v>
      </c>
      <c r="Q5927" s="112">
        <f t="shared" si="2056"/>
        <v>24.434394773236743</v>
      </c>
      <c r="R5927" s="35"/>
    </row>
    <row r="5928" spans="1:18" s="1" customFormat="1" x14ac:dyDescent="0.3">
      <c r="A5928" s="44" t="s">
        <v>2075</v>
      </c>
      <c r="B5928" s="44" t="s">
        <v>154</v>
      </c>
      <c r="C5928" s="44" t="s">
        <v>2686</v>
      </c>
      <c r="D5928" s="44">
        <v>22020000</v>
      </c>
      <c r="E5928" s="49" t="s">
        <v>2689</v>
      </c>
      <c r="F5928" s="49" t="s">
        <v>0</v>
      </c>
      <c r="G5928" s="49" t="s">
        <v>0</v>
      </c>
      <c r="H5928" s="19" t="s">
        <v>5</v>
      </c>
      <c r="I5928" s="104">
        <f>SUM(I5929,I5930)</f>
        <v>15236916</v>
      </c>
      <c r="J5928" s="104">
        <f>SUM(J5929,J5930)</f>
        <v>15236916</v>
      </c>
      <c r="K5928" s="104">
        <f>SUM(K5929,K5930)</f>
        <v>0</v>
      </c>
      <c r="L5928" s="104">
        <f t="shared" si="2053"/>
        <v>3781308</v>
      </c>
      <c r="M5928" s="104">
        <f>SUM(M5929,M5930)</f>
        <v>1224280</v>
      </c>
      <c r="N5928" s="104">
        <f t="shared" ref="N5928:O5928" si="2076">SUM(N5929,N5930)</f>
        <v>1290429</v>
      </c>
      <c r="O5928" s="104">
        <f t="shared" si="2076"/>
        <v>1266599</v>
      </c>
      <c r="P5928" s="104">
        <f t="shared" si="2055"/>
        <v>3781308</v>
      </c>
      <c r="Q5928" s="104">
        <f t="shared" si="2056"/>
        <v>24.816754256570032</v>
      </c>
      <c r="R5928" s="35"/>
    </row>
    <row r="5929" spans="1:18" s="1" customFormat="1" x14ac:dyDescent="0.3">
      <c r="A5929" s="44" t="s">
        <v>2075</v>
      </c>
      <c r="B5929" s="44" t="s">
        <v>154</v>
      </c>
      <c r="C5929" s="44" t="s">
        <v>2686</v>
      </c>
      <c r="D5929" s="44">
        <v>22020000</v>
      </c>
      <c r="E5929" s="88" t="s">
        <v>3015</v>
      </c>
      <c r="F5929" s="44" t="s">
        <v>0</v>
      </c>
      <c r="G5929" s="81" t="s">
        <v>3051</v>
      </c>
      <c r="H5929" s="22" t="s">
        <v>6</v>
      </c>
      <c r="I5929" s="108">
        <f>SUM(I5978,I6020,I6061,I6101,I6142,I6182,I6221,I6269,I6324,I6364,I6405,I6448,I6490)</f>
        <v>13432502</v>
      </c>
      <c r="J5929" s="108">
        <f>SUM(J5978,J6020,J6061,J6101,J6142,J6182,J6221,J6269,J6324,J6364,J6405,J6448,J6490)</f>
        <v>13432502</v>
      </c>
      <c r="K5929" s="108">
        <f>SUM(K5978,K6020,K6061,K6101,K6142,K6182,K6221,K6269,K6324,K6364,K6405,K6448,K6490)</f>
        <v>0</v>
      </c>
      <c r="L5929" s="108">
        <f t="shared" si="2053"/>
        <v>3357398</v>
      </c>
      <c r="M5929" s="108">
        <f>SUM(M5978,M6020,M6061,M6101,M6142,M6182,M6221,M6269,M6324,M6364,M6405,M6448,M6490)</f>
        <v>1101598</v>
      </c>
      <c r="N5929" s="108">
        <f t="shared" ref="N5929:O5929" si="2077">SUM(N5978,N6020,N6061,N6101,N6142,N6182,N6221,N6269,N6324,N6364,N6405,N6448,N6490)</f>
        <v>1127900</v>
      </c>
      <c r="O5929" s="108">
        <f t="shared" si="2077"/>
        <v>1127900</v>
      </c>
      <c r="P5929" s="108">
        <f t="shared" si="2055"/>
        <v>3357398</v>
      </c>
      <c r="Q5929" s="108">
        <f t="shared" si="2056"/>
        <v>24.994584032073845</v>
      </c>
      <c r="R5929" s="35"/>
    </row>
    <row r="5930" spans="1:18" s="1" customFormat="1" x14ac:dyDescent="0.3">
      <c r="A5930" s="43" t="s">
        <v>2075</v>
      </c>
      <c r="B5930" s="43" t="s">
        <v>154</v>
      </c>
      <c r="C5930" s="43" t="s">
        <v>2686</v>
      </c>
      <c r="D5930" s="43">
        <v>22020000</v>
      </c>
      <c r="E5930" s="43" t="s">
        <v>2690</v>
      </c>
      <c r="F5930" s="44" t="s">
        <v>0</v>
      </c>
      <c r="G5930" s="83" t="s">
        <v>0</v>
      </c>
      <c r="H5930" s="19" t="s">
        <v>7</v>
      </c>
      <c r="I5930" s="109">
        <f>SUM(I5931:I5935)</f>
        <v>1804414</v>
      </c>
      <c r="J5930" s="109">
        <f>SUM(J5931:J5935)</f>
        <v>1804414</v>
      </c>
      <c r="K5930" s="109">
        <f>SUM(K5931:K5935)</f>
        <v>0</v>
      </c>
      <c r="L5930" s="109">
        <f t="shared" si="2053"/>
        <v>423910</v>
      </c>
      <c r="M5930" s="109">
        <f>SUM(M5931:M5935)</f>
        <v>122682</v>
      </c>
      <c r="N5930" s="109">
        <f t="shared" ref="N5930:O5930" si="2078">SUM(N5931:N5935)</f>
        <v>162529</v>
      </c>
      <c r="O5930" s="109">
        <f t="shared" si="2078"/>
        <v>138699</v>
      </c>
      <c r="P5930" s="109">
        <f t="shared" si="2055"/>
        <v>423910</v>
      </c>
      <c r="Q5930" s="109">
        <f t="shared" si="2056"/>
        <v>23.492945632210791</v>
      </c>
      <c r="R5930" s="35"/>
    </row>
    <row r="5931" spans="1:18" s="1" customFormat="1" x14ac:dyDescent="0.3">
      <c r="A5931" s="44" t="s">
        <v>2075</v>
      </c>
      <c r="B5931" s="44" t="s">
        <v>154</v>
      </c>
      <c r="C5931" s="44" t="s">
        <v>2686</v>
      </c>
      <c r="D5931" s="44">
        <v>22020000</v>
      </c>
      <c r="E5931" s="88" t="s">
        <v>3016</v>
      </c>
      <c r="F5931" s="44" t="s">
        <v>0</v>
      </c>
      <c r="G5931" s="81" t="s">
        <v>3051</v>
      </c>
      <c r="H5931" s="22" t="s">
        <v>9</v>
      </c>
      <c r="I5931" s="108">
        <f>SUM(I5980,I6022,I6063,I6103,I6144,I6184,I6223,I6271,I6326,I6366,I6407,I6450,I6492)</f>
        <v>280968</v>
      </c>
      <c r="J5931" s="108">
        <f>SUM(J5980,J6022,J6063,J6103,J6144,J6184,J6223,J6271,J6326,J6366,J6407,J6450,J6492)</f>
        <v>280968</v>
      </c>
      <c r="K5931" s="108">
        <f>SUM(K5980,K6022,K6063,K6103,K6144,K6184,K6223,K6271,K6326,K6366,K6407,K6450,K6492)</f>
        <v>0</v>
      </c>
      <c r="L5931" s="108">
        <f t="shared" si="2053"/>
        <v>75080</v>
      </c>
      <c r="M5931" s="108">
        <f>SUM(M5980,M6022,M6063,M6103,M6144,M6184,M6223,M6271,M6326,M6366,M6407,M6450,M6492)</f>
        <v>24082</v>
      </c>
      <c r="N5931" s="108">
        <f t="shared" ref="N5931:O5931" si="2079">SUM(N5980,N6022,N6063,N6103,N6144,N6184,N6223,N6271,N6326,N6366,N6407,N6450,N6492)</f>
        <v>25499</v>
      </c>
      <c r="O5931" s="108">
        <f t="shared" si="2079"/>
        <v>25499</v>
      </c>
      <c r="P5931" s="108">
        <f t="shared" si="2055"/>
        <v>75080</v>
      </c>
      <c r="Q5931" s="108">
        <f t="shared" si="2056"/>
        <v>26.721904273796305</v>
      </c>
      <c r="R5931" s="35"/>
    </row>
    <row r="5932" spans="1:18" s="1" customFormat="1" x14ac:dyDescent="0.3">
      <c r="A5932" s="44" t="s">
        <v>2075</v>
      </c>
      <c r="B5932" s="44" t="s">
        <v>154</v>
      </c>
      <c r="C5932" s="44" t="s">
        <v>2686</v>
      </c>
      <c r="D5932" s="44">
        <v>22020000</v>
      </c>
      <c r="E5932" s="88" t="s">
        <v>3016</v>
      </c>
      <c r="F5932" s="44" t="s">
        <v>0</v>
      </c>
      <c r="G5932" s="81" t="s">
        <v>3051</v>
      </c>
      <c r="H5932" s="22" t="s">
        <v>11</v>
      </c>
      <c r="I5932" s="108">
        <f>SUM(I5984,I6026,I6066,I6107,I6147,I6187,I6226,I6275,I6330,I6369,I6411,I6453,I6496)</f>
        <v>85110</v>
      </c>
      <c r="J5932" s="108">
        <f>SUM(J5984,J6026,J6066,J6107,J6147,J6187,J6226,J6275,J6330,J6369,J6411,J6453,J6496)</f>
        <v>85110</v>
      </c>
      <c r="K5932" s="108">
        <f>SUM(K5984,K6026,K6066,K6107,K6147,K6187,K6226,K6275,K6330,K6369,K6411,K6453,K6496)</f>
        <v>0</v>
      </c>
      <c r="L5932" s="108">
        <f t="shared" si="2053"/>
        <v>30630</v>
      </c>
      <c r="M5932" s="108">
        <f>SUM(M5984,M6026,M6066,M6107,M6147,M6187,M6226,M6275,M6330,M6369,M6411,M6453,M6496)</f>
        <v>0</v>
      </c>
      <c r="N5932" s="108">
        <f t="shared" ref="N5932:O5932" si="2080">SUM(N5984,N6026,N6066,N6107,N6147,N6187,N6226,N6275,N6330,N6369,N6411,N6453,N6496)</f>
        <v>30630</v>
      </c>
      <c r="O5932" s="108">
        <f t="shared" si="2080"/>
        <v>0</v>
      </c>
      <c r="P5932" s="108">
        <f t="shared" si="2055"/>
        <v>30630</v>
      </c>
      <c r="Q5932" s="108">
        <f t="shared" si="2056"/>
        <v>35.98872047937963</v>
      </c>
      <c r="R5932" s="35"/>
    </row>
    <row r="5933" spans="1:18" s="1" customFormat="1" x14ac:dyDescent="0.3">
      <c r="A5933" s="44" t="s">
        <v>2075</v>
      </c>
      <c r="B5933" s="44" t="s">
        <v>154</v>
      </c>
      <c r="C5933" s="44" t="s">
        <v>2686</v>
      </c>
      <c r="D5933" s="44">
        <v>22020000</v>
      </c>
      <c r="E5933" s="88" t="s">
        <v>3016</v>
      </c>
      <c r="F5933" s="44" t="s">
        <v>0</v>
      </c>
      <c r="G5933" s="81" t="s">
        <v>3051</v>
      </c>
      <c r="H5933" s="22" t="s">
        <v>10</v>
      </c>
      <c r="I5933" s="108">
        <f>SUM(I5982,I6024,I6065,I6105,I6146,I6186,I6225,I6273,I6328,I6368,I6409,I6452,I6494)</f>
        <v>248993</v>
      </c>
      <c r="J5933" s="108">
        <f>SUM(J5982,J6024,J6065,J6105,J6146,J6186,J6225,J6273,J6328,J6368,J6409,J6452,J6494)</f>
        <v>248993</v>
      </c>
      <c r="K5933" s="108">
        <f>SUM(K5982,K6024,K6065,K6105,K6146,K6186,K6225,K6273,K6328,K6368,K6409,K6452,K6494)</f>
        <v>0</v>
      </c>
      <c r="L5933" s="108">
        <f t="shared" si="2053"/>
        <v>0</v>
      </c>
      <c r="M5933" s="108">
        <f>SUM(M5982,M6024,M6065,M6105,M6146,M6186,M6225,M6273,M6328,M6368,M6409,M6452,M6494)</f>
        <v>0</v>
      </c>
      <c r="N5933" s="108">
        <f t="shared" ref="N5933:O5933" si="2081">SUM(N5982,N6024,N6065,N6105,N6146,N6186,N6225,N6273,N6328,N6368,N6409,N6452,N6494)</f>
        <v>0</v>
      </c>
      <c r="O5933" s="108">
        <f t="shared" si="2081"/>
        <v>0</v>
      </c>
      <c r="P5933" s="108">
        <f t="shared" si="2055"/>
        <v>0</v>
      </c>
      <c r="Q5933" s="108">
        <f t="shared" si="2056"/>
        <v>0</v>
      </c>
      <c r="R5933" s="35"/>
    </row>
    <row r="5934" spans="1:18" s="1" customFormat="1" x14ac:dyDescent="0.3">
      <c r="A5934" s="44" t="s">
        <v>2075</v>
      </c>
      <c r="B5934" s="44" t="s">
        <v>154</v>
      </c>
      <c r="C5934" s="44" t="s">
        <v>2686</v>
      </c>
      <c r="D5934" s="44">
        <v>22020000</v>
      </c>
      <c r="E5934" s="88" t="s">
        <v>3016</v>
      </c>
      <c r="F5934" s="44" t="s">
        <v>0</v>
      </c>
      <c r="G5934" s="81" t="s">
        <v>3051</v>
      </c>
      <c r="H5934" s="22" t="s">
        <v>12</v>
      </c>
      <c r="I5934" s="108">
        <f>SUM(I5981,I6023,I6064,I6104,I6145,I6185,I6224,I6272,I6327,I6367,I6408,I6451,I6493)</f>
        <v>1136443</v>
      </c>
      <c r="J5934" s="108">
        <f>SUM(J5981,J6023,J6064,J6104,J6145,J6185,J6224,J6272,J6327,J6367,J6408,J6451,J6493)</f>
        <v>1136443</v>
      </c>
      <c r="K5934" s="108">
        <f>SUM(K5981,K6023,K6064,K6104,K6145,K6185,K6224,K6272,K6327,K6367,K6408,K6451,K6493)</f>
        <v>0</v>
      </c>
      <c r="L5934" s="108">
        <f t="shared" si="2053"/>
        <v>312200</v>
      </c>
      <c r="M5934" s="108">
        <f>SUM(M5981,M6023,M6064,M6104,M6145,M6185,M6224,M6272,M6327,M6367,M6408,M6451,M6493)</f>
        <v>98600</v>
      </c>
      <c r="N5934" s="108">
        <f t="shared" ref="N5934:O5934" si="2082">SUM(N5981,N6023,N6064,N6104,N6145,N6185,N6224,N6272,N6327,N6367,N6408,N6451,N6493)</f>
        <v>106400</v>
      </c>
      <c r="O5934" s="108">
        <f t="shared" si="2082"/>
        <v>107200</v>
      </c>
      <c r="P5934" s="108">
        <f t="shared" si="2055"/>
        <v>312200</v>
      </c>
      <c r="Q5934" s="108">
        <f t="shared" si="2056"/>
        <v>27.471681377772576</v>
      </c>
      <c r="R5934" s="35"/>
    </row>
    <row r="5935" spans="1:18" s="1" customFormat="1" x14ac:dyDescent="0.3">
      <c r="A5935" s="44" t="s">
        <v>2075</v>
      </c>
      <c r="B5935" s="44" t="s">
        <v>154</v>
      </c>
      <c r="C5935" s="44" t="s">
        <v>2686</v>
      </c>
      <c r="D5935" s="44">
        <v>22020000</v>
      </c>
      <c r="E5935" s="88" t="s">
        <v>3016</v>
      </c>
      <c r="F5935" s="44" t="s">
        <v>0</v>
      </c>
      <c r="G5935" s="81" t="s">
        <v>3051</v>
      </c>
      <c r="H5935" s="22" t="s">
        <v>8</v>
      </c>
      <c r="I5935" s="108">
        <f>SUM(I5983,I6025,I6106,I6274,I6329,I6410,I6495)</f>
        <v>52900</v>
      </c>
      <c r="J5935" s="108">
        <f>SUM(J5983,J6025,J6106,J6274,J6329,J6410,J6495)</f>
        <v>52900</v>
      </c>
      <c r="K5935" s="108">
        <f>SUM(K5983,K6025,K6106,K6274,K6329,K6410,K6495)</f>
        <v>0</v>
      </c>
      <c r="L5935" s="108">
        <f t="shared" si="2053"/>
        <v>6000</v>
      </c>
      <c r="M5935" s="108">
        <f>SUM(M5983,M6025,M6106,M6274,M6329,M6410,M6495)</f>
        <v>0</v>
      </c>
      <c r="N5935" s="108">
        <f t="shared" ref="N5935:O5935" si="2083">SUM(N5983,N6025,N6106,N6274,N6329,N6410,N6495)</f>
        <v>0</v>
      </c>
      <c r="O5935" s="108">
        <f t="shared" si="2083"/>
        <v>6000</v>
      </c>
      <c r="P5935" s="108">
        <f t="shared" si="2055"/>
        <v>6000</v>
      </c>
      <c r="Q5935" s="108">
        <f t="shared" si="2056"/>
        <v>11.342155009451796</v>
      </c>
      <c r="R5935" s="35"/>
    </row>
    <row r="5936" spans="1:18" s="1" customFormat="1" x14ac:dyDescent="0.3">
      <c r="A5936" s="44" t="s">
        <v>2075</v>
      </c>
      <c r="B5936" s="44" t="s">
        <v>154</v>
      </c>
      <c r="C5936" s="44" t="s">
        <v>2686</v>
      </c>
      <c r="D5936" s="44">
        <v>22020000</v>
      </c>
      <c r="E5936" s="49" t="s">
        <v>2691</v>
      </c>
      <c r="F5936" s="49" t="s">
        <v>0</v>
      </c>
      <c r="G5936" s="49" t="s">
        <v>0</v>
      </c>
      <c r="H5936" s="19" t="s">
        <v>14</v>
      </c>
      <c r="I5936" s="104">
        <f t="shared" ref="I5936:O5936" si="2084">SUM(I5937)</f>
        <v>1405128</v>
      </c>
      <c r="J5936" s="104">
        <f t="shared" si="2084"/>
        <v>1405128</v>
      </c>
      <c r="K5936" s="104">
        <f t="shared" si="2084"/>
        <v>0</v>
      </c>
      <c r="L5936" s="104">
        <f t="shared" ref="L5936:L5999" si="2085">SUM(M5936:O5936)</f>
        <v>382579</v>
      </c>
      <c r="M5936" s="104">
        <f t="shared" si="2084"/>
        <v>115679</v>
      </c>
      <c r="N5936" s="104">
        <f t="shared" si="2084"/>
        <v>145500</v>
      </c>
      <c r="O5936" s="104">
        <f t="shared" si="2084"/>
        <v>121400</v>
      </c>
      <c r="P5936" s="104">
        <f t="shared" si="2055"/>
        <v>382579</v>
      </c>
      <c r="Q5936" s="104">
        <f t="shared" si="2056"/>
        <v>27.227341566035264</v>
      </c>
      <c r="R5936" s="35"/>
    </row>
    <row r="5937" spans="1:18" s="1" customFormat="1" x14ac:dyDescent="0.3">
      <c r="A5937" s="44" t="s">
        <v>2075</v>
      </c>
      <c r="B5937" s="44" t="s">
        <v>154</v>
      </c>
      <c r="C5937" s="44" t="s">
        <v>2686</v>
      </c>
      <c r="D5937" s="44">
        <v>22020000</v>
      </c>
      <c r="E5937" s="88" t="s">
        <v>3017</v>
      </c>
      <c r="F5937" s="44" t="s">
        <v>0</v>
      </c>
      <c r="G5937" s="81" t="s">
        <v>3051</v>
      </c>
      <c r="H5937" s="22" t="s">
        <v>15</v>
      </c>
      <c r="I5937" s="108">
        <f>SUM(I5986,I6028,I6068,I6109,I6149,I6189,I6228,I6277,I6332,I6371,I6413,I6455,I6498)</f>
        <v>1405128</v>
      </c>
      <c r="J5937" s="108">
        <f>SUM(J5986,J6028,J6068,J6109,J6149,J6189,J6228,J6277,J6332,J6371,J6413,J6455,J6498)</f>
        <v>1405128</v>
      </c>
      <c r="K5937" s="108">
        <f>SUM(K5986,K6028,K6068,K6109,K6149,K6189,K6228,K6277,K6332,K6371,K6413,K6455,K6498)</f>
        <v>0</v>
      </c>
      <c r="L5937" s="108">
        <f t="shared" si="2085"/>
        <v>382579</v>
      </c>
      <c r="M5937" s="108">
        <f>SUM(M5986,M6028,M6068,M6109,M6149,M6189,M6228,M6277,M6332,M6371,M6413,M6455,M6498)</f>
        <v>115679</v>
      </c>
      <c r="N5937" s="108">
        <f t="shared" ref="N5937:O5937" si="2086">SUM(N5986,N6028,N6068,N6109,N6149,N6189,N6228,N6277,N6332,N6371,N6413,N6455,N6498)</f>
        <v>145500</v>
      </c>
      <c r="O5937" s="108">
        <f t="shared" si="2086"/>
        <v>121400</v>
      </c>
      <c r="P5937" s="108">
        <f t="shared" ref="P5937:P6000" si="2087">K5937+L5937</f>
        <v>382579</v>
      </c>
      <c r="Q5937" s="108">
        <f t="shared" ref="Q5937:Q6000" si="2088">IF(J5937=0,"-",P5937/J5937*100)</f>
        <v>27.227341566035264</v>
      </c>
      <c r="R5937" s="35"/>
    </row>
    <row r="5938" spans="1:18" s="1" customFormat="1" x14ac:dyDescent="0.3">
      <c r="A5938" s="44" t="s">
        <v>2075</v>
      </c>
      <c r="B5938" s="44" t="s">
        <v>154</v>
      </c>
      <c r="C5938" s="44" t="s">
        <v>2686</v>
      </c>
      <c r="D5938" s="44">
        <v>22020000</v>
      </c>
      <c r="E5938" s="49" t="s">
        <v>2692</v>
      </c>
      <c r="F5938" s="49" t="s">
        <v>0</v>
      </c>
      <c r="G5938" s="49" t="s">
        <v>0</v>
      </c>
      <c r="H5938" s="19" t="s">
        <v>16</v>
      </c>
      <c r="I5938" s="109">
        <f>SUM(I5939:I5947)</f>
        <v>4028245</v>
      </c>
      <c r="J5938" s="109">
        <f>SUM(J5939:J5947)</f>
        <v>2958155</v>
      </c>
      <c r="K5938" s="109">
        <f>SUM(K5939:K5947)</f>
        <v>0</v>
      </c>
      <c r="L5938" s="109">
        <f t="shared" si="2085"/>
        <v>625303</v>
      </c>
      <c r="M5938" s="109">
        <f>SUM(M5939:M5947)</f>
        <v>67170</v>
      </c>
      <c r="N5938" s="109">
        <f t="shared" ref="N5938:O5938" si="2089">SUM(N5939:N5947)</f>
        <v>274674</v>
      </c>
      <c r="O5938" s="109">
        <f t="shared" si="2089"/>
        <v>283459</v>
      </c>
      <c r="P5938" s="109">
        <f t="shared" si="2087"/>
        <v>625303</v>
      </c>
      <c r="Q5938" s="109">
        <f t="shared" si="2088"/>
        <v>21.138277067969732</v>
      </c>
      <c r="R5938" s="35"/>
    </row>
    <row r="5939" spans="1:18" s="1" customFormat="1" x14ac:dyDescent="0.3">
      <c r="A5939" s="44" t="s">
        <v>2075</v>
      </c>
      <c r="B5939" s="44" t="s">
        <v>154</v>
      </c>
      <c r="C5939" s="44" t="s">
        <v>2686</v>
      </c>
      <c r="D5939" s="44">
        <v>22020000</v>
      </c>
      <c r="E5939" s="88" t="s">
        <v>3018</v>
      </c>
      <c r="F5939" s="44" t="s">
        <v>0</v>
      </c>
      <c r="G5939" s="81" t="s">
        <v>3051</v>
      </c>
      <c r="H5939" s="22" t="s">
        <v>17</v>
      </c>
      <c r="I5939" s="108">
        <f t="shared" ref="I5939:K5947" si="2090">SUM(I5988,I6030,I6070,I6111,I6151,I6191,I6230,I6279,I6334,I6373,I6415,I6457,I6500)</f>
        <v>183575</v>
      </c>
      <c r="J5939" s="108">
        <f t="shared" si="2090"/>
        <v>66575</v>
      </c>
      <c r="K5939" s="108">
        <f t="shared" si="2090"/>
        <v>0</v>
      </c>
      <c r="L5939" s="108">
        <f t="shared" si="2085"/>
        <v>8500</v>
      </c>
      <c r="M5939" s="108">
        <f t="shared" ref="M5939:O5947" si="2091">SUM(M5988,M6030,M6070,M6111,M6151,M6191,M6230,M6279,M6334,M6373,M6415,M6457,M6500)</f>
        <v>0</v>
      </c>
      <c r="N5939" s="108">
        <f t="shared" si="2091"/>
        <v>5000</v>
      </c>
      <c r="O5939" s="108">
        <f t="shared" si="2091"/>
        <v>3500</v>
      </c>
      <c r="P5939" s="108">
        <f t="shared" si="2087"/>
        <v>8500</v>
      </c>
      <c r="Q5939" s="108">
        <f t="shared" si="2088"/>
        <v>12.767555388659407</v>
      </c>
      <c r="R5939" s="35"/>
    </row>
    <row r="5940" spans="1:18" s="1" customFormat="1" x14ac:dyDescent="0.3">
      <c r="A5940" s="44" t="s">
        <v>2075</v>
      </c>
      <c r="B5940" s="44" t="s">
        <v>154</v>
      </c>
      <c r="C5940" s="44" t="s">
        <v>2686</v>
      </c>
      <c r="D5940" s="44">
        <v>22020000</v>
      </c>
      <c r="E5940" s="88" t="s">
        <v>3031</v>
      </c>
      <c r="F5940" s="44" t="s">
        <v>0</v>
      </c>
      <c r="G5940" s="81" t="s">
        <v>3051</v>
      </c>
      <c r="H5940" s="22" t="s">
        <v>18</v>
      </c>
      <c r="I5940" s="108">
        <f t="shared" si="2090"/>
        <v>439582</v>
      </c>
      <c r="J5940" s="108">
        <f t="shared" si="2090"/>
        <v>439582</v>
      </c>
      <c r="K5940" s="108">
        <f t="shared" si="2090"/>
        <v>0</v>
      </c>
      <c r="L5940" s="108">
        <f t="shared" si="2085"/>
        <v>113900</v>
      </c>
      <c r="M5940" s="108">
        <f t="shared" si="2091"/>
        <v>0</v>
      </c>
      <c r="N5940" s="108">
        <f t="shared" si="2091"/>
        <v>59600</v>
      </c>
      <c r="O5940" s="108">
        <f t="shared" si="2091"/>
        <v>54300</v>
      </c>
      <c r="P5940" s="108">
        <f t="shared" si="2087"/>
        <v>113900</v>
      </c>
      <c r="Q5940" s="108">
        <f t="shared" si="2088"/>
        <v>25.910979066476791</v>
      </c>
      <c r="R5940" s="35"/>
    </row>
    <row r="5941" spans="1:18" s="1" customFormat="1" x14ac:dyDescent="0.3">
      <c r="A5941" s="44" t="s">
        <v>2075</v>
      </c>
      <c r="B5941" s="44" t="s">
        <v>154</v>
      </c>
      <c r="C5941" s="44" t="s">
        <v>2686</v>
      </c>
      <c r="D5941" s="44">
        <v>22020000</v>
      </c>
      <c r="E5941" s="88" t="s">
        <v>3032</v>
      </c>
      <c r="F5941" s="44" t="s">
        <v>0</v>
      </c>
      <c r="G5941" s="81" t="s">
        <v>3051</v>
      </c>
      <c r="H5941" s="22" t="s">
        <v>19</v>
      </c>
      <c r="I5941" s="108">
        <f t="shared" si="2090"/>
        <v>176650</v>
      </c>
      <c r="J5941" s="108">
        <f t="shared" si="2090"/>
        <v>166650</v>
      </c>
      <c r="K5941" s="108">
        <f t="shared" si="2090"/>
        <v>0</v>
      </c>
      <c r="L5941" s="108">
        <f t="shared" si="2085"/>
        <v>34420</v>
      </c>
      <c r="M5941" s="108">
        <f t="shared" si="2091"/>
        <v>0</v>
      </c>
      <c r="N5941" s="108">
        <f t="shared" si="2091"/>
        <v>17210</v>
      </c>
      <c r="O5941" s="108">
        <f t="shared" si="2091"/>
        <v>17210</v>
      </c>
      <c r="P5941" s="108">
        <f t="shared" si="2087"/>
        <v>34420</v>
      </c>
      <c r="Q5941" s="108">
        <f t="shared" si="2088"/>
        <v>20.654065406540653</v>
      </c>
      <c r="R5941" s="35"/>
    </row>
    <row r="5942" spans="1:18" s="1" customFormat="1" x14ac:dyDescent="0.3">
      <c r="A5942" s="44" t="s">
        <v>2075</v>
      </c>
      <c r="B5942" s="44" t="s">
        <v>154</v>
      </c>
      <c r="C5942" s="44" t="s">
        <v>2686</v>
      </c>
      <c r="D5942" s="44">
        <v>22020000</v>
      </c>
      <c r="E5942" s="88" t="s">
        <v>3026</v>
      </c>
      <c r="F5942" s="44" t="s">
        <v>0</v>
      </c>
      <c r="G5942" s="81" t="s">
        <v>3051</v>
      </c>
      <c r="H5942" s="22" t="s">
        <v>20</v>
      </c>
      <c r="I5942" s="108">
        <f t="shared" si="2090"/>
        <v>243175</v>
      </c>
      <c r="J5942" s="108">
        <f t="shared" si="2090"/>
        <v>154675</v>
      </c>
      <c r="K5942" s="108">
        <f t="shared" si="2090"/>
        <v>0</v>
      </c>
      <c r="L5942" s="108">
        <f t="shared" si="2085"/>
        <v>46425</v>
      </c>
      <c r="M5942" s="108">
        <f t="shared" si="2091"/>
        <v>11825</v>
      </c>
      <c r="N5942" s="108">
        <f t="shared" si="2091"/>
        <v>17350</v>
      </c>
      <c r="O5942" s="108">
        <f t="shared" si="2091"/>
        <v>17250</v>
      </c>
      <c r="P5942" s="108">
        <f t="shared" si="2087"/>
        <v>46425</v>
      </c>
      <c r="Q5942" s="108">
        <f t="shared" si="2088"/>
        <v>30.014546630030708</v>
      </c>
      <c r="R5942" s="35"/>
    </row>
    <row r="5943" spans="1:18" s="1" customFormat="1" x14ac:dyDescent="0.3">
      <c r="A5943" s="44" t="s">
        <v>2075</v>
      </c>
      <c r="B5943" s="44" t="s">
        <v>154</v>
      </c>
      <c r="C5943" s="44" t="s">
        <v>2686</v>
      </c>
      <c r="D5943" s="44">
        <v>22020000</v>
      </c>
      <c r="E5943" s="88" t="s">
        <v>3033</v>
      </c>
      <c r="F5943" s="44" t="s">
        <v>0</v>
      </c>
      <c r="G5943" s="81" t="s">
        <v>3051</v>
      </c>
      <c r="H5943" s="22" t="s">
        <v>21</v>
      </c>
      <c r="I5943" s="108">
        <f t="shared" si="2090"/>
        <v>88689</v>
      </c>
      <c r="J5943" s="108">
        <f t="shared" si="2090"/>
        <v>45189</v>
      </c>
      <c r="K5943" s="108">
        <f t="shared" si="2090"/>
        <v>0</v>
      </c>
      <c r="L5943" s="108">
        <f t="shared" si="2085"/>
        <v>12214</v>
      </c>
      <c r="M5943" s="108">
        <f t="shared" si="2091"/>
        <v>1500</v>
      </c>
      <c r="N5943" s="108">
        <f t="shared" si="2091"/>
        <v>6507</v>
      </c>
      <c r="O5943" s="108">
        <f t="shared" si="2091"/>
        <v>4207</v>
      </c>
      <c r="P5943" s="108">
        <f t="shared" si="2087"/>
        <v>12214</v>
      </c>
      <c r="Q5943" s="108">
        <f t="shared" si="2088"/>
        <v>27.02870167518644</v>
      </c>
      <c r="R5943" s="35"/>
    </row>
    <row r="5944" spans="1:18" s="1" customFormat="1" x14ac:dyDescent="0.3">
      <c r="A5944" s="44" t="s">
        <v>2075</v>
      </c>
      <c r="B5944" s="44" t="s">
        <v>154</v>
      </c>
      <c r="C5944" s="44" t="s">
        <v>2686</v>
      </c>
      <c r="D5944" s="44">
        <v>22020000</v>
      </c>
      <c r="E5944" s="88" t="s">
        <v>3034</v>
      </c>
      <c r="F5944" s="44" t="s">
        <v>0</v>
      </c>
      <c r="G5944" s="81" t="s">
        <v>3051</v>
      </c>
      <c r="H5944" s="22" t="s">
        <v>22</v>
      </c>
      <c r="I5944" s="108">
        <f t="shared" si="2090"/>
        <v>268781</v>
      </c>
      <c r="J5944" s="108">
        <f t="shared" si="2090"/>
        <v>220181</v>
      </c>
      <c r="K5944" s="108">
        <f t="shared" si="2090"/>
        <v>0</v>
      </c>
      <c r="L5944" s="108">
        <f t="shared" si="2085"/>
        <v>46770</v>
      </c>
      <c r="M5944" s="108">
        <f t="shared" si="2091"/>
        <v>0</v>
      </c>
      <c r="N5944" s="108">
        <f t="shared" si="2091"/>
        <v>20385</v>
      </c>
      <c r="O5944" s="108">
        <f t="shared" si="2091"/>
        <v>26385</v>
      </c>
      <c r="P5944" s="108">
        <f t="shared" si="2087"/>
        <v>46770</v>
      </c>
      <c r="Q5944" s="108">
        <f t="shared" si="2088"/>
        <v>21.241614853234385</v>
      </c>
      <c r="R5944" s="35"/>
    </row>
    <row r="5945" spans="1:18" s="1" customFormat="1" x14ac:dyDescent="0.3">
      <c r="A5945" s="44" t="s">
        <v>2075</v>
      </c>
      <c r="B5945" s="44" t="s">
        <v>154</v>
      </c>
      <c r="C5945" s="44" t="s">
        <v>2686</v>
      </c>
      <c r="D5945" s="44">
        <v>22020000</v>
      </c>
      <c r="E5945" s="88" t="s">
        <v>3035</v>
      </c>
      <c r="F5945" s="44" t="s">
        <v>0</v>
      </c>
      <c r="G5945" s="81" t="s">
        <v>3051</v>
      </c>
      <c r="H5945" s="22" t="s">
        <v>23</v>
      </c>
      <c r="I5945" s="108">
        <f t="shared" si="2090"/>
        <v>262311</v>
      </c>
      <c r="J5945" s="108">
        <f t="shared" si="2090"/>
        <v>195650</v>
      </c>
      <c r="K5945" s="108">
        <f t="shared" si="2090"/>
        <v>0</v>
      </c>
      <c r="L5945" s="108">
        <f t="shared" si="2085"/>
        <v>30700</v>
      </c>
      <c r="M5945" s="108">
        <f t="shared" si="2091"/>
        <v>0</v>
      </c>
      <c r="N5945" s="108">
        <f t="shared" si="2091"/>
        <v>14950</v>
      </c>
      <c r="O5945" s="108">
        <f t="shared" si="2091"/>
        <v>15750</v>
      </c>
      <c r="P5945" s="108">
        <f t="shared" si="2087"/>
        <v>30700</v>
      </c>
      <c r="Q5945" s="108">
        <f t="shared" si="2088"/>
        <v>15.69128545872732</v>
      </c>
      <c r="R5945" s="35"/>
    </row>
    <row r="5946" spans="1:18" s="1" customFormat="1" x14ac:dyDescent="0.3">
      <c r="A5946" s="44" t="s">
        <v>2075</v>
      </c>
      <c r="B5946" s="44" t="s">
        <v>154</v>
      </c>
      <c r="C5946" s="44" t="s">
        <v>2686</v>
      </c>
      <c r="D5946" s="44">
        <v>22020000</v>
      </c>
      <c r="E5946" s="88" t="s">
        <v>3036</v>
      </c>
      <c r="F5946" s="44" t="s">
        <v>0</v>
      </c>
      <c r="G5946" s="81" t="s">
        <v>3051</v>
      </c>
      <c r="H5946" s="22" t="s">
        <v>24</v>
      </c>
      <c r="I5946" s="108">
        <f t="shared" si="2090"/>
        <v>51340</v>
      </c>
      <c r="J5946" s="108">
        <f t="shared" si="2090"/>
        <v>46840</v>
      </c>
      <c r="K5946" s="108">
        <f t="shared" si="2090"/>
        <v>0</v>
      </c>
      <c r="L5946" s="108">
        <f t="shared" si="2085"/>
        <v>11335</v>
      </c>
      <c r="M5946" s="108">
        <f t="shared" si="2091"/>
        <v>300</v>
      </c>
      <c r="N5946" s="108">
        <f t="shared" si="2091"/>
        <v>0</v>
      </c>
      <c r="O5946" s="108">
        <f t="shared" si="2091"/>
        <v>11035</v>
      </c>
      <c r="P5946" s="108">
        <f t="shared" si="2087"/>
        <v>11335</v>
      </c>
      <c r="Q5946" s="108">
        <f t="shared" si="2088"/>
        <v>24.199402220324508</v>
      </c>
      <c r="R5946" s="35"/>
    </row>
    <row r="5947" spans="1:18" s="28" customFormat="1" x14ac:dyDescent="0.3">
      <c r="A5947" s="44" t="s">
        <v>2075</v>
      </c>
      <c r="B5947" s="44" t="s">
        <v>154</v>
      </c>
      <c r="C5947" s="44" t="s">
        <v>2686</v>
      </c>
      <c r="D5947" s="44">
        <v>22020000</v>
      </c>
      <c r="E5947" s="88" t="s">
        <v>3019</v>
      </c>
      <c r="F5947" s="44" t="s">
        <v>0</v>
      </c>
      <c r="G5947" s="81" t="s">
        <v>3051</v>
      </c>
      <c r="H5947" s="30" t="s">
        <v>25</v>
      </c>
      <c r="I5947" s="108">
        <f t="shared" si="2090"/>
        <v>2314142</v>
      </c>
      <c r="J5947" s="108">
        <f t="shared" si="2090"/>
        <v>1622813</v>
      </c>
      <c r="K5947" s="108">
        <f t="shared" si="2090"/>
        <v>0</v>
      </c>
      <c r="L5947" s="108">
        <f t="shared" si="2085"/>
        <v>321039</v>
      </c>
      <c r="M5947" s="108">
        <f t="shared" si="2091"/>
        <v>53545</v>
      </c>
      <c r="N5947" s="108">
        <f t="shared" si="2091"/>
        <v>133672</v>
      </c>
      <c r="O5947" s="108">
        <f t="shared" si="2091"/>
        <v>133822</v>
      </c>
      <c r="P5947" s="108">
        <f t="shared" si="2087"/>
        <v>321039</v>
      </c>
      <c r="Q5947" s="108">
        <f t="shared" si="2088"/>
        <v>19.782870854497713</v>
      </c>
      <c r="R5947" s="35"/>
    </row>
    <row r="5948" spans="1:18" s="34" customFormat="1" ht="20.399999999999999" x14ac:dyDescent="0.3">
      <c r="A5948" s="43" t="s">
        <v>0</v>
      </c>
      <c r="B5948" s="43" t="s">
        <v>0</v>
      </c>
      <c r="C5948" s="43" t="s">
        <v>0</v>
      </c>
      <c r="D5948" s="49" t="s">
        <v>0</v>
      </c>
      <c r="E5948" s="49" t="s">
        <v>0</v>
      </c>
      <c r="F5948" s="49" t="s">
        <v>0</v>
      </c>
      <c r="G5948" s="49" t="s">
        <v>0</v>
      </c>
      <c r="H5948" s="21" t="s">
        <v>35</v>
      </c>
      <c r="I5948" s="112">
        <f t="shared" ref="I5948:O5948" si="2092">SUM(I5949)</f>
        <v>24271</v>
      </c>
      <c r="J5948" s="112">
        <f t="shared" si="2092"/>
        <v>4271</v>
      </c>
      <c r="K5948" s="112">
        <f t="shared" si="2092"/>
        <v>0</v>
      </c>
      <c r="L5948" s="112">
        <f t="shared" si="2085"/>
        <v>0</v>
      </c>
      <c r="M5948" s="112">
        <f t="shared" si="2092"/>
        <v>0</v>
      </c>
      <c r="N5948" s="112">
        <f t="shared" si="2092"/>
        <v>0</v>
      </c>
      <c r="O5948" s="112">
        <f t="shared" si="2092"/>
        <v>0</v>
      </c>
      <c r="P5948" s="112">
        <f t="shared" si="2087"/>
        <v>0</v>
      </c>
      <c r="Q5948" s="112">
        <f t="shared" si="2088"/>
        <v>0</v>
      </c>
      <c r="R5948" s="35"/>
    </row>
    <row r="5949" spans="1:18" s="1" customFormat="1" x14ac:dyDescent="0.3">
      <c r="A5949" s="44" t="s">
        <v>2075</v>
      </c>
      <c r="B5949" s="44" t="s">
        <v>154</v>
      </c>
      <c r="C5949" s="44" t="s">
        <v>2686</v>
      </c>
      <c r="D5949" s="44">
        <v>22020000</v>
      </c>
      <c r="E5949" s="49" t="s">
        <v>2694</v>
      </c>
      <c r="F5949" s="49" t="s">
        <v>0</v>
      </c>
      <c r="G5949" s="49" t="s">
        <v>0</v>
      </c>
      <c r="H5949" s="19" t="s">
        <v>27</v>
      </c>
      <c r="I5949" s="109">
        <f>SUM(I5950:I5952)</f>
        <v>24271</v>
      </c>
      <c r="J5949" s="109">
        <f>SUM(J5950:J5952)</f>
        <v>4271</v>
      </c>
      <c r="K5949" s="109">
        <f>SUM(K5950:K5952)</f>
        <v>0</v>
      </c>
      <c r="L5949" s="109">
        <f t="shared" si="2085"/>
        <v>0</v>
      </c>
      <c r="M5949" s="109">
        <f>SUM(M5950:M5952)</f>
        <v>0</v>
      </c>
      <c r="N5949" s="109">
        <f t="shared" ref="N5949:O5949" si="2093">SUM(N5950:N5952)</f>
        <v>0</v>
      </c>
      <c r="O5949" s="109">
        <f t="shared" si="2093"/>
        <v>0</v>
      </c>
      <c r="P5949" s="109">
        <f t="shared" si="2087"/>
        <v>0</v>
      </c>
      <c r="Q5949" s="109">
        <f t="shared" si="2088"/>
        <v>0</v>
      </c>
      <c r="R5949" s="35"/>
    </row>
    <row r="5950" spans="1:18" s="28" customFormat="1" x14ac:dyDescent="0.3">
      <c r="A5950" s="44" t="s">
        <v>2075</v>
      </c>
      <c r="B5950" s="44" t="s">
        <v>154</v>
      </c>
      <c r="C5950" s="44" t="s">
        <v>2686</v>
      </c>
      <c r="D5950" s="44">
        <v>22020000</v>
      </c>
      <c r="E5950" s="88" t="s">
        <v>3023</v>
      </c>
      <c r="F5950" s="44" t="s">
        <v>0</v>
      </c>
      <c r="G5950" s="81" t="s">
        <v>3051</v>
      </c>
      <c r="H5950" s="30" t="s">
        <v>29</v>
      </c>
      <c r="I5950" s="108">
        <f>SUM(I6244)</f>
        <v>22021</v>
      </c>
      <c r="J5950" s="108">
        <f>SUM(J6244)</f>
        <v>2021</v>
      </c>
      <c r="K5950" s="108">
        <f>SUM(K6244)</f>
        <v>0</v>
      </c>
      <c r="L5950" s="108">
        <f t="shared" si="2085"/>
        <v>0</v>
      </c>
      <c r="M5950" s="108">
        <f>SUM(M6244)</f>
        <v>0</v>
      </c>
      <c r="N5950" s="108">
        <f t="shared" ref="N5950:O5950" si="2094">SUM(N6244)</f>
        <v>0</v>
      </c>
      <c r="O5950" s="108">
        <f t="shared" si="2094"/>
        <v>0</v>
      </c>
      <c r="P5950" s="108">
        <f t="shared" si="2087"/>
        <v>0</v>
      </c>
      <c r="Q5950" s="108">
        <f t="shared" si="2088"/>
        <v>0</v>
      </c>
      <c r="R5950" s="35"/>
    </row>
    <row r="5951" spans="1:18" s="28" customFormat="1" x14ac:dyDescent="0.3">
      <c r="A5951" s="44" t="s">
        <v>2075</v>
      </c>
      <c r="B5951" s="44" t="s">
        <v>154</v>
      </c>
      <c r="C5951" s="44" t="s">
        <v>2686</v>
      </c>
      <c r="D5951" s="44">
        <v>22020000</v>
      </c>
      <c r="E5951" s="88" t="s">
        <v>3020</v>
      </c>
      <c r="F5951" s="44" t="s">
        <v>0</v>
      </c>
      <c r="G5951" s="81" t="s">
        <v>3051</v>
      </c>
      <c r="H5951" s="30" t="s">
        <v>30</v>
      </c>
      <c r="I5951" s="108">
        <f>SUM(I6246,I6293,I6471)</f>
        <v>1000</v>
      </c>
      <c r="J5951" s="108">
        <f>SUM(J6246,J6293,J6471)</f>
        <v>1000</v>
      </c>
      <c r="K5951" s="108">
        <f>SUM(K6246,K6293,K6471)</f>
        <v>0</v>
      </c>
      <c r="L5951" s="108">
        <f t="shared" si="2085"/>
        <v>0</v>
      </c>
      <c r="M5951" s="108">
        <f>SUM(M6246,M6293,M6471)</f>
        <v>0</v>
      </c>
      <c r="N5951" s="108">
        <f t="shared" ref="N5951:O5951" si="2095">SUM(N6246,N6293,N6471)</f>
        <v>0</v>
      </c>
      <c r="O5951" s="108">
        <f t="shared" si="2095"/>
        <v>0</v>
      </c>
      <c r="P5951" s="108">
        <f t="shared" si="2087"/>
        <v>0</v>
      </c>
      <c r="Q5951" s="108">
        <f t="shared" si="2088"/>
        <v>0</v>
      </c>
      <c r="R5951" s="35"/>
    </row>
    <row r="5952" spans="1:18" s="28" customFormat="1" x14ac:dyDescent="0.3">
      <c r="A5952" s="44" t="s">
        <v>2075</v>
      </c>
      <c r="B5952" s="44" t="s">
        <v>154</v>
      </c>
      <c r="C5952" s="44" t="s">
        <v>2686</v>
      </c>
      <c r="D5952" s="44">
        <v>22020000</v>
      </c>
      <c r="E5952" s="88" t="s">
        <v>3021</v>
      </c>
      <c r="F5952" s="44" t="s">
        <v>0</v>
      </c>
      <c r="G5952" s="81" t="s">
        <v>3051</v>
      </c>
      <c r="H5952" s="30" t="s">
        <v>34</v>
      </c>
      <c r="I5952" s="108">
        <f>SUM(I6002,I6044,I6084,I6125,I6165,I6205,I6248,I6295,I6348,I6387,I6429,I6472,I6514)</f>
        <v>1250</v>
      </c>
      <c r="J5952" s="108">
        <f>SUM(J6002,J6044,J6084,J6125,J6165,J6205,J6248,J6295,J6348,J6387,J6429,J6472,J6514)</f>
        <v>1250</v>
      </c>
      <c r="K5952" s="108">
        <f>SUM(K6002,K6044,K6084,K6125,K6165,K6205,K6248,K6295,K6348,K6387,K6429,K6472,K6514)</f>
        <v>0</v>
      </c>
      <c r="L5952" s="108">
        <f t="shared" si="2085"/>
        <v>0</v>
      </c>
      <c r="M5952" s="108">
        <f>SUM(M6002,M6044,M6084,M6125,M6165,M6205,M6248,M6295,M6348,M6387,M6429,M6472,M6514)</f>
        <v>0</v>
      </c>
      <c r="N5952" s="108">
        <f t="shared" ref="N5952:O5952" si="2096">SUM(N6002,N6044,N6084,N6125,N6165,N6205,N6248,N6295,N6348,N6387,N6429,N6472,N6514)</f>
        <v>0</v>
      </c>
      <c r="O5952" s="108">
        <f t="shared" si="2096"/>
        <v>0</v>
      </c>
      <c r="P5952" s="108">
        <f t="shared" si="2087"/>
        <v>0</v>
      </c>
      <c r="Q5952" s="108">
        <f t="shared" si="2088"/>
        <v>0</v>
      </c>
      <c r="R5952" s="35"/>
    </row>
    <row r="5953" spans="1:18" s="34" customFormat="1" ht="20.399999999999999" x14ac:dyDescent="0.3">
      <c r="A5953" s="43" t="s">
        <v>0</v>
      </c>
      <c r="B5953" s="43" t="s">
        <v>0</v>
      </c>
      <c r="C5953" s="43" t="s">
        <v>0</v>
      </c>
      <c r="D5953" s="49" t="s">
        <v>0</v>
      </c>
      <c r="E5953" s="49" t="s">
        <v>0</v>
      </c>
      <c r="F5953" s="49" t="s">
        <v>0</v>
      </c>
      <c r="G5953" s="49" t="s">
        <v>0</v>
      </c>
      <c r="H5953" s="21" t="s">
        <v>41</v>
      </c>
      <c r="I5953" s="112">
        <f t="shared" ref="I5953:O5953" si="2097">SUM(I5954)</f>
        <v>30500</v>
      </c>
      <c r="J5953" s="112">
        <f t="shared" si="2097"/>
        <v>14500</v>
      </c>
      <c r="K5953" s="112">
        <f t="shared" si="2097"/>
        <v>0</v>
      </c>
      <c r="L5953" s="112">
        <f t="shared" si="2085"/>
        <v>1084</v>
      </c>
      <c r="M5953" s="112">
        <f t="shared" si="2097"/>
        <v>0</v>
      </c>
      <c r="N5953" s="112">
        <f t="shared" si="2097"/>
        <v>542</v>
      </c>
      <c r="O5953" s="112">
        <f t="shared" si="2097"/>
        <v>542</v>
      </c>
      <c r="P5953" s="112">
        <f t="shared" si="2087"/>
        <v>1084</v>
      </c>
      <c r="Q5953" s="112">
        <f t="shared" si="2088"/>
        <v>7.475862068965518</v>
      </c>
      <c r="R5953" s="35"/>
    </row>
    <row r="5954" spans="1:18" s="1" customFormat="1" x14ac:dyDescent="0.3">
      <c r="A5954" s="44" t="s">
        <v>2075</v>
      </c>
      <c r="B5954" s="44" t="s">
        <v>154</v>
      </c>
      <c r="C5954" s="44" t="s">
        <v>2686</v>
      </c>
      <c r="D5954" s="44">
        <v>22020000</v>
      </c>
      <c r="E5954" s="49" t="s">
        <v>2702</v>
      </c>
      <c r="F5954" s="49" t="s">
        <v>0</v>
      </c>
      <c r="G5954" s="49" t="s">
        <v>0</v>
      </c>
      <c r="H5954" s="19" t="s">
        <v>36</v>
      </c>
      <c r="I5954" s="109">
        <f>SUM(I5955:I5956)</f>
        <v>30500</v>
      </c>
      <c r="J5954" s="109">
        <f>SUM(J5955:J5956)</f>
        <v>14500</v>
      </c>
      <c r="K5954" s="109">
        <f>SUM(K5955:K5956)</f>
        <v>0</v>
      </c>
      <c r="L5954" s="109">
        <f t="shared" si="2085"/>
        <v>1084</v>
      </c>
      <c r="M5954" s="109">
        <f>SUM(M5955:M5956)</f>
        <v>0</v>
      </c>
      <c r="N5954" s="109">
        <f t="shared" ref="N5954:O5954" si="2098">SUM(N5955:N5956)</f>
        <v>542</v>
      </c>
      <c r="O5954" s="109">
        <f t="shared" si="2098"/>
        <v>542</v>
      </c>
      <c r="P5954" s="109">
        <f t="shared" si="2087"/>
        <v>1084</v>
      </c>
      <c r="Q5954" s="109">
        <f t="shared" si="2088"/>
        <v>7.475862068965518</v>
      </c>
      <c r="R5954" s="35"/>
    </row>
    <row r="5955" spans="1:18" s="28" customFormat="1" x14ac:dyDescent="0.3">
      <c r="A5955" s="44" t="s">
        <v>2075</v>
      </c>
      <c r="B5955" s="44" t="s">
        <v>154</v>
      </c>
      <c r="C5955" s="44" t="s">
        <v>2686</v>
      </c>
      <c r="D5955" s="44">
        <v>22020000</v>
      </c>
      <c r="E5955" s="88" t="s">
        <v>3038</v>
      </c>
      <c r="F5955" s="44" t="s">
        <v>0</v>
      </c>
      <c r="G5955" s="81" t="s">
        <v>3051</v>
      </c>
      <c r="H5955" s="30" t="s">
        <v>38</v>
      </c>
      <c r="I5955" s="108">
        <f>SUM(I6251,I6299)</f>
        <v>25500</v>
      </c>
      <c r="J5955" s="108">
        <f>SUM(J6251,J6299)</f>
        <v>9500</v>
      </c>
      <c r="K5955" s="108">
        <f>SUM(K6251,K6299)</f>
        <v>0</v>
      </c>
      <c r="L5955" s="108">
        <f t="shared" si="2085"/>
        <v>1084</v>
      </c>
      <c r="M5955" s="108">
        <f>SUM(M6251,M6299)</f>
        <v>0</v>
      </c>
      <c r="N5955" s="108">
        <f t="shared" ref="N5955:O5955" si="2099">SUM(N6251,N6299)</f>
        <v>542</v>
      </c>
      <c r="O5955" s="108">
        <f t="shared" si="2099"/>
        <v>542</v>
      </c>
      <c r="P5955" s="108">
        <f t="shared" si="2087"/>
        <v>1084</v>
      </c>
      <c r="Q5955" s="108">
        <f t="shared" si="2088"/>
        <v>11.410526315789474</v>
      </c>
      <c r="R5955" s="35"/>
    </row>
    <row r="5956" spans="1:18" s="28" customFormat="1" x14ac:dyDescent="0.3">
      <c r="A5956" s="44" t="s">
        <v>2075</v>
      </c>
      <c r="B5956" s="44" t="s">
        <v>154</v>
      </c>
      <c r="C5956" s="44" t="s">
        <v>2686</v>
      </c>
      <c r="D5956" s="44">
        <v>22020000</v>
      </c>
      <c r="E5956" s="88" t="s">
        <v>3029</v>
      </c>
      <c r="F5956" s="44" t="s">
        <v>0</v>
      </c>
      <c r="G5956" s="81" t="s">
        <v>3051</v>
      </c>
      <c r="H5956" s="30" t="s">
        <v>39</v>
      </c>
      <c r="I5956" s="108">
        <f>SUM(I6302)</f>
        <v>5000</v>
      </c>
      <c r="J5956" s="108">
        <f>SUM(J6302)</f>
        <v>5000</v>
      </c>
      <c r="K5956" s="108">
        <f>SUM(K6302)</f>
        <v>0</v>
      </c>
      <c r="L5956" s="108">
        <f t="shared" si="2085"/>
        <v>0</v>
      </c>
      <c r="M5956" s="108">
        <f>SUM(M6302)</f>
        <v>0</v>
      </c>
      <c r="N5956" s="108">
        <f t="shared" ref="N5956:O5956" si="2100">SUM(N6302)</f>
        <v>0</v>
      </c>
      <c r="O5956" s="108">
        <f t="shared" si="2100"/>
        <v>0</v>
      </c>
      <c r="P5956" s="108">
        <f t="shared" si="2087"/>
        <v>0</v>
      </c>
      <c r="Q5956" s="108">
        <f t="shared" si="2088"/>
        <v>0</v>
      </c>
      <c r="R5956" s="35"/>
    </row>
    <row r="5957" spans="1:18" s="34" customFormat="1" ht="20.399999999999999" x14ac:dyDescent="0.3">
      <c r="A5957" s="43" t="s">
        <v>0</v>
      </c>
      <c r="B5957" s="43" t="s">
        <v>0</v>
      </c>
      <c r="C5957" s="43" t="s">
        <v>0</v>
      </c>
      <c r="D5957" s="49" t="s">
        <v>0</v>
      </c>
      <c r="E5957" s="49" t="s">
        <v>0</v>
      </c>
      <c r="F5957" s="49" t="s">
        <v>0</v>
      </c>
      <c r="G5957" s="49" t="s">
        <v>0</v>
      </c>
      <c r="H5957" s="21" t="s">
        <v>53</v>
      </c>
      <c r="I5957" s="112">
        <f t="shared" ref="I5957:O5957" si="2101">SUM(I5958)</f>
        <v>223212</v>
      </c>
      <c r="J5957" s="112">
        <f t="shared" si="2101"/>
        <v>90362</v>
      </c>
      <c r="K5957" s="112">
        <f t="shared" si="2101"/>
        <v>0</v>
      </c>
      <c r="L5957" s="112">
        <f t="shared" si="2085"/>
        <v>17900</v>
      </c>
      <c r="M5957" s="112">
        <f t="shared" si="2101"/>
        <v>0</v>
      </c>
      <c r="N5957" s="112">
        <f t="shared" si="2101"/>
        <v>8200</v>
      </c>
      <c r="O5957" s="112">
        <f t="shared" si="2101"/>
        <v>9700</v>
      </c>
      <c r="P5957" s="112">
        <f t="shared" si="2087"/>
        <v>17900</v>
      </c>
      <c r="Q5957" s="112">
        <f t="shared" si="2088"/>
        <v>19.809211836834066</v>
      </c>
      <c r="R5957" s="35"/>
    </row>
    <row r="5958" spans="1:18" s="1" customFormat="1" x14ac:dyDescent="0.3">
      <c r="A5958" s="44" t="s">
        <v>2075</v>
      </c>
      <c r="B5958" s="44" t="s">
        <v>154</v>
      </c>
      <c r="C5958" s="44" t="s">
        <v>2686</v>
      </c>
      <c r="D5958" s="44">
        <v>22020000</v>
      </c>
      <c r="E5958" s="49" t="s">
        <v>2696</v>
      </c>
      <c r="F5958" s="49" t="s">
        <v>0</v>
      </c>
      <c r="G5958" s="49" t="s">
        <v>0</v>
      </c>
      <c r="H5958" s="19" t="s">
        <v>46</v>
      </c>
      <c r="I5958" s="109">
        <f>SUM(I5959:I5961)</f>
        <v>223212</v>
      </c>
      <c r="J5958" s="109">
        <f>SUM(J5959:J5961)</f>
        <v>90362</v>
      </c>
      <c r="K5958" s="109">
        <f>SUM(K5959:K5961)</f>
        <v>0</v>
      </c>
      <c r="L5958" s="109">
        <f t="shared" si="2085"/>
        <v>17900</v>
      </c>
      <c r="M5958" s="109">
        <f>SUM(M5959:M5961)</f>
        <v>0</v>
      </c>
      <c r="N5958" s="109">
        <f t="shared" ref="N5958:O5958" si="2102">SUM(N5959:N5961)</f>
        <v>8200</v>
      </c>
      <c r="O5958" s="109">
        <f t="shared" si="2102"/>
        <v>9700</v>
      </c>
      <c r="P5958" s="109">
        <f t="shared" si="2087"/>
        <v>17900</v>
      </c>
      <c r="Q5958" s="109">
        <f t="shared" si="2088"/>
        <v>19.809211836834066</v>
      </c>
      <c r="R5958" s="35"/>
    </row>
    <row r="5959" spans="1:18" s="1" customFormat="1" x14ac:dyDescent="0.3">
      <c r="A5959" s="44" t="s">
        <v>2075</v>
      </c>
      <c r="B5959" s="44" t="s">
        <v>154</v>
      </c>
      <c r="C5959" s="44" t="s">
        <v>2686</v>
      </c>
      <c r="D5959" s="44">
        <v>22020000</v>
      </c>
      <c r="E5959" s="88" t="s">
        <v>3022</v>
      </c>
      <c r="F5959" s="44" t="s">
        <v>0</v>
      </c>
      <c r="G5959" s="81" t="s">
        <v>3051</v>
      </c>
      <c r="H5959" s="22" t="s">
        <v>49</v>
      </c>
      <c r="I5959" s="108">
        <f>SUM(I6005,I6047,I6087,I6128,I6168,I6208,I6255,I6309,I6351,I6390,I6433,I6475,I6517)</f>
        <v>218912</v>
      </c>
      <c r="J5959" s="108">
        <f>SUM(J6005,J6047,J6087,J6128,J6168,J6208,J6255,J6309,J6351,J6390,J6433,J6475,J6517)</f>
        <v>87062</v>
      </c>
      <c r="K5959" s="108">
        <f>SUM(K6005,K6047,K6087,K6128,K6168,K6208,K6255,K6309,K6351,K6390,K6433,K6475,K6517)</f>
        <v>0</v>
      </c>
      <c r="L5959" s="108">
        <f t="shared" si="2085"/>
        <v>17700</v>
      </c>
      <c r="M5959" s="108">
        <f>SUM(M6005,M6047,M6087,M6128,M6168,M6208,M6255,M6309,M6351,M6390,M6433,M6475,M6517)</f>
        <v>0</v>
      </c>
      <c r="N5959" s="108">
        <f t="shared" ref="N5959:O5959" si="2103">SUM(N6005,N6047,N6087,N6128,N6168,N6208,N6255,N6309,N6351,N6390,N6433,N6475,N6517)</f>
        <v>8100</v>
      </c>
      <c r="O5959" s="108">
        <f t="shared" si="2103"/>
        <v>9600</v>
      </c>
      <c r="P5959" s="108">
        <f t="shared" si="2087"/>
        <v>17700</v>
      </c>
      <c r="Q5959" s="108">
        <f t="shared" si="2088"/>
        <v>20.330339298431003</v>
      </c>
      <c r="R5959" s="35"/>
    </row>
    <row r="5960" spans="1:18" s="1" customFormat="1" x14ac:dyDescent="0.3">
      <c r="A5960" s="44" t="s">
        <v>2075</v>
      </c>
      <c r="B5960" s="44" t="s">
        <v>154</v>
      </c>
      <c r="C5960" s="44" t="s">
        <v>2686</v>
      </c>
      <c r="D5960" s="44">
        <v>22020000</v>
      </c>
      <c r="E5960" s="88" t="s">
        <v>3025</v>
      </c>
      <c r="F5960" s="44" t="s">
        <v>0</v>
      </c>
      <c r="G5960" s="81" t="s">
        <v>3051</v>
      </c>
      <c r="H5960" s="22" t="s">
        <v>51</v>
      </c>
      <c r="I5960" s="108">
        <f>SUM(I6310)</f>
        <v>1000</v>
      </c>
      <c r="J5960" s="108">
        <f>SUM(J6310)</f>
        <v>1000</v>
      </c>
      <c r="K5960" s="108">
        <f>SUM(K6310)</f>
        <v>0</v>
      </c>
      <c r="L5960" s="108">
        <f t="shared" si="2085"/>
        <v>200</v>
      </c>
      <c r="M5960" s="108">
        <f>SUM(M6310)</f>
        <v>0</v>
      </c>
      <c r="N5960" s="108">
        <f t="shared" ref="N5960:O5960" si="2104">SUM(N6310)</f>
        <v>100</v>
      </c>
      <c r="O5960" s="108">
        <f t="shared" si="2104"/>
        <v>100</v>
      </c>
      <c r="P5960" s="108">
        <f t="shared" si="2087"/>
        <v>200</v>
      </c>
      <c r="Q5960" s="108">
        <f t="shared" si="2088"/>
        <v>20</v>
      </c>
      <c r="R5960" s="35"/>
    </row>
    <row r="5961" spans="1:18" s="1" customFormat="1" x14ac:dyDescent="0.3">
      <c r="A5961" s="44" t="s">
        <v>2075</v>
      </c>
      <c r="B5961" s="44" t="s">
        <v>154</v>
      </c>
      <c r="C5961" s="44" t="s">
        <v>2686</v>
      </c>
      <c r="D5961" s="44">
        <v>22020000</v>
      </c>
      <c r="E5961" s="88" t="s">
        <v>3037</v>
      </c>
      <c r="F5961" s="44" t="s">
        <v>0</v>
      </c>
      <c r="G5961" s="81" t="s">
        <v>3051</v>
      </c>
      <c r="H5961" s="22" t="s">
        <v>52</v>
      </c>
      <c r="I5961" s="108">
        <f>SUM(I6006,I6088,I6391,I6434,I6476,I6518)</f>
        <v>3300</v>
      </c>
      <c r="J5961" s="108">
        <f>SUM(J6006,J6088,J6391,J6434,J6476,J6518)</f>
        <v>2300</v>
      </c>
      <c r="K5961" s="108">
        <f>SUM(K6006,K6088,K6391,K6434,K6476,K6518)</f>
        <v>0</v>
      </c>
      <c r="L5961" s="108">
        <f t="shared" si="2085"/>
        <v>0</v>
      </c>
      <c r="M5961" s="108">
        <f>SUM(M6006,M6088,M6391,M6434,M6476,M6518)</f>
        <v>0</v>
      </c>
      <c r="N5961" s="108">
        <f t="shared" ref="N5961:O5961" si="2105">SUM(N6006,N6088,N6391,N6434,N6476,N6518)</f>
        <v>0</v>
      </c>
      <c r="O5961" s="108">
        <f t="shared" si="2105"/>
        <v>0</v>
      </c>
      <c r="P5961" s="108">
        <f t="shared" si="2087"/>
        <v>0</v>
      </c>
      <c r="Q5961" s="108">
        <f t="shared" si="2088"/>
        <v>0</v>
      </c>
      <c r="R5961" s="35"/>
    </row>
    <row r="5962" spans="1:18" s="34" customFormat="1" x14ac:dyDescent="0.3">
      <c r="A5962" s="49" t="s">
        <v>0</v>
      </c>
      <c r="B5962" s="49" t="s">
        <v>0</v>
      </c>
      <c r="C5962" s="49" t="s">
        <v>0</v>
      </c>
      <c r="D5962" s="49" t="s">
        <v>0</v>
      </c>
      <c r="E5962" s="49" t="s">
        <v>0</v>
      </c>
      <c r="F5962" s="49" t="s">
        <v>0</v>
      </c>
      <c r="G5962" s="49" t="s">
        <v>0</v>
      </c>
      <c r="H5962" s="21" t="s">
        <v>2697</v>
      </c>
      <c r="I5962" s="112">
        <f>SUM(I5957,I5953,I5948,I5927)</f>
        <v>20948272</v>
      </c>
      <c r="J5962" s="112">
        <f>SUM(J5957,J5953,J5948,J5927)</f>
        <v>19709332</v>
      </c>
      <c r="K5962" s="112">
        <f>SUM(K5957,K5953,K5948,K5927)</f>
        <v>0</v>
      </c>
      <c r="L5962" s="112">
        <f t="shared" si="2085"/>
        <v>4808174</v>
      </c>
      <c r="M5962" s="112">
        <f>SUM(M5957,M5953,M5948,M5927)</f>
        <v>1407129</v>
      </c>
      <c r="N5962" s="112">
        <f t="shared" ref="N5962:O5962" si="2106">SUM(N5957,N5953,N5948,N5927)</f>
        <v>1719345</v>
      </c>
      <c r="O5962" s="112">
        <f t="shared" si="2106"/>
        <v>1681700</v>
      </c>
      <c r="P5962" s="112">
        <f t="shared" si="2087"/>
        <v>4808174</v>
      </c>
      <c r="Q5962" s="112">
        <f t="shared" si="2088"/>
        <v>24.395418373387795</v>
      </c>
      <c r="R5962" s="35"/>
    </row>
    <row r="5963" spans="1:18" s="1" customFormat="1" ht="15" thickBot="1" x14ac:dyDescent="0.35">
      <c r="A5963" s="83" t="s">
        <v>0</v>
      </c>
      <c r="B5963" s="83" t="s">
        <v>0</v>
      </c>
      <c r="C5963" s="83" t="s">
        <v>0</v>
      </c>
      <c r="D5963" s="83" t="s">
        <v>0</v>
      </c>
      <c r="E5963" s="83" t="s">
        <v>0</v>
      </c>
      <c r="F5963" s="83" t="s">
        <v>0</v>
      </c>
      <c r="G5963" s="83" t="s">
        <v>0</v>
      </c>
      <c r="H5963" s="19" t="s">
        <v>152</v>
      </c>
      <c r="I5963" s="109">
        <f>I6528</f>
        <v>605</v>
      </c>
      <c r="J5963" s="109">
        <f>J6528</f>
        <v>605</v>
      </c>
      <c r="K5963" s="109"/>
      <c r="L5963" s="109"/>
      <c r="M5963" s="109"/>
      <c r="N5963" s="109"/>
      <c r="O5963" s="109"/>
      <c r="P5963" s="109"/>
      <c r="Q5963" s="109"/>
      <c r="R5963" s="35"/>
    </row>
    <row r="5964" spans="1:18" s="34" customFormat="1" ht="31.2" thickBot="1" x14ac:dyDescent="0.35">
      <c r="A5964" s="127" t="s">
        <v>0</v>
      </c>
      <c r="B5964" s="127" t="s">
        <v>0</v>
      </c>
      <c r="C5964" s="127" t="s">
        <v>0</v>
      </c>
      <c r="D5964" s="127" t="s">
        <v>0</v>
      </c>
      <c r="E5964" s="127" t="s">
        <v>0</v>
      </c>
      <c r="F5964" s="127" t="s">
        <v>0</v>
      </c>
      <c r="G5964" s="127" t="s">
        <v>0</v>
      </c>
      <c r="H5964" s="29" t="s">
        <v>63</v>
      </c>
      <c r="I5964" s="124" t="s">
        <v>3013</v>
      </c>
      <c r="J5964" s="124" t="s">
        <v>2</v>
      </c>
      <c r="K5964" s="124" t="s">
        <v>3097</v>
      </c>
      <c r="L5964" s="124" t="s">
        <v>3097</v>
      </c>
      <c r="M5964" s="124" t="s">
        <v>3098</v>
      </c>
      <c r="N5964" s="124" t="s">
        <v>3099</v>
      </c>
      <c r="O5964" s="124" t="s">
        <v>3100</v>
      </c>
      <c r="P5964" s="124" t="s">
        <v>3097</v>
      </c>
      <c r="Q5964" s="126" t="s">
        <v>3101</v>
      </c>
      <c r="R5964" s="35"/>
    </row>
    <row r="5965" spans="1:18" s="1" customFormat="1" x14ac:dyDescent="0.3">
      <c r="A5965" s="130"/>
      <c r="B5965" s="130"/>
      <c r="C5965" s="130"/>
      <c r="D5965" s="130"/>
      <c r="E5965" s="130"/>
      <c r="F5965" s="130"/>
      <c r="G5965" s="130"/>
      <c r="H5965" s="23" t="s">
        <v>0</v>
      </c>
      <c r="I5965" s="103">
        <v>1</v>
      </c>
      <c r="J5965" s="103">
        <v>2</v>
      </c>
      <c r="K5965" s="103">
        <v>3</v>
      </c>
      <c r="L5965" s="103" t="s">
        <v>3</v>
      </c>
      <c r="M5965" s="103">
        <v>5</v>
      </c>
      <c r="N5965" s="103">
        <v>6</v>
      </c>
      <c r="O5965" s="103">
        <v>7</v>
      </c>
      <c r="P5965" s="103" t="s">
        <v>3102</v>
      </c>
      <c r="Q5965" s="103">
        <v>9</v>
      </c>
      <c r="R5965" s="35"/>
    </row>
    <row r="5966" spans="1:18" s="1" customFormat="1" x14ac:dyDescent="0.3">
      <c r="A5966" s="130"/>
      <c r="B5966" s="130"/>
      <c r="C5966" s="130"/>
      <c r="D5966" s="130"/>
      <c r="E5966" s="130"/>
      <c r="F5966" s="130"/>
      <c r="G5966" s="130"/>
      <c r="H5966" s="2" t="s">
        <v>96</v>
      </c>
      <c r="I5966" s="110">
        <f>SUM(I5962)</f>
        <v>20948272</v>
      </c>
      <c r="J5966" s="110">
        <f>SUM(J5962)</f>
        <v>19709332</v>
      </c>
      <c r="K5966" s="110">
        <f>SUM(K5962)</f>
        <v>0</v>
      </c>
      <c r="L5966" s="110">
        <f t="shared" si="2085"/>
        <v>4808174</v>
      </c>
      <c r="M5966" s="110">
        <f>SUM(M5962)</f>
        <v>1407129</v>
      </c>
      <c r="N5966" s="110">
        <f t="shared" ref="N5966:O5966" si="2107">SUM(N5962)</f>
        <v>1719345</v>
      </c>
      <c r="O5966" s="110">
        <f t="shared" si="2107"/>
        <v>1681700</v>
      </c>
      <c r="P5966" s="110">
        <f t="shared" si="2087"/>
        <v>4808174</v>
      </c>
      <c r="Q5966" s="110">
        <f t="shared" si="2088"/>
        <v>24.395418373387795</v>
      </c>
      <c r="R5966" s="35"/>
    </row>
    <row r="5967" spans="1:18" s="1" customFormat="1" x14ac:dyDescent="0.3">
      <c r="A5967" s="130"/>
      <c r="B5967" s="130"/>
      <c r="C5967" s="130"/>
      <c r="D5967" s="130"/>
      <c r="E5967" s="130"/>
      <c r="F5967" s="130"/>
      <c r="G5967" s="130"/>
      <c r="H5967" s="3" t="s">
        <v>62</v>
      </c>
      <c r="I5967" s="105">
        <f>SUM(I5966)</f>
        <v>20948272</v>
      </c>
      <c r="J5967" s="105">
        <f>SUM(J5966)</f>
        <v>19709332</v>
      </c>
      <c r="K5967" s="105">
        <f>SUM(K5966)</f>
        <v>0</v>
      </c>
      <c r="L5967" s="105">
        <f t="shared" si="2085"/>
        <v>4808174</v>
      </c>
      <c r="M5967" s="105">
        <f>SUM(M5966)</f>
        <v>1407129</v>
      </c>
      <c r="N5967" s="105">
        <f t="shared" ref="N5967:O5967" si="2108">SUM(N5966)</f>
        <v>1719345</v>
      </c>
      <c r="O5967" s="105">
        <f t="shared" si="2108"/>
        <v>1681700</v>
      </c>
      <c r="P5967" s="105">
        <f t="shared" si="2087"/>
        <v>4808174</v>
      </c>
      <c r="Q5967" s="105">
        <f t="shared" si="2088"/>
        <v>24.395418373387795</v>
      </c>
      <c r="R5967" s="35"/>
    </row>
    <row r="5968" spans="1:18" s="1" customFormat="1" x14ac:dyDescent="0.3">
      <c r="A5968" s="131"/>
      <c r="B5968" s="131"/>
      <c r="C5968" s="131"/>
      <c r="D5968" s="131"/>
      <c r="E5968" s="131"/>
      <c r="F5968" s="131"/>
      <c r="G5968" s="131"/>
      <c r="I5968" s="113"/>
      <c r="J5968" s="113"/>
      <c r="K5968" s="113"/>
      <c r="L5968" s="113"/>
      <c r="M5968" s="113"/>
      <c r="N5968" s="113"/>
      <c r="O5968" s="113"/>
      <c r="P5968" s="113"/>
      <c r="Q5968" s="113"/>
      <c r="R5968" s="35"/>
    </row>
    <row r="5969" spans="1:18" s="34" customFormat="1" x14ac:dyDescent="0.3">
      <c r="A5969" s="49" t="s">
        <v>0</v>
      </c>
      <c r="B5969" s="49" t="s">
        <v>0</v>
      </c>
      <c r="C5969" s="49" t="s">
        <v>0</v>
      </c>
      <c r="D5969" s="49" t="s">
        <v>0</v>
      </c>
      <c r="E5969" s="49" t="s">
        <v>0</v>
      </c>
      <c r="F5969" s="49" t="s">
        <v>0</v>
      </c>
      <c r="G5969" s="49" t="s">
        <v>0</v>
      </c>
      <c r="H5969" s="21" t="s">
        <v>2254</v>
      </c>
      <c r="I5969" s="112">
        <f>SUM(I5962)</f>
        <v>20948272</v>
      </c>
      <c r="J5969" s="112">
        <f>SUM(J5962)</f>
        <v>19709332</v>
      </c>
      <c r="K5969" s="112">
        <f>SUM(K5962)</f>
        <v>0</v>
      </c>
      <c r="L5969" s="112">
        <f t="shared" si="2085"/>
        <v>4808174</v>
      </c>
      <c r="M5969" s="112">
        <f>SUM(M5962)</f>
        <v>1407129</v>
      </c>
      <c r="N5969" s="112">
        <f t="shared" ref="N5969:O5969" si="2109">SUM(N5962)</f>
        <v>1719345</v>
      </c>
      <c r="O5969" s="112">
        <f t="shared" si="2109"/>
        <v>1681700</v>
      </c>
      <c r="P5969" s="112">
        <f t="shared" si="2087"/>
        <v>4808174</v>
      </c>
      <c r="Q5969" s="112">
        <f t="shared" si="2088"/>
        <v>24.395418373387795</v>
      </c>
      <c r="R5969" s="35"/>
    </row>
    <row r="5970" spans="1:18" s="1" customFormat="1" x14ac:dyDescent="0.3">
      <c r="A5970" s="83" t="s">
        <v>0</v>
      </c>
      <c r="B5970" s="83" t="s">
        <v>0</v>
      </c>
      <c r="C5970" s="83" t="s">
        <v>0</v>
      </c>
      <c r="D5970" s="83" t="s">
        <v>0</v>
      </c>
      <c r="E5970" s="83" t="s">
        <v>0</v>
      </c>
      <c r="F5970" s="83" t="s">
        <v>0</v>
      </c>
      <c r="G5970" s="83" t="s">
        <v>0</v>
      </c>
      <c r="H5970" s="19" t="s">
        <v>152</v>
      </c>
      <c r="I5970" s="109">
        <f>I5963</f>
        <v>605</v>
      </c>
      <c r="J5970" s="109">
        <f>J5963</f>
        <v>605</v>
      </c>
      <c r="K5970" s="109"/>
      <c r="L5970" s="109"/>
      <c r="M5970" s="109"/>
      <c r="N5970" s="109"/>
      <c r="O5970" s="109"/>
      <c r="P5970" s="109"/>
      <c r="Q5970" s="109"/>
      <c r="R5970" s="35"/>
    </row>
    <row r="5971" spans="1:18" s="1" customFormat="1" x14ac:dyDescent="0.3">
      <c r="A5971" s="83" t="s">
        <v>0</v>
      </c>
      <c r="B5971" s="83" t="s">
        <v>0</v>
      </c>
      <c r="C5971" s="83" t="s">
        <v>0</v>
      </c>
      <c r="D5971" s="83" t="s">
        <v>0</v>
      </c>
      <c r="E5971" s="83" t="s">
        <v>0</v>
      </c>
      <c r="F5971" s="83" t="s">
        <v>0</v>
      </c>
      <c r="G5971" s="83" t="s">
        <v>0</v>
      </c>
      <c r="H5971" s="4" t="s">
        <v>0</v>
      </c>
      <c r="I5971" s="114"/>
      <c r="J5971" s="114"/>
      <c r="K5971" s="114"/>
      <c r="L5971" s="114"/>
      <c r="M5971" s="114"/>
      <c r="N5971" s="114"/>
      <c r="O5971" s="114"/>
      <c r="P5971" s="114"/>
      <c r="Q5971" s="114"/>
      <c r="R5971" s="35"/>
    </row>
    <row r="5972" spans="1:18" ht="15" thickBot="1" x14ac:dyDescent="0.35">
      <c r="A5972" s="41" t="s">
        <v>2075</v>
      </c>
      <c r="B5972" s="41" t="s">
        <v>154</v>
      </c>
      <c r="C5972" s="40" t="s">
        <v>0</v>
      </c>
      <c r="D5972" s="40" t="s">
        <v>0</v>
      </c>
      <c r="E5972" s="52" t="s">
        <v>0</v>
      </c>
      <c r="F5972" s="52" t="s">
        <v>0</v>
      </c>
      <c r="G5972" s="52" t="s">
        <v>0</v>
      </c>
      <c r="H5972" s="6" t="s">
        <v>0</v>
      </c>
      <c r="I5972" s="102"/>
      <c r="J5972" s="102"/>
      <c r="K5972" s="102"/>
      <c r="L5972" s="102"/>
      <c r="M5972" s="102"/>
      <c r="N5972" s="102"/>
      <c r="O5972" s="102"/>
      <c r="P5972" s="102"/>
      <c r="Q5972" s="102"/>
      <c r="R5972" s="35"/>
    </row>
    <row r="5973" spans="1:18" s="34" customFormat="1" ht="31.2" thickBot="1" x14ac:dyDescent="0.35">
      <c r="A5973" s="45" t="s">
        <v>112</v>
      </c>
      <c r="B5973" s="45" t="s">
        <v>113</v>
      </c>
      <c r="C5973" s="45" t="s">
        <v>114</v>
      </c>
      <c r="D5973" s="46" t="s">
        <v>0</v>
      </c>
      <c r="E5973" s="45" t="s">
        <v>3014</v>
      </c>
      <c r="F5973" s="45" t="s">
        <v>115</v>
      </c>
      <c r="G5973" s="45" t="s">
        <v>116</v>
      </c>
      <c r="H5973" s="29" t="s">
        <v>1</v>
      </c>
      <c r="I5973" s="124" t="s">
        <v>3013</v>
      </c>
      <c r="J5973" s="124" t="s">
        <v>2</v>
      </c>
      <c r="K5973" s="124" t="s">
        <v>3097</v>
      </c>
      <c r="L5973" s="124" t="s">
        <v>3097</v>
      </c>
      <c r="M5973" s="124" t="s">
        <v>3098</v>
      </c>
      <c r="N5973" s="124" t="s">
        <v>3099</v>
      </c>
      <c r="O5973" s="124" t="s">
        <v>3100</v>
      </c>
      <c r="P5973" s="124" t="s">
        <v>3097</v>
      </c>
      <c r="Q5973" s="126" t="s">
        <v>3101</v>
      </c>
      <c r="R5973" s="35"/>
    </row>
    <row r="5974" spans="1:18" x14ac:dyDescent="0.3">
      <c r="A5974" s="50" t="s">
        <v>0</v>
      </c>
      <c r="B5974" s="50" t="s">
        <v>0</v>
      </c>
      <c r="C5974" s="50" t="s">
        <v>0</v>
      </c>
      <c r="D5974" s="51" t="s">
        <v>0</v>
      </c>
      <c r="E5974" s="51" t="s">
        <v>0</v>
      </c>
      <c r="F5974" s="86" t="s">
        <v>0</v>
      </c>
      <c r="G5974" s="87" t="s">
        <v>0</v>
      </c>
      <c r="H5974" s="8" t="s">
        <v>0</v>
      </c>
      <c r="I5974" s="103">
        <v>1</v>
      </c>
      <c r="J5974" s="103">
        <v>2</v>
      </c>
      <c r="K5974" s="103">
        <v>3</v>
      </c>
      <c r="L5974" s="103" t="s">
        <v>3</v>
      </c>
      <c r="M5974" s="103">
        <v>5</v>
      </c>
      <c r="N5974" s="103">
        <v>6</v>
      </c>
      <c r="O5974" s="103">
        <v>7</v>
      </c>
      <c r="P5974" s="103" t="s">
        <v>3102</v>
      </c>
      <c r="Q5974" s="103">
        <v>9</v>
      </c>
      <c r="R5974" s="35"/>
    </row>
    <row r="5975" spans="1:18" x14ac:dyDescent="0.3">
      <c r="A5975" s="41" t="s">
        <v>2075</v>
      </c>
      <c r="B5975" s="41" t="s">
        <v>154</v>
      </c>
      <c r="C5975" s="40" t="s">
        <v>117</v>
      </c>
      <c r="D5975" s="40" t="s">
        <v>2107</v>
      </c>
      <c r="E5975" s="52" t="s">
        <v>0</v>
      </c>
      <c r="F5975" s="52" t="s">
        <v>0</v>
      </c>
      <c r="G5975" s="52" t="s">
        <v>0</v>
      </c>
      <c r="H5975" s="6" t="s">
        <v>2108</v>
      </c>
      <c r="I5975" s="102"/>
      <c r="J5975" s="102"/>
      <c r="K5975" s="102"/>
      <c r="L5975" s="102">
        <f t="shared" si="2085"/>
        <v>0</v>
      </c>
      <c r="M5975" s="102">
        <v>0</v>
      </c>
      <c r="N5975" s="102"/>
      <c r="O5975" s="102"/>
      <c r="P5975" s="102">
        <f t="shared" si="2087"/>
        <v>0</v>
      </c>
      <c r="Q5975" s="102" t="str">
        <f t="shared" si="2088"/>
        <v>-</v>
      </c>
      <c r="R5975" s="35"/>
    </row>
    <row r="5976" spans="1:18" s="34" customFormat="1" ht="20.399999999999999" x14ac:dyDescent="0.3">
      <c r="A5976" s="43" t="s">
        <v>0</v>
      </c>
      <c r="B5976" s="43" t="s">
        <v>0</v>
      </c>
      <c r="C5976" s="43" t="s">
        <v>0</v>
      </c>
      <c r="D5976" s="49" t="s">
        <v>0</v>
      </c>
      <c r="E5976" s="49" t="s">
        <v>0</v>
      </c>
      <c r="F5976" s="49" t="s">
        <v>0</v>
      </c>
      <c r="G5976" s="49" t="s">
        <v>0</v>
      </c>
      <c r="H5976" s="21" t="s">
        <v>26</v>
      </c>
      <c r="I5976" s="112">
        <f>SUM(I5977,I5985,I5987)</f>
        <v>7201085</v>
      </c>
      <c r="J5976" s="112">
        <f>SUM(J5977,J5985,J5987)</f>
        <v>7071085</v>
      </c>
      <c r="K5976" s="112">
        <f>SUM(K5977,K5985,K5987)</f>
        <v>0</v>
      </c>
      <c r="L5976" s="112">
        <f t="shared" si="2085"/>
        <v>1759796</v>
      </c>
      <c r="M5976" s="112">
        <f>SUM(M5977,M5985,M5987)</f>
        <v>527996</v>
      </c>
      <c r="N5976" s="112">
        <f t="shared" ref="N5976:O5976" si="2110">SUM(N5977,N5985,N5987)</f>
        <v>614650</v>
      </c>
      <c r="O5976" s="112">
        <f t="shared" si="2110"/>
        <v>617150</v>
      </c>
      <c r="P5976" s="112">
        <f t="shared" si="2087"/>
        <v>1759796</v>
      </c>
      <c r="Q5976" s="112">
        <f t="shared" si="2088"/>
        <v>24.887213207025514</v>
      </c>
      <c r="R5976" s="35"/>
    </row>
    <row r="5977" spans="1:18" x14ac:dyDescent="0.3">
      <c r="A5977" s="40" t="s">
        <v>2075</v>
      </c>
      <c r="B5977" s="40" t="s">
        <v>154</v>
      </c>
      <c r="C5977" s="40" t="s">
        <v>117</v>
      </c>
      <c r="D5977" s="40" t="s">
        <v>2107</v>
      </c>
      <c r="E5977" s="52" t="s">
        <v>119</v>
      </c>
      <c r="F5977" s="52" t="s">
        <v>0</v>
      </c>
      <c r="G5977" s="52" t="s">
        <v>0</v>
      </c>
      <c r="H5977" s="6" t="s">
        <v>5</v>
      </c>
      <c r="I5977" s="104">
        <f>SUM(I5978,I5979)</f>
        <v>5758964</v>
      </c>
      <c r="J5977" s="104">
        <f>SUM(J5978,J5979)</f>
        <v>5758964</v>
      </c>
      <c r="K5977" s="104">
        <f>SUM(K5978,K5979)</f>
        <v>0</v>
      </c>
      <c r="L5977" s="104">
        <f t="shared" si="2085"/>
        <v>1451487</v>
      </c>
      <c r="M5977" s="104">
        <f>SUM(M5978,M5979)</f>
        <v>479487</v>
      </c>
      <c r="N5977" s="104">
        <f t="shared" ref="N5977:O5977" si="2111">SUM(N5978,N5979)</f>
        <v>485000</v>
      </c>
      <c r="O5977" s="104">
        <f t="shared" si="2111"/>
        <v>487000</v>
      </c>
      <c r="P5977" s="104">
        <f t="shared" si="2087"/>
        <v>1451487</v>
      </c>
      <c r="Q5977" s="104">
        <f t="shared" si="2088"/>
        <v>25.203960295636506</v>
      </c>
      <c r="R5977" s="35"/>
    </row>
    <row r="5978" spans="1:18" x14ac:dyDescent="0.3">
      <c r="A5978" s="40" t="s">
        <v>2075</v>
      </c>
      <c r="B5978" s="40" t="s">
        <v>154</v>
      </c>
      <c r="C5978" s="40" t="s">
        <v>117</v>
      </c>
      <c r="D5978" s="40" t="s">
        <v>2107</v>
      </c>
      <c r="E5978" s="88" t="s">
        <v>3015</v>
      </c>
      <c r="F5978" s="40"/>
      <c r="G5978" s="81" t="s">
        <v>3051</v>
      </c>
      <c r="H5978" s="9" t="s">
        <v>6</v>
      </c>
      <c r="I5978" s="102">
        <v>5072000</v>
      </c>
      <c r="J5978" s="102">
        <v>5072000</v>
      </c>
      <c r="K5978" s="102"/>
      <c r="L5978" s="102">
        <f t="shared" si="2085"/>
        <v>1289789</v>
      </c>
      <c r="M5978" s="102">
        <v>429789</v>
      </c>
      <c r="N5978" s="102">
        <v>430000</v>
      </c>
      <c r="O5978" s="102">
        <v>430000</v>
      </c>
      <c r="P5978" s="102">
        <f t="shared" si="2087"/>
        <v>1289789</v>
      </c>
      <c r="Q5978" s="102">
        <f t="shared" si="2088"/>
        <v>25.429593848580438</v>
      </c>
      <c r="R5978" s="35"/>
    </row>
    <row r="5979" spans="1:18" x14ac:dyDescent="0.3">
      <c r="A5979" s="41" t="s">
        <v>2075</v>
      </c>
      <c r="B5979" s="41" t="s">
        <v>154</v>
      </c>
      <c r="C5979" s="41" t="s">
        <v>117</v>
      </c>
      <c r="D5979" s="41" t="s">
        <v>2107</v>
      </c>
      <c r="E5979" s="41" t="s">
        <v>120</v>
      </c>
      <c r="F5979" s="40" t="s">
        <v>0</v>
      </c>
      <c r="G5979" s="81" t="s">
        <v>0</v>
      </c>
      <c r="H5979" s="6" t="s">
        <v>7</v>
      </c>
      <c r="I5979" s="104">
        <f>SUM(I5980:I5984)</f>
        <v>686964</v>
      </c>
      <c r="J5979" s="104">
        <f>SUM(J5980:J5984)</f>
        <v>686964</v>
      </c>
      <c r="K5979" s="104">
        <f>SUM(K5980:K5984)</f>
        <v>0</v>
      </c>
      <c r="L5979" s="104">
        <f t="shared" si="2085"/>
        <v>161698</v>
      </c>
      <c r="M5979" s="104">
        <f>SUM(M5980:M5984)</f>
        <v>49698</v>
      </c>
      <c r="N5979" s="104">
        <f t="shared" ref="N5979:O5979" si="2112">SUM(N5980:N5984)</f>
        <v>55000</v>
      </c>
      <c r="O5979" s="104">
        <f t="shared" si="2112"/>
        <v>57000</v>
      </c>
      <c r="P5979" s="104">
        <f t="shared" si="2087"/>
        <v>161698</v>
      </c>
      <c r="Q5979" s="104">
        <f t="shared" si="2088"/>
        <v>23.538060218584963</v>
      </c>
      <c r="R5979" s="35"/>
    </row>
    <row r="5980" spans="1:18" x14ac:dyDescent="0.3">
      <c r="A5980" s="40" t="s">
        <v>2075</v>
      </c>
      <c r="B5980" s="40" t="s">
        <v>154</v>
      </c>
      <c r="C5980" s="40" t="s">
        <v>117</v>
      </c>
      <c r="D5980" s="40" t="s">
        <v>2107</v>
      </c>
      <c r="E5980" s="88" t="s">
        <v>3016</v>
      </c>
      <c r="F5980" s="40" t="s">
        <v>2109</v>
      </c>
      <c r="G5980" s="81" t="s">
        <v>3051</v>
      </c>
      <c r="H5980" s="9" t="s">
        <v>9</v>
      </c>
      <c r="I5980" s="102">
        <v>104000</v>
      </c>
      <c r="J5980" s="102">
        <v>104000</v>
      </c>
      <c r="K5980" s="102"/>
      <c r="L5980" s="102">
        <f t="shared" si="2085"/>
        <v>29541</v>
      </c>
      <c r="M5980" s="102">
        <v>9541</v>
      </c>
      <c r="N5980" s="102">
        <v>10000</v>
      </c>
      <c r="O5980" s="102">
        <v>10000</v>
      </c>
      <c r="P5980" s="102">
        <f t="shared" si="2087"/>
        <v>29541</v>
      </c>
      <c r="Q5980" s="102">
        <f t="shared" si="2088"/>
        <v>28.404807692307692</v>
      </c>
      <c r="R5980" s="35"/>
    </row>
    <row r="5981" spans="1:18" x14ac:dyDescent="0.3">
      <c r="A5981" s="40" t="s">
        <v>2075</v>
      </c>
      <c r="B5981" s="40" t="s">
        <v>154</v>
      </c>
      <c r="C5981" s="40" t="s">
        <v>117</v>
      </c>
      <c r="D5981" s="40" t="s">
        <v>2107</v>
      </c>
      <c r="E5981" s="88" t="s">
        <v>3016</v>
      </c>
      <c r="F5981" s="40" t="s">
        <v>2110</v>
      </c>
      <c r="G5981" s="81" t="s">
        <v>3051</v>
      </c>
      <c r="H5981" s="9" t="s">
        <v>12</v>
      </c>
      <c r="I5981" s="102">
        <v>441200</v>
      </c>
      <c r="J5981" s="102">
        <v>441200</v>
      </c>
      <c r="K5981" s="102"/>
      <c r="L5981" s="102">
        <f t="shared" si="2085"/>
        <v>122157</v>
      </c>
      <c r="M5981" s="102">
        <v>40157</v>
      </c>
      <c r="N5981" s="102">
        <v>41000</v>
      </c>
      <c r="O5981" s="102">
        <v>41000</v>
      </c>
      <c r="P5981" s="102">
        <f t="shared" si="2087"/>
        <v>122157</v>
      </c>
      <c r="Q5981" s="102">
        <f t="shared" si="2088"/>
        <v>27.687443336355393</v>
      </c>
      <c r="R5981" s="35"/>
    </row>
    <row r="5982" spans="1:18" x14ac:dyDescent="0.3">
      <c r="A5982" s="40" t="s">
        <v>2075</v>
      </c>
      <c r="B5982" s="40" t="s">
        <v>154</v>
      </c>
      <c r="C5982" s="40" t="s">
        <v>117</v>
      </c>
      <c r="D5982" s="40" t="s">
        <v>2107</v>
      </c>
      <c r="E5982" s="88" t="s">
        <v>3016</v>
      </c>
      <c r="F5982" s="40" t="s">
        <v>2111</v>
      </c>
      <c r="G5982" s="81" t="s">
        <v>3051</v>
      </c>
      <c r="H5982" s="9" t="s">
        <v>10</v>
      </c>
      <c r="I5982" s="102">
        <v>95264</v>
      </c>
      <c r="J5982" s="102">
        <v>95264</v>
      </c>
      <c r="K5982" s="102"/>
      <c r="L5982" s="102">
        <f t="shared" si="2085"/>
        <v>0</v>
      </c>
      <c r="M5982" s="102">
        <v>0</v>
      </c>
      <c r="N5982" s="102"/>
      <c r="O5982" s="102"/>
      <c r="P5982" s="102">
        <f t="shared" si="2087"/>
        <v>0</v>
      </c>
      <c r="Q5982" s="102">
        <f t="shared" si="2088"/>
        <v>0</v>
      </c>
      <c r="R5982" s="35"/>
    </row>
    <row r="5983" spans="1:18" x14ac:dyDescent="0.3">
      <c r="A5983" s="40" t="s">
        <v>2075</v>
      </c>
      <c r="B5983" s="40" t="s">
        <v>154</v>
      </c>
      <c r="C5983" s="40" t="s">
        <v>117</v>
      </c>
      <c r="D5983" s="40" t="s">
        <v>2107</v>
      </c>
      <c r="E5983" s="88" t="s">
        <v>3016</v>
      </c>
      <c r="F5983" s="40" t="s">
        <v>2112</v>
      </c>
      <c r="G5983" s="81" t="s">
        <v>3051</v>
      </c>
      <c r="H5983" s="9" t="s">
        <v>8</v>
      </c>
      <c r="I5983" s="102">
        <v>24000</v>
      </c>
      <c r="J5983" s="102">
        <v>24000</v>
      </c>
      <c r="K5983" s="102"/>
      <c r="L5983" s="102">
        <f t="shared" si="2085"/>
        <v>6000</v>
      </c>
      <c r="M5983" s="102">
        <v>0</v>
      </c>
      <c r="N5983" s="102"/>
      <c r="O5983" s="102">
        <v>6000</v>
      </c>
      <c r="P5983" s="102">
        <f t="shared" si="2087"/>
        <v>6000</v>
      </c>
      <c r="Q5983" s="102">
        <f t="shared" si="2088"/>
        <v>25</v>
      </c>
      <c r="R5983" s="35"/>
    </row>
    <row r="5984" spans="1:18" x14ac:dyDescent="0.3">
      <c r="A5984" s="40" t="s">
        <v>2075</v>
      </c>
      <c r="B5984" s="40" t="s">
        <v>154</v>
      </c>
      <c r="C5984" s="40" t="s">
        <v>117</v>
      </c>
      <c r="D5984" s="40" t="s">
        <v>2107</v>
      </c>
      <c r="E5984" s="88" t="s">
        <v>3016</v>
      </c>
      <c r="F5984" s="40" t="s">
        <v>2113</v>
      </c>
      <c r="G5984" s="81" t="s">
        <v>3051</v>
      </c>
      <c r="H5984" s="9" t="s">
        <v>11</v>
      </c>
      <c r="I5984" s="102">
        <v>22500</v>
      </c>
      <c r="J5984" s="102">
        <v>22500</v>
      </c>
      <c r="K5984" s="102"/>
      <c r="L5984" s="102">
        <f t="shared" si="2085"/>
        <v>4000</v>
      </c>
      <c r="M5984" s="102">
        <v>0</v>
      </c>
      <c r="N5984" s="102">
        <v>4000</v>
      </c>
      <c r="O5984" s="102"/>
      <c r="P5984" s="102">
        <f t="shared" si="2087"/>
        <v>4000</v>
      </c>
      <c r="Q5984" s="102">
        <f t="shared" si="2088"/>
        <v>17.777777777777779</v>
      </c>
      <c r="R5984" s="35"/>
    </row>
    <row r="5985" spans="1:18" x14ac:dyDescent="0.3">
      <c r="A5985" s="40" t="s">
        <v>2075</v>
      </c>
      <c r="B5985" s="40" t="s">
        <v>154</v>
      </c>
      <c r="C5985" s="40" t="s">
        <v>117</v>
      </c>
      <c r="D5985" s="40" t="s">
        <v>2107</v>
      </c>
      <c r="E5985" s="52" t="s">
        <v>124</v>
      </c>
      <c r="F5985" s="52" t="s">
        <v>0</v>
      </c>
      <c r="G5985" s="52" t="s">
        <v>0</v>
      </c>
      <c r="H5985" s="6" t="s">
        <v>14</v>
      </c>
      <c r="I5985" s="104">
        <f>SUM(I5986)</f>
        <v>534000</v>
      </c>
      <c r="J5985" s="104">
        <f>SUM(J5986)</f>
        <v>534000</v>
      </c>
      <c r="K5985" s="104">
        <f>SUM(K5986)</f>
        <v>0</v>
      </c>
      <c r="L5985" s="104">
        <f t="shared" si="2085"/>
        <v>144129</v>
      </c>
      <c r="M5985" s="104">
        <f>SUM(M5986)</f>
        <v>45129</v>
      </c>
      <c r="N5985" s="104">
        <f t="shared" ref="N5985:O5985" si="2113">SUM(N5986)</f>
        <v>52000</v>
      </c>
      <c r="O5985" s="104">
        <f t="shared" si="2113"/>
        <v>47000</v>
      </c>
      <c r="P5985" s="104">
        <f t="shared" si="2087"/>
        <v>144129</v>
      </c>
      <c r="Q5985" s="104">
        <f t="shared" si="2088"/>
        <v>26.990449438202248</v>
      </c>
      <c r="R5985" s="35"/>
    </row>
    <row r="5986" spans="1:18" x14ac:dyDescent="0.3">
      <c r="A5986" s="40" t="s">
        <v>2075</v>
      </c>
      <c r="B5986" s="40" t="s">
        <v>154</v>
      </c>
      <c r="C5986" s="40" t="s">
        <v>117</v>
      </c>
      <c r="D5986" s="40" t="s">
        <v>2107</v>
      </c>
      <c r="E5986" s="88" t="s">
        <v>3017</v>
      </c>
      <c r="F5986" s="40"/>
      <c r="G5986" s="81" t="s">
        <v>3051</v>
      </c>
      <c r="H5986" s="9" t="s">
        <v>15</v>
      </c>
      <c r="I5986" s="102">
        <v>534000</v>
      </c>
      <c r="J5986" s="102">
        <v>534000</v>
      </c>
      <c r="K5986" s="102"/>
      <c r="L5986" s="102">
        <f t="shared" si="2085"/>
        <v>144129</v>
      </c>
      <c r="M5986" s="102">
        <v>45129</v>
      </c>
      <c r="N5986" s="102">
        <v>52000</v>
      </c>
      <c r="O5986" s="102">
        <v>47000</v>
      </c>
      <c r="P5986" s="102">
        <f t="shared" si="2087"/>
        <v>144129</v>
      </c>
      <c r="Q5986" s="102">
        <f t="shared" si="2088"/>
        <v>26.990449438202248</v>
      </c>
      <c r="R5986" s="35"/>
    </row>
    <row r="5987" spans="1:18" x14ac:dyDescent="0.3">
      <c r="A5987" s="40" t="s">
        <v>2075</v>
      </c>
      <c r="B5987" s="40" t="s">
        <v>154</v>
      </c>
      <c r="C5987" s="40" t="s">
        <v>117</v>
      </c>
      <c r="D5987" s="40" t="s">
        <v>2107</v>
      </c>
      <c r="E5987" s="52" t="s">
        <v>125</v>
      </c>
      <c r="F5987" s="52" t="s">
        <v>0</v>
      </c>
      <c r="G5987" s="52" t="s">
        <v>0</v>
      </c>
      <c r="H5987" s="6" t="s">
        <v>16</v>
      </c>
      <c r="I5987" s="104">
        <f>SUM(I5988:I5996)</f>
        <v>908121</v>
      </c>
      <c r="J5987" s="104">
        <f>SUM(J5988:J5996)</f>
        <v>778121</v>
      </c>
      <c r="K5987" s="104">
        <f>SUM(K5988:K5996)</f>
        <v>0</v>
      </c>
      <c r="L5987" s="104">
        <f t="shared" si="2085"/>
        <v>164180</v>
      </c>
      <c r="M5987" s="104">
        <f>SUM(M5988:M5996)</f>
        <v>3380</v>
      </c>
      <c r="N5987" s="104">
        <f t="shared" ref="N5987:O5987" si="2114">SUM(N5988:N5996)</f>
        <v>77650</v>
      </c>
      <c r="O5987" s="104">
        <f t="shared" si="2114"/>
        <v>83150</v>
      </c>
      <c r="P5987" s="104">
        <f t="shared" si="2087"/>
        <v>164180</v>
      </c>
      <c r="Q5987" s="104">
        <f t="shared" si="2088"/>
        <v>21.099546214534755</v>
      </c>
      <c r="R5987" s="35"/>
    </row>
    <row r="5988" spans="1:18" x14ac:dyDescent="0.3">
      <c r="A5988" s="40" t="s">
        <v>2075</v>
      </c>
      <c r="B5988" s="40" t="s">
        <v>154</v>
      </c>
      <c r="C5988" s="40" t="s">
        <v>117</v>
      </c>
      <c r="D5988" s="40" t="s">
        <v>2107</v>
      </c>
      <c r="E5988" s="88" t="s">
        <v>3018</v>
      </c>
      <c r="F5988" s="40"/>
      <c r="G5988" s="81" t="s">
        <v>3051</v>
      </c>
      <c r="H5988" s="9" t="s">
        <v>17</v>
      </c>
      <c r="I5988" s="102">
        <v>55000</v>
      </c>
      <c r="J5988" s="102">
        <v>10000</v>
      </c>
      <c r="K5988" s="102"/>
      <c r="L5988" s="102">
        <f t="shared" si="2085"/>
        <v>0</v>
      </c>
      <c r="M5988" s="102">
        <v>0</v>
      </c>
      <c r="N5988" s="102"/>
      <c r="O5988" s="102"/>
      <c r="P5988" s="102">
        <f t="shared" si="2087"/>
        <v>0</v>
      </c>
      <c r="Q5988" s="102">
        <f t="shared" si="2088"/>
        <v>0</v>
      </c>
      <c r="R5988" s="35"/>
    </row>
    <row r="5989" spans="1:18" x14ac:dyDescent="0.3">
      <c r="A5989" s="40" t="s">
        <v>2075</v>
      </c>
      <c r="B5989" s="40" t="s">
        <v>154</v>
      </c>
      <c r="C5989" s="40" t="s">
        <v>117</v>
      </c>
      <c r="D5989" s="40" t="s">
        <v>2107</v>
      </c>
      <c r="E5989" s="88" t="s">
        <v>3031</v>
      </c>
      <c r="F5989" s="40"/>
      <c r="G5989" s="81" t="s">
        <v>3051</v>
      </c>
      <c r="H5989" s="9" t="s">
        <v>18</v>
      </c>
      <c r="I5989" s="102">
        <v>205500</v>
      </c>
      <c r="J5989" s="102">
        <v>205500</v>
      </c>
      <c r="K5989" s="102"/>
      <c r="L5989" s="102">
        <f t="shared" si="2085"/>
        <v>56000</v>
      </c>
      <c r="M5989" s="102">
        <v>0</v>
      </c>
      <c r="N5989" s="102">
        <v>28000</v>
      </c>
      <c r="O5989" s="102">
        <v>28000</v>
      </c>
      <c r="P5989" s="102">
        <f t="shared" si="2087"/>
        <v>56000</v>
      </c>
      <c r="Q5989" s="102">
        <f t="shared" si="2088"/>
        <v>27.250608272506081</v>
      </c>
      <c r="R5989" s="35"/>
    </row>
    <row r="5990" spans="1:18" x14ac:dyDescent="0.3">
      <c r="A5990" s="40" t="s">
        <v>2075</v>
      </c>
      <c r="B5990" s="40" t="s">
        <v>154</v>
      </c>
      <c r="C5990" s="40" t="s">
        <v>117</v>
      </c>
      <c r="D5990" s="40" t="s">
        <v>2107</v>
      </c>
      <c r="E5990" s="88" t="s">
        <v>3032</v>
      </c>
      <c r="F5990" s="40"/>
      <c r="G5990" s="81" t="s">
        <v>3051</v>
      </c>
      <c r="H5990" s="9" t="s">
        <v>19</v>
      </c>
      <c r="I5990" s="102">
        <v>37500</v>
      </c>
      <c r="J5990" s="102">
        <v>37500</v>
      </c>
      <c r="K5990" s="102"/>
      <c r="L5990" s="102">
        <f t="shared" si="2085"/>
        <v>8000</v>
      </c>
      <c r="M5990" s="102">
        <v>0</v>
      </c>
      <c r="N5990" s="102">
        <v>4000</v>
      </c>
      <c r="O5990" s="102">
        <v>4000</v>
      </c>
      <c r="P5990" s="102">
        <f t="shared" si="2087"/>
        <v>8000</v>
      </c>
      <c r="Q5990" s="102">
        <f t="shared" si="2088"/>
        <v>21.333333333333336</v>
      </c>
      <c r="R5990" s="35"/>
    </row>
    <row r="5991" spans="1:18" x14ac:dyDescent="0.3">
      <c r="A5991" s="40" t="s">
        <v>2075</v>
      </c>
      <c r="B5991" s="40" t="s">
        <v>154</v>
      </c>
      <c r="C5991" s="40" t="s">
        <v>117</v>
      </c>
      <c r="D5991" s="40" t="s">
        <v>2107</v>
      </c>
      <c r="E5991" s="88" t="s">
        <v>3026</v>
      </c>
      <c r="F5991" s="40"/>
      <c r="G5991" s="81" t="s">
        <v>3051</v>
      </c>
      <c r="H5991" s="9" t="s">
        <v>20</v>
      </c>
      <c r="I5991" s="102">
        <v>100000</v>
      </c>
      <c r="J5991" s="102">
        <v>70000</v>
      </c>
      <c r="K5991" s="102"/>
      <c r="L5991" s="102">
        <f t="shared" si="2085"/>
        <v>22000</v>
      </c>
      <c r="M5991" s="102">
        <v>2000</v>
      </c>
      <c r="N5991" s="102">
        <v>10000</v>
      </c>
      <c r="O5991" s="102">
        <v>10000</v>
      </c>
      <c r="P5991" s="102">
        <f t="shared" si="2087"/>
        <v>22000</v>
      </c>
      <c r="Q5991" s="102">
        <f t="shared" si="2088"/>
        <v>31.428571428571427</v>
      </c>
      <c r="R5991" s="35"/>
    </row>
    <row r="5992" spans="1:18" x14ac:dyDescent="0.3">
      <c r="A5992" s="40" t="s">
        <v>2075</v>
      </c>
      <c r="B5992" s="40" t="s">
        <v>154</v>
      </c>
      <c r="C5992" s="40" t="s">
        <v>117</v>
      </c>
      <c r="D5992" s="40" t="s">
        <v>2107</v>
      </c>
      <c r="E5992" s="88" t="s">
        <v>3033</v>
      </c>
      <c r="F5992" s="40"/>
      <c r="G5992" s="81" t="s">
        <v>3051</v>
      </c>
      <c r="H5992" s="9" t="s">
        <v>21</v>
      </c>
      <c r="I5992" s="102">
        <v>30750</v>
      </c>
      <c r="J5992" s="102">
        <v>15750</v>
      </c>
      <c r="K5992" s="102"/>
      <c r="L5992" s="102">
        <f t="shared" si="2085"/>
        <v>4000</v>
      </c>
      <c r="M5992" s="102">
        <v>0</v>
      </c>
      <c r="N5992" s="102">
        <v>2000</v>
      </c>
      <c r="O5992" s="102">
        <v>2000</v>
      </c>
      <c r="P5992" s="102">
        <f t="shared" si="2087"/>
        <v>4000</v>
      </c>
      <c r="Q5992" s="102">
        <f t="shared" si="2088"/>
        <v>25.396825396825395</v>
      </c>
      <c r="R5992" s="35"/>
    </row>
    <row r="5993" spans="1:18" x14ac:dyDescent="0.3">
      <c r="A5993" s="40" t="s">
        <v>2075</v>
      </c>
      <c r="B5993" s="40" t="s">
        <v>154</v>
      </c>
      <c r="C5993" s="40" t="s">
        <v>117</v>
      </c>
      <c r="D5993" s="40" t="s">
        <v>2107</v>
      </c>
      <c r="E5993" s="88" t="s">
        <v>3034</v>
      </c>
      <c r="F5993" s="40"/>
      <c r="G5993" s="81" t="s">
        <v>3051</v>
      </c>
      <c r="H5993" s="9" t="s">
        <v>22</v>
      </c>
      <c r="I5993" s="102">
        <v>18750</v>
      </c>
      <c r="J5993" s="102">
        <v>18750</v>
      </c>
      <c r="K5993" s="102"/>
      <c r="L5993" s="102">
        <f t="shared" si="2085"/>
        <v>4000</v>
      </c>
      <c r="M5993" s="102">
        <v>0</v>
      </c>
      <c r="N5993" s="102">
        <v>2000</v>
      </c>
      <c r="O5993" s="102">
        <v>2000</v>
      </c>
      <c r="P5993" s="102">
        <f t="shared" si="2087"/>
        <v>4000</v>
      </c>
      <c r="Q5993" s="102">
        <f t="shared" si="2088"/>
        <v>21.333333333333336</v>
      </c>
      <c r="R5993" s="35"/>
    </row>
    <row r="5994" spans="1:18" x14ac:dyDescent="0.3">
      <c r="A5994" s="40" t="s">
        <v>2075</v>
      </c>
      <c r="B5994" s="40" t="s">
        <v>154</v>
      </c>
      <c r="C5994" s="40" t="s">
        <v>117</v>
      </c>
      <c r="D5994" s="40" t="s">
        <v>2107</v>
      </c>
      <c r="E5994" s="88" t="s">
        <v>3035</v>
      </c>
      <c r="F5994" s="40"/>
      <c r="G5994" s="81" t="s">
        <v>3051</v>
      </c>
      <c r="H5994" s="9" t="s">
        <v>23</v>
      </c>
      <c r="I5994" s="102">
        <v>57500</v>
      </c>
      <c r="J5994" s="102">
        <v>47500</v>
      </c>
      <c r="K5994" s="102"/>
      <c r="L5994" s="102">
        <f t="shared" si="2085"/>
        <v>6000</v>
      </c>
      <c r="M5994" s="102">
        <v>0</v>
      </c>
      <c r="N5994" s="102">
        <v>3000</v>
      </c>
      <c r="O5994" s="102">
        <v>3000</v>
      </c>
      <c r="P5994" s="102">
        <f t="shared" si="2087"/>
        <v>6000</v>
      </c>
      <c r="Q5994" s="102">
        <f t="shared" si="2088"/>
        <v>12.631578947368421</v>
      </c>
      <c r="R5994" s="35"/>
    </row>
    <row r="5995" spans="1:18" x14ac:dyDescent="0.3">
      <c r="A5995" s="40" t="s">
        <v>2075</v>
      </c>
      <c r="B5995" s="40" t="s">
        <v>154</v>
      </c>
      <c r="C5995" s="40" t="s">
        <v>117</v>
      </c>
      <c r="D5995" s="40" t="s">
        <v>2107</v>
      </c>
      <c r="E5995" s="88" t="s">
        <v>3036</v>
      </c>
      <c r="F5995" s="40"/>
      <c r="G5995" s="81" t="s">
        <v>3051</v>
      </c>
      <c r="H5995" s="9" t="s">
        <v>24</v>
      </c>
      <c r="I5995" s="102">
        <v>17813</v>
      </c>
      <c r="J5995" s="102">
        <v>17813</v>
      </c>
      <c r="K5995" s="102"/>
      <c r="L5995" s="102">
        <f t="shared" si="2085"/>
        <v>6000</v>
      </c>
      <c r="M5995" s="102">
        <v>0</v>
      </c>
      <c r="N5995" s="102"/>
      <c r="O5995" s="102">
        <v>6000</v>
      </c>
      <c r="P5995" s="102">
        <f t="shared" si="2087"/>
        <v>6000</v>
      </c>
      <c r="Q5995" s="102">
        <f t="shared" si="2088"/>
        <v>33.683265031157021</v>
      </c>
      <c r="R5995" s="35"/>
    </row>
    <row r="5996" spans="1:18" x14ac:dyDescent="0.3">
      <c r="A5996" s="41" t="s">
        <v>2075</v>
      </c>
      <c r="B5996" s="41" t="s">
        <v>154</v>
      </c>
      <c r="C5996" s="41" t="s">
        <v>117</v>
      </c>
      <c r="D5996" s="41" t="s">
        <v>2107</v>
      </c>
      <c r="E5996" s="41" t="s">
        <v>127</v>
      </c>
      <c r="F5996" s="40" t="s">
        <v>0</v>
      </c>
      <c r="G5996" s="81" t="s">
        <v>0</v>
      </c>
      <c r="H5996" s="6" t="s">
        <v>25</v>
      </c>
      <c r="I5996" s="104">
        <f>SUM(I5997:I5999)</f>
        <v>385308</v>
      </c>
      <c r="J5996" s="104">
        <f>SUM(J5997:J5999)</f>
        <v>355308</v>
      </c>
      <c r="K5996" s="104">
        <f>SUM(K5997:K5999)</f>
        <v>0</v>
      </c>
      <c r="L5996" s="104">
        <f t="shared" si="2085"/>
        <v>58180</v>
      </c>
      <c r="M5996" s="104">
        <f>SUM(M5997:M5999)</f>
        <v>1380</v>
      </c>
      <c r="N5996" s="104">
        <f t="shared" ref="N5996:O5996" si="2115">SUM(N5997:N5999)</f>
        <v>28650</v>
      </c>
      <c r="O5996" s="104">
        <f t="shared" si="2115"/>
        <v>28150</v>
      </c>
      <c r="P5996" s="104">
        <f t="shared" si="2087"/>
        <v>58180</v>
      </c>
      <c r="Q5996" s="104">
        <f t="shared" si="2088"/>
        <v>16.374525763562879</v>
      </c>
      <c r="R5996" s="35"/>
    </row>
    <row r="5997" spans="1:18" x14ac:dyDescent="0.3">
      <c r="A5997" s="40" t="s">
        <v>2075</v>
      </c>
      <c r="B5997" s="40" t="s">
        <v>154</v>
      </c>
      <c r="C5997" s="40" t="s">
        <v>117</v>
      </c>
      <c r="D5997" s="40" t="s">
        <v>2107</v>
      </c>
      <c r="E5997" s="88" t="s">
        <v>3019</v>
      </c>
      <c r="F5997" s="40"/>
      <c r="G5997" s="81" t="s">
        <v>3051</v>
      </c>
      <c r="H5997" s="9" t="s">
        <v>25</v>
      </c>
      <c r="I5997" s="102">
        <v>351024</v>
      </c>
      <c r="J5997" s="102">
        <v>321024</v>
      </c>
      <c r="K5997" s="102"/>
      <c r="L5997" s="102">
        <f t="shared" si="2085"/>
        <v>50000</v>
      </c>
      <c r="M5997" s="102">
        <v>0</v>
      </c>
      <c r="N5997" s="102">
        <v>25000</v>
      </c>
      <c r="O5997" s="102">
        <v>25000</v>
      </c>
      <c r="P5997" s="102">
        <f t="shared" si="2087"/>
        <v>50000</v>
      </c>
      <c r="Q5997" s="102">
        <f t="shared" si="2088"/>
        <v>15.575159489633176</v>
      </c>
      <c r="R5997" s="35"/>
    </row>
    <row r="5998" spans="1:18" x14ac:dyDescent="0.3">
      <c r="A5998" s="40" t="s">
        <v>2075</v>
      </c>
      <c r="B5998" s="40" t="s">
        <v>154</v>
      </c>
      <c r="C5998" s="40" t="s">
        <v>117</v>
      </c>
      <c r="D5998" s="40" t="s">
        <v>2107</v>
      </c>
      <c r="E5998" s="88" t="s">
        <v>3019</v>
      </c>
      <c r="F5998" s="40" t="s">
        <v>2114</v>
      </c>
      <c r="G5998" s="81" t="s">
        <v>3051</v>
      </c>
      <c r="H5998" s="9" t="s">
        <v>135</v>
      </c>
      <c r="I5998" s="102">
        <v>14484</v>
      </c>
      <c r="J5998" s="102">
        <v>14484</v>
      </c>
      <c r="K5998" s="102"/>
      <c r="L5998" s="102">
        <f t="shared" si="2085"/>
        <v>4880</v>
      </c>
      <c r="M5998" s="102">
        <v>1380</v>
      </c>
      <c r="N5998" s="102">
        <v>2000</v>
      </c>
      <c r="O5998" s="102">
        <v>1500</v>
      </c>
      <c r="P5998" s="102">
        <f t="shared" si="2087"/>
        <v>4880</v>
      </c>
      <c r="Q5998" s="102">
        <f t="shared" si="2088"/>
        <v>33.692350179508423</v>
      </c>
      <c r="R5998" s="35"/>
    </row>
    <row r="5999" spans="1:18" ht="20.399999999999999" x14ac:dyDescent="0.3">
      <c r="A5999" s="40" t="s">
        <v>2075</v>
      </c>
      <c r="B5999" s="40" t="s">
        <v>154</v>
      </c>
      <c r="C5999" s="40" t="s">
        <v>117</v>
      </c>
      <c r="D5999" s="40" t="s">
        <v>2107</v>
      </c>
      <c r="E5999" s="88" t="s">
        <v>3019</v>
      </c>
      <c r="F5999" s="40" t="s">
        <v>2115</v>
      </c>
      <c r="G5999" s="81" t="s">
        <v>3051</v>
      </c>
      <c r="H5999" s="9" t="s">
        <v>141</v>
      </c>
      <c r="I5999" s="102">
        <v>19800</v>
      </c>
      <c r="J5999" s="102">
        <v>19800</v>
      </c>
      <c r="K5999" s="102"/>
      <c r="L5999" s="102">
        <f t="shared" si="2085"/>
        <v>3300</v>
      </c>
      <c r="M5999" s="102">
        <v>0</v>
      </c>
      <c r="N5999" s="102">
        <v>1650</v>
      </c>
      <c r="O5999" s="102">
        <v>1650</v>
      </c>
      <c r="P5999" s="102">
        <f t="shared" si="2087"/>
        <v>3300</v>
      </c>
      <c r="Q5999" s="102">
        <f t="shared" si="2088"/>
        <v>16.666666666666664</v>
      </c>
      <c r="R5999" s="35"/>
    </row>
    <row r="6000" spans="1:18" s="34" customFormat="1" ht="20.399999999999999" x14ac:dyDescent="0.3">
      <c r="A6000" s="43" t="s">
        <v>0</v>
      </c>
      <c r="B6000" s="43" t="s">
        <v>0</v>
      </c>
      <c r="C6000" s="43" t="s">
        <v>0</v>
      </c>
      <c r="D6000" s="49" t="s">
        <v>0</v>
      </c>
      <c r="E6000" s="49" t="s">
        <v>0</v>
      </c>
      <c r="F6000" s="49" t="s">
        <v>0</v>
      </c>
      <c r="G6000" s="49" t="s">
        <v>0</v>
      </c>
      <c r="H6000" s="21" t="s">
        <v>35</v>
      </c>
      <c r="I6000" s="112">
        <f t="shared" ref="I6000:O6001" si="2116">SUM(I6001)</f>
        <v>100</v>
      </c>
      <c r="J6000" s="112">
        <f t="shared" si="2116"/>
        <v>100</v>
      </c>
      <c r="K6000" s="112">
        <f t="shared" si="2116"/>
        <v>0</v>
      </c>
      <c r="L6000" s="112">
        <f t="shared" ref="L6000:L6063" si="2117">SUM(M6000:O6000)</f>
        <v>0</v>
      </c>
      <c r="M6000" s="112">
        <f t="shared" si="2116"/>
        <v>0</v>
      </c>
      <c r="N6000" s="112">
        <f t="shared" si="2116"/>
        <v>0</v>
      </c>
      <c r="O6000" s="112">
        <f t="shared" si="2116"/>
        <v>0</v>
      </c>
      <c r="P6000" s="112">
        <f t="shared" si="2087"/>
        <v>0</v>
      </c>
      <c r="Q6000" s="112">
        <f t="shared" si="2088"/>
        <v>0</v>
      </c>
      <c r="R6000" s="35"/>
    </row>
    <row r="6001" spans="1:18" x14ac:dyDescent="0.3">
      <c r="A6001" s="40" t="s">
        <v>2075</v>
      </c>
      <c r="B6001" s="40" t="s">
        <v>154</v>
      </c>
      <c r="C6001" s="40" t="s">
        <v>117</v>
      </c>
      <c r="D6001" s="40" t="s">
        <v>2107</v>
      </c>
      <c r="E6001" s="52" t="s">
        <v>142</v>
      </c>
      <c r="F6001" s="52" t="s">
        <v>0</v>
      </c>
      <c r="G6001" s="52" t="s">
        <v>0</v>
      </c>
      <c r="H6001" s="6" t="s">
        <v>27</v>
      </c>
      <c r="I6001" s="109">
        <f t="shared" si="2116"/>
        <v>100</v>
      </c>
      <c r="J6001" s="109">
        <f t="shared" si="2116"/>
        <v>100</v>
      </c>
      <c r="K6001" s="109">
        <f t="shared" si="2116"/>
        <v>0</v>
      </c>
      <c r="L6001" s="109">
        <f t="shared" si="2117"/>
        <v>0</v>
      </c>
      <c r="M6001" s="109">
        <f t="shared" si="2116"/>
        <v>0</v>
      </c>
      <c r="N6001" s="109">
        <f t="shared" si="2116"/>
        <v>0</v>
      </c>
      <c r="O6001" s="109">
        <f t="shared" si="2116"/>
        <v>0</v>
      </c>
      <c r="P6001" s="109">
        <f t="shared" ref="P6001:P6064" si="2118">K6001+L6001</f>
        <v>0</v>
      </c>
      <c r="Q6001" s="109">
        <f t="shared" ref="Q6001:Q6064" si="2119">IF(J6001=0,"-",P6001/J6001*100)</f>
        <v>0</v>
      </c>
      <c r="R6001" s="35"/>
    </row>
    <row r="6002" spans="1:18" x14ac:dyDescent="0.3">
      <c r="A6002" s="40" t="s">
        <v>2075</v>
      </c>
      <c r="B6002" s="40" t="s">
        <v>154</v>
      </c>
      <c r="C6002" s="40" t="s">
        <v>117</v>
      </c>
      <c r="D6002" s="40" t="s">
        <v>2107</v>
      </c>
      <c r="E6002" s="88" t="s">
        <v>3021</v>
      </c>
      <c r="F6002" s="40"/>
      <c r="G6002" s="81" t="s">
        <v>3051</v>
      </c>
      <c r="H6002" s="9" t="s">
        <v>34</v>
      </c>
      <c r="I6002" s="102">
        <v>100</v>
      </c>
      <c r="J6002" s="102">
        <v>100</v>
      </c>
      <c r="K6002" s="102"/>
      <c r="L6002" s="102">
        <f t="shared" si="2117"/>
        <v>0</v>
      </c>
      <c r="M6002" s="102">
        <v>0</v>
      </c>
      <c r="N6002" s="102"/>
      <c r="O6002" s="102"/>
      <c r="P6002" s="102">
        <f t="shared" si="2118"/>
        <v>0</v>
      </c>
      <c r="Q6002" s="102">
        <f t="shared" si="2119"/>
        <v>0</v>
      </c>
      <c r="R6002" s="35"/>
    </row>
    <row r="6003" spans="1:18" s="34" customFormat="1" ht="20.399999999999999" x14ac:dyDescent="0.3">
      <c r="A6003" s="43" t="s">
        <v>0</v>
      </c>
      <c r="B6003" s="43" t="s">
        <v>0</v>
      </c>
      <c r="C6003" s="43" t="s">
        <v>0</v>
      </c>
      <c r="D6003" s="49" t="s">
        <v>0</v>
      </c>
      <c r="E6003" s="49" t="s">
        <v>0</v>
      </c>
      <c r="F6003" s="49" t="s">
        <v>0</v>
      </c>
      <c r="G6003" s="49" t="s">
        <v>0</v>
      </c>
      <c r="H6003" s="21" t="s">
        <v>53</v>
      </c>
      <c r="I6003" s="112">
        <f>SUM(I6004)</f>
        <v>22000</v>
      </c>
      <c r="J6003" s="112">
        <f>SUM(J6004)</f>
        <v>2000</v>
      </c>
      <c r="K6003" s="112">
        <f>SUM(K6004)</f>
        <v>0</v>
      </c>
      <c r="L6003" s="112">
        <f t="shared" si="2117"/>
        <v>0</v>
      </c>
      <c r="M6003" s="112">
        <f>SUM(M6004)</f>
        <v>0</v>
      </c>
      <c r="N6003" s="112">
        <f t="shared" ref="N6003:O6003" si="2120">SUM(N6004)</f>
        <v>0</v>
      </c>
      <c r="O6003" s="112">
        <f t="shared" si="2120"/>
        <v>0</v>
      </c>
      <c r="P6003" s="112">
        <f t="shared" si="2118"/>
        <v>0</v>
      </c>
      <c r="Q6003" s="112">
        <f t="shared" si="2119"/>
        <v>0</v>
      </c>
      <c r="R6003" s="35"/>
    </row>
    <row r="6004" spans="1:18" x14ac:dyDescent="0.3">
      <c r="A6004" s="40" t="s">
        <v>2075</v>
      </c>
      <c r="B6004" s="40" t="s">
        <v>154</v>
      </c>
      <c r="C6004" s="40" t="s">
        <v>117</v>
      </c>
      <c r="D6004" s="40" t="s">
        <v>2107</v>
      </c>
      <c r="E6004" s="52" t="s">
        <v>149</v>
      </c>
      <c r="F6004" s="52" t="s">
        <v>0</v>
      </c>
      <c r="G6004" s="52" t="s">
        <v>0</v>
      </c>
      <c r="H6004" s="6" t="s">
        <v>46</v>
      </c>
      <c r="I6004" s="109">
        <f>SUM(I6005:I6006)</f>
        <v>22000</v>
      </c>
      <c r="J6004" s="109">
        <f>SUM(J6005:J6006)</f>
        <v>2000</v>
      </c>
      <c r="K6004" s="109">
        <f>SUM(K6005:K6006)</f>
        <v>0</v>
      </c>
      <c r="L6004" s="109">
        <f t="shared" si="2117"/>
        <v>0</v>
      </c>
      <c r="M6004" s="109">
        <f>SUM(M6005:M6006)</f>
        <v>0</v>
      </c>
      <c r="N6004" s="109">
        <f t="shared" ref="N6004:O6004" si="2121">SUM(N6005:N6006)</f>
        <v>0</v>
      </c>
      <c r="O6004" s="109">
        <f t="shared" si="2121"/>
        <v>0</v>
      </c>
      <c r="P6004" s="109">
        <f t="shared" si="2118"/>
        <v>0</v>
      </c>
      <c r="Q6004" s="109">
        <f t="shared" si="2119"/>
        <v>0</v>
      </c>
      <c r="R6004" s="35"/>
    </row>
    <row r="6005" spans="1:18" x14ac:dyDescent="0.3">
      <c r="A6005" s="40" t="s">
        <v>2075</v>
      </c>
      <c r="B6005" s="40" t="s">
        <v>154</v>
      </c>
      <c r="C6005" s="40" t="s">
        <v>117</v>
      </c>
      <c r="D6005" s="40" t="s">
        <v>2107</v>
      </c>
      <c r="E6005" s="88" t="s">
        <v>3022</v>
      </c>
      <c r="F6005" s="40"/>
      <c r="G6005" s="81" t="s">
        <v>3051</v>
      </c>
      <c r="H6005" s="9" t="s">
        <v>49</v>
      </c>
      <c r="I6005" s="102">
        <v>21000</v>
      </c>
      <c r="J6005" s="102">
        <v>1000</v>
      </c>
      <c r="K6005" s="102"/>
      <c r="L6005" s="102">
        <f t="shared" si="2117"/>
        <v>0</v>
      </c>
      <c r="M6005" s="102">
        <v>0</v>
      </c>
      <c r="N6005" s="102"/>
      <c r="O6005" s="102"/>
      <c r="P6005" s="102">
        <f t="shared" si="2118"/>
        <v>0</v>
      </c>
      <c r="Q6005" s="102">
        <f t="shared" si="2119"/>
        <v>0</v>
      </c>
      <c r="R6005" s="35"/>
    </row>
    <row r="6006" spans="1:18" x14ac:dyDescent="0.3">
      <c r="A6006" s="40" t="s">
        <v>2075</v>
      </c>
      <c r="B6006" s="40" t="s">
        <v>154</v>
      </c>
      <c r="C6006" s="40" t="s">
        <v>117</v>
      </c>
      <c r="D6006" s="40" t="s">
        <v>2107</v>
      </c>
      <c r="E6006" s="88" t="s">
        <v>3037</v>
      </c>
      <c r="F6006" s="40"/>
      <c r="G6006" s="81" t="s">
        <v>3051</v>
      </c>
      <c r="H6006" s="9" t="s">
        <v>52</v>
      </c>
      <c r="I6006" s="102">
        <v>1000</v>
      </c>
      <c r="J6006" s="102">
        <v>1000</v>
      </c>
      <c r="K6006" s="102"/>
      <c r="L6006" s="102">
        <f t="shared" si="2117"/>
        <v>0</v>
      </c>
      <c r="M6006" s="102">
        <v>0</v>
      </c>
      <c r="N6006" s="102"/>
      <c r="O6006" s="102"/>
      <c r="P6006" s="102">
        <f t="shared" si="2118"/>
        <v>0</v>
      </c>
      <c r="Q6006" s="102">
        <f t="shared" si="2119"/>
        <v>0</v>
      </c>
      <c r="R6006" s="35"/>
    </row>
    <row r="6007" spans="1:18" s="34" customFormat="1" x14ac:dyDescent="0.3">
      <c r="A6007" s="49" t="s">
        <v>0</v>
      </c>
      <c r="B6007" s="49" t="s">
        <v>0</v>
      </c>
      <c r="C6007" s="49" t="s">
        <v>0</v>
      </c>
      <c r="D6007" s="49" t="s">
        <v>0</v>
      </c>
      <c r="E6007" s="49" t="s">
        <v>0</v>
      </c>
      <c r="F6007" s="49" t="s">
        <v>0</v>
      </c>
      <c r="G6007" s="49" t="s">
        <v>0</v>
      </c>
      <c r="H6007" s="21" t="s">
        <v>2116</v>
      </c>
      <c r="I6007" s="112">
        <f>SUM(I6003,I6000,I5976)</f>
        <v>7223185</v>
      </c>
      <c r="J6007" s="112">
        <f>SUM(J6003,J6000,J5976)</f>
        <v>7073185</v>
      </c>
      <c r="K6007" s="112">
        <f>SUM(K6003,K6000,K5976)</f>
        <v>0</v>
      </c>
      <c r="L6007" s="112">
        <f t="shared" si="2117"/>
        <v>1759796</v>
      </c>
      <c r="M6007" s="112">
        <f>SUM(M6003,M6000,M5976)</f>
        <v>527996</v>
      </c>
      <c r="N6007" s="112">
        <f t="shared" ref="N6007:O6007" si="2122">SUM(N6003,N6000,N5976)</f>
        <v>614650</v>
      </c>
      <c r="O6007" s="112">
        <f t="shared" si="2122"/>
        <v>617150</v>
      </c>
      <c r="P6007" s="112">
        <f t="shared" si="2118"/>
        <v>1759796</v>
      </c>
      <c r="Q6007" s="112">
        <f t="shared" si="2119"/>
        <v>24.879824294147546</v>
      </c>
      <c r="R6007" s="35"/>
    </row>
    <row r="6008" spans="1:18" ht="15" thickBot="1" x14ac:dyDescent="0.35">
      <c r="A6008" s="81" t="s">
        <v>0</v>
      </c>
      <c r="B6008" s="81" t="s">
        <v>0</v>
      </c>
      <c r="C6008" s="81" t="s">
        <v>0</v>
      </c>
      <c r="D6008" s="81" t="s">
        <v>0</v>
      </c>
      <c r="E6008" s="81" t="s">
        <v>0</v>
      </c>
      <c r="F6008" s="81" t="s">
        <v>0</v>
      </c>
      <c r="G6008" s="81" t="s">
        <v>0</v>
      </c>
      <c r="H6008" s="6" t="s">
        <v>152</v>
      </c>
      <c r="I6008" s="104">
        <v>253</v>
      </c>
      <c r="J6008" s="104">
        <v>253</v>
      </c>
      <c r="K6008" s="104"/>
      <c r="L6008" s="104"/>
      <c r="M6008" s="104"/>
      <c r="N6008" s="104"/>
      <c r="O6008" s="104"/>
      <c r="P6008" s="104"/>
      <c r="Q6008" s="104"/>
      <c r="R6008" s="35"/>
    </row>
    <row r="6009" spans="1:18" s="34" customFormat="1" ht="31.2" thickBot="1" x14ac:dyDescent="0.35">
      <c r="A6009" s="127" t="s">
        <v>0</v>
      </c>
      <c r="B6009" s="127" t="s">
        <v>0</v>
      </c>
      <c r="C6009" s="127" t="s">
        <v>0</v>
      </c>
      <c r="D6009" s="127" t="s">
        <v>0</v>
      </c>
      <c r="E6009" s="127" t="s">
        <v>0</v>
      </c>
      <c r="F6009" s="127" t="s">
        <v>0</v>
      </c>
      <c r="G6009" s="127" t="s">
        <v>0</v>
      </c>
      <c r="H6009" s="29" t="s">
        <v>63</v>
      </c>
      <c r="I6009" s="124" t="s">
        <v>3013</v>
      </c>
      <c r="J6009" s="124" t="s">
        <v>2</v>
      </c>
      <c r="K6009" s="124" t="s">
        <v>3097</v>
      </c>
      <c r="L6009" s="124" t="s">
        <v>3097</v>
      </c>
      <c r="M6009" s="124" t="s">
        <v>3098</v>
      </c>
      <c r="N6009" s="124" t="s">
        <v>3099</v>
      </c>
      <c r="O6009" s="124" t="s">
        <v>3100</v>
      </c>
      <c r="P6009" s="124" t="s">
        <v>3097</v>
      </c>
      <c r="Q6009" s="126" t="s">
        <v>3101</v>
      </c>
      <c r="R6009" s="35"/>
    </row>
    <row r="6010" spans="1:18" x14ac:dyDescent="0.3">
      <c r="A6010" s="128"/>
      <c r="B6010" s="128"/>
      <c r="C6010" s="128"/>
      <c r="D6010" s="128"/>
      <c r="E6010" s="128"/>
      <c r="F6010" s="128"/>
      <c r="G6010" s="128"/>
      <c r="H6010" s="10" t="s">
        <v>0</v>
      </c>
      <c r="I6010" s="103">
        <v>1</v>
      </c>
      <c r="J6010" s="103">
        <v>2</v>
      </c>
      <c r="K6010" s="103">
        <v>3</v>
      </c>
      <c r="L6010" s="103" t="s">
        <v>3</v>
      </c>
      <c r="M6010" s="103">
        <v>5</v>
      </c>
      <c r="N6010" s="103">
        <v>6</v>
      </c>
      <c r="O6010" s="103">
        <v>7</v>
      </c>
      <c r="P6010" s="103" t="s">
        <v>3102</v>
      </c>
      <c r="Q6010" s="103">
        <v>9</v>
      </c>
      <c r="R6010" s="35"/>
    </row>
    <row r="6011" spans="1:18" x14ac:dyDescent="0.3">
      <c r="A6011" s="128"/>
      <c r="B6011" s="128"/>
      <c r="C6011" s="128"/>
      <c r="D6011" s="128"/>
      <c r="E6011" s="128"/>
      <c r="F6011" s="128"/>
      <c r="G6011" s="128"/>
      <c r="H6011" s="11" t="s">
        <v>96</v>
      </c>
      <c r="I6011" s="105">
        <f>SUM(I6007)</f>
        <v>7223185</v>
      </c>
      <c r="J6011" s="105">
        <f>SUM(J6007)</f>
        <v>7073185</v>
      </c>
      <c r="K6011" s="105">
        <f>SUM(K6007)</f>
        <v>0</v>
      </c>
      <c r="L6011" s="105">
        <f t="shared" si="2117"/>
        <v>1759796</v>
      </c>
      <c r="M6011" s="105">
        <f>SUM(M6007)</f>
        <v>527996</v>
      </c>
      <c r="N6011" s="105">
        <f t="shared" ref="N6011:O6011" si="2123">SUM(N6007)</f>
        <v>614650</v>
      </c>
      <c r="O6011" s="105">
        <f t="shared" si="2123"/>
        <v>617150</v>
      </c>
      <c r="P6011" s="105">
        <f t="shared" si="2118"/>
        <v>1759796</v>
      </c>
      <c r="Q6011" s="105">
        <f t="shared" si="2119"/>
        <v>24.879824294147546</v>
      </c>
      <c r="R6011" s="35"/>
    </row>
    <row r="6012" spans="1:18" x14ac:dyDescent="0.3">
      <c r="A6012" s="128"/>
      <c r="B6012" s="128"/>
      <c r="C6012" s="128"/>
      <c r="D6012" s="128"/>
      <c r="E6012" s="128"/>
      <c r="F6012" s="128"/>
      <c r="G6012" s="128"/>
      <c r="H6012" s="12" t="s">
        <v>62</v>
      </c>
      <c r="I6012" s="105">
        <f>SUM(I6011)</f>
        <v>7223185</v>
      </c>
      <c r="J6012" s="105">
        <f>SUM(J6011)</f>
        <v>7073185</v>
      </c>
      <c r="K6012" s="105">
        <f>SUM(K6011)</f>
        <v>0</v>
      </c>
      <c r="L6012" s="105">
        <f t="shared" si="2117"/>
        <v>1759796</v>
      </c>
      <c r="M6012" s="105">
        <f>SUM(M6011)</f>
        <v>527996</v>
      </c>
      <c r="N6012" s="105">
        <f t="shared" ref="N6012:O6012" si="2124">SUM(N6011)</f>
        <v>614650</v>
      </c>
      <c r="O6012" s="105">
        <f t="shared" si="2124"/>
        <v>617150</v>
      </c>
      <c r="P6012" s="105">
        <f t="shared" si="2118"/>
        <v>1759796</v>
      </c>
      <c r="Q6012" s="105">
        <f t="shared" si="2119"/>
        <v>24.879824294147546</v>
      </c>
      <c r="R6012" s="35"/>
    </row>
    <row r="6013" spans="1:18" x14ac:dyDescent="0.3">
      <c r="A6013" s="129"/>
      <c r="B6013" s="129"/>
      <c r="C6013" s="129"/>
      <c r="D6013" s="129"/>
      <c r="E6013" s="129"/>
      <c r="F6013" s="129"/>
      <c r="G6013" s="129"/>
      <c r="R6013" s="35"/>
    </row>
    <row r="6014" spans="1:18" ht="15" thickBot="1" x14ac:dyDescent="0.35">
      <c r="A6014" s="81" t="s">
        <v>0</v>
      </c>
      <c r="B6014" s="81" t="s">
        <v>0</v>
      </c>
      <c r="C6014" s="81" t="s">
        <v>0</v>
      </c>
      <c r="D6014" s="81" t="s">
        <v>0</v>
      </c>
      <c r="E6014" s="81" t="s">
        <v>0</v>
      </c>
      <c r="F6014" s="81" t="s">
        <v>0</v>
      </c>
      <c r="G6014" s="81" t="s">
        <v>0</v>
      </c>
      <c r="H6014" s="13" t="s">
        <v>0</v>
      </c>
      <c r="I6014" s="106"/>
      <c r="J6014" s="106"/>
      <c r="K6014" s="106"/>
      <c r="L6014" s="106"/>
      <c r="M6014" s="106"/>
      <c r="N6014" s="106"/>
      <c r="O6014" s="106"/>
      <c r="P6014" s="106"/>
      <c r="Q6014" s="106"/>
      <c r="R6014" s="35"/>
    </row>
    <row r="6015" spans="1:18" s="34" customFormat="1" ht="31.2" thickBot="1" x14ac:dyDescent="0.35">
      <c r="A6015" s="45" t="s">
        <v>112</v>
      </c>
      <c r="B6015" s="45" t="s">
        <v>113</v>
      </c>
      <c r="C6015" s="45" t="s">
        <v>114</v>
      </c>
      <c r="D6015" s="46" t="s">
        <v>0</v>
      </c>
      <c r="E6015" s="45" t="s">
        <v>3014</v>
      </c>
      <c r="F6015" s="45" t="s">
        <v>115</v>
      </c>
      <c r="G6015" s="45" t="s">
        <v>116</v>
      </c>
      <c r="H6015" s="29" t="s">
        <v>1</v>
      </c>
      <c r="I6015" s="124" t="s">
        <v>3013</v>
      </c>
      <c r="J6015" s="124" t="s">
        <v>2</v>
      </c>
      <c r="K6015" s="124" t="s">
        <v>3097</v>
      </c>
      <c r="L6015" s="124" t="s">
        <v>3097</v>
      </c>
      <c r="M6015" s="124" t="s">
        <v>3098</v>
      </c>
      <c r="N6015" s="124" t="s">
        <v>3099</v>
      </c>
      <c r="O6015" s="124" t="s">
        <v>3100</v>
      </c>
      <c r="P6015" s="124" t="s">
        <v>3097</v>
      </c>
      <c r="Q6015" s="126" t="s">
        <v>3101</v>
      </c>
      <c r="R6015" s="35"/>
    </row>
    <row r="6016" spans="1:18" x14ac:dyDescent="0.3">
      <c r="A6016" s="50" t="s">
        <v>0</v>
      </c>
      <c r="B6016" s="50" t="s">
        <v>0</v>
      </c>
      <c r="C6016" s="50" t="s">
        <v>0</v>
      </c>
      <c r="D6016" s="51" t="s">
        <v>0</v>
      </c>
      <c r="E6016" s="51" t="s">
        <v>0</v>
      </c>
      <c r="F6016" s="86" t="s">
        <v>0</v>
      </c>
      <c r="G6016" s="87" t="s">
        <v>0</v>
      </c>
      <c r="H6016" s="8" t="s">
        <v>0</v>
      </c>
      <c r="I6016" s="103">
        <v>1</v>
      </c>
      <c r="J6016" s="103">
        <v>2</v>
      </c>
      <c r="K6016" s="103">
        <v>3</v>
      </c>
      <c r="L6016" s="103" t="s">
        <v>3</v>
      </c>
      <c r="M6016" s="103">
        <v>5</v>
      </c>
      <c r="N6016" s="103">
        <v>6</v>
      </c>
      <c r="O6016" s="103">
        <v>7</v>
      </c>
      <c r="P6016" s="103" t="s">
        <v>3102</v>
      </c>
      <c r="Q6016" s="103">
        <v>9</v>
      </c>
      <c r="R6016" s="35"/>
    </row>
    <row r="6017" spans="1:18" x14ac:dyDescent="0.3">
      <c r="A6017" s="41" t="s">
        <v>2075</v>
      </c>
      <c r="B6017" s="41" t="s">
        <v>154</v>
      </c>
      <c r="C6017" s="40" t="s">
        <v>877</v>
      </c>
      <c r="D6017" s="40" t="s">
        <v>2117</v>
      </c>
      <c r="E6017" s="52" t="s">
        <v>0</v>
      </c>
      <c r="F6017" s="52" t="s">
        <v>0</v>
      </c>
      <c r="G6017" s="52" t="s">
        <v>0</v>
      </c>
      <c r="H6017" s="6" t="s">
        <v>2118</v>
      </c>
      <c r="I6017" s="102"/>
      <c r="J6017" s="102"/>
      <c r="K6017" s="102"/>
      <c r="L6017" s="102">
        <f t="shared" si="2117"/>
        <v>0</v>
      </c>
      <c r="M6017" s="102">
        <v>0</v>
      </c>
      <c r="N6017" s="102"/>
      <c r="O6017" s="102"/>
      <c r="P6017" s="102">
        <f t="shared" si="2118"/>
        <v>0</v>
      </c>
      <c r="Q6017" s="102" t="str">
        <f t="shared" si="2119"/>
        <v>-</v>
      </c>
      <c r="R6017" s="35"/>
    </row>
    <row r="6018" spans="1:18" s="34" customFormat="1" ht="20.399999999999999" x14ac:dyDescent="0.3">
      <c r="A6018" s="43" t="s">
        <v>0</v>
      </c>
      <c r="B6018" s="43" t="s">
        <v>0</v>
      </c>
      <c r="C6018" s="43" t="s">
        <v>0</v>
      </c>
      <c r="D6018" s="49" t="s">
        <v>0</v>
      </c>
      <c r="E6018" s="49" t="s">
        <v>0</v>
      </c>
      <c r="F6018" s="49" t="s">
        <v>0</v>
      </c>
      <c r="G6018" s="49" t="s">
        <v>0</v>
      </c>
      <c r="H6018" s="21" t="s">
        <v>26</v>
      </c>
      <c r="I6018" s="112">
        <f>SUM(I6019,I6027,I6029)</f>
        <v>2120254</v>
      </c>
      <c r="J6018" s="112">
        <f>SUM(J6019,J6027,J6029)</f>
        <v>2113254</v>
      </c>
      <c r="K6018" s="112">
        <f>SUM(K6019,K6027,K6029)</f>
        <v>0</v>
      </c>
      <c r="L6018" s="112">
        <f t="shared" si="2117"/>
        <v>470837</v>
      </c>
      <c r="M6018" s="112">
        <f>SUM(M6019,M6027,M6029)</f>
        <v>139377</v>
      </c>
      <c r="N6018" s="112">
        <f t="shared" ref="N6018:O6018" si="2125">SUM(N6019,N6027,N6029)</f>
        <v>172780</v>
      </c>
      <c r="O6018" s="112">
        <f t="shared" si="2125"/>
        <v>158680</v>
      </c>
      <c r="P6018" s="112">
        <f t="shared" si="2118"/>
        <v>470837</v>
      </c>
      <c r="Q6018" s="112">
        <f t="shared" si="2119"/>
        <v>22.280189697972887</v>
      </c>
      <c r="R6018" s="35"/>
    </row>
    <row r="6019" spans="1:18" x14ac:dyDescent="0.3">
      <c r="A6019" s="40" t="s">
        <v>2075</v>
      </c>
      <c r="B6019" s="40" t="s">
        <v>154</v>
      </c>
      <c r="C6019" s="40" t="s">
        <v>877</v>
      </c>
      <c r="D6019" s="40" t="s">
        <v>2117</v>
      </c>
      <c r="E6019" s="52" t="s">
        <v>119</v>
      </c>
      <c r="F6019" s="52" t="s">
        <v>0</v>
      </c>
      <c r="G6019" s="52" t="s">
        <v>0</v>
      </c>
      <c r="H6019" s="6" t="s">
        <v>5</v>
      </c>
      <c r="I6019" s="104">
        <f>SUM(I6020,I6021)</f>
        <v>1686920</v>
      </c>
      <c r="J6019" s="104">
        <f>SUM(J6020,J6021)</f>
        <v>1686920</v>
      </c>
      <c r="K6019" s="104">
        <f>SUM(K6020,K6021)</f>
        <v>0</v>
      </c>
      <c r="L6019" s="104">
        <f t="shared" si="2117"/>
        <v>406205</v>
      </c>
      <c r="M6019" s="104">
        <f>SUM(M6020,M6021)</f>
        <v>126805</v>
      </c>
      <c r="N6019" s="104">
        <f t="shared" ref="N6019:O6019" si="2126">SUM(N6020,N6021)</f>
        <v>145450</v>
      </c>
      <c r="O6019" s="104">
        <f t="shared" si="2126"/>
        <v>133950</v>
      </c>
      <c r="P6019" s="104">
        <f t="shared" si="2118"/>
        <v>406205</v>
      </c>
      <c r="Q6019" s="104">
        <f t="shared" si="2119"/>
        <v>24.079683683873569</v>
      </c>
      <c r="R6019" s="35"/>
    </row>
    <row r="6020" spans="1:18" x14ac:dyDescent="0.3">
      <c r="A6020" s="40" t="s">
        <v>2075</v>
      </c>
      <c r="B6020" s="40" t="s">
        <v>154</v>
      </c>
      <c r="C6020" s="40" t="s">
        <v>877</v>
      </c>
      <c r="D6020" s="40" t="s">
        <v>2117</v>
      </c>
      <c r="E6020" s="88" t="s">
        <v>3015</v>
      </c>
      <c r="F6020" s="40"/>
      <c r="G6020" s="81" t="s">
        <v>3051</v>
      </c>
      <c r="H6020" s="9" t="s">
        <v>6</v>
      </c>
      <c r="I6020" s="102">
        <v>1523120</v>
      </c>
      <c r="J6020" s="102">
        <v>1523120</v>
      </c>
      <c r="K6020" s="102"/>
      <c r="L6020" s="102">
        <f t="shared" si="2117"/>
        <v>360177</v>
      </c>
      <c r="M6020" s="102">
        <v>116177</v>
      </c>
      <c r="N6020" s="102">
        <v>122000</v>
      </c>
      <c r="O6020" s="102">
        <v>122000</v>
      </c>
      <c r="P6020" s="102">
        <f t="shared" si="2118"/>
        <v>360177</v>
      </c>
      <c r="Q6020" s="102">
        <f t="shared" si="2119"/>
        <v>23.647316035506066</v>
      </c>
      <c r="R6020" s="35"/>
    </row>
    <row r="6021" spans="1:18" x14ac:dyDescent="0.3">
      <c r="A6021" s="41" t="s">
        <v>2075</v>
      </c>
      <c r="B6021" s="41" t="s">
        <v>154</v>
      </c>
      <c r="C6021" s="41" t="s">
        <v>877</v>
      </c>
      <c r="D6021" s="41" t="s">
        <v>2117</v>
      </c>
      <c r="E6021" s="41" t="s">
        <v>120</v>
      </c>
      <c r="F6021" s="40" t="s">
        <v>0</v>
      </c>
      <c r="G6021" s="81" t="s">
        <v>0</v>
      </c>
      <c r="H6021" s="6" t="s">
        <v>7</v>
      </c>
      <c r="I6021" s="104">
        <f>SUM(I6022:I6026)</f>
        <v>163800</v>
      </c>
      <c r="J6021" s="104">
        <f>SUM(J6022:J6026)</f>
        <v>163800</v>
      </c>
      <c r="K6021" s="104">
        <f>SUM(K6022:K6026)</f>
        <v>0</v>
      </c>
      <c r="L6021" s="104">
        <f t="shared" si="2117"/>
        <v>46028</v>
      </c>
      <c r="M6021" s="104">
        <f>SUM(M6022:M6026)</f>
        <v>10628</v>
      </c>
      <c r="N6021" s="104">
        <f t="shared" ref="N6021:O6021" si="2127">SUM(N6022:N6026)</f>
        <v>23450</v>
      </c>
      <c r="O6021" s="104">
        <f t="shared" si="2127"/>
        <v>11950</v>
      </c>
      <c r="P6021" s="104">
        <f t="shared" si="2118"/>
        <v>46028</v>
      </c>
      <c r="Q6021" s="104">
        <f t="shared" si="2119"/>
        <v>28.1001221001221</v>
      </c>
      <c r="R6021" s="35"/>
    </row>
    <row r="6022" spans="1:18" x14ac:dyDescent="0.3">
      <c r="A6022" s="40" t="s">
        <v>2075</v>
      </c>
      <c r="B6022" s="40" t="s">
        <v>154</v>
      </c>
      <c r="C6022" s="40" t="s">
        <v>877</v>
      </c>
      <c r="D6022" s="40" t="s">
        <v>2117</v>
      </c>
      <c r="E6022" s="88" t="s">
        <v>3016</v>
      </c>
      <c r="F6022" s="40" t="s">
        <v>2119</v>
      </c>
      <c r="G6022" s="81" t="s">
        <v>3051</v>
      </c>
      <c r="H6022" s="9" t="s">
        <v>9</v>
      </c>
      <c r="I6022" s="102">
        <v>24000</v>
      </c>
      <c r="J6022" s="102">
        <v>24000</v>
      </c>
      <c r="K6022" s="102"/>
      <c r="L6022" s="102">
        <f t="shared" si="2117"/>
        <v>5756</v>
      </c>
      <c r="M6022" s="102">
        <v>1856</v>
      </c>
      <c r="N6022" s="102">
        <v>1950</v>
      </c>
      <c r="O6022" s="102">
        <v>1950</v>
      </c>
      <c r="P6022" s="102">
        <f t="shared" si="2118"/>
        <v>5756</v>
      </c>
      <c r="Q6022" s="102">
        <f t="shared" si="2119"/>
        <v>23.983333333333334</v>
      </c>
      <c r="R6022" s="35"/>
    </row>
    <row r="6023" spans="1:18" x14ac:dyDescent="0.3">
      <c r="A6023" s="40" t="s">
        <v>2075</v>
      </c>
      <c r="B6023" s="40" t="s">
        <v>154</v>
      </c>
      <c r="C6023" s="40" t="s">
        <v>877</v>
      </c>
      <c r="D6023" s="40" t="s">
        <v>2117</v>
      </c>
      <c r="E6023" s="88" t="s">
        <v>3016</v>
      </c>
      <c r="F6023" s="40" t="s">
        <v>2120</v>
      </c>
      <c r="G6023" s="81" t="s">
        <v>3051</v>
      </c>
      <c r="H6023" s="9" t="s">
        <v>12</v>
      </c>
      <c r="I6023" s="102">
        <v>105200</v>
      </c>
      <c r="J6023" s="102">
        <v>105200</v>
      </c>
      <c r="K6023" s="102"/>
      <c r="L6023" s="102">
        <f t="shared" si="2117"/>
        <v>27772</v>
      </c>
      <c r="M6023" s="102">
        <v>8772</v>
      </c>
      <c r="N6023" s="102">
        <v>9000</v>
      </c>
      <c r="O6023" s="102">
        <v>10000</v>
      </c>
      <c r="P6023" s="102">
        <f t="shared" si="2118"/>
        <v>27772</v>
      </c>
      <c r="Q6023" s="102">
        <f t="shared" si="2119"/>
        <v>26.399239543726239</v>
      </c>
      <c r="R6023" s="35"/>
    </row>
    <row r="6024" spans="1:18" x14ac:dyDescent="0.3">
      <c r="A6024" s="40" t="s">
        <v>2075</v>
      </c>
      <c r="B6024" s="40" t="s">
        <v>154</v>
      </c>
      <c r="C6024" s="40" t="s">
        <v>877</v>
      </c>
      <c r="D6024" s="40" t="s">
        <v>2117</v>
      </c>
      <c r="E6024" s="88" t="s">
        <v>3016</v>
      </c>
      <c r="F6024" s="40" t="s">
        <v>2121</v>
      </c>
      <c r="G6024" s="81" t="s">
        <v>3051</v>
      </c>
      <c r="H6024" s="9" t="s">
        <v>10</v>
      </c>
      <c r="I6024" s="102">
        <v>21100</v>
      </c>
      <c r="J6024" s="102">
        <v>21100</v>
      </c>
      <c r="K6024" s="102"/>
      <c r="L6024" s="102">
        <f t="shared" si="2117"/>
        <v>0</v>
      </c>
      <c r="M6024" s="102">
        <v>0</v>
      </c>
      <c r="N6024" s="102"/>
      <c r="O6024" s="102"/>
      <c r="P6024" s="102">
        <f t="shared" si="2118"/>
        <v>0</v>
      </c>
      <c r="Q6024" s="102">
        <f t="shared" si="2119"/>
        <v>0</v>
      </c>
      <c r="R6024" s="35"/>
    </row>
    <row r="6025" spans="1:18" x14ac:dyDescent="0.3">
      <c r="A6025" s="40" t="s">
        <v>2075</v>
      </c>
      <c r="B6025" s="40" t="s">
        <v>154</v>
      </c>
      <c r="C6025" s="40" t="s">
        <v>877</v>
      </c>
      <c r="D6025" s="40" t="s">
        <v>2117</v>
      </c>
      <c r="E6025" s="88" t="s">
        <v>3016</v>
      </c>
      <c r="F6025" s="40" t="s">
        <v>2122</v>
      </c>
      <c r="G6025" s="81" t="s">
        <v>3051</v>
      </c>
      <c r="H6025" s="9" t="s">
        <v>8</v>
      </c>
      <c r="I6025" s="102">
        <v>0</v>
      </c>
      <c r="J6025" s="102">
        <v>0</v>
      </c>
      <c r="K6025" s="102"/>
      <c r="L6025" s="102">
        <f t="shared" si="2117"/>
        <v>0</v>
      </c>
      <c r="M6025" s="102">
        <v>0</v>
      </c>
      <c r="N6025" s="102">
        <v>0</v>
      </c>
      <c r="O6025" s="102">
        <v>0</v>
      </c>
      <c r="P6025" s="102">
        <f t="shared" si="2118"/>
        <v>0</v>
      </c>
      <c r="Q6025" s="102" t="str">
        <f t="shared" si="2119"/>
        <v>-</v>
      </c>
      <c r="R6025" s="35"/>
    </row>
    <row r="6026" spans="1:18" x14ac:dyDescent="0.3">
      <c r="A6026" s="40" t="s">
        <v>2075</v>
      </c>
      <c r="B6026" s="40" t="s">
        <v>154</v>
      </c>
      <c r="C6026" s="40" t="s">
        <v>877</v>
      </c>
      <c r="D6026" s="40" t="s">
        <v>2117</v>
      </c>
      <c r="E6026" s="88" t="s">
        <v>3016</v>
      </c>
      <c r="F6026" s="40" t="s">
        <v>2123</v>
      </c>
      <c r="G6026" s="81" t="s">
        <v>3051</v>
      </c>
      <c r="H6026" s="9" t="s">
        <v>11</v>
      </c>
      <c r="I6026" s="102">
        <v>13500</v>
      </c>
      <c r="J6026" s="102">
        <v>13500</v>
      </c>
      <c r="K6026" s="102"/>
      <c r="L6026" s="102">
        <f t="shared" si="2117"/>
        <v>12500</v>
      </c>
      <c r="M6026" s="102">
        <v>0</v>
      </c>
      <c r="N6026" s="102">
        <v>12500</v>
      </c>
      <c r="O6026" s="102"/>
      <c r="P6026" s="102">
        <f t="shared" si="2118"/>
        <v>12500</v>
      </c>
      <c r="Q6026" s="102">
        <f t="shared" si="2119"/>
        <v>92.592592592592595</v>
      </c>
      <c r="R6026" s="35"/>
    </row>
    <row r="6027" spans="1:18" x14ac:dyDescent="0.3">
      <c r="A6027" s="40" t="s">
        <v>2075</v>
      </c>
      <c r="B6027" s="40" t="s">
        <v>154</v>
      </c>
      <c r="C6027" s="40" t="s">
        <v>877</v>
      </c>
      <c r="D6027" s="40" t="s">
        <v>2117</v>
      </c>
      <c r="E6027" s="52" t="s">
        <v>124</v>
      </c>
      <c r="F6027" s="52" t="s">
        <v>0</v>
      </c>
      <c r="G6027" s="52" t="s">
        <v>0</v>
      </c>
      <c r="H6027" s="6" t="s">
        <v>14</v>
      </c>
      <c r="I6027" s="104">
        <f>SUM(I6028)</f>
        <v>161222</v>
      </c>
      <c r="J6027" s="104">
        <f>SUM(J6028)</f>
        <v>161222</v>
      </c>
      <c r="K6027" s="104">
        <f>SUM(K6028)</f>
        <v>0</v>
      </c>
      <c r="L6027" s="104">
        <f t="shared" si="2117"/>
        <v>39200</v>
      </c>
      <c r="M6027" s="104">
        <f>SUM(M6028)</f>
        <v>12200</v>
      </c>
      <c r="N6027" s="104">
        <f t="shared" ref="N6027:O6027" si="2128">SUM(N6028)</f>
        <v>15000</v>
      </c>
      <c r="O6027" s="104">
        <f t="shared" si="2128"/>
        <v>12000</v>
      </c>
      <c r="P6027" s="104">
        <f t="shared" si="2118"/>
        <v>39200</v>
      </c>
      <c r="Q6027" s="104">
        <f t="shared" si="2119"/>
        <v>24.314299537283993</v>
      </c>
      <c r="R6027" s="35"/>
    </row>
    <row r="6028" spans="1:18" x14ac:dyDescent="0.3">
      <c r="A6028" s="40" t="s">
        <v>2075</v>
      </c>
      <c r="B6028" s="40" t="s">
        <v>154</v>
      </c>
      <c r="C6028" s="40" t="s">
        <v>877</v>
      </c>
      <c r="D6028" s="40" t="s">
        <v>2117</v>
      </c>
      <c r="E6028" s="88" t="s">
        <v>3017</v>
      </c>
      <c r="F6028" s="40"/>
      <c r="G6028" s="81" t="s">
        <v>3051</v>
      </c>
      <c r="H6028" s="9" t="s">
        <v>15</v>
      </c>
      <c r="I6028" s="102">
        <v>161222</v>
      </c>
      <c r="J6028" s="102">
        <v>161222</v>
      </c>
      <c r="K6028" s="102"/>
      <c r="L6028" s="102">
        <f t="shared" si="2117"/>
        <v>39200</v>
      </c>
      <c r="M6028" s="102">
        <v>12200</v>
      </c>
      <c r="N6028" s="102">
        <v>15000</v>
      </c>
      <c r="O6028" s="102">
        <v>12000</v>
      </c>
      <c r="P6028" s="102">
        <f t="shared" si="2118"/>
        <v>39200</v>
      </c>
      <c r="Q6028" s="102">
        <f t="shared" si="2119"/>
        <v>24.314299537283993</v>
      </c>
      <c r="R6028" s="35"/>
    </row>
    <row r="6029" spans="1:18" x14ac:dyDescent="0.3">
      <c r="A6029" s="40" t="s">
        <v>2075</v>
      </c>
      <c r="B6029" s="40" t="s">
        <v>154</v>
      </c>
      <c r="C6029" s="40" t="s">
        <v>877</v>
      </c>
      <c r="D6029" s="40" t="s">
        <v>2117</v>
      </c>
      <c r="E6029" s="52" t="s">
        <v>125</v>
      </c>
      <c r="F6029" s="52" t="s">
        <v>0</v>
      </c>
      <c r="G6029" s="52" t="s">
        <v>0</v>
      </c>
      <c r="H6029" s="6" t="s">
        <v>16</v>
      </c>
      <c r="I6029" s="104">
        <f>SUM(I6030:I6038)</f>
        <v>272112</v>
      </c>
      <c r="J6029" s="104">
        <f>SUM(J6030:J6038)</f>
        <v>265112</v>
      </c>
      <c r="K6029" s="104">
        <f>SUM(K6030:K6038)</f>
        <v>0</v>
      </c>
      <c r="L6029" s="104">
        <f t="shared" si="2117"/>
        <v>25432</v>
      </c>
      <c r="M6029" s="104">
        <f>SUM(M6030:M6038)</f>
        <v>372</v>
      </c>
      <c r="N6029" s="104">
        <f t="shared" ref="N6029:O6029" si="2129">SUM(N6030:N6038)</f>
        <v>12330</v>
      </c>
      <c r="O6029" s="104">
        <f t="shared" si="2129"/>
        <v>12730</v>
      </c>
      <c r="P6029" s="104">
        <f t="shared" si="2118"/>
        <v>25432</v>
      </c>
      <c r="Q6029" s="104">
        <f t="shared" si="2119"/>
        <v>9.5929267630284567</v>
      </c>
      <c r="R6029" s="35"/>
    </row>
    <row r="6030" spans="1:18" x14ac:dyDescent="0.3">
      <c r="A6030" s="40" t="s">
        <v>2075</v>
      </c>
      <c r="B6030" s="40" t="s">
        <v>154</v>
      </c>
      <c r="C6030" s="40" t="s">
        <v>877</v>
      </c>
      <c r="D6030" s="40" t="s">
        <v>2117</v>
      </c>
      <c r="E6030" s="88" t="s">
        <v>3018</v>
      </c>
      <c r="F6030" s="40"/>
      <c r="G6030" s="81" t="s">
        <v>3051</v>
      </c>
      <c r="H6030" s="9" t="s">
        <v>17</v>
      </c>
      <c r="I6030" s="102">
        <v>12400</v>
      </c>
      <c r="J6030" s="102">
        <v>11400</v>
      </c>
      <c r="K6030" s="102"/>
      <c r="L6030" s="102">
        <f t="shared" si="2117"/>
        <v>500</v>
      </c>
      <c r="M6030" s="102">
        <v>0</v>
      </c>
      <c r="N6030" s="102"/>
      <c r="O6030" s="102">
        <v>500</v>
      </c>
      <c r="P6030" s="102">
        <f t="shared" si="2118"/>
        <v>500</v>
      </c>
      <c r="Q6030" s="102">
        <f t="shared" si="2119"/>
        <v>4.3859649122807012</v>
      </c>
      <c r="R6030" s="35"/>
    </row>
    <row r="6031" spans="1:18" x14ac:dyDescent="0.3">
      <c r="A6031" s="40" t="s">
        <v>2075</v>
      </c>
      <c r="B6031" s="40" t="s">
        <v>154</v>
      </c>
      <c r="C6031" s="40" t="s">
        <v>877</v>
      </c>
      <c r="D6031" s="40" t="s">
        <v>2117</v>
      </c>
      <c r="E6031" s="88" t="s">
        <v>3031</v>
      </c>
      <c r="F6031" s="40"/>
      <c r="G6031" s="81" t="s">
        <v>3051</v>
      </c>
      <c r="H6031" s="9" t="s">
        <v>18</v>
      </c>
      <c r="I6031" s="102">
        <v>375</v>
      </c>
      <c r="J6031" s="102">
        <v>375</v>
      </c>
      <c r="K6031" s="102"/>
      <c r="L6031" s="102">
        <f t="shared" si="2117"/>
        <v>0</v>
      </c>
      <c r="M6031" s="102">
        <v>0</v>
      </c>
      <c r="N6031" s="102">
        <v>0</v>
      </c>
      <c r="O6031" s="102">
        <v>0</v>
      </c>
      <c r="P6031" s="102">
        <f t="shared" si="2118"/>
        <v>0</v>
      </c>
      <c r="Q6031" s="102">
        <f t="shared" si="2119"/>
        <v>0</v>
      </c>
      <c r="R6031" s="35"/>
    </row>
    <row r="6032" spans="1:18" x14ac:dyDescent="0.3">
      <c r="A6032" s="40" t="s">
        <v>2075</v>
      </c>
      <c r="B6032" s="40" t="s">
        <v>154</v>
      </c>
      <c r="C6032" s="40" t="s">
        <v>877</v>
      </c>
      <c r="D6032" s="40" t="s">
        <v>2117</v>
      </c>
      <c r="E6032" s="88" t="s">
        <v>3032</v>
      </c>
      <c r="F6032" s="40"/>
      <c r="G6032" s="81" t="s">
        <v>3051</v>
      </c>
      <c r="H6032" s="9" t="s">
        <v>19</v>
      </c>
      <c r="I6032" s="102">
        <v>4125</v>
      </c>
      <c r="J6032" s="102">
        <v>4125</v>
      </c>
      <c r="K6032" s="102"/>
      <c r="L6032" s="102">
        <f t="shared" si="2117"/>
        <v>600</v>
      </c>
      <c r="M6032" s="102">
        <v>0</v>
      </c>
      <c r="N6032" s="102">
        <v>300</v>
      </c>
      <c r="O6032" s="102">
        <v>300</v>
      </c>
      <c r="P6032" s="102">
        <f t="shared" si="2118"/>
        <v>600</v>
      </c>
      <c r="Q6032" s="102">
        <f t="shared" si="2119"/>
        <v>14.545454545454545</v>
      </c>
      <c r="R6032" s="35"/>
    </row>
    <row r="6033" spans="1:18" x14ac:dyDescent="0.3">
      <c r="A6033" s="40" t="s">
        <v>2075</v>
      </c>
      <c r="B6033" s="40" t="s">
        <v>154</v>
      </c>
      <c r="C6033" s="40" t="s">
        <v>877</v>
      </c>
      <c r="D6033" s="40" t="s">
        <v>2117</v>
      </c>
      <c r="E6033" s="88" t="s">
        <v>3026</v>
      </c>
      <c r="F6033" s="40"/>
      <c r="G6033" s="81" t="s">
        <v>3051</v>
      </c>
      <c r="H6033" s="9" t="s">
        <v>20</v>
      </c>
      <c r="I6033" s="102">
        <v>11500</v>
      </c>
      <c r="J6033" s="102">
        <v>10500</v>
      </c>
      <c r="K6033" s="102"/>
      <c r="L6033" s="102">
        <f t="shared" si="2117"/>
        <v>800</v>
      </c>
      <c r="M6033" s="102">
        <v>0</v>
      </c>
      <c r="N6033" s="102">
        <v>400</v>
      </c>
      <c r="O6033" s="102">
        <v>400</v>
      </c>
      <c r="P6033" s="102">
        <f t="shared" si="2118"/>
        <v>800</v>
      </c>
      <c r="Q6033" s="102">
        <f t="shared" si="2119"/>
        <v>7.6190476190476195</v>
      </c>
      <c r="R6033" s="35"/>
    </row>
    <row r="6034" spans="1:18" x14ac:dyDescent="0.3">
      <c r="A6034" s="40" t="s">
        <v>2075</v>
      </c>
      <c r="B6034" s="40" t="s">
        <v>154</v>
      </c>
      <c r="C6034" s="40" t="s">
        <v>877</v>
      </c>
      <c r="D6034" s="40" t="s">
        <v>2117</v>
      </c>
      <c r="E6034" s="88" t="s">
        <v>3033</v>
      </c>
      <c r="F6034" s="40"/>
      <c r="G6034" s="81" t="s">
        <v>3051</v>
      </c>
      <c r="H6034" s="9" t="s">
        <v>21</v>
      </c>
      <c r="I6034" s="102">
        <v>4375</v>
      </c>
      <c r="J6034" s="102">
        <v>4375</v>
      </c>
      <c r="K6034" s="102"/>
      <c r="L6034" s="102">
        <f t="shared" si="2117"/>
        <v>600</v>
      </c>
      <c r="M6034" s="102">
        <v>0</v>
      </c>
      <c r="N6034" s="102">
        <v>300</v>
      </c>
      <c r="O6034" s="102">
        <v>300</v>
      </c>
      <c r="P6034" s="102">
        <f t="shared" si="2118"/>
        <v>600</v>
      </c>
      <c r="Q6034" s="102">
        <f t="shared" si="2119"/>
        <v>13.714285714285715</v>
      </c>
      <c r="R6034" s="35"/>
    </row>
    <row r="6035" spans="1:18" x14ac:dyDescent="0.3">
      <c r="A6035" s="40" t="s">
        <v>2075</v>
      </c>
      <c r="B6035" s="40" t="s">
        <v>154</v>
      </c>
      <c r="C6035" s="40" t="s">
        <v>877</v>
      </c>
      <c r="D6035" s="40" t="s">
        <v>2117</v>
      </c>
      <c r="E6035" s="88" t="s">
        <v>3034</v>
      </c>
      <c r="F6035" s="40"/>
      <c r="G6035" s="81" t="s">
        <v>3051</v>
      </c>
      <c r="H6035" s="9" t="s">
        <v>22</v>
      </c>
      <c r="I6035" s="102">
        <v>1725</v>
      </c>
      <c r="J6035" s="102">
        <v>1725</v>
      </c>
      <c r="K6035" s="102"/>
      <c r="L6035" s="102">
        <f t="shared" si="2117"/>
        <v>0</v>
      </c>
      <c r="M6035" s="102">
        <v>0</v>
      </c>
      <c r="N6035" s="102">
        <v>0</v>
      </c>
      <c r="O6035" s="102">
        <v>0</v>
      </c>
      <c r="P6035" s="102">
        <f t="shared" si="2118"/>
        <v>0</v>
      </c>
      <c r="Q6035" s="102">
        <f t="shared" si="2119"/>
        <v>0</v>
      </c>
      <c r="R6035" s="35"/>
    </row>
    <row r="6036" spans="1:18" x14ac:dyDescent="0.3">
      <c r="A6036" s="40" t="s">
        <v>2075</v>
      </c>
      <c r="B6036" s="40" t="s">
        <v>154</v>
      </c>
      <c r="C6036" s="40" t="s">
        <v>877</v>
      </c>
      <c r="D6036" s="40" t="s">
        <v>2117</v>
      </c>
      <c r="E6036" s="88" t="s">
        <v>3035</v>
      </c>
      <c r="F6036" s="40"/>
      <c r="G6036" s="81" t="s">
        <v>3051</v>
      </c>
      <c r="H6036" s="9" t="s">
        <v>23</v>
      </c>
      <c r="I6036" s="102">
        <v>2000</v>
      </c>
      <c r="J6036" s="102">
        <v>2000</v>
      </c>
      <c r="K6036" s="102"/>
      <c r="L6036" s="102">
        <f t="shared" si="2117"/>
        <v>200</v>
      </c>
      <c r="M6036" s="102">
        <v>0</v>
      </c>
      <c r="N6036" s="102">
        <v>100</v>
      </c>
      <c r="O6036" s="102">
        <v>100</v>
      </c>
      <c r="P6036" s="102">
        <f t="shared" si="2118"/>
        <v>200</v>
      </c>
      <c r="Q6036" s="102">
        <f t="shared" si="2119"/>
        <v>10</v>
      </c>
      <c r="R6036" s="35"/>
    </row>
    <row r="6037" spans="1:18" x14ac:dyDescent="0.3">
      <c r="A6037" s="40" t="s">
        <v>2075</v>
      </c>
      <c r="B6037" s="40" t="s">
        <v>154</v>
      </c>
      <c r="C6037" s="40" t="s">
        <v>877</v>
      </c>
      <c r="D6037" s="40" t="s">
        <v>2117</v>
      </c>
      <c r="E6037" s="88" t="s">
        <v>3036</v>
      </c>
      <c r="F6037" s="40"/>
      <c r="G6037" s="81" t="s">
        <v>3051</v>
      </c>
      <c r="H6037" s="9" t="s">
        <v>24</v>
      </c>
      <c r="I6037" s="102">
        <v>5325</v>
      </c>
      <c r="J6037" s="102">
        <v>5325</v>
      </c>
      <c r="K6037" s="102"/>
      <c r="L6037" s="102">
        <f t="shared" si="2117"/>
        <v>0</v>
      </c>
      <c r="M6037" s="102">
        <v>0</v>
      </c>
      <c r="N6037" s="102"/>
      <c r="O6037" s="102"/>
      <c r="P6037" s="102">
        <f t="shared" si="2118"/>
        <v>0</v>
      </c>
      <c r="Q6037" s="102">
        <f t="shared" si="2119"/>
        <v>0</v>
      </c>
      <c r="R6037" s="35"/>
    </row>
    <row r="6038" spans="1:18" x14ac:dyDescent="0.3">
      <c r="A6038" s="41" t="s">
        <v>2075</v>
      </c>
      <c r="B6038" s="41" t="s">
        <v>154</v>
      </c>
      <c r="C6038" s="41" t="s">
        <v>877</v>
      </c>
      <c r="D6038" s="41" t="s">
        <v>2117</v>
      </c>
      <c r="E6038" s="41" t="s">
        <v>127</v>
      </c>
      <c r="F6038" s="40" t="s">
        <v>0</v>
      </c>
      <c r="G6038" s="81" t="s">
        <v>0</v>
      </c>
      <c r="H6038" s="6" t="s">
        <v>25</v>
      </c>
      <c r="I6038" s="104">
        <f>SUM(I6039:I6041)</f>
        <v>230287</v>
      </c>
      <c r="J6038" s="104">
        <f>SUM(J6039:J6041)</f>
        <v>225287</v>
      </c>
      <c r="K6038" s="104">
        <f>SUM(K6039:K6041)</f>
        <v>0</v>
      </c>
      <c r="L6038" s="104">
        <f t="shared" si="2117"/>
        <v>22732</v>
      </c>
      <c r="M6038" s="104">
        <f>SUM(M6039:M6041)</f>
        <v>372</v>
      </c>
      <c r="N6038" s="104">
        <f t="shared" ref="N6038:O6038" si="2130">SUM(N6039:N6041)</f>
        <v>11230</v>
      </c>
      <c r="O6038" s="104">
        <f t="shared" si="2130"/>
        <v>11130</v>
      </c>
      <c r="P6038" s="104">
        <f t="shared" si="2118"/>
        <v>22732</v>
      </c>
      <c r="Q6038" s="104">
        <f t="shared" si="2119"/>
        <v>10.09024044884969</v>
      </c>
      <c r="R6038" s="35"/>
    </row>
    <row r="6039" spans="1:18" x14ac:dyDescent="0.3">
      <c r="A6039" s="40" t="s">
        <v>2075</v>
      </c>
      <c r="B6039" s="40" t="s">
        <v>154</v>
      </c>
      <c r="C6039" s="40" t="s">
        <v>877</v>
      </c>
      <c r="D6039" s="40" t="s">
        <v>2117</v>
      </c>
      <c r="E6039" s="88" t="s">
        <v>3019</v>
      </c>
      <c r="F6039" s="40"/>
      <c r="G6039" s="81" t="s">
        <v>3051</v>
      </c>
      <c r="H6039" s="9" t="s">
        <v>25</v>
      </c>
      <c r="I6039" s="102">
        <v>216187</v>
      </c>
      <c r="J6039" s="102">
        <v>211187</v>
      </c>
      <c r="K6039" s="102"/>
      <c r="L6039" s="102">
        <f t="shared" si="2117"/>
        <v>20000</v>
      </c>
      <c r="M6039" s="102">
        <v>0</v>
      </c>
      <c r="N6039" s="102">
        <v>10000</v>
      </c>
      <c r="O6039" s="102">
        <v>10000</v>
      </c>
      <c r="P6039" s="102">
        <f t="shared" si="2118"/>
        <v>20000</v>
      </c>
      <c r="Q6039" s="102">
        <f t="shared" si="2119"/>
        <v>9.470279894122271</v>
      </c>
      <c r="R6039" s="35"/>
    </row>
    <row r="6040" spans="1:18" x14ac:dyDescent="0.3">
      <c r="A6040" s="40" t="s">
        <v>2075</v>
      </c>
      <c r="B6040" s="40" t="s">
        <v>154</v>
      </c>
      <c r="C6040" s="40" t="s">
        <v>877</v>
      </c>
      <c r="D6040" s="40" t="s">
        <v>2117</v>
      </c>
      <c r="E6040" s="88" t="s">
        <v>3019</v>
      </c>
      <c r="F6040" s="40" t="s">
        <v>2124</v>
      </c>
      <c r="G6040" s="81" t="s">
        <v>3051</v>
      </c>
      <c r="H6040" s="9" t="s">
        <v>135</v>
      </c>
      <c r="I6040" s="102">
        <v>4900</v>
      </c>
      <c r="J6040" s="102">
        <v>4900</v>
      </c>
      <c r="K6040" s="102"/>
      <c r="L6040" s="102">
        <f t="shared" si="2117"/>
        <v>1272</v>
      </c>
      <c r="M6040" s="102">
        <v>372</v>
      </c>
      <c r="N6040" s="102">
        <v>500</v>
      </c>
      <c r="O6040" s="102">
        <v>400</v>
      </c>
      <c r="P6040" s="102">
        <f t="shared" si="2118"/>
        <v>1272</v>
      </c>
      <c r="Q6040" s="102">
        <f t="shared" si="2119"/>
        <v>25.95918367346939</v>
      </c>
      <c r="R6040" s="35"/>
    </row>
    <row r="6041" spans="1:18" ht="20.399999999999999" x14ac:dyDescent="0.3">
      <c r="A6041" s="40" t="s">
        <v>2075</v>
      </c>
      <c r="B6041" s="40" t="s">
        <v>154</v>
      </c>
      <c r="C6041" s="40" t="s">
        <v>877</v>
      </c>
      <c r="D6041" s="40" t="s">
        <v>2117</v>
      </c>
      <c r="E6041" s="88" t="s">
        <v>3019</v>
      </c>
      <c r="F6041" s="40" t="s">
        <v>2125</v>
      </c>
      <c r="G6041" s="81" t="s">
        <v>3051</v>
      </c>
      <c r="H6041" s="9" t="s">
        <v>141</v>
      </c>
      <c r="I6041" s="102">
        <v>9200</v>
      </c>
      <c r="J6041" s="102">
        <v>9200</v>
      </c>
      <c r="K6041" s="102"/>
      <c r="L6041" s="102">
        <f t="shared" si="2117"/>
        <v>1460</v>
      </c>
      <c r="M6041" s="102">
        <v>0</v>
      </c>
      <c r="N6041" s="102">
        <v>730</v>
      </c>
      <c r="O6041" s="102">
        <v>730</v>
      </c>
      <c r="P6041" s="102">
        <f t="shared" si="2118"/>
        <v>1460</v>
      </c>
      <c r="Q6041" s="102">
        <f t="shared" si="2119"/>
        <v>15.869565217391305</v>
      </c>
      <c r="R6041" s="35"/>
    </row>
    <row r="6042" spans="1:18" s="34" customFormat="1" ht="20.399999999999999" x14ac:dyDescent="0.3">
      <c r="A6042" s="43" t="s">
        <v>0</v>
      </c>
      <c r="B6042" s="43" t="s">
        <v>0</v>
      </c>
      <c r="C6042" s="43" t="s">
        <v>0</v>
      </c>
      <c r="D6042" s="49" t="s">
        <v>0</v>
      </c>
      <c r="E6042" s="49" t="s">
        <v>0</v>
      </c>
      <c r="F6042" s="49" t="s">
        <v>0</v>
      </c>
      <c r="G6042" s="49" t="s">
        <v>0</v>
      </c>
      <c r="H6042" s="21" t="s">
        <v>35</v>
      </c>
      <c r="I6042" s="112">
        <f t="shared" ref="I6042:O6043" si="2131">SUM(I6043)</f>
        <v>100</v>
      </c>
      <c r="J6042" s="112">
        <f t="shared" si="2131"/>
        <v>100</v>
      </c>
      <c r="K6042" s="112">
        <f t="shared" si="2131"/>
        <v>0</v>
      </c>
      <c r="L6042" s="112">
        <f t="shared" si="2117"/>
        <v>0</v>
      </c>
      <c r="M6042" s="112">
        <f t="shared" si="2131"/>
        <v>0</v>
      </c>
      <c r="N6042" s="112">
        <f t="shared" si="2131"/>
        <v>0</v>
      </c>
      <c r="O6042" s="112">
        <f t="shared" si="2131"/>
        <v>0</v>
      </c>
      <c r="P6042" s="112">
        <f t="shared" si="2118"/>
        <v>0</v>
      </c>
      <c r="Q6042" s="112">
        <f t="shared" si="2119"/>
        <v>0</v>
      </c>
      <c r="R6042" s="35"/>
    </row>
    <row r="6043" spans="1:18" x14ac:dyDescent="0.3">
      <c r="A6043" s="40" t="s">
        <v>2075</v>
      </c>
      <c r="B6043" s="40" t="s">
        <v>154</v>
      </c>
      <c r="C6043" s="40" t="s">
        <v>877</v>
      </c>
      <c r="D6043" s="40" t="s">
        <v>2117</v>
      </c>
      <c r="E6043" s="52" t="s">
        <v>142</v>
      </c>
      <c r="F6043" s="52" t="s">
        <v>0</v>
      </c>
      <c r="G6043" s="52" t="s">
        <v>0</v>
      </c>
      <c r="H6043" s="6" t="s">
        <v>27</v>
      </c>
      <c r="I6043" s="109">
        <f t="shared" si="2131"/>
        <v>100</v>
      </c>
      <c r="J6043" s="109">
        <f t="shared" si="2131"/>
        <v>100</v>
      </c>
      <c r="K6043" s="109">
        <f t="shared" si="2131"/>
        <v>0</v>
      </c>
      <c r="L6043" s="109">
        <f t="shared" si="2117"/>
        <v>0</v>
      </c>
      <c r="M6043" s="109">
        <f t="shared" si="2131"/>
        <v>0</v>
      </c>
      <c r="N6043" s="109">
        <f t="shared" si="2131"/>
        <v>0</v>
      </c>
      <c r="O6043" s="109">
        <f t="shared" si="2131"/>
        <v>0</v>
      </c>
      <c r="P6043" s="109">
        <f t="shared" si="2118"/>
        <v>0</v>
      </c>
      <c r="Q6043" s="109">
        <f t="shared" si="2119"/>
        <v>0</v>
      </c>
      <c r="R6043" s="35"/>
    </row>
    <row r="6044" spans="1:18" x14ac:dyDescent="0.3">
      <c r="A6044" s="40" t="s">
        <v>2075</v>
      </c>
      <c r="B6044" s="40" t="s">
        <v>154</v>
      </c>
      <c r="C6044" s="40" t="s">
        <v>877</v>
      </c>
      <c r="D6044" s="40" t="s">
        <v>2117</v>
      </c>
      <c r="E6044" s="88" t="s">
        <v>3021</v>
      </c>
      <c r="F6044" s="40"/>
      <c r="G6044" s="81" t="s">
        <v>3051</v>
      </c>
      <c r="H6044" s="9" t="s">
        <v>34</v>
      </c>
      <c r="I6044" s="102">
        <v>100</v>
      </c>
      <c r="J6044" s="102">
        <v>100</v>
      </c>
      <c r="K6044" s="102"/>
      <c r="L6044" s="102">
        <f t="shared" si="2117"/>
        <v>0</v>
      </c>
      <c r="M6044" s="102">
        <v>0</v>
      </c>
      <c r="N6044" s="102"/>
      <c r="O6044" s="102"/>
      <c r="P6044" s="102">
        <f t="shared" si="2118"/>
        <v>0</v>
      </c>
      <c r="Q6044" s="102">
        <f t="shared" si="2119"/>
        <v>0</v>
      </c>
      <c r="R6044" s="35"/>
    </row>
    <row r="6045" spans="1:18" s="34" customFormat="1" ht="20.399999999999999" x14ac:dyDescent="0.3">
      <c r="A6045" s="43" t="s">
        <v>0</v>
      </c>
      <c r="B6045" s="43" t="s">
        <v>0</v>
      </c>
      <c r="C6045" s="43" t="s">
        <v>0</v>
      </c>
      <c r="D6045" s="49" t="s">
        <v>0</v>
      </c>
      <c r="E6045" s="49" t="s">
        <v>0</v>
      </c>
      <c r="F6045" s="49" t="s">
        <v>0</v>
      </c>
      <c r="G6045" s="49" t="s">
        <v>0</v>
      </c>
      <c r="H6045" s="21" t="s">
        <v>53</v>
      </c>
      <c r="I6045" s="112">
        <f t="shared" ref="I6045:O6046" si="2132">SUM(I6046)</f>
        <v>11000</v>
      </c>
      <c r="J6045" s="112">
        <f t="shared" si="2132"/>
        <v>11000</v>
      </c>
      <c r="K6045" s="112">
        <f t="shared" si="2132"/>
        <v>0</v>
      </c>
      <c r="L6045" s="112">
        <f t="shared" si="2117"/>
        <v>3500</v>
      </c>
      <c r="M6045" s="112">
        <f t="shared" si="2132"/>
        <v>0</v>
      </c>
      <c r="N6045" s="112">
        <f t="shared" si="2132"/>
        <v>3500</v>
      </c>
      <c r="O6045" s="112">
        <f t="shared" si="2132"/>
        <v>0</v>
      </c>
      <c r="P6045" s="112">
        <f t="shared" si="2118"/>
        <v>3500</v>
      </c>
      <c r="Q6045" s="112">
        <f t="shared" si="2119"/>
        <v>31.818181818181817</v>
      </c>
      <c r="R6045" s="35"/>
    </row>
    <row r="6046" spans="1:18" x14ac:dyDescent="0.3">
      <c r="A6046" s="40" t="s">
        <v>2075</v>
      </c>
      <c r="B6046" s="40" t="s">
        <v>154</v>
      </c>
      <c r="C6046" s="40" t="s">
        <v>877</v>
      </c>
      <c r="D6046" s="40" t="s">
        <v>2117</v>
      </c>
      <c r="E6046" s="52" t="s">
        <v>149</v>
      </c>
      <c r="F6046" s="52" t="s">
        <v>0</v>
      </c>
      <c r="G6046" s="52" t="s">
        <v>0</v>
      </c>
      <c r="H6046" s="6" t="s">
        <v>46</v>
      </c>
      <c r="I6046" s="109">
        <f t="shared" si="2132"/>
        <v>11000</v>
      </c>
      <c r="J6046" s="109">
        <f t="shared" si="2132"/>
        <v>11000</v>
      </c>
      <c r="K6046" s="109">
        <f t="shared" si="2132"/>
        <v>0</v>
      </c>
      <c r="L6046" s="109">
        <f t="shared" si="2117"/>
        <v>3500</v>
      </c>
      <c r="M6046" s="109">
        <f t="shared" si="2132"/>
        <v>0</v>
      </c>
      <c r="N6046" s="109">
        <f t="shared" si="2132"/>
        <v>3500</v>
      </c>
      <c r="O6046" s="109">
        <f t="shared" si="2132"/>
        <v>0</v>
      </c>
      <c r="P6046" s="109">
        <f t="shared" si="2118"/>
        <v>3500</v>
      </c>
      <c r="Q6046" s="109">
        <f t="shared" si="2119"/>
        <v>31.818181818181817</v>
      </c>
      <c r="R6046" s="35"/>
    </row>
    <row r="6047" spans="1:18" x14ac:dyDescent="0.3">
      <c r="A6047" s="40" t="s">
        <v>2075</v>
      </c>
      <c r="B6047" s="40" t="s">
        <v>154</v>
      </c>
      <c r="C6047" s="40" t="s">
        <v>877</v>
      </c>
      <c r="D6047" s="40" t="s">
        <v>2117</v>
      </c>
      <c r="E6047" s="88" t="s">
        <v>3022</v>
      </c>
      <c r="F6047" s="40"/>
      <c r="G6047" s="81" t="s">
        <v>3051</v>
      </c>
      <c r="H6047" s="9" t="s">
        <v>49</v>
      </c>
      <c r="I6047" s="102">
        <v>11000</v>
      </c>
      <c r="J6047" s="102">
        <v>11000</v>
      </c>
      <c r="K6047" s="102"/>
      <c r="L6047" s="102">
        <f t="shared" si="2117"/>
        <v>3500</v>
      </c>
      <c r="M6047" s="102">
        <v>0</v>
      </c>
      <c r="N6047" s="102">
        <v>3500</v>
      </c>
      <c r="O6047" s="102">
        <v>0</v>
      </c>
      <c r="P6047" s="102">
        <f t="shared" si="2118"/>
        <v>3500</v>
      </c>
      <c r="Q6047" s="102">
        <f t="shared" si="2119"/>
        <v>31.818181818181817</v>
      </c>
      <c r="R6047" s="35"/>
    </row>
    <row r="6048" spans="1:18" s="34" customFormat="1" x14ac:dyDescent="0.3">
      <c r="A6048" s="49" t="s">
        <v>0</v>
      </c>
      <c r="B6048" s="49" t="s">
        <v>0</v>
      </c>
      <c r="C6048" s="49" t="s">
        <v>0</v>
      </c>
      <c r="D6048" s="49" t="s">
        <v>0</v>
      </c>
      <c r="E6048" s="49" t="s">
        <v>0</v>
      </c>
      <c r="F6048" s="49" t="s">
        <v>0</v>
      </c>
      <c r="G6048" s="49" t="s">
        <v>0</v>
      </c>
      <c r="H6048" s="21" t="s">
        <v>2126</v>
      </c>
      <c r="I6048" s="112">
        <f>SUM(I6045,I6042,I6018)</f>
        <v>2131354</v>
      </c>
      <c r="J6048" s="112">
        <f>SUM(J6045,J6042,J6018)</f>
        <v>2124354</v>
      </c>
      <c r="K6048" s="112">
        <f>SUM(K6045,K6042,K6018)</f>
        <v>0</v>
      </c>
      <c r="L6048" s="112">
        <f t="shared" si="2117"/>
        <v>474337</v>
      </c>
      <c r="M6048" s="112">
        <f>SUM(M6045,M6042,M6018)</f>
        <v>139377</v>
      </c>
      <c r="N6048" s="112">
        <f t="shared" ref="N6048:O6048" si="2133">SUM(N6045,N6042,N6018)</f>
        <v>176280</v>
      </c>
      <c r="O6048" s="112">
        <f t="shared" si="2133"/>
        <v>158680</v>
      </c>
      <c r="P6048" s="112">
        <f t="shared" si="2118"/>
        <v>474337</v>
      </c>
      <c r="Q6048" s="112">
        <f t="shared" si="2119"/>
        <v>22.328529049301576</v>
      </c>
      <c r="R6048" s="35"/>
    </row>
    <row r="6049" spans="1:18" ht="15" thickBot="1" x14ac:dyDescent="0.35">
      <c r="A6049" s="81" t="s">
        <v>0</v>
      </c>
      <c r="B6049" s="81" t="s">
        <v>0</v>
      </c>
      <c r="C6049" s="81" t="s">
        <v>0</v>
      </c>
      <c r="D6049" s="81" t="s">
        <v>0</v>
      </c>
      <c r="E6049" s="81" t="s">
        <v>0</v>
      </c>
      <c r="F6049" s="81" t="s">
        <v>0</v>
      </c>
      <c r="G6049" s="81" t="s">
        <v>0</v>
      </c>
      <c r="H6049" s="6" t="s">
        <v>152</v>
      </c>
      <c r="I6049" s="104">
        <v>55</v>
      </c>
      <c r="J6049" s="104">
        <v>55</v>
      </c>
      <c r="K6049" s="104"/>
      <c r="L6049" s="104"/>
      <c r="M6049" s="104"/>
      <c r="N6049" s="104"/>
      <c r="O6049" s="104"/>
      <c r="P6049" s="104"/>
      <c r="Q6049" s="104"/>
      <c r="R6049" s="35"/>
    </row>
    <row r="6050" spans="1:18" s="34" customFormat="1" ht="31.2" thickBot="1" x14ac:dyDescent="0.35">
      <c r="A6050" s="127" t="s">
        <v>0</v>
      </c>
      <c r="B6050" s="127" t="s">
        <v>0</v>
      </c>
      <c r="C6050" s="127" t="s">
        <v>0</v>
      </c>
      <c r="D6050" s="127" t="s">
        <v>0</v>
      </c>
      <c r="E6050" s="127" t="s">
        <v>0</v>
      </c>
      <c r="F6050" s="127" t="s">
        <v>0</v>
      </c>
      <c r="G6050" s="127" t="s">
        <v>0</v>
      </c>
      <c r="H6050" s="29" t="s">
        <v>63</v>
      </c>
      <c r="I6050" s="124" t="s">
        <v>3013</v>
      </c>
      <c r="J6050" s="124" t="s">
        <v>2</v>
      </c>
      <c r="K6050" s="124" t="s">
        <v>3097</v>
      </c>
      <c r="L6050" s="124" t="s">
        <v>3097</v>
      </c>
      <c r="M6050" s="124" t="s">
        <v>3098</v>
      </c>
      <c r="N6050" s="124" t="s">
        <v>3099</v>
      </c>
      <c r="O6050" s="124" t="s">
        <v>3100</v>
      </c>
      <c r="P6050" s="124" t="s">
        <v>3097</v>
      </c>
      <c r="Q6050" s="126" t="s">
        <v>3101</v>
      </c>
      <c r="R6050" s="35"/>
    </row>
    <row r="6051" spans="1:18" x14ac:dyDescent="0.3">
      <c r="A6051" s="128"/>
      <c r="B6051" s="128"/>
      <c r="C6051" s="128"/>
      <c r="D6051" s="128"/>
      <c r="E6051" s="128"/>
      <c r="F6051" s="128"/>
      <c r="G6051" s="128"/>
      <c r="H6051" s="10" t="s">
        <v>0</v>
      </c>
      <c r="I6051" s="103">
        <v>1</v>
      </c>
      <c r="J6051" s="103">
        <v>2</v>
      </c>
      <c r="K6051" s="103">
        <v>3</v>
      </c>
      <c r="L6051" s="103" t="s">
        <v>3</v>
      </c>
      <c r="M6051" s="103">
        <v>5</v>
      </c>
      <c r="N6051" s="103">
        <v>6</v>
      </c>
      <c r="O6051" s="103">
        <v>7</v>
      </c>
      <c r="P6051" s="103" t="s">
        <v>3102</v>
      </c>
      <c r="Q6051" s="103">
        <v>9</v>
      </c>
      <c r="R6051" s="35"/>
    </row>
    <row r="6052" spans="1:18" x14ac:dyDescent="0.3">
      <c r="A6052" s="128"/>
      <c r="B6052" s="128"/>
      <c r="C6052" s="128"/>
      <c r="D6052" s="128"/>
      <c r="E6052" s="128"/>
      <c r="F6052" s="128"/>
      <c r="G6052" s="128"/>
      <c r="H6052" s="11" t="s">
        <v>96</v>
      </c>
      <c r="I6052" s="105">
        <f>SUM(I6048)</f>
        <v>2131354</v>
      </c>
      <c r="J6052" s="105">
        <f>SUM(J6048)</f>
        <v>2124354</v>
      </c>
      <c r="K6052" s="105">
        <f>SUM(K6048)</f>
        <v>0</v>
      </c>
      <c r="L6052" s="105">
        <f t="shared" si="2117"/>
        <v>474337</v>
      </c>
      <c r="M6052" s="105">
        <f>SUM(M6048)</f>
        <v>139377</v>
      </c>
      <c r="N6052" s="105">
        <f t="shared" ref="N6052:O6052" si="2134">SUM(N6048)</f>
        <v>176280</v>
      </c>
      <c r="O6052" s="105">
        <f t="shared" si="2134"/>
        <v>158680</v>
      </c>
      <c r="P6052" s="105">
        <f t="shared" si="2118"/>
        <v>474337</v>
      </c>
      <c r="Q6052" s="105">
        <f t="shared" si="2119"/>
        <v>22.328529049301576</v>
      </c>
      <c r="R6052" s="35"/>
    </row>
    <row r="6053" spans="1:18" x14ac:dyDescent="0.3">
      <c r="A6053" s="128"/>
      <c r="B6053" s="128"/>
      <c r="C6053" s="128"/>
      <c r="D6053" s="128"/>
      <c r="E6053" s="128"/>
      <c r="F6053" s="128"/>
      <c r="G6053" s="128"/>
      <c r="H6053" s="12" t="s">
        <v>62</v>
      </c>
      <c r="I6053" s="105">
        <f>SUM(I6052)</f>
        <v>2131354</v>
      </c>
      <c r="J6053" s="105">
        <f>SUM(J6052)</f>
        <v>2124354</v>
      </c>
      <c r="K6053" s="105">
        <f>SUM(K6052)</f>
        <v>0</v>
      </c>
      <c r="L6053" s="105">
        <f t="shared" si="2117"/>
        <v>474337</v>
      </c>
      <c r="M6053" s="105">
        <f>SUM(M6052)</f>
        <v>139377</v>
      </c>
      <c r="N6053" s="105">
        <f t="shared" ref="N6053:O6053" si="2135">SUM(N6052)</f>
        <v>176280</v>
      </c>
      <c r="O6053" s="105">
        <f t="shared" si="2135"/>
        <v>158680</v>
      </c>
      <c r="P6053" s="105">
        <f t="shared" si="2118"/>
        <v>474337</v>
      </c>
      <c r="Q6053" s="105">
        <f t="shared" si="2119"/>
        <v>22.328529049301576</v>
      </c>
      <c r="R6053" s="35"/>
    </row>
    <row r="6054" spans="1:18" x14ac:dyDescent="0.3">
      <c r="A6054" s="129"/>
      <c r="B6054" s="129"/>
      <c r="C6054" s="129"/>
      <c r="D6054" s="129"/>
      <c r="E6054" s="129"/>
      <c r="F6054" s="129"/>
      <c r="G6054" s="129"/>
      <c r="R6054" s="35"/>
    </row>
    <row r="6055" spans="1:18" ht="15" thickBot="1" x14ac:dyDescent="0.35">
      <c r="A6055" s="81" t="s">
        <v>0</v>
      </c>
      <c r="B6055" s="81" t="s">
        <v>0</v>
      </c>
      <c r="C6055" s="81" t="s">
        <v>0</v>
      </c>
      <c r="D6055" s="81" t="s">
        <v>0</v>
      </c>
      <c r="E6055" s="81" t="s">
        <v>0</v>
      </c>
      <c r="F6055" s="81" t="s">
        <v>0</v>
      </c>
      <c r="G6055" s="81" t="s">
        <v>0</v>
      </c>
      <c r="H6055" s="13" t="s">
        <v>0</v>
      </c>
      <c r="I6055" s="106"/>
      <c r="J6055" s="106"/>
      <c r="K6055" s="106"/>
      <c r="L6055" s="106"/>
      <c r="M6055" s="106"/>
      <c r="N6055" s="106"/>
      <c r="O6055" s="106"/>
      <c r="P6055" s="106"/>
      <c r="Q6055" s="106"/>
      <c r="R6055" s="35"/>
    </row>
    <row r="6056" spans="1:18" s="34" customFormat="1" ht="31.2" thickBot="1" x14ac:dyDescent="0.35">
      <c r="A6056" s="45" t="s">
        <v>112</v>
      </c>
      <c r="B6056" s="45" t="s">
        <v>113</v>
      </c>
      <c r="C6056" s="45" t="s">
        <v>114</v>
      </c>
      <c r="D6056" s="46" t="s">
        <v>0</v>
      </c>
      <c r="E6056" s="45" t="s">
        <v>3014</v>
      </c>
      <c r="F6056" s="45" t="s">
        <v>115</v>
      </c>
      <c r="G6056" s="45" t="s">
        <v>116</v>
      </c>
      <c r="H6056" s="29" t="s">
        <v>1</v>
      </c>
      <c r="I6056" s="124" t="s">
        <v>3013</v>
      </c>
      <c r="J6056" s="124" t="s">
        <v>2</v>
      </c>
      <c r="K6056" s="124" t="s">
        <v>3097</v>
      </c>
      <c r="L6056" s="124" t="s">
        <v>3097</v>
      </c>
      <c r="M6056" s="124" t="s">
        <v>3098</v>
      </c>
      <c r="N6056" s="124" t="s">
        <v>3099</v>
      </c>
      <c r="O6056" s="124" t="s">
        <v>3100</v>
      </c>
      <c r="P6056" s="124" t="s">
        <v>3097</v>
      </c>
      <c r="Q6056" s="126" t="s">
        <v>3101</v>
      </c>
      <c r="R6056" s="35"/>
    </row>
    <row r="6057" spans="1:18" x14ac:dyDescent="0.3">
      <c r="A6057" s="50" t="s">
        <v>0</v>
      </c>
      <c r="B6057" s="50" t="s">
        <v>0</v>
      </c>
      <c r="C6057" s="50" t="s">
        <v>0</v>
      </c>
      <c r="D6057" s="51" t="s">
        <v>0</v>
      </c>
      <c r="E6057" s="51" t="s">
        <v>0</v>
      </c>
      <c r="F6057" s="86" t="s">
        <v>0</v>
      </c>
      <c r="G6057" s="87" t="s">
        <v>0</v>
      </c>
      <c r="H6057" s="8" t="s">
        <v>0</v>
      </c>
      <c r="I6057" s="103">
        <v>1</v>
      </c>
      <c r="J6057" s="103">
        <v>2</v>
      </c>
      <c r="K6057" s="103">
        <v>3</v>
      </c>
      <c r="L6057" s="103" t="s">
        <v>3</v>
      </c>
      <c r="M6057" s="103">
        <v>5</v>
      </c>
      <c r="N6057" s="103">
        <v>6</v>
      </c>
      <c r="O6057" s="103">
        <v>7</v>
      </c>
      <c r="P6057" s="103" t="s">
        <v>3102</v>
      </c>
      <c r="Q6057" s="103">
        <v>9</v>
      </c>
      <c r="R6057" s="35"/>
    </row>
    <row r="6058" spans="1:18" x14ac:dyDescent="0.3">
      <c r="A6058" s="41" t="s">
        <v>2075</v>
      </c>
      <c r="B6058" s="41" t="s">
        <v>154</v>
      </c>
      <c r="C6058" s="40" t="s">
        <v>888</v>
      </c>
      <c r="D6058" s="40" t="s">
        <v>2127</v>
      </c>
      <c r="E6058" s="52" t="s">
        <v>0</v>
      </c>
      <c r="F6058" s="52" t="s">
        <v>0</v>
      </c>
      <c r="G6058" s="52" t="s">
        <v>0</v>
      </c>
      <c r="H6058" s="6" t="s">
        <v>2128</v>
      </c>
      <c r="I6058" s="102"/>
      <c r="J6058" s="102"/>
      <c r="K6058" s="102"/>
      <c r="L6058" s="102">
        <f t="shared" si="2117"/>
        <v>0</v>
      </c>
      <c r="M6058" s="102">
        <v>0</v>
      </c>
      <c r="N6058" s="102"/>
      <c r="O6058" s="102"/>
      <c r="P6058" s="102">
        <f t="shared" si="2118"/>
        <v>0</v>
      </c>
      <c r="Q6058" s="102" t="str">
        <f t="shared" si="2119"/>
        <v>-</v>
      </c>
      <c r="R6058" s="35"/>
    </row>
    <row r="6059" spans="1:18" s="34" customFormat="1" ht="20.399999999999999" x14ac:dyDescent="0.3">
      <c r="A6059" s="43" t="s">
        <v>0</v>
      </c>
      <c r="B6059" s="43" t="s">
        <v>0</v>
      </c>
      <c r="C6059" s="43" t="s">
        <v>0</v>
      </c>
      <c r="D6059" s="49" t="s">
        <v>0</v>
      </c>
      <c r="E6059" s="49" t="s">
        <v>0</v>
      </c>
      <c r="F6059" s="49" t="s">
        <v>0</v>
      </c>
      <c r="G6059" s="49" t="s">
        <v>0</v>
      </c>
      <c r="H6059" s="21" t="s">
        <v>26</v>
      </c>
      <c r="I6059" s="112">
        <f>SUM(I6060,I6067,I6069)</f>
        <v>1519033</v>
      </c>
      <c r="J6059" s="112">
        <f>SUM(J6060,J6067,J6069)</f>
        <v>1474033</v>
      </c>
      <c r="K6059" s="112">
        <f>SUM(K6060,K6067,K6069)</f>
        <v>0</v>
      </c>
      <c r="L6059" s="112">
        <f t="shared" si="2117"/>
        <v>391255</v>
      </c>
      <c r="M6059" s="112">
        <f>SUM(M6060,M6067,M6069)</f>
        <v>108755</v>
      </c>
      <c r="N6059" s="112">
        <f t="shared" ref="N6059:O6059" si="2136">SUM(N6060,N6067,N6069)</f>
        <v>139800</v>
      </c>
      <c r="O6059" s="112">
        <f t="shared" si="2136"/>
        <v>142700</v>
      </c>
      <c r="P6059" s="112">
        <f t="shared" si="2118"/>
        <v>391255</v>
      </c>
      <c r="Q6059" s="112">
        <f t="shared" si="2119"/>
        <v>26.543164230380189</v>
      </c>
      <c r="R6059" s="35"/>
    </row>
    <row r="6060" spans="1:18" x14ac:dyDescent="0.3">
      <c r="A6060" s="40" t="s">
        <v>2075</v>
      </c>
      <c r="B6060" s="40" t="s">
        <v>154</v>
      </c>
      <c r="C6060" s="40" t="s">
        <v>888</v>
      </c>
      <c r="D6060" s="40" t="s">
        <v>2127</v>
      </c>
      <c r="E6060" s="52" t="s">
        <v>119</v>
      </c>
      <c r="F6060" s="52" t="s">
        <v>0</v>
      </c>
      <c r="G6060" s="52" t="s">
        <v>0</v>
      </c>
      <c r="H6060" s="6" t="s">
        <v>5</v>
      </c>
      <c r="I6060" s="104">
        <f>SUM(I6061,I6062)</f>
        <v>1171080</v>
      </c>
      <c r="J6060" s="104">
        <f>SUM(J6061,J6062)</f>
        <v>1171080</v>
      </c>
      <c r="K6060" s="104">
        <f>SUM(K6061,K6062)</f>
        <v>0</v>
      </c>
      <c r="L6060" s="104">
        <f t="shared" si="2117"/>
        <v>295971</v>
      </c>
      <c r="M6060" s="104">
        <f>SUM(M6061,M6062)</f>
        <v>97771</v>
      </c>
      <c r="N6060" s="104">
        <f t="shared" ref="N6060:O6060" si="2137">SUM(N6061,N6062)</f>
        <v>99100</v>
      </c>
      <c r="O6060" s="104">
        <f t="shared" si="2137"/>
        <v>99100</v>
      </c>
      <c r="P6060" s="104">
        <f t="shared" si="2118"/>
        <v>295971</v>
      </c>
      <c r="Q6060" s="104">
        <f t="shared" si="2119"/>
        <v>25.273337432113944</v>
      </c>
      <c r="R6060" s="35"/>
    </row>
    <row r="6061" spans="1:18" x14ac:dyDescent="0.3">
      <c r="A6061" s="40" t="s">
        <v>2075</v>
      </c>
      <c r="B6061" s="40" t="s">
        <v>154</v>
      </c>
      <c r="C6061" s="40" t="s">
        <v>888</v>
      </c>
      <c r="D6061" s="40" t="s">
        <v>2127</v>
      </c>
      <c r="E6061" s="88" t="s">
        <v>3015</v>
      </c>
      <c r="F6061" s="40"/>
      <c r="G6061" s="81" t="s">
        <v>3051</v>
      </c>
      <c r="H6061" s="9" t="s">
        <v>6</v>
      </c>
      <c r="I6061" s="102">
        <v>1035800</v>
      </c>
      <c r="J6061" s="102">
        <v>1035800</v>
      </c>
      <c r="K6061" s="102"/>
      <c r="L6061" s="102">
        <f t="shared" si="2117"/>
        <v>263618</v>
      </c>
      <c r="M6061" s="102">
        <v>87618</v>
      </c>
      <c r="N6061" s="102">
        <v>88000</v>
      </c>
      <c r="O6061" s="102">
        <v>88000</v>
      </c>
      <c r="P6061" s="102">
        <f t="shared" si="2118"/>
        <v>263618</v>
      </c>
      <c r="Q6061" s="102">
        <f t="shared" si="2119"/>
        <v>25.45066615176675</v>
      </c>
      <c r="R6061" s="35"/>
    </row>
    <row r="6062" spans="1:18" x14ac:dyDescent="0.3">
      <c r="A6062" s="41" t="s">
        <v>2075</v>
      </c>
      <c r="B6062" s="41" t="s">
        <v>154</v>
      </c>
      <c r="C6062" s="41" t="s">
        <v>888</v>
      </c>
      <c r="D6062" s="41" t="s">
        <v>2127</v>
      </c>
      <c r="E6062" s="41" t="s">
        <v>120</v>
      </c>
      <c r="F6062" s="40" t="s">
        <v>0</v>
      </c>
      <c r="G6062" s="81" t="s">
        <v>0</v>
      </c>
      <c r="H6062" s="6" t="s">
        <v>7</v>
      </c>
      <c r="I6062" s="104">
        <f>SUM(I6063:I6066)</f>
        <v>135280</v>
      </c>
      <c r="J6062" s="104">
        <f>SUM(J6063:J6066)</f>
        <v>135280</v>
      </c>
      <c r="K6062" s="104">
        <f>SUM(K6063:K6066)</f>
        <v>0</v>
      </c>
      <c r="L6062" s="104">
        <f t="shared" si="2117"/>
        <v>32353</v>
      </c>
      <c r="M6062" s="104">
        <f>SUM(M6063:M6066)</f>
        <v>10153</v>
      </c>
      <c r="N6062" s="104">
        <f t="shared" ref="N6062:O6062" si="2138">SUM(N6063:N6066)</f>
        <v>11100</v>
      </c>
      <c r="O6062" s="104">
        <f t="shared" si="2138"/>
        <v>11100</v>
      </c>
      <c r="P6062" s="104">
        <f t="shared" si="2118"/>
        <v>32353</v>
      </c>
      <c r="Q6062" s="104">
        <f t="shared" si="2119"/>
        <v>23.915582495564756</v>
      </c>
      <c r="R6062" s="35"/>
    </row>
    <row r="6063" spans="1:18" x14ac:dyDescent="0.3">
      <c r="A6063" s="40" t="s">
        <v>2075</v>
      </c>
      <c r="B6063" s="40" t="s">
        <v>154</v>
      </c>
      <c r="C6063" s="40" t="s">
        <v>888</v>
      </c>
      <c r="D6063" s="40" t="s">
        <v>2127</v>
      </c>
      <c r="E6063" s="88" t="s">
        <v>3016</v>
      </c>
      <c r="F6063" s="40" t="s">
        <v>2129</v>
      </c>
      <c r="G6063" s="81" t="s">
        <v>3051</v>
      </c>
      <c r="H6063" s="9" t="s">
        <v>9</v>
      </c>
      <c r="I6063" s="102">
        <v>21245</v>
      </c>
      <c r="J6063" s="102">
        <v>21245</v>
      </c>
      <c r="K6063" s="102"/>
      <c r="L6063" s="102">
        <f t="shared" si="2117"/>
        <v>6238</v>
      </c>
      <c r="M6063" s="102">
        <v>2038</v>
      </c>
      <c r="N6063" s="102">
        <v>2100</v>
      </c>
      <c r="O6063" s="102">
        <v>2100</v>
      </c>
      <c r="P6063" s="102">
        <f t="shared" si="2118"/>
        <v>6238</v>
      </c>
      <c r="Q6063" s="102">
        <f t="shared" si="2119"/>
        <v>29.362202871263825</v>
      </c>
      <c r="R6063" s="35"/>
    </row>
    <row r="6064" spans="1:18" x14ac:dyDescent="0.3">
      <c r="A6064" s="40" t="s">
        <v>2075</v>
      </c>
      <c r="B6064" s="40" t="s">
        <v>154</v>
      </c>
      <c r="C6064" s="40" t="s">
        <v>888</v>
      </c>
      <c r="D6064" s="40" t="s">
        <v>2127</v>
      </c>
      <c r="E6064" s="88" t="s">
        <v>3016</v>
      </c>
      <c r="F6064" s="40" t="s">
        <v>2130</v>
      </c>
      <c r="G6064" s="81" t="s">
        <v>3051</v>
      </c>
      <c r="H6064" s="9" t="s">
        <v>12</v>
      </c>
      <c r="I6064" s="102">
        <v>89500</v>
      </c>
      <c r="J6064" s="102">
        <v>89500</v>
      </c>
      <c r="K6064" s="102"/>
      <c r="L6064" s="102">
        <f t="shared" ref="L6064:L6127" si="2139">SUM(M6064:O6064)</f>
        <v>26115</v>
      </c>
      <c r="M6064" s="102">
        <v>8115</v>
      </c>
      <c r="N6064" s="102">
        <v>9000</v>
      </c>
      <c r="O6064" s="102">
        <v>9000</v>
      </c>
      <c r="P6064" s="102">
        <f t="shared" si="2118"/>
        <v>26115</v>
      </c>
      <c r="Q6064" s="102">
        <f t="shared" si="2119"/>
        <v>29.178770949720672</v>
      </c>
      <c r="R6064" s="35"/>
    </row>
    <row r="6065" spans="1:18" x14ac:dyDescent="0.3">
      <c r="A6065" s="40" t="s">
        <v>2075</v>
      </c>
      <c r="B6065" s="40" t="s">
        <v>154</v>
      </c>
      <c r="C6065" s="40" t="s">
        <v>888</v>
      </c>
      <c r="D6065" s="40" t="s">
        <v>2127</v>
      </c>
      <c r="E6065" s="88" t="s">
        <v>3016</v>
      </c>
      <c r="F6065" s="40" t="s">
        <v>2131</v>
      </c>
      <c r="G6065" s="81" t="s">
        <v>3051</v>
      </c>
      <c r="H6065" s="9" t="s">
        <v>10</v>
      </c>
      <c r="I6065" s="102">
        <v>19635</v>
      </c>
      <c r="J6065" s="102">
        <v>19635</v>
      </c>
      <c r="K6065" s="102"/>
      <c r="L6065" s="102">
        <f t="shared" si="2139"/>
        <v>0</v>
      </c>
      <c r="M6065" s="102">
        <v>0</v>
      </c>
      <c r="N6065" s="102"/>
      <c r="O6065" s="102"/>
      <c r="P6065" s="102">
        <f t="shared" ref="P6065:P6128" si="2140">K6065+L6065</f>
        <v>0</v>
      </c>
      <c r="Q6065" s="102">
        <f t="shared" ref="Q6065:Q6128" si="2141">IF(J6065=0,"-",P6065/J6065*100)</f>
        <v>0</v>
      </c>
      <c r="R6065" s="35"/>
    </row>
    <row r="6066" spans="1:18" x14ac:dyDescent="0.3">
      <c r="A6066" s="40" t="s">
        <v>2075</v>
      </c>
      <c r="B6066" s="40" t="s">
        <v>154</v>
      </c>
      <c r="C6066" s="40" t="s">
        <v>888</v>
      </c>
      <c r="D6066" s="40" t="s">
        <v>2127</v>
      </c>
      <c r="E6066" s="88" t="s">
        <v>3016</v>
      </c>
      <c r="F6066" s="40" t="s">
        <v>2132</v>
      </c>
      <c r="G6066" s="81" t="s">
        <v>3051</v>
      </c>
      <c r="H6066" s="9" t="s">
        <v>11</v>
      </c>
      <c r="I6066" s="102">
        <v>4900</v>
      </c>
      <c r="J6066" s="102">
        <v>4900</v>
      </c>
      <c r="K6066" s="102"/>
      <c r="L6066" s="102">
        <f t="shared" si="2139"/>
        <v>0</v>
      </c>
      <c r="M6066" s="102">
        <v>0</v>
      </c>
      <c r="N6066" s="102"/>
      <c r="O6066" s="102"/>
      <c r="P6066" s="102">
        <f t="shared" si="2140"/>
        <v>0</v>
      </c>
      <c r="Q6066" s="102">
        <f t="shared" si="2141"/>
        <v>0</v>
      </c>
      <c r="R6066" s="35"/>
    </row>
    <row r="6067" spans="1:18" x14ac:dyDescent="0.3">
      <c r="A6067" s="40" t="s">
        <v>2075</v>
      </c>
      <c r="B6067" s="40" t="s">
        <v>154</v>
      </c>
      <c r="C6067" s="40" t="s">
        <v>888</v>
      </c>
      <c r="D6067" s="40" t="s">
        <v>2127</v>
      </c>
      <c r="E6067" s="52" t="s">
        <v>124</v>
      </c>
      <c r="F6067" s="52" t="s">
        <v>0</v>
      </c>
      <c r="G6067" s="52" t="s">
        <v>0</v>
      </c>
      <c r="H6067" s="6" t="s">
        <v>14</v>
      </c>
      <c r="I6067" s="104">
        <f>SUM(I6068)</f>
        <v>108056</v>
      </c>
      <c r="J6067" s="104">
        <f>SUM(J6068)</f>
        <v>108056</v>
      </c>
      <c r="K6067" s="104">
        <f>SUM(K6068)</f>
        <v>0</v>
      </c>
      <c r="L6067" s="104">
        <f t="shared" si="2139"/>
        <v>30701</v>
      </c>
      <c r="M6067" s="104">
        <f>SUM(M6068)</f>
        <v>9201</v>
      </c>
      <c r="N6067" s="104">
        <f t="shared" ref="N6067:O6067" si="2142">SUM(N6068)</f>
        <v>12000</v>
      </c>
      <c r="O6067" s="104">
        <f t="shared" si="2142"/>
        <v>9500</v>
      </c>
      <c r="P6067" s="104">
        <f t="shared" si="2140"/>
        <v>30701</v>
      </c>
      <c r="Q6067" s="104">
        <f t="shared" si="2141"/>
        <v>28.412119641667282</v>
      </c>
      <c r="R6067" s="35"/>
    </row>
    <row r="6068" spans="1:18" x14ac:dyDescent="0.3">
      <c r="A6068" s="40" t="s">
        <v>2075</v>
      </c>
      <c r="B6068" s="40" t="s">
        <v>154</v>
      </c>
      <c r="C6068" s="40" t="s">
        <v>888</v>
      </c>
      <c r="D6068" s="40" t="s">
        <v>2127</v>
      </c>
      <c r="E6068" s="88" t="s">
        <v>3017</v>
      </c>
      <c r="F6068" s="40"/>
      <c r="G6068" s="81" t="s">
        <v>3051</v>
      </c>
      <c r="H6068" s="9" t="s">
        <v>15</v>
      </c>
      <c r="I6068" s="102">
        <v>108056</v>
      </c>
      <c r="J6068" s="102">
        <v>108056</v>
      </c>
      <c r="K6068" s="102"/>
      <c r="L6068" s="102">
        <f t="shared" si="2139"/>
        <v>30701</v>
      </c>
      <c r="M6068" s="102">
        <v>9201</v>
      </c>
      <c r="N6068" s="102">
        <v>12000</v>
      </c>
      <c r="O6068" s="102">
        <v>9500</v>
      </c>
      <c r="P6068" s="102">
        <f t="shared" si="2140"/>
        <v>30701</v>
      </c>
      <c r="Q6068" s="102">
        <f t="shared" si="2141"/>
        <v>28.412119641667282</v>
      </c>
      <c r="R6068" s="35"/>
    </row>
    <row r="6069" spans="1:18" x14ac:dyDescent="0.3">
      <c r="A6069" s="40" t="s">
        <v>2075</v>
      </c>
      <c r="B6069" s="40" t="s">
        <v>154</v>
      </c>
      <c r="C6069" s="40" t="s">
        <v>888</v>
      </c>
      <c r="D6069" s="40" t="s">
        <v>2127</v>
      </c>
      <c r="E6069" s="52" t="s">
        <v>125</v>
      </c>
      <c r="F6069" s="52" t="s">
        <v>0</v>
      </c>
      <c r="G6069" s="52" t="s">
        <v>0</v>
      </c>
      <c r="H6069" s="6" t="s">
        <v>16</v>
      </c>
      <c r="I6069" s="104">
        <f>SUM(I6070:I6078)</f>
        <v>239897</v>
      </c>
      <c r="J6069" s="104">
        <f>SUM(J6070:J6078)</f>
        <v>194897</v>
      </c>
      <c r="K6069" s="104">
        <f>SUM(K6070:K6078)</f>
        <v>0</v>
      </c>
      <c r="L6069" s="104">
        <f t="shared" si="2139"/>
        <v>64583</v>
      </c>
      <c r="M6069" s="104">
        <f>SUM(M6070:M6078)</f>
        <v>1783</v>
      </c>
      <c r="N6069" s="104">
        <f t="shared" ref="N6069:O6069" si="2143">SUM(N6070:N6078)</f>
        <v>28700</v>
      </c>
      <c r="O6069" s="104">
        <f t="shared" si="2143"/>
        <v>34100</v>
      </c>
      <c r="P6069" s="104">
        <f t="shared" si="2140"/>
        <v>64583</v>
      </c>
      <c r="Q6069" s="104">
        <f t="shared" si="2141"/>
        <v>33.136990307700991</v>
      </c>
      <c r="R6069" s="35"/>
    </row>
    <row r="6070" spans="1:18" x14ac:dyDescent="0.3">
      <c r="A6070" s="40" t="s">
        <v>2075</v>
      </c>
      <c r="B6070" s="40" t="s">
        <v>154</v>
      </c>
      <c r="C6070" s="40" t="s">
        <v>888</v>
      </c>
      <c r="D6070" s="40" t="s">
        <v>2127</v>
      </c>
      <c r="E6070" s="88" t="s">
        <v>3018</v>
      </c>
      <c r="F6070" s="40"/>
      <c r="G6070" s="81" t="s">
        <v>3051</v>
      </c>
      <c r="H6070" s="9" t="s">
        <v>17</v>
      </c>
      <c r="I6070" s="102">
        <v>13000</v>
      </c>
      <c r="J6070" s="102">
        <v>11000</v>
      </c>
      <c r="K6070" s="102"/>
      <c r="L6070" s="102">
        <f t="shared" si="2139"/>
        <v>3000</v>
      </c>
      <c r="M6070" s="102">
        <v>0</v>
      </c>
      <c r="N6070" s="102"/>
      <c r="O6070" s="102">
        <v>3000</v>
      </c>
      <c r="P6070" s="102">
        <f t="shared" si="2140"/>
        <v>3000</v>
      </c>
      <c r="Q6070" s="102">
        <f t="shared" si="2141"/>
        <v>27.27272727272727</v>
      </c>
      <c r="R6070" s="35"/>
    </row>
    <row r="6071" spans="1:18" x14ac:dyDescent="0.3">
      <c r="A6071" s="40" t="s">
        <v>2075</v>
      </c>
      <c r="B6071" s="40" t="s">
        <v>154</v>
      </c>
      <c r="C6071" s="40" t="s">
        <v>888</v>
      </c>
      <c r="D6071" s="40" t="s">
        <v>2127</v>
      </c>
      <c r="E6071" s="88" t="s">
        <v>3031</v>
      </c>
      <c r="F6071" s="40"/>
      <c r="G6071" s="81" t="s">
        <v>3051</v>
      </c>
      <c r="H6071" s="9" t="s">
        <v>18</v>
      </c>
      <c r="I6071" s="102">
        <v>22300</v>
      </c>
      <c r="J6071" s="102">
        <v>22300</v>
      </c>
      <c r="K6071" s="102"/>
      <c r="L6071" s="102">
        <f t="shared" si="2139"/>
        <v>7500</v>
      </c>
      <c r="M6071" s="102">
        <v>0</v>
      </c>
      <c r="N6071" s="102">
        <v>4000</v>
      </c>
      <c r="O6071" s="102">
        <v>3500</v>
      </c>
      <c r="P6071" s="102">
        <f t="shared" si="2140"/>
        <v>7500</v>
      </c>
      <c r="Q6071" s="102">
        <f t="shared" si="2141"/>
        <v>33.632286995515699</v>
      </c>
      <c r="R6071" s="35"/>
    </row>
    <row r="6072" spans="1:18" x14ac:dyDescent="0.3">
      <c r="A6072" s="40" t="s">
        <v>2075</v>
      </c>
      <c r="B6072" s="40" t="s">
        <v>154</v>
      </c>
      <c r="C6072" s="40" t="s">
        <v>888</v>
      </c>
      <c r="D6072" s="40" t="s">
        <v>2127</v>
      </c>
      <c r="E6072" s="88" t="s">
        <v>3032</v>
      </c>
      <c r="F6072" s="40"/>
      <c r="G6072" s="81" t="s">
        <v>3051</v>
      </c>
      <c r="H6072" s="9" t="s">
        <v>19</v>
      </c>
      <c r="I6072" s="102">
        <v>10900</v>
      </c>
      <c r="J6072" s="102">
        <v>10900</v>
      </c>
      <c r="K6072" s="102"/>
      <c r="L6072" s="102">
        <f t="shared" si="2139"/>
        <v>2400</v>
      </c>
      <c r="M6072" s="102">
        <v>0</v>
      </c>
      <c r="N6072" s="102">
        <v>1200</v>
      </c>
      <c r="O6072" s="102">
        <v>1200</v>
      </c>
      <c r="P6072" s="102">
        <f t="shared" si="2140"/>
        <v>2400</v>
      </c>
      <c r="Q6072" s="102">
        <f t="shared" si="2141"/>
        <v>22.018348623853214</v>
      </c>
      <c r="R6072" s="35"/>
    </row>
    <row r="6073" spans="1:18" x14ac:dyDescent="0.3">
      <c r="A6073" s="40" t="s">
        <v>2075</v>
      </c>
      <c r="B6073" s="40" t="s">
        <v>154</v>
      </c>
      <c r="C6073" s="40" t="s">
        <v>888</v>
      </c>
      <c r="D6073" s="40" t="s">
        <v>2127</v>
      </c>
      <c r="E6073" s="88" t="s">
        <v>3026</v>
      </c>
      <c r="F6073" s="40"/>
      <c r="G6073" s="81" t="s">
        <v>3051</v>
      </c>
      <c r="H6073" s="9" t="s">
        <v>20</v>
      </c>
      <c r="I6073" s="102">
        <v>15500</v>
      </c>
      <c r="J6073" s="102">
        <v>13500</v>
      </c>
      <c r="K6073" s="102"/>
      <c r="L6073" s="102">
        <f t="shared" si="2139"/>
        <v>4000</v>
      </c>
      <c r="M6073" s="102">
        <v>0</v>
      </c>
      <c r="N6073" s="102">
        <v>2000</v>
      </c>
      <c r="O6073" s="102">
        <v>2000</v>
      </c>
      <c r="P6073" s="102">
        <f t="shared" si="2140"/>
        <v>4000</v>
      </c>
      <c r="Q6073" s="102">
        <f t="shared" si="2141"/>
        <v>29.629629629629626</v>
      </c>
      <c r="R6073" s="35"/>
    </row>
    <row r="6074" spans="1:18" x14ac:dyDescent="0.3">
      <c r="A6074" s="40" t="s">
        <v>2075</v>
      </c>
      <c r="B6074" s="40" t="s">
        <v>154</v>
      </c>
      <c r="C6074" s="40" t="s">
        <v>888</v>
      </c>
      <c r="D6074" s="40" t="s">
        <v>2127</v>
      </c>
      <c r="E6074" s="88" t="s">
        <v>3033</v>
      </c>
      <c r="F6074" s="40"/>
      <c r="G6074" s="81" t="s">
        <v>3051</v>
      </c>
      <c r="H6074" s="9" t="s">
        <v>21</v>
      </c>
      <c r="I6074" s="102">
        <v>7125</v>
      </c>
      <c r="J6074" s="102">
        <v>4125</v>
      </c>
      <c r="K6074" s="102"/>
      <c r="L6074" s="102">
        <f t="shared" si="2139"/>
        <v>2500</v>
      </c>
      <c r="M6074" s="102">
        <v>1500</v>
      </c>
      <c r="N6074" s="102">
        <v>500</v>
      </c>
      <c r="O6074" s="102">
        <v>500</v>
      </c>
      <c r="P6074" s="102">
        <f t="shared" si="2140"/>
        <v>2500</v>
      </c>
      <c r="Q6074" s="102">
        <f t="shared" si="2141"/>
        <v>60.606060606060609</v>
      </c>
      <c r="R6074" s="35"/>
    </row>
    <row r="6075" spans="1:18" x14ac:dyDescent="0.3">
      <c r="A6075" s="40" t="s">
        <v>2075</v>
      </c>
      <c r="B6075" s="40" t="s">
        <v>154</v>
      </c>
      <c r="C6075" s="40" t="s">
        <v>888</v>
      </c>
      <c r="D6075" s="40" t="s">
        <v>2127</v>
      </c>
      <c r="E6075" s="88" t="s">
        <v>3034</v>
      </c>
      <c r="F6075" s="40"/>
      <c r="G6075" s="81" t="s">
        <v>3051</v>
      </c>
      <c r="H6075" s="9" t="s">
        <v>22</v>
      </c>
      <c r="I6075" s="102">
        <v>1000</v>
      </c>
      <c r="J6075" s="102">
        <v>1000</v>
      </c>
      <c r="K6075" s="102"/>
      <c r="L6075" s="102">
        <f t="shared" si="2139"/>
        <v>0</v>
      </c>
      <c r="M6075" s="102">
        <v>0</v>
      </c>
      <c r="N6075" s="102">
        <v>0</v>
      </c>
      <c r="O6075" s="102">
        <v>0</v>
      </c>
      <c r="P6075" s="102">
        <f t="shared" si="2140"/>
        <v>0</v>
      </c>
      <c r="Q6075" s="102">
        <f t="shared" si="2141"/>
        <v>0</v>
      </c>
      <c r="R6075" s="35"/>
    </row>
    <row r="6076" spans="1:18" x14ac:dyDescent="0.3">
      <c r="A6076" s="40" t="s">
        <v>2075</v>
      </c>
      <c r="B6076" s="40" t="s">
        <v>154</v>
      </c>
      <c r="C6076" s="40" t="s">
        <v>888</v>
      </c>
      <c r="D6076" s="40" t="s">
        <v>2127</v>
      </c>
      <c r="E6076" s="88" t="s">
        <v>3035</v>
      </c>
      <c r="F6076" s="40"/>
      <c r="G6076" s="81" t="s">
        <v>3051</v>
      </c>
      <c r="H6076" s="9" t="s">
        <v>23</v>
      </c>
      <c r="I6076" s="102">
        <v>7950</v>
      </c>
      <c r="J6076" s="102">
        <v>4950</v>
      </c>
      <c r="K6076" s="102"/>
      <c r="L6076" s="102">
        <f t="shared" si="2139"/>
        <v>1000</v>
      </c>
      <c r="M6076" s="102">
        <v>0</v>
      </c>
      <c r="N6076" s="102">
        <v>500</v>
      </c>
      <c r="O6076" s="102">
        <v>500</v>
      </c>
      <c r="P6076" s="102">
        <f t="shared" si="2140"/>
        <v>1000</v>
      </c>
      <c r="Q6076" s="102">
        <f t="shared" si="2141"/>
        <v>20.202020202020201</v>
      </c>
      <c r="R6076" s="35"/>
    </row>
    <row r="6077" spans="1:18" x14ac:dyDescent="0.3">
      <c r="A6077" s="40" t="s">
        <v>2075</v>
      </c>
      <c r="B6077" s="40" t="s">
        <v>154</v>
      </c>
      <c r="C6077" s="40" t="s">
        <v>888</v>
      </c>
      <c r="D6077" s="40" t="s">
        <v>2127</v>
      </c>
      <c r="E6077" s="88" t="s">
        <v>3036</v>
      </c>
      <c r="F6077" s="40"/>
      <c r="G6077" s="81" t="s">
        <v>3051</v>
      </c>
      <c r="H6077" s="9" t="s">
        <v>24</v>
      </c>
      <c r="I6077" s="102">
        <v>3791</v>
      </c>
      <c r="J6077" s="102">
        <v>3791</v>
      </c>
      <c r="K6077" s="102"/>
      <c r="L6077" s="102">
        <f t="shared" si="2139"/>
        <v>1050</v>
      </c>
      <c r="M6077" s="102">
        <v>0</v>
      </c>
      <c r="N6077" s="102"/>
      <c r="O6077" s="102">
        <v>1050</v>
      </c>
      <c r="P6077" s="102">
        <f t="shared" si="2140"/>
        <v>1050</v>
      </c>
      <c r="Q6077" s="102">
        <f t="shared" si="2141"/>
        <v>27.697177525718807</v>
      </c>
      <c r="R6077" s="35"/>
    </row>
    <row r="6078" spans="1:18" x14ac:dyDescent="0.3">
      <c r="A6078" s="41" t="s">
        <v>2075</v>
      </c>
      <c r="B6078" s="41" t="s">
        <v>154</v>
      </c>
      <c r="C6078" s="41" t="s">
        <v>888</v>
      </c>
      <c r="D6078" s="41" t="s">
        <v>2127</v>
      </c>
      <c r="E6078" s="41" t="s">
        <v>127</v>
      </c>
      <c r="F6078" s="40" t="s">
        <v>0</v>
      </c>
      <c r="G6078" s="81" t="s">
        <v>0</v>
      </c>
      <c r="H6078" s="6" t="s">
        <v>25</v>
      </c>
      <c r="I6078" s="104">
        <f>SUM(I6079:I6081)</f>
        <v>158331</v>
      </c>
      <c r="J6078" s="104">
        <f>SUM(J6079:J6081)</f>
        <v>123331</v>
      </c>
      <c r="K6078" s="104">
        <f>SUM(K6079:K6081)</f>
        <v>0</v>
      </c>
      <c r="L6078" s="104">
        <f t="shared" si="2139"/>
        <v>43133</v>
      </c>
      <c r="M6078" s="104">
        <f>SUM(M6079:M6081)</f>
        <v>283</v>
      </c>
      <c r="N6078" s="104">
        <f t="shared" ref="N6078:O6078" si="2144">SUM(N6079:N6081)</f>
        <v>20500</v>
      </c>
      <c r="O6078" s="104">
        <f t="shared" si="2144"/>
        <v>22350</v>
      </c>
      <c r="P6078" s="104">
        <f t="shared" si="2140"/>
        <v>43133</v>
      </c>
      <c r="Q6078" s="104">
        <f t="shared" si="2141"/>
        <v>34.973364360947365</v>
      </c>
      <c r="R6078" s="35"/>
    </row>
    <row r="6079" spans="1:18" x14ac:dyDescent="0.3">
      <c r="A6079" s="40" t="s">
        <v>2075</v>
      </c>
      <c r="B6079" s="40" t="s">
        <v>154</v>
      </c>
      <c r="C6079" s="40" t="s">
        <v>888</v>
      </c>
      <c r="D6079" s="40" t="s">
        <v>2127</v>
      </c>
      <c r="E6079" s="88" t="s">
        <v>3019</v>
      </c>
      <c r="F6079" s="40"/>
      <c r="G6079" s="81" t="s">
        <v>3051</v>
      </c>
      <c r="H6079" s="9" t="s">
        <v>25</v>
      </c>
      <c r="I6079" s="102">
        <v>145000</v>
      </c>
      <c r="J6079" s="102">
        <v>110000</v>
      </c>
      <c r="K6079" s="102"/>
      <c r="L6079" s="102">
        <f t="shared" si="2139"/>
        <v>40000</v>
      </c>
      <c r="M6079" s="102">
        <v>0</v>
      </c>
      <c r="N6079" s="102">
        <v>20000</v>
      </c>
      <c r="O6079" s="102">
        <v>20000</v>
      </c>
      <c r="P6079" s="102">
        <f t="shared" si="2140"/>
        <v>40000</v>
      </c>
      <c r="Q6079" s="102">
        <f t="shared" si="2141"/>
        <v>36.363636363636367</v>
      </c>
      <c r="R6079" s="35"/>
    </row>
    <row r="6080" spans="1:18" x14ac:dyDescent="0.3">
      <c r="A6080" s="40" t="s">
        <v>2075</v>
      </c>
      <c r="B6080" s="40" t="s">
        <v>154</v>
      </c>
      <c r="C6080" s="40" t="s">
        <v>888</v>
      </c>
      <c r="D6080" s="40" t="s">
        <v>2127</v>
      </c>
      <c r="E6080" s="88" t="s">
        <v>3019</v>
      </c>
      <c r="F6080" s="40" t="s">
        <v>2133</v>
      </c>
      <c r="G6080" s="81" t="s">
        <v>3051</v>
      </c>
      <c r="H6080" s="9" t="s">
        <v>135</v>
      </c>
      <c r="I6080" s="102">
        <v>3331</v>
      </c>
      <c r="J6080" s="102">
        <v>3331</v>
      </c>
      <c r="K6080" s="102"/>
      <c r="L6080" s="102">
        <f t="shared" si="2139"/>
        <v>1133</v>
      </c>
      <c r="M6080" s="102">
        <v>283</v>
      </c>
      <c r="N6080" s="102">
        <v>500</v>
      </c>
      <c r="O6080" s="102">
        <v>350</v>
      </c>
      <c r="P6080" s="102">
        <f t="shared" si="2140"/>
        <v>1133</v>
      </c>
      <c r="Q6080" s="102">
        <f t="shared" si="2141"/>
        <v>34.01380966676674</v>
      </c>
      <c r="R6080" s="35"/>
    </row>
    <row r="6081" spans="1:18" x14ac:dyDescent="0.3">
      <c r="A6081" s="40" t="s">
        <v>2075</v>
      </c>
      <c r="B6081" s="40" t="s">
        <v>154</v>
      </c>
      <c r="C6081" s="40" t="s">
        <v>888</v>
      </c>
      <c r="D6081" s="40" t="s">
        <v>2127</v>
      </c>
      <c r="E6081" s="88" t="s">
        <v>3019</v>
      </c>
      <c r="F6081" s="40" t="s">
        <v>2134</v>
      </c>
      <c r="G6081" s="81" t="s">
        <v>3051</v>
      </c>
      <c r="H6081" s="9" t="s">
        <v>2135</v>
      </c>
      <c r="I6081" s="102">
        <v>10000</v>
      </c>
      <c r="J6081" s="102">
        <v>10000</v>
      </c>
      <c r="K6081" s="102"/>
      <c r="L6081" s="102">
        <f t="shared" si="2139"/>
        <v>2000</v>
      </c>
      <c r="M6081" s="102">
        <v>0</v>
      </c>
      <c r="N6081" s="102"/>
      <c r="O6081" s="102">
        <v>2000</v>
      </c>
      <c r="P6081" s="102">
        <f t="shared" si="2140"/>
        <v>2000</v>
      </c>
      <c r="Q6081" s="102">
        <f t="shared" si="2141"/>
        <v>20</v>
      </c>
      <c r="R6081" s="35"/>
    </row>
    <row r="6082" spans="1:18" s="34" customFormat="1" ht="20.399999999999999" x14ac:dyDescent="0.3">
      <c r="A6082" s="43" t="s">
        <v>0</v>
      </c>
      <c r="B6082" s="43" t="s">
        <v>0</v>
      </c>
      <c r="C6082" s="43" t="s">
        <v>0</v>
      </c>
      <c r="D6082" s="49" t="s">
        <v>0</v>
      </c>
      <c r="E6082" s="49" t="s">
        <v>0</v>
      </c>
      <c r="F6082" s="49" t="s">
        <v>0</v>
      </c>
      <c r="G6082" s="49" t="s">
        <v>0</v>
      </c>
      <c r="H6082" s="21" t="s">
        <v>35</v>
      </c>
      <c r="I6082" s="112">
        <f t="shared" ref="I6082:O6083" si="2145">SUM(I6083)</f>
        <v>100</v>
      </c>
      <c r="J6082" s="112">
        <f t="shared" si="2145"/>
        <v>100</v>
      </c>
      <c r="K6082" s="112">
        <f t="shared" si="2145"/>
        <v>0</v>
      </c>
      <c r="L6082" s="112">
        <f t="shared" si="2139"/>
        <v>0</v>
      </c>
      <c r="M6082" s="112">
        <f t="shared" si="2145"/>
        <v>0</v>
      </c>
      <c r="N6082" s="112">
        <f t="shared" si="2145"/>
        <v>0</v>
      </c>
      <c r="O6082" s="112">
        <f t="shared" si="2145"/>
        <v>0</v>
      </c>
      <c r="P6082" s="112">
        <f t="shared" si="2140"/>
        <v>0</v>
      </c>
      <c r="Q6082" s="112">
        <f t="shared" si="2141"/>
        <v>0</v>
      </c>
      <c r="R6082" s="35"/>
    </row>
    <row r="6083" spans="1:18" x14ac:dyDescent="0.3">
      <c r="A6083" s="40" t="s">
        <v>2075</v>
      </c>
      <c r="B6083" s="40" t="s">
        <v>154</v>
      </c>
      <c r="C6083" s="40" t="s">
        <v>888</v>
      </c>
      <c r="D6083" s="40" t="s">
        <v>2127</v>
      </c>
      <c r="E6083" s="52" t="s">
        <v>142</v>
      </c>
      <c r="F6083" s="52" t="s">
        <v>0</v>
      </c>
      <c r="G6083" s="52" t="s">
        <v>0</v>
      </c>
      <c r="H6083" s="6" t="s">
        <v>27</v>
      </c>
      <c r="I6083" s="109">
        <f t="shared" si="2145"/>
        <v>100</v>
      </c>
      <c r="J6083" s="109">
        <f t="shared" si="2145"/>
        <v>100</v>
      </c>
      <c r="K6083" s="109">
        <f t="shared" si="2145"/>
        <v>0</v>
      </c>
      <c r="L6083" s="109">
        <f t="shared" si="2139"/>
        <v>0</v>
      </c>
      <c r="M6083" s="109">
        <f t="shared" si="2145"/>
        <v>0</v>
      </c>
      <c r="N6083" s="109">
        <f t="shared" si="2145"/>
        <v>0</v>
      </c>
      <c r="O6083" s="109">
        <f t="shared" si="2145"/>
        <v>0</v>
      </c>
      <c r="P6083" s="109">
        <f t="shared" si="2140"/>
        <v>0</v>
      </c>
      <c r="Q6083" s="109">
        <f t="shared" si="2141"/>
        <v>0</v>
      </c>
      <c r="R6083" s="35"/>
    </row>
    <row r="6084" spans="1:18" x14ac:dyDescent="0.3">
      <c r="A6084" s="40" t="s">
        <v>2075</v>
      </c>
      <c r="B6084" s="40" t="s">
        <v>154</v>
      </c>
      <c r="C6084" s="40" t="s">
        <v>888</v>
      </c>
      <c r="D6084" s="40" t="s">
        <v>2127</v>
      </c>
      <c r="E6084" s="88" t="s">
        <v>3021</v>
      </c>
      <c r="F6084" s="40"/>
      <c r="G6084" s="81" t="s">
        <v>3051</v>
      </c>
      <c r="H6084" s="9" t="s">
        <v>34</v>
      </c>
      <c r="I6084" s="102">
        <v>100</v>
      </c>
      <c r="J6084" s="102">
        <v>100</v>
      </c>
      <c r="K6084" s="102"/>
      <c r="L6084" s="102">
        <f t="shared" si="2139"/>
        <v>0</v>
      </c>
      <c r="M6084" s="102">
        <v>0</v>
      </c>
      <c r="N6084" s="102"/>
      <c r="O6084" s="102"/>
      <c r="P6084" s="102">
        <f t="shared" si="2140"/>
        <v>0</v>
      </c>
      <c r="Q6084" s="102">
        <f t="shared" si="2141"/>
        <v>0</v>
      </c>
      <c r="R6084" s="35"/>
    </row>
    <row r="6085" spans="1:18" s="34" customFormat="1" ht="20.399999999999999" x14ac:dyDescent="0.3">
      <c r="A6085" s="43" t="s">
        <v>0</v>
      </c>
      <c r="B6085" s="43" t="s">
        <v>0</v>
      </c>
      <c r="C6085" s="43" t="s">
        <v>0</v>
      </c>
      <c r="D6085" s="49" t="s">
        <v>0</v>
      </c>
      <c r="E6085" s="49" t="s">
        <v>0</v>
      </c>
      <c r="F6085" s="49" t="s">
        <v>0</v>
      </c>
      <c r="G6085" s="49" t="s">
        <v>0</v>
      </c>
      <c r="H6085" s="21" t="s">
        <v>53</v>
      </c>
      <c r="I6085" s="112">
        <f>SUM(I6086)</f>
        <v>25000</v>
      </c>
      <c r="J6085" s="112">
        <f>SUM(J6086)</f>
        <v>0</v>
      </c>
      <c r="K6085" s="112">
        <f>SUM(K6086)</f>
        <v>0</v>
      </c>
      <c r="L6085" s="112">
        <f t="shared" si="2139"/>
        <v>0</v>
      </c>
      <c r="M6085" s="112">
        <f>SUM(M6086)</f>
        <v>0</v>
      </c>
      <c r="N6085" s="112">
        <f t="shared" ref="N6085:O6085" si="2146">SUM(N6086)</f>
        <v>0</v>
      </c>
      <c r="O6085" s="112">
        <f t="shared" si="2146"/>
        <v>0</v>
      </c>
      <c r="P6085" s="112">
        <f t="shared" si="2140"/>
        <v>0</v>
      </c>
      <c r="Q6085" s="112" t="str">
        <f t="shared" si="2141"/>
        <v>-</v>
      </c>
      <c r="R6085" s="35"/>
    </row>
    <row r="6086" spans="1:18" x14ac:dyDescent="0.3">
      <c r="A6086" s="40" t="s">
        <v>2075</v>
      </c>
      <c r="B6086" s="40" t="s">
        <v>154</v>
      </c>
      <c r="C6086" s="40" t="s">
        <v>888</v>
      </c>
      <c r="D6086" s="40" t="s">
        <v>2127</v>
      </c>
      <c r="E6086" s="52" t="s">
        <v>149</v>
      </c>
      <c r="F6086" s="52" t="s">
        <v>0</v>
      </c>
      <c r="G6086" s="52" t="s">
        <v>0</v>
      </c>
      <c r="H6086" s="6" t="s">
        <v>46</v>
      </c>
      <c r="I6086" s="109">
        <f>SUM(I6087:I6088)</f>
        <v>25000</v>
      </c>
      <c r="J6086" s="109">
        <f>SUM(J6087:J6088)</f>
        <v>0</v>
      </c>
      <c r="K6086" s="109">
        <f>SUM(K6087:K6088)</f>
        <v>0</v>
      </c>
      <c r="L6086" s="109">
        <f t="shared" si="2139"/>
        <v>0</v>
      </c>
      <c r="M6086" s="109">
        <f>SUM(M6087:M6088)</f>
        <v>0</v>
      </c>
      <c r="N6086" s="109">
        <f t="shared" ref="N6086:O6086" si="2147">SUM(N6087:N6088)</f>
        <v>0</v>
      </c>
      <c r="O6086" s="109">
        <f t="shared" si="2147"/>
        <v>0</v>
      </c>
      <c r="P6086" s="109">
        <f t="shared" si="2140"/>
        <v>0</v>
      </c>
      <c r="Q6086" s="109" t="str">
        <f t="shared" si="2141"/>
        <v>-</v>
      </c>
      <c r="R6086" s="35"/>
    </row>
    <row r="6087" spans="1:18" x14ac:dyDescent="0.3">
      <c r="A6087" s="40" t="s">
        <v>2075</v>
      </c>
      <c r="B6087" s="40" t="s">
        <v>154</v>
      </c>
      <c r="C6087" s="40" t="s">
        <v>888</v>
      </c>
      <c r="D6087" s="40" t="s">
        <v>2127</v>
      </c>
      <c r="E6087" s="88" t="s">
        <v>3022</v>
      </c>
      <c r="F6087" s="40"/>
      <c r="G6087" s="81" t="s">
        <v>3051</v>
      </c>
      <c r="H6087" s="9" t="s">
        <v>49</v>
      </c>
      <c r="I6087" s="102">
        <v>24000</v>
      </c>
      <c r="J6087" s="102">
        <v>0</v>
      </c>
      <c r="K6087" s="102"/>
      <c r="L6087" s="102">
        <f t="shared" si="2139"/>
        <v>0</v>
      </c>
      <c r="M6087" s="102">
        <v>0</v>
      </c>
      <c r="N6087" s="102"/>
      <c r="O6087" s="102"/>
      <c r="P6087" s="102">
        <f t="shared" si="2140"/>
        <v>0</v>
      </c>
      <c r="Q6087" s="102" t="str">
        <f t="shared" si="2141"/>
        <v>-</v>
      </c>
      <c r="R6087" s="35"/>
    </row>
    <row r="6088" spans="1:18" x14ac:dyDescent="0.3">
      <c r="A6088" s="40" t="s">
        <v>2075</v>
      </c>
      <c r="B6088" s="40" t="s">
        <v>154</v>
      </c>
      <c r="C6088" s="40" t="s">
        <v>888</v>
      </c>
      <c r="D6088" s="40" t="s">
        <v>2127</v>
      </c>
      <c r="E6088" s="88" t="s">
        <v>3037</v>
      </c>
      <c r="F6088" s="40"/>
      <c r="G6088" s="81" t="s">
        <v>3051</v>
      </c>
      <c r="H6088" s="9" t="s">
        <v>52</v>
      </c>
      <c r="I6088" s="102">
        <v>1000</v>
      </c>
      <c r="J6088" s="102">
        <v>0</v>
      </c>
      <c r="K6088" s="102"/>
      <c r="L6088" s="102">
        <f t="shared" si="2139"/>
        <v>0</v>
      </c>
      <c r="M6088" s="102">
        <v>0</v>
      </c>
      <c r="N6088" s="102"/>
      <c r="O6088" s="102"/>
      <c r="P6088" s="102">
        <f t="shared" si="2140"/>
        <v>0</v>
      </c>
      <c r="Q6088" s="102" t="str">
        <f t="shared" si="2141"/>
        <v>-</v>
      </c>
      <c r="R6088" s="35"/>
    </row>
    <row r="6089" spans="1:18" s="34" customFormat="1" x14ac:dyDescent="0.3">
      <c r="A6089" s="49" t="s">
        <v>0</v>
      </c>
      <c r="B6089" s="49" t="s">
        <v>0</v>
      </c>
      <c r="C6089" s="49" t="s">
        <v>0</v>
      </c>
      <c r="D6089" s="49" t="s">
        <v>0</v>
      </c>
      <c r="E6089" s="49" t="s">
        <v>0</v>
      </c>
      <c r="F6089" s="49" t="s">
        <v>0</v>
      </c>
      <c r="G6089" s="49" t="s">
        <v>0</v>
      </c>
      <c r="H6089" s="21" t="s">
        <v>2136</v>
      </c>
      <c r="I6089" s="112">
        <f>SUM(I6085,I6082,I6059)</f>
        <v>1544133</v>
      </c>
      <c r="J6089" s="112">
        <f>SUM(J6085,J6082,J6059)</f>
        <v>1474133</v>
      </c>
      <c r="K6089" s="112">
        <f>SUM(K6085,K6082,K6059)</f>
        <v>0</v>
      </c>
      <c r="L6089" s="112">
        <f t="shared" si="2139"/>
        <v>391255</v>
      </c>
      <c r="M6089" s="112">
        <f>SUM(M6085,M6082,M6059)</f>
        <v>108755</v>
      </c>
      <c r="N6089" s="112">
        <f t="shared" ref="N6089:O6089" si="2148">SUM(N6085,N6082,N6059)</f>
        <v>139800</v>
      </c>
      <c r="O6089" s="112">
        <f t="shared" si="2148"/>
        <v>142700</v>
      </c>
      <c r="P6089" s="112">
        <f t="shared" si="2140"/>
        <v>391255</v>
      </c>
      <c r="Q6089" s="112">
        <f t="shared" si="2141"/>
        <v>26.541363635438593</v>
      </c>
      <c r="R6089" s="35"/>
    </row>
    <row r="6090" spans="1:18" ht="15" thickBot="1" x14ac:dyDescent="0.35">
      <c r="A6090" s="81" t="s">
        <v>0</v>
      </c>
      <c r="B6090" s="81" t="s">
        <v>0</v>
      </c>
      <c r="C6090" s="81" t="s">
        <v>0</v>
      </c>
      <c r="D6090" s="81" t="s">
        <v>0</v>
      </c>
      <c r="E6090" s="81" t="s">
        <v>0</v>
      </c>
      <c r="F6090" s="81" t="s">
        <v>0</v>
      </c>
      <c r="G6090" s="81" t="s">
        <v>0</v>
      </c>
      <c r="H6090" s="6" t="s">
        <v>152</v>
      </c>
      <c r="I6090" s="104">
        <v>42</v>
      </c>
      <c r="J6090" s="104">
        <v>42</v>
      </c>
      <c r="K6090" s="104"/>
      <c r="L6090" s="104"/>
      <c r="M6090" s="104"/>
      <c r="N6090" s="104"/>
      <c r="O6090" s="104"/>
      <c r="P6090" s="104"/>
      <c r="Q6090" s="104"/>
      <c r="R6090" s="35"/>
    </row>
    <row r="6091" spans="1:18" s="34" customFormat="1" ht="31.2" thickBot="1" x14ac:dyDescent="0.35">
      <c r="A6091" s="127" t="s">
        <v>0</v>
      </c>
      <c r="B6091" s="127" t="s">
        <v>0</v>
      </c>
      <c r="C6091" s="127" t="s">
        <v>0</v>
      </c>
      <c r="D6091" s="127" t="s">
        <v>0</v>
      </c>
      <c r="E6091" s="127" t="s">
        <v>0</v>
      </c>
      <c r="F6091" s="127" t="s">
        <v>0</v>
      </c>
      <c r="G6091" s="127" t="s">
        <v>0</v>
      </c>
      <c r="H6091" s="29" t="s">
        <v>63</v>
      </c>
      <c r="I6091" s="124" t="s">
        <v>3013</v>
      </c>
      <c r="J6091" s="124" t="s">
        <v>2</v>
      </c>
      <c r="K6091" s="124" t="s">
        <v>3097</v>
      </c>
      <c r="L6091" s="124" t="s">
        <v>3097</v>
      </c>
      <c r="M6091" s="124" t="s">
        <v>3098</v>
      </c>
      <c r="N6091" s="124" t="s">
        <v>3099</v>
      </c>
      <c r="O6091" s="124" t="s">
        <v>3100</v>
      </c>
      <c r="P6091" s="124" t="s">
        <v>3097</v>
      </c>
      <c r="Q6091" s="126" t="s">
        <v>3101</v>
      </c>
      <c r="R6091" s="35"/>
    </row>
    <row r="6092" spans="1:18" x14ac:dyDescent="0.3">
      <c r="A6092" s="128"/>
      <c r="B6092" s="128"/>
      <c r="C6092" s="128"/>
      <c r="D6092" s="128"/>
      <c r="E6092" s="128"/>
      <c r="F6092" s="128"/>
      <c r="G6092" s="128"/>
      <c r="H6092" s="10" t="s">
        <v>0</v>
      </c>
      <c r="I6092" s="103">
        <v>1</v>
      </c>
      <c r="J6092" s="103">
        <v>2</v>
      </c>
      <c r="K6092" s="103">
        <v>3</v>
      </c>
      <c r="L6092" s="103" t="s">
        <v>3</v>
      </c>
      <c r="M6092" s="103">
        <v>5</v>
      </c>
      <c r="N6092" s="103">
        <v>6</v>
      </c>
      <c r="O6092" s="103">
        <v>7</v>
      </c>
      <c r="P6092" s="103" t="s">
        <v>3102</v>
      </c>
      <c r="Q6092" s="103">
        <v>9</v>
      </c>
      <c r="R6092" s="35"/>
    </row>
    <row r="6093" spans="1:18" x14ac:dyDescent="0.3">
      <c r="A6093" s="128"/>
      <c r="B6093" s="128"/>
      <c r="C6093" s="128"/>
      <c r="D6093" s="128"/>
      <c r="E6093" s="128"/>
      <c r="F6093" s="128"/>
      <c r="G6093" s="128"/>
      <c r="H6093" s="11" t="s">
        <v>96</v>
      </c>
      <c r="I6093" s="105">
        <f>SUM(I6089)</f>
        <v>1544133</v>
      </c>
      <c r="J6093" s="105">
        <f>SUM(J6089)</f>
        <v>1474133</v>
      </c>
      <c r="K6093" s="105">
        <f>SUM(K6089)</f>
        <v>0</v>
      </c>
      <c r="L6093" s="105">
        <f t="shared" si="2139"/>
        <v>391255</v>
      </c>
      <c r="M6093" s="105">
        <f>SUM(M6089)</f>
        <v>108755</v>
      </c>
      <c r="N6093" s="105">
        <f t="shared" ref="N6093:O6093" si="2149">SUM(N6089)</f>
        <v>139800</v>
      </c>
      <c r="O6093" s="105">
        <f t="shared" si="2149"/>
        <v>142700</v>
      </c>
      <c r="P6093" s="105">
        <f t="shared" si="2140"/>
        <v>391255</v>
      </c>
      <c r="Q6093" s="105">
        <f t="shared" si="2141"/>
        <v>26.541363635438593</v>
      </c>
      <c r="R6093" s="35"/>
    </row>
    <row r="6094" spans="1:18" x14ac:dyDescent="0.3">
      <c r="A6094" s="128"/>
      <c r="B6094" s="128"/>
      <c r="C6094" s="128"/>
      <c r="D6094" s="128"/>
      <c r="E6094" s="128"/>
      <c r="F6094" s="128"/>
      <c r="G6094" s="128"/>
      <c r="H6094" s="12" t="s">
        <v>62</v>
      </c>
      <c r="I6094" s="105">
        <f>SUM(I6093)</f>
        <v>1544133</v>
      </c>
      <c r="J6094" s="105">
        <f>SUM(J6093)</f>
        <v>1474133</v>
      </c>
      <c r="K6094" s="105">
        <f>SUM(K6093)</f>
        <v>0</v>
      </c>
      <c r="L6094" s="105">
        <f t="shared" si="2139"/>
        <v>391255</v>
      </c>
      <c r="M6094" s="105">
        <f>SUM(M6093)</f>
        <v>108755</v>
      </c>
      <c r="N6094" s="105">
        <f t="shared" ref="N6094:O6094" si="2150">SUM(N6093)</f>
        <v>139800</v>
      </c>
      <c r="O6094" s="105">
        <f t="shared" si="2150"/>
        <v>142700</v>
      </c>
      <c r="P6094" s="105">
        <f t="shared" si="2140"/>
        <v>391255</v>
      </c>
      <c r="Q6094" s="105">
        <f t="shared" si="2141"/>
        <v>26.541363635438593</v>
      </c>
      <c r="R6094" s="35"/>
    </row>
    <row r="6095" spans="1:18" ht="15" thickBot="1" x14ac:dyDescent="0.35">
      <c r="A6095" s="129"/>
      <c r="B6095" s="129"/>
      <c r="C6095" s="129"/>
      <c r="D6095" s="129"/>
      <c r="E6095" s="129"/>
      <c r="F6095" s="129"/>
      <c r="G6095" s="129"/>
      <c r="R6095" s="35"/>
    </row>
    <row r="6096" spans="1:18" s="34" customFormat="1" ht="31.2" thickBot="1" x14ac:dyDescent="0.35">
      <c r="A6096" s="45" t="s">
        <v>112</v>
      </c>
      <c r="B6096" s="45" t="s">
        <v>113</v>
      </c>
      <c r="C6096" s="45" t="s">
        <v>114</v>
      </c>
      <c r="D6096" s="46" t="s">
        <v>0</v>
      </c>
      <c r="E6096" s="45" t="s">
        <v>3014</v>
      </c>
      <c r="F6096" s="45" t="s">
        <v>115</v>
      </c>
      <c r="G6096" s="45" t="s">
        <v>116</v>
      </c>
      <c r="H6096" s="29" t="s">
        <v>1</v>
      </c>
      <c r="I6096" s="124" t="s">
        <v>3013</v>
      </c>
      <c r="J6096" s="124" t="s">
        <v>2</v>
      </c>
      <c r="K6096" s="124" t="s">
        <v>3097</v>
      </c>
      <c r="L6096" s="124" t="s">
        <v>3097</v>
      </c>
      <c r="M6096" s="124" t="s">
        <v>3098</v>
      </c>
      <c r="N6096" s="124" t="s">
        <v>3099</v>
      </c>
      <c r="O6096" s="124" t="s">
        <v>3100</v>
      </c>
      <c r="P6096" s="124" t="s">
        <v>3097</v>
      </c>
      <c r="Q6096" s="126" t="s">
        <v>3101</v>
      </c>
      <c r="R6096" s="35"/>
    </row>
    <row r="6097" spans="1:18" x14ac:dyDescent="0.3">
      <c r="A6097" s="50" t="s">
        <v>0</v>
      </c>
      <c r="B6097" s="50" t="s">
        <v>0</v>
      </c>
      <c r="C6097" s="50" t="s">
        <v>0</v>
      </c>
      <c r="D6097" s="51" t="s">
        <v>0</v>
      </c>
      <c r="E6097" s="51" t="s">
        <v>0</v>
      </c>
      <c r="F6097" s="86" t="s">
        <v>0</v>
      </c>
      <c r="G6097" s="87" t="s">
        <v>0</v>
      </c>
      <c r="H6097" s="8" t="s">
        <v>0</v>
      </c>
      <c r="I6097" s="103">
        <v>1</v>
      </c>
      <c r="J6097" s="103">
        <v>2</v>
      </c>
      <c r="K6097" s="103">
        <v>3</v>
      </c>
      <c r="L6097" s="103" t="s">
        <v>3</v>
      </c>
      <c r="M6097" s="103">
        <v>5</v>
      </c>
      <c r="N6097" s="103">
        <v>6</v>
      </c>
      <c r="O6097" s="103">
        <v>7</v>
      </c>
      <c r="P6097" s="103" t="s">
        <v>3102</v>
      </c>
      <c r="Q6097" s="103">
        <v>9</v>
      </c>
      <c r="R6097" s="35"/>
    </row>
    <row r="6098" spans="1:18" x14ac:dyDescent="0.3">
      <c r="A6098" s="41" t="s">
        <v>2075</v>
      </c>
      <c r="B6098" s="41" t="s">
        <v>154</v>
      </c>
      <c r="C6098" s="40" t="s">
        <v>334</v>
      </c>
      <c r="D6098" s="40" t="s">
        <v>2137</v>
      </c>
      <c r="E6098" s="52" t="s">
        <v>0</v>
      </c>
      <c r="F6098" s="52" t="s">
        <v>0</v>
      </c>
      <c r="G6098" s="52" t="s">
        <v>0</v>
      </c>
      <c r="H6098" s="6" t="s">
        <v>2138</v>
      </c>
      <c r="I6098" s="102"/>
      <c r="J6098" s="102"/>
      <c r="K6098" s="102"/>
      <c r="L6098" s="102">
        <f t="shared" si="2139"/>
        <v>0</v>
      </c>
      <c r="M6098" s="102">
        <v>0</v>
      </c>
      <c r="N6098" s="102"/>
      <c r="O6098" s="102"/>
      <c r="P6098" s="102">
        <f t="shared" si="2140"/>
        <v>0</v>
      </c>
      <c r="Q6098" s="102" t="str">
        <f t="shared" si="2141"/>
        <v>-</v>
      </c>
      <c r="R6098" s="35"/>
    </row>
    <row r="6099" spans="1:18" s="34" customFormat="1" ht="20.399999999999999" x14ac:dyDescent="0.3">
      <c r="A6099" s="43" t="s">
        <v>0</v>
      </c>
      <c r="B6099" s="43" t="s">
        <v>0</v>
      </c>
      <c r="C6099" s="43" t="s">
        <v>0</v>
      </c>
      <c r="D6099" s="49" t="s">
        <v>0</v>
      </c>
      <c r="E6099" s="49" t="s">
        <v>0</v>
      </c>
      <c r="F6099" s="49" t="s">
        <v>0</v>
      </c>
      <c r="G6099" s="49" t="s">
        <v>0</v>
      </c>
      <c r="H6099" s="21" t="s">
        <v>26</v>
      </c>
      <c r="I6099" s="112">
        <f>SUM(I6100,I6108,I6110)</f>
        <v>2029007</v>
      </c>
      <c r="J6099" s="112">
        <f>SUM(J6100,J6108,J6110)</f>
        <v>1851507</v>
      </c>
      <c r="K6099" s="112">
        <f>SUM(K6100,K6108,K6110)</f>
        <v>0</v>
      </c>
      <c r="L6099" s="112">
        <f t="shared" si="2139"/>
        <v>553200</v>
      </c>
      <c r="M6099" s="112">
        <f>SUM(M6100,M6108,M6110)</f>
        <v>193600</v>
      </c>
      <c r="N6099" s="112">
        <f t="shared" ref="N6099:O6099" si="2151">SUM(N6100,N6108,N6110)</f>
        <v>184600</v>
      </c>
      <c r="O6099" s="112">
        <f t="shared" si="2151"/>
        <v>175000</v>
      </c>
      <c r="P6099" s="112">
        <f t="shared" si="2140"/>
        <v>553200</v>
      </c>
      <c r="Q6099" s="112">
        <f t="shared" si="2141"/>
        <v>29.87836394893457</v>
      </c>
      <c r="R6099" s="35"/>
    </row>
    <row r="6100" spans="1:18" x14ac:dyDescent="0.3">
      <c r="A6100" s="40" t="s">
        <v>2075</v>
      </c>
      <c r="B6100" s="40" t="s">
        <v>154</v>
      </c>
      <c r="C6100" s="40" t="s">
        <v>334</v>
      </c>
      <c r="D6100" s="40" t="s">
        <v>2137</v>
      </c>
      <c r="E6100" s="52" t="s">
        <v>119</v>
      </c>
      <c r="F6100" s="52" t="s">
        <v>0</v>
      </c>
      <c r="G6100" s="52" t="s">
        <v>0</v>
      </c>
      <c r="H6100" s="6" t="s">
        <v>5</v>
      </c>
      <c r="I6100" s="104">
        <f>SUM(I6101,I6102)</f>
        <v>1472652</v>
      </c>
      <c r="J6100" s="104">
        <f>SUM(J6101,J6102)</f>
        <v>1472652</v>
      </c>
      <c r="K6100" s="104">
        <f>SUM(K6101,K6102)</f>
        <v>0</v>
      </c>
      <c r="L6100" s="104">
        <f t="shared" si="2139"/>
        <v>368581</v>
      </c>
      <c r="M6100" s="104">
        <f>SUM(M6101,M6102)</f>
        <v>121581</v>
      </c>
      <c r="N6100" s="104">
        <f t="shared" ref="N6100:O6100" si="2152">SUM(N6101,N6102)</f>
        <v>123500</v>
      </c>
      <c r="O6100" s="104">
        <f t="shared" si="2152"/>
        <v>123500</v>
      </c>
      <c r="P6100" s="104">
        <f t="shared" si="2140"/>
        <v>368581</v>
      </c>
      <c r="Q6100" s="104">
        <f t="shared" si="2141"/>
        <v>25.028384166795686</v>
      </c>
      <c r="R6100" s="35"/>
    </row>
    <row r="6101" spans="1:18" x14ac:dyDescent="0.3">
      <c r="A6101" s="40" t="s">
        <v>2075</v>
      </c>
      <c r="B6101" s="40" t="s">
        <v>154</v>
      </c>
      <c r="C6101" s="40" t="s">
        <v>334</v>
      </c>
      <c r="D6101" s="40" t="s">
        <v>2137</v>
      </c>
      <c r="E6101" s="88" t="s">
        <v>3015</v>
      </c>
      <c r="F6101" s="40"/>
      <c r="G6101" s="81" t="s">
        <v>3051</v>
      </c>
      <c r="H6101" s="9" t="s">
        <v>6</v>
      </c>
      <c r="I6101" s="102">
        <v>1307000</v>
      </c>
      <c r="J6101" s="102">
        <v>1307000</v>
      </c>
      <c r="K6101" s="102"/>
      <c r="L6101" s="102">
        <f t="shared" si="2139"/>
        <v>329913</v>
      </c>
      <c r="M6101" s="102">
        <v>109913</v>
      </c>
      <c r="N6101" s="102">
        <v>110000</v>
      </c>
      <c r="O6101" s="102">
        <v>110000</v>
      </c>
      <c r="P6101" s="102">
        <f t="shared" si="2140"/>
        <v>329913</v>
      </c>
      <c r="Q6101" s="102">
        <f t="shared" si="2141"/>
        <v>25.242004590665644</v>
      </c>
      <c r="R6101" s="35"/>
    </row>
    <row r="6102" spans="1:18" x14ac:dyDescent="0.3">
      <c r="A6102" s="41" t="s">
        <v>2075</v>
      </c>
      <c r="B6102" s="41" t="s">
        <v>154</v>
      </c>
      <c r="C6102" s="41" t="s">
        <v>334</v>
      </c>
      <c r="D6102" s="41" t="s">
        <v>2137</v>
      </c>
      <c r="E6102" s="41" t="s">
        <v>120</v>
      </c>
      <c r="F6102" s="40" t="s">
        <v>0</v>
      </c>
      <c r="G6102" s="81" t="s">
        <v>0</v>
      </c>
      <c r="H6102" s="6" t="s">
        <v>7</v>
      </c>
      <c r="I6102" s="104">
        <f>SUM(I6103:I6107)</f>
        <v>165652</v>
      </c>
      <c r="J6102" s="104">
        <f>SUM(J6103:J6107)</f>
        <v>165652</v>
      </c>
      <c r="K6102" s="104">
        <f>SUM(K6103:K6107)</f>
        <v>0</v>
      </c>
      <c r="L6102" s="104">
        <f t="shared" si="2139"/>
        <v>38668</v>
      </c>
      <c r="M6102" s="104">
        <f>SUM(M6103:M6107)</f>
        <v>11668</v>
      </c>
      <c r="N6102" s="104">
        <f t="shared" ref="N6102:O6102" si="2153">SUM(N6103:N6107)</f>
        <v>13500</v>
      </c>
      <c r="O6102" s="104">
        <f t="shared" si="2153"/>
        <v>13500</v>
      </c>
      <c r="P6102" s="104">
        <f t="shared" si="2140"/>
        <v>38668</v>
      </c>
      <c r="Q6102" s="104">
        <f t="shared" si="2141"/>
        <v>23.342911646101467</v>
      </c>
      <c r="R6102" s="35"/>
    </row>
    <row r="6103" spans="1:18" x14ac:dyDescent="0.3">
      <c r="A6103" s="40" t="s">
        <v>2075</v>
      </c>
      <c r="B6103" s="40" t="s">
        <v>154</v>
      </c>
      <c r="C6103" s="40" t="s">
        <v>334</v>
      </c>
      <c r="D6103" s="40" t="s">
        <v>2137</v>
      </c>
      <c r="E6103" s="88" t="s">
        <v>3016</v>
      </c>
      <c r="F6103" s="40" t="s">
        <v>2139</v>
      </c>
      <c r="G6103" s="81" t="s">
        <v>3051</v>
      </c>
      <c r="H6103" s="9" t="s">
        <v>9</v>
      </c>
      <c r="I6103" s="102">
        <v>22650</v>
      </c>
      <c r="J6103" s="102">
        <v>22650</v>
      </c>
      <c r="K6103" s="102"/>
      <c r="L6103" s="102">
        <f t="shared" si="2139"/>
        <v>7181</v>
      </c>
      <c r="M6103" s="102">
        <v>2181</v>
      </c>
      <c r="N6103" s="102">
        <v>2500</v>
      </c>
      <c r="O6103" s="102">
        <v>2500</v>
      </c>
      <c r="P6103" s="102">
        <f t="shared" si="2140"/>
        <v>7181</v>
      </c>
      <c r="Q6103" s="102">
        <f t="shared" si="2141"/>
        <v>31.70419426048565</v>
      </c>
      <c r="R6103" s="35"/>
    </row>
    <row r="6104" spans="1:18" x14ac:dyDescent="0.3">
      <c r="A6104" s="40" t="s">
        <v>2075</v>
      </c>
      <c r="B6104" s="40" t="s">
        <v>154</v>
      </c>
      <c r="C6104" s="40" t="s">
        <v>334</v>
      </c>
      <c r="D6104" s="40" t="s">
        <v>2137</v>
      </c>
      <c r="E6104" s="88" t="s">
        <v>3016</v>
      </c>
      <c r="F6104" s="40" t="s">
        <v>2140</v>
      </c>
      <c r="G6104" s="81" t="s">
        <v>3051</v>
      </c>
      <c r="H6104" s="9" t="s">
        <v>12</v>
      </c>
      <c r="I6104" s="102">
        <v>105900</v>
      </c>
      <c r="J6104" s="102">
        <v>105900</v>
      </c>
      <c r="K6104" s="102"/>
      <c r="L6104" s="102">
        <f t="shared" si="2139"/>
        <v>31487</v>
      </c>
      <c r="M6104" s="102">
        <v>9487</v>
      </c>
      <c r="N6104" s="102">
        <v>11000</v>
      </c>
      <c r="O6104" s="102">
        <v>11000</v>
      </c>
      <c r="P6104" s="102">
        <f t="shared" si="2140"/>
        <v>31487</v>
      </c>
      <c r="Q6104" s="102">
        <f t="shared" si="2141"/>
        <v>29.732766761095377</v>
      </c>
      <c r="R6104" s="35"/>
    </row>
    <row r="6105" spans="1:18" x14ac:dyDescent="0.3">
      <c r="A6105" s="40" t="s">
        <v>2075</v>
      </c>
      <c r="B6105" s="40" t="s">
        <v>154</v>
      </c>
      <c r="C6105" s="40" t="s">
        <v>334</v>
      </c>
      <c r="D6105" s="40" t="s">
        <v>2137</v>
      </c>
      <c r="E6105" s="88" t="s">
        <v>3016</v>
      </c>
      <c r="F6105" s="40" t="s">
        <v>2141</v>
      </c>
      <c r="G6105" s="81" t="s">
        <v>3051</v>
      </c>
      <c r="H6105" s="9" t="s">
        <v>10</v>
      </c>
      <c r="I6105" s="102">
        <v>22442</v>
      </c>
      <c r="J6105" s="102">
        <v>22442</v>
      </c>
      <c r="K6105" s="102"/>
      <c r="L6105" s="102">
        <f t="shared" si="2139"/>
        <v>0</v>
      </c>
      <c r="M6105" s="102">
        <v>0</v>
      </c>
      <c r="N6105" s="102"/>
      <c r="O6105" s="102"/>
      <c r="P6105" s="102">
        <f t="shared" si="2140"/>
        <v>0</v>
      </c>
      <c r="Q6105" s="102">
        <f t="shared" si="2141"/>
        <v>0</v>
      </c>
      <c r="R6105" s="35"/>
    </row>
    <row r="6106" spans="1:18" x14ac:dyDescent="0.3">
      <c r="A6106" s="40" t="s">
        <v>2075</v>
      </c>
      <c r="B6106" s="40" t="s">
        <v>154</v>
      </c>
      <c r="C6106" s="40" t="s">
        <v>334</v>
      </c>
      <c r="D6106" s="40" t="s">
        <v>2137</v>
      </c>
      <c r="E6106" s="88" t="s">
        <v>3016</v>
      </c>
      <c r="F6106" s="40" t="s">
        <v>2142</v>
      </c>
      <c r="G6106" s="81" t="s">
        <v>3051</v>
      </c>
      <c r="H6106" s="9" t="s">
        <v>8</v>
      </c>
      <c r="I6106" s="102">
        <v>8000</v>
      </c>
      <c r="J6106" s="102">
        <v>8000</v>
      </c>
      <c r="K6106" s="102"/>
      <c r="L6106" s="102">
        <f t="shared" si="2139"/>
        <v>0</v>
      </c>
      <c r="M6106" s="102">
        <v>0</v>
      </c>
      <c r="N6106" s="102"/>
      <c r="O6106" s="102"/>
      <c r="P6106" s="102">
        <f t="shared" si="2140"/>
        <v>0</v>
      </c>
      <c r="Q6106" s="102">
        <f t="shared" si="2141"/>
        <v>0</v>
      </c>
      <c r="R6106" s="35"/>
    </row>
    <row r="6107" spans="1:18" x14ac:dyDescent="0.3">
      <c r="A6107" s="40" t="s">
        <v>2075</v>
      </c>
      <c r="B6107" s="40" t="s">
        <v>154</v>
      </c>
      <c r="C6107" s="40" t="s">
        <v>334</v>
      </c>
      <c r="D6107" s="40" t="s">
        <v>2137</v>
      </c>
      <c r="E6107" s="88" t="s">
        <v>3016</v>
      </c>
      <c r="F6107" s="40" t="s">
        <v>2143</v>
      </c>
      <c r="G6107" s="81" t="s">
        <v>3051</v>
      </c>
      <c r="H6107" s="9" t="s">
        <v>11</v>
      </c>
      <c r="I6107" s="102">
        <v>6660</v>
      </c>
      <c r="J6107" s="102">
        <v>6660</v>
      </c>
      <c r="K6107" s="102"/>
      <c r="L6107" s="102">
        <f t="shared" si="2139"/>
        <v>0</v>
      </c>
      <c r="M6107" s="102">
        <v>0</v>
      </c>
      <c r="N6107" s="102"/>
      <c r="O6107" s="102"/>
      <c r="P6107" s="102">
        <f t="shared" si="2140"/>
        <v>0</v>
      </c>
      <c r="Q6107" s="102">
        <f t="shared" si="2141"/>
        <v>0</v>
      </c>
      <c r="R6107" s="35"/>
    </row>
    <row r="6108" spans="1:18" x14ac:dyDescent="0.3">
      <c r="A6108" s="40" t="s">
        <v>2075</v>
      </c>
      <c r="B6108" s="40" t="s">
        <v>154</v>
      </c>
      <c r="C6108" s="40" t="s">
        <v>334</v>
      </c>
      <c r="D6108" s="40" t="s">
        <v>2137</v>
      </c>
      <c r="E6108" s="52" t="s">
        <v>124</v>
      </c>
      <c r="F6108" s="52" t="s">
        <v>0</v>
      </c>
      <c r="G6108" s="52" t="s">
        <v>0</v>
      </c>
      <c r="H6108" s="6" t="s">
        <v>14</v>
      </c>
      <c r="I6108" s="104">
        <f>SUM(I6109)</f>
        <v>137200</v>
      </c>
      <c r="J6108" s="104">
        <f>SUM(J6109)</f>
        <v>137200</v>
      </c>
      <c r="K6108" s="104">
        <f>SUM(K6109)</f>
        <v>0</v>
      </c>
      <c r="L6108" s="104">
        <f t="shared" si="2139"/>
        <v>35542</v>
      </c>
      <c r="M6108" s="104">
        <f>SUM(M6109)</f>
        <v>11542</v>
      </c>
      <c r="N6108" s="104">
        <f t="shared" ref="N6108:O6108" si="2154">SUM(N6109)</f>
        <v>13000</v>
      </c>
      <c r="O6108" s="104">
        <f t="shared" si="2154"/>
        <v>11000</v>
      </c>
      <c r="P6108" s="104">
        <f t="shared" si="2140"/>
        <v>35542</v>
      </c>
      <c r="Q6108" s="104">
        <f t="shared" si="2141"/>
        <v>25.90524781341108</v>
      </c>
      <c r="R6108" s="35"/>
    </row>
    <row r="6109" spans="1:18" x14ac:dyDescent="0.3">
      <c r="A6109" s="40" t="s">
        <v>2075</v>
      </c>
      <c r="B6109" s="40" t="s">
        <v>154</v>
      </c>
      <c r="C6109" s="40" t="s">
        <v>334</v>
      </c>
      <c r="D6109" s="40" t="s">
        <v>2137</v>
      </c>
      <c r="E6109" s="88" t="s">
        <v>3017</v>
      </c>
      <c r="F6109" s="40"/>
      <c r="G6109" s="81" t="s">
        <v>3051</v>
      </c>
      <c r="H6109" s="9" t="s">
        <v>15</v>
      </c>
      <c r="I6109" s="102">
        <v>137200</v>
      </c>
      <c r="J6109" s="102">
        <v>137200</v>
      </c>
      <c r="K6109" s="102"/>
      <c r="L6109" s="102">
        <f t="shared" si="2139"/>
        <v>35542</v>
      </c>
      <c r="M6109" s="102">
        <v>11542</v>
      </c>
      <c r="N6109" s="102">
        <v>13000</v>
      </c>
      <c r="O6109" s="102">
        <v>11000</v>
      </c>
      <c r="P6109" s="102">
        <f t="shared" si="2140"/>
        <v>35542</v>
      </c>
      <c r="Q6109" s="102">
        <f t="shared" si="2141"/>
        <v>25.90524781341108</v>
      </c>
      <c r="R6109" s="35"/>
    </row>
    <row r="6110" spans="1:18" x14ac:dyDescent="0.3">
      <c r="A6110" s="40" t="s">
        <v>2075</v>
      </c>
      <c r="B6110" s="40" t="s">
        <v>154</v>
      </c>
      <c r="C6110" s="40" t="s">
        <v>334</v>
      </c>
      <c r="D6110" s="40" t="s">
        <v>2137</v>
      </c>
      <c r="E6110" s="52" t="s">
        <v>125</v>
      </c>
      <c r="F6110" s="52" t="s">
        <v>0</v>
      </c>
      <c r="G6110" s="52" t="s">
        <v>0</v>
      </c>
      <c r="H6110" s="6" t="s">
        <v>16</v>
      </c>
      <c r="I6110" s="104">
        <f>SUM(I6111:I6119)</f>
        <v>419155</v>
      </c>
      <c r="J6110" s="104">
        <f>SUM(J6111:J6119)</f>
        <v>241655</v>
      </c>
      <c r="K6110" s="104">
        <f>SUM(K6111:K6119)</f>
        <v>0</v>
      </c>
      <c r="L6110" s="104">
        <f t="shared" si="2139"/>
        <v>149077</v>
      </c>
      <c r="M6110" s="104">
        <f>SUM(M6111:M6119)</f>
        <v>60477</v>
      </c>
      <c r="N6110" s="104">
        <f t="shared" ref="N6110:O6110" si="2155">SUM(N6111:N6119)</f>
        <v>48100</v>
      </c>
      <c r="O6110" s="104">
        <f t="shared" si="2155"/>
        <v>40500</v>
      </c>
      <c r="P6110" s="104">
        <f t="shared" si="2140"/>
        <v>149077</v>
      </c>
      <c r="Q6110" s="104">
        <f t="shared" si="2141"/>
        <v>61.690012621298962</v>
      </c>
      <c r="R6110" s="35"/>
    </row>
    <row r="6111" spans="1:18" x14ac:dyDescent="0.3">
      <c r="A6111" s="40" t="s">
        <v>2075</v>
      </c>
      <c r="B6111" s="40" t="s">
        <v>154</v>
      </c>
      <c r="C6111" s="40" t="s">
        <v>334</v>
      </c>
      <c r="D6111" s="40" t="s">
        <v>2137</v>
      </c>
      <c r="E6111" s="88" t="s">
        <v>3018</v>
      </c>
      <c r="F6111" s="40"/>
      <c r="G6111" s="81" t="s">
        <v>3051</v>
      </c>
      <c r="H6111" s="9" t="s">
        <v>17</v>
      </c>
      <c r="I6111" s="102">
        <v>50000</v>
      </c>
      <c r="J6111" s="102">
        <v>10000</v>
      </c>
      <c r="K6111" s="102"/>
      <c r="L6111" s="102">
        <f t="shared" si="2139"/>
        <v>5000</v>
      </c>
      <c r="M6111" s="102">
        <v>0</v>
      </c>
      <c r="N6111" s="102">
        <v>5000</v>
      </c>
      <c r="O6111" s="102"/>
      <c r="P6111" s="102">
        <f t="shared" si="2140"/>
        <v>5000</v>
      </c>
      <c r="Q6111" s="102">
        <f t="shared" si="2141"/>
        <v>50</v>
      </c>
      <c r="R6111" s="35"/>
    </row>
    <row r="6112" spans="1:18" x14ac:dyDescent="0.3">
      <c r="A6112" s="40" t="s">
        <v>2075</v>
      </c>
      <c r="B6112" s="40" t="s">
        <v>154</v>
      </c>
      <c r="C6112" s="40" t="s">
        <v>334</v>
      </c>
      <c r="D6112" s="40" t="s">
        <v>2137</v>
      </c>
      <c r="E6112" s="88" t="s">
        <v>3031</v>
      </c>
      <c r="F6112" s="40"/>
      <c r="G6112" s="81" t="s">
        <v>3051</v>
      </c>
      <c r="H6112" s="9" t="s">
        <v>18</v>
      </c>
      <c r="I6112" s="102">
        <v>25757</v>
      </c>
      <c r="J6112" s="102">
        <v>25757</v>
      </c>
      <c r="K6112" s="102"/>
      <c r="L6112" s="102">
        <f t="shared" si="2139"/>
        <v>12000</v>
      </c>
      <c r="M6112" s="102">
        <v>0</v>
      </c>
      <c r="N6112" s="102">
        <v>6000</v>
      </c>
      <c r="O6112" s="102">
        <v>6000</v>
      </c>
      <c r="P6112" s="102">
        <f t="shared" si="2140"/>
        <v>12000</v>
      </c>
      <c r="Q6112" s="102">
        <f t="shared" si="2141"/>
        <v>46.589276701479207</v>
      </c>
      <c r="R6112" s="35"/>
    </row>
    <row r="6113" spans="1:18" x14ac:dyDescent="0.3">
      <c r="A6113" s="40" t="s">
        <v>2075</v>
      </c>
      <c r="B6113" s="40" t="s">
        <v>154</v>
      </c>
      <c r="C6113" s="40" t="s">
        <v>334</v>
      </c>
      <c r="D6113" s="40" t="s">
        <v>2137</v>
      </c>
      <c r="E6113" s="88" t="s">
        <v>3032</v>
      </c>
      <c r="F6113" s="40"/>
      <c r="G6113" s="81" t="s">
        <v>3051</v>
      </c>
      <c r="H6113" s="9" t="s">
        <v>19</v>
      </c>
      <c r="I6113" s="102">
        <v>9500</v>
      </c>
      <c r="J6113" s="102">
        <v>4500</v>
      </c>
      <c r="K6113" s="102"/>
      <c r="L6113" s="102">
        <f t="shared" si="2139"/>
        <v>3000</v>
      </c>
      <c r="M6113" s="102">
        <v>0</v>
      </c>
      <c r="N6113" s="102">
        <v>1500</v>
      </c>
      <c r="O6113" s="102">
        <v>1500</v>
      </c>
      <c r="P6113" s="102">
        <f t="shared" si="2140"/>
        <v>3000</v>
      </c>
      <c r="Q6113" s="102">
        <f t="shared" si="2141"/>
        <v>66.666666666666657</v>
      </c>
      <c r="R6113" s="35"/>
    </row>
    <row r="6114" spans="1:18" x14ac:dyDescent="0.3">
      <c r="A6114" s="40" t="s">
        <v>2075</v>
      </c>
      <c r="B6114" s="40" t="s">
        <v>154</v>
      </c>
      <c r="C6114" s="40" t="s">
        <v>334</v>
      </c>
      <c r="D6114" s="40" t="s">
        <v>2137</v>
      </c>
      <c r="E6114" s="88" t="s">
        <v>3026</v>
      </c>
      <c r="F6114" s="40"/>
      <c r="G6114" s="81" t="s">
        <v>3051</v>
      </c>
      <c r="H6114" s="9" t="s">
        <v>20</v>
      </c>
      <c r="I6114" s="102">
        <v>29825</v>
      </c>
      <c r="J6114" s="102">
        <v>9825</v>
      </c>
      <c r="K6114" s="102"/>
      <c r="L6114" s="102">
        <f t="shared" si="2139"/>
        <v>9825</v>
      </c>
      <c r="M6114" s="102">
        <v>9825</v>
      </c>
      <c r="N6114" s="102"/>
      <c r="O6114" s="102"/>
      <c r="P6114" s="102">
        <f t="shared" si="2140"/>
        <v>9825</v>
      </c>
      <c r="Q6114" s="102">
        <f t="shared" si="2141"/>
        <v>100</v>
      </c>
      <c r="R6114" s="35"/>
    </row>
    <row r="6115" spans="1:18" x14ac:dyDescent="0.3">
      <c r="A6115" s="40" t="s">
        <v>2075</v>
      </c>
      <c r="B6115" s="40" t="s">
        <v>154</v>
      </c>
      <c r="C6115" s="40" t="s">
        <v>334</v>
      </c>
      <c r="D6115" s="40" t="s">
        <v>2137</v>
      </c>
      <c r="E6115" s="88" t="s">
        <v>3033</v>
      </c>
      <c r="F6115" s="40"/>
      <c r="G6115" s="81" t="s">
        <v>3051</v>
      </c>
      <c r="H6115" s="9" t="s">
        <v>21</v>
      </c>
      <c r="I6115" s="102">
        <v>15286</v>
      </c>
      <c r="J6115" s="102">
        <v>5286</v>
      </c>
      <c r="K6115" s="102"/>
      <c r="L6115" s="102">
        <f t="shared" si="2139"/>
        <v>2500</v>
      </c>
      <c r="M6115" s="102">
        <v>0</v>
      </c>
      <c r="N6115" s="102">
        <v>2500</v>
      </c>
      <c r="O6115" s="102"/>
      <c r="P6115" s="102">
        <f t="shared" si="2140"/>
        <v>2500</v>
      </c>
      <c r="Q6115" s="102">
        <f t="shared" si="2141"/>
        <v>47.294740824820281</v>
      </c>
      <c r="R6115" s="35"/>
    </row>
    <row r="6116" spans="1:18" x14ac:dyDescent="0.3">
      <c r="A6116" s="40" t="s">
        <v>2075</v>
      </c>
      <c r="B6116" s="40" t="s">
        <v>154</v>
      </c>
      <c r="C6116" s="40" t="s">
        <v>334</v>
      </c>
      <c r="D6116" s="40" t="s">
        <v>2137</v>
      </c>
      <c r="E6116" s="88" t="s">
        <v>3034</v>
      </c>
      <c r="F6116" s="40"/>
      <c r="G6116" s="81" t="s">
        <v>3051</v>
      </c>
      <c r="H6116" s="9" t="s">
        <v>22</v>
      </c>
      <c r="I6116" s="102">
        <v>38100</v>
      </c>
      <c r="J6116" s="102">
        <v>38100</v>
      </c>
      <c r="K6116" s="102"/>
      <c r="L6116" s="102">
        <f t="shared" si="2139"/>
        <v>15200</v>
      </c>
      <c r="M6116" s="102">
        <v>0</v>
      </c>
      <c r="N6116" s="102">
        <v>7600</v>
      </c>
      <c r="O6116" s="102">
        <v>7600</v>
      </c>
      <c r="P6116" s="102">
        <f t="shared" si="2140"/>
        <v>15200</v>
      </c>
      <c r="Q6116" s="102">
        <f t="shared" si="2141"/>
        <v>39.895013123359583</v>
      </c>
      <c r="R6116" s="35"/>
    </row>
    <row r="6117" spans="1:18" x14ac:dyDescent="0.3">
      <c r="A6117" s="40" t="s">
        <v>2075</v>
      </c>
      <c r="B6117" s="40" t="s">
        <v>154</v>
      </c>
      <c r="C6117" s="40" t="s">
        <v>334</v>
      </c>
      <c r="D6117" s="40" t="s">
        <v>2137</v>
      </c>
      <c r="E6117" s="88" t="s">
        <v>3035</v>
      </c>
      <c r="F6117" s="40"/>
      <c r="G6117" s="81" t="s">
        <v>3051</v>
      </c>
      <c r="H6117" s="9" t="s">
        <v>23</v>
      </c>
      <c r="I6117" s="102">
        <v>8975</v>
      </c>
      <c r="J6117" s="102">
        <v>3975</v>
      </c>
      <c r="K6117" s="102"/>
      <c r="L6117" s="102">
        <f t="shared" si="2139"/>
        <v>0</v>
      </c>
      <c r="M6117" s="102">
        <v>0</v>
      </c>
      <c r="N6117" s="102"/>
      <c r="O6117" s="102"/>
      <c r="P6117" s="102">
        <f t="shared" si="2140"/>
        <v>0</v>
      </c>
      <c r="Q6117" s="102">
        <f t="shared" si="2141"/>
        <v>0</v>
      </c>
      <c r="R6117" s="35"/>
    </row>
    <row r="6118" spans="1:18" x14ac:dyDescent="0.3">
      <c r="A6118" s="40" t="s">
        <v>2075</v>
      </c>
      <c r="B6118" s="40" t="s">
        <v>154</v>
      </c>
      <c r="C6118" s="40" t="s">
        <v>334</v>
      </c>
      <c r="D6118" s="40" t="s">
        <v>2137</v>
      </c>
      <c r="E6118" s="88" t="s">
        <v>3036</v>
      </c>
      <c r="F6118" s="40"/>
      <c r="G6118" s="81" t="s">
        <v>3051</v>
      </c>
      <c r="H6118" s="9" t="s">
        <v>24</v>
      </c>
      <c r="I6118" s="102">
        <v>2800</v>
      </c>
      <c r="J6118" s="102">
        <v>300</v>
      </c>
      <c r="K6118" s="102"/>
      <c r="L6118" s="102">
        <f t="shared" si="2139"/>
        <v>300</v>
      </c>
      <c r="M6118" s="102">
        <v>300</v>
      </c>
      <c r="N6118" s="102"/>
      <c r="O6118" s="102"/>
      <c r="P6118" s="102">
        <f t="shared" si="2140"/>
        <v>300</v>
      </c>
      <c r="Q6118" s="102">
        <f t="shared" si="2141"/>
        <v>100</v>
      </c>
      <c r="R6118" s="35"/>
    </row>
    <row r="6119" spans="1:18" x14ac:dyDescent="0.3">
      <c r="A6119" s="41" t="s">
        <v>2075</v>
      </c>
      <c r="B6119" s="41" t="s">
        <v>154</v>
      </c>
      <c r="C6119" s="41" t="s">
        <v>334</v>
      </c>
      <c r="D6119" s="41" t="s">
        <v>2137</v>
      </c>
      <c r="E6119" s="41" t="s">
        <v>127</v>
      </c>
      <c r="F6119" s="40" t="s">
        <v>0</v>
      </c>
      <c r="G6119" s="81" t="s">
        <v>0</v>
      </c>
      <c r="H6119" s="6" t="s">
        <v>25</v>
      </c>
      <c r="I6119" s="104">
        <f>SUM(I6120:I6122)</f>
        <v>238912</v>
      </c>
      <c r="J6119" s="104">
        <f>SUM(J6120:J6122)</f>
        <v>143912</v>
      </c>
      <c r="K6119" s="104">
        <f>SUM(K6120:K6122)</f>
        <v>0</v>
      </c>
      <c r="L6119" s="104">
        <f t="shared" si="2139"/>
        <v>101252</v>
      </c>
      <c r="M6119" s="104">
        <f>SUM(M6120:M6122)</f>
        <v>50352</v>
      </c>
      <c r="N6119" s="104">
        <f t="shared" ref="N6119:O6119" si="2156">SUM(N6120:N6122)</f>
        <v>25500</v>
      </c>
      <c r="O6119" s="104">
        <f t="shared" si="2156"/>
        <v>25400</v>
      </c>
      <c r="P6119" s="104">
        <f t="shared" si="2140"/>
        <v>101252</v>
      </c>
      <c r="Q6119" s="104">
        <f t="shared" si="2141"/>
        <v>70.356884762910667</v>
      </c>
      <c r="R6119" s="35"/>
    </row>
    <row r="6120" spans="1:18" x14ac:dyDescent="0.3">
      <c r="A6120" s="40" t="s">
        <v>2075</v>
      </c>
      <c r="B6120" s="40" t="s">
        <v>154</v>
      </c>
      <c r="C6120" s="40" t="s">
        <v>334</v>
      </c>
      <c r="D6120" s="40" t="s">
        <v>2137</v>
      </c>
      <c r="E6120" s="88" t="s">
        <v>3019</v>
      </c>
      <c r="F6120" s="40"/>
      <c r="G6120" s="81" t="s">
        <v>3051</v>
      </c>
      <c r="H6120" s="9" t="s">
        <v>25</v>
      </c>
      <c r="I6120" s="102">
        <v>229412</v>
      </c>
      <c r="J6120" s="102">
        <v>134412</v>
      </c>
      <c r="K6120" s="102"/>
      <c r="L6120" s="102">
        <f t="shared" si="2139"/>
        <v>100000</v>
      </c>
      <c r="M6120" s="102">
        <v>50000</v>
      </c>
      <c r="N6120" s="102">
        <v>25000</v>
      </c>
      <c r="O6120" s="102">
        <v>25000</v>
      </c>
      <c r="P6120" s="102">
        <f t="shared" si="2140"/>
        <v>100000</v>
      </c>
      <c r="Q6120" s="102">
        <f t="shared" si="2141"/>
        <v>74.398119215546231</v>
      </c>
      <c r="R6120" s="35"/>
    </row>
    <row r="6121" spans="1:18" x14ac:dyDescent="0.3">
      <c r="A6121" s="40" t="s">
        <v>2075</v>
      </c>
      <c r="B6121" s="40" t="s">
        <v>154</v>
      </c>
      <c r="C6121" s="40" t="s">
        <v>334</v>
      </c>
      <c r="D6121" s="40" t="s">
        <v>2137</v>
      </c>
      <c r="E6121" s="88" t="s">
        <v>3019</v>
      </c>
      <c r="F6121" s="40" t="s">
        <v>2144</v>
      </c>
      <c r="G6121" s="81" t="s">
        <v>3051</v>
      </c>
      <c r="H6121" s="9" t="s">
        <v>135</v>
      </c>
      <c r="I6121" s="102">
        <v>4200</v>
      </c>
      <c r="J6121" s="102">
        <v>4200</v>
      </c>
      <c r="K6121" s="102"/>
      <c r="L6121" s="102">
        <f t="shared" si="2139"/>
        <v>1252</v>
      </c>
      <c r="M6121" s="102">
        <v>352</v>
      </c>
      <c r="N6121" s="102">
        <v>500</v>
      </c>
      <c r="O6121" s="102">
        <v>400</v>
      </c>
      <c r="P6121" s="102">
        <f t="shared" si="2140"/>
        <v>1252</v>
      </c>
      <c r="Q6121" s="102">
        <f t="shared" si="2141"/>
        <v>29.809523809523807</v>
      </c>
      <c r="R6121" s="35"/>
    </row>
    <row r="6122" spans="1:18" ht="20.399999999999999" x14ac:dyDescent="0.3">
      <c r="A6122" s="40" t="s">
        <v>2075</v>
      </c>
      <c r="B6122" s="40" t="s">
        <v>154</v>
      </c>
      <c r="C6122" s="40" t="s">
        <v>334</v>
      </c>
      <c r="D6122" s="40" t="s">
        <v>2137</v>
      </c>
      <c r="E6122" s="88" t="s">
        <v>3019</v>
      </c>
      <c r="F6122" s="40" t="s">
        <v>2145</v>
      </c>
      <c r="G6122" s="81" t="s">
        <v>3051</v>
      </c>
      <c r="H6122" s="9" t="s">
        <v>141</v>
      </c>
      <c r="I6122" s="102">
        <v>5300</v>
      </c>
      <c r="J6122" s="102">
        <v>5300</v>
      </c>
      <c r="K6122" s="102"/>
      <c r="L6122" s="102">
        <f t="shared" si="2139"/>
        <v>0</v>
      </c>
      <c r="M6122" s="102">
        <v>0</v>
      </c>
      <c r="N6122" s="102"/>
      <c r="O6122" s="102"/>
      <c r="P6122" s="102">
        <f t="shared" si="2140"/>
        <v>0</v>
      </c>
      <c r="Q6122" s="102">
        <f t="shared" si="2141"/>
        <v>0</v>
      </c>
      <c r="R6122" s="35"/>
    </row>
    <row r="6123" spans="1:18" s="34" customFormat="1" ht="20.399999999999999" x14ac:dyDescent="0.3">
      <c r="A6123" s="43" t="s">
        <v>0</v>
      </c>
      <c r="B6123" s="43" t="s">
        <v>0</v>
      </c>
      <c r="C6123" s="43" t="s">
        <v>0</v>
      </c>
      <c r="D6123" s="49" t="s">
        <v>0</v>
      </c>
      <c r="E6123" s="49" t="s">
        <v>0</v>
      </c>
      <c r="F6123" s="49" t="s">
        <v>0</v>
      </c>
      <c r="G6123" s="49" t="s">
        <v>0</v>
      </c>
      <c r="H6123" s="21" t="s">
        <v>35</v>
      </c>
      <c r="I6123" s="112">
        <f t="shared" ref="I6123:O6124" si="2157">SUM(I6124)</f>
        <v>100</v>
      </c>
      <c r="J6123" s="112">
        <f t="shared" si="2157"/>
        <v>100</v>
      </c>
      <c r="K6123" s="112">
        <f t="shared" si="2157"/>
        <v>0</v>
      </c>
      <c r="L6123" s="112">
        <f t="shared" si="2139"/>
        <v>0</v>
      </c>
      <c r="M6123" s="112">
        <f t="shared" si="2157"/>
        <v>0</v>
      </c>
      <c r="N6123" s="112">
        <f t="shared" si="2157"/>
        <v>0</v>
      </c>
      <c r="O6123" s="112">
        <f t="shared" si="2157"/>
        <v>0</v>
      </c>
      <c r="P6123" s="112">
        <f t="shared" si="2140"/>
        <v>0</v>
      </c>
      <c r="Q6123" s="112">
        <f t="shared" si="2141"/>
        <v>0</v>
      </c>
      <c r="R6123" s="35"/>
    </row>
    <row r="6124" spans="1:18" x14ac:dyDescent="0.3">
      <c r="A6124" s="40" t="s">
        <v>2075</v>
      </c>
      <c r="B6124" s="40" t="s">
        <v>154</v>
      </c>
      <c r="C6124" s="40" t="s">
        <v>334</v>
      </c>
      <c r="D6124" s="40" t="s">
        <v>2137</v>
      </c>
      <c r="E6124" s="52" t="s">
        <v>142</v>
      </c>
      <c r="F6124" s="52" t="s">
        <v>0</v>
      </c>
      <c r="G6124" s="52" t="s">
        <v>0</v>
      </c>
      <c r="H6124" s="6" t="s">
        <v>27</v>
      </c>
      <c r="I6124" s="109">
        <f t="shared" si="2157"/>
        <v>100</v>
      </c>
      <c r="J6124" s="109">
        <f t="shared" si="2157"/>
        <v>100</v>
      </c>
      <c r="K6124" s="109">
        <f t="shared" si="2157"/>
        <v>0</v>
      </c>
      <c r="L6124" s="109">
        <f t="shared" si="2139"/>
        <v>0</v>
      </c>
      <c r="M6124" s="109">
        <f t="shared" si="2157"/>
        <v>0</v>
      </c>
      <c r="N6124" s="109">
        <f t="shared" si="2157"/>
        <v>0</v>
      </c>
      <c r="O6124" s="109">
        <f t="shared" si="2157"/>
        <v>0</v>
      </c>
      <c r="P6124" s="109">
        <f t="shared" si="2140"/>
        <v>0</v>
      </c>
      <c r="Q6124" s="109">
        <f t="shared" si="2141"/>
        <v>0</v>
      </c>
      <c r="R6124" s="35"/>
    </row>
    <row r="6125" spans="1:18" x14ac:dyDescent="0.3">
      <c r="A6125" s="40" t="s">
        <v>2075</v>
      </c>
      <c r="B6125" s="40" t="s">
        <v>154</v>
      </c>
      <c r="C6125" s="40" t="s">
        <v>334</v>
      </c>
      <c r="D6125" s="40" t="s">
        <v>2137</v>
      </c>
      <c r="E6125" s="88" t="s">
        <v>3021</v>
      </c>
      <c r="F6125" s="40"/>
      <c r="G6125" s="81" t="s">
        <v>3051</v>
      </c>
      <c r="H6125" s="9" t="s">
        <v>34</v>
      </c>
      <c r="I6125" s="102">
        <v>100</v>
      </c>
      <c r="J6125" s="102">
        <v>100</v>
      </c>
      <c r="K6125" s="102"/>
      <c r="L6125" s="102">
        <f t="shared" si="2139"/>
        <v>0</v>
      </c>
      <c r="M6125" s="102">
        <v>0</v>
      </c>
      <c r="N6125" s="102"/>
      <c r="O6125" s="102"/>
      <c r="P6125" s="102">
        <f t="shared" si="2140"/>
        <v>0</v>
      </c>
      <c r="Q6125" s="102">
        <f t="shared" si="2141"/>
        <v>0</v>
      </c>
      <c r="R6125" s="35"/>
    </row>
    <row r="6126" spans="1:18" s="34" customFormat="1" ht="20.399999999999999" x14ac:dyDescent="0.3">
      <c r="A6126" s="43" t="s">
        <v>0</v>
      </c>
      <c r="B6126" s="43" t="s">
        <v>0</v>
      </c>
      <c r="C6126" s="43" t="s">
        <v>0</v>
      </c>
      <c r="D6126" s="49" t="s">
        <v>0</v>
      </c>
      <c r="E6126" s="49" t="s">
        <v>0</v>
      </c>
      <c r="F6126" s="49" t="s">
        <v>0</v>
      </c>
      <c r="G6126" s="49" t="s">
        <v>0</v>
      </c>
      <c r="H6126" s="21" t="s">
        <v>53</v>
      </c>
      <c r="I6126" s="112">
        <f t="shared" ref="I6126:O6127" si="2158">SUM(I6127)</f>
        <v>20000</v>
      </c>
      <c r="J6126" s="112">
        <f t="shared" si="2158"/>
        <v>0</v>
      </c>
      <c r="K6126" s="112">
        <f t="shared" si="2158"/>
        <v>0</v>
      </c>
      <c r="L6126" s="112">
        <f t="shared" si="2139"/>
        <v>0</v>
      </c>
      <c r="M6126" s="112">
        <f t="shared" si="2158"/>
        <v>0</v>
      </c>
      <c r="N6126" s="112">
        <f t="shared" si="2158"/>
        <v>0</v>
      </c>
      <c r="O6126" s="112">
        <f t="shared" si="2158"/>
        <v>0</v>
      </c>
      <c r="P6126" s="112">
        <f t="shared" si="2140"/>
        <v>0</v>
      </c>
      <c r="Q6126" s="112" t="str">
        <f t="shared" si="2141"/>
        <v>-</v>
      </c>
      <c r="R6126" s="35"/>
    </row>
    <row r="6127" spans="1:18" x14ac:dyDescent="0.3">
      <c r="A6127" s="40" t="s">
        <v>2075</v>
      </c>
      <c r="B6127" s="40" t="s">
        <v>154</v>
      </c>
      <c r="C6127" s="40" t="s">
        <v>334</v>
      </c>
      <c r="D6127" s="40" t="s">
        <v>2137</v>
      </c>
      <c r="E6127" s="52" t="s">
        <v>149</v>
      </c>
      <c r="F6127" s="52" t="s">
        <v>0</v>
      </c>
      <c r="G6127" s="52" t="s">
        <v>0</v>
      </c>
      <c r="H6127" s="6" t="s">
        <v>46</v>
      </c>
      <c r="I6127" s="109">
        <f t="shared" si="2158"/>
        <v>20000</v>
      </c>
      <c r="J6127" s="109">
        <f t="shared" si="2158"/>
        <v>0</v>
      </c>
      <c r="K6127" s="109">
        <f t="shared" si="2158"/>
        <v>0</v>
      </c>
      <c r="L6127" s="109">
        <f t="shared" si="2139"/>
        <v>0</v>
      </c>
      <c r="M6127" s="109">
        <f t="shared" si="2158"/>
        <v>0</v>
      </c>
      <c r="N6127" s="109">
        <f t="shared" si="2158"/>
        <v>0</v>
      </c>
      <c r="O6127" s="109">
        <f t="shared" si="2158"/>
        <v>0</v>
      </c>
      <c r="P6127" s="109">
        <f t="shared" si="2140"/>
        <v>0</v>
      </c>
      <c r="Q6127" s="109" t="str">
        <f t="shared" si="2141"/>
        <v>-</v>
      </c>
      <c r="R6127" s="35"/>
    </row>
    <row r="6128" spans="1:18" x14ac:dyDescent="0.3">
      <c r="A6128" s="40" t="s">
        <v>2075</v>
      </c>
      <c r="B6128" s="40" t="s">
        <v>154</v>
      </c>
      <c r="C6128" s="40" t="s">
        <v>334</v>
      </c>
      <c r="D6128" s="40" t="s">
        <v>2137</v>
      </c>
      <c r="E6128" s="88" t="s">
        <v>3022</v>
      </c>
      <c r="F6128" s="40"/>
      <c r="G6128" s="81" t="s">
        <v>3051</v>
      </c>
      <c r="H6128" s="9" t="s">
        <v>49</v>
      </c>
      <c r="I6128" s="102">
        <v>20000</v>
      </c>
      <c r="J6128" s="102">
        <v>0</v>
      </c>
      <c r="K6128" s="102"/>
      <c r="L6128" s="102">
        <f t="shared" ref="L6128:L6191" si="2159">SUM(M6128:O6128)</f>
        <v>0</v>
      </c>
      <c r="M6128" s="102">
        <v>0</v>
      </c>
      <c r="N6128" s="102"/>
      <c r="O6128" s="102"/>
      <c r="P6128" s="102">
        <f t="shared" si="2140"/>
        <v>0</v>
      </c>
      <c r="Q6128" s="102" t="str">
        <f t="shared" si="2141"/>
        <v>-</v>
      </c>
      <c r="R6128" s="35"/>
    </row>
    <row r="6129" spans="1:18" s="34" customFormat="1" x14ac:dyDescent="0.3">
      <c r="A6129" s="49" t="s">
        <v>0</v>
      </c>
      <c r="B6129" s="49" t="s">
        <v>0</v>
      </c>
      <c r="C6129" s="49" t="s">
        <v>0</v>
      </c>
      <c r="D6129" s="49" t="s">
        <v>0</v>
      </c>
      <c r="E6129" s="49" t="s">
        <v>0</v>
      </c>
      <c r="F6129" s="49" t="s">
        <v>0</v>
      </c>
      <c r="G6129" s="49" t="s">
        <v>0</v>
      </c>
      <c r="H6129" s="21" t="s">
        <v>2146</v>
      </c>
      <c r="I6129" s="112">
        <f>SUM(I6126,I6123,I6099)</f>
        <v>2049107</v>
      </c>
      <c r="J6129" s="112">
        <f>SUM(J6126,J6123,J6099)</f>
        <v>1851607</v>
      </c>
      <c r="K6129" s="112">
        <f>SUM(K6126,K6123,K6099)</f>
        <v>0</v>
      </c>
      <c r="L6129" s="112">
        <f t="shared" si="2159"/>
        <v>553200</v>
      </c>
      <c r="M6129" s="112">
        <f>SUM(M6126,M6123,M6099)</f>
        <v>193600</v>
      </c>
      <c r="N6129" s="112">
        <f t="shared" ref="N6129:O6129" si="2160">SUM(N6126,N6123,N6099)</f>
        <v>184600</v>
      </c>
      <c r="O6129" s="112">
        <f t="shared" si="2160"/>
        <v>175000</v>
      </c>
      <c r="P6129" s="112">
        <f t="shared" ref="P6129:P6192" si="2161">K6129+L6129</f>
        <v>553200</v>
      </c>
      <c r="Q6129" s="112">
        <f t="shared" ref="Q6129:Q6192" si="2162">IF(J6129=0,"-",P6129/J6129*100)</f>
        <v>29.876750303925188</v>
      </c>
      <c r="R6129" s="35"/>
    </row>
    <row r="6130" spans="1:18" ht="15" thickBot="1" x14ac:dyDescent="0.35">
      <c r="A6130" s="81" t="s">
        <v>0</v>
      </c>
      <c r="B6130" s="81" t="s">
        <v>0</v>
      </c>
      <c r="C6130" s="81" t="s">
        <v>0</v>
      </c>
      <c r="D6130" s="81" t="s">
        <v>0</v>
      </c>
      <c r="E6130" s="81" t="s">
        <v>0</v>
      </c>
      <c r="F6130" s="81" t="s">
        <v>0</v>
      </c>
      <c r="G6130" s="81" t="s">
        <v>0</v>
      </c>
      <c r="H6130" s="6" t="s">
        <v>152</v>
      </c>
      <c r="I6130" s="104">
        <v>49</v>
      </c>
      <c r="J6130" s="104">
        <v>49</v>
      </c>
      <c r="K6130" s="104"/>
      <c r="L6130" s="104"/>
      <c r="M6130" s="104"/>
      <c r="N6130" s="104"/>
      <c r="O6130" s="104"/>
      <c r="P6130" s="104"/>
      <c r="Q6130" s="104"/>
      <c r="R6130" s="35"/>
    </row>
    <row r="6131" spans="1:18" s="34" customFormat="1" ht="31.2" thickBot="1" x14ac:dyDescent="0.35">
      <c r="A6131" s="127" t="s">
        <v>0</v>
      </c>
      <c r="B6131" s="127" t="s">
        <v>0</v>
      </c>
      <c r="C6131" s="127" t="s">
        <v>0</v>
      </c>
      <c r="D6131" s="127" t="s">
        <v>0</v>
      </c>
      <c r="E6131" s="127" t="s">
        <v>0</v>
      </c>
      <c r="F6131" s="127" t="s">
        <v>0</v>
      </c>
      <c r="G6131" s="127" t="s">
        <v>0</v>
      </c>
      <c r="H6131" s="29" t="s">
        <v>63</v>
      </c>
      <c r="I6131" s="124" t="s">
        <v>3013</v>
      </c>
      <c r="J6131" s="124" t="s">
        <v>2</v>
      </c>
      <c r="K6131" s="124" t="s">
        <v>3097</v>
      </c>
      <c r="L6131" s="124" t="s">
        <v>3097</v>
      </c>
      <c r="M6131" s="124" t="s">
        <v>3098</v>
      </c>
      <c r="N6131" s="124" t="s">
        <v>3099</v>
      </c>
      <c r="O6131" s="124" t="s">
        <v>3100</v>
      </c>
      <c r="P6131" s="124" t="s">
        <v>3097</v>
      </c>
      <c r="Q6131" s="126" t="s">
        <v>3101</v>
      </c>
      <c r="R6131" s="35"/>
    </row>
    <row r="6132" spans="1:18" x14ac:dyDescent="0.3">
      <c r="A6132" s="128"/>
      <c r="B6132" s="128"/>
      <c r="C6132" s="128"/>
      <c r="D6132" s="128"/>
      <c r="E6132" s="128"/>
      <c r="F6132" s="128"/>
      <c r="G6132" s="128"/>
      <c r="H6132" s="10" t="s">
        <v>0</v>
      </c>
      <c r="I6132" s="103">
        <v>1</v>
      </c>
      <c r="J6132" s="103">
        <v>2</v>
      </c>
      <c r="K6132" s="103">
        <v>3</v>
      </c>
      <c r="L6132" s="103" t="s">
        <v>3</v>
      </c>
      <c r="M6132" s="103">
        <v>5</v>
      </c>
      <c r="N6132" s="103">
        <v>6</v>
      </c>
      <c r="O6132" s="103">
        <v>7</v>
      </c>
      <c r="P6132" s="103" t="s">
        <v>3102</v>
      </c>
      <c r="Q6132" s="103">
        <v>9</v>
      </c>
      <c r="R6132" s="35"/>
    </row>
    <row r="6133" spans="1:18" x14ac:dyDescent="0.3">
      <c r="A6133" s="128"/>
      <c r="B6133" s="128"/>
      <c r="C6133" s="128"/>
      <c r="D6133" s="128"/>
      <c r="E6133" s="128"/>
      <c r="F6133" s="128"/>
      <c r="G6133" s="128"/>
      <c r="H6133" s="11" t="s">
        <v>96</v>
      </c>
      <c r="I6133" s="105">
        <f>SUM(I6129)</f>
        <v>2049107</v>
      </c>
      <c r="J6133" s="105">
        <f>SUM(J6129)</f>
        <v>1851607</v>
      </c>
      <c r="K6133" s="105">
        <f>SUM(K6129)</f>
        <v>0</v>
      </c>
      <c r="L6133" s="105">
        <f t="shared" si="2159"/>
        <v>553200</v>
      </c>
      <c r="M6133" s="105">
        <f>SUM(M6129)</f>
        <v>193600</v>
      </c>
      <c r="N6133" s="105">
        <f t="shared" ref="N6133:O6133" si="2163">SUM(N6129)</f>
        <v>184600</v>
      </c>
      <c r="O6133" s="105">
        <f t="shared" si="2163"/>
        <v>175000</v>
      </c>
      <c r="P6133" s="105">
        <f t="shared" si="2161"/>
        <v>553200</v>
      </c>
      <c r="Q6133" s="105">
        <f t="shared" si="2162"/>
        <v>29.876750303925188</v>
      </c>
      <c r="R6133" s="35"/>
    </row>
    <row r="6134" spans="1:18" x14ac:dyDescent="0.3">
      <c r="A6134" s="128"/>
      <c r="B6134" s="128"/>
      <c r="C6134" s="128"/>
      <c r="D6134" s="128"/>
      <c r="E6134" s="128"/>
      <c r="F6134" s="128"/>
      <c r="G6134" s="128"/>
      <c r="H6134" s="12" t="s">
        <v>62</v>
      </c>
      <c r="I6134" s="105">
        <f>SUM(I6133)</f>
        <v>2049107</v>
      </c>
      <c r="J6134" s="105">
        <f>SUM(J6133)</f>
        <v>1851607</v>
      </c>
      <c r="K6134" s="105">
        <f>SUM(K6133)</f>
        <v>0</v>
      </c>
      <c r="L6134" s="105">
        <f t="shared" si="2159"/>
        <v>553200</v>
      </c>
      <c r="M6134" s="105">
        <f>SUM(M6133)</f>
        <v>193600</v>
      </c>
      <c r="N6134" s="105">
        <f t="shared" ref="N6134:O6134" si="2164">SUM(N6133)</f>
        <v>184600</v>
      </c>
      <c r="O6134" s="105">
        <f t="shared" si="2164"/>
        <v>175000</v>
      </c>
      <c r="P6134" s="105">
        <f t="shared" si="2161"/>
        <v>553200</v>
      </c>
      <c r="Q6134" s="105">
        <f t="shared" si="2162"/>
        <v>29.876750303925188</v>
      </c>
      <c r="R6134" s="35"/>
    </row>
    <row r="6135" spans="1:18" x14ac:dyDescent="0.3">
      <c r="A6135" s="129"/>
      <c r="B6135" s="129"/>
      <c r="C6135" s="129"/>
      <c r="D6135" s="129"/>
      <c r="E6135" s="129"/>
      <c r="F6135" s="129"/>
      <c r="G6135" s="129"/>
      <c r="R6135" s="35"/>
    </row>
    <row r="6136" spans="1:18" ht="15" thickBot="1" x14ac:dyDescent="0.35">
      <c r="A6136" s="81" t="s">
        <v>0</v>
      </c>
      <c r="B6136" s="81" t="s">
        <v>0</v>
      </c>
      <c r="C6136" s="81" t="s">
        <v>0</v>
      </c>
      <c r="D6136" s="81" t="s">
        <v>0</v>
      </c>
      <c r="E6136" s="81" t="s">
        <v>0</v>
      </c>
      <c r="F6136" s="81" t="s">
        <v>0</v>
      </c>
      <c r="G6136" s="81" t="s">
        <v>0</v>
      </c>
      <c r="H6136" s="13" t="s">
        <v>0</v>
      </c>
      <c r="I6136" s="106"/>
      <c r="J6136" s="106"/>
      <c r="K6136" s="106"/>
      <c r="L6136" s="106"/>
      <c r="M6136" s="106"/>
      <c r="N6136" s="106"/>
      <c r="O6136" s="106"/>
      <c r="P6136" s="106"/>
      <c r="Q6136" s="106"/>
      <c r="R6136" s="35"/>
    </row>
    <row r="6137" spans="1:18" s="34" customFormat="1" ht="31.2" thickBot="1" x14ac:dyDescent="0.35">
      <c r="A6137" s="45" t="s">
        <v>112</v>
      </c>
      <c r="B6137" s="45" t="s">
        <v>113</v>
      </c>
      <c r="C6137" s="45" t="s">
        <v>114</v>
      </c>
      <c r="D6137" s="46" t="s">
        <v>0</v>
      </c>
      <c r="E6137" s="45" t="s">
        <v>3014</v>
      </c>
      <c r="F6137" s="45" t="s">
        <v>115</v>
      </c>
      <c r="G6137" s="45" t="s">
        <v>116</v>
      </c>
      <c r="H6137" s="29" t="s">
        <v>1</v>
      </c>
      <c r="I6137" s="124" t="s">
        <v>3013</v>
      </c>
      <c r="J6137" s="124" t="s">
        <v>2</v>
      </c>
      <c r="K6137" s="124" t="s">
        <v>3097</v>
      </c>
      <c r="L6137" s="124" t="s">
        <v>3097</v>
      </c>
      <c r="M6137" s="124" t="s">
        <v>3098</v>
      </c>
      <c r="N6137" s="124" t="s">
        <v>3099</v>
      </c>
      <c r="O6137" s="124" t="s">
        <v>3100</v>
      </c>
      <c r="P6137" s="124" t="s">
        <v>3097</v>
      </c>
      <c r="Q6137" s="126" t="s">
        <v>3101</v>
      </c>
      <c r="R6137" s="35"/>
    </row>
    <row r="6138" spans="1:18" x14ac:dyDescent="0.3">
      <c r="A6138" s="50" t="s">
        <v>0</v>
      </c>
      <c r="B6138" s="50" t="s">
        <v>0</v>
      </c>
      <c r="C6138" s="50" t="s">
        <v>0</v>
      </c>
      <c r="D6138" s="51" t="s">
        <v>0</v>
      </c>
      <c r="E6138" s="51" t="s">
        <v>0</v>
      </c>
      <c r="F6138" s="86" t="s">
        <v>0</v>
      </c>
      <c r="G6138" s="87" t="s">
        <v>0</v>
      </c>
      <c r="H6138" s="8" t="s">
        <v>0</v>
      </c>
      <c r="I6138" s="103">
        <v>1</v>
      </c>
      <c r="J6138" s="103">
        <v>2</v>
      </c>
      <c r="K6138" s="103">
        <v>3</v>
      </c>
      <c r="L6138" s="103" t="s">
        <v>3</v>
      </c>
      <c r="M6138" s="103">
        <v>5</v>
      </c>
      <c r="N6138" s="103">
        <v>6</v>
      </c>
      <c r="O6138" s="103">
        <v>7</v>
      </c>
      <c r="P6138" s="103" t="s">
        <v>3102</v>
      </c>
      <c r="Q6138" s="103">
        <v>9</v>
      </c>
      <c r="R6138" s="35"/>
    </row>
    <row r="6139" spans="1:18" x14ac:dyDescent="0.3">
      <c r="A6139" s="41" t="s">
        <v>2075</v>
      </c>
      <c r="B6139" s="41" t="s">
        <v>154</v>
      </c>
      <c r="C6139" s="40" t="s">
        <v>909</v>
      </c>
      <c r="D6139" s="40" t="s">
        <v>2147</v>
      </c>
      <c r="E6139" s="52" t="s">
        <v>0</v>
      </c>
      <c r="F6139" s="52" t="s">
        <v>0</v>
      </c>
      <c r="G6139" s="52" t="s">
        <v>0</v>
      </c>
      <c r="H6139" s="6" t="s">
        <v>2148</v>
      </c>
      <c r="I6139" s="102"/>
      <c r="J6139" s="102"/>
      <c r="K6139" s="102"/>
      <c r="L6139" s="102">
        <f t="shared" si="2159"/>
        <v>0</v>
      </c>
      <c r="M6139" s="102">
        <v>0</v>
      </c>
      <c r="N6139" s="102"/>
      <c r="O6139" s="102"/>
      <c r="P6139" s="102">
        <f t="shared" si="2161"/>
        <v>0</v>
      </c>
      <c r="Q6139" s="102" t="str">
        <f t="shared" si="2162"/>
        <v>-</v>
      </c>
      <c r="R6139" s="35"/>
    </row>
    <row r="6140" spans="1:18" s="34" customFormat="1" ht="20.399999999999999" x14ac:dyDescent="0.3">
      <c r="A6140" s="43" t="s">
        <v>0</v>
      </c>
      <c r="B6140" s="43" t="s">
        <v>0</v>
      </c>
      <c r="C6140" s="43" t="s">
        <v>0</v>
      </c>
      <c r="D6140" s="49" t="s">
        <v>0</v>
      </c>
      <c r="E6140" s="49" t="s">
        <v>0</v>
      </c>
      <c r="F6140" s="49" t="s">
        <v>0</v>
      </c>
      <c r="G6140" s="49" t="s">
        <v>0</v>
      </c>
      <c r="H6140" s="21" t="s">
        <v>26</v>
      </c>
      <c r="I6140" s="112">
        <f>SUM(I6141,I6148,I6150)</f>
        <v>1107791</v>
      </c>
      <c r="J6140" s="112">
        <f>SUM(J6141,J6148,J6150)</f>
        <v>1038291</v>
      </c>
      <c r="K6140" s="112">
        <f>SUM(K6141,K6148,K6150)</f>
        <v>0</v>
      </c>
      <c r="L6140" s="112">
        <f t="shared" si="2159"/>
        <v>246146</v>
      </c>
      <c r="M6140" s="112">
        <f>SUM(M6141,M6148,M6150)</f>
        <v>68601</v>
      </c>
      <c r="N6140" s="112">
        <f t="shared" ref="N6140:O6140" si="2165">SUM(N6141,N6148,N6150)</f>
        <v>90365</v>
      </c>
      <c r="O6140" s="112">
        <f t="shared" si="2165"/>
        <v>87180</v>
      </c>
      <c r="P6140" s="112">
        <f t="shared" si="2161"/>
        <v>246146</v>
      </c>
      <c r="Q6140" s="112">
        <f t="shared" si="2162"/>
        <v>23.706841338314597</v>
      </c>
      <c r="R6140" s="35"/>
    </row>
    <row r="6141" spans="1:18" x14ac:dyDescent="0.3">
      <c r="A6141" s="40" t="s">
        <v>2075</v>
      </c>
      <c r="B6141" s="40" t="s">
        <v>154</v>
      </c>
      <c r="C6141" s="40" t="s">
        <v>909</v>
      </c>
      <c r="D6141" s="40" t="s">
        <v>2147</v>
      </c>
      <c r="E6141" s="52" t="s">
        <v>119</v>
      </c>
      <c r="F6141" s="52" t="s">
        <v>0</v>
      </c>
      <c r="G6141" s="52" t="s">
        <v>0</v>
      </c>
      <c r="H6141" s="6" t="s">
        <v>5</v>
      </c>
      <c r="I6141" s="104">
        <f>SUM(I6142,I6143)</f>
        <v>767537</v>
      </c>
      <c r="J6141" s="104">
        <f>SUM(J6142,J6143)</f>
        <v>767537</v>
      </c>
      <c r="K6141" s="104">
        <f>SUM(K6142,K6143)</f>
        <v>0</v>
      </c>
      <c r="L6141" s="104">
        <f t="shared" si="2159"/>
        <v>193035</v>
      </c>
      <c r="M6141" s="104">
        <f>SUM(M6142,M6143)</f>
        <v>62503</v>
      </c>
      <c r="N6141" s="104">
        <f t="shared" ref="N6141:O6141" si="2166">SUM(N6142,N6143)</f>
        <v>65366</v>
      </c>
      <c r="O6141" s="104">
        <f t="shared" si="2166"/>
        <v>65166</v>
      </c>
      <c r="P6141" s="104">
        <f t="shared" si="2161"/>
        <v>193035</v>
      </c>
      <c r="Q6141" s="104">
        <f t="shared" si="2162"/>
        <v>25.149927625638895</v>
      </c>
      <c r="R6141" s="35"/>
    </row>
    <row r="6142" spans="1:18" x14ac:dyDescent="0.3">
      <c r="A6142" s="40" t="s">
        <v>2075</v>
      </c>
      <c r="B6142" s="40" t="s">
        <v>154</v>
      </c>
      <c r="C6142" s="40" t="s">
        <v>909</v>
      </c>
      <c r="D6142" s="40" t="s">
        <v>2147</v>
      </c>
      <c r="E6142" s="88" t="s">
        <v>3015</v>
      </c>
      <c r="F6142" s="40"/>
      <c r="G6142" s="81" t="s">
        <v>3051</v>
      </c>
      <c r="H6142" s="9" t="s">
        <v>6</v>
      </c>
      <c r="I6142" s="102">
        <v>680000</v>
      </c>
      <c r="J6142" s="102">
        <v>680000</v>
      </c>
      <c r="K6142" s="102"/>
      <c r="L6142" s="102">
        <f t="shared" si="2159"/>
        <v>174346</v>
      </c>
      <c r="M6142" s="102">
        <v>56346</v>
      </c>
      <c r="N6142" s="102">
        <v>59000</v>
      </c>
      <c r="O6142" s="102">
        <v>59000</v>
      </c>
      <c r="P6142" s="102">
        <f t="shared" si="2161"/>
        <v>174346</v>
      </c>
      <c r="Q6142" s="102">
        <f t="shared" si="2162"/>
        <v>25.639117647058825</v>
      </c>
      <c r="R6142" s="35"/>
    </row>
    <row r="6143" spans="1:18" x14ac:dyDescent="0.3">
      <c r="A6143" s="41" t="s">
        <v>2075</v>
      </c>
      <c r="B6143" s="41" t="s">
        <v>154</v>
      </c>
      <c r="C6143" s="41" t="s">
        <v>909</v>
      </c>
      <c r="D6143" s="41" t="s">
        <v>2147</v>
      </c>
      <c r="E6143" s="41" t="s">
        <v>120</v>
      </c>
      <c r="F6143" s="40" t="s">
        <v>0</v>
      </c>
      <c r="G6143" s="81" t="s">
        <v>0</v>
      </c>
      <c r="H6143" s="6" t="s">
        <v>7</v>
      </c>
      <c r="I6143" s="104">
        <f>SUM(I6144:I6147)</f>
        <v>87537</v>
      </c>
      <c r="J6143" s="104">
        <f>SUM(J6144:J6147)</f>
        <v>87537</v>
      </c>
      <c r="K6143" s="104">
        <f>SUM(K6144:K6147)</f>
        <v>0</v>
      </c>
      <c r="L6143" s="104">
        <f t="shared" si="2159"/>
        <v>18689</v>
      </c>
      <c r="M6143" s="104">
        <f>SUM(M6144:M6147)</f>
        <v>6157</v>
      </c>
      <c r="N6143" s="104">
        <f t="shared" ref="N6143:O6143" si="2167">SUM(N6144:N6147)</f>
        <v>6366</v>
      </c>
      <c r="O6143" s="104">
        <f t="shared" si="2167"/>
        <v>6166</v>
      </c>
      <c r="P6143" s="104">
        <f t="shared" si="2161"/>
        <v>18689</v>
      </c>
      <c r="Q6143" s="104">
        <f t="shared" si="2162"/>
        <v>21.349829215074767</v>
      </c>
      <c r="R6143" s="35"/>
    </row>
    <row r="6144" spans="1:18" x14ac:dyDescent="0.3">
      <c r="A6144" s="40" t="s">
        <v>2075</v>
      </c>
      <c r="B6144" s="40" t="s">
        <v>154</v>
      </c>
      <c r="C6144" s="40" t="s">
        <v>909</v>
      </c>
      <c r="D6144" s="40" t="s">
        <v>2147</v>
      </c>
      <c r="E6144" s="88" t="s">
        <v>3016</v>
      </c>
      <c r="F6144" s="40" t="s">
        <v>2149</v>
      </c>
      <c r="G6144" s="81" t="s">
        <v>3051</v>
      </c>
      <c r="H6144" s="9" t="s">
        <v>9</v>
      </c>
      <c r="I6144" s="102">
        <v>14469</v>
      </c>
      <c r="J6144" s="102">
        <v>14469</v>
      </c>
      <c r="K6144" s="102"/>
      <c r="L6144" s="102">
        <f t="shared" si="2159"/>
        <v>3658</v>
      </c>
      <c r="M6144" s="102">
        <v>1326</v>
      </c>
      <c r="N6144" s="102">
        <v>1166</v>
      </c>
      <c r="O6144" s="102">
        <v>1166</v>
      </c>
      <c r="P6144" s="102">
        <f t="shared" si="2161"/>
        <v>3658</v>
      </c>
      <c r="Q6144" s="102">
        <f t="shared" si="2162"/>
        <v>25.281636602391323</v>
      </c>
      <c r="R6144" s="35"/>
    </row>
    <row r="6145" spans="1:18" x14ac:dyDescent="0.3">
      <c r="A6145" s="40" t="s">
        <v>2075</v>
      </c>
      <c r="B6145" s="40" t="s">
        <v>154</v>
      </c>
      <c r="C6145" s="40" t="s">
        <v>909</v>
      </c>
      <c r="D6145" s="40" t="s">
        <v>2147</v>
      </c>
      <c r="E6145" s="88" t="s">
        <v>3016</v>
      </c>
      <c r="F6145" s="40" t="s">
        <v>2150</v>
      </c>
      <c r="G6145" s="81" t="s">
        <v>3051</v>
      </c>
      <c r="H6145" s="9" t="s">
        <v>12</v>
      </c>
      <c r="I6145" s="102">
        <v>54818</v>
      </c>
      <c r="J6145" s="102">
        <v>54818</v>
      </c>
      <c r="K6145" s="102"/>
      <c r="L6145" s="102">
        <f t="shared" si="2159"/>
        <v>15031</v>
      </c>
      <c r="M6145" s="102">
        <v>4831</v>
      </c>
      <c r="N6145" s="102">
        <v>5200</v>
      </c>
      <c r="O6145" s="102">
        <v>5000</v>
      </c>
      <c r="P6145" s="102">
        <f t="shared" si="2161"/>
        <v>15031</v>
      </c>
      <c r="Q6145" s="102">
        <f t="shared" si="2162"/>
        <v>27.419825604728377</v>
      </c>
      <c r="R6145" s="35"/>
    </row>
    <row r="6146" spans="1:18" x14ac:dyDescent="0.3">
      <c r="A6146" s="40" t="s">
        <v>2075</v>
      </c>
      <c r="B6146" s="40" t="s">
        <v>154</v>
      </c>
      <c r="C6146" s="40" t="s">
        <v>909</v>
      </c>
      <c r="D6146" s="40" t="s">
        <v>2147</v>
      </c>
      <c r="E6146" s="88" t="s">
        <v>3016</v>
      </c>
      <c r="F6146" s="40" t="s">
        <v>2151</v>
      </c>
      <c r="G6146" s="81" t="s">
        <v>3051</v>
      </c>
      <c r="H6146" s="9" t="s">
        <v>10</v>
      </c>
      <c r="I6146" s="102">
        <v>11500</v>
      </c>
      <c r="J6146" s="102">
        <v>11500</v>
      </c>
      <c r="K6146" s="102"/>
      <c r="L6146" s="102">
        <f t="shared" si="2159"/>
        <v>0</v>
      </c>
      <c r="M6146" s="102">
        <v>0</v>
      </c>
      <c r="N6146" s="102"/>
      <c r="O6146" s="102"/>
      <c r="P6146" s="102">
        <f t="shared" si="2161"/>
        <v>0</v>
      </c>
      <c r="Q6146" s="102">
        <f t="shared" si="2162"/>
        <v>0</v>
      </c>
      <c r="R6146" s="35"/>
    </row>
    <row r="6147" spans="1:18" x14ac:dyDescent="0.3">
      <c r="A6147" s="40" t="s">
        <v>2075</v>
      </c>
      <c r="B6147" s="40" t="s">
        <v>154</v>
      </c>
      <c r="C6147" s="40" t="s">
        <v>909</v>
      </c>
      <c r="D6147" s="40" t="s">
        <v>2147</v>
      </c>
      <c r="E6147" s="88" t="s">
        <v>3016</v>
      </c>
      <c r="F6147" s="40" t="s">
        <v>2152</v>
      </c>
      <c r="G6147" s="81" t="s">
        <v>3051</v>
      </c>
      <c r="H6147" s="9" t="s">
        <v>11</v>
      </c>
      <c r="I6147" s="102">
        <v>6750</v>
      </c>
      <c r="J6147" s="102">
        <v>6750</v>
      </c>
      <c r="K6147" s="102"/>
      <c r="L6147" s="102">
        <f t="shared" si="2159"/>
        <v>0</v>
      </c>
      <c r="M6147" s="102">
        <v>0</v>
      </c>
      <c r="N6147" s="102"/>
      <c r="O6147" s="102"/>
      <c r="P6147" s="102">
        <f t="shared" si="2161"/>
        <v>0</v>
      </c>
      <c r="Q6147" s="102">
        <f t="shared" si="2162"/>
        <v>0</v>
      </c>
      <c r="R6147" s="35"/>
    </row>
    <row r="6148" spans="1:18" x14ac:dyDescent="0.3">
      <c r="A6148" s="40" t="s">
        <v>2075</v>
      </c>
      <c r="B6148" s="40" t="s">
        <v>154</v>
      </c>
      <c r="C6148" s="40" t="s">
        <v>909</v>
      </c>
      <c r="D6148" s="40" t="s">
        <v>2147</v>
      </c>
      <c r="E6148" s="52" t="s">
        <v>124</v>
      </c>
      <c r="F6148" s="52" t="s">
        <v>0</v>
      </c>
      <c r="G6148" s="52" t="s">
        <v>0</v>
      </c>
      <c r="H6148" s="6" t="s">
        <v>14</v>
      </c>
      <c r="I6148" s="104">
        <f>SUM(I6149)</f>
        <v>71400</v>
      </c>
      <c r="J6148" s="104">
        <f>SUM(J6149)</f>
        <v>71400</v>
      </c>
      <c r="K6148" s="104">
        <f>SUM(K6149)</f>
        <v>0</v>
      </c>
      <c r="L6148" s="104">
        <f t="shared" si="2159"/>
        <v>20017</v>
      </c>
      <c r="M6148" s="104">
        <f>SUM(M6149)</f>
        <v>5917</v>
      </c>
      <c r="N6148" s="104">
        <f t="shared" ref="N6148:O6148" si="2168">SUM(N6149)</f>
        <v>8000</v>
      </c>
      <c r="O6148" s="104">
        <f t="shared" si="2168"/>
        <v>6100</v>
      </c>
      <c r="P6148" s="104">
        <f t="shared" si="2161"/>
        <v>20017</v>
      </c>
      <c r="Q6148" s="104">
        <f t="shared" si="2162"/>
        <v>28.035014005602243</v>
      </c>
      <c r="R6148" s="35"/>
    </row>
    <row r="6149" spans="1:18" x14ac:dyDescent="0.3">
      <c r="A6149" s="40" t="s">
        <v>2075</v>
      </c>
      <c r="B6149" s="40" t="s">
        <v>154</v>
      </c>
      <c r="C6149" s="40" t="s">
        <v>909</v>
      </c>
      <c r="D6149" s="40" t="s">
        <v>2147</v>
      </c>
      <c r="E6149" s="88" t="s">
        <v>3017</v>
      </c>
      <c r="F6149" s="40"/>
      <c r="G6149" s="81" t="s">
        <v>3051</v>
      </c>
      <c r="H6149" s="9" t="s">
        <v>15</v>
      </c>
      <c r="I6149" s="102">
        <v>71400</v>
      </c>
      <c r="J6149" s="102">
        <v>71400</v>
      </c>
      <c r="K6149" s="102"/>
      <c r="L6149" s="102">
        <f t="shared" si="2159"/>
        <v>20017</v>
      </c>
      <c r="M6149" s="102">
        <v>5917</v>
      </c>
      <c r="N6149" s="102">
        <v>8000</v>
      </c>
      <c r="O6149" s="102">
        <v>6100</v>
      </c>
      <c r="P6149" s="102">
        <f t="shared" si="2161"/>
        <v>20017</v>
      </c>
      <c r="Q6149" s="102">
        <f t="shared" si="2162"/>
        <v>28.035014005602243</v>
      </c>
      <c r="R6149" s="35"/>
    </row>
    <row r="6150" spans="1:18" x14ac:dyDescent="0.3">
      <c r="A6150" s="40" t="s">
        <v>2075</v>
      </c>
      <c r="B6150" s="40" t="s">
        <v>154</v>
      </c>
      <c r="C6150" s="40" t="s">
        <v>909</v>
      </c>
      <c r="D6150" s="40" t="s">
        <v>2147</v>
      </c>
      <c r="E6150" s="52" t="s">
        <v>125</v>
      </c>
      <c r="F6150" s="52" t="s">
        <v>0</v>
      </c>
      <c r="G6150" s="52" t="s">
        <v>0</v>
      </c>
      <c r="H6150" s="6" t="s">
        <v>16</v>
      </c>
      <c r="I6150" s="104">
        <f>SUM(I6151:I6159)</f>
        <v>268854</v>
      </c>
      <c r="J6150" s="104">
        <f>SUM(J6151:J6159)</f>
        <v>199354</v>
      </c>
      <c r="K6150" s="104">
        <f>SUM(K6151:K6159)</f>
        <v>0</v>
      </c>
      <c r="L6150" s="104">
        <f t="shared" si="2159"/>
        <v>33094</v>
      </c>
      <c r="M6150" s="104">
        <f>SUM(M6151:M6159)</f>
        <v>181</v>
      </c>
      <c r="N6150" s="104">
        <f t="shared" ref="N6150:O6150" si="2169">SUM(N6151:N6159)</f>
        <v>16999</v>
      </c>
      <c r="O6150" s="104">
        <f t="shared" si="2169"/>
        <v>15914</v>
      </c>
      <c r="P6150" s="104">
        <f t="shared" si="2161"/>
        <v>33094</v>
      </c>
      <c r="Q6150" s="104">
        <f t="shared" si="2162"/>
        <v>16.600620002608423</v>
      </c>
      <c r="R6150" s="35"/>
    </row>
    <row r="6151" spans="1:18" x14ac:dyDescent="0.3">
      <c r="A6151" s="40" t="s">
        <v>2075</v>
      </c>
      <c r="B6151" s="40" t="s">
        <v>154</v>
      </c>
      <c r="C6151" s="40" t="s">
        <v>909</v>
      </c>
      <c r="D6151" s="40" t="s">
        <v>2147</v>
      </c>
      <c r="E6151" s="88" t="s">
        <v>3018</v>
      </c>
      <c r="F6151" s="40"/>
      <c r="G6151" s="81" t="s">
        <v>3051</v>
      </c>
      <c r="H6151" s="9" t="s">
        <v>17</v>
      </c>
      <c r="I6151" s="102">
        <v>30300</v>
      </c>
      <c r="J6151" s="102">
        <v>10300</v>
      </c>
      <c r="K6151" s="102"/>
      <c r="L6151" s="102">
        <f t="shared" si="2159"/>
        <v>0</v>
      </c>
      <c r="M6151" s="102">
        <v>0</v>
      </c>
      <c r="N6151" s="102"/>
      <c r="O6151" s="102"/>
      <c r="P6151" s="102">
        <f t="shared" si="2161"/>
        <v>0</v>
      </c>
      <c r="Q6151" s="102">
        <f t="shared" si="2162"/>
        <v>0</v>
      </c>
      <c r="R6151" s="35"/>
    </row>
    <row r="6152" spans="1:18" x14ac:dyDescent="0.3">
      <c r="A6152" s="40" t="s">
        <v>2075</v>
      </c>
      <c r="B6152" s="40" t="s">
        <v>154</v>
      </c>
      <c r="C6152" s="40" t="s">
        <v>909</v>
      </c>
      <c r="D6152" s="40" t="s">
        <v>2147</v>
      </c>
      <c r="E6152" s="88" t="s">
        <v>3031</v>
      </c>
      <c r="F6152" s="40"/>
      <c r="G6152" s="81" t="s">
        <v>3051</v>
      </c>
      <c r="H6152" s="9" t="s">
        <v>18</v>
      </c>
      <c r="I6152" s="102">
        <v>20250</v>
      </c>
      <c r="J6152" s="102">
        <v>20250</v>
      </c>
      <c r="K6152" s="102"/>
      <c r="L6152" s="102">
        <f t="shared" si="2159"/>
        <v>3300</v>
      </c>
      <c r="M6152" s="102">
        <v>0</v>
      </c>
      <c r="N6152" s="102">
        <v>2400</v>
      </c>
      <c r="O6152" s="102">
        <v>900</v>
      </c>
      <c r="P6152" s="102">
        <f t="shared" si="2161"/>
        <v>3300</v>
      </c>
      <c r="Q6152" s="102">
        <f t="shared" si="2162"/>
        <v>16.296296296296298</v>
      </c>
      <c r="R6152" s="35"/>
    </row>
    <row r="6153" spans="1:18" x14ac:dyDescent="0.3">
      <c r="A6153" s="40" t="s">
        <v>2075</v>
      </c>
      <c r="B6153" s="40" t="s">
        <v>154</v>
      </c>
      <c r="C6153" s="40" t="s">
        <v>909</v>
      </c>
      <c r="D6153" s="40" t="s">
        <v>2147</v>
      </c>
      <c r="E6153" s="88" t="s">
        <v>3032</v>
      </c>
      <c r="F6153" s="40"/>
      <c r="G6153" s="81" t="s">
        <v>3051</v>
      </c>
      <c r="H6153" s="9" t="s">
        <v>19</v>
      </c>
      <c r="I6153" s="102">
        <v>5775</v>
      </c>
      <c r="J6153" s="102">
        <v>5775</v>
      </c>
      <c r="K6153" s="102"/>
      <c r="L6153" s="102">
        <f t="shared" si="2159"/>
        <v>1020</v>
      </c>
      <c r="M6153" s="102">
        <v>0</v>
      </c>
      <c r="N6153" s="102">
        <v>510</v>
      </c>
      <c r="O6153" s="102">
        <v>510</v>
      </c>
      <c r="P6153" s="102">
        <f t="shared" si="2161"/>
        <v>1020</v>
      </c>
      <c r="Q6153" s="102">
        <f t="shared" si="2162"/>
        <v>17.662337662337663</v>
      </c>
      <c r="R6153" s="35"/>
    </row>
    <row r="6154" spans="1:18" x14ac:dyDescent="0.3">
      <c r="A6154" s="40" t="s">
        <v>2075</v>
      </c>
      <c r="B6154" s="40" t="s">
        <v>154</v>
      </c>
      <c r="C6154" s="40" t="s">
        <v>909</v>
      </c>
      <c r="D6154" s="40" t="s">
        <v>2147</v>
      </c>
      <c r="E6154" s="88" t="s">
        <v>3026</v>
      </c>
      <c r="F6154" s="40"/>
      <c r="G6154" s="81" t="s">
        <v>3051</v>
      </c>
      <c r="H6154" s="9" t="s">
        <v>20</v>
      </c>
      <c r="I6154" s="102">
        <v>11750</v>
      </c>
      <c r="J6154" s="102">
        <v>2250</v>
      </c>
      <c r="K6154" s="102"/>
      <c r="L6154" s="102">
        <f t="shared" si="2159"/>
        <v>400</v>
      </c>
      <c r="M6154" s="102">
        <v>0</v>
      </c>
      <c r="N6154" s="102">
        <v>200</v>
      </c>
      <c r="O6154" s="102">
        <v>200</v>
      </c>
      <c r="P6154" s="102">
        <f t="shared" si="2161"/>
        <v>400</v>
      </c>
      <c r="Q6154" s="102">
        <f t="shared" si="2162"/>
        <v>17.777777777777779</v>
      </c>
      <c r="R6154" s="35"/>
    </row>
    <row r="6155" spans="1:18" x14ac:dyDescent="0.3">
      <c r="A6155" s="40" t="s">
        <v>2075</v>
      </c>
      <c r="B6155" s="40" t="s">
        <v>154</v>
      </c>
      <c r="C6155" s="40" t="s">
        <v>909</v>
      </c>
      <c r="D6155" s="40" t="s">
        <v>2147</v>
      </c>
      <c r="E6155" s="88" t="s">
        <v>3033</v>
      </c>
      <c r="F6155" s="40"/>
      <c r="G6155" s="81" t="s">
        <v>3051</v>
      </c>
      <c r="H6155" s="9" t="s">
        <v>21</v>
      </c>
      <c r="I6155" s="102">
        <v>2428</v>
      </c>
      <c r="J6155" s="102">
        <v>928</v>
      </c>
      <c r="K6155" s="102"/>
      <c r="L6155" s="102">
        <f t="shared" si="2159"/>
        <v>200</v>
      </c>
      <c r="M6155" s="102">
        <v>0</v>
      </c>
      <c r="N6155" s="102">
        <v>100</v>
      </c>
      <c r="O6155" s="102">
        <v>100</v>
      </c>
      <c r="P6155" s="102">
        <f t="shared" si="2161"/>
        <v>200</v>
      </c>
      <c r="Q6155" s="102">
        <f t="shared" si="2162"/>
        <v>21.551724137931032</v>
      </c>
      <c r="R6155" s="35"/>
    </row>
    <row r="6156" spans="1:18" x14ac:dyDescent="0.3">
      <c r="A6156" s="40" t="s">
        <v>2075</v>
      </c>
      <c r="B6156" s="40" t="s">
        <v>154</v>
      </c>
      <c r="C6156" s="40" t="s">
        <v>909</v>
      </c>
      <c r="D6156" s="40" t="s">
        <v>2147</v>
      </c>
      <c r="E6156" s="88" t="s">
        <v>3034</v>
      </c>
      <c r="F6156" s="40"/>
      <c r="G6156" s="81" t="s">
        <v>3051</v>
      </c>
      <c r="H6156" s="9" t="s">
        <v>22</v>
      </c>
      <c r="I6156" s="102">
        <v>29325</v>
      </c>
      <c r="J6156" s="102">
        <v>29325</v>
      </c>
      <c r="K6156" s="102"/>
      <c r="L6156" s="102">
        <f t="shared" si="2159"/>
        <v>6000</v>
      </c>
      <c r="M6156" s="102">
        <v>0</v>
      </c>
      <c r="N6156" s="102">
        <v>3000</v>
      </c>
      <c r="O6156" s="102">
        <v>3000</v>
      </c>
      <c r="P6156" s="102">
        <f t="shared" si="2161"/>
        <v>6000</v>
      </c>
      <c r="Q6156" s="102">
        <f t="shared" si="2162"/>
        <v>20.460358056265985</v>
      </c>
      <c r="R6156" s="35"/>
    </row>
    <row r="6157" spans="1:18" x14ac:dyDescent="0.3">
      <c r="A6157" s="40" t="s">
        <v>2075</v>
      </c>
      <c r="B6157" s="40" t="s">
        <v>154</v>
      </c>
      <c r="C6157" s="40" t="s">
        <v>909</v>
      </c>
      <c r="D6157" s="40" t="s">
        <v>2147</v>
      </c>
      <c r="E6157" s="88" t="s">
        <v>3035</v>
      </c>
      <c r="F6157" s="40"/>
      <c r="G6157" s="81" t="s">
        <v>3051</v>
      </c>
      <c r="H6157" s="9" t="s">
        <v>23</v>
      </c>
      <c r="I6157" s="102">
        <v>6100</v>
      </c>
      <c r="J6157" s="102">
        <v>4500</v>
      </c>
      <c r="K6157" s="102"/>
      <c r="L6157" s="102">
        <f t="shared" si="2159"/>
        <v>750</v>
      </c>
      <c r="M6157" s="102">
        <v>0</v>
      </c>
      <c r="N6157" s="102">
        <v>375</v>
      </c>
      <c r="O6157" s="102">
        <v>375</v>
      </c>
      <c r="P6157" s="102">
        <f t="shared" si="2161"/>
        <v>750</v>
      </c>
      <c r="Q6157" s="102">
        <f t="shared" si="2162"/>
        <v>16.666666666666664</v>
      </c>
      <c r="R6157" s="35"/>
    </row>
    <row r="6158" spans="1:18" x14ac:dyDescent="0.3">
      <c r="A6158" s="40" t="s">
        <v>2075</v>
      </c>
      <c r="B6158" s="40" t="s">
        <v>154</v>
      </c>
      <c r="C6158" s="40" t="s">
        <v>909</v>
      </c>
      <c r="D6158" s="40" t="s">
        <v>2147</v>
      </c>
      <c r="E6158" s="88" t="s">
        <v>3036</v>
      </c>
      <c r="F6158" s="40"/>
      <c r="G6158" s="81" t="s">
        <v>3051</v>
      </c>
      <c r="H6158" s="9" t="s">
        <v>24</v>
      </c>
      <c r="I6158" s="102">
        <v>1866</v>
      </c>
      <c r="J6158" s="102">
        <v>1866</v>
      </c>
      <c r="K6158" s="102"/>
      <c r="L6158" s="102">
        <f t="shared" si="2159"/>
        <v>465</v>
      </c>
      <c r="M6158" s="102">
        <v>0</v>
      </c>
      <c r="N6158" s="102"/>
      <c r="O6158" s="102">
        <v>465</v>
      </c>
      <c r="P6158" s="102">
        <f t="shared" si="2161"/>
        <v>465</v>
      </c>
      <c r="Q6158" s="102">
        <f t="shared" si="2162"/>
        <v>24.919614147909968</v>
      </c>
      <c r="R6158" s="35"/>
    </row>
    <row r="6159" spans="1:18" x14ac:dyDescent="0.3">
      <c r="A6159" s="41" t="s">
        <v>2075</v>
      </c>
      <c r="B6159" s="41" t="s">
        <v>154</v>
      </c>
      <c r="C6159" s="41" t="s">
        <v>909</v>
      </c>
      <c r="D6159" s="41" t="s">
        <v>2147</v>
      </c>
      <c r="E6159" s="41" t="s">
        <v>127</v>
      </c>
      <c r="F6159" s="40" t="s">
        <v>0</v>
      </c>
      <c r="G6159" s="81" t="s">
        <v>0</v>
      </c>
      <c r="H6159" s="6" t="s">
        <v>25</v>
      </c>
      <c r="I6159" s="104">
        <f>SUM(I6160:I6162)</f>
        <v>161060</v>
      </c>
      <c r="J6159" s="104">
        <f>SUM(J6160:J6162)</f>
        <v>124160</v>
      </c>
      <c r="K6159" s="104">
        <f>SUM(K6160:K6162)</f>
        <v>0</v>
      </c>
      <c r="L6159" s="104">
        <f t="shared" si="2159"/>
        <v>20959</v>
      </c>
      <c r="M6159" s="104">
        <f>SUM(M6160:M6162)</f>
        <v>181</v>
      </c>
      <c r="N6159" s="104">
        <f t="shared" ref="N6159:O6159" si="2170">SUM(N6160:N6162)</f>
        <v>10414</v>
      </c>
      <c r="O6159" s="104">
        <f t="shared" si="2170"/>
        <v>10364</v>
      </c>
      <c r="P6159" s="104">
        <f t="shared" si="2161"/>
        <v>20959</v>
      </c>
      <c r="Q6159" s="104">
        <f t="shared" si="2162"/>
        <v>16.880637886597938</v>
      </c>
      <c r="R6159" s="35"/>
    </row>
    <row r="6160" spans="1:18" x14ac:dyDescent="0.3">
      <c r="A6160" s="40" t="s">
        <v>2075</v>
      </c>
      <c r="B6160" s="40" t="s">
        <v>154</v>
      </c>
      <c r="C6160" s="40" t="s">
        <v>909</v>
      </c>
      <c r="D6160" s="40" t="s">
        <v>2147</v>
      </c>
      <c r="E6160" s="88" t="s">
        <v>3019</v>
      </c>
      <c r="F6160" s="40"/>
      <c r="G6160" s="81" t="s">
        <v>3051</v>
      </c>
      <c r="H6160" s="9" t="s">
        <v>25</v>
      </c>
      <c r="I6160" s="102">
        <v>156587</v>
      </c>
      <c r="J6160" s="102">
        <v>119687</v>
      </c>
      <c r="K6160" s="102"/>
      <c r="L6160" s="102">
        <f t="shared" si="2159"/>
        <v>19946</v>
      </c>
      <c r="M6160" s="102">
        <v>0</v>
      </c>
      <c r="N6160" s="102">
        <v>9973</v>
      </c>
      <c r="O6160" s="102">
        <v>9973</v>
      </c>
      <c r="P6160" s="102">
        <f t="shared" si="2161"/>
        <v>19946</v>
      </c>
      <c r="Q6160" s="102">
        <f t="shared" si="2162"/>
        <v>16.665134893513915</v>
      </c>
      <c r="R6160" s="35"/>
    </row>
    <row r="6161" spans="1:18" x14ac:dyDescent="0.3">
      <c r="A6161" s="40" t="s">
        <v>2075</v>
      </c>
      <c r="B6161" s="40" t="s">
        <v>154</v>
      </c>
      <c r="C6161" s="40" t="s">
        <v>909</v>
      </c>
      <c r="D6161" s="40" t="s">
        <v>2147</v>
      </c>
      <c r="E6161" s="88" t="s">
        <v>3019</v>
      </c>
      <c r="F6161" s="40" t="s">
        <v>2153</v>
      </c>
      <c r="G6161" s="81" t="s">
        <v>3051</v>
      </c>
      <c r="H6161" s="9" t="s">
        <v>135</v>
      </c>
      <c r="I6161" s="102">
        <v>2173</v>
      </c>
      <c r="J6161" s="102">
        <v>2173</v>
      </c>
      <c r="K6161" s="102"/>
      <c r="L6161" s="102">
        <f t="shared" si="2159"/>
        <v>631</v>
      </c>
      <c r="M6161" s="102">
        <v>181</v>
      </c>
      <c r="N6161" s="102">
        <v>250</v>
      </c>
      <c r="O6161" s="102">
        <v>200</v>
      </c>
      <c r="P6161" s="102">
        <f t="shared" si="2161"/>
        <v>631</v>
      </c>
      <c r="Q6161" s="102">
        <f t="shared" si="2162"/>
        <v>29.038196042337784</v>
      </c>
      <c r="R6161" s="35"/>
    </row>
    <row r="6162" spans="1:18" ht="20.399999999999999" x14ac:dyDescent="0.3">
      <c r="A6162" s="40" t="s">
        <v>2075</v>
      </c>
      <c r="B6162" s="40" t="s">
        <v>154</v>
      </c>
      <c r="C6162" s="40" t="s">
        <v>909</v>
      </c>
      <c r="D6162" s="40" t="s">
        <v>2147</v>
      </c>
      <c r="E6162" s="88" t="s">
        <v>3019</v>
      </c>
      <c r="F6162" s="40" t="s">
        <v>2154</v>
      </c>
      <c r="G6162" s="81" t="s">
        <v>3051</v>
      </c>
      <c r="H6162" s="9" t="s">
        <v>141</v>
      </c>
      <c r="I6162" s="102">
        <v>2300</v>
      </c>
      <c r="J6162" s="102">
        <v>2300</v>
      </c>
      <c r="K6162" s="102"/>
      <c r="L6162" s="102">
        <f t="shared" si="2159"/>
        <v>382</v>
      </c>
      <c r="M6162" s="102">
        <v>0</v>
      </c>
      <c r="N6162" s="102">
        <v>191</v>
      </c>
      <c r="O6162" s="102">
        <v>191</v>
      </c>
      <c r="P6162" s="102">
        <f t="shared" si="2161"/>
        <v>382</v>
      </c>
      <c r="Q6162" s="102">
        <f t="shared" si="2162"/>
        <v>16.608695652173914</v>
      </c>
      <c r="R6162" s="35"/>
    </row>
    <row r="6163" spans="1:18" s="34" customFormat="1" ht="20.399999999999999" x14ac:dyDescent="0.3">
      <c r="A6163" s="43" t="s">
        <v>0</v>
      </c>
      <c r="B6163" s="43" t="s">
        <v>0</v>
      </c>
      <c r="C6163" s="43" t="s">
        <v>0</v>
      </c>
      <c r="D6163" s="49" t="s">
        <v>0</v>
      </c>
      <c r="E6163" s="49" t="s">
        <v>0</v>
      </c>
      <c r="F6163" s="49" t="s">
        <v>0</v>
      </c>
      <c r="G6163" s="49" t="s">
        <v>0</v>
      </c>
      <c r="H6163" s="21" t="s">
        <v>35</v>
      </c>
      <c r="I6163" s="112">
        <f t="shared" ref="I6163:O6164" si="2171">SUM(I6164)</f>
        <v>100</v>
      </c>
      <c r="J6163" s="112">
        <f t="shared" si="2171"/>
        <v>100</v>
      </c>
      <c r="K6163" s="112">
        <f t="shared" si="2171"/>
        <v>0</v>
      </c>
      <c r="L6163" s="112">
        <f t="shared" si="2159"/>
        <v>0</v>
      </c>
      <c r="M6163" s="112">
        <f t="shared" si="2171"/>
        <v>0</v>
      </c>
      <c r="N6163" s="112">
        <f t="shared" si="2171"/>
        <v>0</v>
      </c>
      <c r="O6163" s="112">
        <f t="shared" si="2171"/>
        <v>0</v>
      </c>
      <c r="P6163" s="112">
        <f t="shared" si="2161"/>
        <v>0</v>
      </c>
      <c r="Q6163" s="112">
        <f t="shared" si="2162"/>
        <v>0</v>
      </c>
      <c r="R6163" s="35"/>
    </row>
    <row r="6164" spans="1:18" x14ac:dyDescent="0.3">
      <c r="A6164" s="40" t="s">
        <v>2075</v>
      </c>
      <c r="B6164" s="40" t="s">
        <v>154</v>
      </c>
      <c r="C6164" s="40" t="s">
        <v>909</v>
      </c>
      <c r="D6164" s="40" t="s">
        <v>2147</v>
      </c>
      <c r="E6164" s="52" t="s">
        <v>142</v>
      </c>
      <c r="F6164" s="52" t="s">
        <v>0</v>
      </c>
      <c r="G6164" s="52" t="s">
        <v>0</v>
      </c>
      <c r="H6164" s="6" t="s">
        <v>27</v>
      </c>
      <c r="I6164" s="109">
        <f t="shared" si="2171"/>
        <v>100</v>
      </c>
      <c r="J6164" s="109">
        <f t="shared" si="2171"/>
        <v>100</v>
      </c>
      <c r="K6164" s="109">
        <f t="shared" si="2171"/>
        <v>0</v>
      </c>
      <c r="L6164" s="109">
        <f t="shared" si="2159"/>
        <v>0</v>
      </c>
      <c r="M6164" s="109">
        <f t="shared" si="2171"/>
        <v>0</v>
      </c>
      <c r="N6164" s="109">
        <f t="shared" si="2171"/>
        <v>0</v>
      </c>
      <c r="O6164" s="109">
        <f t="shared" si="2171"/>
        <v>0</v>
      </c>
      <c r="P6164" s="109">
        <f t="shared" si="2161"/>
        <v>0</v>
      </c>
      <c r="Q6164" s="109">
        <f t="shared" si="2162"/>
        <v>0</v>
      </c>
      <c r="R6164" s="35"/>
    </row>
    <row r="6165" spans="1:18" x14ac:dyDescent="0.3">
      <c r="A6165" s="40" t="s">
        <v>2075</v>
      </c>
      <c r="B6165" s="40" t="s">
        <v>154</v>
      </c>
      <c r="C6165" s="40" t="s">
        <v>909</v>
      </c>
      <c r="D6165" s="40" t="s">
        <v>2147</v>
      </c>
      <c r="E6165" s="88" t="s">
        <v>3021</v>
      </c>
      <c r="F6165" s="40"/>
      <c r="G6165" s="81" t="s">
        <v>3051</v>
      </c>
      <c r="H6165" s="9" t="s">
        <v>34</v>
      </c>
      <c r="I6165" s="102">
        <v>100</v>
      </c>
      <c r="J6165" s="102">
        <v>100</v>
      </c>
      <c r="K6165" s="102"/>
      <c r="L6165" s="102">
        <f t="shared" si="2159"/>
        <v>0</v>
      </c>
      <c r="M6165" s="102">
        <v>0</v>
      </c>
      <c r="N6165" s="102"/>
      <c r="O6165" s="102"/>
      <c r="P6165" s="102">
        <f t="shared" si="2161"/>
        <v>0</v>
      </c>
      <c r="Q6165" s="102">
        <f t="shared" si="2162"/>
        <v>0</v>
      </c>
      <c r="R6165" s="35"/>
    </row>
    <row r="6166" spans="1:18" s="34" customFormat="1" ht="20.399999999999999" x14ac:dyDescent="0.3">
      <c r="A6166" s="43" t="s">
        <v>0</v>
      </c>
      <c r="B6166" s="43" t="s">
        <v>0</v>
      </c>
      <c r="C6166" s="43" t="s">
        <v>0</v>
      </c>
      <c r="D6166" s="49" t="s">
        <v>0</v>
      </c>
      <c r="E6166" s="49" t="s">
        <v>0</v>
      </c>
      <c r="F6166" s="49" t="s">
        <v>0</v>
      </c>
      <c r="G6166" s="49" t="s">
        <v>0</v>
      </c>
      <c r="H6166" s="21" t="s">
        <v>53</v>
      </c>
      <c r="I6166" s="112">
        <f t="shared" ref="I6166:O6167" si="2172">SUM(I6167)</f>
        <v>15000</v>
      </c>
      <c r="J6166" s="112">
        <f t="shared" si="2172"/>
        <v>5000</v>
      </c>
      <c r="K6166" s="112">
        <f t="shared" si="2172"/>
        <v>0</v>
      </c>
      <c r="L6166" s="112">
        <f t="shared" si="2159"/>
        <v>0</v>
      </c>
      <c r="M6166" s="112">
        <f t="shared" si="2172"/>
        <v>0</v>
      </c>
      <c r="N6166" s="112">
        <f t="shared" si="2172"/>
        <v>0</v>
      </c>
      <c r="O6166" s="112">
        <f t="shared" si="2172"/>
        <v>0</v>
      </c>
      <c r="P6166" s="112">
        <f t="shared" si="2161"/>
        <v>0</v>
      </c>
      <c r="Q6166" s="112">
        <f t="shared" si="2162"/>
        <v>0</v>
      </c>
      <c r="R6166" s="35"/>
    </row>
    <row r="6167" spans="1:18" x14ac:dyDescent="0.3">
      <c r="A6167" s="40" t="s">
        <v>2075</v>
      </c>
      <c r="B6167" s="40" t="s">
        <v>154</v>
      </c>
      <c r="C6167" s="40" t="s">
        <v>909</v>
      </c>
      <c r="D6167" s="40" t="s">
        <v>2147</v>
      </c>
      <c r="E6167" s="52" t="s">
        <v>149</v>
      </c>
      <c r="F6167" s="52" t="s">
        <v>0</v>
      </c>
      <c r="G6167" s="52" t="s">
        <v>0</v>
      </c>
      <c r="H6167" s="6" t="s">
        <v>46</v>
      </c>
      <c r="I6167" s="109">
        <f t="shared" si="2172"/>
        <v>15000</v>
      </c>
      <c r="J6167" s="109">
        <f t="shared" si="2172"/>
        <v>5000</v>
      </c>
      <c r="K6167" s="109">
        <f t="shared" si="2172"/>
        <v>0</v>
      </c>
      <c r="L6167" s="109">
        <f t="shared" si="2159"/>
        <v>0</v>
      </c>
      <c r="M6167" s="109">
        <f t="shared" si="2172"/>
        <v>0</v>
      </c>
      <c r="N6167" s="109">
        <f t="shared" si="2172"/>
        <v>0</v>
      </c>
      <c r="O6167" s="109">
        <f t="shared" si="2172"/>
        <v>0</v>
      </c>
      <c r="P6167" s="109">
        <f t="shared" si="2161"/>
        <v>0</v>
      </c>
      <c r="Q6167" s="109">
        <f t="shared" si="2162"/>
        <v>0</v>
      </c>
      <c r="R6167" s="35"/>
    </row>
    <row r="6168" spans="1:18" x14ac:dyDescent="0.3">
      <c r="A6168" s="40" t="s">
        <v>2075</v>
      </c>
      <c r="B6168" s="40" t="s">
        <v>154</v>
      </c>
      <c r="C6168" s="40" t="s">
        <v>909</v>
      </c>
      <c r="D6168" s="40" t="s">
        <v>2147</v>
      </c>
      <c r="E6168" s="88" t="s">
        <v>3022</v>
      </c>
      <c r="F6168" s="40"/>
      <c r="G6168" s="81" t="s">
        <v>3051</v>
      </c>
      <c r="H6168" s="9" t="s">
        <v>49</v>
      </c>
      <c r="I6168" s="102">
        <v>15000</v>
      </c>
      <c r="J6168" s="102">
        <v>5000</v>
      </c>
      <c r="K6168" s="102"/>
      <c r="L6168" s="102">
        <f t="shared" si="2159"/>
        <v>0</v>
      </c>
      <c r="M6168" s="102">
        <v>0</v>
      </c>
      <c r="N6168" s="102">
        <v>0</v>
      </c>
      <c r="O6168" s="102">
        <v>0</v>
      </c>
      <c r="P6168" s="102">
        <f t="shared" si="2161"/>
        <v>0</v>
      </c>
      <c r="Q6168" s="102">
        <f t="shared" si="2162"/>
        <v>0</v>
      </c>
      <c r="R6168" s="35"/>
    </row>
    <row r="6169" spans="1:18" s="34" customFormat="1" x14ac:dyDescent="0.3">
      <c r="A6169" s="49" t="s">
        <v>0</v>
      </c>
      <c r="B6169" s="49" t="s">
        <v>0</v>
      </c>
      <c r="C6169" s="49" t="s">
        <v>0</v>
      </c>
      <c r="D6169" s="49" t="s">
        <v>0</v>
      </c>
      <c r="E6169" s="49" t="s">
        <v>0</v>
      </c>
      <c r="F6169" s="49" t="s">
        <v>0</v>
      </c>
      <c r="G6169" s="49" t="s">
        <v>0</v>
      </c>
      <c r="H6169" s="21" t="s">
        <v>2155</v>
      </c>
      <c r="I6169" s="112">
        <f>SUM(I6166,I6163,I6140)</f>
        <v>1122891</v>
      </c>
      <c r="J6169" s="112">
        <f>SUM(J6166,J6163,J6140)</f>
        <v>1043391</v>
      </c>
      <c r="K6169" s="112">
        <f>SUM(K6166,K6163,K6140)</f>
        <v>0</v>
      </c>
      <c r="L6169" s="112">
        <f t="shared" si="2159"/>
        <v>246146</v>
      </c>
      <c r="M6169" s="112">
        <f>SUM(M6166,M6163,M6140)</f>
        <v>68601</v>
      </c>
      <c r="N6169" s="112">
        <f t="shared" ref="N6169:O6169" si="2173">SUM(N6166,N6163,N6140)</f>
        <v>90365</v>
      </c>
      <c r="O6169" s="112">
        <f t="shared" si="2173"/>
        <v>87180</v>
      </c>
      <c r="P6169" s="112">
        <f t="shared" si="2161"/>
        <v>246146</v>
      </c>
      <c r="Q6169" s="112">
        <f t="shared" si="2162"/>
        <v>23.590964461069724</v>
      </c>
      <c r="R6169" s="35"/>
    </row>
    <row r="6170" spans="1:18" ht="15" thickBot="1" x14ac:dyDescent="0.35">
      <c r="A6170" s="81" t="s">
        <v>0</v>
      </c>
      <c r="B6170" s="81" t="s">
        <v>0</v>
      </c>
      <c r="C6170" s="81" t="s">
        <v>0</v>
      </c>
      <c r="D6170" s="81" t="s">
        <v>0</v>
      </c>
      <c r="E6170" s="81" t="s">
        <v>0</v>
      </c>
      <c r="F6170" s="81" t="s">
        <v>0</v>
      </c>
      <c r="G6170" s="81" t="s">
        <v>0</v>
      </c>
      <c r="H6170" s="6" t="s">
        <v>152</v>
      </c>
      <c r="I6170" s="104">
        <v>27</v>
      </c>
      <c r="J6170" s="104">
        <v>27</v>
      </c>
      <c r="K6170" s="104"/>
      <c r="L6170" s="104"/>
      <c r="M6170" s="104"/>
      <c r="N6170" s="104"/>
      <c r="O6170" s="104"/>
      <c r="P6170" s="104"/>
      <c r="Q6170" s="104"/>
      <c r="R6170" s="35"/>
    </row>
    <row r="6171" spans="1:18" s="34" customFormat="1" ht="31.2" thickBot="1" x14ac:dyDescent="0.35">
      <c r="A6171" s="127" t="s">
        <v>0</v>
      </c>
      <c r="B6171" s="127" t="s">
        <v>0</v>
      </c>
      <c r="C6171" s="127" t="s">
        <v>0</v>
      </c>
      <c r="D6171" s="127" t="s">
        <v>0</v>
      </c>
      <c r="E6171" s="127" t="s">
        <v>0</v>
      </c>
      <c r="F6171" s="127" t="s">
        <v>0</v>
      </c>
      <c r="G6171" s="127" t="s">
        <v>0</v>
      </c>
      <c r="H6171" s="29" t="s">
        <v>63</v>
      </c>
      <c r="I6171" s="124" t="s">
        <v>3013</v>
      </c>
      <c r="J6171" s="124" t="s">
        <v>2</v>
      </c>
      <c r="K6171" s="124" t="s">
        <v>3097</v>
      </c>
      <c r="L6171" s="124" t="s">
        <v>3097</v>
      </c>
      <c r="M6171" s="124" t="s">
        <v>3098</v>
      </c>
      <c r="N6171" s="124" t="s">
        <v>3099</v>
      </c>
      <c r="O6171" s="124" t="s">
        <v>3100</v>
      </c>
      <c r="P6171" s="124" t="s">
        <v>3097</v>
      </c>
      <c r="Q6171" s="126" t="s">
        <v>3101</v>
      </c>
      <c r="R6171" s="35"/>
    </row>
    <row r="6172" spans="1:18" x14ac:dyDescent="0.3">
      <c r="A6172" s="128"/>
      <c r="B6172" s="128"/>
      <c r="C6172" s="128"/>
      <c r="D6172" s="128"/>
      <c r="E6172" s="128"/>
      <c r="F6172" s="128"/>
      <c r="G6172" s="128"/>
      <c r="H6172" s="10" t="s">
        <v>0</v>
      </c>
      <c r="I6172" s="103">
        <v>1</v>
      </c>
      <c r="J6172" s="103">
        <v>2</v>
      </c>
      <c r="K6172" s="103">
        <v>3</v>
      </c>
      <c r="L6172" s="103" t="s">
        <v>3</v>
      </c>
      <c r="M6172" s="103">
        <v>5</v>
      </c>
      <c r="N6172" s="103">
        <v>6</v>
      </c>
      <c r="O6172" s="103">
        <v>7</v>
      </c>
      <c r="P6172" s="103" t="s">
        <v>3102</v>
      </c>
      <c r="Q6172" s="103">
        <v>9</v>
      </c>
      <c r="R6172" s="35"/>
    </row>
    <row r="6173" spans="1:18" x14ac:dyDescent="0.3">
      <c r="A6173" s="128"/>
      <c r="B6173" s="128"/>
      <c r="C6173" s="128"/>
      <c r="D6173" s="128"/>
      <c r="E6173" s="128"/>
      <c r="F6173" s="128"/>
      <c r="G6173" s="128"/>
      <c r="H6173" s="11" t="s">
        <v>96</v>
      </c>
      <c r="I6173" s="105">
        <f>SUM(I6169)</f>
        <v>1122891</v>
      </c>
      <c r="J6173" s="105">
        <f>SUM(J6169)</f>
        <v>1043391</v>
      </c>
      <c r="K6173" s="105">
        <f>SUM(K6169)</f>
        <v>0</v>
      </c>
      <c r="L6173" s="105">
        <f t="shared" si="2159"/>
        <v>246146</v>
      </c>
      <c r="M6173" s="105">
        <f>SUM(M6169)</f>
        <v>68601</v>
      </c>
      <c r="N6173" s="105">
        <f t="shared" ref="N6173:O6173" si="2174">SUM(N6169)</f>
        <v>90365</v>
      </c>
      <c r="O6173" s="105">
        <f t="shared" si="2174"/>
        <v>87180</v>
      </c>
      <c r="P6173" s="105">
        <f t="shared" si="2161"/>
        <v>246146</v>
      </c>
      <c r="Q6173" s="105">
        <f t="shared" si="2162"/>
        <v>23.590964461069724</v>
      </c>
      <c r="R6173" s="35"/>
    </row>
    <row r="6174" spans="1:18" x14ac:dyDescent="0.3">
      <c r="A6174" s="128"/>
      <c r="B6174" s="128"/>
      <c r="C6174" s="128"/>
      <c r="D6174" s="128"/>
      <c r="E6174" s="128"/>
      <c r="F6174" s="128"/>
      <c r="G6174" s="128"/>
      <c r="H6174" s="12" t="s">
        <v>62</v>
      </c>
      <c r="I6174" s="105">
        <f>SUM(I6173)</f>
        <v>1122891</v>
      </c>
      <c r="J6174" s="105">
        <f>SUM(J6173)</f>
        <v>1043391</v>
      </c>
      <c r="K6174" s="105">
        <f>SUM(K6173)</f>
        <v>0</v>
      </c>
      <c r="L6174" s="105">
        <f t="shared" si="2159"/>
        <v>246146</v>
      </c>
      <c r="M6174" s="105">
        <f>SUM(M6173)</f>
        <v>68601</v>
      </c>
      <c r="N6174" s="105">
        <f t="shared" ref="N6174:O6174" si="2175">SUM(N6173)</f>
        <v>90365</v>
      </c>
      <c r="O6174" s="105">
        <f t="shared" si="2175"/>
        <v>87180</v>
      </c>
      <c r="P6174" s="105">
        <f t="shared" si="2161"/>
        <v>246146</v>
      </c>
      <c r="Q6174" s="105">
        <f t="shared" si="2162"/>
        <v>23.590964461069724</v>
      </c>
      <c r="R6174" s="35"/>
    </row>
    <row r="6175" spans="1:18" x14ac:dyDescent="0.3">
      <c r="A6175" s="129"/>
      <c r="B6175" s="129"/>
      <c r="C6175" s="129"/>
      <c r="D6175" s="129"/>
      <c r="E6175" s="129"/>
      <c r="F6175" s="129"/>
      <c r="G6175" s="129"/>
      <c r="R6175" s="35"/>
    </row>
    <row r="6176" spans="1:18" ht="15" thickBot="1" x14ac:dyDescent="0.35">
      <c r="A6176" s="81" t="s">
        <v>0</v>
      </c>
      <c r="B6176" s="81" t="s">
        <v>0</v>
      </c>
      <c r="C6176" s="81" t="s">
        <v>0</v>
      </c>
      <c r="D6176" s="81" t="s">
        <v>0</v>
      </c>
      <c r="E6176" s="81" t="s">
        <v>0</v>
      </c>
      <c r="F6176" s="81" t="s">
        <v>0</v>
      </c>
      <c r="G6176" s="81" t="s">
        <v>0</v>
      </c>
      <c r="H6176" s="13" t="s">
        <v>0</v>
      </c>
      <c r="I6176" s="106"/>
      <c r="J6176" s="106"/>
      <c r="K6176" s="106"/>
      <c r="L6176" s="106"/>
      <c r="M6176" s="106"/>
      <c r="N6176" s="106"/>
      <c r="O6176" s="106"/>
      <c r="P6176" s="106"/>
      <c r="Q6176" s="106"/>
      <c r="R6176" s="35"/>
    </row>
    <row r="6177" spans="1:18" s="34" customFormat="1" ht="31.2" thickBot="1" x14ac:dyDescent="0.35">
      <c r="A6177" s="45" t="s">
        <v>112</v>
      </c>
      <c r="B6177" s="45" t="s">
        <v>113</v>
      </c>
      <c r="C6177" s="45" t="s">
        <v>114</v>
      </c>
      <c r="D6177" s="46" t="s">
        <v>0</v>
      </c>
      <c r="E6177" s="45" t="s">
        <v>3014</v>
      </c>
      <c r="F6177" s="45" t="s">
        <v>115</v>
      </c>
      <c r="G6177" s="45" t="s">
        <v>116</v>
      </c>
      <c r="H6177" s="29" t="s">
        <v>1</v>
      </c>
      <c r="I6177" s="124" t="s">
        <v>3013</v>
      </c>
      <c r="J6177" s="124" t="s">
        <v>2</v>
      </c>
      <c r="K6177" s="124" t="s">
        <v>3097</v>
      </c>
      <c r="L6177" s="124" t="s">
        <v>3097</v>
      </c>
      <c r="M6177" s="124" t="s">
        <v>3098</v>
      </c>
      <c r="N6177" s="124" t="s">
        <v>3099</v>
      </c>
      <c r="O6177" s="124" t="s">
        <v>3100</v>
      </c>
      <c r="P6177" s="124" t="s">
        <v>3097</v>
      </c>
      <c r="Q6177" s="126" t="s">
        <v>3101</v>
      </c>
      <c r="R6177" s="35"/>
    </row>
    <row r="6178" spans="1:18" x14ac:dyDescent="0.3">
      <c r="A6178" s="50" t="s">
        <v>0</v>
      </c>
      <c r="B6178" s="50" t="s">
        <v>0</v>
      </c>
      <c r="C6178" s="50" t="s">
        <v>0</v>
      </c>
      <c r="D6178" s="51" t="s">
        <v>0</v>
      </c>
      <c r="E6178" s="51" t="s">
        <v>0</v>
      </c>
      <c r="F6178" s="86" t="s">
        <v>0</v>
      </c>
      <c r="G6178" s="87" t="s">
        <v>0</v>
      </c>
      <c r="H6178" s="8" t="s">
        <v>0</v>
      </c>
      <c r="I6178" s="103">
        <v>1</v>
      </c>
      <c r="J6178" s="103">
        <v>2</v>
      </c>
      <c r="K6178" s="103">
        <v>3</v>
      </c>
      <c r="L6178" s="103" t="s">
        <v>3</v>
      </c>
      <c r="M6178" s="103">
        <v>5</v>
      </c>
      <c r="N6178" s="103">
        <v>6</v>
      </c>
      <c r="O6178" s="103">
        <v>7</v>
      </c>
      <c r="P6178" s="103" t="s">
        <v>3102</v>
      </c>
      <c r="Q6178" s="103">
        <v>9</v>
      </c>
      <c r="R6178" s="35"/>
    </row>
    <row r="6179" spans="1:18" x14ac:dyDescent="0.3">
      <c r="A6179" s="41" t="s">
        <v>2075</v>
      </c>
      <c r="B6179" s="41" t="s">
        <v>154</v>
      </c>
      <c r="C6179" s="40" t="s">
        <v>920</v>
      </c>
      <c r="D6179" s="40" t="s">
        <v>2156</v>
      </c>
      <c r="E6179" s="52" t="s">
        <v>0</v>
      </c>
      <c r="F6179" s="52" t="s">
        <v>0</v>
      </c>
      <c r="G6179" s="52" t="s">
        <v>0</v>
      </c>
      <c r="H6179" s="6" t="s">
        <v>2157</v>
      </c>
      <c r="I6179" s="102"/>
      <c r="J6179" s="102"/>
      <c r="K6179" s="102"/>
      <c r="L6179" s="102">
        <f t="shared" si="2159"/>
        <v>0</v>
      </c>
      <c r="M6179" s="102">
        <v>0</v>
      </c>
      <c r="N6179" s="102"/>
      <c r="O6179" s="102"/>
      <c r="P6179" s="102">
        <f t="shared" si="2161"/>
        <v>0</v>
      </c>
      <c r="Q6179" s="102" t="str">
        <f t="shared" si="2162"/>
        <v>-</v>
      </c>
      <c r="R6179" s="35"/>
    </row>
    <row r="6180" spans="1:18" s="34" customFormat="1" ht="20.399999999999999" x14ac:dyDescent="0.3">
      <c r="A6180" s="43" t="s">
        <v>0</v>
      </c>
      <c r="B6180" s="43" t="s">
        <v>0</v>
      </c>
      <c r="C6180" s="43" t="s">
        <v>0</v>
      </c>
      <c r="D6180" s="49" t="s">
        <v>0</v>
      </c>
      <c r="E6180" s="49" t="s">
        <v>0</v>
      </c>
      <c r="F6180" s="49" t="s">
        <v>0</v>
      </c>
      <c r="G6180" s="49" t="s">
        <v>0</v>
      </c>
      <c r="H6180" s="21" t="s">
        <v>26</v>
      </c>
      <c r="I6180" s="112">
        <f>SUM(I6181,I6188,I6190)</f>
        <v>911296</v>
      </c>
      <c r="J6180" s="112">
        <f>SUM(J6181,J6188,J6190)</f>
        <v>520096</v>
      </c>
      <c r="K6180" s="112">
        <f>SUM(K6181,K6188,K6190)</f>
        <v>0</v>
      </c>
      <c r="L6180" s="112">
        <f t="shared" si="2159"/>
        <v>81700</v>
      </c>
      <c r="M6180" s="112">
        <f>SUM(M6181,M6188,M6190)</f>
        <v>23000</v>
      </c>
      <c r="N6180" s="112">
        <f t="shared" ref="N6180:O6180" si="2176">SUM(N6181,N6188,N6190)</f>
        <v>28900</v>
      </c>
      <c r="O6180" s="112">
        <f t="shared" si="2176"/>
        <v>29800</v>
      </c>
      <c r="P6180" s="112">
        <f t="shared" si="2161"/>
        <v>81700</v>
      </c>
      <c r="Q6180" s="112">
        <f t="shared" si="2162"/>
        <v>15.708638405217497</v>
      </c>
      <c r="R6180" s="35"/>
    </row>
    <row r="6181" spans="1:18" x14ac:dyDescent="0.3">
      <c r="A6181" s="40" t="s">
        <v>2075</v>
      </c>
      <c r="B6181" s="40" t="s">
        <v>154</v>
      </c>
      <c r="C6181" s="40" t="s">
        <v>920</v>
      </c>
      <c r="D6181" s="40" t="s">
        <v>2156</v>
      </c>
      <c r="E6181" s="52" t="s">
        <v>119</v>
      </c>
      <c r="F6181" s="52" t="s">
        <v>0</v>
      </c>
      <c r="G6181" s="52" t="s">
        <v>0</v>
      </c>
      <c r="H6181" s="6" t="s">
        <v>5</v>
      </c>
      <c r="I6181" s="104">
        <f>SUM(I6182,I6183)</f>
        <v>250497</v>
      </c>
      <c r="J6181" s="104">
        <f>SUM(J6182,J6183)</f>
        <v>250497</v>
      </c>
      <c r="K6181" s="104">
        <f>SUM(K6182,K6183)</f>
        <v>0</v>
      </c>
      <c r="L6181" s="104">
        <f t="shared" si="2159"/>
        <v>64240</v>
      </c>
      <c r="M6181" s="104">
        <f>SUM(M6182,M6183)</f>
        <v>20940</v>
      </c>
      <c r="N6181" s="104">
        <f t="shared" ref="N6181:O6181" si="2177">SUM(N6182,N6183)</f>
        <v>21500</v>
      </c>
      <c r="O6181" s="104">
        <f t="shared" si="2177"/>
        <v>21800</v>
      </c>
      <c r="P6181" s="104">
        <f t="shared" si="2161"/>
        <v>64240</v>
      </c>
      <c r="Q6181" s="104">
        <f t="shared" si="2162"/>
        <v>25.645017704802854</v>
      </c>
      <c r="R6181" s="35"/>
    </row>
    <row r="6182" spans="1:18" x14ac:dyDescent="0.3">
      <c r="A6182" s="40" t="s">
        <v>2075</v>
      </c>
      <c r="B6182" s="40" t="s">
        <v>154</v>
      </c>
      <c r="C6182" s="40" t="s">
        <v>920</v>
      </c>
      <c r="D6182" s="40" t="s">
        <v>2156</v>
      </c>
      <c r="E6182" s="88" t="s">
        <v>3015</v>
      </c>
      <c r="F6182" s="40"/>
      <c r="G6182" s="81" t="s">
        <v>3051</v>
      </c>
      <c r="H6182" s="9" t="s">
        <v>6</v>
      </c>
      <c r="I6182" s="102">
        <v>222000</v>
      </c>
      <c r="J6182" s="102">
        <v>222000</v>
      </c>
      <c r="K6182" s="102"/>
      <c r="L6182" s="102">
        <f t="shared" si="2159"/>
        <v>57621</v>
      </c>
      <c r="M6182" s="102">
        <v>19021</v>
      </c>
      <c r="N6182" s="102">
        <v>19300</v>
      </c>
      <c r="O6182" s="102">
        <v>19300</v>
      </c>
      <c r="P6182" s="102">
        <f t="shared" si="2161"/>
        <v>57621</v>
      </c>
      <c r="Q6182" s="102">
        <f t="shared" si="2162"/>
        <v>25.955405405405408</v>
      </c>
      <c r="R6182" s="35"/>
    </row>
    <row r="6183" spans="1:18" x14ac:dyDescent="0.3">
      <c r="A6183" s="41" t="s">
        <v>2075</v>
      </c>
      <c r="B6183" s="41" t="s">
        <v>154</v>
      </c>
      <c r="C6183" s="41" t="s">
        <v>920</v>
      </c>
      <c r="D6183" s="41" t="s">
        <v>2156</v>
      </c>
      <c r="E6183" s="41" t="s">
        <v>120</v>
      </c>
      <c r="F6183" s="40" t="s">
        <v>0</v>
      </c>
      <c r="G6183" s="81" t="s">
        <v>0</v>
      </c>
      <c r="H6183" s="6" t="s">
        <v>7</v>
      </c>
      <c r="I6183" s="104">
        <f>SUM(I6184:I6187)</f>
        <v>28497</v>
      </c>
      <c r="J6183" s="104">
        <f t="shared" ref="J6183:O6183" si="2178">SUM(J6184:J6187)</f>
        <v>28497</v>
      </c>
      <c r="K6183" s="104">
        <f t="shared" si="2178"/>
        <v>0</v>
      </c>
      <c r="L6183" s="104">
        <f t="shared" si="2159"/>
        <v>6619</v>
      </c>
      <c r="M6183" s="104">
        <f t="shared" si="2178"/>
        <v>1919</v>
      </c>
      <c r="N6183" s="104">
        <f t="shared" si="2178"/>
        <v>2200</v>
      </c>
      <c r="O6183" s="104">
        <f t="shared" si="2178"/>
        <v>2500</v>
      </c>
      <c r="P6183" s="104">
        <f t="shared" si="2161"/>
        <v>6619</v>
      </c>
      <c r="Q6183" s="104">
        <f t="shared" si="2162"/>
        <v>23.227006351545775</v>
      </c>
      <c r="R6183" s="35"/>
    </row>
    <row r="6184" spans="1:18" x14ac:dyDescent="0.3">
      <c r="A6184" s="40" t="s">
        <v>2075</v>
      </c>
      <c r="B6184" s="40" t="s">
        <v>154</v>
      </c>
      <c r="C6184" s="40" t="s">
        <v>920</v>
      </c>
      <c r="D6184" s="40" t="s">
        <v>2156</v>
      </c>
      <c r="E6184" s="88" t="s">
        <v>3016</v>
      </c>
      <c r="F6184" s="40" t="s">
        <v>2158</v>
      </c>
      <c r="G6184" s="81" t="s">
        <v>3051</v>
      </c>
      <c r="H6184" s="9" t="s">
        <v>9</v>
      </c>
      <c r="I6184" s="102">
        <v>4000</v>
      </c>
      <c r="J6184" s="102">
        <v>4000</v>
      </c>
      <c r="K6184" s="102"/>
      <c r="L6184" s="102">
        <f t="shared" si="2159"/>
        <v>1172</v>
      </c>
      <c r="M6184" s="102">
        <v>372</v>
      </c>
      <c r="N6184" s="102">
        <v>400</v>
      </c>
      <c r="O6184" s="102">
        <v>400</v>
      </c>
      <c r="P6184" s="102">
        <f t="shared" si="2161"/>
        <v>1172</v>
      </c>
      <c r="Q6184" s="102">
        <f t="shared" si="2162"/>
        <v>29.299999999999997</v>
      </c>
      <c r="R6184" s="35"/>
    </row>
    <row r="6185" spans="1:18" x14ac:dyDescent="0.3">
      <c r="A6185" s="40" t="s">
        <v>2075</v>
      </c>
      <c r="B6185" s="40" t="s">
        <v>154</v>
      </c>
      <c r="C6185" s="40" t="s">
        <v>920</v>
      </c>
      <c r="D6185" s="40" t="s">
        <v>2156</v>
      </c>
      <c r="E6185" s="88" t="s">
        <v>3016</v>
      </c>
      <c r="F6185" s="40" t="s">
        <v>2159</v>
      </c>
      <c r="G6185" s="81" t="s">
        <v>3051</v>
      </c>
      <c r="H6185" s="9" t="s">
        <v>12</v>
      </c>
      <c r="I6185" s="102">
        <v>18755</v>
      </c>
      <c r="J6185" s="102">
        <v>18755</v>
      </c>
      <c r="K6185" s="102"/>
      <c r="L6185" s="102">
        <f t="shared" si="2159"/>
        <v>5447</v>
      </c>
      <c r="M6185" s="102">
        <v>1547</v>
      </c>
      <c r="N6185" s="102">
        <v>1800</v>
      </c>
      <c r="O6185" s="102">
        <v>2100</v>
      </c>
      <c r="P6185" s="102">
        <f t="shared" si="2161"/>
        <v>5447</v>
      </c>
      <c r="Q6185" s="102">
        <f t="shared" si="2162"/>
        <v>29.042921887496671</v>
      </c>
      <c r="R6185" s="35"/>
    </row>
    <row r="6186" spans="1:18" x14ac:dyDescent="0.3">
      <c r="A6186" s="40" t="s">
        <v>2075</v>
      </c>
      <c r="B6186" s="40" t="s">
        <v>154</v>
      </c>
      <c r="C6186" s="40" t="s">
        <v>920</v>
      </c>
      <c r="D6186" s="40" t="s">
        <v>2156</v>
      </c>
      <c r="E6186" s="88" t="s">
        <v>3016</v>
      </c>
      <c r="F6186" s="40" t="s">
        <v>2160</v>
      </c>
      <c r="G6186" s="81" t="s">
        <v>3051</v>
      </c>
      <c r="H6186" s="9" t="s">
        <v>10</v>
      </c>
      <c r="I6186" s="102">
        <v>4122</v>
      </c>
      <c r="J6186" s="102">
        <v>4122</v>
      </c>
      <c r="K6186" s="102"/>
      <c r="L6186" s="102">
        <f t="shared" si="2159"/>
        <v>0</v>
      </c>
      <c r="M6186" s="102">
        <v>0</v>
      </c>
      <c r="N6186" s="102"/>
      <c r="O6186" s="102"/>
      <c r="P6186" s="102">
        <f t="shared" si="2161"/>
        <v>0</v>
      </c>
      <c r="Q6186" s="102">
        <f t="shared" si="2162"/>
        <v>0</v>
      </c>
      <c r="R6186" s="35"/>
    </row>
    <row r="6187" spans="1:18" x14ac:dyDescent="0.3">
      <c r="A6187" s="40" t="s">
        <v>2075</v>
      </c>
      <c r="B6187" s="40" t="s">
        <v>154</v>
      </c>
      <c r="C6187" s="40" t="s">
        <v>920</v>
      </c>
      <c r="D6187" s="40" t="s">
        <v>2156</v>
      </c>
      <c r="E6187" s="88" t="s">
        <v>3016</v>
      </c>
      <c r="F6187" s="40" t="s">
        <v>2161</v>
      </c>
      <c r="G6187" s="81" t="s">
        <v>3051</v>
      </c>
      <c r="H6187" s="9" t="s">
        <v>11</v>
      </c>
      <c r="I6187" s="102">
        <v>1620</v>
      </c>
      <c r="J6187" s="102">
        <v>1620</v>
      </c>
      <c r="K6187" s="102"/>
      <c r="L6187" s="102">
        <f t="shared" si="2159"/>
        <v>0</v>
      </c>
      <c r="M6187" s="102">
        <v>0</v>
      </c>
      <c r="N6187" s="102"/>
      <c r="O6187" s="102"/>
      <c r="P6187" s="102">
        <f t="shared" si="2161"/>
        <v>0</v>
      </c>
      <c r="Q6187" s="102">
        <f t="shared" si="2162"/>
        <v>0</v>
      </c>
      <c r="R6187" s="35"/>
    </row>
    <row r="6188" spans="1:18" x14ac:dyDescent="0.3">
      <c r="A6188" s="40" t="s">
        <v>2075</v>
      </c>
      <c r="B6188" s="40" t="s">
        <v>154</v>
      </c>
      <c r="C6188" s="40" t="s">
        <v>920</v>
      </c>
      <c r="D6188" s="40" t="s">
        <v>2156</v>
      </c>
      <c r="E6188" s="52" t="s">
        <v>124</v>
      </c>
      <c r="F6188" s="52" t="s">
        <v>0</v>
      </c>
      <c r="G6188" s="52" t="s">
        <v>0</v>
      </c>
      <c r="H6188" s="6" t="s">
        <v>14</v>
      </c>
      <c r="I6188" s="104">
        <f t="shared" ref="I6188:O6188" si="2179">SUM(I6189)</f>
        <v>23300</v>
      </c>
      <c r="J6188" s="104">
        <f t="shared" si="2179"/>
        <v>23300</v>
      </c>
      <c r="K6188" s="104">
        <f t="shared" si="2179"/>
        <v>0</v>
      </c>
      <c r="L6188" s="104">
        <f t="shared" si="2159"/>
        <v>7598</v>
      </c>
      <c r="M6188" s="104">
        <f t="shared" si="2179"/>
        <v>1998</v>
      </c>
      <c r="N6188" s="104">
        <f t="shared" si="2179"/>
        <v>3500</v>
      </c>
      <c r="O6188" s="104">
        <f t="shared" si="2179"/>
        <v>2100</v>
      </c>
      <c r="P6188" s="104">
        <f t="shared" si="2161"/>
        <v>7598</v>
      </c>
      <c r="Q6188" s="104">
        <f t="shared" si="2162"/>
        <v>32.609442060085833</v>
      </c>
      <c r="R6188" s="35"/>
    </row>
    <row r="6189" spans="1:18" x14ac:dyDescent="0.3">
      <c r="A6189" s="40" t="s">
        <v>2075</v>
      </c>
      <c r="B6189" s="40" t="s">
        <v>154</v>
      </c>
      <c r="C6189" s="40" t="s">
        <v>920</v>
      </c>
      <c r="D6189" s="40" t="s">
        <v>2156</v>
      </c>
      <c r="E6189" s="88" t="s">
        <v>3017</v>
      </c>
      <c r="F6189" s="40"/>
      <c r="G6189" s="81" t="s">
        <v>3051</v>
      </c>
      <c r="H6189" s="9" t="s">
        <v>15</v>
      </c>
      <c r="I6189" s="102">
        <v>23300</v>
      </c>
      <c r="J6189" s="102">
        <v>23300</v>
      </c>
      <c r="K6189" s="102"/>
      <c r="L6189" s="102">
        <f t="shared" si="2159"/>
        <v>7598</v>
      </c>
      <c r="M6189" s="102">
        <v>1998</v>
      </c>
      <c r="N6189" s="102">
        <v>3500</v>
      </c>
      <c r="O6189" s="102">
        <v>2100</v>
      </c>
      <c r="P6189" s="102">
        <f t="shared" si="2161"/>
        <v>7598</v>
      </c>
      <c r="Q6189" s="102">
        <f t="shared" si="2162"/>
        <v>32.609442060085833</v>
      </c>
      <c r="R6189" s="35"/>
    </row>
    <row r="6190" spans="1:18" x14ac:dyDescent="0.3">
      <c r="A6190" s="40" t="s">
        <v>2075</v>
      </c>
      <c r="B6190" s="40" t="s">
        <v>154</v>
      </c>
      <c r="C6190" s="40" t="s">
        <v>920</v>
      </c>
      <c r="D6190" s="40" t="s">
        <v>2156</v>
      </c>
      <c r="E6190" s="52" t="s">
        <v>125</v>
      </c>
      <c r="F6190" s="52" t="s">
        <v>0</v>
      </c>
      <c r="G6190" s="52" t="s">
        <v>0</v>
      </c>
      <c r="H6190" s="6" t="s">
        <v>16</v>
      </c>
      <c r="I6190" s="104">
        <f t="shared" ref="I6190:O6190" si="2180">SUM(I6191:I6199)</f>
        <v>637499</v>
      </c>
      <c r="J6190" s="104">
        <f t="shared" si="2180"/>
        <v>246299</v>
      </c>
      <c r="K6190" s="104">
        <f t="shared" si="2180"/>
        <v>0</v>
      </c>
      <c r="L6190" s="104">
        <f t="shared" si="2159"/>
        <v>9862</v>
      </c>
      <c r="M6190" s="104">
        <f t="shared" si="2180"/>
        <v>62</v>
      </c>
      <c r="N6190" s="104">
        <f t="shared" si="2180"/>
        <v>3900</v>
      </c>
      <c r="O6190" s="104">
        <f t="shared" si="2180"/>
        <v>5900</v>
      </c>
      <c r="P6190" s="104">
        <f t="shared" si="2161"/>
        <v>9862</v>
      </c>
      <c r="Q6190" s="104">
        <f t="shared" si="2162"/>
        <v>4.0040763462295823</v>
      </c>
      <c r="R6190" s="35"/>
    </row>
    <row r="6191" spans="1:18" x14ac:dyDescent="0.3">
      <c r="A6191" s="40" t="s">
        <v>2075</v>
      </c>
      <c r="B6191" s="40" t="s">
        <v>154</v>
      </c>
      <c r="C6191" s="40" t="s">
        <v>920</v>
      </c>
      <c r="D6191" s="40" t="s">
        <v>2156</v>
      </c>
      <c r="E6191" s="88" t="s">
        <v>3018</v>
      </c>
      <c r="F6191" s="40"/>
      <c r="G6191" s="81" t="s">
        <v>3051</v>
      </c>
      <c r="H6191" s="9" t="s">
        <v>17</v>
      </c>
      <c r="I6191" s="102">
        <v>4000</v>
      </c>
      <c r="J6191" s="102">
        <v>4000</v>
      </c>
      <c r="K6191" s="102"/>
      <c r="L6191" s="102">
        <f t="shared" si="2159"/>
        <v>0</v>
      </c>
      <c r="M6191" s="102">
        <v>0</v>
      </c>
      <c r="N6191" s="102"/>
      <c r="O6191" s="102"/>
      <c r="P6191" s="102">
        <f t="shared" si="2161"/>
        <v>0</v>
      </c>
      <c r="Q6191" s="102">
        <f t="shared" si="2162"/>
        <v>0</v>
      </c>
      <c r="R6191" s="35"/>
    </row>
    <row r="6192" spans="1:18" x14ac:dyDescent="0.3">
      <c r="A6192" s="40" t="s">
        <v>2075</v>
      </c>
      <c r="B6192" s="40" t="s">
        <v>154</v>
      </c>
      <c r="C6192" s="40" t="s">
        <v>920</v>
      </c>
      <c r="D6192" s="40" t="s">
        <v>2156</v>
      </c>
      <c r="E6192" s="88" t="s">
        <v>3031</v>
      </c>
      <c r="F6192" s="40"/>
      <c r="G6192" s="81" t="s">
        <v>3051</v>
      </c>
      <c r="H6192" s="9" t="s">
        <v>18</v>
      </c>
      <c r="I6192" s="102">
        <v>4350</v>
      </c>
      <c r="J6192" s="102">
        <v>4350</v>
      </c>
      <c r="K6192" s="102"/>
      <c r="L6192" s="102">
        <f t="shared" ref="L6192:L6255" si="2181">SUM(M6192:O6192)</f>
        <v>2000</v>
      </c>
      <c r="M6192" s="102">
        <v>0</v>
      </c>
      <c r="N6192" s="102">
        <v>1000</v>
      </c>
      <c r="O6192" s="102">
        <v>1000</v>
      </c>
      <c r="P6192" s="102">
        <f t="shared" si="2161"/>
        <v>2000</v>
      </c>
      <c r="Q6192" s="102">
        <f t="shared" si="2162"/>
        <v>45.977011494252871</v>
      </c>
      <c r="R6192" s="35"/>
    </row>
    <row r="6193" spans="1:18" x14ac:dyDescent="0.3">
      <c r="A6193" s="40" t="s">
        <v>2075</v>
      </c>
      <c r="B6193" s="40" t="s">
        <v>154</v>
      </c>
      <c r="C6193" s="40" t="s">
        <v>920</v>
      </c>
      <c r="D6193" s="40" t="s">
        <v>2156</v>
      </c>
      <c r="E6193" s="88" t="s">
        <v>3032</v>
      </c>
      <c r="F6193" s="40"/>
      <c r="G6193" s="81" t="s">
        <v>3051</v>
      </c>
      <c r="H6193" s="9" t="s">
        <v>19</v>
      </c>
      <c r="I6193" s="102">
        <v>6000</v>
      </c>
      <c r="J6193" s="102">
        <v>6000</v>
      </c>
      <c r="K6193" s="102"/>
      <c r="L6193" s="102">
        <f t="shared" si="2181"/>
        <v>1800</v>
      </c>
      <c r="M6193" s="102">
        <v>0</v>
      </c>
      <c r="N6193" s="102">
        <v>900</v>
      </c>
      <c r="O6193" s="102">
        <v>900</v>
      </c>
      <c r="P6193" s="102">
        <f t="shared" ref="P6193:P6256" si="2182">K6193+L6193</f>
        <v>1800</v>
      </c>
      <c r="Q6193" s="102">
        <f t="shared" ref="Q6193:Q6256" si="2183">IF(J6193=0,"-",P6193/J6193*100)</f>
        <v>30</v>
      </c>
      <c r="R6193" s="35"/>
    </row>
    <row r="6194" spans="1:18" x14ac:dyDescent="0.3">
      <c r="A6194" s="40" t="s">
        <v>2075</v>
      </c>
      <c r="B6194" s="40" t="s">
        <v>154</v>
      </c>
      <c r="C6194" s="40" t="s">
        <v>920</v>
      </c>
      <c r="D6194" s="40" t="s">
        <v>2156</v>
      </c>
      <c r="E6194" s="88" t="s">
        <v>3026</v>
      </c>
      <c r="F6194" s="40"/>
      <c r="G6194" s="81" t="s">
        <v>3051</v>
      </c>
      <c r="H6194" s="9" t="s">
        <v>20</v>
      </c>
      <c r="I6194" s="102">
        <v>15000</v>
      </c>
      <c r="J6194" s="102">
        <v>2000</v>
      </c>
      <c r="K6194" s="102"/>
      <c r="L6194" s="102">
        <f t="shared" si="2181"/>
        <v>1000</v>
      </c>
      <c r="M6194" s="102">
        <v>0</v>
      </c>
      <c r="N6194" s="102">
        <v>500</v>
      </c>
      <c r="O6194" s="102">
        <v>500</v>
      </c>
      <c r="P6194" s="102">
        <f t="shared" si="2182"/>
        <v>1000</v>
      </c>
      <c r="Q6194" s="102">
        <f t="shared" si="2183"/>
        <v>50</v>
      </c>
      <c r="R6194" s="35"/>
    </row>
    <row r="6195" spans="1:18" x14ac:dyDescent="0.3">
      <c r="A6195" s="40" t="s">
        <v>2075</v>
      </c>
      <c r="B6195" s="40" t="s">
        <v>154</v>
      </c>
      <c r="C6195" s="40" t="s">
        <v>920</v>
      </c>
      <c r="D6195" s="40" t="s">
        <v>2156</v>
      </c>
      <c r="E6195" s="88" t="s">
        <v>3033</v>
      </c>
      <c r="F6195" s="40"/>
      <c r="G6195" s="81" t="s">
        <v>3051</v>
      </c>
      <c r="H6195" s="9" t="s">
        <v>21</v>
      </c>
      <c r="I6195" s="102">
        <v>19125</v>
      </c>
      <c r="J6195" s="102">
        <v>7125</v>
      </c>
      <c r="K6195" s="102"/>
      <c r="L6195" s="102">
        <f t="shared" si="2181"/>
        <v>900</v>
      </c>
      <c r="M6195" s="102">
        <v>0</v>
      </c>
      <c r="N6195" s="102">
        <v>400</v>
      </c>
      <c r="O6195" s="102">
        <v>500</v>
      </c>
      <c r="P6195" s="102">
        <f t="shared" si="2182"/>
        <v>900</v>
      </c>
      <c r="Q6195" s="102">
        <f t="shared" si="2183"/>
        <v>12.631578947368421</v>
      </c>
      <c r="R6195" s="35"/>
    </row>
    <row r="6196" spans="1:18" x14ac:dyDescent="0.3">
      <c r="A6196" s="40" t="s">
        <v>2075</v>
      </c>
      <c r="B6196" s="40" t="s">
        <v>154</v>
      </c>
      <c r="C6196" s="40" t="s">
        <v>920</v>
      </c>
      <c r="D6196" s="40" t="s">
        <v>2156</v>
      </c>
      <c r="E6196" s="88" t="s">
        <v>3034</v>
      </c>
      <c r="F6196" s="40"/>
      <c r="G6196" s="81" t="s">
        <v>3051</v>
      </c>
      <c r="H6196" s="9" t="s">
        <v>22</v>
      </c>
      <c r="I6196" s="102">
        <v>49100</v>
      </c>
      <c r="J6196" s="102">
        <v>10500</v>
      </c>
      <c r="K6196" s="102"/>
      <c r="L6196" s="102">
        <f t="shared" si="2181"/>
        <v>2500</v>
      </c>
      <c r="M6196" s="102">
        <v>0</v>
      </c>
      <c r="N6196" s="102">
        <v>500</v>
      </c>
      <c r="O6196" s="102">
        <v>2000</v>
      </c>
      <c r="P6196" s="102">
        <f t="shared" si="2182"/>
        <v>2500</v>
      </c>
      <c r="Q6196" s="102">
        <f t="shared" si="2183"/>
        <v>23.809523809523807</v>
      </c>
      <c r="R6196" s="35"/>
    </row>
    <row r="6197" spans="1:18" x14ac:dyDescent="0.3">
      <c r="A6197" s="40" t="s">
        <v>2075</v>
      </c>
      <c r="B6197" s="40" t="s">
        <v>154</v>
      </c>
      <c r="C6197" s="40" t="s">
        <v>920</v>
      </c>
      <c r="D6197" s="40" t="s">
        <v>2156</v>
      </c>
      <c r="E6197" s="88" t="s">
        <v>3035</v>
      </c>
      <c r="F6197" s="40"/>
      <c r="G6197" s="81" t="s">
        <v>3051</v>
      </c>
      <c r="H6197" s="9" t="s">
        <v>23</v>
      </c>
      <c r="I6197" s="102">
        <v>3000</v>
      </c>
      <c r="J6197" s="102">
        <v>3000</v>
      </c>
      <c r="K6197" s="102"/>
      <c r="L6197" s="102">
        <f t="shared" si="2181"/>
        <v>600</v>
      </c>
      <c r="M6197" s="102">
        <v>0</v>
      </c>
      <c r="N6197" s="102">
        <v>400</v>
      </c>
      <c r="O6197" s="102">
        <v>200</v>
      </c>
      <c r="P6197" s="102">
        <f t="shared" si="2182"/>
        <v>600</v>
      </c>
      <c r="Q6197" s="102">
        <f t="shared" si="2183"/>
        <v>20</v>
      </c>
      <c r="R6197" s="35"/>
    </row>
    <row r="6198" spans="1:18" x14ac:dyDescent="0.3">
      <c r="A6198" s="40" t="s">
        <v>2075</v>
      </c>
      <c r="B6198" s="40" t="s">
        <v>154</v>
      </c>
      <c r="C6198" s="40" t="s">
        <v>920</v>
      </c>
      <c r="D6198" s="40" t="s">
        <v>2156</v>
      </c>
      <c r="E6198" s="88" t="s">
        <v>3036</v>
      </c>
      <c r="F6198" s="40"/>
      <c r="G6198" s="81" t="s">
        <v>3051</v>
      </c>
      <c r="H6198" s="9" t="s">
        <v>24</v>
      </c>
      <c r="I6198" s="102">
        <v>2300</v>
      </c>
      <c r="J6198" s="102">
        <v>2300</v>
      </c>
      <c r="K6198" s="102"/>
      <c r="L6198" s="102">
        <f t="shared" si="2181"/>
        <v>600</v>
      </c>
      <c r="M6198" s="102">
        <v>0</v>
      </c>
      <c r="N6198" s="102"/>
      <c r="O6198" s="102">
        <v>600</v>
      </c>
      <c r="P6198" s="102">
        <f t="shared" si="2182"/>
        <v>600</v>
      </c>
      <c r="Q6198" s="102">
        <f t="shared" si="2183"/>
        <v>26.086956521739129</v>
      </c>
      <c r="R6198" s="35"/>
    </row>
    <row r="6199" spans="1:18" x14ac:dyDescent="0.3">
      <c r="A6199" s="41" t="s">
        <v>2075</v>
      </c>
      <c r="B6199" s="41" t="s">
        <v>154</v>
      </c>
      <c r="C6199" s="41" t="s">
        <v>920</v>
      </c>
      <c r="D6199" s="41" t="s">
        <v>2156</v>
      </c>
      <c r="E6199" s="41" t="s">
        <v>127</v>
      </c>
      <c r="F6199" s="40" t="s">
        <v>0</v>
      </c>
      <c r="G6199" s="81" t="s">
        <v>0</v>
      </c>
      <c r="H6199" s="6" t="s">
        <v>25</v>
      </c>
      <c r="I6199" s="104">
        <f>SUM(I6200:I6202)</f>
        <v>534624</v>
      </c>
      <c r="J6199" s="104">
        <f t="shared" ref="J6199:O6199" si="2184">SUM(J6200:J6202)</f>
        <v>207024</v>
      </c>
      <c r="K6199" s="104">
        <f t="shared" si="2184"/>
        <v>0</v>
      </c>
      <c r="L6199" s="104">
        <f t="shared" si="2181"/>
        <v>462</v>
      </c>
      <c r="M6199" s="104">
        <f t="shared" si="2184"/>
        <v>62</v>
      </c>
      <c r="N6199" s="104">
        <f t="shared" si="2184"/>
        <v>200</v>
      </c>
      <c r="O6199" s="104">
        <f t="shared" si="2184"/>
        <v>200</v>
      </c>
      <c r="P6199" s="104">
        <f t="shared" si="2182"/>
        <v>462</v>
      </c>
      <c r="Q6199" s="104">
        <f t="shared" si="2183"/>
        <v>0.2231625318803617</v>
      </c>
      <c r="R6199" s="35"/>
    </row>
    <row r="6200" spans="1:18" x14ac:dyDescent="0.3">
      <c r="A6200" s="40" t="s">
        <v>2075</v>
      </c>
      <c r="B6200" s="40" t="s">
        <v>154</v>
      </c>
      <c r="C6200" s="40" t="s">
        <v>920</v>
      </c>
      <c r="D6200" s="40" t="s">
        <v>2156</v>
      </c>
      <c r="E6200" s="88" t="s">
        <v>3019</v>
      </c>
      <c r="F6200" s="40"/>
      <c r="G6200" s="81" t="s">
        <v>3051</v>
      </c>
      <c r="H6200" s="9" t="s">
        <v>25</v>
      </c>
      <c r="I6200" s="102">
        <v>532524</v>
      </c>
      <c r="J6200" s="102">
        <v>204924</v>
      </c>
      <c r="K6200" s="102"/>
      <c r="L6200" s="102">
        <f t="shared" si="2181"/>
        <v>0</v>
      </c>
      <c r="M6200" s="102">
        <v>0</v>
      </c>
      <c r="N6200" s="102"/>
      <c r="O6200" s="102"/>
      <c r="P6200" s="102">
        <f t="shared" si="2182"/>
        <v>0</v>
      </c>
      <c r="Q6200" s="102">
        <f t="shared" si="2183"/>
        <v>0</v>
      </c>
      <c r="R6200" s="35"/>
    </row>
    <row r="6201" spans="1:18" x14ac:dyDescent="0.3">
      <c r="A6201" s="40" t="s">
        <v>2075</v>
      </c>
      <c r="B6201" s="40" t="s">
        <v>154</v>
      </c>
      <c r="C6201" s="40" t="s">
        <v>920</v>
      </c>
      <c r="D6201" s="40" t="s">
        <v>2156</v>
      </c>
      <c r="E6201" s="88" t="s">
        <v>3019</v>
      </c>
      <c r="F6201" s="40" t="s">
        <v>2162</v>
      </c>
      <c r="G6201" s="81" t="s">
        <v>3051</v>
      </c>
      <c r="H6201" s="9" t="s">
        <v>135</v>
      </c>
      <c r="I6201" s="102">
        <v>900</v>
      </c>
      <c r="J6201" s="102">
        <v>900</v>
      </c>
      <c r="K6201" s="102"/>
      <c r="L6201" s="102">
        <f t="shared" si="2181"/>
        <v>262</v>
      </c>
      <c r="M6201" s="102">
        <v>62</v>
      </c>
      <c r="N6201" s="102">
        <v>100</v>
      </c>
      <c r="O6201" s="102">
        <v>100</v>
      </c>
      <c r="P6201" s="102">
        <f t="shared" si="2182"/>
        <v>262</v>
      </c>
      <c r="Q6201" s="102">
        <f t="shared" si="2183"/>
        <v>29.111111111111111</v>
      </c>
      <c r="R6201" s="35"/>
    </row>
    <row r="6202" spans="1:18" ht="20.399999999999999" x14ac:dyDescent="0.3">
      <c r="A6202" s="40" t="s">
        <v>2075</v>
      </c>
      <c r="B6202" s="40" t="s">
        <v>154</v>
      </c>
      <c r="C6202" s="40" t="s">
        <v>920</v>
      </c>
      <c r="D6202" s="40" t="s">
        <v>2156</v>
      </c>
      <c r="E6202" s="88" t="s">
        <v>3019</v>
      </c>
      <c r="F6202" s="40" t="s">
        <v>2163</v>
      </c>
      <c r="G6202" s="81" t="s">
        <v>3051</v>
      </c>
      <c r="H6202" s="9" t="s">
        <v>141</v>
      </c>
      <c r="I6202" s="102">
        <v>1200</v>
      </c>
      <c r="J6202" s="102">
        <v>1200</v>
      </c>
      <c r="K6202" s="102"/>
      <c r="L6202" s="102">
        <f t="shared" si="2181"/>
        <v>200</v>
      </c>
      <c r="M6202" s="102">
        <v>0</v>
      </c>
      <c r="N6202" s="102">
        <v>100</v>
      </c>
      <c r="O6202" s="102">
        <v>100</v>
      </c>
      <c r="P6202" s="102">
        <f t="shared" si="2182"/>
        <v>200</v>
      </c>
      <c r="Q6202" s="102">
        <f t="shared" si="2183"/>
        <v>16.666666666666664</v>
      </c>
      <c r="R6202" s="35"/>
    </row>
    <row r="6203" spans="1:18" s="34" customFormat="1" ht="20.399999999999999" x14ac:dyDescent="0.3">
      <c r="A6203" s="43" t="s">
        <v>0</v>
      </c>
      <c r="B6203" s="43" t="s">
        <v>0</v>
      </c>
      <c r="C6203" s="43" t="s">
        <v>0</v>
      </c>
      <c r="D6203" s="49" t="s">
        <v>0</v>
      </c>
      <c r="E6203" s="49" t="s">
        <v>0</v>
      </c>
      <c r="F6203" s="49" t="s">
        <v>0</v>
      </c>
      <c r="G6203" s="49" t="s">
        <v>0</v>
      </c>
      <c r="H6203" s="21" t="s">
        <v>35</v>
      </c>
      <c r="I6203" s="112">
        <f t="shared" ref="I6203:O6204" si="2185">SUM(I6204)</f>
        <v>100</v>
      </c>
      <c r="J6203" s="112">
        <f t="shared" si="2185"/>
        <v>100</v>
      </c>
      <c r="K6203" s="112">
        <f t="shared" si="2185"/>
        <v>0</v>
      </c>
      <c r="L6203" s="112">
        <f t="shared" si="2181"/>
        <v>0</v>
      </c>
      <c r="M6203" s="112">
        <f t="shared" si="2185"/>
        <v>0</v>
      </c>
      <c r="N6203" s="112">
        <f t="shared" si="2185"/>
        <v>0</v>
      </c>
      <c r="O6203" s="112">
        <f t="shared" si="2185"/>
        <v>0</v>
      </c>
      <c r="P6203" s="112">
        <f t="shared" si="2182"/>
        <v>0</v>
      </c>
      <c r="Q6203" s="112">
        <f t="shared" si="2183"/>
        <v>0</v>
      </c>
      <c r="R6203" s="35"/>
    </row>
    <row r="6204" spans="1:18" x14ac:dyDescent="0.3">
      <c r="A6204" s="40" t="s">
        <v>2075</v>
      </c>
      <c r="B6204" s="40" t="s">
        <v>154</v>
      </c>
      <c r="C6204" s="40" t="s">
        <v>920</v>
      </c>
      <c r="D6204" s="40" t="s">
        <v>2156</v>
      </c>
      <c r="E6204" s="52" t="s">
        <v>142</v>
      </c>
      <c r="F6204" s="52" t="s">
        <v>0</v>
      </c>
      <c r="G6204" s="52" t="s">
        <v>0</v>
      </c>
      <c r="H6204" s="6" t="s">
        <v>27</v>
      </c>
      <c r="I6204" s="109">
        <f t="shared" si="2185"/>
        <v>100</v>
      </c>
      <c r="J6204" s="109">
        <f t="shared" si="2185"/>
        <v>100</v>
      </c>
      <c r="K6204" s="109">
        <f t="shared" si="2185"/>
        <v>0</v>
      </c>
      <c r="L6204" s="109">
        <f t="shared" si="2181"/>
        <v>0</v>
      </c>
      <c r="M6204" s="109">
        <f t="shared" si="2185"/>
        <v>0</v>
      </c>
      <c r="N6204" s="109">
        <f t="shared" si="2185"/>
        <v>0</v>
      </c>
      <c r="O6204" s="109">
        <f t="shared" si="2185"/>
        <v>0</v>
      </c>
      <c r="P6204" s="109">
        <f t="shared" si="2182"/>
        <v>0</v>
      </c>
      <c r="Q6204" s="109">
        <f t="shared" si="2183"/>
        <v>0</v>
      </c>
      <c r="R6204" s="35"/>
    </row>
    <row r="6205" spans="1:18" x14ac:dyDescent="0.3">
      <c r="A6205" s="40" t="s">
        <v>2075</v>
      </c>
      <c r="B6205" s="40" t="s">
        <v>154</v>
      </c>
      <c r="C6205" s="40" t="s">
        <v>920</v>
      </c>
      <c r="D6205" s="40" t="s">
        <v>2156</v>
      </c>
      <c r="E6205" s="88" t="s">
        <v>3021</v>
      </c>
      <c r="F6205" s="40"/>
      <c r="G6205" s="81" t="s">
        <v>3051</v>
      </c>
      <c r="H6205" s="9" t="s">
        <v>34</v>
      </c>
      <c r="I6205" s="102">
        <v>100</v>
      </c>
      <c r="J6205" s="102">
        <v>100</v>
      </c>
      <c r="K6205" s="102"/>
      <c r="L6205" s="102">
        <f t="shared" si="2181"/>
        <v>0</v>
      </c>
      <c r="M6205" s="102">
        <v>0</v>
      </c>
      <c r="N6205" s="102"/>
      <c r="O6205" s="102"/>
      <c r="P6205" s="102">
        <f t="shared" si="2182"/>
        <v>0</v>
      </c>
      <c r="Q6205" s="102">
        <f t="shared" si="2183"/>
        <v>0</v>
      </c>
      <c r="R6205" s="35"/>
    </row>
    <row r="6206" spans="1:18" s="34" customFormat="1" ht="20.399999999999999" x14ac:dyDescent="0.3">
      <c r="A6206" s="43" t="s">
        <v>0</v>
      </c>
      <c r="B6206" s="43" t="s">
        <v>0</v>
      </c>
      <c r="C6206" s="43" t="s">
        <v>0</v>
      </c>
      <c r="D6206" s="49" t="s">
        <v>0</v>
      </c>
      <c r="E6206" s="49" t="s">
        <v>0</v>
      </c>
      <c r="F6206" s="49" t="s">
        <v>0</v>
      </c>
      <c r="G6206" s="49" t="s">
        <v>0</v>
      </c>
      <c r="H6206" s="21" t="s">
        <v>53</v>
      </c>
      <c r="I6206" s="112">
        <f t="shared" ref="I6206:O6207" si="2186">SUM(I6207)</f>
        <v>3000</v>
      </c>
      <c r="J6206" s="112">
        <f t="shared" si="2186"/>
        <v>3000</v>
      </c>
      <c r="K6206" s="112">
        <f t="shared" si="2186"/>
        <v>0</v>
      </c>
      <c r="L6206" s="112">
        <f t="shared" si="2181"/>
        <v>0</v>
      </c>
      <c r="M6206" s="112">
        <f t="shared" si="2186"/>
        <v>0</v>
      </c>
      <c r="N6206" s="112">
        <f t="shared" si="2186"/>
        <v>0</v>
      </c>
      <c r="O6206" s="112">
        <f t="shared" si="2186"/>
        <v>0</v>
      </c>
      <c r="P6206" s="112">
        <f t="shared" si="2182"/>
        <v>0</v>
      </c>
      <c r="Q6206" s="112">
        <f t="shared" si="2183"/>
        <v>0</v>
      </c>
      <c r="R6206" s="35"/>
    </row>
    <row r="6207" spans="1:18" x14ac:dyDescent="0.3">
      <c r="A6207" s="40" t="s">
        <v>2075</v>
      </c>
      <c r="B6207" s="40" t="s">
        <v>154</v>
      </c>
      <c r="C6207" s="40" t="s">
        <v>920</v>
      </c>
      <c r="D6207" s="40" t="s">
        <v>2156</v>
      </c>
      <c r="E6207" s="52" t="s">
        <v>149</v>
      </c>
      <c r="F6207" s="52" t="s">
        <v>0</v>
      </c>
      <c r="G6207" s="52" t="s">
        <v>0</v>
      </c>
      <c r="H6207" s="6" t="s">
        <v>46</v>
      </c>
      <c r="I6207" s="109">
        <f t="shared" si="2186"/>
        <v>3000</v>
      </c>
      <c r="J6207" s="109">
        <f t="shared" si="2186"/>
        <v>3000</v>
      </c>
      <c r="K6207" s="109">
        <f t="shared" si="2186"/>
        <v>0</v>
      </c>
      <c r="L6207" s="109">
        <f t="shared" si="2181"/>
        <v>0</v>
      </c>
      <c r="M6207" s="109">
        <f t="shared" si="2186"/>
        <v>0</v>
      </c>
      <c r="N6207" s="109">
        <f t="shared" si="2186"/>
        <v>0</v>
      </c>
      <c r="O6207" s="109">
        <f t="shared" si="2186"/>
        <v>0</v>
      </c>
      <c r="P6207" s="109">
        <f t="shared" si="2182"/>
        <v>0</v>
      </c>
      <c r="Q6207" s="109">
        <f t="shared" si="2183"/>
        <v>0</v>
      </c>
      <c r="R6207" s="35"/>
    </row>
    <row r="6208" spans="1:18" x14ac:dyDescent="0.3">
      <c r="A6208" s="40" t="s">
        <v>2075</v>
      </c>
      <c r="B6208" s="40" t="s">
        <v>154</v>
      </c>
      <c r="C6208" s="40" t="s">
        <v>920</v>
      </c>
      <c r="D6208" s="40" t="s">
        <v>2156</v>
      </c>
      <c r="E6208" s="88" t="s">
        <v>3022</v>
      </c>
      <c r="F6208" s="40"/>
      <c r="G6208" s="81" t="s">
        <v>3051</v>
      </c>
      <c r="H6208" s="9" t="s">
        <v>49</v>
      </c>
      <c r="I6208" s="102">
        <v>3000</v>
      </c>
      <c r="J6208" s="102">
        <v>3000</v>
      </c>
      <c r="K6208" s="102"/>
      <c r="L6208" s="102">
        <f t="shared" si="2181"/>
        <v>0</v>
      </c>
      <c r="M6208" s="102">
        <v>0</v>
      </c>
      <c r="N6208" s="102"/>
      <c r="O6208" s="102"/>
      <c r="P6208" s="102">
        <f t="shared" si="2182"/>
        <v>0</v>
      </c>
      <c r="Q6208" s="102">
        <f t="shared" si="2183"/>
        <v>0</v>
      </c>
      <c r="R6208" s="35"/>
    </row>
    <row r="6209" spans="1:18" s="34" customFormat="1" x14ac:dyDescent="0.3">
      <c r="A6209" s="49" t="s">
        <v>0</v>
      </c>
      <c r="B6209" s="49" t="s">
        <v>0</v>
      </c>
      <c r="C6209" s="49" t="s">
        <v>0</v>
      </c>
      <c r="D6209" s="49" t="s">
        <v>0</v>
      </c>
      <c r="E6209" s="49" t="s">
        <v>0</v>
      </c>
      <c r="F6209" s="49" t="s">
        <v>0</v>
      </c>
      <c r="G6209" s="49" t="s">
        <v>0</v>
      </c>
      <c r="H6209" s="21" t="s">
        <v>2164</v>
      </c>
      <c r="I6209" s="112">
        <f t="shared" ref="I6209:O6209" si="2187">SUM(I6206,I6203,I6180)</f>
        <v>914396</v>
      </c>
      <c r="J6209" s="112">
        <f t="shared" si="2187"/>
        <v>523196</v>
      </c>
      <c r="K6209" s="112">
        <f t="shared" si="2187"/>
        <v>0</v>
      </c>
      <c r="L6209" s="112">
        <f t="shared" si="2181"/>
        <v>81700</v>
      </c>
      <c r="M6209" s="112">
        <f t="shared" si="2187"/>
        <v>23000</v>
      </c>
      <c r="N6209" s="112">
        <f t="shared" si="2187"/>
        <v>28900</v>
      </c>
      <c r="O6209" s="112">
        <f t="shared" si="2187"/>
        <v>29800</v>
      </c>
      <c r="P6209" s="112">
        <f t="shared" si="2182"/>
        <v>81700</v>
      </c>
      <c r="Q6209" s="112">
        <f t="shared" si="2183"/>
        <v>15.615562810113225</v>
      </c>
      <c r="R6209" s="35"/>
    </row>
    <row r="6210" spans="1:18" ht="15" thickBot="1" x14ac:dyDescent="0.35">
      <c r="A6210" s="81" t="s">
        <v>0</v>
      </c>
      <c r="B6210" s="81" t="s">
        <v>0</v>
      </c>
      <c r="C6210" s="81" t="s">
        <v>0</v>
      </c>
      <c r="D6210" s="81" t="s">
        <v>0</v>
      </c>
      <c r="E6210" s="81" t="s">
        <v>0</v>
      </c>
      <c r="F6210" s="81" t="s">
        <v>0</v>
      </c>
      <c r="G6210" s="81" t="s">
        <v>0</v>
      </c>
      <c r="H6210" s="6" t="s">
        <v>152</v>
      </c>
      <c r="I6210" s="104">
        <v>9</v>
      </c>
      <c r="J6210" s="104">
        <v>9</v>
      </c>
      <c r="K6210" s="104"/>
      <c r="L6210" s="104"/>
      <c r="M6210" s="104"/>
      <c r="N6210" s="104"/>
      <c r="O6210" s="104"/>
      <c r="P6210" s="104"/>
      <c r="Q6210" s="104"/>
      <c r="R6210" s="35"/>
    </row>
    <row r="6211" spans="1:18" s="34" customFormat="1" ht="31.2" thickBot="1" x14ac:dyDescent="0.35">
      <c r="A6211" s="127" t="s">
        <v>0</v>
      </c>
      <c r="B6211" s="127" t="s">
        <v>0</v>
      </c>
      <c r="C6211" s="127" t="s">
        <v>0</v>
      </c>
      <c r="D6211" s="127" t="s">
        <v>0</v>
      </c>
      <c r="E6211" s="127" t="s">
        <v>0</v>
      </c>
      <c r="F6211" s="127" t="s">
        <v>0</v>
      </c>
      <c r="G6211" s="127" t="s">
        <v>0</v>
      </c>
      <c r="H6211" s="29" t="s">
        <v>63</v>
      </c>
      <c r="I6211" s="124" t="s">
        <v>3013</v>
      </c>
      <c r="J6211" s="124" t="s">
        <v>2</v>
      </c>
      <c r="K6211" s="124" t="s">
        <v>3097</v>
      </c>
      <c r="L6211" s="124" t="s">
        <v>3097</v>
      </c>
      <c r="M6211" s="124" t="s">
        <v>3098</v>
      </c>
      <c r="N6211" s="124" t="s">
        <v>3099</v>
      </c>
      <c r="O6211" s="124" t="s">
        <v>3100</v>
      </c>
      <c r="P6211" s="124" t="s">
        <v>3097</v>
      </c>
      <c r="Q6211" s="126" t="s">
        <v>3101</v>
      </c>
      <c r="R6211" s="35"/>
    </row>
    <row r="6212" spans="1:18" x14ac:dyDescent="0.3">
      <c r="A6212" s="128"/>
      <c r="B6212" s="128"/>
      <c r="C6212" s="128"/>
      <c r="D6212" s="128"/>
      <c r="E6212" s="128"/>
      <c r="F6212" s="128"/>
      <c r="G6212" s="128"/>
      <c r="H6212" s="10" t="s">
        <v>0</v>
      </c>
      <c r="I6212" s="103">
        <v>1</v>
      </c>
      <c r="J6212" s="103">
        <v>2</v>
      </c>
      <c r="K6212" s="103">
        <v>3</v>
      </c>
      <c r="L6212" s="103" t="s">
        <v>3</v>
      </c>
      <c r="M6212" s="103">
        <v>5</v>
      </c>
      <c r="N6212" s="103">
        <v>6</v>
      </c>
      <c r="O6212" s="103">
        <v>7</v>
      </c>
      <c r="P6212" s="103" t="s">
        <v>3102</v>
      </c>
      <c r="Q6212" s="103">
        <v>9</v>
      </c>
      <c r="R6212" s="35"/>
    </row>
    <row r="6213" spans="1:18" x14ac:dyDescent="0.3">
      <c r="A6213" s="128"/>
      <c r="B6213" s="128"/>
      <c r="C6213" s="128"/>
      <c r="D6213" s="128"/>
      <c r="E6213" s="128"/>
      <c r="F6213" s="128"/>
      <c r="G6213" s="128"/>
      <c r="H6213" s="11" t="s">
        <v>96</v>
      </c>
      <c r="I6213" s="105">
        <f>SUM(I6209)</f>
        <v>914396</v>
      </c>
      <c r="J6213" s="105">
        <f>SUM(J6209)</f>
        <v>523196</v>
      </c>
      <c r="K6213" s="105">
        <f>SUM(K6209)</f>
        <v>0</v>
      </c>
      <c r="L6213" s="105">
        <f t="shared" si="2181"/>
        <v>81700</v>
      </c>
      <c r="M6213" s="105">
        <f>SUM(M6209)</f>
        <v>23000</v>
      </c>
      <c r="N6213" s="105">
        <f t="shared" ref="N6213:O6213" si="2188">SUM(N6209)</f>
        <v>28900</v>
      </c>
      <c r="O6213" s="105">
        <f t="shared" si="2188"/>
        <v>29800</v>
      </c>
      <c r="P6213" s="105">
        <f t="shared" si="2182"/>
        <v>81700</v>
      </c>
      <c r="Q6213" s="105">
        <f t="shared" si="2183"/>
        <v>15.615562810113225</v>
      </c>
      <c r="R6213" s="35"/>
    </row>
    <row r="6214" spans="1:18" x14ac:dyDescent="0.3">
      <c r="A6214" s="128"/>
      <c r="B6214" s="128"/>
      <c r="C6214" s="128"/>
      <c r="D6214" s="128"/>
      <c r="E6214" s="128"/>
      <c r="F6214" s="128"/>
      <c r="G6214" s="128"/>
      <c r="H6214" s="12" t="s">
        <v>62</v>
      </c>
      <c r="I6214" s="105">
        <f>SUM(I6213)</f>
        <v>914396</v>
      </c>
      <c r="J6214" s="105">
        <f>SUM(J6213)</f>
        <v>523196</v>
      </c>
      <c r="K6214" s="105">
        <f>SUM(K6213)</f>
        <v>0</v>
      </c>
      <c r="L6214" s="105">
        <f t="shared" si="2181"/>
        <v>81700</v>
      </c>
      <c r="M6214" s="105">
        <f>SUM(M6213)</f>
        <v>23000</v>
      </c>
      <c r="N6214" s="105">
        <f t="shared" ref="N6214:O6214" si="2189">SUM(N6213)</f>
        <v>28900</v>
      </c>
      <c r="O6214" s="105">
        <f t="shared" si="2189"/>
        <v>29800</v>
      </c>
      <c r="P6214" s="105">
        <f t="shared" si="2182"/>
        <v>81700</v>
      </c>
      <c r="Q6214" s="105">
        <f t="shared" si="2183"/>
        <v>15.615562810113225</v>
      </c>
      <c r="R6214" s="35"/>
    </row>
    <row r="6215" spans="1:18" ht="15" thickBot="1" x14ac:dyDescent="0.35">
      <c r="A6215" s="129"/>
      <c r="B6215" s="129"/>
      <c r="C6215" s="129"/>
      <c r="D6215" s="129"/>
      <c r="E6215" s="129"/>
      <c r="F6215" s="129"/>
      <c r="G6215" s="129"/>
      <c r="R6215" s="35"/>
    </row>
    <row r="6216" spans="1:18" s="34" customFormat="1" ht="31.2" thickBot="1" x14ac:dyDescent="0.35">
      <c r="A6216" s="45" t="s">
        <v>112</v>
      </c>
      <c r="B6216" s="45" t="s">
        <v>113</v>
      </c>
      <c r="C6216" s="45" t="s">
        <v>114</v>
      </c>
      <c r="D6216" s="46" t="s">
        <v>0</v>
      </c>
      <c r="E6216" s="45" t="s">
        <v>3014</v>
      </c>
      <c r="F6216" s="45" t="s">
        <v>115</v>
      </c>
      <c r="G6216" s="45" t="s">
        <v>116</v>
      </c>
      <c r="H6216" s="29" t="s">
        <v>1</v>
      </c>
      <c r="I6216" s="124" t="s">
        <v>3013</v>
      </c>
      <c r="J6216" s="124" t="s">
        <v>2</v>
      </c>
      <c r="K6216" s="124" t="s">
        <v>3097</v>
      </c>
      <c r="L6216" s="124" t="s">
        <v>3097</v>
      </c>
      <c r="M6216" s="124" t="s">
        <v>3098</v>
      </c>
      <c r="N6216" s="124" t="s">
        <v>3099</v>
      </c>
      <c r="O6216" s="124" t="s">
        <v>3100</v>
      </c>
      <c r="P6216" s="124" t="s">
        <v>3097</v>
      </c>
      <c r="Q6216" s="126" t="s">
        <v>3101</v>
      </c>
      <c r="R6216" s="35"/>
    </row>
    <row r="6217" spans="1:18" x14ac:dyDescent="0.3">
      <c r="A6217" s="50" t="s">
        <v>0</v>
      </c>
      <c r="B6217" s="50" t="s">
        <v>0</v>
      </c>
      <c r="C6217" s="50" t="s">
        <v>0</v>
      </c>
      <c r="D6217" s="51" t="s">
        <v>0</v>
      </c>
      <c r="E6217" s="51" t="s">
        <v>0</v>
      </c>
      <c r="F6217" s="86" t="s">
        <v>0</v>
      </c>
      <c r="G6217" s="87" t="s">
        <v>0</v>
      </c>
      <c r="H6217" s="8" t="s">
        <v>0</v>
      </c>
      <c r="I6217" s="103">
        <v>1</v>
      </c>
      <c r="J6217" s="103">
        <v>2</v>
      </c>
      <c r="K6217" s="103">
        <v>3</v>
      </c>
      <c r="L6217" s="103" t="s">
        <v>3</v>
      </c>
      <c r="M6217" s="103">
        <v>5</v>
      </c>
      <c r="N6217" s="103">
        <v>6</v>
      </c>
      <c r="O6217" s="103">
        <v>7</v>
      </c>
      <c r="P6217" s="103" t="s">
        <v>3102</v>
      </c>
      <c r="Q6217" s="103">
        <v>9</v>
      </c>
      <c r="R6217" s="35"/>
    </row>
    <row r="6218" spans="1:18" x14ac:dyDescent="0.3">
      <c r="A6218" s="41" t="s">
        <v>2075</v>
      </c>
      <c r="B6218" s="41" t="s">
        <v>154</v>
      </c>
      <c r="C6218" s="40" t="s">
        <v>930</v>
      </c>
      <c r="D6218" s="40" t="s">
        <v>2165</v>
      </c>
      <c r="E6218" s="52" t="s">
        <v>0</v>
      </c>
      <c r="F6218" s="52" t="s">
        <v>0</v>
      </c>
      <c r="G6218" s="52" t="s">
        <v>0</v>
      </c>
      <c r="H6218" s="6" t="s">
        <v>2166</v>
      </c>
      <c r="I6218" s="102"/>
      <c r="J6218" s="102"/>
      <c r="K6218" s="102"/>
      <c r="L6218" s="102">
        <f t="shared" si="2181"/>
        <v>0</v>
      </c>
      <c r="M6218" s="102">
        <v>0</v>
      </c>
      <c r="N6218" s="102"/>
      <c r="O6218" s="102"/>
      <c r="P6218" s="102">
        <f t="shared" si="2182"/>
        <v>0</v>
      </c>
      <c r="Q6218" s="102" t="str">
        <f t="shared" si="2183"/>
        <v>-</v>
      </c>
      <c r="R6218" s="35"/>
    </row>
    <row r="6219" spans="1:18" s="34" customFormat="1" ht="20.399999999999999" x14ac:dyDescent="0.3">
      <c r="A6219" s="43" t="s">
        <v>0</v>
      </c>
      <c r="B6219" s="43" t="s">
        <v>0</v>
      </c>
      <c r="C6219" s="43" t="s">
        <v>0</v>
      </c>
      <c r="D6219" s="49" t="s">
        <v>0</v>
      </c>
      <c r="E6219" s="49" t="s">
        <v>0</v>
      </c>
      <c r="F6219" s="49" t="s">
        <v>0</v>
      </c>
      <c r="G6219" s="49" t="s">
        <v>0</v>
      </c>
      <c r="H6219" s="21" t="s">
        <v>26</v>
      </c>
      <c r="I6219" s="112">
        <f>SUM(I6220,I6227,I6229)</f>
        <v>795606</v>
      </c>
      <c r="J6219" s="112">
        <f>SUM(J6220,J6227,J6229)</f>
        <v>754606</v>
      </c>
      <c r="K6219" s="112">
        <f>SUM(K6220,K6227,K6229)</f>
        <v>0</v>
      </c>
      <c r="L6219" s="112">
        <f t="shared" si="2181"/>
        <v>182989</v>
      </c>
      <c r="M6219" s="112">
        <f>SUM(M6220,M6227,M6229)</f>
        <v>51539</v>
      </c>
      <c r="N6219" s="112">
        <f t="shared" ref="N6219:O6219" si="2190">SUM(N6220,N6227,N6229)</f>
        <v>68430</v>
      </c>
      <c r="O6219" s="112">
        <f t="shared" si="2190"/>
        <v>63020</v>
      </c>
      <c r="P6219" s="112">
        <f t="shared" si="2182"/>
        <v>182989</v>
      </c>
      <c r="Q6219" s="112">
        <f t="shared" si="2183"/>
        <v>24.249608404915943</v>
      </c>
      <c r="R6219" s="35"/>
    </row>
    <row r="6220" spans="1:18" x14ac:dyDescent="0.3">
      <c r="A6220" s="40" t="s">
        <v>2075</v>
      </c>
      <c r="B6220" s="40" t="s">
        <v>154</v>
      </c>
      <c r="C6220" s="40" t="s">
        <v>930</v>
      </c>
      <c r="D6220" s="40" t="s">
        <v>2165</v>
      </c>
      <c r="E6220" s="52" t="s">
        <v>119</v>
      </c>
      <c r="F6220" s="52" t="s">
        <v>0</v>
      </c>
      <c r="G6220" s="52" t="s">
        <v>0</v>
      </c>
      <c r="H6220" s="6" t="s">
        <v>5</v>
      </c>
      <c r="I6220" s="104">
        <f>SUM(I6221,I6222)</f>
        <v>592800</v>
      </c>
      <c r="J6220" s="104">
        <f>SUM(J6221,J6222)</f>
        <v>592800</v>
      </c>
      <c r="K6220" s="104">
        <f>SUM(K6221,K6222)</f>
        <v>0</v>
      </c>
      <c r="L6220" s="104">
        <f t="shared" si="2181"/>
        <v>146874</v>
      </c>
      <c r="M6220" s="104">
        <f>SUM(M6221,M6222)</f>
        <v>46944</v>
      </c>
      <c r="N6220" s="104">
        <f t="shared" ref="N6220:O6220" si="2191">SUM(N6221,N6222)</f>
        <v>51880</v>
      </c>
      <c r="O6220" s="104">
        <f t="shared" si="2191"/>
        <v>48050</v>
      </c>
      <c r="P6220" s="104">
        <f t="shared" si="2182"/>
        <v>146874</v>
      </c>
      <c r="Q6220" s="104">
        <f t="shared" si="2183"/>
        <v>24.776315789473685</v>
      </c>
      <c r="R6220" s="35"/>
    </row>
    <row r="6221" spans="1:18" x14ac:dyDescent="0.3">
      <c r="A6221" s="40" t="s">
        <v>2075</v>
      </c>
      <c r="B6221" s="40" t="s">
        <v>154</v>
      </c>
      <c r="C6221" s="40" t="s">
        <v>930</v>
      </c>
      <c r="D6221" s="40" t="s">
        <v>2165</v>
      </c>
      <c r="E6221" s="88" t="s">
        <v>3015</v>
      </c>
      <c r="F6221" s="40"/>
      <c r="G6221" s="81" t="s">
        <v>3051</v>
      </c>
      <c r="H6221" s="9" t="s">
        <v>6</v>
      </c>
      <c r="I6221" s="102">
        <v>520000</v>
      </c>
      <c r="J6221" s="102">
        <v>520000</v>
      </c>
      <c r="K6221" s="102"/>
      <c r="L6221" s="102">
        <f t="shared" si="2181"/>
        <v>129044</v>
      </c>
      <c r="M6221" s="102">
        <v>42444</v>
      </c>
      <c r="N6221" s="102">
        <v>43300</v>
      </c>
      <c r="O6221" s="102">
        <v>43300</v>
      </c>
      <c r="P6221" s="102">
        <f t="shared" si="2182"/>
        <v>129044</v>
      </c>
      <c r="Q6221" s="102">
        <f t="shared" si="2183"/>
        <v>24.816153846153846</v>
      </c>
      <c r="R6221" s="35"/>
    </row>
    <row r="6222" spans="1:18" x14ac:dyDescent="0.3">
      <c r="A6222" s="41" t="s">
        <v>2075</v>
      </c>
      <c r="B6222" s="41" t="s">
        <v>154</v>
      </c>
      <c r="C6222" s="41" t="s">
        <v>930</v>
      </c>
      <c r="D6222" s="41" t="s">
        <v>2165</v>
      </c>
      <c r="E6222" s="41" t="s">
        <v>120</v>
      </c>
      <c r="F6222" s="40" t="s">
        <v>0</v>
      </c>
      <c r="G6222" s="81" t="s">
        <v>0</v>
      </c>
      <c r="H6222" s="6" t="s">
        <v>7</v>
      </c>
      <c r="I6222" s="104">
        <f>SUM(I6223:I6226)</f>
        <v>72800</v>
      </c>
      <c r="J6222" s="104">
        <f>SUM(J6223:J6226)</f>
        <v>72800</v>
      </c>
      <c r="K6222" s="104">
        <f>SUM(K6223:K6226)</f>
        <v>0</v>
      </c>
      <c r="L6222" s="104">
        <f t="shared" si="2181"/>
        <v>17830</v>
      </c>
      <c r="M6222" s="104">
        <f>SUM(M6223:M6226)</f>
        <v>4500</v>
      </c>
      <c r="N6222" s="104">
        <f t="shared" ref="N6222:O6222" si="2192">SUM(N6223:N6226)</f>
        <v>8580</v>
      </c>
      <c r="O6222" s="104">
        <f t="shared" si="2192"/>
        <v>4750</v>
      </c>
      <c r="P6222" s="104">
        <f t="shared" si="2182"/>
        <v>17830</v>
      </c>
      <c r="Q6222" s="104">
        <f t="shared" si="2183"/>
        <v>24.491758241758241</v>
      </c>
      <c r="R6222" s="35"/>
    </row>
    <row r="6223" spans="1:18" x14ac:dyDescent="0.3">
      <c r="A6223" s="40" t="s">
        <v>2075</v>
      </c>
      <c r="B6223" s="40" t="s">
        <v>154</v>
      </c>
      <c r="C6223" s="40" t="s">
        <v>930</v>
      </c>
      <c r="D6223" s="40" t="s">
        <v>2165</v>
      </c>
      <c r="E6223" s="88" t="s">
        <v>3016</v>
      </c>
      <c r="F6223" s="40" t="s">
        <v>2167</v>
      </c>
      <c r="G6223" s="81" t="s">
        <v>3051</v>
      </c>
      <c r="H6223" s="9" t="s">
        <v>9</v>
      </c>
      <c r="I6223" s="102">
        <v>10000</v>
      </c>
      <c r="J6223" s="102">
        <v>10000</v>
      </c>
      <c r="K6223" s="102"/>
      <c r="L6223" s="102">
        <f t="shared" si="2181"/>
        <v>2251</v>
      </c>
      <c r="M6223" s="102">
        <v>751</v>
      </c>
      <c r="N6223" s="102">
        <v>750</v>
      </c>
      <c r="O6223" s="102">
        <v>750</v>
      </c>
      <c r="P6223" s="102">
        <f t="shared" si="2182"/>
        <v>2251</v>
      </c>
      <c r="Q6223" s="102">
        <f t="shared" si="2183"/>
        <v>22.509999999999998</v>
      </c>
      <c r="R6223" s="35"/>
    </row>
    <row r="6224" spans="1:18" x14ac:dyDescent="0.3">
      <c r="A6224" s="40" t="s">
        <v>2075</v>
      </c>
      <c r="B6224" s="40" t="s">
        <v>154</v>
      </c>
      <c r="C6224" s="40" t="s">
        <v>930</v>
      </c>
      <c r="D6224" s="40" t="s">
        <v>2165</v>
      </c>
      <c r="E6224" s="88" t="s">
        <v>3016</v>
      </c>
      <c r="F6224" s="40" t="s">
        <v>2168</v>
      </c>
      <c r="G6224" s="81" t="s">
        <v>3051</v>
      </c>
      <c r="H6224" s="9" t="s">
        <v>12</v>
      </c>
      <c r="I6224" s="102">
        <v>47600</v>
      </c>
      <c r="J6224" s="102">
        <v>47600</v>
      </c>
      <c r="K6224" s="102"/>
      <c r="L6224" s="102">
        <f t="shared" si="2181"/>
        <v>11749</v>
      </c>
      <c r="M6224" s="102">
        <v>3749</v>
      </c>
      <c r="N6224" s="102">
        <v>4000</v>
      </c>
      <c r="O6224" s="102">
        <v>4000</v>
      </c>
      <c r="P6224" s="102">
        <f t="shared" si="2182"/>
        <v>11749</v>
      </c>
      <c r="Q6224" s="102">
        <f t="shared" si="2183"/>
        <v>24.682773109243698</v>
      </c>
      <c r="R6224" s="35"/>
    </row>
    <row r="6225" spans="1:18" x14ac:dyDescent="0.3">
      <c r="A6225" s="40" t="s">
        <v>2075</v>
      </c>
      <c r="B6225" s="40" t="s">
        <v>154</v>
      </c>
      <c r="C6225" s="40" t="s">
        <v>930</v>
      </c>
      <c r="D6225" s="40" t="s">
        <v>2165</v>
      </c>
      <c r="E6225" s="88" t="s">
        <v>3016</v>
      </c>
      <c r="F6225" s="40" t="s">
        <v>2169</v>
      </c>
      <c r="G6225" s="81" t="s">
        <v>3051</v>
      </c>
      <c r="H6225" s="9" t="s">
        <v>10</v>
      </c>
      <c r="I6225" s="102">
        <v>10200</v>
      </c>
      <c r="J6225" s="102">
        <v>10200</v>
      </c>
      <c r="K6225" s="102"/>
      <c r="L6225" s="102">
        <f t="shared" si="2181"/>
        <v>0</v>
      </c>
      <c r="M6225" s="102">
        <v>0</v>
      </c>
      <c r="N6225" s="102"/>
      <c r="O6225" s="102"/>
      <c r="P6225" s="102">
        <f t="shared" si="2182"/>
        <v>0</v>
      </c>
      <c r="Q6225" s="102">
        <f t="shared" si="2183"/>
        <v>0</v>
      </c>
      <c r="R6225" s="35"/>
    </row>
    <row r="6226" spans="1:18" x14ac:dyDescent="0.3">
      <c r="A6226" s="40" t="s">
        <v>2075</v>
      </c>
      <c r="B6226" s="40" t="s">
        <v>154</v>
      </c>
      <c r="C6226" s="40" t="s">
        <v>930</v>
      </c>
      <c r="D6226" s="40" t="s">
        <v>2165</v>
      </c>
      <c r="E6226" s="88" t="s">
        <v>3016</v>
      </c>
      <c r="F6226" s="40" t="s">
        <v>2170</v>
      </c>
      <c r="G6226" s="81" t="s">
        <v>3051</v>
      </c>
      <c r="H6226" s="9" t="s">
        <v>11</v>
      </c>
      <c r="I6226" s="102">
        <v>5000</v>
      </c>
      <c r="J6226" s="102">
        <v>5000</v>
      </c>
      <c r="K6226" s="102"/>
      <c r="L6226" s="102">
        <f t="shared" si="2181"/>
        <v>3830</v>
      </c>
      <c r="M6226" s="102">
        <v>0</v>
      </c>
      <c r="N6226" s="102">
        <v>3830</v>
      </c>
      <c r="O6226" s="102"/>
      <c r="P6226" s="102">
        <f t="shared" si="2182"/>
        <v>3830</v>
      </c>
      <c r="Q6226" s="102">
        <f t="shared" si="2183"/>
        <v>76.599999999999994</v>
      </c>
      <c r="R6226" s="35"/>
    </row>
    <row r="6227" spans="1:18" x14ac:dyDescent="0.3">
      <c r="A6227" s="40" t="s">
        <v>2075</v>
      </c>
      <c r="B6227" s="40" t="s">
        <v>154</v>
      </c>
      <c r="C6227" s="40" t="s">
        <v>930</v>
      </c>
      <c r="D6227" s="40" t="s">
        <v>2165</v>
      </c>
      <c r="E6227" s="52" t="s">
        <v>124</v>
      </c>
      <c r="F6227" s="52" t="s">
        <v>0</v>
      </c>
      <c r="G6227" s="52" t="s">
        <v>0</v>
      </c>
      <c r="H6227" s="6" t="s">
        <v>14</v>
      </c>
      <c r="I6227" s="104">
        <f>SUM(I6228)</f>
        <v>52000</v>
      </c>
      <c r="J6227" s="104">
        <f>SUM(J6228)</f>
        <v>52000</v>
      </c>
      <c r="K6227" s="104">
        <f>SUM(K6228)</f>
        <v>0</v>
      </c>
      <c r="L6227" s="104">
        <f t="shared" si="2181"/>
        <v>15258</v>
      </c>
      <c r="M6227" s="104">
        <f>SUM(M6228)</f>
        <v>4458</v>
      </c>
      <c r="N6227" s="104">
        <f t="shared" ref="N6227:O6227" si="2193">SUM(N6228)</f>
        <v>6500</v>
      </c>
      <c r="O6227" s="104">
        <f t="shared" si="2193"/>
        <v>4300</v>
      </c>
      <c r="P6227" s="104">
        <f t="shared" si="2182"/>
        <v>15258</v>
      </c>
      <c r="Q6227" s="104">
        <f t="shared" si="2183"/>
        <v>29.342307692307688</v>
      </c>
      <c r="R6227" s="35"/>
    </row>
    <row r="6228" spans="1:18" x14ac:dyDescent="0.3">
      <c r="A6228" s="40" t="s">
        <v>2075</v>
      </c>
      <c r="B6228" s="40" t="s">
        <v>154</v>
      </c>
      <c r="C6228" s="40" t="s">
        <v>930</v>
      </c>
      <c r="D6228" s="40" t="s">
        <v>2165</v>
      </c>
      <c r="E6228" s="88" t="s">
        <v>3017</v>
      </c>
      <c r="F6228" s="40"/>
      <c r="G6228" s="81" t="s">
        <v>3051</v>
      </c>
      <c r="H6228" s="9" t="s">
        <v>15</v>
      </c>
      <c r="I6228" s="102">
        <v>52000</v>
      </c>
      <c r="J6228" s="102">
        <v>52000</v>
      </c>
      <c r="K6228" s="102"/>
      <c r="L6228" s="102">
        <f t="shared" si="2181"/>
        <v>15258</v>
      </c>
      <c r="M6228" s="102">
        <v>4458</v>
      </c>
      <c r="N6228" s="102">
        <v>6500</v>
      </c>
      <c r="O6228" s="102">
        <v>4300</v>
      </c>
      <c r="P6228" s="102">
        <f t="shared" si="2182"/>
        <v>15258</v>
      </c>
      <c r="Q6228" s="102">
        <f t="shared" si="2183"/>
        <v>29.342307692307688</v>
      </c>
      <c r="R6228" s="35"/>
    </row>
    <row r="6229" spans="1:18" x14ac:dyDescent="0.3">
      <c r="A6229" s="40" t="s">
        <v>2075</v>
      </c>
      <c r="B6229" s="40" t="s">
        <v>154</v>
      </c>
      <c r="C6229" s="40" t="s">
        <v>930</v>
      </c>
      <c r="D6229" s="40" t="s">
        <v>2165</v>
      </c>
      <c r="E6229" s="52" t="s">
        <v>125</v>
      </c>
      <c r="F6229" s="52" t="s">
        <v>0</v>
      </c>
      <c r="G6229" s="52" t="s">
        <v>0</v>
      </c>
      <c r="H6229" s="6" t="s">
        <v>16</v>
      </c>
      <c r="I6229" s="104">
        <f>SUM(I6230:I6238)</f>
        <v>150806</v>
      </c>
      <c r="J6229" s="104">
        <f>SUM(J6230:J6238)</f>
        <v>109806</v>
      </c>
      <c r="K6229" s="104">
        <f>SUM(K6230:K6238)</f>
        <v>0</v>
      </c>
      <c r="L6229" s="104">
        <f t="shared" si="2181"/>
        <v>20857</v>
      </c>
      <c r="M6229" s="104">
        <f>SUM(M6230:M6238)</f>
        <v>137</v>
      </c>
      <c r="N6229" s="104">
        <f t="shared" ref="N6229:O6229" si="2194">SUM(N6230:N6238)</f>
        <v>10050</v>
      </c>
      <c r="O6229" s="104">
        <f t="shared" si="2194"/>
        <v>10670</v>
      </c>
      <c r="P6229" s="104">
        <f t="shared" si="2182"/>
        <v>20857</v>
      </c>
      <c r="Q6229" s="104">
        <f t="shared" si="2183"/>
        <v>18.994408320128226</v>
      </c>
      <c r="R6229" s="35"/>
    </row>
    <row r="6230" spans="1:18" x14ac:dyDescent="0.3">
      <c r="A6230" s="40" t="s">
        <v>2075</v>
      </c>
      <c r="B6230" s="40" t="s">
        <v>154</v>
      </c>
      <c r="C6230" s="40" t="s">
        <v>930</v>
      </c>
      <c r="D6230" s="40" t="s">
        <v>2165</v>
      </c>
      <c r="E6230" s="88" t="s">
        <v>3018</v>
      </c>
      <c r="F6230" s="40"/>
      <c r="G6230" s="81" t="s">
        <v>3051</v>
      </c>
      <c r="H6230" s="9" t="s">
        <v>17</v>
      </c>
      <c r="I6230" s="102">
        <v>4000</v>
      </c>
      <c r="J6230" s="102">
        <v>2000</v>
      </c>
      <c r="K6230" s="102"/>
      <c r="L6230" s="102">
        <f t="shared" si="2181"/>
        <v>0</v>
      </c>
      <c r="M6230" s="102">
        <v>0</v>
      </c>
      <c r="N6230" s="102"/>
      <c r="O6230" s="102"/>
      <c r="P6230" s="102">
        <f t="shared" si="2182"/>
        <v>0</v>
      </c>
      <c r="Q6230" s="102">
        <f t="shared" si="2183"/>
        <v>0</v>
      </c>
      <c r="R6230" s="35"/>
    </row>
    <row r="6231" spans="1:18" x14ac:dyDescent="0.3">
      <c r="A6231" s="40" t="s">
        <v>2075</v>
      </c>
      <c r="B6231" s="40" t="s">
        <v>154</v>
      </c>
      <c r="C6231" s="40" t="s">
        <v>930</v>
      </c>
      <c r="D6231" s="40" t="s">
        <v>2165</v>
      </c>
      <c r="E6231" s="88" t="s">
        <v>3031</v>
      </c>
      <c r="F6231" s="40"/>
      <c r="G6231" s="81" t="s">
        <v>3051</v>
      </c>
      <c r="H6231" s="9" t="s">
        <v>18</v>
      </c>
      <c r="I6231" s="102">
        <v>19200</v>
      </c>
      <c r="J6231" s="102">
        <v>19200</v>
      </c>
      <c r="K6231" s="102"/>
      <c r="L6231" s="102">
        <f t="shared" si="2181"/>
        <v>6000</v>
      </c>
      <c r="M6231" s="102">
        <v>0</v>
      </c>
      <c r="N6231" s="102">
        <v>3000</v>
      </c>
      <c r="O6231" s="102">
        <v>3000</v>
      </c>
      <c r="P6231" s="102">
        <f t="shared" si="2182"/>
        <v>6000</v>
      </c>
      <c r="Q6231" s="102">
        <f t="shared" si="2183"/>
        <v>31.25</v>
      </c>
      <c r="R6231" s="35"/>
    </row>
    <row r="6232" spans="1:18" x14ac:dyDescent="0.3">
      <c r="A6232" s="40" t="s">
        <v>2075</v>
      </c>
      <c r="B6232" s="40" t="s">
        <v>154</v>
      </c>
      <c r="C6232" s="40" t="s">
        <v>930</v>
      </c>
      <c r="D6232" s="40" t="s">
        <v>2165</v>
      </c>
      <c r="E6232" s="88" t="s">
        <v>3032</v>
      </c>
      <c r="F6232" s="40"/>
      <c r="G6232" s="81" t="s">
        <v>3051</v>
      </c>
      <c r="H6232" s="9" t="s">
        <v>19</v>
      </c>
      <c r="I6232" s="102">
        <v>15750</v>
      </c>
      <c r="J6232" s="102">
        <v>15750</v>
      </c>
      <c r="K6232" s="102"/>
      <c r="L6232" s="102">
        <f t="shared" si="2181"/>
        <v>2600</v>
      </c>
      <c r="M6232" s="102">
        <v>0</v>
      </c>
      <c r="N6232" s="102">
        <v>1300</v>
      </c>
      <c r="O6232" s="102">
        <v>1300</v>
      </c>
      <c r="P6232" s="102">
        <f t="shared" si="2182"/>
        <v>2600</v>
      </c>
      <c r="Q6232" s="102">
        <f t="shared" si="2183"/>
        <v>16.507936507936506</v>
      </c>
      <c r="R6232" s="35"/>
    </row>
    <row r="6233" spans="1:18" x14ac:dyDescent="0.3">
      <c r="A6233" s="40" t="s">
        <v>2075</v>
      </c>
      <c r="B6233" s="40" t="s">
        <v>154</v>
      </c>
      <c r="C6233" s="40" t="s">
        <v>930</v>
      </c>
      <c r="D6233" s="40" t="s">
        <v>2165</v>
      </c>
      <c r="E6233" s="88" t="s">
        <v>3026</v>
      </c>
      <c r="F6233" s="40"/>
      <c r="G6233" s="81" t="s">
        <v>3051</v>
      </c>
      <c r="H6233" s="9" t="s">
        <v>20</v>
      </c>
      <c r="I6233" s="102">
        <v>6750</v>
      </c>
      <c r="J6233" s="102">
        <v>6750</v>
      </c>
      <c r="K6233" s="102"/>
      <c r="L6233" s="102">
        <f t="shared" si="2181"/>
        <v>1100</v>
      </c>
      <c r="M6233" s="102">
        <v>0</v>
      </c>
      <c r="N6233" s="102">
        <v>600</v>
      </c>
      <c r="O6233" s="102">
        <v>500</v>
      </c>
      <c r="P6233" s="102">
        <f t="shared" si="2182"/>
        <v>1100</v>
      </c>
      <c r="Q6233" s="102">
        <f t="shared" si="2183"/>
        <v>16.296296296296298</v>
      </c>
      <c r="R6233" s="35"/>
    </row>
    <row r="6234" spans="1:18" x14ac:dyDescent="0.3">
      <c r="A6234" s="40" t="s">
        <v>2075</v>
      </c>
      <c r="B6234" s="40" t="s">
        <v>154</v>
      </c>
      <c r="C6234" s="40" t="s">
        <v>930</v>
      </c>
      <c r="D6234" s="40" t="s">
        <v>2165</v>
      </c>
      <c r="E6234" s="88" t="s">
        <v>3033</v>
      </c>
      <c r="F6234" s="40"/>
      <c r="G6234" s="81" t="s">
        <v>3051</v>
      </c>
      <c r="H6234" s="9" t="s">
        <v>21</v>
      </c>
      <c r="I6234" s="102">
        <v>1125</v>
      </c>
      <c r="J6234" s="102">
        <v>1125</v>
      </c>
      <c r="K6234" s="102"/>
      <c r="L6234" s="102">
        <f t="shared" si="2181"/>
        <v>200</v>
      </c>
      <c r="M6234" s="102">
        <v>0</v>
      </c>
      <c r="N6234" s="102">
        <v>100</v>
      </c>
      <c r="O6234" s="102">
        <v>100</v>
      </c>
      <c r="P6234" s="102">
        <f t="shared" si="2182"/>
        <v>200</v>
      </c>
      <c r="Q6234" s="102">
        <f t="shared" si="2183"/>
        <v>17.777777777777779</v>
      </c>
      <c r="R6234" s="35"/>
    </row>
    <row r="6235" spans="1:18" x14ac:dyDescent="0.3">
      <c r="A6235" s="40" t="s">
        <v>2075</v>
      </c>
      <c r="B6235" s="40" t="s">
        <v>154</v>
      </c>
      <c r="C6235" s="40" t="s">
        <v>930</v>
      </c>
      <c r="D6235" s="40" t="s">
        <v>2165</v>
      </c>
      <c r="E6235" s="88" t="s">
        <v>3034</v>
      </c>
      <c r="F6235" s="40"/>
      <c r="G6235" s="81" t="s">
        <v>3051</v>
      </c>
      <c r="H6235" s="9" t="s">
        <v>22</v>
      </c>
      <c r="I6235" s="102">
        <v>13500</v>
      </c>
      <c r="J6235" s="102">
        <v>13500</v>
      </c>
      <c r="K6235" s="102"/>
      <c r="L6235" s="102">
        <f t="shared" si="2181"/>
        <v>2250</v>
      </c>
      <c r="M6235" s="102">
        <v>0</v>
      </c>
      <c r="N6235" s="102">
        <v>1125</v>
      </c>
      <c r="O6235" s="102">
        <v>1125</v>
      </c>
      <c r="P6235" s="102">
        <f t="shared" si="2182"/>
        <v>2250</v>
      </c>
      <c r="Q6235" s="102">
        <f t="shared" si="2183"/>
        <v>16.666666666666664</v>
      </c>
      <c r="R6235" s="35"/>
    </row>
    <row r="6236" spans="1:18" x14ac:dyDescent="0.3">
      <c r="A6236" s="40" t="s">
        <v>2075</v>
      </c>
      <c r="B6236" s="40" t="s">
        <v>154</v>
      </c>
      <c r="C6236" s="40" t="s">
        <v>930</v>
      </c>
      <c r="D6236" s="40" t="s">
        <v>2165</v>
      </c>
      <c r="E6236" s="88" t="s">
        <v>3035</v>
      </c>
      <c r="F6236" s="40"/>
      <c r="G6236" s="81" t="s">
        <v>3051</v>
      </c>
      <c r="H6236" s="9" t="s">
        <v>23</v>
      </c>
      <c r="I6236" s="102">
        <v>37000</v>
      </c>
      <c r="J6236" s="102">
        <v>15000</v>
      </c>
      <c r="K6236" s="102"/>
      <c r="L6236" s="102">
        <f t="shared" si="2181"/>
        <v>2000</v>
      </c>
      <c r="M6236" s="102">
        <v>0</v>
      </c>
      <c r="N6236" s="102">
        <v>1000</v>
      </c>
      <c r="O6236" s="102">
        <v>1000</v>
      </c>
      <c r="P6236" s="102">
        <f t="shared" si="2182"/>
        <v>2000</v>
      </c>
      <c r="Q6236" s="102">
        <f t="shared" si="2183"/>
        <v>13.333333333333334</v>
      </c>
      <c r="R6236" s="35"/>
    </row>
    <row r="6237" spans="1:18" x14ac:dyDescent="0.3">
      <c r="A6237" s="40" t="s">
        <v>2075</v>
      </c>
      <c r="B6237" s="40" t="s">
        <v>154</v>
      </c>
      <c r="C6237" s="40" t="s">
        <v>930</v>
      </c>
      <c r="D6237" s="40" t="s">
        <v>2165</v>
      </c>
      <c r="E6237" s="88" t="s">
        <v>3036</v>
      </c>
      <c r="F6237" s="40"/>
      <c r="G6237" s="81" t="s">
        <v>3051</v>
      </c>
      <c r="H6237" s="9" t="s">
        <v>24</v>
      </c>
      <c r="I6237" s="102">
        <v>5100</v>
      </c>
      <c r="J6237" s="102">
        <v>3100</v>
      </c>
      <c r="K6237" s="102"/>
      <c r="L6237" s="102">
        <f t="shared" si="2181"/>
        <v>820</v>
      </c>
      <c r="M6237" s="102">
        <v>0</v>
      </c>
      <c r="N6237" s="102"/>
      <c r="O6237" s="102">
        <v>820</v>
      </c>
      <c r="P6237" s="102">
        <f t="shared" si="2182"/>
        <v>820</v>
      </c>
      <c r="Q6237" s="102">
        <f t="shared" si="2183"/>
        <v>26.451612903225808</v>
      </c>
      <c r="R6237" s="35"/>
    </row>
    <row r="6238" spans="1:18" x14ac:dyDescent="0.3">
      <c r="A6238" s="41" t="s">
        <v>2075</v>
      </c>
      <c r="B6238" s="41" t="s">
        <v>154</v>
      </c>
      <c r="C6238" s="41" t="s">
        <v>930</v>
      </c>
      <c r="D6238" s="41" t="s">
        <v>2165</v>
      </c>
      <c r="E6238" s="41" t="s">
        <v>127</v>
      </c>
      <c r="F6238" s="40" t="s">
        <v>0</v>
      </c>
      <c r="G6238" s="81" t="s">
        <v>0</v>
      </c>
      <c r="H6238" s="6" t="s">
        <v>25</v>
      </c>
      <c r="I6238" s="104">
        <f>SUM(I6239:I6241)</f>
        <v>48381</v>
      </c>
      <c r="J6238" s="104">
        <f>SUM(J6239:J6241)</f>
        <v>33381</v>
      </c>
      <c r="K6238" s="104">
        <f>SUM(K6239:K6241)</f>
        <v>0</v>
      </c>
      <c r="L6238" s="104">
        <f t="shared" si="2181"/>
        <v>5887</v>
      </c>
      <c r="M6238" s="104">
        <f>SUM(M6239:M6241)</f>
        <v>137</v>
      </c>
      <c r="N6238" s="104">
        <f t="shared" ref="N6238:O6238" si="2195">SUM(N6239:N6241)</f>
        <v>2925</v>
      </c>
      <c r="O6238" s="104">
        <f t="shared" si="2195"/>
        <v>2825</v>
      </c>
      <c r="P6238" s="104">
        <f t="shared" si="2182"/>
        <v>5887</v>
      </c>
      <c r="Q6238" s="104">
        <f t="shared" si="2183"/>
        <v>17.635780833408226</v>
      </c>
      <c r="R6238" s="35"/>
    </row>
    <row r="6239" spans="1:18" x14ac:dyDescent="0.3">
      <c r="A6239" s="40" t="s">
        <v>2075</v>
      </c>
      <c r="B6239" s="40" t="s">
        <v>154</v>
      </c>
      <c r="C6239" s="40" t="s">
        <v>930</v>
      </c>
      <c r="D6239" s="40" t="s">
        <v>2165</v>
      </c>
      <c r="E6239" s="88" t="s">
        <v>3019</v>
      </c>
      <c r="F6239" s="40"/>
      <c r="G6239" s="81" t="s">
        <v>3051</v>
      </c>
      <c r="H6239" s="9" t="s">
        <v>25</v>
      </c>
      <c r="I6239" s="102">
        <v>44300</v>
      </c>
      <c r="J6239" s="102">
        <v>29300</v>
      </c>
      <c r="K6239" s="102"/>
      <c r="L6239" s="102">
        <f t="shared" si="2181"/>
        <v>5000</v>
      </c>
      <c r="M6239" s="102">
        <v>0</v>
      </c>
      <c r="N6239" s="102">
        <v>2500</v>
      </c>
      <c r="O6239" s="102">
        <v>2500</v>
      </c>
      <c r="P6239" s="102">
        <f t="shared" si="2182"/>
        <v>5000</v>
      </c>
      <c r="Q6239" s="102">
        <f t="shared" si="2183"/>
        <v>17.064846416382252</v>
      </c>
      <c r="R6239" s="35"/>
    </row>
    <row r="6240" spans="1:18" x14ac:dyDescent="0.3">
      <c r="A6240" s="40" t="s">
        <v>2075</v>
      </c>
      <c r="B6240" s="40" t="s">
        <v>154</v>
      </c>
      <c r="C6240" s="40" t="s">
        <v>930</v>
      </c>
      <c r="D6240" s="40" t="s">
        <v>2165</v>
      </c>
      <c r="E6240" s="88" t="s">
        <v>3019</v>
      </c>
      <c r="F6240" s="40" t="s">
        <v>2171</v>
      </c>
      <c r="G6240" s="81" t="s">
        <v>3051</v>
      </c>
      <c r="H6240" s="9" t="s">
        <v>135</v>
      </c>
      <c r="I6240" s="102">
        <v>1381</v>
      </c>
      <c r="J6240" s="102">
        <v>1381</v>
      </c>
      <c r="K6240" s="102"/>
      <c r="L6240" s="102">
        <f t="shared" si="2181"/>
        <v>437</v>
      </c>
      <c r="M6240" s="102">
        <v>137</v>
      </c>
      <c r="N6240" s="102">
        <v>200</v>
      </c>
      <c r="O6240" s="102">
        <v>100</v>
      </c>
      <c r="P6240" s="102">
        <f t="shared" si="2182"/>
        <v>437</v>
      </c>
      <c r="Q6240" s="102">
        <f t="shared" si="2183"/>
        <v>31.643736422881968</v>
      </c>
      <c r="R6240" s="35"/>
    </row>
    <row r="6241" spans="1:18" ht="20.399999999999999" x14ac:dyDescent="0.3">
      <c r="A6241" s="40" t="s">
        <v>2075</v>
      </c>
      <c r="B6241" s="40" t="s">
        <v>154</v>
      </c>
      <c r="C6241" s="40" t="s">
        <v>930</v>
      </c>
      <c r="D6241" s="40" t="s">
        <v>2165</v>
      </c>
      <c r="E6241" s="88" t="s">
        <v>3019</v>
      </c>
      <c r="F6241" s="40" t="s">
        <v>2172</v>
      </c>
      <c r="G6241" s="81" t="s">
        <v>3051</v>
      </c>
      <c r="H6241" s="9" t="s">
        <v>141</v>
      </c>
      <c r="I6241" s="102">
        <v>2700</v>
      </c>
      <c r="J6241" s="102">
        <v>2700</v>
      </c>
      <c r="K6241" s="102"/>
      <c r="L6241" s="102">
        <f t="shared" si="2181"/>
        <v>450</v>
      </c>
      <c r="M6241" s="102">
        <v>0</v>
      </c>
      <c r="N6241" s="102">
        <v>225</v>
      </c>
      <c r="O6241" s="102">
        <v>225</v>
      </c>
      <c r="P6241" s="102">
        <f t="shared" si="2182"/>
        <v>450</v>
      </c>
      <c r="Q6241" s="102">
        <f t="shared" si="2183"/>
        <v>16.666666666666664</v>
      </c>
      <c r="R6241" s="35"/>
    </row>
    <row r="6242" spans="1:18" s="34" customFormat="1" ht="20.399999999999999" x14ac:dyDescent="0.3">
      <c r="A6242" s="43" t="s">
        <v>0</v>
      </c>
      <c r="B6242" s="43" t="s">
        <v>0</v>
      </c>
      <c r="C6242" s="43" t="s">
        <v>0</v>
      </c>
      <c r="D6242" s="49" t="s">
        <v>0</v>
      </c>
      <c r="E6242" s="49" t="s">
        <v>0</v>
      </c>
      <c r="F6242" s="49" t="s">
        <v>0</v>
      </c>
      <c r="G6242" s="49" t="s">
        <v>0</v>
      </c>
      <c r="H6242" s="21" t="s">
        <v>35</v>
      </c>
      <c r="I6242" s="112">
        <f>SUM(I6243)</f>
        <v>23121</v>
      </c>
      <c r="J6242" s="112">
        <f>SUM(J6243)</f>
        <v>3121</v>
      </c>
      <c r="K6242" s="112">
        <f>SUM(K6243)</f>
        <v>0</v>
      </c>
      <c r="L6242" s="112">
        <f t="shared" si="2181"/>
        <v>0</v>
      </c>
      <c r="M6242" s="112">
        <f>SUM(M6243)</f>
        <v>0</v>
      </c>
      <c r="N6242" s="112">
        <f t="shared" ref="N6242:O6242" si="2196">SUM(N6243)</f>
        <v>0</v>
      </c>
      <c r="O6242" s="112">
        <f t="shared" si="2196"/>
        <v>0</v>
      </c>
      <c r="P6242" s="112">
        <f t="shared" si="2182"/>
        <v>0</v>
      </c>
      <c r="Q6242" s="112">
        <f t="shared" si="2183"/>
        <v>0</v>
      </c>
      <c r="R6242" s="35"/>
    </row>
    <row r="6243" spans="1:18" x14ac:dyDescent="0.3">
      <c r="A6243" s="40" t="s">
        <v>2075</v>
      </c>
      <c r="B6243" s="40" t="s">
        <v>154</v>
      </c>
      <c r="C6243" s="40" t="s">
        <v>930</v>
      </c>
      <c r="D6243" s="40" t="s">
        <v>2165</v>
      </c>
      <c r="E6243" s="52" t="s">
        <v>142</v>
      </c>
      <c r="F6243" s="52" t="s">
        <v>0</v>
      </c>
      <c r="G6243" s="52" t="s">
        <v>0</v>
      </c>
      <c r="H6243" s="6" t="s">
        <v>27</v>
      </c>
      <c r="I6243" s="104">
        <f>SUM(I6244,I6246,I6248)</f>
        <v>23121</v>
      </c>
      <c r="J6243" s="104">
        <f>SUM(J6244,J6246,J6248)</f>
        <v>3121</v>
      </c>
      <c r="K6243" s="104">
        <f>SUM(K6244,K6246,K6248)</f>
        <v>0</v>
      </c>
      <c r="L6243" s="104">
        <f t="shared" si="2181"/>
        <v>0</v>
      </c>
      <c r="M6243" s="104">
        <f>SUM(M6244,M6246,M6248)</f>
        <v>0</v>
      </c>
      <c r="N6243" s="104">
        <f t="shared" ref="N6243:O6243" si="2197">SUM(N6244,N6246,N6248)</f>
        <v>0</v>
      </c>
      <c r="O6243" s="104">
        <f t="shared" si="2197"/>
        <v>0</v>
      </c>
      <c r="P6243" s="104">
        <f t="shared" si="2182"/>
        <v>0</v>
      </c>
      <c r="Q6243" s="104">
        <f t="shared" si="2183"/>
        <v>0</v>
      </c>
      <c r="R6243" s="35"/>
    </row>
    <row r="6244" spans="1:18" x14ac:dyDescent="0.3">
      <c r="A6244" s="41" t="s">
        <v>2075</v>
      </c>
      <c r="B6244" s="41" t="s">
        <v>154</v>
      </c>
      <c r="C6244" s="41" t="s">
        <v>930</v>
      </c>
      <c r="D6244" s="41" t="s">
        <v>2165</v>
      </c>
      <c r="E6244" s="41" t="s">
        <v>175</v>
      </c>
      <c r="F6244" s="40" t="s">
        <v>0</v>
      </c>
      <c r="G6244" s="81" t="s">
        <v>0</v>
      </c>
      <c r="H6244" s="6" t="s">
        <v>29</v>
      </c>
      <c r="I6244" s="104">
        <f>SUM(I6245)</f>
        <v>22021</v>
      </c>
      <c r="J6244" s="104">
        <f>SUM(J6245)</f>
        <v>2021</v>
      </c>
      <c r="K6244" s="104">
        <f>SUM(K6245)</f>
        <v>0</v>
      </c>
      <c r="L6244" s="104">
        <f t="shared" si="2181"/>
        <v>0</v>
      </c>
      <c r="M6244" s="104">
        <f>SUM(M6245)</f>
        <v>0</v>
      </c>
      <c r="N6244" s="104">
        <f t="shared" ref="N6244:O6244" si="2198">SUM(N6245)</f>
        <v>0</v>
      </c>
      <c r="O6244" s="104">
        <f t="shared" si="2198"/>
        <v>0</v>
      </c>
      <c r="P6244" s="104">
        <f t="shared" si="2182"/>
        <v>0</v>
      </c>
      <c r="Q6244" s="104">
        <f t="shared" si="2183"/>
        <v>0</v>
      </c>
      <c r="R6244" s="35"/>
    </row>
    <row r="6245" spans="1:18" x14ac:dyDescent="0.3">
      <c r="A6245" s="40" t="s">
        <v>2075</v>
      </c>
      <c r="B6245" s="40" t="s">
        <v>154</v>
      </c>
      <c r="C6245" s="40" t="s">
        <v>930</v>
      </c>
      <c r="D6245" s="40" t="s">
        <v>2165</v>
      </c>
      <c r="E6245" s="88" t="s">
        <v>3023</v>
      </c>
      <c r="F6245" s="40" t="s">
        <v>2173</v>
      </c>
      <c r="G6245" s="81" t="s">
        <v>3051</v>
      </c>
      <c r="H6245" s="9" t="s">
        <v>2174</v>
      </c>
      <c r="I6245" s="102">
        <v>22021</v>
      </c>
      <c r="J6245" s="102">
        <v>2021</v>
      </c>
      <c r="K6245" s="102"/>
      <c r="L6245" s="102">
        <f t="shared" si="2181"/>
        <v>0</v>
      </c>
      <c r="M6245" s="102">
        <v>0</v>
      </c>
      <c r="N6245" s="102">
        <v>0</v>
      </c>
      <c r="O6245" s="102">
        <v>0</v>
      </c>
      <c r="P6245" s="102">
        <f t="shared" si="2182"/>
        <v>0</v>
      </c>
      <c r="Q6245" s="102">
        <f t="shared" si="2183"/>
        <v>0</v>
      </c>
      <c r="R6245" s="35"/>
    </row>
    <row r="6246" spans="1:18" x14ac:dyDescent="0.3">
      <c r="A6246" s="41" t="s">
        <v>2075</v>
      </c>
      <c r="B6246" s="41" t="s">
        <v>154</v>
      </c>
      <c r="C6246" s="41" t="s">
        <v>930</v>
      </c>
      <c r="D6246" s="41" t="s">
        <v>2165</v>
      </c>
      <c r="E6246" s="41" t="s">
        <v>143</v>
      </c>
      <c r="F6246" s="40" t="s">
        <v>0</v>
      </c>
      <c r="G6246" s="81" t="s">
        <v>0</v>
      </c>
      <c r="H6246" s="6" t="s">
        <v>30</v>
      </c>
      <c r="I6246" s="104">
        <f>SUM(I6247)</f>
        <v>1000</v>
      </c>
      <c r="J6246" s="104">
        <f>SUM(J6247)</f>
        <v>1000</v>
      </c>
      <c r="K6246" s="104">
        <f>SUM(K6247)</f>
        <v>0</v>
      </c>
      <c r="L6246" s="104">
        <f t="shared" si="2181"/>
        <v>0</v>
      </c>
      <c r="M6246" s="104">
        <f>SUM(M6247)</f>
        <v>0</v>
      </c>
      <c r="N6246" s="104">
        <f t="shared" ref="N6246:O6246" si="2199">SUM(N6247)</f>
        <v>0</v>
      </c>
      <c r="O6246" s="104">
        <f t="shared" si="2199"/>
        <v>0</v>
      </c>
      <c r="P6246" s="104">
        <f t="shared" si="2182"/>
        <v>0</v>
      </c>
      <c r="Q6246" s="104">
        <f t="shared" si="2183"/>
        <v>0</v>
      </c>
      <c r="R6246" s="35"/>
    </row>
    <row r="6247" spans="1:18" x14ac:dyDescent="0.3">
      <c r="A6247" s="40" t="s">
        <v>2075</v>
      </c>
      <c r="B6247" s="40" t="s">
        <v>154</v>
      </c>
      <c r="C6247" s="40" t="s">
        <v>930</v>
      </c>
      <c r="D6247" s="40" t="s">
        <v>2165</v>
      </c>
      <c r="E6247" s="88" t="s">
        <v>3020</v>
      </c>
      <c r="F6247" s="40" t="s">
        <v>2175</v>
      </c>
      <c r="G6247" s="81" t="s">
        <v>3051</v>
      </c>
      <c r="H6247" s="9" t="s">
        <v>2176</v>
      </c>
      <c r="I6247" s="102">
        <v>1000</v>
      </c>
      <c r="J6247" s="102">
        <v>1000</v>
      </c>
      <c r="K6247" s="102"/>
      <c r="L6247" s="102">
        <f t="shared" si="2181"/>
        <v>0</v>
      </c>
      <c r="M6247" s="102">
        <v>0</v>
      </c>
      <c r="N6247" s="102"/>
      <c r="O6247" s="102"/>
      <c r="P6247" s="102">
        <f t="shared" si="2182"/>
        <v>0</v>
      </c>
      <c r="Q6247" s="102">
        <f t="shared" si="2183"/>
        <v>0</v>
      </c>
      <c r="R6247" s="35"/>
    </row>
    <row r="6248" spans="1:18" x14ac:dyDescent="0.3">
      <c r="A6248" s="40" t="s">
        <v>2075</v>
      </c>
      <c r="B6248" s="40" t="s">
        <v>154</v>
      </c>
      <c r="C6248" s="40" t="s">
        <v>930</v>
      </c>
      <c r="D6248" s="40" t="s">
        <v>2165</v>
      </c>
      <c r="E6248" s="88" t="s">
        <v>3021</v>
      </c>
      <c r="F6248" s="40"/>
      <c r="G6248" s="81" t="s">
        <v>3051</v>
      </c>
      <c r="H6248" s="9" t="s">
        <v>34</v>
      </c>
      <c r="I6248" s="102">
        <v>100</v>
      </c>
      <c r="J6248" s="102">
        <v>100</v>
      </c>
      <c r="K6248" s="102"/>
      <c r="L6248" s="102">
        <f t="shared" si="2181"/>
        <v>0</v>
      </c>
      <c r="M6248" s="102">
        <v>0</v>
      </c>
      <c r="N6248" s="102"/>
      <c r="O6248" s="102"/>
      <c r="P6248" s="102">
        <f t="shared" si="2182"/>
        <v>0</v>
      </c>
      <c r="Q6248" s="102">
        <f t="shared" si="2183"/>
        <v>0</v>
      </c>
      <c r="R6248" s="35"/>
    </row>
    <row r="6249" spans="1:18" s="34" customFormat="1" ht="20.399999999999999" x14ac:dyDescent="0.3">
      <c r="A6249" s="43" t="s">
        <v>0</v>
      </c>
      <c r="B6249" s="43" t="s">
        <v>0</v>
      </c>
      <c r="C6249" s="43" t="s">
        <v>0</v>
      </c>
      <c r="D6249" s="49" t="s">
        <v>0</v>
      </c>
      <c r="E6249" s="49" t="s">
        <v>0</v>
      </c>
      <c r="F6249" s="49" t="s">
        <v>0</v>
      </c>
      <c r="G6249" s="49" t="s">
        <v>0</v>
      </c>
      <c r="H6249" s="21" t="s">
        <v>41</v>
      </c>
      <c r="I6249" s="112">
        <f t="shared" ref="I6249:O6251" si="2200">SUM(I6250)</f>
        <v>19000</v>
      </c>
      <c r="J6249" s="112">
        <f t="shared" si="2200"/>
        <v>3000</v>
      </c>
      <c r="K6249" s="112">
        <f t="shared" si="2200"/>
        <v>0</v>
      </c>
      <c r="L6249" s="112">
        <f t="shared" si="2181"/>
        <v>0</v>
      </c>
      <c r="M6249" s="112">
        <f t="shared" si="2200"/>
        <v>0</v>
      </c>
      <c r="N6249" s="112">
        <f t="shared" si="2200"/>
        <v>0</v>
      </c>
      <c r="O6249" s="112">
        <f t="shared" si="2200"/>
        <v>0</v>
      </c>
      <c r="P6249" s="112">
        <f t="shared" si="2182"/>
        <v>0</v>
      </c>
      <c r="Q6249" s="112">
        <f t="shared" si="2183"/>
        <v>0</v>
      </c>
      <c r="R6249" s="35"/>
    </row>
    <row r="6250" spans="1:18" x14ac:dyDescent="0.3">
      <c r="A6250" s="40" t="s">
        <v>2075</v>
      </c>
      <c r="B6250" s="40" t="s">
        <v>154</v>
      </c>
      <c r="C6250" s="40" t="s">
        <v>930</v>
      </c>
      <c r="D6250" s="40" t="s">
        <v>2165</v>
      </c>
      <c r="E6250" s="52" t="s">
        <v>192</v>
      </c>
      <c r="F6250" s="52" t="s">
        <v>0</v>
      </c>
      <c r="G6250" s="52" t="s">
        <v>0</v>
      </c>
      <c r="H6250" s="6" t="s">
        <v>36</v>
      </c>
      <c r="I6250" s="104">
        <f t="shared" si="2200"/>
        <v>19000</v>
      </c>
      <c r="J6250" s="104">
        <f t="shared" si="2200"/>
        <v>3000</v>
      </c>
      <c r="K6250" s="104">
        <f t="shared" si="2200"/>
        <v>0</v>
      </c>
      <c r="L6250" s="104">
        <f t="shared" si="2181"/>
        <v>0</v>
      </c>
      <c r="M6250" s="104">
        <f t="shared" si="2200"/>
        <v>0</v>
      </c>
      <c r="N6250" s="104">
        <f t="shared" si="2200"/>
        <v>0</v>
      </c>
      <c r="O6250" s="104">
        <f t="shared" si="2200"/>
        <v>0</v>
      </c>
      <c r="P6250" s="104">
        <f t="shared" si="2182"/>
        <v>0</v>
      </c>
      <c r="Q6250" s="104">
        <f t="shared" si="2183"/>
        <v>0</v>
      </c>
      <c r="R6250" s="35"/>
    </row>
    <row r="6251" spans="1:18" x14ac:dyDescent="0.3">
      <c r="A6251" s="41" t="s">
        <v>2075</v>
      </c>
      <c r="B6251" s="41" t="s">
        <v>154</v>
      </c>
      <c r="C6251" s="41" t="s">
        <v>930</v>
      </c>
      <c r="D6251" s="41" t="s">
        <v>2165</v>
      </c>
      <c r="E6251" s="41" t="s">
        <v>408</v>
      </c>
      <c r="F6251" s="40" t="s">
        <v>0</v>
      </c>
      <c r="G6251" s="81" t="s">
        <v>0</v>
      </c>
      <c r="H6251" s="6" t="s">
        <v>38</v>
      </c>
      <c r="I6251" s="104">
        <f t="shared" si="2200"/>
        <v>19000</v>
      </c>
      <c r="J6251" s="104">
        <f t="shared" si="2200"/>
        <v>3000</v>
      </c>
      <c r="K6251" s="104">
        <f t="shared" si="2200"/>
        <v>0</v>
      </c>
      <c r="L6251" s="104">
        <f t="shared" si="2181"/>
        <v>0</v>
      </c>
      <c r="M6251" s="104">
        <f t="shared" si="2200"/>
        <v>0</v>
      </c>
      <c r="N6251" s="104">
        <f t="shared" si="2200"/>
        <v>0</v>
      </c>
      <c r="O6251" s="104">
        <f t="shared" si="2200"/>
        <v>0</v>
      </c>
      <c r="P6251" s="104">
        <f t="shared" si="2182"/>
        <v>0</v>
      </c>
      <c r="Q6251" s="104">
        <f t="shared" si="2183"/>
        <v>0</v>
      </c>
      <c r="R6251" s="35"/>
    </row>
    <row r="6252" spans="1:18" x14ac:dyDescent="0.3">
      <c r="A6252" s="40" t="s">
        <v>2075</v>
      </c>
      <c r="B6252" s="40" t="s">
        <v>154</v>
      </c>
      <c r="C6252" s="40" t="s">
        <v>930</v>
      </c>
      <c r="D6252" s="40" t="s">
        <v>2165</v>
      </c>
      <c r="E6252" s="88" t="s">
        <v>3038</v>
      </c>
      <c r="F6252" s="40" t="s">
        <v>2177</v>
      </c>
      <c r="G6252" s="81" t="s">
        <v>3051</v>
      </c>
      <c r="H6252" s="9" t="s">
        <v>2178</v>
      </c>
      <c r="I6252" s="102">
        <v>19000</v>
      </c>
      <c r="J6252" s="102">
        <v>3000</v>
      </c>
      <c r="K6252" s="102"/>
      <c r="L6252" s="102">
        <f t="shared" si="2181"/>
        <v>0</v>
      </c>
      <c r="M6252" s="102">
        <v>0</v>
      </c>
      <c r="N6252" s="102"/>
      <c r="O6252" s="102"/>
      <c r="P6252" s="102">
        <f t="shared" si="2182"/>
        <v>0</v>
      </c>
      <c r="Q6252" s="102">
        <f t="shared" si="2183"/>
        <v>0</v>
      </c>
      <c r="R6252" s="35"/>
    </row>
    <row r="6253" spans="1:18" s="34" customFormat="1" ht="20.399999999999999" x14ac:dyDescent="0.3">
      <c r="A6253" s="43" t="s">
        <v>0</v>
      </c>
      <c r="B6253" s="43" t="s">
        <v>0</v>
      </c>
      <c r="C6253" s="43" t="s">
        <v>0</v>
      </c>
      <c r="D6253" s="49" t="s">
        <v>0</v>
      </c>
      <c r="E6253" s="49" t="s">
        <v>0</v>
      </c>
      <c r="F6253" s="49" t="s">
        <v>0</v>
      </c>
      <c r="G6253" s="49" t="s">
        <v>0</v>
      </c>
      <c r="H6253" s="21" t="s">
        <v>53</v>
      </c>
      <c r="I6253" s="112">
        <f t="shared" ref="I6253:O6254" si="2201">SUM(I6254)</f>
        <v>16000</v>
      </c>
      <c r="J6253" s="112">
        <f t="shared" si="2201"/>
        <v>11000</v>
      </c>
      <c r="K6253" s="112">
        <f t="shared" si="2201"/>
        <v>0</v>
      </c>
      <c r="L6253" s="112">
        <f t="shared" si="2181"/>
        <v>900</v>
      </c>
      <c r="M6253" s="112">
        <f t="shared" si="2201"/>
        <v>0</v>
      </c>
      <c r="N6253" s="112">
        <f t="shared" si="2201"/>
        <v>900</v>
      </c>
      <c r="O6253" s="112">
        <f t="shared" si="2201"/>
        <v>0</v>
      </c>
      <c r="P6253" s="112">
        <f t="shared" si="2182"/>
        <v>900</v>
      </c>
      <c r="Q6253" s="112">
        <f t="shared" si="2183"/>
        <v>8.1818181818181817</v>
      </c>
      <c r="R6253" s="35"/>
    </row>
    <row r="6254" spans="1:18" x14ac:dyDescent="0.3">
      <c r="A6254" s="40" t="s">
        <v>2075</v>
      </c>
      <c r="B6254" s="40" t="s">
        <v>154</v>
      </c>
      <c r="C6254" s="40" t="s">
        <v>930</v>
      </c>
      <c r="D6254" s="40" t="s">
        <v>2165</v>
      </c>
      <c r="E6254" s="52" t="s">
        <v>149</v>
      </c>
      <c r="F6254" s="52" t="s">
        <v>0</v>
      </c>
      <c r="G6254" s="52" t="s">
        <v>0</v>
      </c>
      <c r="H6254" s="6" t="s">
        <v>46</v>
      </c>
      <c r="I6254" s="104">
        <f t="shared" si="2201"/>
        <v>16000</v>
      </c>
      <c r="J6254" s="104">
        <f t="shared" si="2201"/>
        <v>11000</v>
      </c>
      <c r="K6254" s="104">
        <f t="shared" si="2201"/>
        <v>0</v>
      </c>
      <c r="L6254" s="104">
        <f t="shared" si="2181"/>
        <v>900</v>
      </c>
      <c r="M6254" s="104">
        <f t="shared" si="2201"/>
        <v>0</v>
      </c>
      <c r="N6254" s="104">
        <f t="shared" si="2201"/>
        <v>900</v>
      </c>
      <c r="O6254" s="104">
        <f t="shared" si="2201"/>
        <v>0</v>
      </c>
      <c r="P6254" s="104">
        <f t="shared" si="2182"/>
        <v>900</v>
      </c>
      <c r="Q6254" s="104">
        <f t="shared" si="2183"/>
        <v>8.1818181818181817</v>
      </c>
      <c r="R6254" s="35"/>
    </row>
    <row r="6255" spans="1:18" x14ac:dyDescent="0.3">
      <c r="A6255" s="40" t="s">
        <v>2075</v>
      </c>
      <c r="B6255" s="40" t="s">
        <v>154</v>
      </c>
      <c r="C6255" s="40" t="s">
        <v>930</v>
      </c>
      <c r="D6255" s="40" t="s">
        <v>2165</v>
      </c>
      <c r="E6255" s="88" t="s">
        <v>3022</v>
      </c>
      <c r="F6255" s="40"/>
      <c r="G6255" s="81" t="s">
        <v>3051</v>
      </c>
      <c r="H6255" s="9" t="s">
        <v>49</v>
      </c>
      <c r="I6255" s="102">
        <v>16000</v>
      </c>
      <c r="J6255" s="102">
        <v>11000</v>
      </c>
      <c r="K6255" s="102"/>
      <c r="L6255" s="102">
        <f t="shared" si="2181"/>
        <v>900</v>
      </c>
      <c r="M6255" s="102">
        <v>0</v>
      </c>
      <c r="N6255" s="102">
        <v>900</v>
      </c>
      <c r="O6255" s="102"/>
      <c r="P6255" s="102">
        <f t="shared" si="2182"/>
        <v>900</v>
      </c>
      <c r="Q6255" s="102">
        <f t="shared" si="2183"/>
        <v>8.1818181818181817</v>
      </c>
      <c r="R6255" s="35"/>
    </row>
    <row r="6256" spans="1:18" s="34" customFormat="1" x14ac:dyDescent="0.3">
      <c r="A6256" s="49" t="s">
        <v>0</v>
      </c>
      <c r="B6256" s="49" t="s">
        <v>0</v>
      </c>
      <c r="C6256" s="49" t="s">
        <v>0</v>
      </c>
      <c r="D6256" s="49" t="s">
        <v>0</v>
      </c>
      <c r="E6256" s="49" t="s">
        <v>0</v>
      </c>
      <c r="F6256" s="49" t="s">
        <v>0</v>
      </c>
      <c r="G6256" s="49" t="s">
        <v>0</v>
      </c>
      <c r="H6256" s="21" t="s">
        <v>2179</v>
      </c>
      <c r="I6256" s="112">
        <f>SUM(I6253,I6249,I6242,I6219)</f>
        <v>853727</v>
      </c>
      <c r="J6256" s="112">
        <f>SUM(J6253,J6249,J6242,J6219)</f>
        <v>771727</v>
      </c>
      <c r="K6256" s="112">
        <f>SUM(K6253,K6249,K6242,K6219)</f>
        <v>0</v>
      </c>
      <c r="L6256" s="112">
        <f t="shared" ref="L6256:L6316" si="2202">SUM(M6256:O6256)</f>
        <v>183889</v>
      </c>
      <c r="M6256" s="112">
        <f>SUM(M6253,M6249,M6242,M6219)</f>
        <v>51539</v>
      </c>
      <c r="N6256" s="112">
        <f t="shared" ref="N6256:O6256" si="2203">SUM(N6253,N6249,N6242,N6219)</f>
        <v>69330</v>
      </c>
      <c r="O6256" s="112">
        <f t="shared" si="2203"/>
        <v>63020</v>
      </c>
      <c r="P6256" s="112">
        <f t="shared" si="2182"/>
        <v>183889</v>
      </c>
      <c r="Q6256" s="112">
        <f t="shared" si="2183"/>
        <v>23.82824496227293</v>
      </c>
      <c r="R6256" s="35"/>
    </row>
    <row r="6257" spans="1:18" ht="15" thickBot="1" x14ac:dyDescent="0.35">
      <c r="A6257" s="81" t="s">
        <v>0</v>
      </c>
      <c r="B6257" s="81" t="s">
        <v>0</v>
      </c>
      <c r="C6257" s="81" t="s">
        <v>0</v>
      </c>
      <c r="D6257" s="81" t="s">
        <v>0</v>
      </c>
      <c r="E6257" s="81" t="s">
        <v>0</v>
      </c>
      <c r="F6257" s="81" t="s">
        <v>0</v>
      </c>
      <c r="G6257" s="81" t="s">
        <v>0</v>
      </c>
      <c r="H6257" s="6" t="s">
        <v>152</v>
      </c>
      <c r="I6257" s="104">
        <v>22</v>
      </c>
      <c r="J6257" s="104">
        <v>22</v>
      </c>
      <c r="K6257" s="104"/>
      <c r="L6257" s="104"/>
      <c r="M6257" s="104"/>
      <c r="N6257" s="104"/>
      <c r="O6257" s="104"/>
      <c r="P6257" s="104"/>
      <c r="Q6257" s="104"/>
      <c r="R6257" s="35"/>
    </row>
    <row r="6258" spans="1:18" s="34" customFormat="1" ht="31.2" thickBot="1" x14ac:dyDescent="0.35">
      <c r="A6258" s="127" t="s">
        <v>0</v>
      </c>
      <c r="B6258" s="127" t="s">
        <v>0</v>
      </c>
      <c r="C6258" s="127" t="s">
        <v>0</v>
      </c>
      <c r="D6258" s="127" t="s">
        <v>0</v>
      </c>
      <c r="E6258" s="127" t="s">
        <v>0</v>
      </c>
      <c r="F6258" s="127" t="s">
        <v>0</v>
      </c>
      <c r="G6258" s="127" t="s">
        <v>0</v>
      </c>
      <c r="H6258" s="29" t="s">
        <v>63</v>
      </c>
      <c r="I6258" s="124" t="s">
        <v>3013</v>
      </c>
      <c r="J6258" s="124" t="s">
        <v>2</v>
      </c>
      <c r="K6258" s="124" t="s">
        <v>3097</v>
      </c>
      <c r="L6258" s="124" t="s">
        <v>3097</v>
      </c>
      <c r="M6258" s="124" t="s">
        <v>3098</v>
      </c>
      <c r="N6258" s="124" t="s">
        <v>3099</v>
      </c>
      <c r="O6258" s="124" t="s">
        <v>3100</v>
      </c>
      <c r="P6258" s="124" t="s">
        <v>3097</v>
      </c>
      <c r="Q6258" s="126" t="s">
        <v>3101</v>
      </c>
      <c r="R6258" s="35"/>
    </row>
    <row r="6259" spans="1:18" x14ac:dyDescent="0.3">
      <c r="A6259" s="128"/>
      <c r="B6259" s="128"/>
      <c r="C6259" s="128"/>
      <c r="D6259" s="128"/>
      <c r="E6259" s="128"/>
      <c r="F6259" s="128"/>
      <c r="G6259" s="128"/>
      <c r="H6259" s="10" t="s">
        <v>0</v>
      </c>
      <c r="I6259" s="103">
        <v>1</v>
      </c>
      <c r="J6259" s="103">
        <v>2</v>
      </c>
      <c r="K6259" s="103">
        <v>3</v>
      </c>
      <c r="L6259" s="103" t="s">
        <v>3</v>
      </c>
      <c r="M6259" s="103">
        <v>5</v>
      </c>
      <c r="N6259" s="103">
        <v>6</v>
      </c>
      <c r="O6259" s="103">
        <v>7</v>
      </c>
      <c r="P6259" s="103" t="s">
        <v>3102</v>
      </c>
      <c r="Q6259" s="103">
        <v>9</v>
      </c>
      <c r="R6259" s="35"/>
    </row>
    <row r="6260" spans="1:18" x14ac:dyDescent="0.3">
      <c r="A6260" s="128"/>
      <c r="B6260" s="128"/>
      <c r="C6260" s="128"/>
      <c r="D6260" s="128"/>
      <c r="E6260" s="128"/>
      <c r="F6260" s="128"/>
      <c r="G6260" s="128"/>
      <c r="H6260" s="11" t="s">
        <v>96</v>
      </c>
      <c r="I6260" s="105">
        <f>SUM(I6256)</f>
        <v>853727</v>
      </c>
      <c r="J6260" s="105">
        <f>SUM(J6256)</f>
        <v>771727</v>
      </c>
      <c r="K6260" s="105">
        <f>SUM(K6256)</f>
        <v>0</v>
      </c>
      <c r="L6260" s="105">
        <f t="shared" si="2202"/>
        <v>183889</v>
      </c>
      <c r="M6260" s="105">
        <f>SUM(M6256)</f>
        <v>51539</v>
      </c>
      <c r="N6260" s="105">
        <f t="shared" ref="N6260:O6260" si="2204">SUM(N6256)</f>
        <v>69330</v>
      </c>
      <c r="O6260" s="105">
        <f t="shared" si="2204"/>
        <v>63020</v>
      </c>
      <c r="P6260" s="105">
        <f t="shared" ref="P6260:P6316" si="2205">K6260+L6260</f>
        <v>183889</v>
      </c>
      <c r="Q6260" s="105">
        <f t="shared" ref="Q6260:Q6316" si="2206">IF(J6260=0,"-",P6260/J6260*100)</f>
        <v>23.82824496227293</v>
      </c>
      <c r="R6260" s="35"/>
    </row>
    <row r="6261" spans="1:18" x14ac:dyDescent="0.3">
      <c r="A6261" s="128"/>
      <c r="B6261" s="128"/>
      <c r="C6261" s="128"/>
      <c r="D6261" s="128"/>
      <c r="E6261" s="128"/>
      <c r="F6261" s="128"/>
      <c r="G6261" s="128"/>
      <c r="H6261" s="12" t="s">
        <v>62</v>
      </c>
      <c r="I6261" s="105">
        <f>SUM(I6260)</f>
        <v>853727</v>
      </c>
      <c r="J6261" s="105">
        <f>SUM(J6260)</f>
        <v>771727</v>
      </c>
      <c r="K6261" s="105">
        <f>SUM(K6260)</f>
        <v>0</v>
      </c>
      <c r="L6261" s="105">
        <f t="shared" si="2202"/>
        <v>183889</v>
      </c>
      <c r="M6261" s="105">
        <f>SUM(M6260)</f>
        <v>51539</v>
      </c>
      <c r="N6261" s="105">
        <f t="shared" ref="N6261:O6261" si="2207">SUM(N6260)</f>
        <v>69330</v>
      </c>
      <c r="O6261" s="105">
        <f t="shared" si="2207"/>
        <v>63020</v>
      </c>
      <c r="P6261" s="105">
        <f t="shared" si="2205"/>
        <v>183889</v>
      </c>
      <c r="Q6261" s="105">
        <f t="shared" si="2206"/>
        <v>23.82824496227293</v>
      </c>
      <c r="R6261" s="35"/>
    </row>
    <row r="6262" spans="1:18" x14ac:dyDescent="0.3">
      <c r="A6262" s="129"/>
      <c r="B6262" s="129"/>
      <c r="C6262" s="129"/>
      <c r="D6262" s="129"/>
      <c r="E6262" s="129"/>
      <c r="F6262" s="129"/>
      <c r="G6262" s="129"/>
      <c r="R6262" s="35"/>
    </row>
    <row r="6263" spans="1:18" ht="15" thickBot="1" x14ac:dyDescent="0.35">
      <c r="A6263" s="81" t="s">
        <v>0</v>
      </c>
      <c r="B6263" s="81" t="s">
        <v>0</v>
      </c>
      <c r="C6263" s="81" t="s">
        <v>0</v>
      </c>
      <c r="D6263" s="81" t="s">
        <v>0</v>
      </c>
      <c r="E6263" s="81" t="s">
        <v>0</v>
      </c>
      <c r="F6263" s="81" t="s">
        <v>0</v>
      </c>
      <c r="G6263" s="81" t="s">
        <v>0</v>
      </c>
      <c r="H6263" s="13" t="s">
        <v>0</v>
      </c>
      <c r="I6263" s="106"/>
      <c r="J6263" s="106"/>
      <c r="K6263" s="106"/>
      <c r="L6263" s="106"/>
      <c r="M6263" s="106"/>
      <c r="N6263" s="106"/>
      <c r="O6263" s="106"/>
      <c r="P6263" s="106"/>
      <c r="Q6263" s="106"/>
      <c r="R6263" s="35"/>
    </row>
    <row r="6264" spans="1:18" s="34" customFormat="1" ht="31.2" thickBot="1" x14ac:dyDescent="0.35">
      <c r="A6264" s="45" t="s">
        <v>112</v>
      </c>
      <c r="B6264" s="45" t="s">
        <v>113</v>
      </c>
      <c r="C6264" s="45" t="s">
        <v>114</v>
      </c>
      <c r="D6264" s="46" t="s">
        <v>0</v>
      </c>
      <c r="E6264" s="45" t="s">
        <v>3014</v>
      </c>
      <c r="F6264" s="45" t="s">
        <v>115</v>
      </c>
      <c r="G6264" s="45" t="s">
        <v>116</v>
      </c>
      <c r="H6264" s="29" t="s">
        <v>1</v>
      </c>
      <c r="I6264" s="124" t="s">
        <v>3013</v>
      </c>
      <c r="J6264" s="124" t="s">
        <v>2</v>
      </c>
      <c r="K6264" s="124" t="s">
        <v>3097</v>
      </c>
      <c r="L6264" s="124" t="s">
        <v>3097</v>
      </c>
      <c r="M6264" s="124" t="s">
        <v>3098</v>
      </c>
      <c r="N6264" s="124" t="s">
        <v>3099</v>
      </c>
      <c r="O6264" s="124" t="s">
        <v>3100</v>
      </c>
      <c r="P6264" s="124" t="s">
        <v>3097</v>
      </c>
      <c r="Q6264" s="126" t="s">
        <v>3101</v>
      </c>
      <c r="R6264" s="35"/>
    </row>
    <row r="6265" spans="1:18" x14ac:dyDescent="0.3">
      <c r="A6265" s="50" t="s">
        <v>0</v>
      </c>
      <c r="B6265" s="50" t="s">
        <v>0</v>
      </c>
      <c r="C6265" s="50" t="s">
        <v>0</v>
      </c>
      <c r="D6265" s="51" t="s">
        <v>0</v>
      </c>
      <c r="E6265" s="51" t="s">
        <v>0</v>
      </c>
      <c r="F6265" s="86" t="s">
        <v>0</v>
      </c>
      <c r="G6265" s="87" t="s">
        <v>0</v>
      </c>
      <c r="H6265" s="8" t="s">
        <v>0</v>
      </c>
      <c r="I6265" s="103">
        <v>1</v>
      </c>
      <c r="J6265" s="103">
        <v>2</v>
      </c>
      <c r="K6265" s="103">
        <v>3</v>
      </c>
      <c r="L6265" s="103" t="s">
        <v>3</v>
      </c>
      <c r="M6265" s="103">
        <v>5</v>
      </c>
      <c r="N6265" s="103">
        <v>6</v>
      </c>
      <c r="O6265" s="103">
        <v>7</v>
      </c>
      <c r="P6265" s="103" t="s">
        <v>3102</v>
      </c>
      <c r="Q6265" s="103">
        <v>9</v>
      </c>
      <c r="R6265" s="35"/>
    </row>
    <row r="6266" spans="1:18" ht="20.399999999999999" x14ac:dyDescent="0.3">
      <c r="A6266" s="41" t="s">
        <v>2075</v>
      </c>
      <c r="B6266" s="41" t="s">
        <v>154</v>
      </c>
      <c r="C6266" s="40" t="s">
        <v>941</v>
      </c>
      <c r="D6266" s="40" t="s">
        <v>2180</v>
      </c>
      <c r="E6266" s="52" t="s">
        <v>0</v>
      </c>
      <c r="F6266" s="52" t="s">
        <v>0</v>
      </c>
      <c r="G6266" s="52" t="s">
        <v>0</v>
      </c>
      <c r="H6266" s="6" t="s">
        <v>2181</v>
      </c>
      <c r="I6266" s="102"/>
      <c r="J6266" s="102"/>
      <c r="K6266" s="102"/>
      <c r="L6266" s="102">
        <f t="shared" si="2202"/>
        <v>0</v>
      </c>
      <c r="M6266" s="102">
        <v>0</v>
      </c>
      <c r="N6266" s="102"/>
      <c r="O6266" s="102"/>
      <c r="P6266" s="102">
        <f t="shared" si="2205"/>
        <v>0</v>
      </c>
      <c r="Q6266" s="102" t="str">
        <f t="shared" si="2206"/>
        <v>-</v>
      </c>
      <c r="R6266" s="35"/>
    </row>
    <row r="6267" spans="1:18" s="34" customFormat="1" ht="20.399999999999999" x14ac:dyDescent="0.3">
      <c r="A6267" s="43" t="s">
        <v>0</v>
      </c>
      <c r="B6267" s="43" t="s">
        <v>0</v>
      </c>
      <c r="C6267" s="43" t="s">
        <v>0</v>
      </c>
      <c r="D6267" s="49" t="s">
        <v>0</v>
      </c>
      <c r="E6267" s="49" t="s">
        <v>0</v>
      </c>
      <c r="F6267" s="49" t="s">
        <v>0</v>
      </c>
      <c r="G6267" s="49" t="s">
        <v>0</v>
      </c>
      <c r="H6267" s="21" t="s">
        <v>26</v>
      </c>
      <c r="I6267" s="112">
        <f>SUM(I6268,I6276,I6278)</f>
        <v>721264</v>
      </c>
      <c r="J6267" s="112">
        <f>SUM(J6268,J6276,J6278)</f>
        <v>711264</v>
      </c>
      <c r="K6267" s="112">
        <f>SUM(K6268,K6276,K6278)</f>
        <v>0</v>
      </c>
      <c r="L6267" s="112">
        <f t="shared" si="2202"/>
        <v>163996</v>
      </c>
      <c r="M6267" s="112">
        <f>SUM(M6268,M6276,M6278)</f>
        <v>44370</v>
      </c>
      <c r="N6267" s="112">
        <f t="shared" ref="N6267:O6267" si="2208">SUM(N6268,N6276,N6278)</f>
        <v>60413</v>
      </c>
      <c r="O6267" s="112">
        <f t="shared" si="2208"/>
        <v>59213</v>
      </c>
      <c r="P6267" s="112">
        <f t="shared" si="2205"/>
        <v>163996</v>
      </c>
      <c r="Q6267" s="112">
        <f t="shared" si="2206"/>
        <v>23.056980249246411</v>
      </c>
      <c r="R6267" s="35"/>
    </row>
    <row r="6268" spans="1:18" x14ac:dyDescent="0.3">
      <c r="A6268" s="40" t="s">
        <v>2075</v>
      </c>
      <c r="B6268" s="40" t="s">
        <v>154</v>
      </c>
      <c r="C6268" s="40" t="s">
        <v>941</v>
      </c>
      <c r="D6268" s="40" t="s">
        <v>2180</v>
      </c>
      <c r="E6268" s="52" t="s">
        <v>119</v>
      </c>
      <c r="F6268" s="52" t="s">
        <v>0</v>
      </c>
      <c r="G6268" s="52" t="s">
        <v>0</v>
      </c>
      <c r="H6268" s="6" t="s">
        <v>5</v>
      </c>
      <c r="I6268" s="104">
        <f>SUM(I6269,I6270)</f>
        <v>595408</v>
      </c>
      <c r="J6268" s="104">
        <f>SUM(J6269,J6270)</f>
        <v>595408</v>
      </c>
      <c r="K6268" s="104">
        <f>SUM(K6269,K6270)</f>
        <v>0</v>
      </c>
      <c r="L6268" s="104">
        <f t="shared" si="2202"/>
        <v>134093</v>
      </c>
      <c r="M6268" s="104">
        <f>SUM(M6269,M6270)</f>
        <v>40403</v>
      </c>
      <c r="N6268" s="104">
        <f t="shared" ref="N6268:O6268" si="2209">SUM(N6269,N6270)</f>
        <v>46995</v>
      </c>
      <c r="O6268" s="104">
        <f t="shared" si="2209"/>
        <v>46695</v>
      </c>
      <c r="P6268" s="104">
        <f t="shared" si="2205"/>
        <v>134093</v>
      </c>
      <c r="Q6268" s="104">
        <f t="shared" si="2206"/>
        <v>22.521195549942224</v>
      </c>
      <c r="R6268" s="35"/>
    </row>
    <row r="6269" spans="1:18" x14ac:dyDescent="0.3">
      <c r="A6269" s="40" t="s">
        <v>2075</v>
      </c>
      <c r="B6269" s="40" t="s">
        <v>154</v>
      </c>
      <c r="C6269" s="40" t="s">
        <v>941</v>
      </c>
      <c r="D6269" s="40" t="s">
        <v>2180</v>
      </c>
      <c r="E6269" s="88" t="s">
        <v>3015</v>
      </c>
      <c r="F6269" s="40"/>
      <c r="G6269" s="81" t="s">
        <v>3051</v>
      </c>
      <c r="H6269" s="9" t="s">
        <v>6</v>
      </c>
      <c r="I6269" s="102">
        <v>503082</v>
      </c>
      <c r="J6269" s="102">
        <v>503082</v>
      </c>
      <c r="K6269" s="102"/>
      <c r="L6269" s="102">
        <f t="shared" si="2202"/>
        <v>120650</v>
      </c>
      <c r="M6269" s="102">
        <v>36650</v>
      </c>
      <c r="N6269" s="102">
        <v>42000</v>
      </c>
      <c r="O6269" s="102">
        <v>42000</v>
      </c>
      <c r="P6269" s="102">
        <f t="shared" si="2205"/>
        <v>120650</v>
      </c>
      <c r="Q6269" s="102">
        <f t="shared" si="2206"/>
        <v>23.982173880202431</v>
      </c>
      <c r="R6269" s="35"/>
    </row>
    <row r="6270" spans="1:18" x14ac:dyDescent="0.3">
      <c r="A6270" s="41" t="s">
        <v>2075</v>
      </c>
      <c r="B6270" s="41" t="s">
        <v>154</v>
      </c>
      <c r="C6270" s="41" t="s">
        <v>941</v>
      </c>
      <c r="D6270" s="41" t="s">
        <v>2180</v>
      </c>
      <c r="E6270" s="41" t="s">
        <v>120</v>
      </c>
      <c r="F6270" s="40" t="s">
        <v>0</v>
      </c>
      <c r="G6270" s="81" t="s">
        <v>0</v>
      </c>
      <c r="H6270" s="6" t="s">
        <v>7</v>
      </c>
      <c r="I6270" s="104">
        <f>SUM(I6271:I6275)</f>
        <v>92326</v>
      </c>
      <c r="J6270" s="104">
        <f>SUM(J6271:J6275)</f>
        <v>92326</v>
      </c>
      <c r="K6270" s="104">
        <f>SUM(K6271:K6275)</f>
        <v>0</v>
      </c>
      <c r="L6270" s="104">
        <f t="shared" si="2202"/>
        <v>13443</v>
      </c>
      <c r="M6270" s="104">
        <f>SUM(M6271:M6275)</f>
        <v>3753</v>
      </c>
      <c r="N6270" s="104">
        <f t="shared" ref="N6270:O6270" si="2210">SUM(N6271:N6275)</f>
        <v>4995</v>
      </c>
      <c r="O6270" s="104">
        <f t="shared" si="2210"/>
        <v>4695</v>
      </c>
      <c r="P6270" s="104">
        <f t="shared" si="2205"/>
        <v>13443</v>
      </c>
      <c r="Q6270" s="104">
        <f t="shared" si="2206"/>
        <v>14.560362194831358</v>
      </c>
      <c r="R6270" s="35"/>
    </row>
    <row r="6271" spans="1:18" x14ac:dyDescent="0.3">
      <c r="A6271" s="40" t="s">
        <v>2075</v>
      </c>
      <c r="B6271" s="40" t="s">
        <v>154</v>
      </c>
      <c r="C6271" s="40" t="s">
        <v>941</v>
      </c>
      <c r="D6271" s="40" t="s">
        <v>2180</v>
      </c>
      <c r="E6271" s="88" t="s">
        <v>3016</v>
      </c>
      <c r="F6271" s="40" t="s">
        <v>2182</v>
      </c>
      <c r="G6271" s="81" t="s">
        <v>3051</v>
      </c>
      <c r="H6271" s="9" t="s">
        <v>9</v>
      </c>
      <c r="I6271" s="102">
        <v>13346</v>
      </c>
      <c r="J6271" s="102">
        <v>13346</v>
      </c>
      <c r="K6271" s="102"/>
      <c r="L6271" s="102">
        <f t="shared" si="2202"/>
        <v>2386</v>
      </c>
      <c r="M6271" s="102">
        <v>796</v>
      </c>
      <c r="N6271" s="102">
        <v>795</v>
      </c>
      <c r="O6271" s="102">
        <v>795</v>
      </c>
      <c r="P6271" s="102">
        <f t="shared" si="2205"/>
        <v>2386</v>
      </c>
      <c r="Q6271" s="102">
        <f t="shared" si="2206"/>
        <v>17.878015884909338</v>
      </c>
      <c r="R6271" s="35"/>
    </row>
    <row r="6272" spans="1:18" x14ac:dyDescent="0.3">
      <c r="A6272" s="40" t="s">
        <v>2075</v>
      </c>
      <c r="B6272" s="40" t="s">
        <v>154</v>
      </c>
      <c r="C6272" s="40" t="s">
        <v>941</v>
      </c>
      <c r="D6272" s="40" t="s">
        <v>2180</v>
      </c>
      <c r="E6272" s="88" t="s">
        <v>3016</v>
      </c>
      <c r="F6272" s="40" t="s">
        <v>2183</v>
      </c>
      <c r="G6272" s="81" t="s">
        <v>3051</v>
      </c>
      <c r="H6272" s="9" t="s">
        <v>12</v>
      </c>
      <c r="I6272" s="102">
        <v>46300</v>
      </c>
      <c r="J6272" s="102">
        <v>46300</v>
      </c>
      <c r="K6272" s="102"/>
      <c r="L6272" s="102">
        <f t="shared" si="2202"/>
        <v>11057</v>
      </c>
      <c r="M6272" s="102">
        <v>2957</v>
      </c>
      <c r="N6272" s="102">
        <v>4200</v>
      </c>
      <c r="O6272" s="102">
        <v>3900</v>
      </c>
      <c r="P6272" s="102">
        <f t="shared" si="2205"/>
        <v>11057</v>
      </c>
      <c r="Q6272" s="102">
        <f t="shared" si="2206"/>
        <v>23.881209503239742</v>
      </c>
      <c r="R6272" s="35"/>
    </row>
    <row r="6273" spans="1:18" x14ac:dyDescent="0.3">
      <c r="A6273" s="40" t="s">
        <v>2075</v>
      </c>
      <c r="B6273" s="40" t="s">
        <v>154</v>
      </c>
      <c r="C6273" s="40" t="s">
        <v>941</v>
      </c>
      <c r="D6273" s="40" t="s">
        <v>2180</v>
      </c>
      <c r="E6273" s="88" t="s">
        <v>3016</v>
      </c>
      <c r="F6273" s="40" t="s">
        <v>2184</v>
      </c>
      <c r="G6273" s="81" t="s">
        <v>3051</v>
      </c>
      <c r="H6273" s="9" t="s">
        <v>10</v>
      </c>
      <c r="I6273" s="102">
        <v>12350</v>
      </c>
      <c r="J6273" s="102">
        <v>12350</v>
      </c>
      <c r="K6273" s="102"/>
      <c r="L6273" s="102">
        <f t="shared" si="2202"/>
        <v>0</v>
      </c>
      <c r="M6273" s="102">
        <v>0</v>
      </c>
      <c r="N6273" s="102"/>
      <c r="O6273" s="102"/>
      <c r="P6273" s="102">
        <f t="shared" si="2205"/>
        <v>0</v>
      </c>
      <c r="Q6273" s="102">
        <f t="shared" si="2206"/>
        <v>0</v>
      </c>
      <c r="R6273" s="35"/>
    </row>
    <row r="6274" spans="1:18" x14ac:dyDescent="0.3">
      <c r="A6274" s="40" t="s">
        <v>2075</v>
      </c>
      <c r="B6274" s="40" t="s">
        <v>154</v>
      </c>
      <c r="C6274" s="40" t="s">
        <v>941</v>
      </c>
      <c r="D6274" s="40" t="s">
        <v>2180</v>
      </c>
      <c r="E6274" s="88" t="s">
        <v>3016</v>
      </c>
      <c r="F6274" s="40" t="s">
        <v>2185</v>
      </c>
      <c r="G6274" s="81" t="s">
        <v>3051</v>
      </c>
      <c r="H6274" s="9" t="s">
        <v>8</v>
      </c>
      <c r="I6274" s="102">
        <v>15200</v>
      </c>
      <c r="J6274" s="102">
        <v>15200</v>
      </c>
      <c r="K6274" s="102"/>
      <c r="L6274" s="102">
        <f t="shared" si="2202"/>
        <v>0</v>
      </c>
      <c r="M6274" s="102">
        <v>0</v>
      </c>
      <c r="N6274" s="102"/>
      <c r="O6274" s="102"/>
      <c r="P6274" s="102">
        <f t="shared" si="2205"/>
        <v>0</v>
      </c>
      <c r="Q6274" s="102">
        <f t="shared" si="2206"/>
        <v>0</v>
      </c>
      <c r="R6274" s="35"/>
    </row>
    <row r="6275" spans="1:18" x14ac:dyDescent="0.3">
      <c r="A6275" s="40" t="s">
        <v>2075</v>
      </c>
      <c r="B6275" s="40" t="s">
        <v>154</v>
      </c>
      <c r="C6275" s="40" t="s">
        <v>941</v>
      </c>
      <c r="D6275" s="40" t="s">
        <v>2180</v>
      </c>
      <c r="E6275" s="88" t="s">
        <v>3016</v>
      </c>
      <c r="F6275" s="40" t="s">
        <v>2186</v>
      </c>
      <c r="G6275" s="81" t="s">
        <v>3051</v>
      </c>
      <c r="H6275" s="9" t="s">
        <v>11</v>
      </c>
      <c r="I6275" s="102">
        <v>5130</v>
      </c>
      <c r="J6275" s="102">
        <v>5130</v>
      </c>
      <c r="K6275" s="102"/>
      <c r="L6275" s="102">
        <f t="shared" si="2202"/>
        <v>0</v>
      </c>
      <c r="M6275" s="102">
        <v>0</v>
      </c>
      <c r="N6275" s="102"/>
      <c r="O6275" s="102"/>
      <c r="P6275" s="102">
        <f t="shared" si="2205"/>
        <v>0</v>
      </c>
      <c r="Q6275" s="102">
        <f t="shared" si="2206"/>
        <v>0</v>
      </c>
      <c r="R6275" s="35"/>
    </row>
    <row r="6276" spans="1:18" x14ac:dyDescent="0.3">
      <c r="A6276" s="40" t="s">
        <v>2075</v>
      </c>
      <c r="B6276" s="40" t="s">
        <v>154</v>
      </c>
      <c r="C6276" s="40" t="s">
        <v>941</v>
      </c>
      <c r="D6276" s="40" t="s">
        <v>2180</v>
      </c>
      <c r="E6276" s="52" t="s">
        <v>124</v>
      </c>
      <c r="F6276" s="52" t="s">
        <v>0</v>
      </c>
      <c r="G6276" s="52" t="s">
        <v>0</v>
      </c>
      <c r="H6276" s="6" t="s">
        <v>14</v>
      </c>
      <c r="I6276" s="104">
        <f>SUM(I6277)</f>
        <v>52824</v>
      </c>
      <c r="J6276" s="104">
        <f>SUM(J6277)</f>
        <v>52824</v>
      </c>
      <c r="K6276" s="104">
        <f>SUM(K6277)</f>
        <v>0</v>
      </c>
      <c r="L6276" s="104">
        <f t="shared" si="2202"/>
        <v>16849</v>
      </c>
      <c r="M6276" s="104">
        <f>SUM(M6277)</f>
        <v>3849</v>
      </c>
      <c r="N6276" s="104">
        <f t="shared" ref="N6276:O6276" si="2211">SUM(N6277)</f>
        <v>6500</v>
      </c>
      <c r="O6276" s="104">
        <f t="shared" si="2211"/>
        <v>6500</v>
      </c>
      <c r="P6276" s="104">
        <f t="shared" si="2205"/>
        <v>16849</v>
      </c>
      <c r="Q6276" s="104">
        <f t="shared" si="2206"/>
        <v>31.896486445555048</v>
      </c>
      <c r="R6276" s="35"/>
    </row>
    <row r="6277" spans="1:18" x14ac:dyDescent="0.3">
      <c r="A6277" s="40" t="s">
        <v>2075</v>
      </c>
      <c r="B6277" s="40" t="s">
        <v>154</v>
      </c>
      <c r="C6277" s="40" t="s">
        <v>941</v>
      </c>
      <c r="D6277" s="40" t="s">
        <v>2180</v>
      </c>
      <c r="E6277" s="88" t="s">
        <v>3017</v>
      </c>
      <c r="F6277" s="40"/>
      <c r="G6277" s="81" t="s">
        <v>3051</v>
      </c>
      <c r="H6277" s="9" t="s">
        <v>15</v>
      </c>
      <c r="I6277" s="102">
        <v>52824</v>
      </c>
      <c r="J6277" s="102">
        <v>52824</v>
      </c>
      <c r="K6277" s="102"/>
      <c r="L6277" s="102">
        <f t="shared" si="2202"/>
        <v>16849</v>
      </c>
      <c r="M6277" s="102">
        <v>3849</v>
      </c>
      <c r="N6277" s="102">
        <v>6500</v>
      </c>
      <c r="O6277" s="102">
        <v>6500</v>
      </c>
      <c r="P6277" s="102">
        <f t="shared" si="2205"/>
        <v>16849</v>
      </c>
      <c r="Q6277" s="102">
        <f t="shared" si="2206"/>
        <v>31.896486445555048</v>
      </c>
      <c r="R6277" s="35"/>
    </row>
    <row r="6278" spans="1:18" x14ac:dyDescent="0.3">
      <c r="A6278" s="40" t="s">
        <v>2075</v>
      </c>
      <c r="B6278" s="40" t="s">
        <v>154</v>
      </c>
      <c r="C6278" s="40" t="s">
        <v>941</v>
      </c>
      <c r="D6278" s="40" t="s">
        <v>2180</v>
      </c>
      <c r="E6278" s="52" t="s">
        <v>125</v>
      </c>
      <c r="F6278" s="52" t="s">
        <v>0</v>
      </c>
      <c r="G6278" s="52" t="s">
        <v>0</v>
      </c>
      <c r="H6278" s="6" t="s">
        <v>16</v>
      </c>
      <c r="I6278" s="104">
        <f>SUM(I6279:I6287)</f>
        <v>73032</v>
      </c>
      <c r="J6278" s="104">
        <f>SUM(J6279:J6287)</f>
        <v>63032</v>
      </c>
      <c r="K6278" s="104">
        <f>SUM(K6279:K6287)</f>
        <v>0</v>
      </c>
      <c r="L6278" s="104">
        <f t="shared" si="2202"/>
        <v>13054</v>
      </c>
      <c r="M6278" s="104">
        <f>SUM(M6279:M6287)</f>
        <v>118</v>
      </c>
      <c r="N6278" s="104">
        <f t="shared" ref="N6278:O6278" si="2212">SUM(N6279:N6287)</f>
        <v>6918</v>
      </c>
      <c r="O6278" s="104">
        <f t="shared" si="2212"/>
        <v>6018</v>
      </c>
      <c r="P6278" s="104">
        <f t="shared" si="2205"/>
        <v>13054</v>
      </c>
      <c r="Q6278" s="104">
        <f t="shared" si="2206"/>
        <v>20.71011549689047</v>
      </c>
      <c r="R6278" s="35"/>
    </row>
    <row r="6279" spans="1:18" x14ac:dyDescent="0.3">
      <c r="A6279" s="40" t="s">
        <v>2075</v>
      </c>
      <c r="B6279" s="40" t="s">
        <v>154</v>
      </c>
      <c r="C6279" s="40" t="s">
        <v>941</v>
      </c>
      <c r="D6279" s="40" t="s">
        <v>2180</v>
      </c>
      <c r="E6279" s="88" t="s">
        <v>3018</v>
      </c>
      <c r="F6279" s="40"/>
      <c r="G6279" s="81" t="s">
        <v>3051</v>
      </c>
      <c r="H6279" s="9" t="s">
        <v>17</v>
      </c>
      <c r="I6279" s="102">
        <v>0</v>
      </c>
      <c r="J6279" s="102">
        <v>0</v>
      </c>
      <c r="K6279" s="102"/>
      <c r="L6279" s="102">
        <f t="shared" si="2202"/>
        <v>0</v>
      </c>
      <c r="M6279" s="102">
        <v>0</v>
      </c>
      <c r="N6279" s="102"/>
      <c r="O6279" s="102"/>
      <c r="P6279" s="102">
        <f t="shared" si="2205"/>
        <v>0</v>
      </c>
      <c r="Q6279" s="102" t="str">
        <f t="shared" si="2206"/>
        <v>-</v>
      </c>
      <c r="R6279" s="35"/>
    </row>
    <row r="6280" spans="1:18" x14ac:dyDescent="0.3">
      <c r="A6280" s="40" t="s">
        <v>2075</v>
      </c>
      <c r="B6280" s="40" t="s">
        <v>154</v>
      </c>
      <c r="C6280" s="40" t="s">
        <v>941</v>
      </c>
      <c r="D6280" s="40" t="s">
        <v>2180</v>
      </c>
      <c r="E6280" s="88" t="s">
        <v>3031</v>
      </c>
      <c r="F6280" s="40"/>
      <c r="G6280" s="81" t="s">
        <v>3051</v>
      </c>
      <c r="H6280" s="9" t="s">
        <v>18</v>
      </c>
      <c r="I6280" s="102">
        <v>6750</v>
      </c>
      <c r="J6280" s="102">
        <v>6750</v>
      </c>
      <c r="K6280" s="102"/>
      <c r="L6280" s="102">
        <f t="shared" si="2202"/>
        <v>2100</v>
      </c>
      <c r="M6280" s="102">
        <v>0</v>
      </c>
      <c r="N6280" s="102">
        <v>1500</v>
      </c>
      <c r="O6280" s="102">
        <v>600</v>
      </c>
      <c r="P6280" s="102">
        <f t="shared" si="2205"/>
        <v>2100</v>
      </c>
      <c r="Q6280" s="102">
        <f t="shared" si="2206"/>
        <v>31.111111111111111</v>
      </c>
      <c r="R6280" s="35"/>
    </row>
    <row r="6281" spans="1:18" x14ac:dyDescent="0.3">
      <c r="A6281" s="40" t="s">
        <v>2075</v>
      </c>
      <c r="B6281" s="40" t="s">
        <v>154</v>
      </c>
      <c r="C6281" s="40" t="s">
        <v>941</v>
      </c>
      <c r="D6281" s="40" t="s">
        <v>2180</v>
      </c>
      <c r="E6281" s="88" t="s">
        <v>3032</v>
      </c>
      <c r="F6281" s="40"/>
      <c r="G6281" s="81" t="s">
        <v>3051</v>
      </c>
      <c r="H6281" s="9" t="s">
        <v>19</v>
      </c>
      <c r="I6281" s="102">
        <v>10500</v>
      </c>
      <c r="J6281" s="102">
        <v>10500</v>
      </c>
      <c r="K6281" s="102"/>
      <c r="L6281" s="102">
        <f t="shared" si="2202"/>
        <v>1750</v>
      </c>
      <c r="M6281" s="102">
        <v>0</v>
      </c>
      <c r="N6281" s="102">
        <v>875</v>
      </c>
      <c r="O6281" s="102">
        <v>875</v>
      </c>
      <c r="P6281" s="102">
        <f t="shared" si="2205"/>
        <v>1750</v>
      </c>
      <c r="Q6281" s="102">
        <f t="shared" si="2206"/>
        <v>16.666666666666664</v>
      </c>
      <c r="R6281" s="35"/>
    </row>
    <row r="6282" spans="1:18" x14ac:dyDescent="0.3">
      <c r="A6282" s="40" t="s">
        <v>2075</v>
      </c>
      <c r="B6282" s="40" t="s">
        <v>154</v>
      </c>
      <c r="C6282" s="40" t="s">
        <v>941</v>
      </c>
      <c r="D6282" s="40" t="s">
        <v>2180</v>
      </c>
      <c r="E6282" s="88" t="s">
        <v>3026</v>
      </c>
      <c r="F6282" s="40"/>
      <c r="G6282" s="81" t="s">
        <v>3051</v>
      </c>
      <c r="H6282" s="9" t="s">
        <v>20</v>
      </c>
      <c r="I6282" s="102">
        <v>3000</v>
      </c>
      <c r="J6282" s="102">
        <v>3000</v>
      </c>
      <c r="K6282" s="102"/>
      <c r="L6282" s="102">
        <f t="shared" si="2202"/>
        <v>500</v>
      </c>
      <c r="M6282" s="102">
        <v>0</v>
      </c>
      <c r="N6282" s="102">
        <v>250</v>
      </c>
      <c r="O6282" s="102">
        <v>250</v>
      </c>
      <c r="P6282" s="102">
        <f t="shared" si="2205"/>
        <v>500</v>
      </c>
      <c r="Q6282" s="102">
        <f t="shared" si="2206"/>
        <v>16.666666666666664</v>
      </c>
      <c r="R6282" s="35"/>
    </row>
    <row r="6283" spans="1:18" x14ac:dyDescent="0.3">
      <c r="A6283" s="40" t="s">
        <v>2075</v>
      </c>
      <c r="B6283" s="40" t="s">
        <v>154</v>
      </c>
      <c r="C6283" s="40" t="s">
        <v>941</v>
      </c>
      <c r="D6283" s="40" t="s">
        <v>2180</v>
      </c>
      <c r="E6283" s="88" t="s">
        <v>3033</v>
      </c>
      <c r="F6283" s="40"/>
      <c r="G6283" s="81" t="s">
        <v>3051</v>
      </c>
      <c r="H6283" s="9" t="s">
        <v>21</v>
      </c>
      <c r="I6283" s="102">
        <v>750</v>
      </c>
      <c r="J6283" s="102">
        <v>750</v>
      </c>
      <c r="K6283" s="102"/>
      <c r="L6283" s="102">
        <f t="shared" si="2202"/>
        <v>100</v>
      </c>
      <c r="M6283" s="102">
        <v>0</v>
      </c>
      <c r="N6283" s="102">
        <v>50</v>
      </c>
      <c r="O6283" s="102">
        <v>50</v>
      </c>
      <c r="P6283" s="102">
        <f t="shared" si="2205"/>
        <v>100</v>
      </c>
      <c r="Q6283" s="102">
        <f t="shared" si="2206"/>
        <v>13.333333333333334</v>
      </c>
      <c r="R6283" s="35"/>
    </row>
    <row r="6284" spans="1:18" x14ac:dyDescent="0.3">
      <c r="A6284" s="40" t="s">
        <v>2075</v>
      </c>
      <c r="B6284" s="40" t="s">
        <v>154</v>
      </c>
      <c r="C6284" s="40" t="s">
        <v>941</v>
      </c>
      <c r="D6284" s="40" t="s">
        <v>2180</v>
      </c>
      <c r="E6284" s="88" t="s">
        <v>3034</v>
      </c>
      <c r="F6284" s="40"/>
      <c r="G6284" s="81" t="s">
        <v>3051</v>
      </c>
      <c r="H6284" s="9" t="s">
        <v>22</v>
      </c>
      <c r="I6284" s="102">
        <v>6000</v>
      </c>
      <c r="J6284" s="102">
        <v>6000</v>
      </c>
      <c r="K6284" s="102"/>
      <c r="L6284" s="102">
        <f t="shared" si="2202"/>
        <v>1320</v>
      </c>
      <c r="M6284" s="102">
        <v>0</v>
      </c>
      <c r="N6284" s="102">
        <v>660</v>
      </c>
      <c r="O6284" s="102">
        <v>660</v>
      </c>
      <c r="P6284" s="102">
        <f t="shared" si="2205"/>
        <v>1320</v>
      </c>
      <c r="Q6284" s="102">
        <f t="shared" si="2206"/>
        <v>22</v>
      </c>
      <c r="R6284" s="35"/>
    </row>
    <row r="6285" spans="1:18" x14ac:dyDescent="0.3">
      <c r="A6285" s="40" t="s">
        <v>2075</v>
      </c>
      <c r="B6285" s="40" t="s">
        <v>154</v>
      </c>
      <c r="C6285" s="40" t="s">
        <v>941</v>
      </c>
      <c r="D6285" s="40" t="s">
        <v>2180</v>
      </c>
      <c r="E6285" s="88" t="s">
        <v>3035</v>
      </c>
      <c r="F6285" s="40"/>
      <c r="G6285" s="81" t="s">
        <v>3051</v>
      </c>
      <c r="H6285" s="9" t="s">
        <v>23</v>
      </c>
      <c r="I6285" s="102">
        <v>1125</v>
      </c>
      <c r="J6285" s="102">
        <v>1125</v>
      </c>
      <c r="K6285" s="102"/>
      <c r="L6285" s="102">
        <f t="shared" si="2202"/>
        <v>200</v>
      </c>
      <c r="M6285" s="102">
        <v>0</v>
      </c>
      <c r="N6285" s="102">
        <v>100</v>
      </c>
      <c r="O6285" s="102">
        <v>100</v>
      </c>
      <c r="P6285" s="102">
        <f t="shared" si="2205"/>
        <v>200</v>
      </c>
      <c r="Q6285" s="102">
        <f t="shared" si="2206"/>
        <v>17.777777777777779</v>
      </c>
      <c r="R6285" s="35"/>
    </row>
    <row r="6286" spans="1:18" x14ac:dyDescent="0.3">
      <c r="A6286" s="40" t="s">
        <v>2075</v>
      </c>
      <c r="B6286" s="40" t="s">
        <v>154</v>
      </c>
      <c r="C6286" s="40" t="s">
        <v>941</v>
      </c>
      <c r="D6286" s="40" t="s">
        <v>2180</v>
      </c>
      <c r="E6286" s="88" t="s">
        <v>3036</v>
      </c>
      <c r="F6286" s="40"/>
      <c r="G6286" s="81" t="s">
        <v>3051</v>
      </c>
      <c r="H6286" s="9" t="s">
        <v>24</v>
      </c>
      <c r="I6286" s="102">
        <v>2250</v>
      </c>
      <c r="J6286" s="102">
        <v>2250</v>
      </c>
      <c r="K6286" s="102"/>
      <c r="L6286" s="102">
        <f t="shared" si="2202"/>
        <v>600</v>
      </c>
      <c r="M6286" s="102">
        <v>0</v>
      </c>
      <c r="N6286" s="102"/>
      <c r="O6286" s="102">
        <v>600</v>
      </c>
      <c r="P6286" s="102">
        <f t="shared" si="2205"/>
        <v>600</v>
      </c>
      <c r="Q6286" s="102">
        <f t="shared" si="2206"/>
        <v>26.666666666666668</v>
      </c>
      <c r="R6286" s="35"/>
    </row>
    <row r="6287" spans="1:18" x14ac:dyDescent="0.3">
      <c r="A6287" s="41" t="s">
        <v>2075</v>
      </c>
      <c r="B6287" s="41" t="s">
        <v>154</v>
      </c>
      <c r="C6287" s="41" t="s">
        <v>941</v>
      </c>
      <c r="D6287" s="41" t="s">
        <v>2180</v>
      </c>
      <c r="E6287" s="41" t="s">
        <v>127</v>
      </c>
      <c r="F6287" s="40" t="s">
        <v>0</v>
      </c>
      <c r="G6287" s="81" t="s">
        <v>0</v>
      </c>
      <c r="H6287" s="6" t="s">
        <v>25</v>
      </c>
      <c r="I6287" s="104">
        <f>SUM(I6288:I6290)</f>
        <v>42657</v>
      </c>
      <c r="J6287" s="104">
        <f>SUM(J6288:J6290)</f>
        <v>32657</v>
      </c>
      <c r="K6287" s="104">
        <f>SUM(K6288:K6290)</f>
        <v>0</v>
      </c>
      <c r="L6287" s="104">
        <f t="shared" si="2202"/>
        <v>6484</v>
      </c>
      <c r="M6287" s="104">
        <f>SUM(M6288:M6290)</f>
        <v>118</v>
      </c>
      <c r="N6287" s="104">
        <f t="shared" ref="N6287:O6287" si="2213">SUM(N6288:N6290)</f>
        <v>3483</v>
      </c>
      <c r="O6287" s="104">
        <f t="shared" si="2213"/>
        <v>2883</v>
      </c>
      <c r="P6287" s="104">
        <f t="shared" si="2205"/>
        <v>6484</v>
      </c>
      <c r="Q6287" s="104">
        <f t="shared" si="2206"/>
        <v>19.854855008114647</v>
      </c>
      <c r="R6287" s="35"/>
    </row>
    <row r="6288" spans="1:18" x14ac:dyDescent="0.3">
      <c r="A6288" s="40" t="s">
        <v>2075</v>
      </c>
      <c r="B6288" s="40" t="s">
        <v>154</v>
      </c>
      <c r="C6288" s="40" t="s">
        <v>941</v>
      </c>
      <c r="D6288" s="40" t="s">
        <v>2180</v>
      </c>
      <c r="E6288" s="88" t="s">
        <v>3019</v>
      </c>
      <c r="F6288" s="40"/>
      <c r="G6288" s="81" t="s">
        <v>3051</v>
      </c>
      <c r="H6288" s="9" t="s">
        <v>25</v>
      </c>
      <c r="I6288" s="102">
        <v>38150</v>
      </c>
      <c r="J6288" s="102">
        <v>28150</v>
      </c>
      <c r="K6288" s="102"/>
      <c r="L6288" s="102">
        <f t="shared" si="2202"/>
        <v>5500</v>
      </c>
      <c r="M6288" s="102">
        <v>0</v>
      </c>
      <c r="N6288" s="102">
        <v>3000</v>
      </c>
      <c r="O6288" s="102">
        <v>2500</v>
      </c>
      <c r="P6288" s="102">
        <f t="shared" si="2205"/>
        <v>5500</v>
      </c>
      <c r="Q6288" s="102">
        <f t="shared" si="2206"/>
        <v>19.538188277087034</v>
      </c>
      <c r="R6288" s="35"/>
    </row>
    <row r="6289" spans="1:18" x14ac:dyDescent="0.3">
      <c r="A6289" s="40" t="s">
        <v>2075</v>
      </c>
      <c r="B6289" s="40" t="s">
        <v>154</v>
      </c>
      <c r="C6289" s="40" t="s">
        <v>941</v>
      </c>
      <c r="D6289" s="40" t="s">
        <v>2180</v>
      </c>
      <c r="E6289" s="88" t="s">
        <v>3019</v>
      </c>
      <c r="F6289" s="40" t="s">
        <v>2187</v>
      </c>
      <c r="G6289" s="81" t="s">
        <v>3051</v>
      </c>
      <c r="H6289" s="9" t="s">
        <v>135</v>
      </c>
      <c r="I6289" s="102">
        <v>1707</v>
      </c>
      <c r="J6289" s="102">
        <v>1707</v>
      </c>
      <c r="K6289" s="102"/>
      <c r="L6289" s="102">
        <f t="shared" si="2202"/>
        <v>518</v>
      </c>
      <c r="M6289" s="102">
        <v>118</v>
      </c>
      <c r="N6289" s="102">
        <v>250</v>
      </c>
      <c r="O6289" s="102">
        <v>150</v>
      </c>
      <c r="P6289" s="102">
        <f t="shared" si="2205"/>
        <v>518</v>
      </c>
      <c r="Q6289" s="102">
        <f t="shared" si="2206"/>
        <v>30.34563561804335</v>
      </c>
      <c r="R6289" s="35"/>
    </row>
    <row r="6290" spans="1:18" ht="20.399999999999999" x14ac:dyDescent="0.3">
      <c r="A6290" s="40" t="s">
        <v>2075</v>
      </c>
      <c r="B6290" s="40" t="s">
        <v>154</v>
      </c>
      <c r="C6290" s="40" t="s">
        <v>941</v>
      </c>
      <c r="D6290" s="40" t="s">
        <v>2180</v>
      </c>
      <c r="E6290" s="88" t="s">
        <v>3019</v>
      </c>
      <c r="F6290" s="40" t="s">
        <v>2188</v>
      </c>
      <c r="G6290" s="81" t="s">
        <v>3051</v>
      </c>
      <c r="H6290" s="9" t="s">
        <v>141</v>
      </c>
      <c r="I6290" s="102">
        <v>2800</v>
      </c>
      <c r="J6290" s="102">
        <v>2800</v>
      </c>
      <c r="K6290" s="102"/>
      <c r="L6290" s="102">
        <f t="shared" si="2202"/>
        <v>466</v>
      </c>
      <c r="M6290" s="102">
        <v>0</v>
      </c>
      <c r="N6290" s="102">
        <v>233</v>
      </c>
      <c r="O6290" s="102">
        <v>233</v>
      </c>
      <c r="P6290" s="102">
        <f t="shared" si="2205"/>
        <v>466</v>
      </c>
      <c r="Q6290" s="102">
        <f t="shared" si="2206"/>
        <v>16.642857142857142</v>
      </c>
      <c r="R6290" s="35"/>
    </row>
    <row r="6291" spans="1:18" s="34" customFormat="1" ht="20.399999999999999" x14ac:dyDescent="0.3">
      <c r="A6291" s="43" t="s">
        <v>0</v>
      </c>
      <c r="B6291" s="43" t="s">
        <v>0</v>
      </c>
      <c r="C6291" s="43" t="s">
        <v>0</v>
      </c>
      <c r="D6291" s="49" t="s">
        <v>0</v>
      </c>
      <c r="E6291" s="49" t="s">
        <v>0</v>
      </c>
      <c r="F6291" s="49" t="s">
        <v>0</v>
      </c>
      <c r="G6291" s="49" t="s">
        <v>0</v>
      </c>
      <c r="H6291" s="21" t="s">
        <v>35</v>
      </c>
      <c r="I6291" s="112">
        <f>SUM(I6292)</f>
        <v>100</v>
      </c>
      <c r="J6291" s="112">
        <f>SUM(J6292)</f>
        <v>100</v>
      </c>
      <c r="K6291" s="112">
        <f>SUM(K6292)</f>
        <v>0</v>
      </c>
      <c r="L6291" s="112">
        <f t="shared" si="2202"/>
        <v>0</v>
      </c>
      <c r="M6291" s="112">
        <f>SUM(M6292)</f>
        <v>0</v>
      </c>
      <c r="N6291" s="112">
        <f t="shared" ref="N6291:O6291" si="2214">SUM(N6292)</f>
        <v>0</v>
      </c>
      <c r="O6291" s="112">
        <f t="shared" si="2214"/>
        <v>0</v>
      </c>
      <c r="P6291" s="112">
        <f t="shared" si="2205"/>
        <v>0</v>
      </c>
      <c r="Q6291" s="112">
        <f t="shared" si="2206"/>
        <v>0</v>
      </c>
      <c r="R6291" s="35"/>
    </row>
    <row r="6292" spans="1:18" x14ac:dyDescent="0.3">
      <c r="A6292" s="40" t="s">
        <v>2075</v>
      </c>
      <c r="B6292" s="40" t="s">
        <v>154</v>
      </c>
      <c r="C6292" s="40" t="s">
        <v>941</v>
      </c>
      <c r="D6292" s="40" t="s">
        <v>2180</v>
      </c>
      <c r="E6292" s="52" t="s">
        <v>142</v>
      </c>
      <c r="F6292" s="52" t="s">
        <v>0</v>
      </c>
      <c r="G6292" s="52" t="s">
        <v>0</v>
      </c>
      <c r="H6292" s="6" t="s">
        <v>27</v>
      </c>
      <c r="I6292" s="104">
        <f>SUM(I6293,I6295)</f>
        <v>100</v>
      </c>
      <c r="J6292" s="104">
        <f>SUM(J6293,J6295)</f>
        <v>100</v>
      </c>
      <c r="K6292" s="104">
        <f>SUM(K6293,K6295)</f>
        <v>0</v>
      </c>
      <c r="L6292" s="104">
        <f t="shared" si="2202"/>
        <v>0</v>
      </c>
      <c r="M6292" s="104">
        <f>SUM(M6293,M6295)</f>
        <v>0</v>
      </c>
      <c r="N6292" s="104">
        <f t="shared" ref="N6292:O6292" si="2215">SUM(N6293,N6295)</f>
        <v>0</v>
      </c>
      <c r="O6292" s="104">
        <f t="shared" si="2215"/>
        <v>0</v>
      </c>
      <c r="P6292" s="104">
        <f t="shared" si="2205"/>
        <v>0</v>
      </c>
      <c r="Q6292" s="104">
        <f t="shared" si="2206"/>
        <v>0</v>
      </c>
      <c r="R6292" s="35"/>
    </row>
    <row r="6293" spans="1:18" x14ac:dyDescent="0.3">
      <c r="A6293" s="41" t="s">
        <v>2075</v>
      </c>
      <c r="B6293" s="41" t="s">
        <v>154</v>
      </c>
      <c r="C6293" s="41" t="s">
        <v>941</v>
      </c>
      <c r="D6293" s="41" t="s">
        <v>2180</v>
      </c>
      <c r="E6293" s="41" t="s">
        <v>143</v>
      </c>
      <c r="F6293" s="40" t="s">
        <v>0</v>
      </c>
      <c r="G6293" s="81" t="s">
        <v>0</v>
      </c>
      <c r="H6293" s="6" t="s">
        <v>30</v>
      </c>
      <c r="I6293" s="104">
        <f>SUM(I6294)</f>
        <v>0</v>
      </c>
      <c r="J6293" s="104">
        <f>SUM(J6294)</f>
        <v>0</v>
      </c>
      <c r="K6293" s="104">
        <f>SUM(K6294)</f>
        <v>0</v>
      </c>
      <c r="L6293" s="104">
        <f t="shared" si="2202"/>
        <v>0</v>
      </c>
      <c r="M6293" s="104">
        <f>SUM(M6294)</f>
        <v>0</v>
      </c>
      <c r="N6293" s="104">
        <f t="shared" ref="N6293:O6293" si="2216">SUM(N6294)</f>
        <v>0</v>
      </c>
      <c r="O6293" s="104">
        <f t="shared" si="2216"/>
        <v>0</v>
      </c>
      <c r="P6293" s="104">
        <f t="shared" si="2205"/>
        <v>0</v>
      </c>
      <c r="Q6293" s="104" t="str">
        <f t="shared" si="2206"/>
        <v>-</v>
      </c>
      <c r="R6293" s="35"/>
    </row>
    <row r="6294" spans="1:18" x14ac:dyDescent="0.3">
      <c r="A6294" s="40" t="s">
        <v>2075</v>
      </c>
      <c r="B6294" s="40" t="s">
        <v>154</v>
      </c>
      <c r="C6294" s="40" t="s">
        <v>941</v>
      </c>
      <c r="D6294" s="40" t="s">
        <v>2180</v>
      </c>
      <c r="E6294" s="88" t="s">
        <v>3020</v>
      </c>
      <c r="F6294" s="40" t="s">
        <v>2189</v>
      </c>
      <c r="G6294" s="81" t="s">
        <v>3051</v>
      </c>
      <c r="H6294" s="9" t="s">
        <v>2190</v>
      </c>
      <c r="I6294" s="102">
        <v>0</v>
      </c>
      <c r="J6294" s="102">
        <v>0</v>
      </c>
      <c r="K6294" s="102"/>
      <c r="L6294" s="102">
        <f t="shared" si="2202"/>
        <v>0</v>
      </c>
      <c r="M6294" s="102">
        <v>0</v>
      </c>
      <c r="N6294" s="102"/>
      <c r="O6294" s="102"/>
      <c r="P6294" s="102">
        <f t="shared" si="2205"/>
        <v>0</v>
      </c>
      <c r="Q6294" s="102" t="str">
        <f t="shared" si="2206"/>
        <v>-</v>
      </c>
      <c r="R6294" s="35"/>
    </row>
    <row r="6295" spans="1:18" x14ac:dyDescent="0.3">
      <c r="A6295" s="41" t="s">
        <v>2075</v>
      </c>
      <c r="B6295" s="41" t="s">
        <v>154</v>
      </c>
      <c r="C6295" s="41" t="s">
        <v>941</v>
      </c>
      <c r="D6295" s="41" t="s">
        <v>2180</v>
      </c>
      <c r="E6295" s="41" t="s">
        <v>148</v>
      </c>
      <c r="F6295" s="40" t="s">
        <v>0</v>
      </c>
      <c r="G6295" s="81" t="s">
        <v>0</v>
      </c>
      <c r="H6295" s="6" t="s">
        <v>34</v>
      </c>
      <c r="I6295" s="104">
        <f>SUM(I6296)</f>
        <v>100</v>
      </c>
      <c r="J6295" s="104">
        <f>SUM(J6296)</f>
        <v>100</v>
      </c>
      <c r="K6295" s="104">
        <f>SUM(K6296)</f>
        <v>0</v>
      </c>
      <c r="L6295" s="104">
        <f t="shared" si="2202"/>
        <v>0</v>
      </c>
      <c r="M6295" s="104">
        <f>SUM(M6296)</f>
        <v>0</v>
      </c>
      <c r="N6295" s="104">
        <f t="shared" ref="N6295:O6295" si="2217">SUM(N6296)</f>
        <v>0</v>
      </c>
      <c r="O6295" s="104">
        <f t="shared" si="2217"/>
        <v>0</v>
      </c>
      <c r="P6295" s="104">
        <f t="shared" si="2205"/>
        <v>0</v>
      </c>
      <c r="Q6295" s="104">
        <f t="shared" si="2206"/>
        <v>0</v>
      </c>
      <c r="R6295" s="35"/>
    </row>
    <row r="6296" spans="1:18" x14ac:dyDescent="0.3">
      <c r="A6296" s="40" t="s">
        <v>2075</v>
      </c>
      <c r="B6296" s="40" t="s">
        <v>154</v>
      </c>
      <c r="C6296" s="40" t="s">
        <v>941</v>
      </c>
      <c r="D6296" s="40" t="s">
        <v>2180</v>
      </c>
      <c r="E6296" s="88" t="s">
        <v>3021</v>
      </c>
      <c r="F6296" s="40" t="s">
        <v>2191</v>
      </c>
      <c r="G6296" s="81" t="s">
        <v>3051</v>
      </c>
      <c r="H6296" s="9" t="s">
        <v>405</v>
      </c>
      <c r="I6296" s="102">
        <v>100</v>
      </c>
      <c r="J6296" s="102">
        <v>100</v>
      </c>
      <c r="K6296" s="102"/>
      <c r="L6296" s="102">
        <f t="shared" si="2202"/>
        <v>0</v>
      </c>
      <c r="M6296" s="102">
        <v>0</v>
      </c>
      <c r="N6296" s="102"/>
      <c r="O6296" s="102"/>
      <c r="P6296" s="102">
        <f t="shared" si="2205"/>
        <v>0</v>
      </c>
      <c r="Q6296" s="102">
        <f t="shared" si="2206"/>
        <v>0</v>
      </c>
      <c r="R6296" s="35"/>
    </row>
    <row r="6297" spans="1:18" s="34" customFormat="1" ht="20.399999999999999" x14ac:dyDescent="0.3">
      <c r="A6297" s="43" t="s">
        <v>0</v>
      </c>
      <c r="B6297" s="43" t="s">
        <v>0</v>
      </c>
      <c r="C6297" s="43" t="s">
        <v>0</v>
      </c>
      <c r="D6297" s="49" t="s">
        <v>0</v>
      </c>
      <c r="E6297" s="49" t="s">
        <v>0</v>
      </c>
      <c r="F6297" s="49" t="s">
        <v>0</v>
      </c>
      <c r="G6297" s="49" t="s">
        <v>0</v>
      </c>
      <c r="H6297" s="21" t="s">
        <v>41</v>
      </c>
      <c r="I6297" s="112">
        <f>SUM(I6298)</f>
        <v>11500</v>
      </c>
      <c r="J6297" s="112">
        <f>SUM(J6298)</f>
        <v>11500</v>
      </c>
      <c r="K6297" s="112">
        <f>SUM(K6298)</f>
        <v>0</v>
      </c>
      <c r="L6297" s="112">
        <f t="shared" si="2202"/>
        <v>1084</v>
      </c>
      <c r="M6297" s="112">
        <f>SUM(M6298)</f>
        <v>0</v>
      </c>
      <c r="N6297" s="112">
        <f t="shared" ref="N6297:O6297" si="2218">SUM(N6298)</f>
        <v>542</v>
      </c>
      <c r="O6297" s="112">
        <f t="shared" si="2218"/>
        <v>542</v>
      </c>
      <c r="P6297" s="112">
        <f t="shared" si="2205"/>
        <v>1084</v>
      </c>
      <c r="Q6297" s="112">
        <f t="shared" si="2206"/>
        <v>9.4260869565217398</v>
      </c>
      <c r="R6297" s="35"/>
    </row>
    <row r="6298" spans="1:18" x14ac:dyDescent="0.3">
      <c r="A6298" s="40" t="s">
        <v>2075</v>
      </c>
      <c r="B6298" s="40" t="s">
        <v>154</v>
      </c>
      <c r="C6298" s="40" t="s">
        <v>941</v>
      </c>
      <c r="D6298" s="40" t="s">
        <v>2180</v>
      </c>
      <c r="E6298" s="52" t="s">
        <v>192</v>
      </c>
      <c r="F6298" s="52" t="s">
        <v>0</v>
      </c>
      <c r="G6298" s="52" t="s">
        <v>0</v>
      </c>
      <c r="H6298" s="6" t="s">
        <v>36</v>
      </c>
      <c r="I6298" s="104">
        <f>SUM(I6299,I6302)</f>
        <v>11500</v>
      </c>
      <c r="J6298" s="104">
        <f>SUM(J6299,J6302)</f>
        <v>11500</v>
      </c>
      <c r="K6298" s="104">
        <f>SUM(K6299,K6302)</f>
        <v>0</v>
      </c>
      <c r="L6298" s="104">
        <f t="shared" si="2202"/>
        <v>1084</v>
      </c>
      <c r="M6298" s="104">
        <f>SUM(M6299,M6302)</f>
        <v>0</v>
      </c>
      <c r="N6298" s="104">
        <f t="shared" ref="N6298:O6298" si="2219">SUM(N6299,N6302)</f>
        <v>542</v>
      </c>
      <c r="O6298" s="104">
        <f t="shared" si="2219"/>
        <v>542</v>
      </c>
      <c r="P6298" s="104">
        <f t="shared" si="2205"/>
        <v>1084</v>
      </c>
      <c r="Q6298" s="104">
        <f t="shared" si="2206"/>
        <v>9.4260869565217398</v>
      </c>
      <c r="R6298" s="35"/>
    </row>
    <row r="6299" spans="1:18" x14ac:dyDescent="0.3">
      <c r="A6299" s="41" t="s">
        <v>2075</v>
      </c>
      <c r="B6299" s="41" t="s">
        <v>154</v>
      </c>
      <c r="C6299" s="41" t="s">
        <v>941</v>
      </c>
      <c r="D6299" s="41" t="s">
        <v>2180</v>
      </c>
      <c r="E6299" s="41" t="s">
        <v>408</v>
      </c>
      <c r="F6299" s="40" t="s">
        <v>0</v>
      </c>
      <c r="G6299" s="81" t="s">
        <v>0</v>
      </c>
      <c r="H6299" s="6" t="s">
        <v>38</v>
      </c>
      <c r="I6299" s="104">
        <f>SUM(I6300:I6301)</f>
        <v>6500</v>
      </c>
      <c r="J6299" s="104">
        <f>SUM(J6300:J6301)</f>
        <v>6500</v>
      </c>
      <c r="K6299" s="104">
        <f>SUM(K6300:K6301)</f>
        <v>0</v>
      </c>
      <c r="L6299" s="104">
        <f t="shared" si="2202"/>
        <v>1084</v>
      </c>
      <c r="M6299" s="104">
        <f>SUM(M6300:M6301)</f>
        <v>0</v>
      </c>
      <c r="N6299" s="104">
        <f t="shared" ref="N6299:O6299" si="2220">SUM(N6300:N6301)</f>
        <v>542</v>
      </c>
      <c r="O6299" s="104">
        <f t="shared" si="2220"/>
        <v>542</v>
      </c>
      <c r="P6299" s="104">
        <f t="shared" si="2205"/>
        <v>1084</v>
      </c>
      <c r="Q6299" s="104">
        <f t="shared" si="2206"/>
        <v>16.676923076923078</v>
      </c>
      <c r="R6299" s="35"/>
    </row>
    <row r="6300" spans="1:18" x14ac:dyDescent="0.3">
      <c r="A6300" s="40" t="s">
        <v>2075</v>
      </c>
      <c r="B6300" s="40" t="s">
        <v>154</v>
      </c>
      <c r="C6300" s="40" t="s">
        <v>941</v>
      </c>
      <c r="D6300" s="40" t="s">
        <v>2180</v>
      </c>
      <c r="E6300" s="88" t="s">
        <v>3038</v>
      </c>
      <c r="F6300" s="40" t="s">
        <v>2192</v>
      </c>
      <c r="G6300" s="81" t="s">
        <v>3051</v>
      </c>
      <c r="H6300" s="9" t="s">
        <v>2193</v>
      </c>
      <c r="I6300" s="102">
        <v>6500</v>
      </c>
      <c r="J6300" s="102">
        <v>6500</v>
      </c>
      <c r="K6300" s="102"/>
      <c r="L6300" s="102">
        <f t="shared" si="2202"/>
        <v>1084</v>
      </c>
      <c r="M6300" s="102">
        <v>0</v>
      </c>
      <c r="N6300" s="102">
        <v>542</v>
      </c>
      <c r="O6300" s="102">
        <v>542</v>
      </c>
      <c r="P6300" s="102">
        <f t="shared" si="2205"/>
        <v>1084</v>
      </c>
      <c r="Q6300" s="102">
        <f t="shared" si="2206"/>
        <v>16.676923076923078</v>
      </c>
      <c r="R6300" s="35"/>
    </row>
    <row r="6301" spans="1:18" x14ac:dyDescent="0.3">
      <c r="A6301" s="40" t="s">
        <v>2075</v>
      </c>
      <c r="B6301" s="40" t="s">
        <v>154</v>
      </c>
      <c r="C6301" s="40" t="s">
        <v>941</v>
      </c>
      <c r="D6301" s="40" t="s">
        <v>2180</v>
      </c>
      <c r="E6301" s="88" t="s">
        <v>3038</v>
      </c>
      <c r="F6301" s="40" t="s">
        <v>2194</v>
      </c>
      <c r="G6301" s="81" t="s">
        <v>3051</v>
      </c>
      <c r="H6301" s="9" t="s">
        <v>2195</v>
      </c>
      <c r="I6301" s="102">
        <v>0</v>
      </c>
      <c r="J6301" s="102">
        <v>0</v>
      </c>
      <c r="K6301" s="102"/>
      <c r="L6301" s="102">
        <f t="shared" si="2202"/>
        <v>0</v>
      </c>
      <c r="M6301" s="102">
        <v>0</v>
      </c>
      <c r="N6301" s="102"/>
      <c r="O6301" s="102"/>
      <c r="P6301" s="102">
        <f t="shared" si="2205"/>
        <v>0</v>
      </c>
      <c r="Q6301" s="102" t="str">
        <f t="shared" si="2206"/>
        <v>-</v>
      </c>
      <c r="R6301" s="35"/>
    </row>
    <row r="6302" spans="1:18" x14ac:dyDescent="0.3">
      <c r="A6302" s="41" t="s">
        <v>2075</v>
      </c>
      <c r="B6302" s="41" t="s">
        <v>154</v>
      </c>
      <c r="C6302" s="41" t="s">
        <v>941</v>
      </c>
      <c r="D6302" s="41" t="s">
        <v>2180</v>
      </c>
      <c r="E6302" s="41" t="s">
        <v>302</v>
      </c>
      <c r="F6302" s="40" t="s">
        <v>0</v>
      </c>
      <c r="G6302" s="81" t="s">
        <v>0</v>
      </c>
      <c r="H6302" s="6" t="s">
        <v>39</v>
      </c>
      <c r="I6302" s="104">
        <f>SUM(I6303:I6306)</f>
        <v>5000</v>
      </c>
      <c r="J6302" s="104">
        <f>SUM(J6303:J6306)</f>
        <v>5000</v>
      </c>
      <c r="K6302" s="104">
        <f>SUM(K6303:K6306)</f>
        <v>0</v>
      </c>
      <c r="L6302" s="104">
        <f t="shared" si="2202"/>
        <v>0</v>
      </c>
      <c r="M6302" s="104">
        <f>SUM(M6303:M6306)</f>
        <v>0</v>
      </c>
      <c r="N6302" s="104">
        <f t="shared" ref="N6302:O6302" si="2221">SUM(N6303:N6306)</f>
        <v>0</v>
      </c>
      <c r="O6302" s="104">
        <f t="shared" si="2221"/>
        <v>0</v>
      </c>
      <c r="P6302" s="104">
        <f t="shared" si="2205"/>
        <v>0</v>
      </c>
      <c r="Q6302" s="104">
        <f t="shared" si="2206"/>
        <v>0</v>
      </c>
      <c r="R6302" s="35"/>
    </row>
    <row r="6303" spans="1:18" x14ac:dyDescent="0.3">
      <c r="A6303" s="40" t="s">
        <v>2075</v>
      </c>
      <c r="B6303" s="40" t="s">
        <v>154</v>
      </c>
      <c r="C6303" s="40" t="s">
        <v>941</v>
      </c>
      <c r="D6303" s="40" t="s">
        <v>2180</v>
      </c>
      <c r="E6303" s="88" t="s">
        <v>3029</v>
      </c>
      <c r="F6303" s="40" t="s">
        <v>2196</v>
      </c>
      <c r="G6303" s="81" t="s">
        <v>3051</v>
      </c>
      <c r="H6303" s="9" t="s">
        <v>2197</v>
      </c>
      <c r="I6303" s="102">
        <v>0</v>
      </c>
      <c r="J6303" s="102">
        <v>0</v>
      </c>
      <c r="K6303" s="102"/>
      <c r="L6303" s="102">
        <f t="shared" si="2202"/>
        <v>0</v>
      </c>
      <c r="M6303" s="102">
        <v>0</v>
      </c>
      <c r="N6303" s="102"/>
      <c r="O6303" s="102"/>
      <c r="P6303" s="102">
        <f t="shared" si="2205"/>
        <v>0</v>
      </c>
      <c r="Q6303" s="102" t="str">
        <f t="shared" si="2206"/>
        <v>-</v>
      </c>
      <c r="R6303" s="35"/>
    </row>
    <row r="6304" spans="1:18" x14ac:dyDescent="0.3">
      <c r="A6304" s="40" t="s">
        <v>2075</v>
      </c>
      <c r="B6304" s="40" t="s">
        <v>154</v>
      </c>
      <c r="C6304" s="40" t="s">
        <v>941</v>
      </c>
      <c r="D6304" s="40" t="s">
        <v>2180</v>
      </c>
      <c r="E6304" s="88" t="s">
        <v>3029</v>
      </c>
      <c r="F6304" s="40" t="s">
        <v>2198</v>
      </c>
      <c r="G6304" s="81" t="s">
        <v>3051</v>
      </c>
      <c r="H6304" s="9" t="s">
        <v>2199</v>
      </c>
      <c r="I6304" s="102">
        <v>5000</v>
      </c>
      <c r="J6304" s="102">
        <v>5000</v>
      </c>
      <c r="K6304" s="102"/>
      <c r="L6304" s="102">
        <f t="shared" si="2202"/>
        <v>0</v>
      </c>
      <c r="M6304" s="102">
        <v>0</v>
      </c>
      <c r="N6304" s="102"/>
      <c r="O6304" s="102"/>
      <c r="P6304" s="102">
        <f t="shared" si="2205"/>
        <v>0</v>
      </c>
      <c r="Q6304" s="102">
        <f t="shared" si="2206"/>
        <v>0</v>
      </c>
      <c r="R6304" s="35"/>
    </row>
    <row r="6305" spans="1:18" ht="20.399999999999999" x14ac:dyDescent="0.3">
      <c r="A6305" s="40" t="s">
        <v>2075</v>
      </c>
      <c r="B6305" s="40" t="s">
        <v>154</v>
      </c>
      <c r="C6305" s="40" t="s">
        <v>941</v>
      </c>
      <c r="D6305" s="40" t="s">
        <v>2180</v>
      </c>
      <c r="E6305" s="88" t="s">
        <v>3029</v>
      </c>
      <c r="F6305" s="40" t="s">
        <v>2200</v>
      </c>
      <c r="G6305" s="81" t="s">
        <v>3051</v>
      </c>
      <c r="H6305" s="9" t="s">
        <v>2201</v>
      </c>
      <c r="I6305" s="102">
        <v>0</v>
      </c>
      <c r="J6305" s="102">
        <v>0</v>
      </c>
      <c r="K6305" s="102"/>
      <c r="L6305" s="102">
        <f t="shared" si="2202"/>
        <v>0</v>
      </c>
      <c r="M6305" s="102">
        <v>0</v>
      </c>
      <c r="N6305" s="102"/>
      <c r="O6305" s="102"/>
      <c r="P6305" s="102">
        <f t="shared" si="2205"/>
        <v>0</v>
      </c>
      <c r="Q6305" s="102" t="str">
        <f t="shared" si="2206"/>
        <v>-</v>
      </c>
      <c r="R6305" s="35"/>
    </row>
    <row r="6306" spans="1:18" ht="20.399999999999999" x14ac:dyDescent="0.3">
      <c r="A6306" s="40" t="s">
        <v>2075</v>
      </c>
      <c r="B6306" s="40" t="s">
        <v>154</v>
      </c>
      <c r="C6306" s="40" t="s">
        <v>941</v>
      </c>
      <c r="D6306" s="40" t="s">
        <v>2180</v>
      </c>
      <c r="E6306" s="88" t="s">
        <v>3029</v>
      </c>
      <c r="F6306" s="40" t="s">
        <v>2202</v>
      </c>
      <c r="G6306" s="81" t="s">
        <v>3051</v>
      </c>
      <c r="H6306" s="9" t="s">
        <v>2203</v>
      </c>
      <c r="I6306" s="102">
        <v>0</v>
      </c>
      <c r="J6306" s="102">
        <v>0</v>
      </c>
      <c r="K6306" s="102"/>
      <c r="L6306" s="102">
        <f t="shared" si="2202"/>
        <v>0</v>
      </c>
      <c r="M6306" s="102">
        <v>0</v>
      </c>
      <c r="N6306" s="102"/>
      <c r="O6306" s="102"/>
      <c r="P6306" s="102">
        <f t="shared" si="2205"/>
        <v>0</v>
      </c>
      <c r="Q6306" s="102" t="str">
        <f t="shared" si="2206"/>
        <v>-</v>
      </c>
      <c r="R6306" s="35"/>
    </row>
    <row r="6307" spans="1:18" s="34" customFormat="1" ht="20.399999999999999" x14ac:dyDescent="0.3">
      <c r="A6307" s="43" t="s">
        <v>0</v>
      </c>
      <c r="B6307" s="43" t="s">
        <v>0</v>
      </c>
      <c r="C6307" s="43" t="s">
        <v>0</v>
      </c>
      <c r="D6307" s="49" t="s">
        <v>0</v>
      </c>
      <c r="E6307" s="49" t="s">
        <v>0</v>
      </c>
      <c r="F6307" s="49" t="s">
        <v>0</v>
      </c>
      <c r="G6307" s="49" t="s">
        <v>0</v>
      </c>
      <c r="H6307" s="21" t="s">
        <v>53</v>
      </c>
      <c r="I6307" s="112">
        <f>SUM(I6308)</f>
        <v>2000</v>
      </c>
      <c r="J6307" s="112">
        <f>SUM(J6308)</f>
        <v>2000</v>
      </c>
      <c r="K6307" s="112">
        <f>SUM(K6308)</f>
        <v>0</v>
      </c>
      <c r="L6307" s="112">
        <f t="shared" si="2202"/>
        <v>500</v>
      </c>
      <c r="M6307" s="112">
        <f>SUM(M6308)</f>
        <v>0</v>
      </c>
      <c r="N6307" s="112">
        <f t="shared" ref="N6307:O6307" si="2222">SUM(N6308)</f>
        <v>100</v>
      </c>
      <c r="O6307" s="112">
        <f t="shared" si="2222"/>
        <v>400</v>
      </c>
      <c r="P6307" s="112">
        <f t="shared" si="2205"/>
        <v>500</v>
      </c>
      <c r="Q6307" s="112">
        <f t="shared" si="2206"/>
        <v>25</v>
      </c>
      <c r="R6307" s="35"/>
    </row>
    <row r="6308" spans="1:18" x14ac:dyDescent="0.3">
      <c r="A6308" s="40" t="s">
        <v>2075</v>
      </c>
      <c r="B6308" s="40" t="s">
        <v>154</v>
      </c>
      <c r="C6308" s="40" t="s">
        <v>941</v>
      </c>
      <c r="D6308" s="40" t="s">
        <v>2180</v>
      </c>
      <c r="E6308" s="52" t="s">
        <v>149</v>
      </c>
      <c r="F6308" s="52" t="s">
        <v>0</v>
      </c>
      <c r="G6308" s="52" t="s">
        <v>0</v>
      </c>
      <c r="H6308" s="6" t="s">
        <v>46</v>
      </c>
      <c r="I6308" s="104">
        <f>SUM(I6309:I6310)</f>
        <v>2000</v>
      </c>
      <c r="J6308" s="104">
        <f>SUM(J6309:J6310)</f>
        <v>2000</v>
      </c>
      <c r="K6308" s="104">
        <f>SUM(K6309:K6310)</f>
        <v>0</v>
      </c>
      <c r="L6308" s="104">
        <f t="shared" si="2202"/>
        <v>500</v>
      </c>
      <c r="M6308" s="104">
        <f>SUM(M6309:M6310)</f>
        <v>0</v>
      </c>
      <c r="N6308" s="104">
        <f t="shared" ref="N6308:O6308" si="2223">SUM(N6309:N6310)</f>
        <v>100</v>
      </c>
      <c r="O6308" s="104">
        <f t="shared" si="2223"/>
        <v>400</v>
      </c>
      <c r="P6308" s="104">
        <f t="shared" si="2205"/>
        <v>500</v>
      </c>
      <c r="Q6308" s="104">
        <f t="shared" si="2206"/>
        <v>25</v>
      </c>
      <c r="R6308" s="35"/>
    </row>
    <row r="6309" spans="1:18" x14ac:dyDescent="0.3">
      <c r="A6309" s="40" t="s">
        <v>2075</v>
      </c>
      <c r="B6309" s="40" t="s">
        <v>154</v>
      </c>
      <c r="C6309" s="40" t="s">
        <v>941</v>
      </c>
      <c r="D6309" s="40" t="s">
        <v>2180</v>
      </c>
      <c r="E6309" s="88" t="s">
        <v>3022</v>
      </c>
      <c r="F6309" s="40"/>
      <c r="G6309" s="81" t="s">
        <v>3051</v>
      </c>
      <c r="H6309" s="9" t="s">
        <v>49</v>
      </c>
      <c r="I6309" s="102">
        <v>1000</v>
      </c>
      <c r="J6309" s="102">
        <v>1000</v>
      </c>
      <c r="K6309" s="102"/>
      <c r="L6309" s="102">
        <f t="shared" si="2202"/>
        <v>300</v>
      </c>
      <c r="M6309" s="102">
        <v>0</v>
      </c>
      <c r="N6309" s="102"/>
      <c r="O6309" s="102">
        <v>300</v>
      </c>
      <c r="P6309" s="102">
        <f t="shared" si="2205"/>
        <v>300</v>
      </c>
      <c r="Q6309" s="102">
        <f t="shared" si="2206"/>
        <v>30</v>
      </c>
      <c r="R6309" s="35"/>
    </row>
    <row r="6310" spans="1:18" x14ac:dyDescent="0.3">
      <c r="A6310" s="40" t="s">
        <v>2075</v>
      </c>
      <c r="B6310" s="40" t="s">
        <v>154</v>
      </c>
      <c r="C6310" s="40" t="s">
        <v>941</v>
      </c>
      <c r="D6310" s="40" t="s">
        <v>2180</v>
      </c>
      <c r="E6310" s="88" t="s">
        <v>3025</v>
      </c>
      <c r="F6310" s="40"/>
      <c r="G6310" s="81" t="s">
        <v>3051</v>
      </c>
      <c r="H6310" s="9" t="s">
        <v>51</v>
      </c>
      <c r="I6310" s="102">
        <v>1000</v>
      </c>
      <c r="J6310" s="102">
        <v>1000</v>
      </c>
      <c r="K6310" s="102"/>
      <c r="L6310" s="102">
        <f t="shared" si="2202"/>
        <v>200</v>
      </c>
      <c r="M6310" s="102">
        <v>0</v>
      </c>
      <c r="N6310" s="102">
        <v>100</v>
      </c>
      <c r="O6310" s="102">
        <v>100</v>
      </c>
      <c r="P6310" s="102">
        <f t="shared" si="2205"/>
        <v>200</v>
      </c>
      <c r="Q6310" s="102">
        <f t="shared" si="2206"/>
        <v>20</v>
      </c>
      <c r="R6310" s="35"/>
    </row>
    <row r="6311" spans="1:18" s="34" customFormat="1" ht="20.399999999999999" x14ac:dyDescent="0.3">
      <c r="A6311" s="49" t="s">
        <v>0</v>
      </c>
      <c r="B6311" s="49" t="s">
        <v>0</v>
      </c>
      <c r="C6311" s="49" t="s">
        <v>0</v>
      </c>
      <c r="D6311" s="49" t="s">
        <v>0</v>
      </c>
      <c r="E6311" s="49" t="s">
        <v>0</v>
      </c>
      <c r="F6311" s="49" t="s">
        <v>0</v>
      </c>
      <c r="G6311" s="49" t="s">
        <v>0</v>
      </c>
      <c r="H6311" s="21" t="s">
        <v>2204</v>
      </c>
      <c r="I6311" s="112">
        <f>SUM(I6307,I6297,I6291,I6267)</f>
        <v>734864</v>
      </c>
      <c r="J6311" s="112">
        <f>SUM(J6307,J6297,J6291,J6267)</f>
        <v>724864</v>
      </c>
      <c r="K6311" s="112">
        <f>SUM(K6307,K6297,K6291,K6267)</f>
        <v>0</v>
      </c>
      <c r="L6311" s="112">
        <f t="shared" si="2202"/>
        <v>165580</v>
      </c>
      <c r="M6311" s="112">
        <f>SUM(M6307,M6297,M6291,M6267)</f>
        <v>44370</v>
      </c>
      <c r="N6311" s="112">
        <f t="shared" ref="N6311:O6311" si="2224">SUM(N6307,N6297,N6291,N6267)</f>
        <v>61055</v>
      </c>
      <c r="O6311" s="112">
        <f t="shared" si="2224"/>
        <v>60155</v>
      </c>
      <c r="P6311" s="112">
        <f t="shared" si="2205"/>
        <v>165580</v>
      </c>
      <c r="Q6311" s="112">
        <f t="shared" si="2206"/>
        <v>22.842905703690626</v>
      </c>
      <c r="R6311" s="35"/>
    </row>
    <row r="6312" spans="1:18" ht="15" thickBot="1" x14ac:dyDescent="0.35">
      <c r="A6312" s="81" t="s">
        <v>0</v>
      </c>
      <c r="B6312" s="81" t="s">
        <v>0</v>
      </c>
      <c r="C6312" s="81" t="s">
        <v>0</v>
      </c>
      <c r="D6312" s="81" t="s">
        <v>0</v>
      </c>
      <c r="E6312" s="81" t="s">
        <v>0</v>
      </c>
      <c r="F6312" s="81" t="s">
        <v>0</v>
      </c>
      <c r="G6312" s="81" t="s">
        <v>0</v>
      </c>
      <c r="H6312" s="6" t="s">
        <v>152</v>
      </c>
      <c r="I6312" s="104">
        <v>23</v>
      </c>
      <c r="J6312" s="104">
        <v>23</v>
      </c>
      <c r="K6312" s="104"/>
      <c r="L6312" s="104"/>
      <c r="M6312" s="104"/>
      <c r="N6312" s="104"/>
      <c r="O6312" s="104"/>
      <c r="P6312" s="104"/>
      <c r="Q6312" s="104"/>
      <c r="R6312" s="35"/>
    </row>
    <row r="6313" spans="1:18" s="34" customFormat="1" ht="31.2" thickBot="1" x14ac:dyDescent="0.35">
      <c r="A6313" s="127" t="s">
        <v>0</v>
      </c>
      <c r="B6313" s="127" t="s">
        <v>0</v>
      </c>
      <c r="C6313" s="127" t="s">
        <v>0</v>
      </c>
      <c r="D6313" s="127" t="s">
        <v>0</v>
      </c>
      <c r="E6313" s="127" t="s">
        <v>0</v>
      </c>
      <c r="F6313" s="127" t="s">
        <v>0</v>
      </c>
      <c r="G6313" s="127" t="s">
        <v>0</v>
      </c>
      <c r="H6313" s="29" t="s">
        <v>63</v>
      </c>
      <c r="I6313" s="124" t="s">
        <v>3013</v>
      </c>
      <c r="J6313" s="124" t="s">
        <v>2</v>
      </c>
      <c r="K6313" s="124" t="s">
        <v>3097</v>
      </c>
      <c r="L6313" s="124" t="s">
        <v>3097</v>
      </c>
      <c r="M6313" s="124" t="s">
        <v>3098</v>
      </c>
      <c r="N6313" s="124" t="s">
        <v>3099</v>
      </c>
      <c r="O6313" s="124" t="s">
        <v>3100</v>
      </c>
      <c r="P6313" s="124" t="s">
        <v>3097</v>
      </c>
      <c r="Q6313" s="126" t="s">
        <v>3101</v>
      </c>
      <c r="R6313" s="35"/>
    </row>
    <row r="6314" spans="1:18" x14ac:dyDescent="0.3">
      <c r="A6314" s="128"/>
      <c r="B6314" s="128"/>
      <c r="C6314" s="128"/>
      <c r="D6314" s="128"/>
      <c r="E6314" s="128"/>
      <c r="F6314" s="128"/>
      <c r="G6314" s="128"/>
      <c r="H6314" s="10" t="s">
        <v>0</v>
      </c>
      <c r="I6314" s="103">
        <v>1</v>
      </c>
      <c r="J6314" s="103">
        <v>2</v>
      </c>
      <c r="K6314" s="103">
        <v>3</v>
      </c>
      <c r="L6314" s="103" t="s">
        <v>3</v>
      </c>
      <c r="M6314" s="103">
        <v>5</v>
      </c>
      <c r="N6314" s="103">
        <v>6</v>
      </c>
      <c r="O6314" s="103">
        <v>7</v>
      </c>
      <c r="P6314" s="103" t="s">
        <v>3102</v>
      </c>
      <c r="Q6314" s="103">
        <v>9</v>
      </c>
      <c r="R6314" s="35"/>
    </row>
    <row r="6315" spans="1:18" x14ac:dyDescent="0.3">
      <c r="A6315" s="128"/>
      <c r="B6315" s="128"/>
      <c r="C6315" s="128"/>
      <c r="D6315" s="128"/>
      <c r="E6315" s="128"/>
      <c r="F6315" s="128"/>
      <c r="G6315" s="128"/>
      <c r="H6315" s="11" t="s">
        <v>96</v>
      </c>
      <c r="I6315" s="105">
        <f>SUM(I6311)</f>
        <v>734864</v>
      </c>
      <c r="J6315" s="105">
        <f>SUM(J6311)</f>
        <v>724864</v>
      </c>
      <c r="K6315" s="105">
        <f>SUM(K6311)</f>
        <v>0</v>
      </c>
      <c r="L6315" s="105">
        <f t="shared" si="2202"/>
        <v>165580</v>
      </c>
      <c r="M6315" s="105">
        <f>SUM(M6311)</f>
        <v>44370</v>
      </c>
      <c r="N6315" s="105">
        <f t="shared" ref="N6315:O6315" si="2225">SUM(N6311)</f>
        <v>61055</v>
      </c>
      <c r="O6315" s="105">
        <f t="shared" si="2225"/>
        <v>60155</v>
      </c>
      <c r="P6315" s="105">
        <f t="shared" si="2205"/>
        <v>165580</v>
      </c>
      <c r="Q6315" s="105">
        <f t="shared" si="2206"/>
        <v>22.842905703690626</v>
      </c>
      <c r="R6315" s="35"/>
    </row>
    <row r="6316" spans="1:18" x14ac:dyDescent="0.3">
      <c r="A6316" s="128"/>
      <c r="B6316" s="128"/>
      <c r="C6316" s="128"/>
      <c r="D6316" s="128"/>
      <c r="E6316" s="128"/>
      <c r="F6316" s="128"/>
      <c r="G6316" s="128"/>
      <c r="H6316" s="12" t="s">
        <v>62</v>
      </c>
      <c r="I6316" s="105">
        <f>SUM(I6315)</f>
        <v>734864</v>
      </c>
      <c r="J6316" s="105">
        <f>SUM(J6315)</f>
        <v>724864</v>
      </c>
      <c r="K6316" s="105">
        <f>SUM(K6315)</f>
        <v>0</v>
      </c>
      <c r="L6316" s="105">
        <f t="shared" si="2202"/>
        <v>165580</v>
      </c>
      <c r="M6316" s="105">
        <f>SUM(M6315)</f>
        <v>44370</v>
      </c>
      <c r="N6316" s="105">
        <f t="shared" ref="N6316:O6316" si="2226">SUM(N6315)</f>
        <v>61055</v>
      </c>
      <c r="O6316" s="105">
        <f t="shared" si="2226"/>
        <v>60155</v>
      </c>
      <c r="P6316" s="105">
        <f t="shared" si="2205"/>
        <v>165580</v>
      </c>
      <c r="Q6316" s="105">
        <f t="shared" si="2206"/>
        <v>22.842905703690626</v>
      </c>
      <c r="R6316" s="35"/>
    </row>
    <row r="6317" spans="1:18" x14ac:dyDescent="0.3">
      <c r="A6317" s="129"/>
      <c r="B6317" s="129"/>
      <c r="C6317" s="129"/>
      <c r="D6317" s="129"/>
      <c r="E6317" s="129"/>
      <c r="F6317" s="129"/>
      <c r="G6317" s="129"/>
      <c r="R6317" s="35"/>
    </row>
    <row r="6318" spans="1:18" ht="15" thickBot="1" x14ac:dyDescent="0.35">
      <c r="A6318" s="81" t="s">
        <v>0</v>
      </c>
      <c r="B6318" s="81" t="s">
        <v>0</v>
      </c>
      <c r="C6318" s="81" t="s">
        <v>0</v>
      </c>
      <c r="D6318" s="81" t="s">
        <v>0</v>
      </c>
      <c r="E6318" s="81" t="s">
        <v>0</v>
      </c>
      <c r="F6318" s="81" t="s">
        <v>0</v>
      </c>
      <c r="G6318" s="81" t="s">
        <v>0</v>
      </c>
      <c r="H6318" s="13" t="s">
        <v>0</v>
      </c>
      <c r="I6318" s="106"/>
      <c r="J6318" s="106"/>
      <c r="K6318" s="106"/>
      <c r="L6318" s="106"/>
      <c r="M6318" s="106"/>
      <c r="N6318" s="106"/>
      <c r="O6318" s="106"/>
      <c r="P6318" s="106"/>
      <c r="Q6318" s="106"/>
      <c r="R6318" s="35"/>
    </row>
    <row r="6319" spans="1:18" s="34" customFormat="1" ht="31.2" thickBot="1" x14ac:dyDescent="0.35">
      <c r="A6319" s="45" t="s">
        <v>112</v>
      </c>
      <c r="B6319" s="45" t="s">
        <v>113</v>
      </c>
      <c r="C6319" s="45" t="s">
        <v>114</v>
      </c>
      <c r="D6319" s="46" t="s">
        <v>0</v>
      </c>
      <c r="E6319" s="45" t="s">
        <v>3014</v>
      </c>
      <c r="F6319" s="45" t="s">
        <v>115</v>
      </c>
      <c r="G6319" s="45" t="s">
        <v>116</v>
      </c>
      <c r="H6319" s="29" t="s">
        <v>1</v>
      </c>
      <c r="I6319" s="124" t="s">
        <v>3013</v>
      </c>
      <c r="J6319" s="124" t="s">
        <v>2</v>
      </c>
      <c r="K6319" s="124" t="s">
        <v>3097</v>
      </c>
      <c r="L6319" s="124" t="s">
        <v>3097</v>
      </c>
      <c r="M6319" s="124" t="s">
        <v>3098</v>
      </c>
      <c r="N6319" s="124" t="s">
        <v>3099</v>
      </c>
      <c r="O6319" s="124" t="s">
        <v>3100</v>
      </c>
      <c r="P6319" s="124" t="s">
        <v>3097</v>
      </c>
      <c r="Q6319" s="126" t="s">
        <v>3101</v>
      </c>
      <c r="R6319" s="35"/>
    </row>
    <row r="6320" spans="1:18" x14ac:dyDescent="0.3">
      <c r="A6320" s="50" t="s">
        <v>0</v>
      </c>
      <c r="B6320" s="50" t="s">
        <v>0</v>
      </c>
      <c r="C6320" s="50" t="s">
        <v>0</v>
      </c>
      <c r="D6320" s="51" t="s">
        <v>0</v>
      </c>
      <c r="E6320" s="51" t="s">
        <v>0</v>
      </c>
      <c r="F6320" s="86" t="s">
        <v>0</v>
      </c>
      <c r="G6320" s="87" t="s">
        <v>0</v>
      </c>
      <c r="H6320" s="8" t="s">
        <v>0</v>
      </c>
      <c r="I6320" s="103">
        <v>1</v>
      </c>
      <c r="J6320" s="103">
        <v>2</v>
      </c>
      <c r="K6320" s="103">
        <v>3</v>
      </c>
      <c r="L6320" s="103" t="s">
        <v>3</v>
      </c>
      <c r="M6320" s="103">
        <v>5</v>
      </c>
      <c r="N6320" s="103">
        <v>6</v>
      </c>
      <c r="O6320" s="103">
        <v>7</v>
      </c>
      <c r="P6320" s="103" t="s">
        <v>3102</v>
      </c>
      <c r="Q6320" s="103">
        <v>9</v>
      </c>
      <c r="R6320" s="35"/>
    </row>
    <row r="6321" spans="1:18" x14ac:dyDescent="0.3">
      <c r="A6321" s="41" t="s">
        <v>2075</v>
      </c>
      <c r="B6321" s="41" t="s">
        <v>154</v>
      </c>
      <c r="C6321" s="40" t="s">
        <v>952</v>
      </c>
      <c r="D6321" s="40" t="s">
        <v>2205</v>
      </c>
      <c r="E6321" s="52" t="s">
        <v>0</v>
      </c>
      <c r="F6321" s="52" t="s">
        <v>0</v>
      </c>
      <c r="G6321" s="52" t="s">
        <v>0</v>
      </c>
      <c r="H6321" s="6" t="s">
        <v>2206</v>
      </c>
      <c r="I6321" s="102"/>
      <c r="J6321" s="102"/>
      <c r="K6321" s="102"/>
      <c r="L6321" s="102">
        <f t="shared" ref="L6321:L6383" si="2227">SUM(M6321:O6321)</f>
        <v>0</v>
      </c>
      <c r="M6321" s="102">
        <v>0</v>
      </c>
      <c r="N6321" s="102"/>
      <c r="O6321" s="102"/>
      <c r="P6321" s="102">
        <f t="shared" ref="P6321:P6384" si="2228">K6321+L6321</f>
        <v>0</v>
      </c>
      <c r="Q6321" s="102" t="str">
        <f t="shared" ref="Q6321:Q6384" si="2229">IF(J6321=0,"-",P6321/J6321*100)</f>
        <v>-</v>
      </c>
      <c r="R6321" s="35"/>
    </row>
    <row r="6322" spans="1:18" s="34" customFormat="1" ht="20.399999999999999" x14ac:dyDescent="0.3">
      <c r="A6322" s="43" t="s">
        <v>0</v>
      </c>
      <c r="B6322" s="43" t="s">
        <v>0</v>
      </c>
      <c r="C6322" s="43" t="s">
        <v>0</v>
      </c>
      <c r="D6322" s="49" t="s">
        <v>0</v>
      </c>
      <c r="E6322" s="49" t="s">
        <v>0</v>
      </c>
      <c r="F6322" s="49" t="s">
        <v>0</v>
      </c>
      <c r="G6322" s="49" t="s">
        <v>0</v>
      </c>
      <c r="H6322" s="21" t="s">
        <v>26</v>
      </c>
      <c r="I6322" s="112">
        <f>SUM(I6323,I6331,I6333)</f>
        <v>896508</v>
      </c>
      <c r="J6322" s="112">
        <f>SUM(J6323,J6331,J6333)</f>
        <v>896508</v>
      </c>
      <c r="K6322" s="112">
        <f>SUM(K6323,K6331,K6333)</f>
        <v>0</v>
      </c>
      <c r="L6322" s="112">
        <f t="shared" si="2227"/>
        <v>209229</v>
      </c>
      <c r="M6322" s="112">
        <f>SUM(M6323,M6331,M6333)</f>
        <v>59289</v>
      </c>
      <c r="N6322" s="112">
        <f t="shared" ref="N6322:O6322" si="2230">SUM(N6323,N6331,N6333)</f>
        <v>78095</v>
      </c>
      <c r="O6322" s="112">
        <f t="shared" si="2230"/>
        <v>71845</v>
      </c>
      <c r="P6322" s="112">
        <f t="shared" si="2228"/>
        <v>209229</v>
      </c>
      <c r="Q6322" s="112">
        <f t="shared" si="2229"/>
        <v>23.338218956216789</v>
      </c>
      <c r="R6322" s="35"/>
    </row>
    <row r="6323" spans="1:18" x14ac:dyDescent="0.3">
      <c r="A6323" s="40" t="s">
        <v>2075</v>
      </c>
      <c r="B6323" s="40" t="s">
        <v>154</v>
      </c>
      <c r="C6323" s="40" t="s">
        <v>952</v>
      </c>
      <c r="D6323" s="40" t="s">
        <v>2205</v>
      </c>
      <c r="E6323" s="52" t="s">
        <v>119</v>
      </c>
      <c r="F6323" s="52" t="s">
        <v>0</v>
      </c>
      <c r="G6323" s="52" t="s">
        <v>0</v>
      </c>
      <c r="H6323" s="6" t="s">
        <v>5</v>
      </c>
      <c r="I6323" s="104">
        <f>SUM(I6324,I6325)</f>
        <v>660167</v>
      </c>
      <c r="J6323" s="104">
        <f>SUM(J6324,J6325)</f>
        <v>660167</v>
      </c>
      <c r="K6323" s="104">
        <f>SUM(K6324,K6325)</f>
        <v>0</v>
      </c>
      <c r="L6323" s="104">
        <f t="shared" si="2227"/>
        <v>166628</v>
      </c>
      <c r="M6323" s="104">
        <f>SUM(M6324,M6325)</f>
        <v>54028</v>
      </c>
      <c r="N6323" s="104">
        <f t="shared" ref="N6323:O6323" si="2231">SUM(N6324,N6325)</f>
        <v>57800</v>
      </c>
      <c r="O6323" s="104">
        <f t="shared" si="2231"/>
        <v>54800</v>
      </c>
      <c r="P6323" s="104">
        <f t="shared" si="2228"/>
        <v>166628</v>
      </c>
      <c r="Q6323" s="104">
        <f t="shared" si="2229"/>
        <v>25.240280110941626</v>
      </c>
      <c r="R6323" s="35"/>
    </row>
    <row r="6324" spans="1:18" x14ac:dyDescent="0.3">
      <c r="A6324" s="40" t="s">
        <v>2075</v>
      </c>
      <c r="B6324" s="40" t="s">
        <v>154</v>
      </c>
      <c r="C6324" s="40" t="s">
        <v>952</v>
      </c>
      <c r="D6324" s="40" t="s">
        <v>2205</v>
      </c>
      <c r="E6324" s="88" t="s">
        <v>3015</v>
      </c>
      <c r="F6324" s="40"/>
      <c r="G6324" s="81" t="s">
        <v>3051</v>
      </c>
      <c r="H6324" s="9" t="s">
        <v>6</v>
      </c>
      <c r="I6324" s="102">
        <v>580396</v>
      </c>
      <c r="J6324" s="102">
        <v>580396</v>
      </c>
      <c r="K6324" s="102"/>
      <c r="L6324" s="102">
        <f t="shared" si="2227"/>
        <v>146604</v>
      </c>
      <c r="M6324" s="102">
        <v>48604</v>
      </c>
      <c r="N6324" s="102">
        <v>49000</v>
      </c>
      <c r="O6324" s="102">
        <v>49000</v>
      </c>
      <c r="P6324" s="102">
        <f t="shared" si="2228"/>
        <v>146604</v>
      </c>
      <c r="Q6324" s="102">
        <f t="shared" si="2229"/>
        <v>25.259305715408097</v>
      </c>
      <c r="R6324" s="35"/>
    </row>
    <row r="6325" spans="1:18" x14ac:dyDescent="0.3">
      <c r="A6325" s="41" t="s">
        <v>2075</v>
      </c>
      <c r="B6325" s="41" t="s">
        <v>154</v>
      </c>
      <c r="C6325" s="41" t="s">
        <v>952</v>
      </c>
      <c r="D6325" s="41" t="s">
        <v>2205</v>
      </c>
      <c r="E6325" s="41" t="s">
        <v>120</v>
      </c>
      <c r="F6325" s="40" t="s">
        <v>0</v>
      </c>
      <c r="G6325" s="81" t="s">
        <v>0</v>
      </c>
      <c r="H6325" s="6" t="s">
        <v>7</v>
      </c>
      <c r="I6325" s="104">
        <f>SUM(I6326:I6330)</f>
        <v>79771</v>
      </c>
      <c r="J6325" s="104">
        <f>SUM(J6326:J6330)</f>
        <v>79771</v>
      </c>
      <c r="K6325" s="104">
        <f>SUM(K6326:K6330)</f>
        <v>0</v>
      </c>
      <c r="L6325" s="104">
        <f t="shared" si="2227"/>
        <v>20024</v>
      </c>
      <c r="M6325" s="104">
        <f>SUM(M6326:M6330)</f>
        <v>5424</v>
      </c>
      <c r="N6325" s="104">
        <f t="shared" ref="N6325:O6325" si="2232">SUM(N6326:N6330)</f>
        <v>8800</v>
      </c>
      <c r="O6325" s="104">
        <f t="shared" si="2232"/>
        <v>5800</v>
      </c>
      <c r="P6325" s="104">
        <f t="shared" si="2228"/>
        <v>20024</v>
      </c>
      <c r="Q6325" s="104">
        <f t="shared" si="2229"/>
        <v>25.10185405723885</v>
      </c>
      <c r="R6325" s="35"/>
    </row>
    <row r="6326" spans="1:18" x14ac:dyDescent="0.3">
      <c r="A6326" s="40" t="s">
        <v>2075</v>
      </c>
      <c r="B6326" s="40" t="s">
        <v>154</v>
      </c>
      <c r="C6326" s="40" t="s">
        <v>952</v>
      </c>
      <c r="D6326" s="40" t="s">
        <v>2205</v>
      </c>
      <c r="E6326" s="88" t="s">
        <v>3016</v>
      </c>
      <c r="F6326" s="40" t="s">
        <v>2207</v>
      </c>
      <c r="G6326" s="81" t="s">
        <v>3051</v>
      </c>
      <c r="H6326" s="9" t="s">
        <v>9</v>
      </c>
      <c r="I6326" s="102">
        <v>15500</v>
      </c>
      <c r="J6326" s="102">
        <v>15500</v>
      </c>
      <c r="K6326" s="102"/>
      <c r="L6326" s="102">
        <f t="shared" si="2227"/>
        <v>3396</v>
      </c>
      <c r="M6326" s="102">
        <v>796</v>
      </c>
      <c r="N6326" s="102">
        <v>1300</v>
      </c>
      <c r="O6326" s="102">
        <v>1300</v>
      </c>
      <c r="P6326" s="102">
        <f t="shared" si="2228"/>
        <v>3396</v>
      </c>
      <c r="Q6326" s="102">
        <f t="shared" si="2229"/>
        <v>21.909677419354839</v>
      </c>
      <c r="R6326" s="35"/>
    </row>
    <row r="6327" spans="1:18" x14ac:dyDescent="0.3">
      <c r="A6327" s="40" t="s">
        <v>2075</v>
      </c>
      <c r="B6327" s="40" t="s">
        <v>154</v>
      </c>
      <c r="C6327" s="40" t="s">
        <v>952</v>
      </c>
      <c r="D6327" s="40" t="s">
        <v>2205</v>
      </c>
      <c r="E6327" s="88" t="s">
        <v>3016</v>
      </c>
      <c r="F6327" s="40" t="s">
        <v>2208</v>
      </c>
      <c r="G6327" s="81" t="s">
        <v>3051</v>
      </c>
      <c r="H6327" s="9" t="s">
        <v>12</v>
      </c>
      <c r="I6327" s="102">
        <v>48271</v>
      </c>
      <c r="J6327" s="102">
        <v>48271</v>
      </c>
      <c r="K6327" s="102"/>
      <c r="L6327" s="102">
        <f t="shared" si="2227"/>
        <v>13628</v>
      </c>
      <c r="M6327" s="102">
        <v>4628</v>
      </c>
      <c r="N6327" s="102">
        <v>4500</v>
      </c>
      <c r="O6327" s="102">
        <v>4500</v>
      </c>
      <c r="P6327" s="102">
        <f t="shared" si="2228"/>
        <v>13628</v>
      </c>
      <c r="Q6327" s="102">
        <f t="shared" si="2229"/>
        <v>28.232271964533574</v>
      </c>
      <c r="R6327" s="35"/>
    </row>
    <row r="6328" spans="1:18" x14ac:dyDescent="0.3">
      <c r="A6328" s="40" t="s">
        <v>2075</v>
      </c>
      <c r="B6328" s="40" t="s">
        <v>154</v>
      </c>
      <c r="C6328" s="40" t="s">
        <v>952</v>
      </c>
      <c r="D6328" s="40" t="s">
        <v>2205</v>
      </c>
      <c r="E6328" s="88" t="s">
        <v>3016</v>
      </c>
      <c r="F6328" s="40" t="s">
        <v>2209</v>
      </c>
      <c r="G6328" s="81" t="s">
        <v>3051</v>
      </c>
      <c r="H6328" s="9" t="s">
        <v>10</v>
      </c>
      <c r="I6328" s="102">
        <v>11000</v>
      </c>
      <c r="J6328" s="102">
        <v>11000</v>
      </c>
      <c r="K6328" s="102"/>
      <c r="L6328" s="102">
        <f t="shared" si="2227"/>
        <v>0</v>
      </c>
      <c r="M6328" s="102">
        <v>0</v>
      </c>
      <c r="N6328" s="102"/>
      <c r="O6328" s="102"/>
      <c r="P6328" s="102">
        <f t="shared" si="2228"/>
        <v>0</v>
      </c>
      <c r="Q6328" s="102">
        <f t="shared" si="2229"/>
        <v>0</v>
      </c>
      <c r="R6328" s="35"/>
    </row>
    <row r="6329" spans="1:18" x14ac:dyDescent="0.3">
      <c r="A6329" s="40" t="s">
        <v>2075</v>
      </c>
      <c r="B6329" s="40" t="s">
        <v>154</v>
      </c>
      <c r="C6329" s="40" t="s">
        <v>952</v>
      </c>
      <c r="D6329" s="40" t="s">
        <v>2205</v>
      </c>
      <c r="E6329" s="88" t="s">
        <v>3016</v>
      </c>
      <c r="F6329" s="40" t="s">
        <v>2210</v>
      </c>
      <c r="G6329" s="81" t="s">
        <v>3051</v>
      </c>
      <c r="H6329" s="9" t="s">
        <v>8</v>
      </c>
      <c r="I6329" s="102">
        <v>0</v>
      </c>
      <c r="J6329" s="102">
        <v>0</v>
      </c>
      <c r="K6329" s="102"/>
      <c r="L6329" s="102">
        <f t="shared" si="2227"/>
        <v>0</v>
      </c>
      <c r="M6329" s="102">
        <v>0</v>
      </c>
      <c r="N6329" s="102"/>
      <c r="O6329" s="102"/>
      <c r="P6329" s="102">
        <f t="shared" si="2228"/>
        <v>0</v>
      </c>
      <c r="Q6329" s="102" t="str">
        <f t="shared" si="2229"/>
        <v>-</v>
      </c>
      <c r="R6329" s="35"/>
    </row>
    <row r="6330" spans="1:18" x14ac:dyDescent="0.3">
      <c r="A6330" s="40" t="s">
        <v>2075</v>
      </c>
      <c r="B6330" s="40" t="s">
        <v>154</v>
      </c>
      <c r="C6330" s="40" t="s">
        <v>952</v>
      </c>
      <c r="D6330" s="40" t="s">
        <v>2205</v>
      </c>
      <c r="E6330" s="88" t="s">
        <v>3016</v>
      </c>
      <c r="F6330" s="40" t="s">
        <v>2211</v>
      </c>
      <c r="G6330" s="81" t="s">
        <v>3051</v>
      </c>
      <c r="H6330" s="9" t="s">
        <v>11</v>
      </c>
      <c r="I6330" s="102">
        <v>5000</v>
      </c>
      <c r="J6330" s="102">
        <v>5000</v>
      </c>
      <c r="K6330" s="102"/>
      <c r="L6330" s="102">
        <f t="shared" si="2227"/>
        <v>3000</v>
      </c>
      <c r="M6330" s="102">
        <v>0</v>
      </c>
      <c r="N6330" s="102">
        <v>3000</v>
      </c>
      <c r="O6330" s="102"/>
      <c r="P6330" s="102">
        <f t="shared" si="2228"/>
        <v>3000</v>
      </c>
      <c r="Q6330" s="102">
        <f t="shared" si="2229"/>
        <v>60</v>
      </c>
      <c r="R6330" s="35"/>
    </row>
    <row r="6331" spans="1:18" x14ac:dyDescent="0.3">
      <c r="A6331" s="40" t="s">
        <v>2075</v>
      </c>
      <c r="B6331" s="40" t="s">
        <v>154</v>
      </c>
      <c r="C6331" s="40" t="s">
        <v>952</v>
      </c>
      <c r="D6331" s="40" t="s">
        <v>2205</v>
      </c>
      <c r="E6331" s="52" t="s">
        <v>124</v>
      </c>
      <c r="F6331" s="52" t="s">
        <v>0</v>
      </c>
      <c r="G6331" s="52" t="s">
        <v>0</v>
      </c>
      <c r="H6331" s="6" t="s">
        <v>14</v>
      </c>
      <c r="I6331" s="104">
        <f>SUM(I6332)</f>
        <v>60942</v>
      </c>
      <c r="J6331" s="104">
        <f>SUM(J6332)</f>
        <v>60942</v>
      </c>
      <c r="K6331" s="104">
        <f>SUM(K6332)</f>
        <v>0</v>
      </c>
      <c r="L6331" s="104">
        <f t="shared" si="2227"/>
        <v>17304</v>
      </c>
      <c r="M6331" s="104">
        <f>SUM(M6332)</f>
        <v>5104</v>
      </c>
      <c r="N6331" s="104">
        <f t="shared" ref="N6331:O6331" si="2233">SUM(N6332)</f>
        <v>7000</v>
      </c>
      <c r="O6331" s="104">
        <f t="shared" si="2233"/>
        <v>5200</v>
      </c>
      <c r="P6331" s="104">
        <f t="shared" si="2228"/>
        <v>17304</v>
      </c>
      <c r="Q6331" s="104">
        <f t="shared" si="2229"/>
        <v>28.394210889042036</v>
      </c>
      <c r="R6331" s="35"/>
    </row>
    <row r="6332" spans="1:18" x14ac:dyDescent="0.3">
      <c r="A6332" s="40" t="s">
        <v>2075</v>
      </c>
      <c r="B6332" s="40" t="s">
        <v>154</v>
      </c>
      <c r="C6332" s="40" t="s">
        <v>952</v>
      </c>
      <c r="D6332" s="40" t="s">
        <v>2205</v>
      </c>
      <c r="E6332" s="88" t="s">
        <v>3017</v>
      </c>
      <c r="F6332" s="40"/>
      <c r="G6332" s="81" t="s">
        <v>3051</v>
      </c>
      <c r="H6332" s="9" t="s">
        <v>15</v>
      </c>
      <c r="I6332" s="102">
        <v>60942</v>
      </c>
      <c r="J6332" s="102">
        <v>60942</v>
      </c>
      <c r="K6332" s="102"/>
      <c r="L6332" s="102">
        <f t="shared" si="2227"/>
        <v>17304</v>
      </c>
      <c r="M6332" s="102">
        <v>5104</v>
      </c>
      <c r="N6332" s="102">
        <v>7000</v>
      </c>
      <c r="O6332" s="102">
        <v>5200</v>
      </c>
      <c r="P6332" s="102">
        <f t="shared" si="2228"/>
        <v>17304</v>
      </c>
      <c r="Q6332" s="102">
        <f t="shared" si="2229"/>
        <v>28.394210889042036</v>
      </c>
      <c r="R6332" s="35"/>
    </row>
    <row r="6333" spans="1:18" x14ac:dyDescent="0.3">
      <c r="A6333" s="40" t="s">
        <v>2075</v>
      </c>
      <c r="B6333" s="40" t="s">
        <v>154</v>
      </c>
      <c r="C6333" s="40" t="s">
        <v>952</v>
      </c>
      <c r="D6333" s="40" t="s">
        <v>2205</v>
      </c>
      <c r="E6333" s="52" t="s">
        <v>125</v>
      </c>
      <c r="F6333" s="52" t="s">
        <v>0</v>
      </c>
      <c r="G6333" s="52" t="s">
        <v>0</v>
      </c>
      <c r="H6333" s="6" t="s">
        <v>16</v>
      </c>
      <c r="I6333" s="104">
        <f>SUM(I6334:I6342)</f>
        <v>175399</v>
      </c>
      <c r="J6333" s="104">
        <f>SUM(J6334:J6342)</f>
        <v>175399</v>
      </c>
      <c r="K6333" s="104">
        <f>SUM(K6334:K6342)</f>
        <v>0</v>
      </c>
      <c r="L6333" s="104">
        <f t="shared" si="2227"/>
        <v>25297</v>
      </c>
      <c r="M6333" s="104">
        <f>SUM(M6334:M6342)</f>
        <v>157</v>
      </c>
      <c r="N6333" s="104">
        <f t="shared" ref="N6333:O6333" si="2234">SUM(N6334:N6342)</f>
        <v>13295</v>
      </c>
      <c r="O6333" s="104">
        <f t="shared" si="2234"/>
        <v>11845</v>
      </c>
      <c r="P6333" s="104">
        <f t="shared" si="2228"/>
        <v>25297</v>
      </c>
      <c r="Q6333" s="104">
        <f t="shared" si="2229"/>
        <v>14.422545168444517</v>
      </c>
      <c r="R6333" s="35"/>
    </row>
    <row r="6334" spans="1:18" x14ac:dyDescent="0.3">
      <c r="A6334" s="40" t="s">
        <v>2075</v>
      </c>
      <c r="B6334" s="40" t="s">
        <v>154</v>
      </c>
      <c r="C6334" s="40" t="s">
        <v>952</v>
      </c>
      <c r="D6334" s="40" t="s">
        <v>2205</v>
      </c>
      <c r="E6334" s="88" t="s">
        <v>3018</v>
      </c>
      <c r="F6334" s="40"/>
      <c r="G6334" s="81" t="s">
        <v>3051</v>
      </c>
      <c r="H6334" s="9" t="s">
        <v>17</v>
      </c>
      <c r="I6334" s="102">
        <v>3000</v>
      </c>
      <c r="J6334" s="102">
        <v>3000</v>
      </c>
      <c r="K6334" s="102"/>
      <c r="L6334" s="102">
        <f t="shared" si="2227"/>
        <v>0</v>
      </c>
      <c r="M6334" s="102">
        <v>0</v>
      </c>
      <c r="N6334" s="102"/>
      <c r="O6334" s="102"/>
      <c r="P6334" s="102">
        <f t="shared" si="2228"/>
        <v>0</v>
      </c>
      <c r="Q6334" s="102">
        <f t="shared" si="2229"/>
        <v>0</v>
      </c>
      <c r="R6334" s="35"/>
    </row>
    <row r="6335" spans="1:18" x14ac:dyDescent="0.3">
      <c r="A6335" s="40" t="s">
        <v>2075</v>
      </c>
      <c r="B6335" s="40" t="s">
        <v>154</v>
      </c>
      <c r="C6335" s="40" t="s">
        <v>952</v>
      </c>
      <c r="D6335" s="40" t="s">
        <v>2205</v>
      </c>
      <c r="E6335" s="88" t="s">
        <v>3031</v>
      </c>
      <c r="F6335" s="40"/>
      <c r="G6335" s="81" t="s">
        <v>3051</v>
      </c>
      <c r="H6335" s="9" t="s">
        <v>18</v>
      </c>
      <c r="I6335" s="102">
        <v>9750</v>
      </c>
      <c r="J6335" s="102">
        <v>9750</v>
      </c>
      <c r="K6335" s="102"/>
      <c r="L6335" s="102">
        <f t="shared" si="2227"/>
        <v>2600</v>
      </c>
      <c r="M6335" s="102">
        <v>0</v>
      </c>
      <c r="N6335" s="102">
        <v>2000</v>
      </c>
      <c r="O6335" s="102">
        <v>600</v>
      </c>
      <c r="P6335" s="102">
        <f t="shared" si="2228"/>
        <v>2600</v>
      </c>
      <c r="Q6335" s="102">
        <f t="shared" si="2229"/>
        <v>26.666666666666668</v>
      </c>
      <c r="R6335" s="35"/>
    </row>
    <row r="6336" spans="1:18" x14ac:dyDescent="0.3">
      <c r="A6336" s="40" t="s">
        <v>2075</v>
      </c>
      <c r="B6336" s="40" t="s">
        <v>154</v>
      </c>
      <c r="C6336" s="40" t="s">
        <v>952</v>
      </c>
      <c r="D6336" s="40" t="s">
        <v>2205</v>
      </c>
      <c r="E6336" s="88" t="s">
        <v>3032</v>
      </c>
      <c r="F6336" s="40"/>
      <c r="G6336" s="81" t="s">
        <v>3051</v>
      </c>
      <c r="H6336" s="9" t="s">
        <v>19</v>
      </c>
      <c r="I6336" s="102">
        <v>9000</v>
      </c>
      <c r="J6336" s="102">
        <v>9000</v>
      </c>
      <c r="K6336" s="102"/>
      <c r="L6336" s="102">
        <f t="shared" si="2227"/>
        <v>1500</v>
      </c>
      <c r="M6336" s="102">
        <v>0</v>
      </c>
      <c r="N6336" s="102">
        <v>750</v>
      </c>
      <c r="O6336" s="102">
        <v>750</v>
      </c>
      <c r="P6336" s="102">
        <f t="shared" si="2228"/>
        <v>1500</v>
      </c>
      <c r="Q6336" s="102">
        <f t="shared" si="2229"/>
        <v>16.666666666666664</v>
      </c>
      <c r="R6336" s="35"/>
    </row>
    <row r="6337" spans="1:18" x14ac:dyDescent="0.3">
      <c r="A6337" s="40" t="s">
        <v>2075</v>
      </c>
      <c r="B6337" s="40" t="s">
        <v>154</v>
      </c>
      <c r="C6337" s="40" t="s">
        <v>952</v>
      </c>
      <c r="D6337" s="40" t="s">
        <v>2205</v>
      </c>
      <c r="E6337" s="88" t="s">
        <v>3026</v>
      </c>
      <c r="F6337" s="40"/>
      <c r="G6337" s="81" t="s">
        <v>3051</v>
      </c>
      <c r="H6337" s="9" t="s">
        <v>20</v>
      </c>
      <c r="I6337" s="102">
        <v>11250</v>
      </c>
      <c r="J6337" s="102">
        <v>11250</v>
      </c>
      <c r="K6337" s="102"/>
      <c r="L6337" s="102">
        <f t="shared" si="2227"/>
        <v>1800</v>
      </c>
      <c r="M6337" s="102">
        <v>0</v>
      </c>
      <c r="N6337" s="102">
        <v>900</v>
      </c>
      <c r="O6337" s="102">
        <v>900</v>
      </c>
      <c r="P6337" s="102">
        <f t="shared" si="2228"/>
        <v>1800</v>
      </c>
      <c r="Q6337" s="102">
        <f t="shared" si="2229"/>
        <v>16</v>
      </c>
      <c r="R6337" s="35"/>
    </row>
    <row r="6338" spans="1:18" x14ac:dyDescent="0.3">
      <c r="A6338" s="40" t="s">
        <v>2075</v>
      </c>
      <c r="B6338" s="40" t="s">
        <v>154</v>
      </c>
      <c r="C6338" s="40" t="s">
        <v>952</v>
      </c>
      <c r="D6338" s="40" t="s">
        <v>2205</v>
      </c>
      <c r="E6338" s="88" t="s">
        <v>3033</v>
      </c>
      <c r="F6338" s="40"/>
      <c r="G6338" s="81" t="s">
        <v>3051</v>
      </c>
      <c r="H6338" s="9" t="s">
        <v>21</v>
      </c>
      <c r="I6338" s="102">
        <v>1500</v>
      </c>
      <c r="J6338" s="102">
        <v>1500</v>
      </c>
      <c r="K6338" s="102"/>
      <c r="L6338" s="102">
        <f t="shared" si="2227"/>
        <v>250</v>
      </c>
      <c r="M6338" s="102">
        <v>0</v>
      </c>
      <c r="N6338" s="102">
        <v>125</v>
      </c>
      <c r="O6338" s="102">
        <v>125</v>
      </c>
      <c r="P6338" s="102">
        <f t="shared" si="2228"/>
        <v>250</v>
      </c>
      <c r="Q6338" s="102">
        <f t="shared" si="2229"/>
        <v>16.666666666666664</v>
      </c>
      <c r="R6338" s="35"/>
    </row>
    <row r="6339" spans="1:18" x14ac:dyDescent="0.3">
      <c r="A6339" s="40" t="s">
        <v>2075</v>
      </c>
      <c r="B6339" s="40" t="s">
        <v>154</v>
      </c>
      <c r="C6339" s="40" t="s">
        <v>952</v>
      </c>
      <c r="D6339" s="40" t="s">
        <v>2205</v>
      </c>
      <c r="E6339" s="88" t="s">
        <v>3034</v>
      </c>
      <c r="F6339" s="40"/>
      <c r="G6339" s="81" t="s">
        <v>3051</v>
      </c>
      <c r="H6339" s="9" t="s">
        <v>22</v>
      </c>
      <c r="I6339" s="102">
        <v>29181</v>
      </c>
      <c r="J6339" s="102">
        <v>29181</v>
      </c>
      <c r="K6339" s="102"/>
      <c r="L6339" s="102">
        <f t="shared" si="2227"/>
        <v>1000</v>
      </c>
      <c r="M6339" s="102">
        <v>0</v>
      </c>
      <c r="N6339" s="102">
        <v>500</v>
      </c>
      <c r="O6339" s="102">
        <v>500</v>
      </c>
      <c r="P6339" s="102">
        <f t="shared" si="2228"/>
        <v>1000</v>
      </c>
      <c r="Q6339" s="102">
        <f t="shared" si="2229"/>
        <v>3.4268873582125354</v>
      </c>
      <c r="R6339" s="35"/>
    </row>
    <row r="6340" spans="1:18" x14ac:dyDescent="0.3">
      <c r="A6340" s="40" t="s">
        <v>2075</v>
      </c>
      <c r="B6340" s="40" t="s">
        <v>154</v>
      </c>
      <c r="C6340" s="40" t="s">
        <v>952</v>
      </c>
      <c r="D6340" s="40" t="s">
        <v>2205</v>
      </c>
      <c r="E6340" s="88" t="s">
        <v>3035</v>
      </c>
      <c r="F6340" s="40"/>
      <c r="G6340" s="81" t="s">
        <v>3051</v>
      </c>
      <c r="H6340" s="9" t="s">
        <v>23</v>
      </c>
      <c r="I6340" s="102">
        <v>70000</v>
      </c>
      <c r="J6340" s="102">
        <v>70000</v>
      </c>
      <c r="K6340" s="102"/>
      <c r="L6340" s="102">
        <f t="shared" si="2227"/>
        <v>11700</v>
      </c>
      <c r="M6340" s="102">
        <v>0</v>
      </c>
      <c r="N6340" s="102">
        <v>5850</v>
      </c>
      <c r="O6340" s="102">
        <v>5850</v>
      </c>
      <c r="P6340" s="102">
        <f t="shared" si="2228"/>
        <v>11700</v>
      </c>
      <c r="Q6340" s="102">
        <f t="shared" si="2229"/>
        <v>16.714285714285715</v>
      </c>
      <c r="R6340" s="35"/>
    </row>
    <row r="6341" spans="1:18" x14ac:dyDescent="0.3">
      <c r="A6341" s="40" t="s">
        <v>2075</v>
      </c>
      <c r="B6341" s="40" t="s">
        <v>154</v>
      </c>
      <c r="C6341" s="40" t="s">
        <v>952</v>
      </c>
      <c r="D6341" s="40" t="s">
        <v>2205</v>
      </c>
      <c r="E6341" s="88" t="s">
        <v>3036</v>
      </c>
      <c r="F6341" s="40"/>
      <c r="G6341" s="81" t="s">
        <v>3051</v>
      </c>
      <c r="H6341" s="9" t="s">
        <v>24</v>
      </c>
      <c r="I6341" s="102">
        <v>3750</v>
      </c>
      <c r="J6341" s="102">
        <v>3750</v>
      </c>
      <c r="K6341" s="102"/>
      <c r="L6341" s="102">
        <f t="shared" si="2227"/>
        <v>0</v>
      </c>
      <c r="M6341" s="102">
        <v>0</v>
      </c>
      <c r="N6341" s="102"/>
      <c r="O6341" s="102"/>
      <c r="P6341" s="102">
        <f t="shared" si="2228"/>
        <v>0</v>
      </c>
      <c r="Q6341" s="102">
        <f t="shared" si="2229"/>
        <v>0</v>
      </c>
      <c r="R6341" s="35"/>
    </row>
    <row r="6342" spans="1:18" x14ac:dyDescent="0.3">
      <c r="A6342" s="41" t="s">
        <v>2075</v>
      </c>
      <c r="B6342" s="41" t="s">
        <v>154</v>
      </c>
      <c r="C6342" s="41" t="s">
        <v>952</v>
      </c>
      <c r="D6342" s="41" t="s">
        <v>2205</v>
      </c>
      <c r="E6342" s="41" t="s">
        <v>127</v>
      </c>
      <c r="F6342" s="40" t="s">
        <v>0</v>
      </c>
      <c r="G6342" s="81" t="s">
        <v>0</v>
      </c>
      <c r="H6342" s="6" t="s">
        <v>25</v>
      </c>
      <c r="I6342" s="104">
        <f>SUM(I6343:I6345)</f>
        <v>37968</v>
      </c>
      <c r="J6342" s="104">
        <f>SUM(J6343:J6345)</f>
        <v>37968</v>
      </c>
      <c r="K6342" s="104">
        <f>SUM(K6343:K6345)</f>
        <v>0</v>
      </c>
      <c r="L6342" s="104">
        <f t="shared" si="2227"/>
        <v>6447</v>
      </c>
      <c r="M6342" s="104">
        <f>SUM(M6343:M6345)</f>
        <v>157</v>
      </c>
      <c r="N6342" s="104">
        <f t="shared" ref="N6342:O6342" si="2235">SUM(N6343:N6345)</f>
        <v>3170</v>
      </c>
      <c r="O6342" s="104">
        <f t="shared" si="2235"/>
        <v>3120</v>
      </c>
      <c r="P6342" s="104">
        <f t="shared" si="2228"/>
        <v>6447</v>
      </c>
      <c r="Q6342" s="104">
        <f t="shared" si="2229"/>
        <v>16.98008849557522</v>
      </c>
      <c r="R6342" s="35"/>
    </row>
    <row r="6343" spans="1:18" x14ac:dyDescent="0.3">
      <c r="A6343" s="40" t="s">
        <v>2075</v>
      </c>
      <c r="B6343" s="40" t="s">
        <v>154</v>
      </c>
      <c r="C6343" s="40" t="s">
        <v>952</v>
      </c>
      <c r="D6343" s="40" t="s">
        <v>2205</v>
      </c>
      <c r="E6343" s="88" t="s">
        <v>3019</v>
      </c>
      <c r="F6343" s="40"/>
      <c r="G6343" s="81" t="s">
        <v>3051</v>
      </c>
      <c r="H6343" s="9" t="s">
        <v>25</v>
      </c>
      <c r="I6343" s="102">
        <v>35000</v>
      </c>
      <c r="J6343" s="102">
        <v>35000</v>
      </c>
      <c r="K6343" s="102"/>
      <c r="L6343" s="102">
        <f t="shared" si="2227"/>
        <v>5840</v>
      </c>
      <c r="M6343" s="102">
        <v>0</v>
      </c>
      <c r="N6343" s="102">
        <v>2920</v>
      </c>
      <c r="O6343" s="102">
        <v>2920</v>
      </c>
      <c r="P6343" s="102">
        <f t="shared" si="2228"/>
        <v>5840</v>
      </c>
      <c r="Q6343" s="102">
        <f t="shared" si="2229"/>
        <v>16.685714285714287</v>
      </c>
      <c r="R6343" s="35"/>
    </row>
    <row r="6344" spans="1:18" x14ac:dyDescent="0.3">
      <c r="A6344" s="40" t="s">
        <v>2075</v>
      </c>
      <c r="B6344" s="40" t="s">
        <v>154</v>
      </c>
      <c r="C6344" s="40" t="s">
        <v>952</v>
      </c>
      <c r="D6344" s="40" t="s">
        <v>2205</v>
      </c>
      <c r="E6344" s="88" t="s">
        <v>3019</v>
      </c>
      <c r="F6344" s="40" t="s">
        <v>2212</v>
      </c>
      <c r="G6344" s="81" t="s">
        <v>3051</v>
      </c>
      <c r="H6344" s="9" t="s">
        <v>135</v>
      </c>
      <c r="I6344" s="102">
        <v>1968</v>
      </c>
      <c r="J6344" s="102">
        <v>1968</v>
      </c>
      <c r="K6344" s="102"/>
      <c r="L6344" s="102">
        <f t="shared" si="2227"/>
        <v>607</v>
      </c>
      <c r="M6344" s="102">
        <v>157</v>
      </c>
      <c r="N6344" s="102">
        <v>250</v>
      </c>
      <c r="O6344" s="102">
        <v>200</v>
      </c>
      <c r="P6344" s="102">
        <f t="shared" si="2228"/>
        <v>607</v>
      </c>
      <c r="Q6344" s="102">
        <f t="shared" si="2229"/>
        <v>30.843495934959346</v>
      </c>
      <c r="R6344" s="35"/>
    </row>
    <row r="6345" spans="1:18" ht="20.399999999999999" x14ac:dyDescent="0.3">
      <c r="A6345" s="40" t="s">
        <v>2075</v>
      </c>
      <c r="B6345" s="40" t="s">
        <v>154</v>
      </c>
      <c r="C6345" s="40" t="s">
        <v>952</v>
      </c>
      <c r="D6345" s="40" t="s">
        <v>2205</v>
      </c>
      <c r="E6345" s="88" t="s">
        <v>3019</v>
      </c>
      <c r="F6345" s="40" t="s">
        <v>2213</v>
      </c>
      <c r="G6345" s="81" t="s">
        <v>3051</v>
      </c>
      <c r="H6345" s="9" t="s">
        <v>141</v>
      </c>
      <c r="I6345" s="102">
        <v>1000</v>
      </c>
      <c r="J6345" s="102">
        <v>1000</v>
      </c>
      <c r="K6345" s="102"/>
      <c r="L6345" s="102">
        <f t="shared" si="2227"/>
        <v>0</v>
      </c>
      <c r="M6345" s="102">
        <v>0</v>
      </c>
      <c r="N6345" s="102"/>
      <c r="O6345" s="102"/>
      <c r="P6345" s="102">
        <f t="shared" si="2228"/>
        <v>0</v>
      </c>
      <c r="Q6345" s="102">
        <f t="shared" si="2229"/>
        <v>0</v>
      </c>
      <c r="R6345" s="35"/>
    </row>
    <row r="6346" spans="1:18" s="34" customFormat="1" ht="20.399999999999999" x14ac:dyDescent="0.3">
      <c r="A6346" s="43" t="s">
        <v>0</v>
      </c>
      <c r="B6346" s="43" t="s">
        <v>0</v>
      </c>
      <c r="C6346" s="43" t="s">
        <v>0</v>
      </c>
      <c r="D6346" s="49" t="s">
        <v>0</v>
      </c>
      <c r="E6346" s="49" t="s">
        <v>0</v>
      </c>
      <c r="F6346" s="49" t="s">
        <v>0</v>
      </c>
      <c r="G6346" s="49" t="s">
        <v>0</v>
      </c>
      <c r="H6346" s="21" t="s">
        <v>35</v>
      </c>
      <c r="I6346" s="112">
        <f t="shared" ref="I6346:O6347" si="2236">SUM(I6347)</f>
        <v>100</v>
      </c>
      <c r="J6346" s="112">
        <f t="shared" si="2236"/>
        <v>100</v>
      </c>
      <c r="K6346" s="112">
        <f t="shared" si="2236"/>
        <v>0</v>
      </c>
      <c r="L6346" s="112">
        <f t="shared" si="2227"/>
        <v>0</v>
      </c>
      <c r="M6346" s="112">
        <f t="shared" si="2236"/>
        <v>0</v>
      </c>
      <c r="N6346" s="112">
        <f t="shared" si="2236"/>
        <v>0</v>
      </c>
      <c r="O6346" s="112">
        <f t="shared" si="2236"/>
        <v>0</v>
      </c>
      <c r="P6346" s="112">
        <f t="shared" si="2228"/>
        <v>0</v>
      </c>
      <c r="Q6346" s="112">
        <f t="shared" si="2229"/>
        <v>0</v>
      </c>
      <c r="R6346" s="35"/>
    </row>
    <row r="6347" spans="1:18" x14ac:dyDescent="0.3">
      <c r="A6347" s="40" t="s">
        <v>2075</v>
      </c>
      <c r="B6347" s="40" t="s">
        <v>154</v>
      </c>
      <c r="C6347" s="40" t="s">
        <v>952</v>
      </c>
      <c r="D6347" s="40" t="s">
        <v>2205</v>
      </c>
      <c r="E6347" s="52" t="s">
        <v>142</v>
      </c>
      <c r="F6347" s="52" t="s">
        <v>0</v>
      </c>
      <c r="G6347" s="52" t="s">
        <v>0</v>
      </c>
      <c r="H6347" s="6" t="s">
        <v>27</v>
      </c>
      <c r="I6347" s="104">
        <f t="shared" si="2236"/>
        <v>100</v>
      </c>
      <c r="J6347" s="104">
        <f t="shared" si="2236"/>
        <v>100</v>
      </c>
      <c r="K6347" s="104">
        <f t="shared" si="2236"/>
        <v>0</v>
      </c>
      <c r="L6347" s="104">
        <f t="shared" si="2227"/>
        <v>0</v>
      </c>
      <c r="M6347" s="104">
        <f t="shared" si="2236"/>
        <v>0</v>
      </c>
      <c r="N6347" s="104">
        <f t="shared" si="2236"/>
        <v>0</v>
      </c>
      <c r="O6347" s="104">
        <f t="shared" si="2236"/>
        <v>0</v>
      </c>
      <c r="P6347" s="104">
        <f t="shared" si="2228"/>
        <v>0</v>
      </c>
      <c r="Q6347" s="104">
        <f t="shared" si="2229"/>
        <v>0</v>
      </c>
      <c r="R6347" s="35"/>
    </row>
    <row r="6348" spans="1:18" x14ac:dyDescent="0.3">
      <c r="A6348" s="40" t="s">
        <v>2075</v>
      </c>
      <c r="B6348" s="40" t="s">
        <v>154</v>
      </c>
      <c r="C6348" s="40" t="s">
        <v>952</v>
      </c>
      <c r="D6348" s="40" t="s">
        <v>2205</v>
      </c>
      <c r="E6348" s="88" t="s">
        <v>3021</v>
      </c>
      <c r="F6348" s="40"/>
      <c r="G6348" s="81" t="s">
        <v>3051</v>
      </c>
      <c r="H6348" s="9" t="s">
        <v>34</v>
      </c>
      <c r="I6348" s="102">
        <v>100</v>
      </c>
      <c r="J6348" s="102">
        <v>100</v>
      </c>
      <c r="K6348" s="102"/>
      <c r="L6348" s="102">
        <f t="shared" si="2227"/>
        <v>0</v>
      </c>
      <c r="M6348" s="102">
        <v>0</v>
      </c>
      <c r="N6348" s="102"/>
      <c r="O6348" s="102"/>
      <c r="P6348" s="102">
        <f t="shared" si="2228"/>
        <v>0</v>
      </c>
      <c r="Q6348" s="102">
        <f t="shared" si="2229"/>
        <v>0</v>
      </c>
      <c r="R6348" s="35"/>
    </row>
    <row r="6349" spans="1:18" s="34" customFormat="1" ht="20.399999999999999" x14ac:dyDescent="0.3">
      <c r="A6349" s="43" t="s">
        <v>0</v>
      </c>
      <c r="B6349" s="43" t="s">
        <v>0</v>
      </c>
      <c r="C6349" s="43" t="s">
        <v>0</v>
      </c>
      <c r="D6349" s="49" t="s">
        <v>0</v>
      </c>
      <c r="E6349" s="49" t="s">
        <v>0</v>
      </c>
      <c r="F6349" s="49" t="s">
        <v>0</v>
      </c>
      <c r="G6349" s="49" t="s">
        <v>0</v>
      </c>
      <c r="H6349" s="21" t="s">
        <v>53</v>
      </c>
      <c r="I6349" s="112">
        <f t="shared" ref="I6349:O6350" si="2237">SUM(I6350)</f>
        <v>20000</v>
      </c>
      <c r="J6349" s="112">
        <f t="shared" si="2237"/>
        <v>20000</v>
      </c>
      <c r="K6349" s="112">
        <f t="shared" si="2237"/>
        <v>0</v>
      </c>
      <c r="L6349" s="112">
        <f t="shared" si="2227"/>
        <v>3400</v>
      </c>
      <c r="M6349" s="112">
        <f t="shared" si="2237"/>
        <v>0</v>
      </c>
      <c r="N6349" s="112">
        <f t="shared" si="2237"/>
        <v>1700</v>
      </c>
      <c r="O6349" s="112">
        <f t="shared" si="2237"/>
        <v>1700</v>
      </c>
      <c r="P6349" s="112">
        <f t="shared" si="2228"/>
        <v>3400</v>
      </c>
      <c r="Q6349" s="112">
        <f t="shared" si="2229"/>
        <v>17</v>
      </c>
      <c r="R6349" s="35"/>
    </row>
    <row r="6350" spans="1:18" x14ac:dyDescent="0.3">
      <c r="A6350" s="40" t="s">
        <v>2075</v>
      </c>
      <c r="B6350" s="40" t="s">
        <v>154</v>
      </c>
      <c r="C6350" s="40" t="s">
        <v>952</v>
      </c>
      <c r="D6350" s="40" t="s">
        <v>2205</v>
      </c>
      <c r="E6350" s="52" t="s">
        <v>149</v>
      </c>
      <c r="F6350" s="52" t="s">
        <v>0</v>
      </c>
      <c r="G6350" s="52" t="s">
        <v>0</v>
      </c>
      <c r="H6350" s="6" t="s">
        <v>46</v>
      </c>
      <c r="I6350" s="104">
        <f t="shared" si="2237"/>
        <v>20000</v>
      </c>
      <c r="J6350" s="104">
        <f t="shared" si="2237"/>
        <v>20000</v>
      </c>
      <c r="K6350" s="104">
        <f t="shared" si="2237"/>
        <v>0</v>
      </c>
      <c r="L6350" s="104">
        <f t="shared" si="2227"/>
        <v>3400</v>
      </c>
      <c r="M6350" s="104">
        <f t="shared" si="2237"/>
        <v>0</v>
      </c>
      <c r="N6350" s="104">
        <f t="shared" si="2237"/>
        <v>1700</v>
      </c>
      <c r="O6350" s="104">
        <f t="shared" si="2237"/>
        <v>1700</v>
      </c>
      <c r="P6350" s="104">
        <f t="shared" si="2228"/>
        <v>3400</v>
      </c>
      <c r="Q6350" s="104">
        <f t="shared" si="2229"/>
        <v>17</v>
      </c>
      <c r="R6350" s="35"/>
    </row>
    <row r="6351" spans="1:18" x14ac:dyDescent="0.3">
      <c r="A6351" s="40" t="s">
        <v>2075</v>
      </c>
      <c r="B6351" s="40" t="s">
        <v>154</v>
      </c>
      <c r="C6351" s="40" t="s">
        <v>952</v>
      </c>
      <c r="D6351" s="40" t="s">
        <v>2205</v>
      </c>
      <c r="E6351" s="88" t="s">
        <v>3022</v>
      </c>
      <c r="F6351" s="40"/>
      <c r="G6351" s="81" t="s">
        <v>3051</v>
      </c>
      <c r="H6351" s="9" t="s">
        <v>49</v>
      </c>
      <c r="I6351" s="102">
        <v>20000</v>
      </c>
      <c r="J6351" s="102">
        <v>20000</v>
      </c>
      <c r="K6351" s="102"/>
      <c r="L6351" s="102">
        <f t="shared" si="2227"/>
        <v>3400</v>
      </c>
      <c r="M6351" s="102">
        <v>0</v>
      </c>
      <c r="N6351" s="102">
        <v>1700</v>
      </c>
      <c r="O6351" s="102">
        <v>1700</v>
      </c>
      <c r="P6351" s="102">
        <f t="shared" si="2228"/>
        <v>3400</v>
      </c>
      <c r="Q6351" s="102">
        <f t="shared" si="2229"/>
        <v>17</v>
      </c>
      <c r="R6351" s="35"/>
    </row>
    <row r="6352" spans="1:18" s="34" customFormat="1" x14ac:dyDescent="0.3">
      <c r="A6352" s="49" t="s">
        <v>0</v>
      </c>
      <c r="B6352" s="49" t="s">
        <v>0</v>
      </c>
      <c r="C6352" s="49" t="s">
        <v>0</v>
      </c>
      <c r="D6352" s="49" t="s">
        <v>0</v>
      </c>
      <c r="E6352" s="49" t="s">
        <v>0</v>
      </c>
      <c r="F6352" s="49" t="s">
        <v>0</v>
      </c>
      <c r="G6352" s="49" t="s">
        <v>0</v>
      </c>
      <c r="H6352" s="21" t="s">
        <v>2214</v>
      </c>
      <c r="I6352" s="112">
        <f>SUM(I6349,I6346,I6322)</f>
        <v>916608</v>
      </c>
      <c r="J6352" s="112">
        <f>SUM(J6349,J6346,J6322)</f>
        <v>916608</v>
      </c>
      <c r="K6352" s="112">
        <f>SUM(K6349,K6346,K6322)</f>
        <v>0</v>
      </c>
      <c r="L6352" s="112">
        <f t="shared" si="2227"/>
        <v>212629</v>
      </c>
      <c r="M6352" s="112">
        <f>SUM(M6349,M6346,M6322)</f>
        <v>59289</v>
      </c>
      <c r="N6352" s="112">
        <f t="shared" ref="N6352:O6352" si="2238">SUM(N6349,N6346,N6322)</f>
        <v>79795</v>
      </c>
      <c r="O6352" s="112">
        <f t="shared" si="2238"/>
        <v>73545</v>
      </c>
      <c r="P6352" s="112">
        <f t="shared" si="2228"/>
        <v>212629</v>
      </c>
      <c r="Q6352" s="112">
        <f t="shared" si="2229"/>
        <v>23.197375541125542</v>
      </c>
      <c r="R6352" s="35"/>
    </row>
    <row r="6353" spans="1:18" ht="15" thickBot="1" x14ac:dyDescent="0.35">
      <c r="A6353" s="81" t="s">
        <v>0</v>
      </c>
      <c r="B6353" s="81" t="s">
        <v>0</v>
      </c>
      <c r="C6353" s="81" t="s">
        <v>0</v>
      </c>
      <c r="D6353" s="81" t="s">
        <v>0</v>
      </c>
      <c r="E6353" s="81" t="s">
        <v>0</v>
      </c>
      <c r="F6353" s="81" t="s">
        <v>0</v>
      </c>
      <c r="G6353" s="81" t="s">
        <v>0</v>
      </c>
      <c r="H6353" s="6" t="s">
        <v>152</v>
      </c>
      <c r="I6353" s="104">
        <v>26</v>
      </c>
      <c r="J6353" s="104">
        <v>26</v>
      </c>
      <c r="K6353" s="104"/>
      <c r="L6353" s="104"/>
      <c r="M6353" s="104"/>
      <c r="N6353" s="104"/>
      <c r="O6353" s="104"/>
      <c r="P6353" s="104"/>
      <c r="Q6353" s="104"/>
      <c r="R6353" s="35"/>
    </row>
    <row r="6354" spans="1:18" s="34" customFormat="1" ht="31.2" thickBot="1" x14ac:dyDescent="0.35">
      <c r="A6354" s="127" t="s">
        <v>0</v>
      </c>
      <c r="B6354" s="127" t="s">
        <v>0</v>
      </c>
      <c r="C6354" s="127" t="s">
        <v>0</v>
      </c>
      <c r="D6354" s="127" t="s">
        <v>0</v>
      </c>
      <c r="E6354" s="127" t="s">
        <v>0</v>
      </c>
      <c r="F6354" s="127" t="s">
        <v>0</v>
      </c>
      <c r="G6354" s="127" t="s">
        <v>0</v>
      </c>
      <c r="H6354" s="29" t="s">
        <v>63</v>
      </c>
      <c r="I6354" s="124" t="s">
        <v>3013</v>
      </c>
      <c r="J6354" s="124" t="s">
        <v>2</v>
      </c>
      <c r="K6354" s="124" t="s">
        <v>3097</v>
      </c>
      <c r="L6354" s="124" t="s">
        <v>3097</v>
      </c>
      <c r="M6354" s="124" t="s">
        <v>3098</v>
      </c>
      <c r="N6354" s="124" t="s">
        <v>3099</v>
      </c>
      <c r="O6354" s="124" t="s">
        <v>3100</v>
      </c>
      <c r="P6354" s="124" t="s">
        <v>3097</v>
      </c>
      <c r="Q6354" s="126" t="s">
        <v>3101</v>
      </c>
      <c r="R6354" s="35"/>
    </row>
    <row r="6355" spans="1:18" x14ac:dyDescent="0.3">
      <c r="A6355" s="128"/>
      <c r="B6355" s="128"/>
      <c r="C6355" s="128"/>
      <c r="D6355" s="128"/>
      <c r="E6355" s="128"/>
      <c r="F6355" s="128"/>
      <c r="G6355" s="128"/>
      <c r="H6355" s="10" t="s">
        <v>0</v>
      </c>
      <c r="I6355" s="103">
        <v>1</v>
      </c>
      <c r="J6355" s="103">
        <v>2</v>
      </c>
      <c r="K6355" s="103">
        <v>3</v>
      </c>
      <c r="L6355" s="103" t="s">
        <v>3</v>
      </c>
      <c r="M6355" s="103">
        <v>5</v>
      </c>
      <c r="N6355" s="103">
        <v>6</v>
      </c>
      <c r="O6355" s="103">
        <v>7</v>
      </c>
      <c r="P6355" s="103" t="s">
        <v>3102</v>
      </c>
      <c r="Q6355" s="103">
        <v>9</v>
      </c>
      <c r="R6355" s="35"/>
    </row>
    <row r="6356" spans="1:18" x14ac:dyDescent="0.3">
      <c r="A6356" s="128"/>
      <c r="B6356" s="128"/>
      <c r="C6356" s="128"/>
      <c r="D6356" s="128"/>
      <c r="E6356" s="128"/>
      <c r="F6356" s="128"/>
      <c r="G6356" s="128"/>
      <c r="H6356" s="11" t="s">
        <v>96</v>
      </c>
      <c r="I6356" s="105">
        <f>SUM(I6352)</f>
        <v>916608</v>
      </c>
      <c r="J6356" s="105">
        <f>SUM(J6352)</f>
        <v>916608</v>
      </c>
      <c r="K6356" s="105">
        <f>SUM(K6352)</f>
        <v>0</v>
      </c>
      <c r="L6356" s="105">
        <f t="shared" si="2227"/>
        <v>212629</v>
      </c>
      <c r="M6356" s="105">
        <f>SUM(M6352)</f>
        <v>59289</v>
      </c>
      <c r="N6356" s="105">
        <f t="shared" ref="N6356:O6356" si="2239">SUM(N6352)</f>
        <v>79795</v>
      </c>
      <c r="O6356" s="105">
        <f t="shared" si="2239"/>
        <v>73545</v>
      </c>
      <c r="P6356" s="105">
        <f t="shared" si="2228"/>
        <v>212629</v>
      </c>
      <c r="Q6356" s="105">
        <f t="shared" si="2229"/>
        <v>23.197375541125542</v>
      </c>
      <c r="R6356" s="35"/>
    </row>
    <row r="6357" spans="1:18" x14ac:dyDescent="0.3">
      <c r="A6357" s="128"/>
      <c r="B6357" s="128"/>
      <c r="C6357" s="128"/>
      <c r="D6357" s="128"/>
      <c r="E6357" s="128"/>
      <c r="F6357" s="128"/>
      <c r="G6357" s="128"/>
      <c r="H6357" s="12" t="s">
        <v>62</v>
      </c>
      <c r="I6357" s="105">
        <f>SUM(I6356)</f>
        <v>916608</v>
      </c>
      <c r="J6357" s="105">
        <f>SUM(J6356)</f>
        <v>916608</v>
      </c>
      <c r="K6357" s="105">
        <f>SUM(K6356)</f>
        <v>0</v>
      </c>
      <c r="L6357" s="105">
        <f t="shared" si="2227"/>
        <v>212629</v>
      </c>
      <c r="M6357" s="105">
        <f>SUM(M6356)</f>
        <v>59289</v>
      </c>
      <c r="N6357" s="105">
        <f t="shared" ref="N6357:O6357" si="2240">SUM(N6356)</f>
        <v>79795</v>
      </c>
      <c r="O6357" s="105">
        <f t="shared" si="2240"/>
        <v>73545</v>
      </c>
      <c r="P6357" s="105">
        <f t="shared" si="2228"/>
        <v>212629</v>
      </c>
      <c r="Q6357" s="105">
        <f t="shared" si="2229"/>
        <v>23.197375541125542</v>
      </c>
      <c r="R6357" s="35"/>
    </row>
    <row r="6358" spans="1:18" ht="15" thickBot="1" x14ac:dyDescent="0.35">
      <c r="A6358" s="129"/>
      <c r="B6358" s="129"/>
      <c r="C6358" s="129"/>
      <c r="D6358" s="129"/>
      <c r="E6358" s="129"/>
      <c r="F6358" s="129"/>
      <c r="G6358" s="129"/>
      <c r="R6358" s="35"/>
    </row>
    <row r="6359" spans="1:18" s="34" customFormat="1" ht="31.2" thickBot="1" x14ac:dyDescent="0.35">
      <c r="A6359" s="45" t="s">
        <v>112</v>
      </c>
      <c r="B6359" s="45" t="s">
        <v>113</v>
      </c>
      <c r="C6359" s="45" t="s">
        <v>114</v>
      </c>
      <c r="D6359" s="46" t="s">
        <v>0</v>
      </c>
      <c r="E6359" s="45" t="s">
        <v>3014</v>
      </c>
      <c r="F6359" s="45" t="s">
        <v>115</v>
      </c>
      <c r="G6359" s="45" t="s">
        <v>116</v>
      </c>
      <c r="H6359" s="29" t="s">
        <v>1</v>
      </c>
      <c r="I6359" s="124" t="s">
        <v>3013</v>
      </c>
      <c r="J6359" s="124" t="s">
        <v>2</v>
      </c>
      <c r="K6359" s="124" t="s">
        <v>3097</v>
      </c>
      <c r="L6359" s="124" t="s">
        <v>3097</v>
      </c>
      <c r="M6359" s="124" t="s">
        <v>3098</v>
      </c>
      <c r="N6359" s="124" t="s">
        <v>3099</v>
      </c>
      <c r="O6359" s="124" t="s">
        <v>3100</v>
      </c>
      <c r="P6359" s="124" t="s">
        <v>3097</v>
      </c>
      <c r="Q6359" s="126" t="s">
        <v>3101</v>
      </c>
      <c r="R6359" s="35"/>
    </row>
    <row r="6360" spans="1:18" x14ac:dyDescent="0.3">
      <c r="A6360" s="50" t="s">
        <v>0</v>
      </c>
      <c r="B6360" s="50" t="s">
        <v>0</v>
      </c>
      <c r="C6360" s="50" t="s">
        <v>0</v>
      </c>
      <c r="D6360" s="51" t="s">
        <v>0</v>
      </c>
      <c r="E6360" s="51" t="s">
        <v>0</v>
      </c>
      <c r="F6360" s="86" t="s">
        <v>0</v>
      </c>
      <c r="G6360" s="87" t="s">
        <v>0</v>
      </c>
      <c r="H6360" s="8" t="s">
        <v>0</v>
      </c>
      <c r="I6360" s="103">
        <v>1</v>
      </c>
      <c r="J6360" s="103">
        <v>2</v>
      </c>
      <c r="K6360" s="103">
        <v>3</v>
      </c>
      <c r="L6360" s="103" t="s">
        <v>3</v>
      </c>
      <c r="M6360" s="103">
        <v>5</v>
      </c>
      <c r="N6360" s="103">
        <v>6</v>
      </c>
      <c r="O6360" s="103">
        <v>7</v>
      </c>
      <c r="P6360" s="103" t="s">
        <v>3102</v>
      </c>
      <c r="Q6360" s="103">
        <v>9</v>
      </c>
      <c r="R6360" s="35"/>
    </row>
    <row r="6361" spans="1:18" x14ac:dyDescent="0.3">
      <c r="A6361" s="41" t="s">
        <v>2075</v>
      </c>
      <c r="B6361" s="41" t="s">
        <v>154</v>
      </c>
      <c r="C6361" s="40" t="s">
        <v>962</v>
      </c>
      <c r="D6361" s="40" t="s">
        <v>2215</v>
      </c>
      <c r="E6361" s="52" t="s">
        <v>0</v>
      </c>
      <c r="F6361" s="52" t="s">
        <v>0</v>
      </c>
      <c r="G6361" s="52" t="s">
        <v>0</v>
      </c>
      <c r="H6361" s="6" t="s">
        <v>2216</v>
      </c>
      <c r="I6361" s="102"/>
      <c r="J6361" s="102"/>
      <c r="K6361" s="102"/>
      <c r="L6361" s="102">
        <f t="shared" si="2227"/>
        <v>0</v>
      </c>
      <c r="M6361" s="102">
        <v>0</v>
      </c>
      <c r="N6361" s="102"/>
      <c r="O6361" s="102"/>
      <c r="P6361" s="102">
        <f t="shared" si="2228"/>
        <v>0</v>
      </c>
      <c r="Q6361" s="102" t="str">
        <f t="shared" si="2229"/>
        <v>-</v>
      </c>
      <c r="R6361" s="35"/>
    </row>
    <row r="6362" spans="1:18" s="34" customFormat="1" ht="20.399999999999999" x14ac:dyDescent="0.3">
      <c r="A6362" s="43" t="s">
        <v>0</v>
      </c>
      <c r="B6362" s="43" t="s">
        <v>0</v>
      </c>
      <c r="C6362" s="43" t="s">
        <v>0</v>
      </c>
      <c r="D6362" s="49" t="s">
        <v>0</v>
      </c>
      <c r="E6362" s="49" t="s">
        <v>0</v>
      </c>
      <c r="F6362" s="49" t="s">
        <v>0</v>
      </c>
      <c r="G6362" s="49" t="s">
        <v>0</v>
      </c>
      <c r="H6362" s="21" t="s">
        <v>26</v>
      </c>
      <c r="I6362" s="112">
        <f>SUM(I6363,I6370,I6372)</f>
        <v>76500</v>
      </c>
      <c r="J6362" s="112">
        <f>SUM(J6363,J6370,J6372)</f>
        <v>50500</v>
      </c>
      <c r="K6362" s="112">
        <f>SUM(K6363,K6370,K6372)</f>
        <v>0</v>
      </c>
      <c r="L6362" s="112">
        <f t="shared" si="2227"/>
        <v>0</v>
      </c>
      <c r="M6362" s="112">
        <f>SUM(M6363,M6370,M6372)</f>
        <v>0</v>
      </c>
      <c r="N6362" s="112">
        <f t="shared" ref="N6362:O6362" si="2241">SUM(N6363,N6370,N6372)</f>
        <v>0</v>
      </c>
      <c r="O6362" s="112">
        <f t="shared" si="2241"/>
        <v>0</v>
      </c>
      <c r="P6362" s="112">
        <f t="shared" si="2228"/>
        <v>0</v>
      </c>
      <c r="Q6362" s="112">
        <f t="shared" si="2229"/>
        <v>0</v>
      </c>
      <c r="R6362" s="35"/>
    </row>
    <row r="6363" spans="1:18" x14ac:dyDescent="0.3">
      <c r="A6363" s="40" t="s">
        <v>2075</v>
      </c>
      <c r="B6363" s="40" t="s">
        <v>154</v>
      </c>
      <c r="C6363" s="40" t="s">
        <v>962</v>
      </c>
      <c r="D6363" s="40" t="s">
        <v>2215</v>
      </c>
      <c r="E6363" s="52" t="s">
        <v>119</v>
      </c>
      <c r="F6363" s="52" t="s">
        <v>0</v>
      </c>
      <c r="G6363" s="52" t="s">
        <v>0</v>
      </c>
      <c r="H6363" s="6" t="s">
        <v>5</v>
      </c>
      <c r="I6363" s="104">
        <f>SUM(I6364,I6365)</f>
        <v>28400</v>
      </c>
      <c r="J6363" s="104">
        <f>SUM(J6364,J6365)</f>
        <v>28400</v>
      </c>
      <c r="K6363" s="104">
        <f>SUM(K6364,K6365)</f>
        <v>0</v>
      </c>
      <c r="L6363" s="104">
        <f t="shared" si="2227"/>
        <v>0</v>
      </c>
      <c r="M6363" s="104">
        <f>SUM(M6364,M6365)</f>
        <v>0</v>
      </c>
      <c r="N6363" s="104">
        <f t="shared" ref="N6363:O6363" si="2242">SUM(N6364,N6365)</f>
        <v>0</v>
      </c>
      <c r="O6363" s="104">
        <f t="shared" si="2242"/>
        <v>0</v>
      </c>
      <c r="P6363" s="104">
        <f t="shared" si="2228"/>
        <v>0</v>
      </c>
      <c r="Q6363" s="104">
        <f t="shared" si="2229"/>
        <v>0</v>
      </c>
      <c r="R6363" s="35"/>
    </row>
    <row r="6364" spans="1:18" x14ac:dyDescent="0.3">
      <c r="A6364" s="40" t="s">
        <v>2075</v>
      </c>
      <c r="B6364" s="40" t="s">
        <v>154</v>
      </c>
      <c r="C6364" s="40" t="s">
        <v>962</v>
      </c>
      <c r="D6364" s="40" t="s">
        <v>2215</v>
      </c>
      <c r="E6364" s="88" t="s">
        <v>3015</v>
      </c>
      <c r="F6364" s="40"/>
      <c r="G6364" s="81" t="s">
        <v>3051</v>
      </c>
      <c r="H6364" s="9" t="s">
        <v>6</v>
      </c>
      <c r="I6364" s="102">
        <v>25000</v>
      </c>
      <c r="J6364" s="102">
        <v>25000</v>
      </c>
      <c r="K6364" s="102"/>
      <c r="L6364" s="102">
        <f t="shared" si="2227"/>
        <v>0</v>
      </c>
      <c r="M6364" s="102">
        <v>0</v>
      </c>
      <c r="N6364" s="102"/>
      <c r="O6364" s="102"/>
      <c r="P6364" s="102">
        <f t="shared" si="2228"/>
        <v>0</v>
      </c>
      <c r="Q6364" s="102">
        <f t="shared" si="2229"/>
        <v>0</v>
      </c>
      <c r="R6364" s="35"/>
    </row>
    <row r="6365" spans="1:18" x14ac:dyDescent="0.3">
      <c r="A6365" s="41" t="s">
        <v>2075</v>
      </c>
      <c r="B6365" s="41" t="s">
        <v>154</v>
      </c>
      <c r="C6365" s="41" t="s">
        <v>962</v>
      </c>
      <c r="D6365" s="41" t="s">
        <v>2215</v>
      </c>
      <c r="E6365" s="41" t="s">
        <v>120</v>
      </c>
      <c r="F6365" s="40" t="s">
        <v>0</v>
      </c>
      <c r="G6365" s="81" t="s">
        <v>0</v>
      </c>
      <c r="H6365" s="6" t="s">
        <v>7</v>
      </c>
      <c r="I6365" s="104">
        <f>SUM(I6366:I6369)</f>
        <v>3400</v>
      </c>
      <c r="J6365" s="104">
        <f t="shared" ref="J6365:O6365" si="2243">SUM(J6366:J6369)</f>
        <v>3400</v>
      </c>
      <c r="K6365" s="104">
        <f t="shared" si="2243"/>
        <v>0</v>
      </c>
      <c r="L6365" s="104">
        <f t="shared" si="2227"/>
        <v>0</v>
      </c>
      <c r="M6365" s="104">
        <f t="shared" si="2243"/>
        <v>0</v>
      </c>
      <c r="N6365" s="104">
        <f t="shared" si="2243"/>
        <v>0</v>
      </c>
      <c r="O6365" s="104">
        <f t="shared" si="2243"/>
        <v>0</v>
      </c>
      <c r="P6365" s="104">
        <f t="shared" si="2228"/>
        <v>0</v>
      </c>
      <c r="Q6365" s="104">
        <f t="shared" si="2229"/>
        <v>0</v>
      </c>
      <c r="R6365" s="35"/>
    </row>
    <row r="6366" spans="1:18" x14ac:dyDescent="0.3">
      <c r="A6366" s="40" t="s">
        <v>2075</v>
      </c>
      <c r="B6366" s="40" t="s">
        <v>154</v>
      </c>
      <c r="C6366" s="40" t="s">
        <v>962</v>
      </c>
      <c r="D6366" s="40" t="s">
        <v>2215</v>
      </c>
      <c r="E6366" s="88" t="s">
        <v>3016</v>
      </c>
      <c r="F6366" s="40" t="s">
        <v>2217</v>
      </c>
      <c r="G6366" s="81" t="s">
        <v>3051</v>
      </c>
      <c r="H6366" s="9" t="s">
        <v>9</v>
      </c>
      <c r="I6366" s="102">
        <v>600</v>
      </c>
      <c r="J6366" s="102">
        <v>600</v>
      </c>
      <c r="K6366" s="102"/>
      <c r="L6366" s="102">
        <f t="shared" si="2227"/>
        <v>0</v>
      </c>
      <c r="M6366" s="102">
        <v>0</v>
      </c>
      <c r="N6366" s="102"/>
      <c r="O6366" s="102"/>
      <c r="P6366" s="102">
        <f t="shared" si="2228"/>
        <v>0</v>
      </c>
      <c r="Q6366" s="102">
        <f t="shared" si="2229"/>
        <v>0</v>
      </c>
      <c r="R6366" s="35"/>
    </row>
    <row r="6367" spans="1:18" x14ac:dyDescent="0.3">
      <c r="A6367" s="40" t="s">
        <v>2075</v>
      </c>
      <c r="B6367" s="40" t="s">
        <v>154</v>
      </c>
      <c r="C6367" s="40" t="s">
        <v>962</v>
      </c>
      <c r="D6367" s="40" t="s">
        <v>2215</v>
      </c>
      <c r="E6367" s="88" t="s">
        <v>3016</v>
      </c>
      <c r="F6367" s="40" t="s">
        <v>2218</v>
      </c>
      <c r="G6367" s="81" t="s">
        <v>3051</v>
      </c>
      <c r="H6367" s="9" t="s">
        <v>12</v>
      </c>
      <c r="I6367" s="102">
        <v>2600</v>
      </c>
      <c r="J6367" s="102">
        <v>2600</v>
      </c>
      <c r="K6367" s="102"/>
      <c r="L6367" s="102">
        <f t="shared" si="2227"/>
        <v>0</v>
      </c>
      <c r="M6367" s="102">
        <v>0</v>
      </c>
      <c r="N6367" s="102"/>
      <c r="O6367" s="102"/>
      <c r="P6367" s="102">
        <f t="shared" si="2228"/>
        <v>0</v>
      </c>
      <c r="Q6367" s="102">
        <f t="shared" si="2229"/>
        <v>0</v>
      </c>
      <c r="R6367" s="35"/>
    </row>
    <row r="6368" spans="1:18" x14ac:dyDescent="0.3">
      <c r="A6368" s="40" t="s">
        <v>2075</v>
      </c>
      <c r="B6368" s="40" t="s">
        <v>154</v>
      </c>
      <c r="C6368" s="40" t="s">
        <v>962</v>
      </c>
      <c r="D6368" s="40" t="s">
        <v>2215</v>
      </c>
      <c r="E6368" s="88" t="s">
        <v>3016</v>
      </c>
      <c r="F6368" s="40" t="s">
        <v>2219</v>
      </c>
      <c r="G6368" s="81" t="s">
        <v>3051</v>
      </c>
      <c r="H6368" s="9" t="s">
        <v>10</v>
      </c>
      <c r="I6368" s="102">
        <v>100</v>
      </c>
      <c r="J6368" s="102">
        <v>100</v>
      </c>
      <c r="K6368" s="102"/>
      <c r="L6368" s="102">
        <f t="shared" si="2227"/>
        <v>0</v>
      </c>
      <c r="M6368" s="102">
        <v>0</v>
      </c>
      <c r="N6368" s="102"/>
      <c r="O6368" s="102"/>
      <c r="P6368" s="102">
        <f t="shared" si="2228"/>
        <v>0</v>
      </c>
      <c r="Q6368" s="102">
        <f t="shared" si="2229"/>
        <v>0</v>
      </c>
      <c r="R6368" s="35"/>
    </row>
    <row r="6369" spans="1:18" x14ac:dyDescent="0.3">
      <c r="A6369" s="40" t="s">
        <v>2075</v>
      </c>
      <c r="B6369" s="40" t="s">
        <v>154</v>
      </c>
      <c r="C6369" s="40" t="s">
        <v>962</v>
      </c>
      <c r="D6369" s="40" t="s">
        <v>2215</v>
      </c>
      <c r="E6369" s="88" t="s">
        <v>3016</v>
      </c>
      <c r="F6369" s="40" t="s">
        <v>2220</v>
      </c>
      <c r="G6369" s="81" t="s">
        <v>3051</v>
      </c>
      <c r="H6369" s="9" t="s">
        <v>11</v>
      </c>
      <c r="I6369" s="102">
        <v>100</v>
      </c>
      <c r="J6369" s="102">
        <v>100</v>
      </c>
      <c r="K6369" s="102"/>
      <c r="L6369" s="102">
        <f t="shared" si="2227"/>
        <v>0</v>
      </c>
      <c r="M6369" s="102">
        <v>0</v>
      </c>
      <c r="N6369" s="102"/>
      <c r="O6369" s="102"/>
      <c r="P6369" s="102">
        <f t="shared" si="2228"/>
        <v>0</v>
      </c>
      <c r="Q6369" s="102">
        <f t="shared" si="2229"/>
        <v>0</v>
      </c>
      <c r="R6369" s="35"/>
    </row>
    <row r="6370" spans="1:18" x14ac:dyDescent="0.3">
      <c r="A6370" s="40" t="s">
        <v>2075</v>
      </c>
      <c r="B6370" s="40" t="s">
        <v>154</v>
      </c>
      <c r="C6370" s="40" t="s">
        <v>962</v>
      </c>
      <c r="D6370" s="40" t="s">
        <v>2215</v>
      </c>
      <c r="E6370" s="52" t="s">
        <v>124</v>
      </c>
      <c r="F6370" s="52" t="s">
        <v>0</v>
      </c>
      <c r="G6370" s="52" t="s">
        <v>0</v>
      </c>
      <c r="H6370" s="6" t="s">
        <v>14</v>
      </c>
      <c r="I6370" s="104">
        <f t="shared" ref="I6370:O6370" si="2244">SUM(I6371)</f>
        <v>2100</v>
      </c>
      <c r="J6370" s="104">
        <f t="shared" si="2244"/>
        <v>2100</v>
      </c>
      <c r="K6370" s="104">
        <f t="shared" si="2244"/>
        <v>0</v>
      </c>
      <c r="L6370" s="104">
        <f t="shared" si="2227"/>
        <v>0</v>
      </c>
      <c r="M6370" s="104">
        <f t="shared" si="2244"/>
        <v>0</v>
      </c>
      <c r="N6370" s="104">
        <f t="shared" si="2244"/>
        <v>0</v>
      </c>
      <c r="O6370" s="104">
        <f t="shared" si="2244"/>
        <v>0</v>
      </c>
      <c r="P6370" s="104">
        <f t="shared" si="2228"/>
        <v>0</v>
      </c>
      <c r="Q6370" s="104">
        <f t="shared" si="2229"/>
        <v>0</v>
      </c>
      <c r="R6370" s="35"/>
    </row>
    <row r="6371" spans="1:18" x14ac:dyDescent="0.3">
      <c r="A6371" s="40" t="s">
        <v>2075</v>
      </c>
      <c r="B6371" s="40" t="s">
        <v>154</v>
      </c>
      <c r="C6371" s="40" t="s">
        <v>962</v>
      </c>
      <c r="D6371" s="40" t="s">
        <v>2215</v>
      </c>
      <c r="E6371" s="88" t="s">
        <v>3017</v>
      </c>
      <c r="F6371" s="40"/>
      <c r="G6371" s="81" t="s">
        <v>3051</v>
      </c>
      <c r="H6371" s="9" t="s">
        <v>15</v>
      </c>
      <c r="I6371" s="102">
        <v>2100</v>
      </c>
      <c r="J6371" s="102">
        <v>2100</v>
      </c>
      <c r="K6371" s="102"/>
      <c r="L6371" s="102">
        <f t="shared" si="2227"/>
        <v>0</v>
      </c>
      <c r="M6371" s="102">
        <v>0</v>
      </c>
      <c r="N6371" s="102"/>
      <c r="O6371" s="102"/>
      <c r="P6371" s="102">
        <f t="shared" si="2228"/>
        <v>0</v>
      </c>
      <c r="Q6371" s="102">
        <f t="shared" si="2229"/>
        <v>0</v>
      </c>
      <c r="R6371" s="35"/>
    </row>
    <row r="6372" spans="1:18" x14ac:dyDescent="0.3">
      <c r="A6372" s="40" t="s">
        <v>2075</v>
      </c>
      <c r="B6372" s="40" t="s">
        <v>154</v>
      </c>
      <c r="C6372" s="40" t="s">
        <v>962</v>
      </c>
      <c r="D6372" s="40" t="s">
        <v>2215</v>
      </c>
      <c r="E6372" s="52" t="s">
        <v>125</v>
      </c>
      <c r="F6372" s="52" t="s">
        <v>0</v>
      </c>
      <c r="G6372" s="52" t="s">
        <v>0</v>
      </c>
      <c r="H6372" s="6" t="s">
        <v>16</v>
      </c>
      <c r="I6372" s="104">
        <f t="shared" ref="I6372:O6372" si="2245">SUM(I6373:I6381)</f>
        <v>46000</v>
      </c>
      <c r="J6372" s="104">
        <f t="shared" si="2245"/>
        <v>20000</v>
      </c>
      <c r="K6372" s="104">
        <f t="shared" si="2245"/>
        <v>0</v>
      </c>
      <c r="L6372" s="104">
        <f t="shared" si="2227"/>
        <v>0</v>
      </c>
      <c r="M6372" s="104">
        <f t="shared" si="2245"/>
        <v>0</v>
      </c>
      <c r="N6372" s="104">
        <f t="shared" si="2245"/>
        <v>0</v>
      </c>
      <c r="O6372" s="104">
        <f t="shared" si="2245"/>
        <v>0</v>
      </c>
      <c r="P6372" s="104">
        <f t="shared" si="2228"/>
        <v>0</v>
      </c>
      <c r="Q6372" s="104">
        <f t="shared" si="2229"/>
        <v>0</v>
      </c>
      <c r="R6372" s="35"/>
    </row>
    <row r="6373" spans="1:18" x14ac:dyDescent="0.3">
      <c r="A6373" s="40" t="s">
        <v>2075</v>
      </c>
      <c r="B6373" s="40" t="s">
        <v>154</v>
      </c>
      <c r="C6373" s="40" t="s">
        <v>962</v>
      </c>
      <c r="D6373" s="40" t="s">
        <v>2215</v>
      </c>
      <c r="E6373" s="88" t="s">
        <v>3018</v>
      </c>
      <c r="F6373" s="40"/>
      <c r="G6373" s="81" t="s">
        <v>3051</v>
      </c>
      <c r="H6373" s="9" t="s">
        <v>17</v>
      </c>
      <c r="I6373" s="102">
        <v>1000</v>
      </c>
      <c r="J6373" s="102">
        <v>0</v>
      </c>
      <c r="K6373" s="102"/>
      <c r="L6373" s="102">
        <f t="shared" si="2227"/>
        <v>0</v>
      </c>
      <c r="M6373" s="102">
        <v>0</v>
      </c>
      <c r="N6373" s="102"/>
      <c r="O6373" s="102"/>
      <c r="P6373" s="102">
        <f t="shared" si="2228"/>
        <v>0</v>
      </c>
      <c r="Q6373" s="102" t="str">
        <f t="shared" si="2229"/>
        <v>-</v>
      </c>
      <c r="R6373" s="35"/>
    </row>
    <row r="6374" spans="1:18" x14ac:dyDescent="0.3">
      <c r="A6374" s="40" t="s">
        <v>2075</v>
      </c>
      <c r="B6374" s="40" t="s">
        <v>154</v>
      </c>
      <c r="C6374" s="40" t="s">
        <v>962</v>
      </c>
      <c r="D6374" s="40" t="s">
        <v>2215</v>
      </c>
      <c r="E6374" s="88" t="s">
        <v>3031</v>
      </c>
      <c r="F6374" s="40"/>
      <c r="G6374" s="81" t="s">
        <v>3051</v>
      </c>
      <c r="H6374" s="9" t="s">
        <v>18</v>
      </c>
      <c r="I6374" s="102">
        <v>5100</v>
      </c>
      <c r="J6374" s="102">
        <v>5100</v>
      </c>
      <c r="K6374" s="102"/>
      <c r="L6374" s="102">
        <f t="shared" si="2227"/>
        <v>0</v>
      </c>
      <c r="M6374" s="102">
        <v>0</v>
      </c>
      <c r="N6374" s="102"/>
      <c r="O6374" s="102"/>
      <c r="P6374" s="102">
        <f t="shared" si="2228"/>
        <v>0</v>
      </c>
      <c r="Q6374" s="102">
        <f t="shared" si="2229"/>
        <v>0</v>
      </c>
      <c r="R6374" s="35"/>
    </row>
    <row r="6375" spans="1:18" x14ac:dyDescent="0.3">
      <c r="A6375" s="40" t="s">
        <v>2075</v>
      </c>
      <c r="B6375" s="40" t="s">
        <v>154</v>
      </c>
      <c r="C6375" s="40" t="s">
        <v>962</v>
      </c>
      <c r="D6375" s="40" t="s">
        <v>2215</v>
      </c>
      <c r="E6375" s="88" t="s">
        <v>3032</v>
      </c>
      <c r="F6375" s="40"/>
      <c r="G6375" s="81" t="s">
        <v>3051</v>
      </c>
      <c r="H6375" s="9" t="s">
        <v>19</v>
      </c>
      <c r="I6375" s="102">
        <v>3100</v>
      </c>
      <c r="J6375" s="102">
        <v>3100</v>
      </c>
      <c r="K6375" s="102"/>
      <c r="L6375" s="102">
        <f t="shared" si="2227"/>
        <v>0</v>
      </c>
      <c r="M6375" s="102">
        <v>0</v>
      </c>
      <c r="N6375" s="102"/>
      <c r="O6375" s="102"/>
      <c r="P6375" s="102">
        <f t="shared" si="2228"/>
        <v>0</v>
      </c>
      <c r="Q6375" s="102">
        <f t="shared" si="2229"/>
        <v>0</v>
      </c>
      <c r="R6375" s="35"/>
    </row>
    <row r="6376" spans="1:18" x14ac:dyDescent="0.3">
      <c r="A6376" s="40" t="s">
        <v>2075</v>
      </c>
      <c r="B6376" s="40" t="s">
        <v>154</v>
      </c>
      <c r="C6376" s="40" t="s">
        <v>962</v>
      </c>
      <c r="D6376" s="40" t="s">
        <v>2215</v>
      </c>
      <c r="E6376" s="88" t="s">
        <v>3026</v>
      </c>
      <c r="F6376" s="40"/>
      <c r="G6376" s="81" t="s">
        <v>3051</v>
      </c>
      <c r="H6376" s="9" t="s">
        <v>20</v>
      </c>
      <c r="I6376" s="102">
        <v>1100</v>
      </c>
      <c r="J6376" s="102">
        <v>1100</v>
      </c>
      <c r="K6376" s="102"/>
      <c r="L6376" s="102">
        <f t="shared" si="2227"/>
        <v>0</v>
      </c>
      <c r="M6376" s="102">
        <v>0</v>
      </c>
      <c r="N6376" s="102"/>
      <c r="O6376" s="102"/>
      <c r="P6376" s="102">
        <f t="shared" si="2228"/>
        <v>0</v>
      </c>
      <c r="Q6376" s="102">
        <f t="shared" si="2229"/>
        <v>0</v>
      </c>
      <c r="R6376" s="35"/>
    </row>
    <row r="6377" spans="1:18" x14ac:dyDescent="0.3">
      <c r="A6377" s="40" t="s">
        <v>2075</v>
      </c>
      <c r="B6377" s="40" t="s">
        <v>154</v>
      </c>
      <c r="C6377" s="40" t="s">
        <v>962</v>
      </c>
      <c r="D6377" s="40" t="s">
        <v>2215</v>
      </c>
      <c r="E6377" s="88" t="s">
        <v>3033</v>
      </c>
      <c r="F6377" s="40"/>
      <c r="G6377" s="81" t="s">
        <v>3051</v>
      </c>
      <c r="H6377" s="9" t="s">
        <v>21</v>
      </c>
      <c r="I6377" s="102">
        <v>100</v>
      </c>
      <c r="J6377" s="102">
        <v>100</v>
      </c>
      <c r="K6377" s="102"/>
      <c r="L6377" s="102">
        <f t="shared" si="2227"/>
        <v>0</v>
      </c>
      <c r="M6377" s="102">
        <v>0</v>
      </c>
      <c r="N6377" s="102"/>
      <c r="O6377" s="102"/>
      <c r="P6377" s="102">
        <f t="shared" si="2228"/>
        <v>0</v>
      </c>
      <c r="Q6377" s="102">
        <f t="shared" si="2229"/>
        <v>0</v>
      </c>
      <c r="R6377" s="35"/>
    </row>
    <row r="6378" spans="1:18" x14ac:dyDescent="0.3">
      <c r="A6378" s="40" t="s">
        <v>2075</v>
      </c>
      <c r="B6378" s="40" t="s">
        <v>154</v>
      </c>
      <c r="C6378" s="40" t="s">
        <v>962</v>
      </c>
      <c r="D6378" s="40" t="s">
        <v>2215</v>
      </c>
      <c r="E6378" s="88" t="s">
        <v>3034</v>
      </c>
      <c r="F6378" s="40"/>
      <c r="G6378" s="81" t="s">
        <v>3051</v>
      </c>
      <c r="H6378" s="9" t="s">
        <v>22</v>
      </c>
      <c r="I6378" s="102">
        <v>100</v>
      </c>
      <c r="J6378" s="102">
        <v>100</v>
      </c>
      <c r="K6378" s="102"/>
      <c r="L6378" s="102">
        <f t="shared" si="2227"/>
        <v>0</v>
      </c>
      <c r="M6378" s="102">
        <v>0</v>
      </c>
      <c r="N6378" s="102"/>
      <c r="O6378" s="102"/>
      <c r="P6378" s="102">
        <f t="shared" si="2228"/>
        <v>0</v>
      </c>
      <c r="Q6378" s="102">
        <f t="shared" si="2229"/>
        <v>0</v>
      </c>
      <c r="R6378" s="35"/>
    </row>
    <row r="6379" spans="1:18" x14ac:dyDescent="0.3">
      <c r="A6379" s="40" t="s">
        <v>2075</v>
      </c>
      <c r="B6379" s="40" t="s">
        <v>154</v>
      </c>
      <c r="C6379" s="40" t="s">
        <v>962</v>
      </c>
      <c r="D6379" s="40" t="s">
        <v>2215</v>
      </c>
      <c r="E6379" s="88" t="s">
        <v>3035</v>
      </c>
      <c r="F6379" s="40"/>
      <c r="G6379" s="81" t="s">
        <v>3051</v>
      </c>
      <c r="H6379" s="9" t="s">
        <v>23</v>
      </c>
      <c r="I6379" s="102">
        <v>100</v>
      </c>
      <c r="J6379" s="102">
        <v>100</v>
      </c>
      <c r="K6379" s="102"/>
      <c r="L6379" s="102">
        <f t="shared" si="2227"/>
        <v>0</v>
      </c>
      <c r="M6379" s="102">
        <v>0</v>
      </c>
      <c r="N6379" s="102"/>
      <c r="O6379" s="102"/>
      <c r="P6379" s="102">
        <f t="shared" si="2228"/>
        <v>0</v>
      </c>
      <c r="Q6379" s="102">
        <f t="shared" si="2229"/>
        <v>0</v>
      </c>
      <c r="R6379" s="35"/>
    </row>
    <row r="6380" spans="1:18" x14ac:dyDescent="0.3">
      <c r="A6380" s="40" t="s">
        <v>2075</v>
      </c>
      <c r="B6380" s="40" t="s">
        <v>154</v>
      </c>
      <c r="C6380" s="40" t="s">
        <v>962</v>
      </c>
      <c r="D6380" s="40" t="s">
        <v>2215</v>
      </c>
      <c r="E6380" s="88" t="s">
        <v>3036</v>
      </c>
      <c r="F6380" s="40"/>
      <c r="G6380" s="81" t="s">
        <v>3051</v>
      </c>
      <c r="H6380" s="9" t="s">
        <v>24</v>
      </c>
      <c r="I6380" s="102">
        <v>100</v>
      </c>
      <c r="J6380" s="102">
        <v>100</v>
      </c>
      <c r="K6380" s="102"/>
      <c r="L6380" s="102">
        <f t="shared" si="2227"/>
        <v>0</v>
      </c>
      <c r="M6380" s="102">
        <v>0</v>
      </c>
      <c r="N6380" s="102"/>
      <c r="O6380" s="102"/>
      <c r="P6380" s="102">
        <f t="shared" si="2228"/>
        <v>0</v>
      </c>
      <c r="Q6380" s="102">
        <f t="shared" si="2229"/>
        <v>0</v>
      </c>
      <c r="R6380" s="35"/>
    </row>
    <row r="6381" spans="1:18" x14ac:dyDescent="0.3">
      <c r="A6381" s="41" t="s">
        <v>2075</v>
      </c>
      <c r="B6381" s="41" t="s">
        <v>154</v>
      </c>
      <c r="C6381" s="41" t="s">
        <v>962</v>
      </c>
      <c r="D6381" s="41" t="s">
        <v>2215</v>
      </c>
      <c r="E6381" s="41" t="s">
        <v>127</v>
      </c>
      <c r="F6381" s="40" t="s">
        <v>0</v>
      </c>
      <c r="G6381" s="81" t="s">
        <v>0</v>
      </c>
      <c r="H6381" s="6" t="s">
        <v>25</v>
      </c>
      <c r="I6381" s="104">
        <f t="shared" ref="I6381:O6381" si="2246">SUM(I6382:I6384)</f>
        <v>35300</v>
      </c>
      <c r="J6381" s="104">
        <f t="shared" si="2246"/>
        <v>10300</v>
      </c>
      <c r="K6381" s="104">
        <f t="shared" si="2246"/>
        <v>0</v>
      </c>
      <c r="L6381" s="104">
        <f t="shared" si="2227"/>
        <v>0</v>
      </c>
      <c r="M6381" s="104">
        <f t="shared" si="2246"/>
        <v>0</v>
      </c>
      <c r="N6381" s="104">
        <f t="shared" si="2246"/>
        <v>0</v>
      </c>
      <c r="O6381" s="104">
        <f t="shared" si="2246"/>
        <v>0</v>
      </c>
      <c r="P6381" s="104">
        <f t="shared" si="2228"/>
        <v>0</v>
      </c>
      <c r="Q6381" s="104">
        <f t="shared" si="2229"/>
        <v>0</v>
      </c>
      <c r="R6381" s="35"/>
    </row>
    <row r="6382" spans="1:18" x14ac:dyDescent="0.3">
      <c r="A6382" s="40" t="s">
        <v>2075</v>
      </c>
      <c r="B6382" s="40" t="s">
        <v>154</v>
      </c>
      <c r="C6382" s="40" t="s">
        <v>962</v>
      </c>
      <c r="D6382" s="40" t="s">
        <v>2215</v>
      </c>
      <c r="E6382" s="88" t="s">
        <v>3019</v>
      </c>
      <c r="F6382" s="40"/>
      <c r="G6382" s="81" t="s">
        <v>3051</v>
      </c>
      <c r="H6382" s="9" t="s">
        <v>25</v>
      </c>
      <c r="I6382" s="102">
        <v>35100</v>
      </c>
      <c r="J6382" s="102">
        <v>10100</v>
      </c>
      <c r="K6382" s="102"/>
      <c r="L6382" s="102">
        <f t="shared" si="2227"/>
        <v>0</v>
      </c>
      <c r="M6382" s="102">
        <v>0</v>
      </c>
      <c r="N6382" s="102"/>
      <c r="O6382" s="102"/>
      <c r="P6382" s="102">
        <f t="shared" si="2228"/>
        <v>0</v>
      </c>
      <c r="Q6382" s="102">
        <f t="shared" si="2229"/>
        <v>0</v>
      </c>
      <c r="R6382" s="35"/>
    </row>
    <row r="6383" spans="1:18" x14ac:dyDescent="0.3">
      <c r="A6383" s="40" t="s">
        <v>2075</v>
      </c>
      <c r="B6383" s="40" t="s">
        <v>154</v>
      </c>
      <c r="C6383" s="40" t="s">
        <v>962</v>
      </c>
      <c r="D6383" s="40" t="s">
        <v>2215</v>
      </c>
      <c r="E6383" s="88" t="s">
        <v>3019</v>
      </c>
      <c r="F6383" s="40" t="s">
        <v>2221</v>
      </c>
      <c r="G6383" s="81" t="s">
        <v>3051</v>
      </c>
      <c r="H6383" s="9" t="s">
        <v>135</v>
      </c>
      <c r="I6383" s="102">
        <v>100</v>
      </c>
      <c r="J6383" s="102">
        <v>100</v>
      </c>
      <c r="K6383" s="102"/>
      <c r="L6383" s="102">
        <f t="shared" si="2227"/>
        <v>0</v>
      </c>
      <c r="M6383" s="102">
        <v>0</v>
      </c>
      <c r="N6383" s="102"/>
      <c r="O6383" s="102"/>
      <c r="P6383" s="102">
        <f t="shared" si="2228"/>
        <v>0</v>
      </c>
      <c r="Q6383" s="102">
        <f t="shared" si="2229"/>
        <v>0</v>
      </c>
      <c r="R6383" s="35"/>
    </row>
    <row r="6384" spans="1:18" ht="20.399999999999999" x14ac:dyDescent="0.3">
      <c r="A6384" s="40" t="s">
        <v>2075</v>
      </c>
      <c r="B6384" s="40" t="s">
        <v>154</v>
      </c>
      <c r="C6384" s="40" t="s">
        <v>962</v>
      </c>
      <c r="D6384" s="40" t="s">
        <v>2215</v>
      </c>
      <c r="E6384" s="88" t="s">
        <v>3019</v>
      </c>
      <c r="F6384" s="40" t="s">
        <v>2222</v>
      </c>
      <c r="G6384" s="81" t="s">
        <v>3051</v>
      </c>
      <c r="H6384" s="9" t="s">
        <v>141</v>
      </c>
      <c r="I6384" s="102">
        <v>100</v>
      </c>
      <c r="J6384" s="102">
        <v>100</v>
      </c>
      <c r="K6384" s="102"/>
      <c r="L6384" s="102">
        <f t="shared" ref="L6384:L6447" si="2247">SUM(M6384:O6384)</f>
        <v>0</v>
      </c>
      <c r="M6384" s="102">
        <v>0</v>
      </c>
      <c r="N6384" s="102"/>
      <c r="O6384" s="102"/>
      <c r="P6384" s="102">
        <f t="shared" si="2228"/>
        <v>0</v>
      </c>
      <c r="Q6384" s="102">
        <f t="shared" si="2229"/>
        <v>0</v>
      </c>
      <c r="R6384" s="35"/>
    </row>
    <row r="6385" spans="1:18" s="34" customFormat="1" ht="20.399999999999999" x14ac:dyDescent="0.3">
      <c r="A6385" s="43" t="s">
        <v>0</v>
      </c>
      <c r="B6385" s="43" t="s">
        <v>0</v>
      </c>
      <c r="C6385" s="43" t="s">
        <v>0</v>
      </c>
      <c r="D6385" s="49" t="s">
        <v>0</v>
      </c>
      <c r="E6385" s="49" t="s">
        <v>0</v>
      </c>
      <c r="F6385" s="49" t="s">
        <v>0</v>
      </c>
      <c r="G6385" s="49" t="s">
        <v>0</v>
      </c>
      <c r="H6385" s="21" t="s">
        <v>35</v>
      </c>
      <c r="I6385" s="112">
        <f t="shared" ref="I6385:O6386" si="2248">SUM(I6386)</f>
        <v>50</v>
      </c>
      <c r="J6385" s="112">
        <f t="shared" si="2248"/>
        <v>50</v>
      </c>
      <c r="K6385" s="112">
        <f t="shared" si="2248"/>
        <v>0</v>
      </c>
      <c r="L6385" s="112">
        <f t="shared" si="2247"/>
        <v>0</v>
      </c>
      <c r="M6385" s="112">
        <f t="shared" si="2248"/>
        <v>0</v>
      </c>
      <c r="N6385" s="112">
        <f t="shared" si="2248"/>
        <v>0</v>
      </c>
      <c r="O6385" s="112">
        <f t="shared" si="2248"/>
        <v>0</v>
      </c>
      <c r="P6385" s="112">
        <f t="shared" ref="P6385:P6448" si="2249">K6385+L6385</f>
        <v>0</v>
      </c>
      <c r="Q6385" s="112">
        <f t="shared" ref="Q6385:Q6448" si="2250">IF(J6385=0,"-",P6385/J6385*100)</f>
        <v>0</v>
      </c>
      <c r="R6385" s="35"/>
    </row>
    <row r="6386" spans="1:18" x14ac:dyDescent="0.3">
      <c r="A6386" s="40" t="s">
        <v>2075</v>
      </c>
      <c r="B6386" s="40" t="s">
        <v>154</v>
      </c>
      <c r="C6386" s="40" t="s">
        <v>962</v>
      </c>
      <c r="D6386" s="40" t="s">
        <v>2215</v>
      </c>
      <c r="E6386" s="52" t="s">
        <v>142</v>
      </c>
      <c r="F6386" s="52" t="s">
        <v>0</v>
      </c>
      <c r="G6386" s="52" t="s">
        <v>0</v>
      </c>
      <c r="H6386" s="6" t="s">
        <v>27</v>
      </c>
      <c r="I6386" s="104">
        <f t="shared" si="2248"/>
        <v>50</v>
      </c>
      <c r="J6386" s="104">
        <f t="shared" si="2248"/>
        <v>50</v>
      </c>
      <c r="K6386" s="104">
        <f t="shared" si="2248"/>
        <v>0</v>
      </c>
      <c r="L6386" s="104">
        <f t="shared" si="2247"/>
        <v>0</v>
      </c>
      <c r="M6386" s="104">
        <f t="shared" si="2248"/>
        <v>0</v>
      </c>
      <c r="N6386" s="104">
        <f t="shared" si="2248"/>
        <v>0</v>
      </c>
      <c r="O6386" s="104">
        <f t="shared" si="2248"/>
        <v>0</v>
      </c>
      <c r="P6386" s="104">
        <f t="shared" si="2249"/>
        <v>0</v>
      </c>
      <c r="Q6386" s="104">
        <f t="shared" si="2250"/>
        <v>0</v>
      </c>
      <c r="R6386" s="35"/>
    </row>
    <row r="6387" spans="1:18" x14ac:dyDescent="0.3">
      <c r="A6387" s="40" t="s">
        <v>2075</v>
      </c>
      <c r="B6387" s="40" t="s">
        <v>154</v>
      </c>
      <c r="C6387" s="40" t="s">
        <v>962</v>
      </c>
      <c r="D6387" s="40" t="s">
        <v>2215</v>
      </c>
      <c r="E6387" s="88" t="s">
        <v>3021</v>
      </c>
      <c r="F6387" s="40"/>
      <c r="G6387" s="81" t="s">
        <v>3051</v>
      </c>
      <c r="H6387" s="9" t="s">
        <v>34</v>
      </c>
      <c r="I6387" s="102">
        <v>50</v>
      </c>
      <c r="J6387" s="102">
        <v>50</v>
      </c>
      <c r="K6387" s="102"/>
      <c r="L6387" s="102">
        <f t="shared" si="2247"/>
        <v>0</v>
      </c>
      <c r="M6387" s="102">
        <v>0</v>
      </c>
      <c r="N6387" s="102"/>
      <c r="O6387" s="102"/>
      <c r="P6387" s="102">
        <f t="shared" si="2249"/>
        <v>0</v>
      </c>
      <c r="Q6387" s="102">
        <f t="shared" si="2250"/>
        <v>0</v>
      </c>
      <c r="R6387" s="35"/>
    </row>
    <row r="6388" spans="1:18" s="34" customFormat="1" ht="20.399999999999999" x14ac:dyDescent="0.3">
      <c r="A6388" s="43" t="s">
        <v>0</v>
      </c>
      <c r="B6388" s="43" t="s">
        <v>0</v>
      </c>
      <c r="C6388" s="43" t="s">
        <v>0</v>
      </c>
      <c r="D6388" s="49" t="s">
        <v>0</v>
      </c>
      <c r="E6388" s="49" t="s">
        <v>0</v>
      </c>
      <c r="F6388" s="49" t="s">
        <v>0</v>
      </c>
      <c r="G6388" s="49" t="s">
        <v>0</v>
      </c>
      <c r="H6388" s="21" t="s">
        <v>53</v>
      </c>
      <c r="I6388" s="112">
        <f>SUM(I6389)</f>
        <v>3200</v>
      </c>
      <c r="J6388" s="112">
        <f t="shared" ref="J6388:O6388" si="2251">SUM(J6389)</f>
        <v>3200</v>
      </c>
      <c r="K6388" s="112">
        <f t="shared" si="2251"/>
        <v>0</v>
      </c>
      <c r="L6388" s="112">
        <f t="shared" si="2247"/>
        <v>0</v>
      </c>
      <c r="M6388" s="112">
        <f t="shared" si="2251"/>
        <v>0</v>
      </c>
      <c r="N6388" s="112">
        <f t="shared" si="2251"/>
        <v>0</v>
      </c>
      <c r="O6388" s="112">
        <f t="shared" si="2251"/>
        <v>0</v>
      </c>
      <c r="P6388" s="112">
        <f t="shared" si="2249"/>
        <v>0</v>
      </c>
      <c r="Q6388" s="112">
        <f t="shared" si="2250"/>
        <v>0</v>
      </c>
      <c r="R6388" s="35"/>
    </row>
    <row r="6389" spans="1:18" x14ac:dyDescent="0.3">
      <c r="A6389" s="40" t="s">
        <v>2075</v>
      </c>
      <c r="B6389" s="40" t="s">
        <v>154</v>
      </c>
      <c r="C6389" s="40" t="s">
        <v>962</v>
      </c>
      <c r="D6389" s="40" t="s">
        <v>2215</v>
      </c>
      <c r="E6389" s="52" t="s">
        <v>149</v>
      </c>
      <c r="F6389" s="52" t="s">
        <v>0</v>
      </c>
      <c r="G6389" s="52" t="s">
        <v>0</v>
      </c>
      <c r="H6389" s="6" t="s">
        <v>46</v>
      </c>
      <c r="I6389" s="104">
        <f>SUM(I6390:I6391)</f>
        <v>3200</v>
      </c>
      <c r="J6389" s="104">
        <f>SUM(J6390:J6391)</f>
        <v>3200</v>
      </c>
      <c r="K6389" s="104">
        <f>SUM(K6390:K6391)</f>
        <v>0</v>
      </c>
      <c r="L6389" s="104">
        <f t="shared" si="2247"/>
        <v>0</v>
      </c>
      <c r="M6389" s="104">
        <f>SUM(M6390:M6391)</f>
        <v>0</v>
      </c>
      <c r="N6389" s="104">
        <f t="shared" ref="N6389:O6389" si="2252">SUM(N6390:N6391)</f>
        <v>0</v>
      </c>
      <c r="O6389" s="104">
        <f t="shared" si="2252"/>
        <v>0</v>
      </c>
      <c r="P6389" s="104">
        <f t="shared" si="2249"/>
        <v>0</v>
      </c>
      <c r="Q6389" s="104">
        <f t="shared" si="2250"/>
        <v>0</v>
      </c>
      <c r="R6389" s="35"/>
    </row>
    <row r="6390" spans="1:18" x14ac:dyDescent="0.3">
      <c r="A6390" s="40" t="s">
        <v>2075</v>
      </c>
      <c r="B6390" s="40" t="s">
        <v>154</v>
      </c>
      <c r="C6390" s="40" t="s">
        <v>962</v>
      </c>
      <c r="D6390" s="40" t="s">
        <v>2215</v>
      </c>
      <c r="E6390" s="88" t="s">
        <v>3022</v>
      </c>
      <c r="F6390" s="40"/>
      <c r="G6390" s="81" t="s">
        <v>3051</v>
      </c>
      <c r="H6390" s="9" t="s">
        <v>49</v>
      </c>
      <c r="I6390" s="102">
        <v>3100</v>
      </c>
      <c r="J6390" s="102">
        <v>3100</v>
      </c>
      <c r="K6390" s="102"/>
      <c r="L6390" s="102">
        <f t="shared" si="2247"/>
        <v>0</v>
      </c>
      <c r="M6390" s="102">
        <v>0</v>
      </c>
      <c r="N6390" s="102"/>
      <c r="O6390" s="102"/>
      <c r="P6390" s="102">
        <f t="shared" si="2249"/>
        <v>0</v>
      </c>
      <c r="Q6390" s="102">
        <f t="shared" si="2250"/>
        <v>0</v>
      </c>
      <c r="R6390" s="35"/>
    </row>
    <row r="6391" spans="1:18" x14ac:dyDescent="0.3">
      <c r="A6391" s="40" t="s">
        <v>2075</v>
      </c>
      <c r="B6391" s="40" t="s">
        <v>154</v>
      </c>
      <c r="C6391" s="40" t="s">
        <v>962</v>
      </c>
      <c r="D6391" s="40" t="s">
        <v>2215</v>
      </c>
      <c r="E6391" s="88" t="s">
        <v>3037</v>
      </c>
      <c r="F6391" s="40"/>
      <c r="G6391" s="81" t="s">
        <v>3051</v>
      </c>
      <c r="H6391" s="9" t="s">
        <v>52</v>
      </c>
      <c r="I6391" s="102">
        <v>100</v>
      </c>
      <c r="J6391" s="102">
        <v>100</v>
      </c>
      <c r="K6391" s="102"/>
      <c r="L6391" s="102">
        <f t="shared" si="2247"/>
        <v>0</v>
      </c>
      <c r="M6391" s="102">
        <v>0</v>
      </c>
      <c r="N6391" s="102"/>
      <c r="O6391" s="102"/>
      <c r="P6391" s="102">
        <f t="shared" si="2249"/>
        <v>0</v>
      </c>
      <c r="Q6391" s="102">
        <f t="shared" si="2250"/>
        <v>0</v>
      </c>
      <c r="R6391" s="35"/>
    </row>
    <row r="6392" spans="1:18" s="34" customFormat="1" x14ac:dyDescent="0.3">
      <c r="A6392" s="49" t="s">
        <v>0</v>
      </c>
      <c r="B6392" s="49" t="s">
        <v>0</v>
      </c>
      <c r="C6392" s="49" t="s">
        <v>0</v>
      </c>
      <c r="D6392" s="49" t="s">
        <v>0</v>
      </c>
      <c r="E6392" s="49" t="s">
        <v>0</v>
      </c>
      <c r="F6392" s="49" t="s">
        <v>0</v>
      </c>
      <c r="G6392" s="49" t="s">
        <v>0</v>
      </c>
      <c r="H6392" s="21" t="s">
        <v>2223</v>
      </c>
      <c r="I6392" s="112">
        <f t="shared" ref="I6392:O6392" si="2253">SUM(I6388,I6385,I6362)</f>
        <v>79750</v>
      </c>
      <c r="J6392" s="112">
        <f t="shared" si="2253"/>
        <v>53750</v>
      </c>
      <c r="K6392" s="112">
        <f t="shared" si="2253"/>
        <v>0</v>
      </c>
      <c r="L6392" s="112">
        <f t="shared" si="2247"/>
        <v>0</v>
      </c>
      <c r="M6392" s="112">
        <f t="shared" si="2253"/>
        <v>0</v>
      </c>
      <c r="N6392" s="112">
        <f t="shared" si="2253"/>
        <v>0</v>
      </c>
      <c r="O6392" s="112">
        <f t="shared" si="2253"/>
        <v>0</v>
      </c>
      <c r="P6392" s="112">
        <f t="shared" si="2249"/>
        <v>0</v>
      </c>
      <c r="Q6392" s="112">
        <f t="shared" si="2250"/>
        <v>0</v>
      </c>
      <c r="R6392" s="35"/>
    </row>
    <row r="6393" spans="1:18" ht="15" thickBot="1" x14ac:dyDescent="0.35">
      <c r="A6393" s="81" t="s">
        <v>0</v>
      </c>
      <c r="B6393" s="81" t="s">
        <v>0</v>
      </c>
      <c r="C6393" s="81" t="s">
        <v>0</v>
      </c>
      <c r="D6393" s="81" t="s">
        <v>0</v>
      </c>
      <c r="E6393" s="81" t="s">
        <v>0</v>
      </c>
      <c r="F6393" s="81" t="s">
        <v>0</v>
      </c>
      <c r="G6393" s="81" t="s">
        <v>0</v>
      </c>
      <c r="H6393" s="6" t="s">
        <v>152</v>
      </c>
      <c r="I6393" s="104">
        <v>4</v>
      </c>
      <c r="J6393" s="104">
        <v>4</v>
      </c>
      <c r="K6393" s="104"/>
      <c r="L6393" s="104"/>
      <c r="M6393" s="104"/>
      <c r="N6393" s="104"/>
      <c r="O6393" s="104"/>
      <c r="P6393" s="104"/>
      <c r="Q6393" s="104"/>
      <c r="R6393" s="35"/>
    </row>
    <row r="6394" spans="1:18" s="34" customFormat="1" ht="31.2" thickBot="1" x14ac:dyDescent="0.35">
      <c r="A6394" s="127" t="s">
        <v>0</v>
      </c>
      <c r="B6394" s="127" t="s">
        <v>0</v>
      </c>
      <c r="C6394" s="127" t="s">
        <v>0</v>
      </c>
      <c r="D6394" s="127" t="s">
        <v>0</v>
      </c>
      <c r="E6394" s="127" t="s">
        <v>0</v>
      </c>
      <c r="F6394" s="127" t="s">
        <v>0</v>
      </c>
      <c r="G6394" s="127" t="s">
        <v>0</v>
      </c>
      <c r="H6394" s="29" t="s">
        <v>63</v>
      </c>
      <c r="I6394" s="124" t="s">
        <v>3013</v>
      </c>
      <c r="J6394" s="124" t="s">
        <v>2</v>
      </c>
      <c r="K6394" s="124" t="s">
        <v>3097</v>
      </c>
      <c r="L6394" s="124" t="s">
        <v>3097</v>
      </c>
      <c r="M6394" s="124" t="s">
        <v>3098</v>
      </c>
      <c r="N6394" s="124" t="s">
        <v>3099</v>
      </c>
      <c r="O6394" s="124" t="s">
        <v>3100</v>
      </c>
      <c r="P6394" s="124" t="s">
        <v>3097</v>
      </c>
      <c r="Q6394" s="126" t="s">
        <v>3101</v>
      </c>
      <c r="R6394" s="35"/>
    </row>
    <row r="6395" spans="1:18" x14ac:dyDescent="0.3">
      <c r="A6395" s="128"/>
      <c r="B6395" s="128"/>
      <c r="C6395" s="128"/>
      <c r="D6395" s="128"/>
      <c r="E6395" s="128"/>
      <c r="F6395" s="128"/>
      <c r="G6395" s="128"/>
      <c r="H6395" s="10" t="s">
        <v>0</v>
      </c>
      <c r="I6395" s="103">
        <v>1</v>
      </c>
      <c r="J6395" s="103">
        <v>2</v>
      </c>
      <c r="K6395" s="103">
        <v>3</v>
      </c>
      <c r="L6395" s="103" t="s">
        <v>3</v>
      </c>
      <c r="M6395" s="103">
        <v>5</v>
      </c>
      <c r="N6395" s="103">
        <v>6</v>
      </c>
      <c r="O6395" s="103">
        <v>7</v>
      </c>
      <c r="P6395" s="103" t="s">
        <v>3102</v>
      </c>
      <c r="Q6395" s="103">
        <v>9</v>
      </c>
      <c r="R6395" s="35"/>
    </row>
    <row r="6396" spans="1:18" x14ac:dyDescent="0.3">
      <c r="A6396" s="128"/>
      <c r="B6396" s="128"/>
      <c r="C6396" s="128"/>
      <c r="D6396" s="128"/>
      <c r="E6396" s="128"/>
      <c r="F6396" s="128"/>
      <c r="G6396" s="128"/>
      <c r="H6396" s="11" t="s">
        <v>96</v>
      </c>
      <c r="I6396" s="105">
        <f>SUM(I6392)</f>
        <v>79750</v>
      </c>
      <c r="J6396" s="105">
        <f>SUM(J6392)</f>
        <v>53750</v>
      </c>
      <c r="K6396" s="105">
        <f>SUM(K6392)</f>
        <v>0</v>
      </c>
      <c r="L6396" s="105">
        <f t="shared" si="2247"/>
        <v>0</v>
      </c>
      <c r="M6396" s="105">
        <f>SUM(M6392)</f>
        <v>0</v>
      </c>
      <c r="N6396" s="105">
        <f t="shared" ref="N6396:O6396" si="2254">SUM(N6392)</f>
        <v>0</v>
      </c>
      <c r="O6396" s="105">
        <f t="shared" si="2254"/>
        <v>0</v>
      </c>
      <c r="P6396" s="105">
        <f t="shared" si="2249"/>
        <v>0</v>
      </c>
      <c r="Q6396" s="105">
        <f t="shared" si="2250"/>
        <v>0</v>
      </c>
      <c r="R6396" s="35"/>
    </row>
    <row r="6397" spans="1:18" x14ac:dyDescent="0.3">
      <c r="A6397" s="128"/>
      <c r="B6397" s="128"/>
      <c r="C6397" s="128"/>
      <c r="D6397" s="128"/>
      <c r="E6397" s="128"/>
      <c r="F6397" s="128"/>
      <c r="G6397" s="128"/>
      <c r="H6397" s="12" t="s">
        <v>62</v>
      </c>
      <c r="I6397" s="105">
        <f>SUM(I6396)</f>
        <v>79750</v>
      </c>
      <c r="J6397" s="105">
        <f>SUM(J6396)</f>
        <v>53750</v>
      </c>
      <c r="K6397" s="105">
        <f>SUM(K6396)</f>
        <v>0</v>
      </c>
      <c r="L6397" s="105">
        <f t="shared" si="2247"/>
        <v>0</v>
      </c>
      <c r="M6397" s="105">
        <f>SUM(M6396)</f>
        <v>0</v>
      </c>
      <c r="N6397" s="105">
        <f t="shared" ref="N6397:O6397" si="2255">SUM(N6396)</f>
        <v>0</v>
      </c>
      <c r="O6397" s="105">
        <f t="shared" si="2255"/>
        <v>0</v>
      </c>
      <c r="P6397" s="105">
        <f t="shared" si="2249"/>
        <v>0</v>
      </c>
      <c r="Q6397" s="105">
        <f t="shared" si="2250"/>
        <v>0</v>
      </c>
      <c r="R6397" s="35"/>
    </row>
    <row r="6398" spans="1:18" x14ac:dyDescent="0.3">
      <c r="A6398" s="129"/>
      <c r="B6398" s="129"/>
      <c r="C6398" s="129"/>
      <c r="D6398" s="129"/>
      <c r="E6398" s="129"/>
      <c r="F6398" s="129"/>
      <c r="G6398" s="129"/>
      <c r="R6398" s="35"/>
    </row>
    <row r="6399" spans="1:18" ht="15" thickBot="1" x14ac:dyDescent="0.35">
      <c r="A6399" s="81" t="s">
        <v>0</v>
      </c>
      <c r="B6399" s="81" t="s">
        <v>0</v>
      </c>
      <c r="C6399" s="81" t="s">
        <v>0</v>
      </c>
      <c r="D6399" s="81" t="s">
        <v>0</v>
      </c>
      <c r="E6399" s="81" t="s">
        <v>0</v>
      </c>
      <c r="F6399" s="81" t="s">
        <v>0</v>
      </c>
      <c r="G6399" s="81" t="s">
        <v>0</v>
      </c>
      <c r="H6399" s="13" t="s">
        <v>0</v>
      </c>
      <c r="I6399" s="106"/>
      <c r="J6399" s="106"/>
      <c r="K6399" s="106"/>
      <c r="L6399" s="106"/>
      <c r="M6399" s="106"/>
      <c r="N6399" s="106"/>
      <c r="O6399" s="106"/>
      <c r="P6399" s="106"/>
      <c r="Q6399" s="106"/>
      <c r="R6399" s="35"/>
    </row>
    <row r="6400" spans="1:18" s="34" customFormat="1" ht="31.2" thickBot="1" x14ac:dyDescent="0.35">
      <c r="A6400" s="45" t="s">
        <v>112</v>
      </c>
      <c r="B6400" s="45" t="s">
        <v>113</v>
      </c>
      <c r="C6400" s="45" t="s">
        <v>114</v>
      </c>
      <c r="D6400" s="46" t="s">
        <v>0</v>
      </c>
      <c r="E6400" s="45" t="s">
        <v>3014</v>
      </c>
      <c r="F6400" s="45" t="s">
        <v>115</v>
      </c>
      <c r="G6400" s="45" t="s">
        <v>116</v>
      </c>
      <c r="H6400" s="29" t="s">
        <v>1</v>
      </c>
      <c r="I6400" s="124" t="s">
        <v>3013</v>
      </c>
      <c r="J6400" s="124" t="s">
        <v>2</v>
      </c>
      <c r="K6400" s="124" t="s">
        <v>3097</v>
      </c>
      <c r="L6400" s="124" t="s">
        <v>3097</v>
      </c>
      <c r="M6400" s="124" t="s">
        <v>3098</v>
      </c>
      <c r="N6400" s="124" t="s">
        <v>3099</v>
      </c>
      <c r="O6400" s="124" t="s">
        <v>3100</v>
      </c>
      <c r="P6400" s="124" t="s">
        <v>3097</v>
      </c>
      <c r="Q6400" s="126" t="s">
        <v>3101</v>
      </c>
      <c r="R6400" s="35"/>
    </row>
    <row r="6401" spans="1:18" x14ac:dyDescent="0.3">
      <c r="A6401" s="50" t="s">
        <v>0</v>
      </c>
      <c r="B6401" s="50" t="s">
        <v>0</v>
      </c>
      <c r="C6401" s="50" t="s">
        <v>0</v>
      </c>
      <c r="D6401" s="51" t="s">
        <v>0</v>
      </c>
      <c r="E6401" s="51" t="s">
        <v>0</v>
      </c>
      <c r="F6401" s="86" t="s">
        <v>0</v>
      </c>
      <c r="G6401" s="87" t="s">
        <v>0</v>
      </c>
      <c r="H6401" s="8" t="s">
        <v>0</v>
      </c>
      <c r="I6401" s="103">
        <v>1</v>
      </c>
      <c r="J6401" s="103">
        <v>2</v>
      </c>
      <c r="K6401" s="103">
        <v>3</v>
      </c>
      <c r="L6401" s="103" t="s">
        <v>3</v>
      </c>
      <c r="M6401" s="103">
        <v>5</v>
      </c>
      <c r="N6401" s="103">
        <v>6</v>
      </c>
      <c r="O6401" s="103">
        <v>7</v>
      </c>
      <c r="P6401" s="103" t="s">
        <v>3102</v>
      </c>
      <c r="Q6401" s="103">
        <v>9</v>
      </c>
      <c r="R6401" s="35"/>
    </row>
    <row r="6402" spans="1:18" x14ac:dyDescent="0.3">
      <c r="A6402" s="41" t="s">
        <v>2075</v>
      </c>
      <c r="B6402" s="41" t="s">
        <v>154</v>
      </c>
      <c r="C6402" s="40" t="s">
        <v>973</v>
      </c>
      <c r="D6402" s="40" t="s">
        <v>2224</v>
      </c>
      <c r="E6402" s="52" t="s">
        <v>0</v>
      </c>
      <c r="F6402" s="52" t="s">
        <v>0</v>
      </c>
      <c r="G6402" s="52" t="s">
        <v>0</v>
      </c>
      <c r="H6402" s="6" t="s">
        <v>2225</v>
      </c>
      <c r="I6402" s="102"/>
      <c r="J6402" s="102"/>
      <c r="K6402" s="102"/>
      <c r="L6402" s="102">
        <f t="shared" si="2247"/>
        <v>0</v>
      </c>
      <c r="M6402" s="102">
        <v>0</v>
      </c>
      <c r="N6402" s="102"/>
      <c r="O6402" s="102"/>
      <c r="P6402" s="102">
        <f t="shared" si="2249"/>
        <v>0</v>
      </c>
      <c r="Q6402" s="102" t="str">
        <f t="shared" si="2250"/>
        <v>-</v>
      </c>
      <c r="R6402" s="35"/>
    </row>
    <row r="6403" spans="1:18" s="34" customFormat="1" ht="20.399999999999999" x14ac:dyDescent="0.3">
      <c r="A6403" s="43" t="s">
        <v>0</v>
      </c>
      <c r="B6403" s="43" t="s">
        <v>0</v>
      </c>
      <c r="C6403" s="43" t="s">
        <v>0</v>
      </c>
      <c r="D6403" s="49" t="s">
        <v>0</v>
      </c>
      <c r="E6403" s="49" t="s">
        <v>0</v>
      </c>
      <c r="F6403" s="49" t="s">
        <v>0</v>
      </c>
      <c r="G6403" s="49" t="s">
        <v>0</v>
      </c>
      <c r="H6403" s="21" t="s">
        <v>26</v>
      </c>
      <c r="I6403" s="112">
        <f>SUM(I6404,I6412,I6414)</f>
        <v>1804381</v>
      </c>
      <c r="J6403" s="112">
        <f>SUM(J6404,J6412,J6414)</f>
        <v>1804381</v>
      </c>
      <c r="K6403" s="112">
        <f>SUM(K6404,K6412,K6414)</f>
        <v>0</v>
      </c>
      <c r="L6403" s="112">
        <f t="shared" si="2247"/>
        <v>438027</v>
      </c>
      <c r="M6403" s="112">
        <f>SUM(M6404,M6412,M6414)</f>
        <v>128127</v>
      </c>
      <c r="N6403" s="112">
        <f t="shared" ref="N6403:O6403" si="2256">SUM(N6404,N6412,N6414)</f>
        <v>157900</v>
      </c>
      <c r="O6403" s="112">
        <f t="shared" si="2256"/>
        <v>152000</v>
      </c>
      <c r="P6403" s="112">
        <f t="shared" si="2249"/>
        <v>438027</v>
      </c>
      <c r="Q6403" s="112">
        <f t="shared" si="2250"/>
        <v>24.27574885791859</v>
      </c>
      <c r="R6403" s="35"/>
    </row>
    <row r="6404" spans="1:18" x14ac:dyDescent="0.3">
      <c r="A6404" s="40" t="s">
        <v>2075</v>
      </c>
      <c r="B6404" s="40" t="s">
        <v>154</v>
      </c>
      <c r="C6404" s="40" t="s">
        <v>973</v>
      </c>
      <c r="D6404" s="40" t="s">
        <v>2224</v>
      </c>
      <c r="E6404" s="52" t="s">
        <v>119</v>
      </c>
      <c r="F6404" s="52" t="s">
        <v>0</v>
      </c>
      <c r="G6404" s="52" t="s">
        <v>0</v>
      </c>
      <c r="H6404" s="6" t="s">
        <v>5</v>
      </c>
      <c r="I6404" s="104">
        <f>SUM(I6405,I6406)</f>
        <v>1476681</v>
      </c>
      <c r="J6404" s="104">
        <f>SUM(J6405,J6406)</f>
        <v>1476681</v>
      </c>
      <c r="K6404" s="104">
        <f>SUM(K6405,K6406)</f>
        <v>0</v>
      </c>
      <c r="L6404" s="104">
        <f t="shared" si="2247"/>
        <v>365120</v>
      </c>
      <c r="M6404" s="104">
        <f>SUM(M6405,M6406)</f>
        <v>116820</v>
      </c>
      <c r="N6404" s="104">
        <f t="shared" ref="N6404:O6404" si="2257">SUM(N6405,N6406)</f>
        <v>125800</v>
      </c>
      <c r="O6404" s="104">
        <f t="shared" si="2257"/>
        <v>122500</v>
      </c>
      <c r="P6404" s="104">
        <f t="shared" si="2249"/>
        <v>365120</v>
      </c>
      <c r="Q6404" s="104">
        <f t="shared" si="2250"/>
        <v>24.725719366606601</v>
      </c>
      <c r="R6404" s="35"/>
    </row>
    <row r="6405" spans="1:18" x14ac:dyDescent="0.3">
      <c r="A6405" s="40" t="s">
        <v>2075</v>
      </c>
      <c r="B6405" s="40" t="s">
        <v>154</v>
      </c>
      <c r="C6405" s="40" t="s">
        <v>973</v>
      </c>
      <c r="D6405" s="40" t="s">
        <v>2224</v>
      </c>
      <c r="E6405" s="88" t="s">
        <v>3015</v>
      </c>
      <c r="F6405" s="40"/>
      <c r="G6405" s="81" t="s">
        <v>3051</v>
      </c>
      <c r="H6405" s="9" t="s">
        <v>6</v>
      </c>
      <c r="I6405" s="102">
        <v>1297482</v>
      </c>
      <c r="J6405" s="102">
        <v>1297482</v>
      </c>
      <c r="K6405" s="102"/>
      <c r="L6405" s="102">
        <f t="shared" si="2247"/>
        <v>322462</v>
      </c>
      <c r="M6405" s="102">
        <v>104462</v>
      </c>
      <c r="N6405" s="102">
        <v>109000</v>
      </c>
      <c r="O6405" s="102">
        <v>109000</v>
      </c>
      <c r="P6405" s="102">
        <f t="shared" si="2249"/>
        <v>322462</v>
      </c>
      <c r="Q6405" s="102">
        <f t="shared" si="2250"/>
        <v>24.852907400642167</v>
      </c>
      <c r="R6405" s="35"/>
    </row>
    <row r="6406" spans="1:18" x14ac:dyDescent="0.3">
      <c r="A6406" s="41" t="s">
        <v>2075</v>
      </c>
      <c r="B6406" s="41" t="s">
        <v>154</v>
      </c>
      <c r="C6406" s="41" t="s">
        <v>973</v>
      </c>
      <c r="D6406" s="41" t="s">
        <v>2224</v>
      </c>
      <c r="E6406" s="41" t="s">
        <v>120</v>
      </c>
      <c r="F6406" s="40" t="s">
        <v>0</v>
      </c>
      <c r="G6406" s="81" t="s">
        <v>0</v>
      </c>
      <c r="H6406" s="6" t="s">
        <v>7</v>
      </c>
      <c r="I6406" s="104">
        <f>SUM(I6407:I6411)</f>
        <v>179199</v>
      </c>
      <c r="J6406" s="104">
        <f>SUM(J6407:J6411)</f>
        <v>179199</v>
      </c>
      <c r="K6406" s="104">
        <f>SUM(K6407:K6411)</f>
        <v>0</v>
      </c>
      <c r="L6406" s="104">
        <f t="shared" si="2247"/>
        <v>42658</v>
      </c>
      <c r="M6406" s="104">
        <f>SUM(M6407:M6411)</f>
        <v>12358</v>
      </c>
      <c r="N6406" s="104">
        <f t="shared" ref="N6406:O6406" si="2258">SUM(N6407:N6411)</f>
        <v>16800</v>
      </c>
      <c r="O6406" s="104">
        <f t="shared" si="2258"/>
        <v>13500</v>
      </c>
      <c r="P6406" s="104">
        <f t="shared" si="2249"/>
        <v>42658</v>
      </c>
      <c r="Q6406" s="104">
        <f t="shared" si="2250"/>
        <v>23.804820339399217</v>
      </c>
      <c r="R6406" s="35"/>
    </row>
    <row r="6407" spans="1:18" x14ac:dyDescent="0.3">
      <c r="A6407" s="40" t="s">
        <v>2075</v>
      </c>
      <c r="B6407" s="40" t="s">
        <v>154</v>
      </c>
      <c r="C6407" s="40" t="s">
        <v>973</v>
      </c>
      <c r="D6407" s="40" t="s">
        <v>2224</v>
      </c>
      <c r="E6407" s="88" t="s">
        <v>3016</v>
      </c>
      <c r="F6407" s="40" t="s">
        <v>2226</v>
      </c>
      <c r="G6407" s="81" t="s">
        <v>3051</v>
      </c>
      <c r="H6407" s="9" t="s">
        <v>9</v>
      </c>
      <c r="I6407" s="102">
        <v>34000</v>
      </c>
      <c r="J6407" s="102">
        <v>34000</v>
      </c>
      <c r="K6407" s="102"/>
      <c r="L6407" s="102">
        <f t="shared" si="2247"/>
        <v>9045</v>
      </c>
      <c r="M6407" s="102">
        <v>3045</v>
      </c>
      <c r="N6407" s="102">
        <v>3000</v>
      </c>
      <c r="O6407" s="102">
        <v>3000</v>
      </c>
      <c r="P6407" s="102">
        <f t="shared" si="2249"/>
        <v>9045</v>
      </c>
      <c r="Q6407" s="102">
        <f t="shared" si="2250"/>
        <v>26.602941176470591</v>
      </c>
      <c r="R6407" s="35"/>
    </row>
    <row r="6408" spans="1:18" x14ac:dyDescent="0.3">
      <c r="A6408" s="40" t="s">
        <v>2075</v>
      </c>
      <c r="B6408" s="40" t="s">
        <v>154</v>
      </c>
      <c r="C6408" s="40" t="s">
        <v>973</v>
      </c>
      <c r="D6408" s="40" t="s">
        <v>2224</v>
      </c>
      <c r="E6408" s="88" t="s">
        <v>3016</v>
      </c>
      <c r="F6408" s="40" t="s">
        <v>2227</v>
      </c>
      <c r="G6408" s="81" t="s">
        <v>3051</v>
      </c>
      <c r="H6408" s="9" t="s">
        <v>12</v>
      </c>
      <c r="I6408" s="102">
        <v>108599</v>
      </c>
      <c r="J6408" s="102">
        <v>108599</v>
      </c>
      <c r="K6408" s="102"/>
      <c r="L6408" s="102">
        <f t="shared" si="2247"/>
        <v>30313</v>
      </c>
      <c r="M6408" s="102">
        <v>9313</v>
      </c>
      <c r="N6408" s="102">
        <v>10500</v>
      </c>
      <c r="O6408" s="102">
        <v>10500</v>
      </c>
      <c r="P6408" s="102">
        <f t="shared" si="2249"/>
        <v>30313</v>
      </c>
      <c r="Q6408" s="102">
        <f t="shared" si="2250"/>
        <v>27.91278004401514</v>
      </c>
      <c r="R6408" s="35"/>
    </row>
    <row r="6409" spans="1:18" x14ac:dyDescent="0.3">
      <c r="A6409" s="40" t="s">
        <v>2075</v>
      </c>
      <c r="B6409" s="40" t="s">
        <v>154</v>
      </c>
      <c r="C6409" s="40" t="s">
        <v>973</v>
      </c>
      <c r="D6409" s="40" t="s">
        <v>2224</v>
      </c>
      <c r="E6409" s="88" t="s">
        <v>3016</v>
      </c>
      <c r="F6409" s="40" t="s">
        <v>2228</v>
      </c>
      <c r="G6409" s="81" t="s">
        <v>3051</v>
      </c>
      <c r="H6409" s="9" t="s">
        <v>10</v>
      </c>
      <c r="I6409" s="102">
        <v>26400</v>
      </c>
      <c r="J6409" s="102">
        <v>26400</v>
      </c>
      <c r="K6409" s="102"/>
      <c r="L6409" s="102">
        <f t="shared" si="2247"/>
        <v>0</v>
      </c>
      <c r="M6409" s="102">
        <v>0</v>
      </c>
      <c r="N6409" s="102"/>
      <c r="O6409" s="102"/>
      <c r="P6409" s="102">
        <f t="shared" si="2249"/>
        <v>0</v>
      </c>
      <c r="Q6409" s="102">
        <f t="shared" si="2250"/>
        <v>0</v>
      </c>
      <c r="R6409" s="35"/>
    </row>
    <row r="6410" spans="1:18" x14ac:dyDescent="0.3">
      <c r="A6410" s="40" t="s">
        <v>2075</v>
      </c>
      <c r="B6410" s="40" t="s">
        <v>154</v>
      </c>
      <c r="C6410" s="40" t="s">
        <v>973</v>
      </c>
      <c r="D6410" s="40" t="s">
        <v>2224</v>
      </c>
      <c r="E6410" s="88" t="s">
        <v>3016</v>
      </c>
      <c r="F6410" s="40" t="s">
        <v>2229</v>
      </c>
      <c r="G6410" s="81" t="s">
        <v>3051</v>
      </c>
      <c r="H6410" s="9" t="s">
        <v>8</v>
      </c>
      <c r="I6410" s="102">
        <v>5700</v>
      </c>
      <c r="J6410" s="102">
        <v>5700</v>
      </c>
      <c r="K6410" s="102"/>
      <c r="L6410" s="102">
        <f t="shared" si="2247"/>
        <v>0</v>
      </c>
      <c r="M6410" s="102">
        <v>0</v>
      </c>
      <c r="N6410" s="102"/>
      <c r="O6410" s="102"/>
      <c r="P6410" s="102">
        <f t="shared" si="2249"/>
        <v>0</v>
      </c>
      <c r="Q6410" s="102">
        <f t="shared" si="2250"/>
        <v>0</v>
      </c>
      <c r="R6410" s="35"/>
    </row>
    <row r="6411" spans="1:18" x14ac:dyDescent="0.3">
      <c r="A6411" s="40" t="s">
        <v>2075</v>
      </c>
      <c r="B6411" s="40" t="s">
        <v>154</v>
      </c>
      <c r="C6411" s="40" t="s">
        <v>973</v>
      </c>
      <c r="D6411" s="40" t="s">
        <v>2224</v>
      </c>
      <c r="E6411" s="88" t="s">
        <v>3016</v>
      </c>
      <c r="F6411" s="40" t="s">
        <v>2230</v>
      </c>
      <c r="G6411" s="81" t="s">
        <v>3051</v>
      </c>
      <c r="H6411" s="9" t="s">
        <v>11</v>
      </c>
      <c r="I6411" s="102">
        <v>4500</v>
      </c>
      <c r="J6411" s="102">
        <v>4500</v>
      </c>
      <c r="K6411" s="102"/>
      <c r="L6411" s="102">
        <f t="shared" si="2247"/>
        <v>3300</v>
      </c>
      <c r="M6411" s="102">
        <v>0</v>
      </c>
      <c r="N6411" s="102">
        <v>3300</v>
      </c>
      <c r="O6411" s="102"/>
      <c r="P6411" s="102">
        <f t="shared" si="2249"/>
        <v>3300</v>
      </c>
      <c r="Q6411" s="102">
        <f t="shared" si="2250"/>
        <v>73.333333333333329</v>
      </c>
      <c r="R6411" s="35"/>
    </row>
    <row r="6412" spans="1:18" x14ac:dyDescent="0.3">
      <c r="A6412" s="40" t="s">
        <v>2075</v>
      </c>
      <c r="B6412" s="40" t="s">
        <v>154</v>
      </c>
      <c r="C6412" s="40" t="s">
        <v>973</v>
      </c>
      <c r="D6412" s="40" t="s">
        <v>2224</v>
      </c>
      <c r="E6412" s="52" t="s">
        <v>124</v>
      </c>
      <c r="F6412" s="52" t="s">
        <v>0</v>
      </c>
      <c r="G6412" s="52" t="s">
        <v>0</v>
      </c>
      <c r="H6412" s="6" t="s">
        <v>14</v>
      </c>
      <c r="I6412" s="104">
        <f>SUM(I6413)</f>
        <v>132668</v>
      </c>
      <c r="J6412" s="104">
        <f>SUM(J6413)</f>
        <v>132668</v>
      </c>
      <c r="K6412" s="104">
        <f>SUM(K6413)</f>
        <v>0</v>
      </c>
      <c r="L6412" s="104">
        <f t="shared" si="2247"/>
        <v>36469</v>
      </c>
      <c r="M6412" s="104">
        <f>SUM(M6413)</f>
        <v>10969</v>
      </c>
      <c r="N6412" s="104">
        <f t="shared" ref="N6412:O6412" si="2259">SUM(N6413)</f>
        <v>14000</v>
      </c>
      <c r="O6412" s="104">
        <f t="shared" si="2259"/>
        <v>11500</v>
      </c>
      <c r="P6412" s="104">
        <f t="shared" si="2249"/>
        <v>36469</v>
      </c>
      <c r="Q6412" s="104">
        <f t="shared" si="2250"/>
        <v>27.488919709349659</v>
      </c>
      <c r="R6412" s="35"/>
    </row>
    <row r="6413" spans="1:18" x14ac:dyDescent="0.3">
      <c r="A6413" s="40" t="s">
        <v>2075</v>
      </c>
      <c r="B6413" s="40" t="s">
        <v>154</v>
      </c>
      <c r="C6413" s="40" t="s">
        <v>973</v>
      </c>
      <c r="D6413" s="40" t="s">
        <v>2224</v>
      </c>
      <c r="E6413" s="88" t="s">
        <v>3017</v>
      </c>
      <c r="F6413" s="40"/>
      <c r="G6413" s="81" t="s">
        <v>3051</v>
      </c>
      <c r="H6413" s="9" t="s">
        <v>15</v>
      </c>
      <c r="I6413" s="102">
        <v>132668</v>
      </c>
      <c r="J6413" s="102">
        <v>132668</v>
      </c>
      <c r="K6413" s="102"/>
      <c r="L6413" s="102">
        <f t="shared" si="2247"/>
        <v>36469</v>
      </c>
      <c r="M6413" s="102">
        <v>10969</v>
      </c>
      <c r="N6413" s="102">
        <v>14000</v>
      </c>
      <c r="O6413" s="102">
        <v>11500</v>
      </c>
      <c r="P6413" s="102">
        <f t="shared" si="2249"/>
        <v>36469</v>
      </c>
      <c r="Q6413" s="102">
        <f t="shared" si="2250"/>
        <v>27.488919709349659</v>
      </c>
      <c r="R6413" s="35"/>
    </row>
    <row r="6414" spans="1:18" x14ac:dyDescent="0.3">
      <c r="A6414" s="40" t="s">
        <v>2075</v>
      </c>
      <c r="B6414" s="40" t="s">
        <v>154</v>
      </c>
      <c r="C6414" s="40" t="s">
        <v>973</v>
      </c>
      <c r="D6414" s="40" t="s">
        <v>2224</v>
      </c>
      <c r="E6414" s="52" t="s">
        <v>125</v>
      </c>
      <c r="F6414" s="52" t="s">
        <v>0</v>
      </c>
      <c r="G6414" s="52" t="s">
        <v>0</v>
      </c>
      <c r="H6414" s="6" t="s">
        <v>16</v>
      </c>
      <c r="I6414" s="104">
        <f>SUM(I6415:I6423)</f>
        <v>195032</v>
      </c>
      <c r="J6414" s="104">
        <f>SUM(J6415:J6423)</f>
        <v>195032</v>
      </c>
      <c r="K6414" s="104">
        <f>SUM(K6415:K6423)</f>
        <v>0</v>
      </c>
      <c r="L6414" s="104">
        <f t="shared" si="2247"/>
        <v>36438</v>
      </c>
      <c r="M6414" s="104">
        <f>SUM(M6415:M6423)</f>
        <v>338</v>
      </c>
      <c r="N6414" s="104">
        <f t="shared" ref="N6414:O6414" si="2260">SUM(N6415:N6423)</f>
        <v>18100</v>
      </c>
      <c r="O6414" s="104">
        <f t="shared" si="2260"/>
        <v>18000</v>
      </c>
      <c r="P6414" s="104">
        <f t="shared" si="2249"/>
        <v>36438</v>
      </c>
      <c r="Q6414" s="104">
        <f t="shared" si="2250"/>
        <v>18.683087903523525</v>
      </c>
      <c r="R6414" s="35"/>
    </row>
    <row r="6415" spans="1:18" x14ac:dyDescent="0.3">
      <c r="A6415" s="40" t="s">
        <v>2075</v>
      </c>
      <c r="B6415" s="40" t="s">
        <v>154</v>
      </c>
      <c r="C6415" s="40" t="s">
        <v>973</v>
      </c>
      <c r="D6415" s="40" t="s">
        <v>2224</v>
      </c>
      <c r="E6415" s="88" t="s">
        <v>3018</v>
      </c>
      <c r="F6415" s="40"/>
      <c r="G6415" s="81" t="s">
        <v>3051</v>
      </c>
      <c r="H6415" s="9" t="s">
        <v>17</v>
      </c>
      <c r="I6415" s="102">
        <v>1500</v>
      </c>
      <c r="J6415" s="102">
        <v>1500</v>
      </c>
      <c r="K6415" s="102"/>
      <c r="L6415" s="102">
        <f t="shared" si="2247"/>
        <v>0</v>
      </c>
      <c r="M6415" s="102">
        <v>0</v>
      </c>
      <c r="N6415" s="102"/>
      <c r="O6415" s="102"/>
      <c r="P6415" s="102">
        <f t="shared" si="2249"/>
        <v>0</v>
      </c>
      <c r="Q6415" s="102">
        <f t="shared" si="2250"/>
        <v>0</v>
      </c>
      <c r="R6415" s="35"/>
    </row>
    <row r="6416" spans="1:18" x14ac:dyDescent="0.3">
      <c r="A6416" s="40" t="s">
        <v>2075</v>
      </c>
      <c r="B6416" s="40" t="s">
        <v>154</v>
      </c>
      <c r="C6416" s="40" t="s">
        <v>973</v>
      </c>
      <c r="D6416" s="40" t="s">
        <v>2224</v>
      </c>
      <c r="E6416" s="88" t="s">
        <v>3031</v>
      </c>
      <c r="F6416" s="40"/>
      <c r="G6416" s="81" t="s">
        <v>3051</v>
      </c>
      <c r="H6416" s="9" t="s">
        <v>18</v>
      </c>
      <c r="I6416" s="102">
        <v>44500</v>
      </c>
      <c r="J6416" s="102">
        <v>44500</v>
      </c>
      <c r="K6416" s="102"/>
      <c r="L6416" s="102">
        <f t="shared" si="2247"/>
        <v>7000</v>
      </c>
      <c r="M6416" s="102">
        <v>0</v>
      </c>
      <c r="N6416" s="102">
        <v>4000</v>
      </c>
      <c r="O6416" s="102">
        <v>3000</v>
      </c>
      <c r="P6416" s="102">
        <f t="shared" si="2249"/>
        <v>7000</v>
      </c>
      <c r="Q6416" s="102">
        <f t="shared" si="2250"/>
        <v>15.730337078651685</v>
      </c>
      <c r="R6416" s="35"/>
    </row>
    <row r="6417" spans="1:18" x14ac:dyDescent="0.3">
      <c r="A6417" s="40" t="s">
        <v>2075</v>
      </c>
      <c r="B6417" s="40" t="s">
        <v>154</v>
      </c>
      <c r="C6417" s="40" t="s">
        <v>973</v>
      </c>
      <c r="D6417" s="40" t="s">
        <v>2224</v>
      </c>
      <c r="E6417" s="88" t="s">
        <v>3032</v>
      </c>
      <c r="F6417" s="40"/>
      <c r="G6417" s="81" t="s">
        <v>3051</v>
      </c>
      <c r="H6417" s="9" t="s">
        <v>19</v>
      </c>
      <c r="I6417" s="102">
        <v>30000</v>
      </c>
      <c r="J6417" s="102">
        <v>30000</v>
      </c>
      <c r="K6417" s="102"/>
      <c r="L6417" s="102">
        <f t="shared" si="2247"/>
        <v>7000</v>
      </c>
      <c r="M6417" s="102">
        <v>0</v>
      </c>
      <c r="N6417" s="102">
        <v>3500</v>
      </c>
      <c r="O6417" s="102">
        <v>3500</v>
      </c>
      <c r="P6417" s="102">
        <f t="shared" si="2249"/>
        <v>7000</v>
      </c>
      <c r="Q6417" s="102">
        <f t="shared" si="2250"/>
        <v>23.333333333333332</v>
      </c>
      <c r="R6417" s="35"/>
    </row>
    <row r="6418" spans="1:18" x14ac:dyDescent="0.3">
      <c r="A6418" s="40" t="s">
        <v>2075</v>
      </c>
      <c r="B6418" s="40" t="s">
        <v>154</v>
      </c>
      <c r="C6418" s="40" t="s">
        <v>973</v>
      </c>
      <c r="D6418" s="40" t="s">
        <v>2224</v>
      </c>
      <c r="E6418" s="88" t="s">
        <v>3026</v>
      </c>
      <c r="F6418" s="40"/>
      <c r="G6418" s="81" t="s">
        <v>3051</v>
      </c>
      <c r="H6418" s="9" t="s">
        <v>20</v>
      </c>
      <c r="I6418" s="102">
        <v>10000</v>
      </c>
      <c r="J6418" s="102">
        <v>10000</v>
      </c>
      <c r="K6418" s="102"/>
      <c r="L6418" s="102">
        <f t="shared" si="2247"/>
        <v>2000</v>
      </c>
      <c r="M6418" s="102">
        <v>0</v>
      </c>
      <c r="N6418" s="102">
        <v>1000</v>
      </c>
      <c r="O6418" s="102">
        <v>1000</v>
      </c>
      <c r="P6418" s="102">
        <f t="shared" si="2249"/>
        <v>2000</v>
      </c>
      <c r="Q6418" s="102">
        <f t="shared" si="2250"/>
        <v>20</v>
      </c>
      <c r="R6418" s="35"/>
    </row>
    <row r="6419" spans="1:18" x14ac:dyDescent="0.3">
      <c r="A6419" s="40" t="s">
        <v>2075</v>
      </c>
      <c r="B6419" s="40" t="s">
        <v>154</v>
      </c>
      <c r="C6419" s="40" t="s">
        <v>973</v>
      </c>
      <c r="D6419" s="40" t="s">
        <v>2224</v>
      </c>
      <c r="E6419" s="88" t="s">
        <v>3033</v>
      </c>
      <c r="F6419" s="40"/>
      <c r="G6419" s="81" t="s">
        <v>3051</v>
      </c>
      <c r="H6419" s="9" t="s">
        <v>21</v>
      </c>
      <c r="I6419" s="102">
        <v>1500</v>
      </c>
      <c r="J6419" s="102">
        <v>1500</v>
      </c>
      <c r="K6419" s="102"/>
      <c r="L6419" s="102">
        <f t="shared" si="2247"/>
        <v>400</v>
      </c>
      <c r="M6419" s="102">
        <v>0</v>
      </c>
      <c r="N6419" s="102">
        <v>200</v>
      </c>
      <c r="O6419" s="102">
        <v>200</v>
      </c>
      <c r="P6419" s="102">
        <f t="shared" si="2249"/>
        <v>400</v>
      </c>
      <c r="Q6419" s="102">
        <f t="shared" si="2250"/>
        <v>26.666666666666668</v>
      </c>
      <c r="R6419" s="35"/>
    </row>
    <row r="6420" spans="1:18" x14ac:dyDescent="0.3">
      <c r="A6420" s="40" t="s">
        <v>2075</v>
      </c>
      <c r="B6420" s="40" t="s">
        <v>154</v>
      </c>
      <c r="C6420" s="40" t="s">
        <v>973</v>
      </c>
      <c r="D6420" s="40" t="s">
        <v>2224</v>
      </c>
      <c r="E6420" s="88" t="s">
        <v>3034</v>
      </c>
      <c r="F6420" s="40"/>
      <c r="G6420" s="81" t="s">
        <v>3051</v>
      </c>
      <c r="H6420" s="9" t="s">
        <v>22</v>
      </c>
      <c r="I6420" s="102">
        <v>45000</v>
      </c>
      <c r="J6420" s="102">
        <v>45000</v>
      </c>
      <c r="K6420" s="102"/>
      <c r="L6420" s="102">
        <f t="shared" si="2247"/>
        <v>8000</v>
      </c>
      <c r="M6420" s="102">
        <v>0</v>
      </c>
      <c r="N6420" s="102">
        <v>4000</v>
      </c>
      <c r="O6420" s="102">
        <v>4000</v>
      </c>
      <c r="P6420" s="102">
        <f t="shared" si="2249"/>
        <v>8000</v>
      </c>
      <c r="Q6420" s="102">
        <f t="shared" si="2250"/>
        <v>17.777777777777779</v>
      </c>
      <c r="R6420" s="35"/>
    </row>
    <row r="6421" spans="1:18" x14ac:dyDescent="0.3">
      <c r="A6421" s="40" t="s">
        <v>2075</v>
      </c>
      <c r="B6421" s="40" t="s">
        <v>154</v>
      </c>
      <c r="C6421" s="40" t="s">
        <v>973</v>
      </c>
      <c r="D6421" s="40" t="s">
        <v>2224</v>
      </c>
      <c r="E6421" s="88" t="s">
        <v>3035</v>
      </c>
      <c r="F6421" s="40"/>
      <c r="G6421" s="81" t="s">
        <v>3051</v>
      </c>
      <c r="H6421" s="9" t="s">
        <v>23</v>
      </c>
      <c r="I6421" s="102">
        <v>10000</v>
      </c>
      <c r="J6421" s="102">
        <v>10000</v>
      </c>
      <c r="K6421" s="102"/>
      <c r="L6421" s="102">
        <f t="shared" si="2247"/>
        <v>2000</v>
      </c>
      <c r="M6421" s="102">
        <v>0</v>
      </c>
      <c r="N6421" s="102">
        <v>1000</v>
      </c>
      <c r="O6421" s="102">
        <v>1000</v>
      </c>
      <c r="P6421" s="102">
        <f t="shared" si="2249"/>
        <v>2000</v>
      </c>
      <c r="Q6421" s="102">
        <f t="shared" si="2250"/>
        <v>20</v>
      </c>
      <c r="R6421" s="35"/>
    </row>
    <row r="6422" spans="1:18" x14ac:dyDescent="0.3">
      <c r="A6422" s="40" t="s">
        <v>2075</v>
      </c>
      <c r="B6422" s="40" t="s">
        <v>154</v>
      </c>
      <c r="C6422" s="40" t="s">
        <v>973</v>
      </c>
      <c r="D6422" s="40" t="s">
        <v>2224</v>
      </c>
      <c r="E6422" s="88" t="s">
        <v>3036</v>
      </c>
      <c r="F6422" s="40"/>
      <c r="G6422" s="81" t="s">
        <v>3051</v>
      </c>
      <c r="H6422" s="9" t="s">
        <v>24</v>
      </c>
      <c r="I6422" s="102">
        <v>3500</v>
      </c>
      <c r="J6422" s="102">
        <v>3500</v>
      </c>
      <c r="K6422" s="102"/>
      <c r="L6422" s="102">
        <f t="shared" si="2247"/>
        <v>1000</v>
      </c>
      <c r="M6422" s="102">
        <v>0</v>
      </c>
      <c r="N6422" s="102"/>
      <c r="O6422" s="102">
        <v>1000</v>
      </c>
      <c r="P6422" s="102">
        <f t="shared" si="2249"/>
        <v>1000</v>
      </c>
      <c r="Q6422" s="102">
        <f t="shared" si="2250"/>
        <v>28.571428571428569</v>
      </c>
      <c r="R6422" s="35"/>
    </row>
    <row r="6423" spans="1:18" x14ac:dyDescent="0.3">
      <c r="A6423" s="41" t="s">
        <v>2075</v>
      </c>
      <c r="B6423" s="41" t="s">
        <v>154</v>
      </c>
      <c r="C6423" s="41" t="s">
        <v>973</v>
      </c>
      <c r="D6423" s="41" t="s">
        <v>2224</v>
      </c>
      <c r="E6423" s="41" t="s">
        <v>127</v>
      </c>
      <c r="F6423" s="40" t="s">
        <v>0</v>
      </c>
      <c r="G6423" s="81" t="s">
        <v>0</v>
      </c>
      <c r="H6423" s="6" t="s">
        <v>25</v>
      </c>
      <c r="I6423" s="104">
        <f>SUM(I6424:I6426)</f>
        <v>49032</v>
      </c>
      <c r="J6423" s="104">
        <f>SUM(J6424:J6426)</f>
        <v>49032</v>
      </c>
      <c r="K6423" s="104">
        <f>SUM(K6424:K6426)</f>
        <v>0</v>
      </c>
      <c r="L6423" s="104">
        <f t="shared" si="2247"/>
        <v>9038</v>
      </c>
      <c r="M6423" s="104">
        <f>SUM(M6424:M6426)</f>
        <v>338</v>
      </c>
      <c r="N6423" s="104">
        <f t="shared" ref="N6423:O6423" si="2261">SUM(N6424:N6426)</f>
        <v>4400</v>
      </c>
      <c r="O6423" s="104">
        <f t="shared" si="2261"/>
        <v>4300</v>
      </c>
      <c r="P6423" s="104">
        <f t="shared" si="2249"/>
        <v>9038</v>
      </c>
      <c r="Q6423" s="104">
        <f t="shared" si="2250"/>
        <v>18.432860172948278</v>
      </c>
      <c r="R6423" s="35"/>
    </row>
    <row r="6424" spans="1:18" x14ac:dyDescent="0.3">
      <c r="A6424" s="40" t="s">
        <v>2075</v>
      </c>
      <c r="B6424" s="40" t="s">
        <v>154</v>
      </c>
      <c r="C6424" s="40" t="s">
        <v>973</v>
      </c>
      <c r="D6424" s="40" t="s">
        <v>2224</v>
      </c>
      <c r="E6424" s="88" t="s">
        <v>3019</v>
      </c>
      <c r="F6424" s="40"/>
      <c r="G6424" s="81" t="s">
        <v>3051</v>
      </c>
      <c r="H6424" s="9" t="s">
        <v>25</v>
      </c>
      <c r="I6424" s="102">
        <v>42000</v>
      </c>
      <c r="J6424" s="102">
        <v>42000</v>
      </c>
      <c r="K6424" s="102"/>
      <c r="L6424" s="102">
        <f t="shared" si="2247"/>
        <v>7000</v>
      </c>
      <c r="M6424" s="102">
        <v>0</v>
      </c>
      <c r="N6424" s="102">
        <v>3500</v>
      </c>
      <c r="O6424" s="102">
        <v>3500</v>
      </c>
      <c r="P6424" s="102">
        <f t="shared" si="2249"/>
        <v>7000</v>
      </c>
      <c r="Q6424" s="102">
        <f t="shared" si="2250"/>
        <v>16.666666666666664</v>
      </c>
      <c r="R6424" s="35"/>
    </row>
    <row r="6425" spans="1:18" x14ac:dyDescent="0.3">
      <c r="A6425" s="40" t="s">
        <v>2075</v>
      </c>
      <c r="B6425" s="40" t="s">
        <v>154</v>
      </c>
      <c r="C6425" s="40" t="s">
        <v>973</v>
      </c>
      <c r="D6425" s="40" t="s">
        <v>2224</v>
      </c>
      <c r="E6425" s="88" t="s">
        <v>3019</v>
      </c>
      <c r="F6425" s="40" t="s">
        <v>2231</v>
      </c>
      <c r="G6425" s="81" t="s">
        <v>3051</v>
      </c>
      <c r="H6425" s="9" t="s">
        <v>135</v>
      </c>
      <c r="I6425" s="102">
        <v>4032</v>
      </c>
      <c r="J6425" s="102">
        <v>4032</v>
      </c>
      <c r="K6425" s="102"/>
      <c r="L6425" s="102">
        <f t="shared" si="2247"/>
        <v>1238</v>
      </c>
      <c r="M6425" s="102">
        <v>338</v>
      </c>
      <c r="N6425" s="102">
        <v>500</v>
      </c>
      <c r="O6425" s="102">
        <v>400</v>
      </c>
      <c r="P6425" s="102">
        <f t="shared" si="2249"/>
        <v>1238</v>
      </c>
      <c r="Q6425" s="102">
        <f t="shared" si="2250"/>
        <v>30.704365079365083</v>
      </c>
      <c r="R6425" s="35"/>
    </row>
    <row r="6426" spans="1:18" ht="20.399999999999999" x14ac:dyDescent="0.3">
      <c r="A6426" s="40" t="s">
        <v>2075</v>
      </c>
      <c r="B6426" s="40" t="s">
        <v>154</v>
      </c>
      <c r="C6426" s="40" t="s">
        <v>973</v>
      </c>
      <c r="D6426" s="40" t="s">
        <v>2224</v>
      </c>
      <c r="E6426" s="88" t="s">
        <v>3019</v>
      </c>
      <c r="F6426" s="40" t="s">
        <v>2232</v>
      </c>
      <c r="G6426" s="81" t="s">
        <v>3051</v>
      </c>
      <c r="H6426" s="9" t="s">
        <v>141</v>
      </c>
      <c r="I6426" s="102">
        <v>3000</v>
      </c>
      <c r="J6426" s="102">
        <v>3000</v>
      </c>
      <c r="K6426" s="102"/>
      <c r="L6426" s="102">
        <f t="shared" si="2247"/>
        <v>800</v>
      </c>
      <c r="M6426" s="102">
        <v>0</v>
      </c>
      <c r="N6426" s="102">
        <v>400</v>
      </c>
      <c r="O6426" s="102">
        <v>400</v>
      </c>
      <c r="P6426" s="102">
        <f t="shared" si="2249"/>
        <v>800</v>
      </c>
      <c r="Q6426" s="102">
        <f t="shared" si="2250"/>
        <v>26.666666666666668</v>
      </c>
      <c r="R6426" s="35"/>
    </row>
    <row r="6427" spans="1:18" s="34" customFormat="1" ht="20.399999999999999" x14ac:dyDescent="0.3">
      <c r="A6427" s="43" t="s">
        <v>0</v>
      </c>
      <c r="B6427" s="43" t="s">
        <v>0</v>
      </c>
      <c r="C6427" s="43" t="s">
        <v>0</v>
      </c>
      <c r="D6427" s="49" t="s">
        <v>0</v>
      </c>
      <c r="E6427" s="49" t="s">
        <v>0</v>
      </c>
      <c r="F6427" s="49" t="s">
        <v>0</v>
      </c>
      <c r="G6427" s="49" t="s">
        <v>0</v>
      </c>
      <c r="H6427" s="21" t="s">
        <v>35</v>
      </c>
      <c r="I6427" s="112">
        <f>SUM(I6428)</f>
        <v>100</v>
      </c>
      <c r="J6427" s="112">
        <f t="shared" ref="J6427:O6429" si="2262">SUM(J6428)</f>
        <v>100</v>
      </c>
      <c r="K6427" s="112">
        <f t="shared" si="2262"/>
        <v>0</v>
      </c>
      <c r="L6427" s="112">
        <f t="shared" si="2247"/>
        <v>0</v>
      </c>
      <c r="M6427" s="112">
        <f t="shared" si="2262"/>
        <v>0</v>
      </c>
      <c r="N6427" s="112">
        <f t="shared" si="2262"/>
        <v>0</v>
      </c>
      <c r="O6427" s="112">
        <f t="shared" si="2262"/>
        <v>0</v>
      </c>
      <c r="P6427" s="112">
        <f t="shared" si="2249"/>
        <v>0</v>
      </c>
      <c r="Q6427" s="112">
        <f t="shared" si="2250"/>
        <v>0</v>
      </c>
      <c r="R6427" s="35"/>
    </row>
    <row r="6428" spans="1:18" x14ac:dyDescent="0.3">
      <c r="A6428" s="40" t="s">
        <v>2075</v>
      </c>
      <c r="B6428" s="40" t="s">
        <v>154</v>
      </c>
      <c r="C6428" s="40" t="s">
        <v>973</v>
      </c>
      <c r="D6428" s="40" t="s">
        <v>2224</v>
      </c>
      <c r="E6428" s="52" t="s">
        <v>142</v>
      </c>
      <c r="F6428" s="52" t="s">
        <v>0</v>
      </c>
      <c r="G6428" s="52" t="s">
        <v>0</v>
      </c>
      <c r="H6428" s="6" t="s">
        <v>27</v>
      </c>
      <c r="I6428" s="104">
        <f>SUM(I6429)</f>
        <v>100</v>
      </c>
      <c r="J6428" s="104">
        <f t="shared" si="2262"/>
        <v>100</v>
      </c>
      <c r="K6428" s="104">
        <f t="shared" si="2262"/>
        <v>0</v>
      </c>
      <c r="L6428" s="104">
        <f t="shared" si="2247"/>
        <v>0</v>
      </c>
      <c r="M6428" s="104">
        <f t="shared" si="2262"/>
        <v>0</v>
      </c>
      <c r="N6428" s="104">
        <f t="shared" si="2262"/>
        <v>0</v>
      </c>
      <c r="O6428" s="104">
        <f t="shared" si="2262"/>
        <v>0</v>
      </c>
      <c r="P6428" s="104">
        <f t="shared" si="2249"/>
        <v>0</v>
      </c>
      <c r="Q6428" s="104">
        <f t="shared" si="2250"/>
        <v>0</v>
      </c>
      <c r="R6428" s="35"/>
    </row>
    <row r="6429" spans="1:18" x14ac:dyDescent="0.3">
      <c r="A6429" s="41" t="s">
        <v>2075</v>
      </c>
      <c r="B6429" s="41" t="s">
        <v>154</v>
      </c>
      <c r="C6429" s="41" t="s">
        <v>973</v>
      </c>
      <c r="D6429" s="41" t="s">
        <v>2224</v>
      </c>
      <c r="E6429" s="41" t="s">
        <v>148</v>
      </c>
      <c r="F6429" s="40" t="s">
        <v>0</v>
      </c>
      <c r="G6429" s="81" t="s">
        <v>0</v>
      </c>
      <c r="H6429" s="6" t="s">
        <v>34</v>
      </c>
      <c r="I6429" s="104">
        <f>SUM(I6430)</f>
        <v>100</v>
      </c>
      <c r="J6429" s="104">
        <f t="shared" si="2262"/>
        <v>100</v>
      </c>
      <c r="K6429" s="104">
        <f t="shared" si="2262"/>
        <v>0</v>
      </c>
      <c r="L6429" s="104">
        <f t="shared" si="2247"/>
        <v>0</v>
      </c>
      <c r="M6429" s="104">
        <f t="shared" si="2262"/>
        <v>0</v>
      </c>
      <c r="N6429" s="104">
        <f t="shared" si="2262"/>
        <v>0</v>
      </c>
      <c r="O6429" s="104">
        <f t="shared" si="2262"/>
        <v>0</v>
      </c>
      <c r="P6429" s="104">
        <f t="shared" si="2249"/>
        <v>0</v>
      </c>
      <c r="Q6429" s="104">
        <f t="shared" si="2250"/>
        <v>0</v>
      </c>
      <c r="R6429" s="35"/>
    </row>
    <row r="6430" spans="1:18" x14ac:dyDescent="0.3">
      <c r="A6430" s="40" t="s">
        <v>2075</v>
      </c>
      <c r="B6430" s="40" t="s">
        <v>154</v>
      </c>
      <c r="C6430" s="40" t="s">
        <v>973</v>
      </c>
      <c r="D6430" s="40" t="s">
        <v>2224</v>
      </c>
      <c r="E6430" s="88" t="s">
        <v>3021</v>
      </c>
      <c r="F6430" s="40" t="s">
        <v>2233</v>
      </c>
      <c r="G6430" s="81" t="s">
        <v>3051</v>
      </c>
      <c r="H6430" s="9" t="s">
        <v>405</v>
      </c>
      <c r="I6430" s="102">
        <v>100</v>
      </c>
      <c r="J6430" s="102">
        <v>100</v>
      </c>
      <c r="K6430" s="102"/>
      <c r="L6430" s="102">
        <f t="shared" si="2247"/>
        <v>0</v>
      </c>
      <c r="M6430" s="102">
        <v>0</v>
      </c>
      <c r="N6430" s="102"/>
      <c r="O6430" s="102"/>
      <c r="P6430" s="102">
        <f t="shared" si="2249"/>
        <v>0</v>
      </c>
      <c r="Q6430" s="102">
        <f t="shared" si="2250"/>
        <v>0</v>
      </c>
      <c r="R6430" s="35"/>
    </row>
    <row r="6431" spans="1:18" s="34" customFormat="1" ht="20.399999999999999" x14ac:dyDescent="0.3">
      <c r="A6431" s="43" t="s">
        <v>0</v>
      </c>
      <c r="B6431" s="43" t="s">
        <v>0</v>
      </c>
      <c r="C6431" s="43" t="s">
        <v>0</v>
      </c>
      <c r="D6431" s="49" t="s">
        <v>0</v>
      </c>
      <c r="E6431" s="49" t="s">
        <v>0</v>
      </c>
      <c r="F6431" s="49" t="s">
        <v>0</v>
      </c>
      <c r="G6431" s="49" t="s">
        <v>0</v>
      </c>
      <c r="H6431" s="21" t="s">
        <v>53</v>
      </c>
      <c r="I6431" s="112">
        <f>SUM(I6432)</f>
        <v>13062</v>
      </c>
      <c r="J6431" s="112">
        <f>SUM(J6432)</f>
        <v>13062</v>
      </c>
      <c r="K6431" s="112">
        <f>SUM(K6432)</f>
        <v>0</v>
      </c>
      <c r="L6431" s="112">
        <f t="shared" si="2247"/>
        <v>4000</v>
      </c>
      <c r="M6431" s="112">
        <f>SUM(M6432)</f>
        <v>0</v>
      </c>
      <c r="N6431" s="112">
        <f t="shared" ref="N6431:O6431" si="2263">SUM(N6432)</f>
        <v>2000</v>
      </c>
      <c r="O6431" s="112">
        <f t="shared" si="2263"/>
        <v>2000</v>
      </c>
      <c r="P6431" s="112">
        <f t="shared" si="2249"/>
        <v>4000</v>
      </c>
      <c r="Q6431" s="112">
        <f t="shared" si="2250"/>
        <v>30.623181748583679</v>
      </c>
      <c r="R6431" s="35"/>
    </row>
    <row r="6432" spans="1:18" x14ac:dyDescent="0.3">
      <c r="A6432" s="40" t="s">
        <v>2075</v>
      </c>
      <c r="B6432" s="40" t="s">
        <v>154</v>
      </c>
      <c r="C6432" s="40" t="s">
        <v>973</v>
      </c>
      <c r="D6432" s="40" t="s">
        <v>2224</v>
      </c>
      <c r="E6432" s="52" t="s">
        <v>149</v>
      </c>
      <c r="F6432" s="52" t="s">
        <v>0</v>
      </c>
      <c r="G6432" s="52" t="s">
        <v>0</v>
      </c>
      <c r="H6432" s="6" t="s">
        <v>46</v>
      </c>
      <c r="I6432" s="104">
        <f>SUM(I6433:I6434)</f>
        <v>13062</v>
      </c>
      <c r="J6432" s="104">
        <f>SUM(J6433:J6434)</f>
        <v>13062</v>
      </c>
      <c r="K6432" s="104">
        <f>SUM(K6433:K6434)</f>
        <v>0</v>
      </c>
      <c r="L6432" s="104">
        <f t="shared" si="2247"/>
        <v>4000</v>
      </c>
      <c r="M6432" s="104">
        <f>SUM(M6433:M6434)</f>
        <v>0</v>
      </c>
      <c r="N6432" s="104">
        <f t="shared" ref="N6432:O6432" si="2264">SUM(N6433:N6434)</f>
        <v>2000</v>
      </c>
      <c r="O6432" s="104">
        <f t="shared" si="2264"/>
        <v>2000</v>
      </c>
      <c r="P6432" s="104">
        <f t="shared" si="2249"/>
        <v>4000</v>
      </c>
      <c r="Q6432" s="104">
        <f t="shared" si="2250"/>
        <v>30.623181748583679</v>
      </c>
      <c r="R6432" s="35"/>
    </row>
    <row r="6433" spans="1:18" x14ac:dyDescent="0.3">
      <c r="A6433" s="40" t="s">
        <v>2075</v>
      </c>
      <c r="B6433" s="40" t="s">
        <v>154</v>
      </c>
      <c r="C6433" s="40" t="s">
        <v>973</v>
      </c>
      <c r="D6433" s="40" t="s">
        <v>2224</v>
      </c>
      <c r="E6433" s="88" t="s">
        <v>3022</v>
      </c>
      <c r="F6433" s="40"/>
      <c r="G6433" s="81" t="s">
        <v>3051</v>
      </c>
      <c r="H6433" s="9" t="s">
        <v>49</v>
      </c>
      <c r="I6433" s="102">
        <v>12962</v>
      </c>
      <c r="J6433" s="102">
        <v>12962</v>
      </c>
      <c r="K6433" s="102"/>
      <c r="L6433" s="102">
        <f t="shared" si="2247"/>
        <v>4000</v>
      </c>
      <c r="M6433" s="102">
        <v>0</v>
      </c>
      <c r="N6433" s="102">
        <v>2000</v>
      </c>
      <c r="O6433" s="102">
        <v>2000</v>
      </c>
      <c r="P6433" s="102">
        <f t="shared" si="2249"/>
        <v>4000</v>
      </c>
      <c r="Q6433" s="102">
        <f t="shared" si="2250"/>
        <v>30.859435272334519</v>
      </c>
      <c r="R6433" s="35"/>
    </row>
    <row r="6434" spans="1:18" x14ac:dyDescent="0.3">
      <c r="A6434" s="40" t="s">
        <v>2075</v>
      </c>
      <c r="B6434" s="40" t="s">
        <v>154</v>
      </c>
      <c r="C6434" s="40" t="s">
        <v>973</v>
      </c>
      <c r="D6434" s="40" t="s">
        <v>2224</v>
      </c>
      <c r="E6434" s="88" t="s">
        <v>3037</v>
      </c>
      <c r="F6434" s="40"/>
      <c r="G6434" s="81" t="s">
        <v>3051</v>
      </c>
      <c r="H6434" s="9" t="s">
        <v>52</v>
      </c>
      <c r="I6434" s="102">
        <v>100</v>
      </c>
      <c r="J6434" s="102">
        <v>100</v>
      </c>
      <c r="K6434" s="102"/>
      <c r="L6434" s="102">
        <f t="shared" si="2247"/>
        <v>0</v>
      </c>
      <c r="M6434" s="102">
        <v>0</v>
      </c>
      <c r="N6434" s="102"/>
      <c r="O6434" s="102"/>
      <c r="P6434" s="102">
        <f t="shared" si="2249"/>
        <v>0</v>
      </c>
      <c r="Q6434" s="102">
        <f t="shared" si="2250"/>
        <v>0</v>
      </c>
      <c r="R6434" s="35"/>
    </row>
    <row r="6435" spans="1:18" s="34" customFormat="1" x14ac:dyDescent="0.3">
      <c r="A6435" s="49" t="s">
        <v>0</v>
      </c>
      <c r="B6435" s="49" t="s">
        <v>0</v>
      </c>
      <c r="C6435" s="49" t="s">
        <v>0</v>
      </c>
      <c r="D6435" s="49" t="s">
        <v>0</v>
      </c>
      <c r="E6435" s="49" t="s">
        <v>0</v>
      </c>
      <c r="F6435" s="49" t="s">
        <v>0</v>
      </c>
      <c r="G6435" s="49" t="s">
        <v>0</v>
      </c>
      <c r="H6435" s="21" t="s">
        <v>2234</v>
      </c>
      <c r="I6435" s="112">
        <f>SUM(I6431,I6427,I6403)</f>
        <v>1817543</v>
      </c>
      <c r="J6435" s="112">
        <f>SUM(J6431,J6427,J6403)</f>
        <v>1817543</v>
      </c>
      <c r="K6435" s="112">
        <f>SUM(K6431,K6427,K6403)</f>
        <v>0</v>
      </c>
      <c r="L6435" s="112">
        <f t="shared" si="2247"/>
        <v>442027</v>
      </c>
      <c r="M6435" s="112">
        <f>SUM(M6431,M6427,M6403)</f>
        <v>128127</v>
      </c>
      <c r="N6435" s="112">
        <f t="shared" ref="N6435:O6435" si="2265">SUM(N6431,N6427,N6403)</f>
        <v>159900</v>
      </c>
      <c r="O6435" s="112">
        <f t="shared" si="2265"/>
        <v>154000</v>
      </c>
      <c r="P6435" s="112">
        <f t="shared" si="2249"/>
        <v>442027</v>
      </c>
      <c r="Q6435" s="112">
        <f t="shared" si="2250"/>
        <v>24.320029842485159</v>
      </c>
      <c r="R6435" s="35"/>
    </row>
    <row r="6436" spans="1:18" ht="15" thickBot="1" x14ac:dyDescent="0.35">
      <c r="A6436" s="81" t="s">
        <v>0</v>
      </c>
      <c r="B6436" s="81" t="s">
        <v>0</v>
      </c>
      <c r="C6436" s="81" t="s">
        <v>0</v>
      </c>
      <c r="D6436" s="81" t="s">
        <v>0</v>
      </c>
      <c r="E6436" s="81" t="s">
        <v>0</v>
      </c>
      <c r="F6436" s="81" t="s">
        <v>0</v>
      </c>
      <c r="G6436" s="81" t="s">
        <v>0</v>
      </c>
      <c r="H6436" s="6" t="s">
        <v>152</v>
      </c>
      <c r="I6436" s="104">
        <v>60</v>
      </c>
      <c r="J6436" s="104">
        <v>60</v>
      </c>
      <c r="K6436" s="104"/>
      <c r="L6436" s="104"/>
      <c r="M6436" s="104"/>
      <c r="N6436" s="104"/>
      <c r="O6436" s="104"/>
      <c r="P6436" s="125"/>
      <c r="Q6436" s="125"/>
      <c r="R6436" s="35"/>
    </row>
    <row r="6437" spans="1:18" s="34" customFormat="1" ht="31.2" thickBot="1" x14ac:dyDescent="0.35">
      <c r="A6437" s="127" t="s">
        <v>0</v>
      </c>
      <c r="B6437" s="127" t="s">
        <v>0</v>
      </c>
      <c r="C6437" s="127" t="s">
        <v>0</v>
      </c>
      <c r="D6437" s="127" t="s">
        <v>0</v>
      </c>
      <c r="E6437" s="127" t="s">
        <v>0</v>
      </c>
      <c r="F6437" s="127" t="s">
        <v>0</v>
      </c>
      <c r="G6437" s="127" t="s">
        <v>0</v>
      </c>
      <c r="H6437" s="29" t="s">
        <v>63</v>
      </c>
      <c r="I6437" s="124" t="s">
        <v>3013</v>
      </c>
      <c r="J6437" s="124" t="s">
        <v>2</v>
      </c>
      <c r="K6437" s="124" t="s">
        <v>3097</v>
      </c>
      <c r="L6437" s="124" t="s">
        <v>3097</v>
      </c>
      <c r="M6437" s="124" t="s">
        <v>3098</v>
      </c>
      <c r="N6437" s="124" t="s">
        <v>3099</v>
      </c>
      <c r="O6437" s="124" t="s">
        <v>3100</v>
      </c>
      <c r="P6437" s="124" t="s">
        <v>3097</v>
      </c>
      <c r="Q6437" s="126" t="s">
        <v>3101</v>
      </c>
      <c r="R6437" s="35"/>
    </row>
    <row r="6438" spans="1:18" x14ac:dyDescent="0.3">
      <c r="A6438" s="128"/>
      <c r="B6438" s="128"/>
      <c r="C6438" s="128"/>
      <c r="D6438" s="128"/>
      <c r="E6438" s="128"/>
      <c r="F6438" s="128"/>
      <c r="G6438" s="128"/>
      <c r="H6438" s="10" t="s">
        <v>0</v>
      </c>
      <c r="I6438" s="103">
        <v>1</v>
      </c>
      <c r="J6438" s="103">
        <v>2</v>
      </c>
      <c r="K6438" s="103">
        <v>3</v>
      </c>
      <c r="L6438" s="103" t="s">
        <v>3</v>
      </c>
      <c r="M6438" s="103">
        <v>5</v>
      </c>
      <c r="N6438" s="103">
        <v>6</v>
      </c>
      <c r="O6438" s="103">
        <v>7</v>
      </c>
      <c r="P6438" s="103" t="s">
        <v>3102</v>
      </c>
      <c r="Q6438" s="103">
        <v>9</v>
      </c>
      <c r="R6438" s="35"/>
    </row>
    <row r="6439" spans="1:18" x14ac:dyDescent="0.3">
      <c r="A6439" s="128"/>
      <c r="B6439" s="128"/>
      <c r="C6439" s="128"/>
      <c r="D6439" s="128"/>
      <c r="E6439" s="128"/>
      <c r="F6439" s="128"/>
      <c r="G6439" s="128"/>
      <c r="H6439" s="11" t="s">
        <v>96</v>
      </c>
      <c r="I6439" s="105">
        <f>SUM(I6435)</f>
        <v>1817543</v>
      </c>
      <c r="J6439" s="105">
        <f>SUM(J6435)</f>
        <v>1817543</v>
      </c>
      <c r="K6439" s="105">
        <f>SUM(K6435)</f>
        <v>0</v>
      </c>
      <c r="L6439" s="105">
        <f t="shared" si="2247"/>
        <v>442027</v>
      </c>
      <c r="M6439" s="105">
        <f>SUM(M6435)</f>
        <v>128127</v>
      </c>
      <c r="N6439" s="105">
        <f t="shared" ref="N6439:O6439" si="2266">SUM(N6435)</f>
        <v>159900</v>
      </c>
      <c r="O6439" s="105">
        <f t="shared" si="2266"/>
        <v>154000</v>
      </c>
      <c r="P6439" s="105">
        <f t="shared" si="2249"/>
        <v>442027</v>
      </c>
      <c r="Q6439" s="105">
        <f t="shared" si="2250"/>
        <v>24.320029842485159</v>
      </c>
      <c r="R6439" s="35"/>
    </row>
    <row r="6440" spans="1:18" x14ac:dyDescent="0.3">
      <c r="A6440" s="128"/>
      <c r="B6440" s="128"/>
      <c r="C6440" s="128"/>
      <c r="D6440" s="128"/>
      <c r="E6440" s="128"/>
      <c r="F6440" s="128"/>
      <c r="G6440" s="128"/>
      <c r="H6440" s="12" t="s">
        <v>62</v>
      </c>
      <c r="I6440" s="105">
        <f>SUM(I6439)</f>
        <v>1817543</v>
      </c>
      <c r="J6440" s="105">
        <f>SUM(J6439)</f>
        <v>1817543</v>
      </c>
      <c r="K6440" s="105">
        <f>SUM(K6439)</f>
        <v>0</v>
      </c>
      <c r="L6440" s="105">
        <f t="shared" si="2247"/>
        <v>442027</v>
      </c>
      <c r="M6440" s="105">
        <f>SUM(M6439)</f>
        <v>128127</v>
      </c>
      <c r="N6440" s="105">
        <f t="shared" ref="N6440:O6440" si="2267">SUM(N6439)</f>
        <v>159900</v>
      </c>
      <c r="O6440" s="105">
        <f t="shared" si="2267"/>
        <v>154000</v>
      </c>
      <c r="P6440" s="105">
        <f t="shared" si="2249"/>
        <v>442027</v>
      </c>
      <c r="Q6440" s="105">
        <f t="shared" si="2250"/>
        <v>24.320029842485159</v>
      </c>
      <c r="R6440" s="35"/>
    </row>
    <row r="6441" spans="1:18" x14ac:dyDescent="0.3">
      <c r="A6441" s="129"/>
      <c r="B6441" s="129"/>
      <c r="C6441" s="129"/>
      <c r="D6441" s="129"/>
      <c r="E6441" s="129"/>
      <c r="F6441" s="129"/>
      <c r="G6441" s="129"/>
      <c r="R6441" s="35"/>
    </row>
    <row r="6442" spans="1:18" ht="15" thickBot="1" x14ac:dyDescent="0.35">
      <c r="A6442" s="81" t="s">
        <v>0</v>
      </c>
      <c r="B6442" s="81" t="s">
        <v>0</v>
      </c>
      <c r="C6442" s="81" t="s">
        <v>0</v>
      </c>
      <c r="D6442" s="81" t="s">
        <v>0</v>
      </c>
      <c r="E6442" s="81" t="s">
        <v>0</v>
      </c>
      <c r="F6442" s="81" t="s">
        <v>0</v>
      </c>
      <c r="G6442" s="81" t="s">
        <v>0</v>
      </c>
      <c r="H6442" s="13" t="s">
        <v>0</v>
      </c>
      <c r="I6442" s="106"/>
      <c r="J6442" s="106"/>
      <c r="K6442" s="106"/>
      <c r="L6442" s="106"/>
      <c r="M6442" s="106"/>
      <c r="N6442" s="106"/>
      <c r="O6442" s="106"/>
      <c r="P6442" s="106"/>
      <c r="Q6442" s="106"/>
      <c r="R6442" s="35"/>
    </row>
    <row r="6443" spans="1:18" s="34" customFormat="1" ht="31.2" thickBot="1" x14ac:dyDescent="0.35">
      <c r="A6443" s="45" t="s">
        <v>112</v>
      </c>
      <c r="B6443" s="45" t="s">
        <v>113</v>
      </c>
      <c r="C6443" s="45" t="s">
        <v>114</v>
      </c>
      <c r="D6443" s="46" t="s">
        <v>0</v>
      </c>
      <c r="E6443" s="45" t="s">
        <v>3014</v>
      </c>
      <c r="F6443" s="45" t="s">
        <v>115</v>
      </c>
      <c r="G6443" s="45" t="s">
        <v>116</v>
      </c>
      <c r="H6443" s="29" t="s">
        <v>1</v>
      </c>
      <c r="I6443" s="124" t="s">
        <v>3013</v>
      </c>
      <c r="J6443" s="124" t="s">
        <v>2</v>
      </c>
      <c r="K6443" s="124" t="s">
        <v>3097</v>
      </c>
      <c r="L6443" s="124" t="s">
        <v>3097</v>
      </c>
      <c r="M6443" s="124" t="s">
        <v>3098</v>
      </c>
      <c r="N6443" s="124" t="s">
        <v>3099</v>
      </c>
      <c r="O6443" s="124" t="s">
        <v>3100</v>
      </c>
      <c r="P6443" s="124" t="s">
        <v>3097</v>
      </c>
      <c r="Q6443" s="126" t="s">
        <v>3101</v>
      </c>
      <c r="R6443" s="35"/>
    </row>
    <row r="6444" spans="1:18" x14ac:dyDescent="0.3">
      <c r="A6444" s="50" t="s">
        <v>0</v>
      </c>
      <c r="B6444" s="50" t="s">
        <v>0</v>
      </c>
      <c r="C6444" s="50" t="s">
        <v>0</v>
      </c>
      <c r="D6444" s="51" t="s">
        <v>0</v>
      </c>
      <c r="E6444" s="51" t="s">
        <v>0</v>
      </c>
      <c r="F6444" s="86" t="s">
        <v>0</v>
      </c>
      <c r="G6444" s="87" t="s">
        <v>0</v>
      </c>
      <c r="H6444" s="8" t="s">
        <v>0</v>
      </c>
      <c r="I6444" s="103">
        <v>1</v>
      </c>
      <c r="J6444" s="103">
        <v>2</v>
      </c>
      <c r="K6444" s="103">
        <v>3</v>
      </c>
      <c r="L6444" s="103" t="s">
        <v>3</v>
      </c>
      <c r="M6444" s="103">
        <v>5</v>
      </c>
      <c r="N6444" s="103">
        <v>6</v>
      </c>
      <c r="O6444" s="103">
        <v>7</v>
      </c>
      <c r="P6444" s="103" t="s">
        <v>3102</v>
      </c>
      <c r="Q6444" s="103">
        <v>9</v>
      </c>
      <c r="R6444" s="35"/>
    </row>
    <row r="6445" spans="1:18" x14ac:dyDescent="0.3">
      <c r="A6445" s="41" t="s">
        <v>2075</v>
      </c>
      <c r="B6445" s="41" t="s">
        <v>154</v>
      </c>
      <c r="C6445" s="40" t="s">
        <v>1006</v>
      </c>
      <c r="D6445" s="40" t="s">
        <v>2235</v>
      </c>
      <c r="E6445" s="52" t="s">
        <v>0</v>
      </c>
      <c r="F6445" s="52" t="s">
        <v>0</v>
      </c>
      <c r="G6445" s="52" t="s">
        <v>0</v>
      </c>
      <c r="H6445" s="6" t="s">
        <v>2236</v>
      </c>
      <c r="I6445" s="102"/>
      <c r="J6445" s="102"/>
      <c r="K6445" s="102"/>
      <c r="L6445" s="102">
        <f t="shared" si="2247"/>
        <v>0</v>
      </c>
      <c r="M6445" s="102">
        <v>0</v>
      </c>
      <c r="N6445" s="102"/>
      <c r="O6445" s="102"/>
      <c r="P6445" s="102">
        <f t="shared" si="2249"/>
        <v>0</v>
      </c>
      <c r="Q6445" s="102" t="str">
        <f t="shared" si="2250"/>
        <v>-</v>
      </c>
      <c r="R6445" s="35"/>
    </row>
    <row r="6446" spans="1:18" s="34" customFormat="1" ht="20.399999999999999" x14ac:dyDescent="0.3">
      <c r="A6446" s="43" t="s">
        <v>0</v>
      </c>
      <c r="B6446" s="43" t="s">
        <v>0</v>
      </c>
      <c r="C6446" s="43" t="s">
        <v>0</v>
      </c>
      <c r="D6446" s="49" t="s">
        <v>0</v>
      </c>
      <c r="E6446" s="49" t="s">
        <v>0</v>
      </c>
      <c r="F6446" s="49" t="s">
        <v>0</v>
      </c>
      <c r="G6446" s="49" t="s">
        <v>0</v>
      </c>
      <c r="H6446" s="21" t="s">
        <v>26</v>
      </c>
      <c r="I6446" s="112">
        <f>SUM(I6447,I6454,I6456)</f>
        <v>307542</v>
      </c>
      <c r="J6446" s="112">
        <f>SUM(J6447,J6454,J6456)</f>
        <v>245652</v>
      </c>
      <c r="K6446" s="112">
        <f>SUM(K6447,K6454,K6456)</f>
        <v>0</v>
      </c>
      <c r="L6446" s="112">
        <f t="shared" si="2247"/>
        <v>52555</v>
      </c>
      <c r="M6446" s="112">
        <f>SUM(M6447,M6454,M6456)</f>
        <v>10521</v>
      </c>
      <c r="N6446" s="112">
        <f t="shared" ref="N6446:O6446" si="2268">SUM(N6447,N6454,N6456)</f>
        <v>21442</v>
      </c>
      <c r="O6446" s="112">
        <f t="shared" si="2268"/>
        <v>20592</v>
      </c>
      <c r="P6446" s="112">
        <f t="shared" si="2249"/>
        <v>52555</v>
      </c>
      <c r="Q6446" s="112">
        <f t="shared" si="2250"/>
        <v>21.394085942715712</v>
      </c>
      <c r="R6446" s="35"/>
    </row>
    <row r="6447" spans="1:18" x14ac:dyDescent="0.3">
      <c r="A6447" s="40" t="s">
        <v>2075</v>
      </c>
      <c r="B6447" s="40" t="s">
        <v>154</v>
      </c>
      <c r="C6447" s="40" t="s">
        <v>1006</v>
      </c>
      <c r="D6447" s="40" t="s">
        <v>2235</v>
      </c>
      <c r="E6447" s="52" t="s">
        <v>119</v>
      </c>
      <c r="F6447" s="52" t="s">
        <v>0</v>
      </c>
      <c r="G6447" s="52" t="s">
        <v>0</v>
      </c>
      <c r="H6447" s="6" t="s">
        <v>5</v>
      </c>
      <c r="I6447" s="104">
        <f>SUM(I6448,I6449)</f>
        <v>152394</v>
      </c>
      <c r="J6447" s="104">
        <f>SUM(J6448,J6449)</f>
        <v>152394</v>
      </c>
      <c r="K6447" s="104">
        <f>SUM(K6448,K6449)</f>
        <v>0</v>
      </c>
      <c r="L6447" s="104">
        <f t="shared" si="2247"/>
        <v>35691</v>
      </c>
      <c r="M6447" s="104">
        <f>SUM(M6448,M6449)</f>
        <v>9571</v>
      </c>
      <c r="N6447" s="104">
        <f t="shared" ref="N6447:O6447" si="2269">SUM(N6448,N6449)</f>
        <v>13060</v>
      </c>
      <c r="O6447" s="104">
        <f t="shared" si="2269"/>
        <v>13060</v>
      </c>
      <c r="P6447" s="104">
        <f t="shared" si="2249"/>
        <v>35691</v>
      </c>
      <c r="Q6447" s="104">
        <f t="shared" si="2250"/>
        <v>23.420213394228121</v>
      </c>
      <c r="R6447" s="35"/>
    </row>
    <row r="6448" spans="1:18" x14ac:dyDescent="0.3">
      <c r="A6448" s="40" t="s">
        <v>2075</v>
      </c>
      <c r="B6448" s="40" t="s">
        <v>154</v>
      </c>
      <c r="C6448" s="40" t="s">
        <v>1006</v>
      </c>
      <c r="D6448" s="40" t="s">
        <v>2235</v>
      </c>
      <c r="E6448" s="88" t="s">
        <v>3015</v>
      </c>
      <c r="F6448" s="40"/>
      <c r="G6448" s="81" t="s">
        <v>3051</v>
      </c>
      <c r="H6448" s="9" t="s">
        <v>6</v>
      </c>
      <c r="I6448" s="102">
        <v>135874</v>
      </c>
      <c r="J6448" s="102">
        <v>135874</v>
      </c>
      <c r="K6448" s="102"/>
      <c r="L6448" s="102">
        <f t="shared" ref="L6448:L6511" si="2270">SUM(M6448:O6448)</f>
        <v>32763</v>
      </c>
      <c r="M6448" s="102">
        <v>8763</v>
      </c>
      <c r="N6448" s="102">
        <v>12000</v>
      </c>
      <c r="O6448" s="102">
        <v>12000</v>
      </c>
      <c r="P6448" s="102">
        <f t="shared" si="2249"/>
        <v>32763</v>
      </c>
      <c r="Q6448" s="102">
        <f t="shared" si="2250"/>
        <v>24.112780958829504</v>
      </c>
      <c r="R6448" s="35"/>
    </row>
    <row r="6449" spans="1:18" x14ac:dyDescent="0.3">
      <c r="A6449" s="41" t="s">
        <v>2075</v>
      </c>
      <c r="B6449" s="41" t="s">
        <v>154</v>
      </c>
      <c r="C6449" s="41" t="s">
        <v>1006</v>
      </c>
      <c r="D6449" s="41" t="s">
        <v>2235</v>
      </c>
      <c r="E6449" s="41" t="s">
        <v>120</v>
      </c>
      <c r="F6449" s="40" t="s">
        <v>0</v>
      </c>
      <c r="G6449" s="81" t="s">
        <v>0</v>
      </c>
      <c r="H6449" s="6" t="s">
        <v>7</v>
      </c>
      <c r="I6449" s="104">
        <f>SUM(I6450:I6453)</f>
        <v>16520</v>
      </c>
      <c r="J6449" s="104">
        <f>SUM(J6450:J6453)</f>
        <v>16520</v>
      </c>
      <c r="K6449" s="104">
        <f>SUM(K6450:K6453)</f>
        <v>0</v>
      </c>
      <c r="L6449" s="104">
        <f t="shared" si="2270"/>
        <v>2928</v>
      </c>
      <c r="M6449" s="104">
        <f>SUM(M6450:M6453)</f>
        <v>808</v>
      </c>
      <c r="N6449" s="104">
        <f t="shared" ref="N6449:O6449" si="2271">SUM(N6450:N6453)</f>
        <v>1060</v>
      </c>
      <c r="O6449" s="104">
        <f t="shared" si="2271"/>
        <v>1060</v>
      </c>
      <c r="P6449" s="104">
        <f t="shared" ref="P6449:P6512" si="2272">K6449+L6449</f>
        <v>2928</v>
      </c>
      <c r="Q6449" s="104">
        <f t="shared" ref="Q6449:Q6512" si="2273">IF(J6449=0,"-",P6449/J6449*100)</f>
        <v>17.723970944309926</v>
      </c>
      <c r="R6449" s="35"/>
    </row>
    <row r="6450" spans="1:18" x14ac:dyDescent="0.3">
      <c r="A6450" s="40" t="s">
        <v>2075</v>
      </c>
      <c r="B6450" s="40" t="s">
        <v>154</v>
      </c>
      <c r="C6450" s="40" t="s">
        <v>1006</v>
      </c>
      <c r="D6450" s="40" t="s">
        <v>2235</v>
      </c>
      <c r="E6450" s="88" t="s">
        <v>3016</v>
      </c>
      <c r="F6450" s="40" t="s">
        <v>2237</v>
      </c>
      <c r="G6450" s="81" t="s">
        <v>3051</v>
      </c>
      <c r="H6450" s="9" t="s">
        <v>9</v>
      </c>
      <c r="I6450" s="102">
        <v>2000</v>
      </c>
      <c r="J6450" s="102">
        <v>2000</v>
      </c>
      <c r="K6450" s="102"/>
      <c r="L6450" s="102">
        <f t="shared" si="2270"/>
        <v>480</v>
      </c>
      <c r="M6450" s="102">
        <v>160</v>
      </c>
      <c r="N6450" s="102">
        <v>160</v>
      </c>
      <c r="O6450" s="102">
        <v>160</v>
      </c>
      <c r="P6450" s="102">
        <f t="shared" si="2272"/>
        <v>480</v>
      </c>
      <c r="Q6450" s="102">
        <f t="shared" si="2273"/>
        <v>24</v>
      </c>
      <c r="R6450" s="35"/>
    </row>
    <row r="6451" spans="1:18" x14ac:dyDescent="0.3">
      <c r="A6451" s="40" t="s">
        <v>2075</v>
      </c>
      <c r="B6451" s="40" t="s">
        <v>154</v>
      </c>
      <c r="C6451" s="40" t="s">
        <v>1006</v>
      </c>
      <c r="D6451" s="40" t="s">
        <v>2235</v>
      </c>
      <c r="E6451" s="88" t="s">
        <v>3016</v>
      </c>
      <c r="F6451" s="40" t="s">
        <v>2238</v>
      </c>
      <c r="G6451" s="81" t="s">
        <v>3051</v>
      </c>
      <c r="H6451" s="9" t="s">
        <v>12</v>
      </c>
      <c r="I6451" s="102">
        <v>10500</v>
      </c>
      <c r="J6451" s="102">
        <v>10500</v>
      </c>
      <c r="K6451" s="102"/>
      <c r="L6451" s="102">
        <f t="shared" si="2270"/>
        <v>2448</v>
      </c>
      <c r="M6451" s="102">
        <v>648</v>
      </c>
      <c r="N6451" s="102">
        <v>900</v>
      </c>
      <c r="O6451" s="102">
        <v>900</v>
      </c>
      <c r="P6451" s="102">
        <f t="shared" si="2272"/>
        <v>2448</v>
      </c>
      <c r="Q6451" s="102">
        <f t="shared" si="2273"/>
        <v>23.314285714285717</v>
      </c>
      <c r="R6451" s="35"/>
    </row>
    <row r="6452" spans="1:18" x14ac:dyDescent="0.3">
      <c r="A6452" s="40" t="s">
        <v>2075</v>
      </c>
      <c r="B6452" s="40" t="s">
        <v>154</v>
      </c>
      <c r="C6452" s="40" t="s">
        <v>1006</v>
      </c>
      <c r="D6452" s="40" t="s">
        <v>2235</v>
      </c>
      <c r="E6452" s="88" t="s">
        <v>3016</v>
      </c>
      <c r="F6452" s="40" t="s">
        <v>2239</v>
      </c>
      <c r="G6452" s="81" t="s">
        <v>3051</v>
      </c>
      <c r="H6452" s="9" t="s">
        <v>10</v>
      </c>
      <c r="I6452" s="102">
        <v>2400</v>
      </c>
      <c r="J6452" s="102">
        <v>2400</v>
      </c>
      <c r="K6452" s="102"/>
      <c r="L6452" s="102">
        <f t="shared" si="2270"/>
        <v>0</v>
      </c>
      <c r="M6452" s="102">
        <v>0</v>
      </c>
      <c r="N6452" s="102"/>
      <c r="O6452" s="102"/>
      <c r="P6452" s="102">
        <f t="shared" si="2272"/>
        <v>0</v>
      </c>
      <c r="Q6452" s="102">
        <f t="shared" si="2273"/>
        <v>0</v>
      </c>
      <c r="R6452" s="35"/>
    </row>
    <row r="6453" spans="1:18" x14ac:dyDescent="0.3">
      <c r="A6453" s="40" t="s">
        <v>2075</v>
      </c>
      <c r="B6453" s="40" t="s">
        <v>154</v>
      </c>
      <c r="C6453" s="40" t="s">
        <v>1006</v>
      </c>
      <c r="D6453" s="40" t="s">
        <v>2235</v>
      </c>
      <c r="E6453" s="88" t="s">
        <v>3016</v>
      </c>
      <c r="F6453" s="40" t="s">
        <v>2240</v>
      </c>
      <c r="G6453" s="81" t="s">
        <v>3051</v>
      </c>
      <c r="H6453" s="9" t="s">
        <v>11</v>
      </c>
      <c r="I6453" s="102">
        <v>1620</v>
      </c>
      <c r="J6453" s="102">
        <v>1620</v>
      </c>
      <c r="K6453" s="102"/>
      <c r="L6453" s="102">
        <f t="shared" si="2270"/>
        <v>0</v>
      </c>
      <c r="M6453" s="102">
        <v>0</v>
      </c>
      <c r="N6453" s="102"/>
      <c r="O6453" s="102"/>
      <c r="P6453" s="102">
        <f t="shared" si="2272"/>
        <v>0</v>
      </c>
      <c r="Q6453" s="102">
        <f t="shared" si="2273"/>
        <v>0</v>
      </c>
      <c r="R6453" s="35"/>
    </row>
    <row r="6454" spans="1:18" x14ac:dyDescent="0.3">
      <c r="A6454" s="40" t="s">
        <v>2075</v>
      </c>
      <c r="B6454" s="40" t="s">
        <v>154</v>
      </c>
      <c r="C6454" s="40" t="s">
        <v>1006</v>
      </c>
      <c r="D6454" s="40" t="s">
        <v>2235</v>
      </c>
      <c r="E6454" s="52" t="s">
        <v>124</v>
      </c>
      <c r="F6454" s="52" t="s">
        <v>0</v>
      </c>
      <c r="G6454" s="52" t="s">
        <v>0</v>
      </c>
      <c r="H6454" s="6" t="s">
        <v>14</v>
      </c>
      <c r="I6454" s="104">
        <f>SUM(I6455)</f>
        <v>14213</v>
      </c>
      <c r="J6454" s="104">
        <f>SUM(J6455)</f>
        <v>14213</v>
      </c>
      <c r="K6454" s="104">
        <f>SUM(K6455)</f>
        <v>0</v>
      </c>
      <c r="L6454" s="104">
        <f t="shared" si="2270"/>
        <v>4121</v>
      </c>
      <c r="M6454" s="104">
        <f>SUM(M6455)</f>
        <v>921</v>
      </c>
      <c r="N6454" s="104">
        <f t="shared" ref="N6454:O6454" si="2274">SUM(N6455)</f>
        <v>2000</v>
      </c>
      <c r="O6454" s="104">
        <f t="shared" si="2274"/>
        <v>1200</v>
      </c>
      <c r="P6454" s="104">
        <f t="shared" si="2272"/>
        <v>4121</v>
      </c>
      <c r="Q6454" s="104">
        <f t="shared" si="2273"/>
        <v>28.994582424540916</v>
      </c>
      <c r="R6454" s="35"/>
    </row>
    <row r="6455" spans="1:18" x14ac:dyDescent="0.3">
      <c r="A6455" s="40" t="s">
        <v>2075</v>
      </c>
      <c r="B6455" s="40" t="s">
        <v>154</v>
      </c>
      <c r="C6455" s="40" t="s">
        <v>1006</v>
      </c>
      <c r="D6455" s="40" t="s">
        <v>2235</v>
      </c>
      <c r="E6455" s="88" t="s">
        <v>3017</v>
      </c>
      <c r="F6455" s="40"/>
      <c r="G6455" s="81" t="s">
        <v>3051</v>
      </c>
      <c r="H6455" s="9" t="s">
        <v>15</v>
      </c>
      <c r="I6455" s="102">
        <v>14213</v>
      </c>
      <c r="J6455" s="102">
        <v>14213</v>
      </c>
      <c r="K6455" s="102"/>
      <c r="L6455" s="102">
        <f t="shared" si="2270"/>
        <v>4121</v>
      </c>
      <c r="M6455" s="102">
        <v>921</v>
      </c>
      <c r="N6455" s="102">
        <v>2000</v>
      </c>
      <c r="O6455" s="102">
        <v>1200</v>
      </c>
      <c r="P6455" s="102">
        <f t="shared" si="2272"/>
        <v>4121</v>
      </c>
      <c r="Q6455" s="102">
        <f t="shared" si="2273"/>
        <v>28.994582424540916</v>
      </c>
      <c r="R6455" s="35"/>
    </row>
    <row r="6456" spans="1:18" x14ac:dyDescent="0.3">
      <c r="A6456" s="40" t="s">
        <v>2075</v>
      </c>
      <c r="B6456" s="40" t="s">
        <v>154</v>
      </c>
      <c r="C6456" s="40" t="s">
        <v>1006</v>
      </c>
      <c r="D6456" s="40" t="s">
        <v>2235</v>
      </c>
      <c r="E6456" s="52" t="s">
        <v>125</v>
      </c>
      <c r="F6456" s="52" t="s">
        <v>0</v>
      </c>
      <c r="G6456" s="52" t="s">
        <v>0</v>
      </c>
      <c r="H6456" s="6" t="s">
        <v>16</v>
      </c>
      <c r="I6456" s="104">
        <f>SUM(I6457:I6465)</f>
        <v>140935</v>
      </c>
      <c r="J6456" s="104">
        <f>SUM(J6457:J6465)</f>
        <v>79045</v>
      </c>
      <c r="K6456" s="104">
        <f>SUM(K6457:K6465)</f>
        <v>0</v>
      </c>
      <c r="L6456" s="104">
        <f t="shared" si="2270"/>
        <v>12743</v>
      </c>
      <c r="M6456" s="104">
        <f>SUM(M6457:M6465)</f>
        <v>29</v>
      </c>
      <c r="N6456" s="104">
        <f t="shared" ref="N6456:O6456" si="2275">SUM(N6457:N6465)</f>
        <v>6382</v>
      </c>
      <c r="O6456" s="104">
        <f t="shared" si="2275"/>
        <v>6332</v>
      </c>
      <c r="P6456" s="104">
        <f t="shared" si="2272"/>
        <v>12743</v>
      </c>
      <c r="Q6456" s="104">
        <f t="shared" si="2273"/>
        <v>16.121196786640521</v>
      </c>
      <c r="R6456" s="35"/>
    </row>
    <row r="6457" spans="1:18" x14ac:dyDescent="0.3">
      <c r="A6457" s="40" t="s">
        <v>2075</v>
      </c>
      <c r="B6457" s="40" t="s">
        <v>154</v>
      </c>
      <c r="C6457" s="40" t="s">
        <v>1006</v>
      </c>
      <c r="D6457" s="40" t="s">
        <v>2235</v>
      </c>
      <c r="E6457" s="88" t="s">
        <v>3018</v>
      </c>
      <c r="F6457" s="40"/>
      <c r="G6457" s="81" t="s">
        <v>3051</v>
      </c>
      <c r="H6457" s="9" t="s">
        <v>17</v>
      </c>
      <c r="I6457" s="102">
        <v>2875</v>
      </c>
      <c r="J6457" s="102">
        <v>2875</v>
      </c>
      <c r="K6457" s="102"/>
      <c r="L6457" s="102">
        <f t="shared" si="2270"/>
        <v>0</v>
      </c>
      <c r="M6457" s="102">
        <v>0</v>
      </c>
      <c r="N6457" s="102"/>
      <c r="O6457" s="102"/>
      <c r="P6457" s="102">
        <f t="shared" si="2272"/>
        <v>0</v>
      </c>
      <c r="Q6457" s="102">
        <f t="shared" si="2273"/>
        <v>0</v>
      </c>
      <c r="R6457" s="35"/>
    </row>
    <row r="6458" spans="1:18" x14ac:dyDescent="0.3">
      <c r="A6458" s="40" t="s">
        <v>2075</v>
      </c>
      <c r="B6458" s="40" t="s">
        <v>154</v>
      </c>
      <c r="C6458" s="40" t="s">
        <v>1006</v>
      </c>
      <c r="D6458" s="40" t="s">
        <v>2235</v>
      </c>
      <c r="E6458" s="88" t="s">
        <v>3031</v>
      </c>
      <c r="F6458" s="40"/>
      <c r="G6458" s="81" t="s">
        <v>3051</v>
      </c>
      <c r="H6458" s="9" t="s">
        <v>18</v>
      </c>
      <c r="I6458" s="102">
        <v>8250</v>
      </c>
      <c r="J6458" s="102">
        <v>8250</v>
      </c>
      <c r="K6458" s="102"/>
      <c r="L6458" s="102">
        <f t="shared" si="2270"/>
        <v>1400</v>
      </c>
      <c r="M6458" s="102">
        <v>0</v>
      </c>
      <c r="N6458" s="102">
        <v>700</v>
      </c>
      <c r="O6458" s="102">
        <v>700</v>
      </c>
      <c r="P6458" s="102">
        <f t="shared" si="2272"/>
        <v>1400</v>
      </c>
      <c r="Q6458" s="102">
        <f t="shared" si="2273"/>
        <v>16.969696969696972</v>
      </c>
      <c r="R6458" s="35"/>
    </row>
    <row r="6459" spans="1:18" x14ac:dyDescent="0.3">
      <c r="A6459" s="40" t="s">
        <v>2075</v>
      </c>
      <c r="B6459" s="40" t="s">
        <v>154</v>
      </c>
      <c r="C6459" s="40" t="s">
        <v>1006</v>
      </c>
      <c r="D6459" s="40" t="s">
        <v>2235</v>
      </c>
      <c r="E6459" s="88" t="s">
        <v>3032</v>
      </c>
      <c r="F6459" s="40"/>
      <c r="G6459" s="81" t="s">
        <v>3051</v>
      </c>
      <c r="H6459" s="9" t="s">
        <v>19</v>
      </c>
      <c r="I6459" s="102">
        <v>4500</v>
      </c>
      <c r="J6459" s="102">
        <v>4500</v>
      </c>
      <c r="K6459" s="102"/>
      <c r="L6459" s="102">
        <f t="shared" si="2270"/>
        <v>750</v>
      </c>
      <c r="M6459" s="102">
        <v>0</v>
      </c>
      <c r="N6459" s="102">
        <v>375</v>
      </c>
      <c r="O6459" s="102">
        <v>375</v>
      </c>
      <c r="P6459" s="102">
        <f t="shared" si="2272"/>
        <v>750</v>
      </c>
      <c r="Q6459" s="102">
        <f t="shared" si="2273"/>
        <v>16.666666666666664</v>
      </c>
      <c r="R6459" s="35"/>
    </row>
    <row r="6460" spans="1:18" x14ac:dyDescent="0.3">
      <c r="A6460" s="40" t="s">
        <v>2075</v>
      </c>
      <c r="B6460" s="40" t="s">
        <v>154</v>
      </c>
      <c r="C6460" s="40" t="s">
        <v>1006</v>
      </c>
      <c r="D6460" s="40" t="s">
        <v>2235</v>
      </c>
      <c r="E6460" s="88" t="s">
        <v>3026</v>
      </c>
      <c r="F6460" s="40"/>
      <c r="G6460" s="81" t="s">
        <v>3051</v>
      </c>
      <c r="H6460" s="9" t="s">
        <v>20</v>
      </c>
      <c r="I6460" s="102">
        <v>6000</v>
      </c>
      <c r="J6460" s="102">
        <v>6000</v>
      </c>
      <c r="K6460" s="102"/>
      <c r="L6460" s="102">
        <f t="shared" si="2270"/>
        <v>1000</v>
      </c>
      <c r="M6460" s="102">
        <v>0</v>
      </c>
      <c r="N6460" s="102">
        <v>500</v>
      </c>
      <c r="O6460" s="102">
        <v>500</v>
      </c>
      <c r="P6460" s="102">
        <f t="shared" si="2272"/>
        <v>1000</v>
      </c>
      <c r="Q6460" s="102">
        <f t="shared" si="2273"/>
        <v>16.666666666666664</v>
      </c>
      <c r="R6460" s="35"/>
    </row>
    <row r="6461" spans="1:18" x14ac:dyDescent="0.3">
      <c r="A6461" s="40" t="s">
        <v>2075</v>
      </c>
      <c r="B6461" s="40" t="s">
        <v>154</v>
      </c>
      <c r="C6461" s="40" t="s">
        <v>1006</v>
      </c>
      <c r="D6461" s="40" t="s">
        <v>2235</v>
      </c>
      <c r="E6461" s="88" t="s">
        <v>3033</v>
      </c>
      <c r="F6461" s="40"/>
      <c r="G6461" s="81" t="s">
        <v>3051</v>
      </c>
      <c r="H6461" s="9" t="s">
        <v>21</v>
      </c>
      <c r="I6461" s="102">
        <v>375</v>
      </c>
      <c r="J6461" s="102">
        <v>375</v>
      </c>
      <c r="K6461" s="102"/>
      <c r="L6461" s="102">
        <f t="shared" si="2270"/>
        <v>64</v>
      </c>
      <c r="M6461" s="102">
        <v>0</v>
      </c>
      <c r="N6461" s="102">
        <v>32</v>
      </c>
      <c r="O6461" s="102">
        <v>32</v>
      </c>
      <c r="P6461" s="102">
        <f t="shared" si="2272"/>
        <v>64</v>
      </c>
      <c r="Q6461" s="102">
        <f t="shared" si="2273"/>
        <v>17.066666666666666</v>
      </c>
      <c r="R6461" s="35"/>
    </row>
    <row r="6462" spans="1:18" x14ac:dyDescent="0.3">
      <c r="A6462" s="40" t="s">
        <v>2075</v>
      </c>
      <c r="B6462" s="40" t="s">
        <v>154</v>
      </c>
      <c r="C6462" s="40" t="s">
        <v>1006</v>
      </c>
      <c r="D6462" s="40" t="s">
        <v>2235</v>
      </c>
      <c r="E6462" s="88" t="s">
        <v>3034</v>
      </c>
      <c r="F6462" s="40"/>
      <c r="G6462" s="81" t="s">
        <v>3051</v>
      </c>
      <c r="H6462" s="9" t="s">
        <v>22</v>
      </c>
      <c r="I6462" s="102">
        <v>6000</v>
      </c>
      <c r="J6462" s="102">
        <v>6000</v>
      </c>
      <c r="K6462" s="102"/>
      <c r="L6462" s="102">
        <f t="shared" si="2270"/>
        <v>1000</v>
      </c>
      <c r="M6462" s="102">
        <v>0</v>
      </c>
      <c r="N6462" s="102">
        <v>500</v>
      </c>
      <c r="O6462" s="102">
        <v>500</v>
      </c>
      <c r="P6462" s="102">
        <f t="shared" si="2272"/>
        <v>1000</v>
      </c>
      <c r="Q6462" s="102">
        <f t="shared" si="2273"/>
        <v>16.666666666666664</v>
      </c>
      <c r="R6462" s="35"/>
    </row>
    <row r="6463" spans="1:18" x14ac:dyDescent="0.3">
      <c r="A6463" s="40" t="s">
        <v>2075</v>
      </c>
      <c r="B6463" s="40" t="s">
        <v>154</v>
      </c>
      <c r="C6463" s="40" t="s">
        <v>1006</v>
      </c>
      <c r="D6463" s="40" t="s">
        <v>2235</v>
      </c>
      <c r="E6463" s="88" t="s">
        <v>3035</v>
      </c>
      <c r="F6463" s="40"/>
      <c r="G6463" s="81" t="s">
        <v>3051</v>
      </c>
      <c r="H6463" s="9" t="s">
        <v>23</v>
      </c>
      <c r="I6463" s="102">
        <v>12561</v>
      </c>
      <c r="J6463" s="102">
        <v>7500</v>
      </c>
      <c r="K6463" s="102"/>
      <c r="L6463" s="102">
        <f t="shared" si="2270"/>
        <v>1250</v>
      </c>
      <c r="M6463" s="102">
        <v>0</v>
      </c>
      <c r="N6463" s="102">
        <v>625</v>
      </c>
      <c r="O6463" s="102">
        <v>625</v>
      </c>
      <c r="P6463" s="102">
        <f t="shared" si="2272"/>
        <v>1250</v>
      </c>
      <c r="Q6463" s="102">
        <f t="shared" si="2273"/>
        <v>16.666666666666664</v>
      </c>
      <c r="R6463" s="35"/>
    </row>
    <row r="6464" spans="1:18" x14ac:dyDescent="0.3">
      <c r="A6464" s="40" t="s">
        <v>2075</v>
      </c>
      <c r="B6464" s="40" t="s">
        <v>154</v>
      </c>
      <c r="C6464" s="40" t="s">
        <v>1006</v>
      </c>
      <c r="D6464" s="40" t="s">
        <v>2235</v>
      </c>
      <c r="E6464" s="88" t="s">
        <v>3036</v>
      </c>
      <c r="F6464" s="40"/>
      <c r="G6464" s="81" t="s">
        <v>3051</v>
      </c>
      <c r="H6464" s="9" t="s">
        <v>24</v>
      </c>
      <c r="I6464" s="102">
        <v>495</v>
      </c>
      <c r="J6464" s="102">
        <v>495</v>
      </c>
      <c r="K6464" s="102"/>
      <c r="L6464" s="102">
        <f t="shared" si="2270"/>
        <v>0</v>
      </c>
      <c r="M6464" s="102">
        <v>0</v>
      </c>
      <c r="N6464" s="102"/>
      <c r="O6464" s="102"/>
      <c r="P6464" s="102">
        <f t="shared" si="2272"/>
        <v>0</v>
      </c>
      <c r="Q6464" s="102">
        <f t="shared" si="2273"/>
        <v>0</v>
      </c>
      <c r="R6464" s="35"/>
    </row>
    <row r="6465" spans="1:18" x14ac:dyDescent="0.3">
      <c r="A6465" s="41" t="s">
        <v>2075</v>
      </c>
      <c r="B6465" s="41" t="s">
        <v>154</v>
      </c>
      <c r="C6465" s="41" t="s">
        <v>1006</v>
      </c>
      <c r="D6465" s="41" t="s">
        <v>2235</v>
      </c>
      <c r="E6465" s="41" t="s">
        <v>127</v>
      </c>
      <c r="F6465" s="40" t="s">
        <v>0</v>
      </c>
      <c r="G6465" s="81" t="s">
        <v>0</v>
      </c>
      <c r="H6465" s="6" t="s">
        <v>25</v>
      </c>
      <c r="I6465" s="104">
        <f>SUM(I6466:I6468)</f>
        <v>99879</v>
      </c>
      <c r="J6465" s="104">
        <f>SUM(J6466:J6468)</f>
        <v>43050</v>
      </c>
      <c r="K6465" s="104">
        <f>SUM(K6466:K6468)</f>
        <v>0</v>
      </c>
      <c r="L6465" s="104">
        <f t="shared" si="2270"/>
        <v>7279</v>
      </c>
      <c r="M6465" s="104">
        <f>SUM(M6466:M6468)</f>
        <v>29</v>
      </c>
      <c r="N6465" s="104">
        <f t="shared" ref="N6465:O6465" si="2276">SUM(N6466:N6468)</f>
        <v>3650</v>
      </c>
      <c r="O6465" s="104">
        <f t="shared" si="2276"/>
        <v>3600</v>
      </c>
      <c r="P6465" s="104">
        <f t="shared" si="2272"/>
        <v>7279</v>
      </c>
      <c r="Q6465" s="104">
        <f t="shared" si="2273"/>
        <v>16.908246225319395</v>
      </c>
      <c r="R6465" s="35"/>
    </row>
    <row r="6466" spans="1:18" x14ac:dyDescent="0.3">
      <c r="A6466" s="40" t="s">
        <v>2075</v>
      </c>
      <c r="B6466" s="40" t="s">
        <v>154</v>
      </c>
      <c r="C6466" s="40" t="s">
        <v>1006</v>
      </c>
      <c r="D6466" s="40" t="s">
        <v>2235</v>
      </c>
      <c r="E6466" s="88" t="s">
        <v>3019</v>
      </c>
      <c r="F6466" s="40"/>
      <c r="G6466" s="81" t="s">
        <v>3051</v>
      </c>
      <c r="H6466" s="9" t="s">
        <v>25</v>
      </c>
      <c r="I6466" s="102">
        <v>98779</v>
      </c>
      <c r="J6466" s="102">
        <v>41950</v>
      </c>
      <c r="K6466" s="102"/>
      <c r="L6466" s="102">
        <f t="shared" si="2270"/>
        <v>7000</v>
      </c>
      <c r="M6466" s="102">
        <v>0</v>
      </c>
      <c r="N6466" s="102">
        <v>3500</v>
      </c>
      <c r="O6466" s="102">
        <v>3500</v>
      </c>
      <c r="P6466" s="102">
        <f t="shared" si="2272"/>
        <v>7000</v>
      </c>
      <c r="Q6466" s="102">
        <f t="shared" si="2273"/>
        <v>16.6865315852205</v>
      </c>
      <c r="R6466" s="35"/>
    </row>
    <row r="6467" spans="1:18" x14ac:dyDescent="0.3">
      <c r="A6467" s="40" t="s">
        <v>2075</v>
      </c>
      <c r="B6467" s="40" t="s">
        <v>154</v>
      </c>
      <c r="C6467" s="40" t="s">
        <v>1006</v>
      </c>
      <c r="D6467" s="40" t="s">
        <v>2235</v>
      </c>
      <c r="E6467" s="88" t="s">
        <v>3019</v>
      </c>
      <c r="F6467" s="40" t="s">
        <v>2241</v>
      </c>
      <c r="G6467" s="81" t="s">
        <v>3051</v>
      </c>
      <c r="H6467" s="9" t="s">
        <v>135</v>
      </c>
      <c r="I6467" s="102">
        <v>500</v>
      </c>
      <c r="J6467" s="102">
        <v>500</v>
      </c>
      <c r="K6467" s="102"/>
      <c r="L6467" s="102">
        <f t="shared" si="2270"/>
        <v>179</v>
      </c>
      <c r="M6467" s="102">
        <v>29</v>
      </c>
      <c r="N6467" s="102">
        <v>100</v>
      </c>
      <c r="O6467" s="102">
        <v>50</v>
      </c>
      <c r="P6467" s="102">
        <f t="shared" si="2272"/>
        <v>179</v>
      </c>
      <c r="Q6467" s="102">
        <f t="shared" si="2273"/>
        <v>35.799999999999997</v>
      </c>
      <c r="R6467" s="35"/>
    </row>
    <row r="6468" spans="1:18" ht="20.399999999999999" x14ac:dyDescent="0.3">
      <c r="A6468" s="40" t="s">
        <v>2075</v>
      </c>
      <c r="B6468" s="40" t="s">
        <v>154</v>
      </c>
      <c r="C6468" s="40" t="s">
        <v>1006</v>
      </c>
      <c r="D6468" s="40" t="s">
        <v>2235</v>
      </c>
      <c r="E6468" s="88" t="s">
        <v>3019</v>
      </c>
      <c r="F6468" s="40" t="s">
        <v>2242</v>
      </c>
      <c r="G6468" s="81" t="s">
        <v>3051</v>
      </c>
      <c r="H6468" s="9" t="s">
        <v>141</v>
      </c>
      <c r="I6468" s="102">
        <v>600</v>
      </c>
      <c r="J6468" s="102">
        <v>600</v>
      </c>
      <c r="K6468" s="102"/>
      <c r="L6468" s="102">
        <f t="shared" si="2270"/>
        <v>100</v>
      </c>
      <c r="M6468" s="102">
        <v>0</v>
      </c>
      <c r="N6468" s="102">
        <v>50</v>
      </c>
      <c r="O6468" s="102">
        <v>50</v>
      </c>
      <c r="P6468" s="102">
        <f t="shared" si="2272"/>
        <v>100</v>
      </c>
      <c r="Q6468" s="102">
        <f t="shared" si="2273"/>
        <v>16.666666666666664</v>
      </c>
      <c r="R6468" s="35"/>
    </row>
    <row r="6469" spans="1:18" s="34" customFormat="1" ht="20.399999999999999" x14ac:dyDescent="0.3">
      <c r="A6469" s="43" t="s">
        <v>0</v>
      </c>
      <c r="B6469" s="43" t="s">
        <v>0</v>
      </c>
      <c r="C6469" s="43" t="s">
        <v>0</v>
      </c>
      <c r="D6469" s="49" t="s">
        <v>0</v>
      </c>
      <c r="E6469" s="49" t="s">
        <v>0</v>
      </c>
      <c r="F6469" s="49" t="s">
        <v>0</v>
      </c>
      <c r="G6469" s="49" t="s">
        <v>0</v>
      </c>
      <c r="H6469" s="21" t="s">
        <v>35</v>
      </c>
      <c r="I6469" s="112">
        <f>SUM(I6470)</f>
        <v>100</v>
      </c>
      <c r="J6469" s="112">
        <f>SUM(J6470)</f>
        <v>100</v>
      </c>
      <c r="K6469" s="112">
        <f>SUM(K6470)</f>
        <v>0</v>
      </c>
      <c r="L6469" s="112">
        <f t="shared" si="2270"/>
        <v>0</v>
      </c>
      <c r="M6469" s="112">
        <f>SUM(M6470)</f>
        <v>0</v>
      </c>
      <c r="N6469" s="112">
        <f t="shared" ref="N6469:O6469" si="2277">SUM(N6470)</f>
        <v>0</v>
      </c>
      <c r="O6469" s="112">
        <f t="shared" si="2277"/>
        <v>0</v>
      </c>
      <c r="P6469" s="112">
        <f t="shared" si="2272"/>
        <v>0</v>
      </c>
      <c r="Q6469" s="112">
        <f t="shared" si="2273"/>
        <v>0</v>
      </c>
      <c r="R6469" s="35"/>
    </row>
    <row r="6470" spans="1:18" x14ac:dyDescent="0.3">
      <c r="A6470" s="40" t="s">
        <v>2075</v>
      </c>
      <c r="B6470" s="40" t="s">
        <v>154</v>
      </c>
      <c r="C6470" s="40" t="s">
        <v>1006</v>
      </c>
      <c r="D6470" s="40" t="s">
        <v>2235</v>
      </c>
      <c r="E6470" s="52" t="s">
        <v>142</v>
      </c>
      <c r="F6470" s="52" t="s">
        <v>0</v>
      </c>
      <c r="G6470" s="52" t="s">
        <v>0</v>
      </c>
      <c r="H6470" s="6" t="s">
        <v>27</v>
      </c>
      <c r="I6470" s="104">
        <f>SUM(I6471:I6472)</f>
        <v>100</v>
      </c>
      <c r="J6470" s="104">
        <f>SUM(J6471:J6472)</f>
        <v>100</v>
      </c>
      <c r="K6470" s="104">
        <f>SUM(K6471:K6472)</f>
        <v>0</v>
      </c>
      <c r="L6470" s="104">
        <f t="shared" si="2270"/>
        <v>0</v>
      </c>
      <c r="M6470" s="104">
        <f>SUM(M6471:M6472)</f>
        <v>0</v>
      </c>
      <c r="N6470" s="104">
        <f t="shared" ref="N6470:O6470" si="2278">SUM(N6471:N6472)</f>
        <v>0</v>
      </c>
      <c r="O6470" s="104">
        <f t="shared" si="2278"/>
        <v>0</v>
      </c>
      <c r="P6470" s="104">
        <f t="shared" si="2272"/>
        <v>0</v>
      </c>
      <c r="Q6470" s="104">
        <f t="shared" si="2273"/>
        <v>0</v>
      </c>
      <c r="R6470" s="35"/>
    </row>
    <row r="6471" spans="1:18" x14ac:dyDescent="0.3">
      <c r="A6471" s="40" t="s">
        <v>2075</v>
      </c>
      <c r="B6471" s="40" t="s">
        <v>154</v>
      </c>
      <c r="C6471" s="40" t="s">
        <v>1006</v>
      </c>
      <c r="D6471" s="40" t="s">
        <v>2235</v>
      </c>
      <c r="E6471" s="88" t="s">
        <v>3020</v>
      </c>
      <c r="F6471" s="40"/>
      <c r="G6471" s="81" t="s">
        <v>3051</v>
      </c>
      <c r="H6471" s="9" t="s">
        <v>30</v>
      </c>
      <c r="I6471" s="102">
        <v>0</v>
      </c>
      <c r="J6471" s="102">
        <v>0</v>
      </c>
      <c r="K6471" s="102"/>
      <c r="L6471" s="102">
        <f t="shared" si="2270"/>
        <v>0</v>
      </c>
      <c r="M6471" s="102">
        <v>0</v>
      </c>
      <c r="N6471" s="102"/>
      <c r="O6471" s="102"/>
      <c r="P6471" s="102">
        <f t="shared" si="2272"/>
        <v>0</v>
      </c>
      <c r="Q6471" s="102" t="str">
        <f t="shared" si="2273"/>
        <v>-</v>
      </c>
      <c r="R6471" s="35"/>
    </row>
    <row r="6472" spans="1:18" x14ac:dyDescent="0.3">
      <c r="A6472" s="40" t="s">
        <v>2075</v>
      </c>
      <c r="B6472" s="40" t="s">
        <v>154</v>
      </c>
      <c r="C6472" s="40" t="s">
        <v>1006</v>
      </c>
      <c r="D6472" s="40" t="s">
        <v>2235</v>
      </c>
      <c r="E6472" s="88" t="s">
        <v>3021</v>
      </c>
      <c r="F6472" s="40"/>
      <c r="G6472" s="81" t="s">
        <v>3051</v>
      </c>
      <c r="H6472" s="9" t="s">
        <v>34</v>
      </c>
      <c r="I6472" s="102">
        <v>100</v>
      </c>
      <c r="J6472" s="102">
        <v>100</v>
      </c>
      <c r="K6472" s="102"/>
      <c r="L6472" s="102">
        <f t="shared" si="2270"/>
        <v>0</v>
      </c>
      <c r="M6472" s="102">
        <v>0</v>
      </c>
      <c r="N6472" s="102"/>
      <c r="O6472" s="102"/>
      <c r="P6472" s="102">
        <f t="shared" si="2272"/>
        <v>0</v>
      </c>
      <c r="Q6472" s="102">
        <f t="shared" si="2273"/>
        <v>0</v>
      </c>
      <c r="R6472" s="35"/>
    </row>
    <row r="6473" spans="1:18" s="34" customFormat="1" ht="20.399999999999999" x14ac:dyDescent="0.3">
      <c r="A6473" s="43" t="s">
        <v>0</v>
      </c>
      <c r="B6473" s="43" t="s">
        <v>0</v>
      </c>
      <c r="C6473" s="43" t="s">
        <v>0</v>
      </c>
      <c r="D6473" s="49" t="s">
        <v>0</v>
      </c>
      <c r="E6473" s="49" t="s">
        <v>0</v>
      </c>
      <c r="F6473" s="49" t="s">
        <v>0</v>
      </c>
      <c r="G6473" s="49" t="s">
        <v>0</v>
      </c>
      <c r="H6473" s="21" t="s">
        <v>53</v>
      </c>
      <c r="I6473" s="112">
        <f>SUM(I6474)</f>
        <v>21850</v>
      </c>
      <c r="J6473" s="112">
        <f>SUM(J6474)</f>
        <v>4000</v>
      </c>
      <c r="K6473" s="112">
        <f>SUM(K6474)</f>
        <v>0</v>
      </c>
      <c r="L6473" s="112">
        <f t="shared" si="2270"/>
        <v>600</v>
      </c>
      <c r="M6473" s="112">
        <f>SUM(M6474)</f>
        <v>0</v>
      </c>
      <c r="N6473" s="112">
        <f t="shared" ref="N6473:O6473" si="2279">SUM(N6474)</f>
        <v>0</v>
      </c>
      <c r="O6473" s="112">
        <f t="shared" si="2279"/>
        <v>600</v>
      </c>
      <c r="P6473" s="112">
        <f t="shared" si="2272"/>
        <v>600</v>
      </c>
      <c r="Q6473" s="112">
        <f t="shared" si="2273"/>
        <v>15</v>
      </c>
      <c r="R6473" s="35"/>
    </row>
    <row r="6474" spans="1:18" x14ac:dyDescent="0.3">
      <c r="A6474" s="40" t="s">
        <v>2075</v>
      </c>
      <c r="B6474" s="40" t="s">
        <v>154</v>
      </c>
      <c r="C6474" s="40" t="s">
        <v>1006</v>
      </c>
      <c r="D6474" s="40" t="s">
        <v>2235</v>
      </c>
      <c r="E6474" s="52" t="s">
        <v>149</v>
      </c>
      <c r="F6474" s="52" t="s">
        <v>0</v>
      </c>
      <c r="G6474" s="52" t="s">
        <v>0</v>
      </c>
      <c r="H6474" s="6" t="s">
        <v>46</v>
      </c>
      <c r="I6474" s="104">
        <f>SUM(I6475:I6476)</f>
        <v>21850</v>
      </c>
      <c r="J6474" s="104">
        <f>SUM(J6475:J6476)</f>
        <v>4000</v>
      </c>
      <c r="K6474" s="104">
        <f>SUM(K6475:K6476)</f>
        <v>0</v>
      </c>
      <c r="L6474" s="104">
        <f t="shared" si="2270"/>
        <v>600</v>
      </c>
      <c r="M6474" s="104">
        <f>SUM(M6475:M6476)</f>
        <v>0</v>
      </c>
      <c r="N6474" s="104">
        <f t="shared" ref="N6474:O6474" si="2280">SUM(N6475:N6476)</f>
        <v>0</v>
      </c>
      <c r="O6474" s="104">
        <f t="shared" si="2280"/>
        <v>600</v>
      </c>
      <c r="P6474" s="104">
        <f t="shared" si="2272"/>
        <v>600</v>
      </c>
      <c r="Q6474" s="104">
        <f t="shared" si="2273"/>
        <v>15</v>
      </c>
      <c r="R6474" s="35"/>
    </row>
    <row r="6475" spans="1:18" x14ac:dyDescent="0.3">
      <c r="A6475" s="40" t="s">
        <v>2075</v>
      </c>
      <c r="B6475" s="40" t="s">
        <v>154</v>
      </c>
      <c r="C6475" s="40" t="s">
        <v>1006</v>
      </c>
      <c r="D6475" s="40" t="s">
        <v>2235</v>
      </c>
      <c r="E6475" s="88" t="s">
        <v>3022</v>
      </c>
      <c r="F6475" s="40"/>
      <c r="G6475" s="81" t="s">
        <v>3051</v>
      </c>
      <c r="H6475" s="9" t="s">
        <v>49</v>
      </c>
      <c r="I6475" s="102">
        <v>20850</v>
      </c>
      <c r="J6475" s="102">
        <v>3000</v>
      </c>
      <c r="K6475" s="102"/>
      <c r="L6475" s="102">
        <f t="shared" si="2270"/>
        <v>600</v>
      </c>
      <c r="M6475" s="102">
        <v>0</v>
      </c>
      <c r="N6475" s="102"/>
      <c r="O6475" s="102">
        <v>600</v>
      </c>
      <c r="P6475" s="102">
        <f t="shared" si="2272"/>
        <v>600</v>
      </c>
      <c r="Q6475" s="102">
        <f t="shared" si="2273"/>
        <v>20</v>
      </c>
      <c r="R6475" s="35"/>
    </row>
    <row r="6476" spans="1:18" x14ac:dyDescent="0.3">
      <c r="A6476" s="40" t="s">
        <v>2075</v>
      </c>
      <c r="B6476" s="40" t="s">
        <v>154</v>
      </c>
      <c r="C6476" s="40" t="s">
        <v>1006</v>
      </c>
      <c r="D6476" s="40" t="s">
        <v>2235</v>
      </c>
      <c r="E6476" s="88" t="s">
        <v>3037</v>
      </c>
      <c r="F6476" s="40"/>
      <c r="G6476" s="81" t="s">
        <v>3051</v>
      </c>
      <c r="H6476" s="9" t="s">
        <v>52</v>
      </c>
      <c r="I6476" s="102">
        <v>1000</v>
      </c>
      <c r="J6476" s="102">
        <v>1000</v>
      </c>
      <c r="K6476" s="102"/>
      <c r="L6476" s="102">
        <f t="shared" si="2270"/>
        <v>0</v>
      </c>
      <c r="M6476" s="102">
        <v>0</v>
      </c>
      <c r="N6476" s="102"/>
      <c r="O6476" s="102"/>
      <c r="P6476" s="102">
        <f t="shared" si="2272"/>
        <v>0</v>
      </c>
      <c r="Q6476" s="102">
        <f t="shared" si="2273"/>
        <v>0</v>
      </c>
      <c r="R6476" s="35"/>
    </row>
    <row r="6477" spans="1:18" s="34" customFormat="1" x14ac:dyDescent="0.3">
      <c r="A6477" s="49" t="s">
        <v>0</v>
      </c>
      <c r="B6477" s="49" t="s">
        <v>0</v>
      </c>
      <c r="C6477" s="49" t="s">
        <v>0</v>
      </c>
      <c r="D6477" s="49" t="s">
        <v>0</v>
      </c>
      <c r="E6477" s="49" t="s">
        <v>0</v>
      </c>
      <c r="F6477" s="49" t="s">
        <v>0</v>
      </c>
      <c r="G6477" s="49" t="s">
        <v>0</v>
      </c>
      <c r="H6477" s="21" t="s">
        <v>2243</v>
      </c>
      <c r="I6477" s="112">
        <f>SUM(I6473,I6469,I6446)</f>
        <v>329492</v>
      </c>
      <c r="J6477" s="112">
        <f>SUM(J6473,J6469,J6446)</f>
        <v>249752</v>
      </c>
      <c r="K6477" s="112">
        <f>SUM(K6473,K6469,K6446)</f>
        <v>0</v>
      </c>
      <c r="L6477" s="112">
        <f t="shared" si="2270"/>
        <v>53155</v>
      </c>
      <c r="M6477" s="112">
        <f>SUM(M6473,M6469,M6446)</f>
        <v>10521</v>
      </c>
      <c r="N6477" s="112">
        <f t="shared" ref="N6477:O6477" si="2281">SUM(N6473,N6469,N6446)</f>
        <v>21442</v>
      </c>
      <c r="O6477" s="112">
        <f t="shared" si="2281"/>
        <v>21192</v>
      </c>
      <c r="P6477" s="112">
        <f t="shared" si="2272"/>
        <v>53155</v>
      </c>
      <c r="Q6477" s="112">
        <f t="shared" si="2273"/>
        <v>21.283112847945162</v>
      </c>
      <c r="R6477" s="35"/>
    </row>
    <row r="6478" spans="1:18" ht="15" thickBot="1" x14ac:dyDescent="0.35">
      <c r="A6478" s="81" t="s">
        <v>0</v>
      </c>
      <c r="B6478" s="81" t="s">
        <v>0</v>
      </c>
      <c r="C6478" s="81" t="s">
        <v>0</v>
      </c>
      <c r="D6478" s="81" t="s">
        <v>0</v>
      </c>
      <c r="E6478" s="81" t="s">
        <v>0</v>
      </c>
      <c r="F6478" s="81" t="s">
        <v>0</v>
      </c>
      <c r="G6478" s="81" t="s">
        <v>0</v>
      </c>
      <c r="H6478" s="6" t="s">
        <v>152</v>
      </c>
      <c r="I6478" s="104">
        <v>5</v>
      </c>
      <c r="J6478" s="104">
        <v>5</v>
      </c>
      <c r="K6478" s="104"/>
      <c r="L6478" s="104"/>
      <c r="M6478" s="104"/>
      <c r="N6478" s="104"/>
      <c r="O6478" s="104"/>
      <c r="P6478" s="104"/>
      <c r="Q6478" s="104"/>
      <c r="R6478" s="35"/>
    </row>
    <row r="6479" spans="1:18" s="34" customFormat="1" ht="31.2" thickBot="1" x14ac:dyDescent="0.35">
      <c r="A6479" s="127" t="s">
        <v>0</v>
      </c>
      <c r="B6479" s="127" t="s">
        <v>0</v>
      </c>
      <c r="C6479" s="127" t="s">
        <v>0</v>
      </c>
      <c r="D6479" s="127" t="s">
        <v>0</v>
      </c>
      <c r="E6479" s="127" t="s">
        <v>0</v>
      </c>
      <c r="F6479" s="127" t="s">
        <v>0</v>
      </c>
      <c r="G6479" s="127" t="s">
        <v>0</v>
      </c>
      <c r="H6479" s="29" t="s">
        <v>63</v>
      </c>
      <c r="I6479" s="124" t="s">
        <v>3013</v>
      </c>
      <c r="J6479" s="124" t="s">
        <v>2</v>
      </c>
      <c r="K6479" s="124" t="s">
        <v>3097</v>
      </c>
      <c r="L6479" s="124" t="s">
        <v>3097</v>
      </c>
      <c r="M6479" s="124" t="s">
        <v>3098</v>
      </c>
      <c r="N6479" s="124" t="s">
        <v>3099</v>
      </c>
      <c r="O6479" s="124" t="s">
        <v>3100</v>
      </c>
      <c r="P6479" s="124" t="s">
        <v>3097</v>
      </c>
      <c r="Q6479" s="126" t="s">
        <v>3101</v>
      </c>
      <c r="R6479" s="35"/>
    </row>
    <row r="6480" spans="1:18" x14ac:dyDescent="0.3">
      <c r="A6480" s="128"/>
      <c r="B6480" s="128"/>
      <c r="C6480" s="128"/>
      <c r="D6480" s="128"/>
      <c r="E6480" s="128"/>
      <c r="F6480" s="128"/>
      <c r="G6480" s="128"/>
      <c r="H6480" s="10" t="s">
        <v>0</v>
      </c>
      <c r="I6480" s="103">
        <v>1</v>
      </c>
      <c r="J6480" s="103">
        <v>2</v>
      </c>
      <c r="K6480" s="103">
        <v>3</v>
      </c>
      <c r="L6480" s="103" t="s">
        <v>3</v>
      </c>
      <c r="M6480" s="103">
        <v>5</v>
      </c>
      <c r="N6480" s="103">
        <v>6</v>
      </c>
      <c r="O6480" s="103">
        <v>7</v>
      </c>
      <c r="P6480" s="103" t="s">
        <v>3102</v>
      </c>
      <c r="Q6480" s="103">
        <v>9</v>
      </c>
      <c r="R6480" s="35"/>
    </row>
    <row r="6481" spans="1:18" x14ac:dyDescent="0.3">
      <c r="A6481" s="128"/>
      <c r="B6481" s="128"/>
      <c r="C6481" s="128"/>
      <c r="D6481" s="128"/>
      <c r="E6481" s="128"/>
      <c r="F6481" s="128"/>
      <c r="G6481" s="128"/>
      <c r="H6481" s="11" t="s">
        <v>96</v>
      </c>
      <c r="I6481" s="105">
        <f>SUM(I6477)</f>
        <v>329492</v>
      </c>
      <c r="J6481" s="105">
        <f>SUM(J6477)</f>
        <v>249752</v>
      </c>
      <c r="K6481" s="105">
        <f>SUM(K6477)</f>
        <v>0</v>
      </c>
      <c r="L6481" s="105">
        <f t="shared" si="2270"/>
        <v>53155</v>
      </c>
      <c r="M6481" s="105">
        <f>SUM(M6477)</f>
        <v>10521</v>
      </c>
      <c r="N6481" s="105">
        <f t="shared" ref="N6481:O6481" si="2282">SUM(N6477)</f>
        <v>21442</v>
      </c>
      <c r="O6481" s="105">
        <f t="shared" si="2282"/>
        <v>21192</v>
      </c>
      <c r="P6481" s="105">
        <f t="shared" si="2272"/>
        <v>53155</v>
      </c>
      <c r="Q6481" s="105">
        <f t="shared" si="2273"/>
        <v>21.283112847945162</v>
      </c>
      <c r="R6481" s="35"/>
    </row>
    <row r="6482" spans="1:18" x14ac:dyDescent="0.3">
      <c r="A6482" s="128"/>
      <c r="B6482" s="128"/>
      <c r="C6482" s="128"/>
      <c r="D6482" s="128"/>
      <c r="E6482" s="128"/>
      <c r="F6482" s="128"/>
      <c r="G6482" s="128"/>
      <c r="H6482" s="12" t="s">
        <v>62</v>
      </c>
      <c r="I6482" s="105">
        <f>SUM(I6481)</f>
        <v>329492</v>
      </c>
      <c r="J6482" s="105">
        <f>SUM(J6481)</f>
        <v>249752</v>
      </c>
      <c r="K6482" s="105">
        <f>SUM(K6481)</f>
        <v>0</v>
      </c>
      <c r="L6482" s="105">
        <f t="shared" si="2270"/>
        <v>53155</v>
      </c>
      <c r="M6482" s="105">
        <f>SUM(M6481)</f>
        <v>10521</v>
      </c>
      <c r="N6482" s="105">
        <f t="shared" ref="N6482:O6482" si="2283">SUM(N6481)</f>
        <v>21442</v>
      </c>
      <c r="O6482" s="105">
        <f t="shared" si="2283"/>
        <v>21192</v>
      </c>
      <c r="P6482" s="105">
        <f t="shared" si="2272"/>
        <v>53155</v>
      </c>
      <c r="Q6482" s="105">
        <f t="shared" si="2273"/>
        <v>21.283112847945162</v>
      </c>
      <c r="R6482" s="35"/>
    </row>
    <row r="6483" spans="1:18" x14ac:dyDescent="0.3">
      <c r="A6483" s="129"/>
      <c r="B6483" s="129"/>
      <c r="C6483" s="129"/>
      <c r="D6483" s="129"/>
      <c r="E6483" s="129"/>
      <c r="F6483" s="129"/>
      <c r="G6483" s="129"/>
      <c r="R6483" s="35"/>
    </row>
    <row r="6484" spans="1:18" ht="15" thickBot="1" x14ac:dyDescent="0.35">
      <c r="A6484" s="81" t="s">
        <v>0</v>
      </c>
      <c r="B6484" s="81" t="s">
        <v>0</v>
      </c>
      <c r="C6484" s="81" t="s">
        <v>0</v>
      </c>
      <c r="D6484" s="81" t="s">
        <v>0</v>
      </c>
      <c r="E6484" s="81" t="s">
        <v>0</v>
      </c>
      <c r="F6484" s="81" t="s">
        <v>0</v>
      </c>
      <c r="G6484" s="81" t="s">
        <v>0</v>
      </c>
      <c r="H6484" s="13" t="s">
        <v>0</v>
      </c>
      <c r="I6484" s="106"/>
      <c r="J6484" s="106"/>
      <c r="K6484" s="106"/>
      <c r="L6484" s="106"/>
      <c r="M6484" s="106"/>
      <c r="N6484" s="106"/>
      <c r="O6484" s="106"/>
      <c r="P6484" s="106"/>
      <c r="Q6484" s="106"/>
      <c r="R6484" s="35"/>
    </row>
    <row r="6485" spans="1:18" s="34" customFormat="1" ht="31.2" thickBot="1" x14ac:dyDescent="0.35">
      <c r="A6485" s="45" t="s">
        <v>112</v>
      </c>
      <c r="B6485" s="45" t="s">
        <v>113</v>
      </c>
      <c r="C6485" s="45" t="s">
        <v>114</v>
      </c>
      <c r="D6485" s="46" t="s">
        <v>0</v>
      </c>
      <c r="E6485" s="45" t="s">
        <v>3014</v>
      </c>
      <c r="F6485" s="45" t="s">
        <v>115</v>
      </c>
      <c r="G6485" s="45" t="s">
        <v>116</v>
      </c>
      <c r="H6485" s="29" t="s">
        <v>1</v>
      </c>
      <c r="I6485" s="124" t="s">
        <v>3013</v>
      </c>
      <c r="J6485" s="124" t="s">
        <v>2</v>
      </c>
      <c r="K6485" s="124" t="s">
        <v>3097</v>
      </c>
      <c r="L6485" s="124" t="s">
        <v>3097</v>
      </c>
      <c r="M6485" s="124" t="s">
        <v>3098</v>
      </c>
      <c r="N6485" s="124" t="s">
        <v>3099</v>
      </c>
      <c r="O6485" s="124" t="s">
        <v>3100</v>
      </c>
      <c r="P6485" s="124" t="s">
        <v>3097</v>
      </c>
      <c r="Q6485" s="126" t="s">
        <v>3101</v>
      </c>
      <c r="R6485" s="35"/>
    </row>
    <row r="6486" spans="1:18" x14ac:dyDescent="0.3">
      <c r="A6486" s="50" t="s">
        <v>0</v>
      </c>
      <c r="B6486" s="50" t="s">
        <v>0</v>
      </c>
      <c r="C6486" s="50" t="s">
        <v>0</v>
      </c>
      <c r="D6486" s="51" t="s">
        <v>0</v>
      </c>
      <c r="E6486" s="51" t="s">
        <v>0</v>
      </c>
      <c r="F6486" s="86" t="s">
        <v>0</v>
      </c>
      <c r="G6486" s="87" t="s">
        <v>0</v>
      </c>
      <c r="H6486" s="8" t="s">
        <v>0</v>
      </c>
      <c r="I6486" s="103">
        <v>1</v>
      </c>
      <c r="J6486" s="103">
        <v>2</v>
      </c>
      <c r="K6486" s="103">
        <v>3</v>
      </c>
      <c r="L6486" s="103" t="s">
        <v>3</v>
      </c>
      <c r="M6486" s="103">
        <v>5</v>
      </c>
      <c r="N6486" s="103">
        <v>6</v>
      </c>
      <c r="O6486" s="103">
        <v>7</v>
      </c>
      <c r="P6486" s="103" t="s">
        <v>3102</v>
      </c>
      <c r="Q6486" s="103">
        <v>9</v>
      </c>
      <c r="R6486" s="35"/>
    </row>
    <row r="6487" spans="1:18" x14ac:dyDescent="0.3">
      <c r="A6487" s="41" t="s">
        <v>2075</v>
      </c>
      <c r="B6487" s="41" t="s">
        <v>154</v>
      </c>
      <c r="C6487" s="40" t="s">
        <v>1017</v>
      </c>
      <c r="D6487" s="40" t="s">
        <v>2244</v>
      </c>
      <c r="E6487" s="52" t="s">
        <v>0</v>
      </c>
      <c r="F6487" s="52" t="s">
        <v>0</v>
      </c>
      <c r="G6487" s="52" t="s">
        <v>0</v>
      </c>
      <c r="H6487" s="6" t="s">
        <v>2245</v>
      </c>
      <c r="I6487" s="102"/>
      <c r="J6487" s="102"/>
      <c r="K6487" s="102"/>
      <c r="L6487" s="102">
        <f t="shared" si="2270"/>
        <v>0</v>
      </c>
      <c r="M6487" s="102">
        <v>0</v>
      </c>
      <c r="N6487" s="102"/>
      <c r="O6487" s="102"/>
      <c r="P6487" s="102">
        <f t="shared" si="2272"/>
        <v>0</v>
      </c>
      <c r="Q6487" s="102" t="str">
        <f t="shared" si="2273"/>
        <v>-</v>
      </c>
      <c r="R6487" s="35"/>
    </row>
    <row r="6488" spans="1:18" s="34" customFormat="1" ht="20.399999999999999" x14ac:dyDescent="0.3">
      <c r="A6488" s="43" t="s">
        <v>0</v>
      </c>
      <c r="B6488" s="43" t="s">
        <v>0</v>
      </c>
      <c r="C6488" s="43" t="s">
        <v>0</v>
      </c>
      <c r="D6488" s="49" t="s">
        <v>0</v>
      </c>
      <c r="E6488" s="49" t="s">
        <v>0</v>
      </c>
      <c r="F6488" s="49" t="s">
        <v>0</v>
      </c>
      <c r="G6488" s="49" t="s">
        <v>0</v>
      </c>
      <c r="H6488" s="21" t="s">
        <v>26</v>
      </c>
      <c r="I6488" s="112">
        <f>SUM(I6489,I6497,I6499)</f>
        <v>1180022</v>
      </c>
      <c r="J6488" s="112">
        <f>SUM(J6489,J6497,J6499)</f>
        <v>1069022</v>
      </c>
      <c r="K6488" s="112">
        <f>SUM(K6489,K6497,K6499)</f>
        <v>0</v>
      </c>
      <c r="L6488" s="112">
        <f t="shared" si="2270"/>
        <v>239460</v>
      </c>
      <c r="M6488" s="112">
        <f>SUM(M6489,M6497,M6499)</f>
        <v>51954</v>
      </c>
      <c r="N6488" s="112">
        <f t="shared" ref="N6488:O6488" si="2284">SUM(N6489,N6497,N6499)</f>
        <v>93228</v>
      </c>
      <c r="O6488" s="112">
        <f t="shared" si="2284"/>
        <v>94278</v>
      </c>
      <c r="P6488" s="112">
        <f t="shared" si="2272"/>
        <v>239460</v>
      </c>
      <c r="Q6488" s="112">
        <f t="shared" si="2273"/>
        <v>22.399913191683613</v>
      </c>
      <c r="R6488" s="35"/>
    </row>
    <row r="6489" spans="1:18" x14ac:dyDescent="0.3">
      <c r="A6489" s="40" t="s">
        <v>2075</v>
      </c>
      <c r="B6489" s="40" t="s">
        <v>154</v>
      </c>
      <c r="C6489" s="40" t="s">
        <v>1017</v>
      </c>
      <c r="D6489" s="40" t="s">
        <v>2244</v>
      </c>
      <c r="E6489" s="52" t="s">
        <v>119</v>
      </c>
      <c r="F6489" s="52" t="s">
        <v>0</v>
      </c>
      <c r="G6489" s="52" t="s">
        <v>0</v>
      </c>
      <c r="H6489" s="6" t="s">
        <v>5</v>
      </c>
      <c r="I6489" s="104">
        <f>SUM(I6490,I6491)</f>
        <v>623416</v>
      </c>
      <c r="J6489" s="104">
        <f>SUM(J6490,J6491)</f>
        <v>623416</v>
      </c>
      <c r="K6489" s="104">
        <f>SUM(K6490,K6491)</f>
        <v>0</v>
      </c>
      <c r="L6489" s="104">
        <f t="shared" si="2270"/>
        <v>153383</v>
      </c>
      <c r="M6489" s="104">
        <f>SUM(M6490,M6491)</f>
        <v>47427</v>
      </c>
      <c r="N6489" s="104">
        <f t="shared" ref="N6489:O6489" si="2285">SUM(N6490,N6491)</f>
        <v>54978</v>
      </c>
      <c r="O6489" s="104">
        <f t="shared" si="2285"/>
        <v>50978</v>
      </c>
      <c r="P6489" s="104">
        <f t="shared" si="2272"/>
        <v>153383</v>
      </c>
      <c r="Q6489" s="104">
        <f t="shared" si="2273"/>
        <v>24.603635453693844</v>
      </c>
      <c r="R6489" s="35"/>
    </row>
    <row r="6490" spans="1:18" x14ac:dyDescent="0.3">
      <c r="A6490" s="40" t="s">
        <v>2075</v>
      </c>
      <c r="B6490" s="40" t="s">
        <v>154</v>
      </c>
      <c r="C6490" s="40" t="s">
        <v>1017</v>
      </c>
      <c r="D6490" s="40" t="s">
        <v>2244</v>
      </c>
      <c r="E6490" s="88" t="s">
        <v>3015</v>
      </c>
      <c r="F6490" s="40"/>
      <c r="G6490" s="81" t="s">
        <v>3051</v>
      </c>
      <c r="H6490" s="9" t="s">
        <v>6</v>
      </c>
      <c r="I6490" s="102">
        <v>530748</v>
      </c>
      <c r="J6490" s="102">
        <v>530748</v>
      </c>
      <c r="K6490" s="102"/>
      <c r="L6490" s="102">
        <f t="shared" si="2270"/>
        <v>130411</v>
      </c>
      <c r="M6490" s="102">
        <v>41811</v>
      </c>
      <c r="N6490" s="102">
        <v>44300</v>
      </c>
      <c r="O6490" s="102">
        <v>44300</v>
      </c>
      <c r="P6490" s="102">
        <f t="shared" si="2272"/>
        <v>130411</v>
      </c>
      <c r="Q6490" s="102">
        <f t="shared" si="2273"/>
        <v>24.571171252647208</v>
      </c>
      <c r="R6490" s="35"/>
    </row>
    <row r="6491" spans="1:18" x14ac:dyDescent="0.3">
      <c r="A6491" s="41" t="s">
        <v>2075</v>
      </c>
      <c r="B6491" s="41" t="s">
        <v>154</v>
      </c>
      <c r="C6491" s="41" t="s">
        <v>1017</v>
      </c>
      <c r="D6491" s="41" t="s">
        <v>2244</v>
      </c>
      <c r="E6491" s="41" t="s">
        <v>120</v>
      </c>
      <c r="F6491" s="40" t="s">
        <v>0</v>
      </c>
      <c r="G6491" s="81" t="s">
        <v>0</v>
      </c>
      <c r="H6491" s="6" t="s">
        <v>7</v>
      </c>
      <c r="I6491" s="104">
        <f>SUM(I6492:I6496)</f>
        <v>92668</v>
      </c>
      <c r="J6491" s="104">
        <f>SUM(J6492:J6496)</f>
        <v>92668</v>
      </c>
      <c r="K6491" s="104">
        <f>SUM(K6492:K6496)</f>
        <v>0</v>
      </c>
      <c r="L6491" s="104">
        <f t="shared" si="2270"/>
        <v>22972</v>
      </c>
      <c r="M6491" s="104">
        <f>SUM(M6492:M6496)</f>
        <v>5616</v>
      </c>
      <c r="N6491" s="104">
        <f t="shared" ref="N6491:O6491" si="2286">SUM(N6492:N6496)</f>
        <v>10678</v>
      </c>
      <c r="O6491" s="104">
        <f t="shared" si="2286"/>
        <v>6678</v>
      </c>
      <c r="P6491" s="104">
        <f t="shared" si="2272"/>
        <v>22972</v>
      </c>
      <c r="Q6491" s="104">
        <f t="shared" si="2273"/>
        <v>24.78957137307377</v>
      </c>
      <c r="R6491" s="35"/>
    </row>
    <row r="6492" spans="1:18" x14ac:dyDescent="0.3">
      <c r="A6492" s="40" t="s">
        <v>2075</v>
      </c>
      <c r="B6492" s="40" t="s">
        <v>154</v>
      </c>
      <c r="C6492" s="40" t="s">
        <v>1017</v>
      </c>
      <c r="D6492" s="40" t="s">
        <v>2244</v>
      </c>
      <c r="E6492" s="88" t="s">
        <v>3016</v>
      </c>
      <c r="F6492" s="40" t="s">
        <v>2246</v>
      </c>
      <c r="G6492" s="81" t="s">
        <v>3051</v>
      </c>
      <c r="H6492" s="9" t="s">
        <v>9</v>
      </c>
      <c r="I6492" s="102">
        <v>15158</v>
      </c>
      <c r="J6492" s="102">
        <v>15158</v>
      </c>
      <c r="K6492" s="102"/>
      <c r="L6492" s="102">
        <f t="shared" si="2270"/>
        <v>3976</v>
      </c>
      <c r="M6492" s="102">
        <v>1220</v>
      </c>
      <c r="N6492" s="102">
        <v>1378</v>
      </c>
      <c r="O6492" s="102">
        <v>1378</v>
      </c>
      <c r="P6492" s="102">
        <f t="shared" si="2272"/>
        <v>3976</v>
      </c>
      <c r="Q6492" s="102">
        <f t="shared" si="2273"/>
        <v>26.230373400184721</v>
      </c>
      <c r="R6492" s="35"/>
    </row>
    <row r="6493" spans="1:18" x14ac:dyDescent="0.3">
      <c r="A6493" s="40" t="s">
        <v>2075</v>
      </c>
      <c r="B6493" s="40" t="s">
        <v>154</v>
      </c>
      <c r="C6493" s="40" t="s">
        <v>1017</v>
      </c>
      <c r="D6493" s="40" t="s">
        <v>2244</v>
      </c>
      <c r="E6493" s="88" t="s">
        <v>3016</v>
      </c>
      <c r="F6493" s="40" t="s">
        <v>2247</v>
      </c>
      <c r="G6493" s="81" t="s">
        <v>3051</v>
      </c>
      <c r="H6493" s="9" t="s">
        <v>12</v>
      </c>
      <c r="I6493" s="102">
        <v>57200</v>
      </c>
      <c r="J6493" s="102">
        <v>57200</v>
      </c>
      <c r="K6493" s="102"/>
      <c r="L6493" s="102">
        <f t="shared" si="2270"/>
        <v>14996</v>
      </c>
      <c r="M6493" s="102">
        <v>4396</v>
      </c>
      <c r="N6493" s="102">
        <v>5300</v>
      </c>
      <c r="O6493" s="102">
        <v>5300</v>
      </c>
      <c r="P6493" s="102">
        <f t="shared" si="2272"/>
        <v>14996</v>
      </c>
      <c r="Q6493" s="102">
        <f t="shared" si="2273"/>
        <v>26.216783216783217</v>
      </c>
      <c r="R6493" s="35"/>
    </row>
    <row r="6494" spans="1:18" x14ac:dyDescent="0.3">
      <c r="A6494" s="40" t="s">
        <v>2075</v>
      </c>
      <c r="B6494" s="40" t="s">
        <v>154</v>
      </c>
      <c r="C6494" s="40" t="s">
        <v>1017</v>
      </c>
      <c r="D6494" s="40" t="s">
        <v>2244</v>
      </c>
      <c r="E6494" s="88" t="s">
        <v>3016</v>
      </c>
      <c r="F6494" s="40" t="s">
        <v>2248</v>
      </c>
      <c r="G6494" s="81" t="s">
        <v>3051</v>
      </c>
      <c r="H6494" s="9" t="s">
        <v>10</v>
      </c>
      <c r="I6494" s="102">
        <v>12480</v>
      </c>
      <c r="J6494" s="102">
        <v>12480</v>
      </c>
      <c r="K6494" s="102"/>
      <c r="L6494" s="102">
        <f t="shared" si="2270"/>
        <v>0</v>
      </c>
      <c r="M6494" s="102">
        <v>0</v>
      </c>
      <c r="N6494" s="102"/>
      <c r="O6494" s="102"/>
      <c r="P6494" s="102">
        <f t="shared" si="2272"/>
        <v>0</v>
      </c>
      <c r="Q6494" s="102">
        <f t="shared" si="2273"/>
        <v>0</v>
      </c>
      <c r="R6494" s="35"/>
    </row>
    <row r="6495" spans="1:18" x14ac:dyDescent="0.3">
      <c r="A6495" s="40" t="s">
        <v>2075</v>
      </c>
      <c r="B6495" s="40" t="s">
        <v>154</v>
      </c>
      <c r="C6495" s="40" t="s">
        <v>1017</v>
      </c>
      <c r="D6495" s="40" t="s">
        <v>2244</v>
      </c>
      <c r="E6495" s="88" t="s">
        <v>3016</v>
      </c>
      <c r="F6495" s="40" t="s">
        <v>2249</v>
      </c>
      <c r="G6495" s="81" t="s">
        <v>3051</v>
      </c>
      <c r="H6495" s="9" t="s">
        <v>8</v>
      </c>
      <c r="I6495" s="102">
        <v>0</v>
      </c>
      <c r="J6495" s="102">
        <v>0</v>
      </c>
      <c r="K6495" s="102"/>
      <c r="L6495" s="102">
        <f t="shared" si="2270"/>
        <v>0</v>
      </c>
      <c r="M6495" s="102">
        <v>0</v>
      </c>
      <c r="N6495" s="102"/>
      <c r="O6495" s="102"/>
      <c r="P6495" s="102">
        <f t="shared" si="2272"/>
        <v>0</v>
      </c>
      <c r="Q6495" s="102" t="str">
        <f t="shared" si="2273"/>
        <v>-</v>
      </c>
      <c r="R6495" s="35"/>
    </row>
    <row r="6496" spans="1:18" x14ac:dyDescent="0.3">
      <c r="A6496" s="40" t="s">
        <v>2075</v>
      </c>
      <c r="B6496" s="40" t="s">
        <v>154</v>
      </c>
      <c r="C6496" s="40" t="s">
        <v>1017</v>
      </c>
      <c r="D6496" s="40" t="s">
        <v>2244</v>
      </c>
      <c r="E6496" s="88" t="s">
        <v>3016</v>
      </c>
      <c r="F6496" s="40" t="s">
        <v>2250</v>
      </c>
      <c r="G6496" s="81" t="s">
        <v>3051</v>
      </c>
      <c r="H6496" s="9" t="s">
        <v>11</v>
      </c>
      <c r="I6496" s="102">
        <v>7830</v>
      </c>
      <c r="J6496" s="102">
        <v>7830</v>
      </c>
      <c r="K6496" s="102"/>
      <c r="L6496" s="102">
        <f t="shared" si="2270"/>
        <v>4000</v>
      </c>
      <c r="M6496" s="102">
        <v>0</v>
      </c>
      <c r="N6496" s="102">
        <v>4000</v>
      </c>
      <c r="O6496" s="102"/>
      <c r="P6496" s="102">
        <f t="shared" si="2272"/>
        <v>4000</v>
      </c>
      <c r="Q6496" s="102">
        <f t="shared" si="2273"/>
        <v>51.085568326947637</v>
      </c>
      <c r="R6496" s="35"/>
    </row>
    <row r="6497" spans="1:18" x14ac:dyDescent="0.3">
      <c r="A6497" s="40" t="s">
        <v>2075</v>
      </c>
      <c r="B6497" s="40" t="s">
        <v>154</v>
      </c>
      <c r="C6497" s="40" t="s">
        <v>1017</v>
      </c>
      <c r="D6497" s="40" t="s">
        <v>2244</v>
      </c>
      <c r="E6497" s="52" t="s">
        <v>124</v>
      </c>
      <c r="F6497" s="52" t="s">
        <v>0</v>
      </c>
      <c r="G6497" s="52" t="s">
        <v>0</v>
      </c>
      <c r="H6497" s="6" t="s">
        <v>14</v>
      </c>
      <c r="I6497" s="104">
        <f>SUM(I6498)</f>
        <v>55203</v>
      </c>
      <c r="J6497" s="104">
        <f>SUM(J6498)</f>
        <v>55203</v>
      </c>
      <c r="K6497" s="104">
        <f>SUM(K6498)</f>
        <v>0</v>
      </c>
      <c r="L6497" s="104">
        <f t="shared" si="2270"/>
        <v>15391</v>
      </c>
      <c r="M6497" s="104">
        <f>SUM(M6498)</f>
        <v>4391</v>
      </c>
      <c r="N6497" s="104">
        <f t="shared" ref="N6497:O6497" si="2287">SUM(N6498)</f>
        <v>6000</v>
      </c>
      <c r="O6497" s="104">
        <f t="shared" si="2287"/>
        <v>5000</v>
      </c>
      <c r="P6497" s="104">
        <f t="shared" si="2272"/>
        <v>15391</v>
      </c>
      <c r="Q6497" s="104">
        <f t="shared" si="2273"/>
        <v>27.880731119685525</v>
      </c>
      <c r="R6497" s="35"/>
    </row>
    <row r="6498" spans="1:18" x14ac:dyDescent="0.3">
      <c r="A6498" s="40" t="s">
        <v>2075</v>
      </c>
      <c r="B6498" s="40" t="s">
        <v>154</v>
      </c>
      <c r="C6498" s="40" t="s">
        <v>1017</v>
      </c>
      <c r="D6498" s="40" t="s">
        <v>2244</v>
      </c>
      <c r="E6498" s="88" t="s">
        <v>3017</v>
      </c>
      <c r="F6498" s="40"/>
      <c r="G6498" s="81" t="s">
        <v>3051</v>
      </c>
      <c r="H6498" s="9" t="s">
        <v>15</v>
      </c>
      <c r="I6498" s="102">
        <v>55203</v>
      </c>
      <c r="J6498" s="102">
        <v>55203</v>
      </c>
      <c r="K6498" s="102"/>
      <c r="L6498" s="102">
        <f t="shared" si="2270"/>
        <v>15391</v>
      </c>
      <c r="M6498" s="102">
        <v>4391</v>
      </c>
      <c r="N6498" s="102">
        <v>6000</v>
      </c>
      <c r="O6498" s="102">
        <v>5000</v>
      </c>
      <c r="P6498" s="102">
        <f t="shared" si="2272"/>
        <v>15391</v>
      </c>
      <c r="Q6498" s="102">
        <f t="shared" si="2273"/>
        <v>27.880731119685525</v>
      </c>
      <c r="R6498" s="35"/>
    </row>
    <row r="6499" spans="1:18" x14ac:dyDescent="0.3">
      <c r="A6499" s="40" t="s">
        <v>2075</v>
      </c>
      <c r="B6499" s="40" t="s">
        <v>154</v>
      </c>
      <c r="C6499" s="40" t="s">
        <v>1017</v>
      </c>
      <c r="D6499" s="40" t="s">
        <v>2244</v>
      </c>
      <c r="E6499" s="52" t="s">
        <v>125</v>
      </c>
      <c r="F6499" s="52" t="s">
        <v>0</v>
      </c>
      <c r="G6499" s="52" t="s">
        <v>0</v>
      </c>
      <c r="H6499" s="6" t="s">
        <v>16</v>
      </c>
      <c r="I6499" s="104">
        <f>SUM(I6500:I6508)</f>
        <v>501403</v>
      </c>
      <c r="J6499" s="104">
        <f>SUM(J6500:J6508)</f>
        <v>390403</v>
      </c>
      <c r="K6499" s="104">
        <f>SUM(K6500:K6508)</f>
        <v>0</v>
      </c>
      <c r="L6499" s="104">
        <f t="shared" si="2270"/>
        <v>70686</v>
      </c>
      <c r="M6499" s="104">
        <f>SUM(M6500:M6508)</f>
        <v>136</v>
      </c>
      <c r="N6499" s="104">
        <f t="shared" ref="N6499:O6499" si="2288">SUM(N6500:N6508)</f>
        <v>32250</v>
      </c>
      <c r="O6499" s="104">
        <f t="shared" si="2288"/>
        <v>38300</v>
      </c>
      <c r="P6499" s="104">
        <f t="shared" si="2272"/>
        <v>70686</v>
      </c>
      <c r="Q6499" s="104">
        <f t="shared" si="2273"/>
        <v>18.105905948468635</v>
      </c>
      <c r="R6499" s="35"/>
    </row>
    <row r="6500" spans="1:18" x14ac:dyDescent="0.3">
      <c r="A6500" s="40" t="s">
        <v>2075</v>
      </c>
      <c r="B6500" s="40" t="s">
        <v>154</v>
      </c>
      <c r="C6500" s="40" t="s">
        <v>1017</v>
      </c>
      <c r="D6500" s="40" t="s">
        <v>2244</v>
      </c>
      <c r="E6500" s="88" t="s">
        <v>3018</v>
      </c>
      <c r="F6500" s="40"/>
      <c r="G6500" s="81" t="s">
        <v>3051</v>
      </c>
      <c r="H6500" s="9" t="s">
        <v>17</v>
      </c>
      <c r="I6500" s="102">
        <v>6500</v>
      </c>
      <c r="J6500" s="102">
        <v>500</v>
      </c>
      <c r="K6500" s="102"/>
      <c r="L6500" s="102">
        <f t="shared" si="2270"/>
        <v>0</v>
      </c>
      <c r="M6500" s="102">
        <v>0</v>
      </c>
      <c r="N6500" s="102"/>
      <c r="O6500" s="102"/>
      <c r="P6500" s="102">
        <f t="shared" si="2272"/>
        <v>0</v>
      </c>
      <c r="Q6500" s="102">
        <f t="shared" si="2273"/>
        <v>0</v>
      </c>
      <c r="R6500" s="35"/>
    </row>
    <row r="6501" spans="1:18" x14ac:dyDescent="0.3">
      <c r="A6501" s="40" t="s">
        <v>2075</v>
      </c>
      <c r="B6501" s="40" t="s">
        <v>154</v>
      </c>
      <c r="C6501" s="40" t="s">
        <v>1017</v>
      </c>
      <c r="D6501" s="40" t="s">
        <v>2244</v>
      </c>
      <c r="E6501" s="88" t="s">
        <v>3031</v>
      </c>
      <c r="F6501" s="40"/>
      <c r="G6501" s="81" t="s">
        <v>3051</v>
      </c>
      <c r="H6501" s="9" t="s">
        <v>18</v>
      </c>
      <c r="I6501" s="102">
        <v>67500</v>
      </c>
      <c r="J6501" s="102">
        <v>67500</v>
      </c>
      <c r="K6501" s="102"/>
      <c r="L6501" s="102">
        <f t="shared" si="2270"/>
        <v>14000</v>
      </c>
      <c r="M6501" s="102">
        <v>0</v>
      </c>
      <c r="N6501" s="102">
        <v>7000</v>
      </c>
      <c r="O6501" s="102">
        <v>7000</v>
      </c>
      <c r="P6501" s="102">
        <f t="shared" si="2272"/>
        <v>14000</v>
      </c>
      <c r="Q6501" s="102">
        <f t="shared" si="2273"/>
        <v>20.74074074074074</v>
      </c>
      <c r="R6501" s="35"/>
    </row>
    <row r="6502" spans="1:18" x14ac:dyDescent="0.3">
      <c r="A6502" s="40" t="s">
        <v>2075</v>
      </c>
      <c r="B6502" s="40" t="s">
        <v>154</v>
      </c>
      <c r="C6502" s="40" t="s">
        <v>1017</v>
      </c>
      <c r="D6502" s="40" t="s">
        <v>2244</v>
      </c>
      <c r="E6502" s="88" t="s">
        <v>3032</v>
      </c>
      <c r="F6502" s="40"/>
      <c r="G6502" s="81" t="s">
        <v>3051</v>
      </c>
      <c r="H6502" s="9" t="s">
        <v>19</v>
      </c>
      <c r="I6502" s="102">
        <v>30000</v>
      </c>
      <c r="J6502" s="102">
        <v>25000</v>
      </c>
      <c r="K6502" s="102"/>
      <c r="L6502" s="102">
        <f t="shared" si="2270"/>
        <v>4000</v>
      </c>
      <c r="M6502" s="102">
        <v>0</v>
      </c>
      <c r="N6502" s="102">
        <v>2000</v>
      </c>
      <c r="O6502" s="102">
        <v>2000</v>
      </c>
      <c r="P6502" s="102">
        <f t="shared" si="2272"/>
        <v>4000</v>
      </c>
      <c r="Q6502" s="102">
        <f t="shared" si="2273"/>
        <v>16</v>
      </c>
      <c r="R6502" s="35"/>
    </row>
    <row r="6503" spans="1:18" x14ac:dyDescent="0.3">
      <c r="A6503" s="40" t="s">
        <v>2075</v>
      </c>
      <c r="B6503" s="40" t="s">
        <v>154</v>
      </c>
      <c r="C6503" s="40" t="s">
        <v>1017</v>
      </c>
      <c r="D6503" s="40" t="s">
        <v>2244</v>
      </c>
      <c r="E6503" s="88" t="s">
        <v>3026</v>
      </c>
      <c r="F6503" s="40"/>
      <c r="G6503" s="81" t="s">
        <v>3051</v>
      </c>
      <c r="H6503" s="9" t="s">
        <v>20</v>
      </c>
      <c r="I6503" s="102">
        <v>21500</v>
      </c>
      <c r="J6503" s="102">
        <v>8500</v>
      </c>
      <c r="K6503" s="102"/>
      <c r="L6503" s="102">
        <f t="shared" si="2270"/>
        <v>2000</v>
      </c>
      <c r="M6503" s="102">
        <v>0</v>
      </c>
      <c r="N6503" s="102">
        <v>1000</v>
      </c>
      <c r="O6503" s="102">
        <v>1000</v>
      </c>
      <c r="P6503" s="102">
        <f t="shared" si="2272"/>
        <v>2000</v>
      </c>
      <c r="Q6503" s="102">
        <f t="shared" si="2273"/>
        <v>23.52941176470588</v>
      </c>
      <c r="R6503" s="35"/>
    </row>
    <row r="6504" spans="1:18" x14ac:dyDescent="0.3">
      <c r="A6504" s="40" t="s">
        <v>2075</v>
      </c>
      <c r="B6504" s="40" t="s">
        <v>154</v>
      </c>
      <c r="C6504" s="40" t="s">
        <v>1017</v>
      </c>
      <c r="D6504" s="40" t="s">
        <v>2244</v>
      </c>
      <c r="E6504" s="88" t="s">
        <v>3033</v>
      </c>
      <c r="F6504" s="40"/>
      <c r="G6504" s="81" t="s">
        <v>3051</v>
      </c>
      <c r="H6504" s="9" t="s">
        <v>21</v>
      </c>
      <c r="I6504" s="102">
        <v>4250</v>
      </c>
      <c r="J6504" s="102">
        <v>2250</v>
      </c>
      <c r="K6504" s="102"/>
      <c r="L6504" s="102">
        <f t="shared" si="2270"/>
        <v>500</v>
      </c>
      <c r="M6504" s="102">
        <v>0</v>
      </c>
      <c r="N6504" s="102">
        <v>200</v>
      </c>
      <c r="O6504" s="102">
        <v>300</v>
      </c>
      <c r="P6504" s="102">
        <f t="shared" si="2272"/>
        <v>500</v>
      </c>
      <c r="Q6504" s="102">
        <f t="shared" si="2273"/>
        <v>22.222222222222221</v>
      </c>
      <c r="R6504" s="35"/>
    </row>
    <row r="6505" spans="1:18" x14ac:dyDescent="0.3">
      <c r="A6505" s="40" t="s">
        <v>2075</v>
      </c>
      <c r="B6505" s="40" t="s">
        <v>154</v>
      </c>
      <c r="C6505" s="40" t="s">
        <v>1017</v>
      </c>
      <c r="D6505" s="40" t="s">
        <v>2244</v>
      </c>
      <c r="E6505" s="88" t="s">
        <v>3034</v>
      </c>
      <c r="F6505" s="40"/>
      <c r="G6505" s="81" t="s">
        <v>3051</v>
      </c>
      <c r="H6505" s="9" t="s">
        <v>22</v>
      </c>
      <c r="I6505" s="102">
        <v>31000</v>
      </c>
      <c r="J6505" s="102">
        <v>21000</v>
      </c>
      <c r="K6505" s="102"/>
      <c r="L6505" s="102">
        <f t="shared" si="2270"/>
        <v>5500</v>
      </c>
      <c r="M6505" s="102">
        <v>0</v>
      </c>
      <c r="N6505" s="102">
        <v>500</v>
      </c>
      <c r="O6505" s="102">
        <v>5000</v>
      </c>
      <c r="P6505" s="102">
        <f t="shared" si="2272"/>
        <v>5500</v>
      </c>
      <c r="Q6505" s="102">
        <f t="shared" si="2273"/>
        <v>26.190476190476193</v>
      </c>
      <c r="R6505" s="35"/>
    </row>
    <row r="6506" spans="1:18" x14ac:dyDescent="0.3">
      <c r="A6506" s="40" t="s">
        <v>2075</v>
      </c>
      <c r="B6506" s="40" t="s">
        <v>154</v>
      </c>
      <c r="C6506" s="40" t="s">
        <v>1017</v>
      </c>
      <c r="D6506" s="40" t="s">
        <v>2244</v>
      </c>
      <c r="E6506" s="88" t="s">
        <v>3035</v>
      </c>
      <c r="F6506" s="40"/>
      <c r="G6506" s="81" t="s">
        <v>3051</v>
      </c>
      <c r="H6506" s="9" t="s">
        <v>23</v>
      </c>
      <c r="I6506" s="102">
        <v>46000</v>
      </c>
      <c r="J6506" s="102">
        <v>26000</v>
      </c>
      <c r="K6506" s="102"/>
      <c r="L6506" s="102">
        <f t="shared" si="2270"/>
        <v>5000</v>
      </c>
      <c r="M6506" s="102">
        <v>0</v>
      </c>
      <c r="N6506" s="102">
        <v>2000</v>
      </c>
      <c r="O6506" s="102">
        <v>3000</v>
      </c>
      <c r="P6506" s="102">
        <f t="shared" si="2272"/>
        <v>5000</v>
      </c>
      <c r="Q6506" s="102">
        <f t="shared" si="2273"/>
        <v>19.230769230769234</v>
      </c>
      <c r="R6506" s="35"/>
    </row>
    <row r="6507" spans="1:18" x14ac:dyDescent="0.3">
      <c r="A6507" s="40" t="s">
        <v>2075</v>
      </c>
      <c r="B6507" s="40" t="s">
        <v>154</v>
      </c>
      <c r="C6507" s="40" t="s">
        <v>1017</v>
      </c>
      <c r="D6507" s="40" t="s">
        <v>2244</v>
      </c>
      <c r="E6507" s="88" t="s">
        <v>3036</v>
      </c>
      <c r="F6507" s="40"/>
      <c r="G6507" s="81" t="s">
        <v>3051</v>
      </c>
      <c r="H6507" s="9" t="s">
        <v>24</v>
      </c>
      <c r="I6507" s="102">
        <v>2250</v>
      </c>
      <c r="J6507" s="102">
        <v>2250</v>
      </c>
      <c r="K6507" s="102"/>
      <c r="L6507" s="102">
        <f t="shared" si="2270"/>
        <v>500</v>
      </c>
      <c r="M6507" s="102">
        <v>0</v>
      </c>
      <c r="N6507" s="102"/>
      <c r="O6507" s="102">
        <v>500</v>
      </c>
      <c r="P6507" s="102">
        <f t="shared" si="2272"/>
        <v>500</v>
      </c>
      <c r="Q6507" s="102">
        <f t="shared" si="2273"/>
        <v>22.222222222222221</v>
      </c>
      <c r="R6507" s="35"/>
    </row>
    <row r="6508" spans="1:18" x14ac:dyDescent="0.3">
      <c r="A6508" s="41" t="s">
        <v>2075</v>
      </c>
      <c r="B6508" s="41" t="s">
        <v>154</v>
      </c>
      <c r="C6508" s="41" t="s">
        <v>1017</v>
      </c>
      <c r="D6508" s="41" t="s">
        <v>2244</v>
      </c>
      <c r="E6508" s="41" t="s">
        <v>127</v>
      </c>
      <c r="F6508" s="40" t="s">
        <v>0</v>
      </c>
      <c r="G6508" s="81" t="s">
        <v>0</v>
      </c>
      <c r="H6508" s="6" t="s">
        <v>25</v>
      </c>
      <c r="I6508" s="104">
        <f>SUM(I6509:I6511)</f>
        <v>292403</v>
      </c>
      <c r="J6508" s="104">
        <f>SUM(J6509:J6511)</f>
        <v>237403</v>
      </c>
      <c r="K6508" s="104">
        <f>SUM(K6509:K6511)</f>
        <v>0</v>
      </c>
      <c r="L6508" s="104">
        <f t="shared" si="2270"/>
        <v>39186</v>
      </c>
      <c r="M6508" s="104">
        <f>SUM(M6509:M6511)</f>
        <v>136</v>
      </c>
      <c r="N6508" s="104">
        <f t="shared" ref="N6508:O6508" si="2289">SUM(N6509:N6511)</f>
        <v>19550</v>
      </c>
      <c r="O6508" s="104">
        <f t="shared" si="2289"/>
        <v>19500</v>
      </c>
      <c r="P6508" s="104">
        <f t="shared" si="2272"/>
        <v>39186</v>
      </c>
      <c r="Q6508" s="104">
        <f t="shared" si="2273"/>
        <v>16.506109863818065</v>
      </c>
      <c r="R6508" s="35"/>
    </row>
    <row r="6509" spans="1:18" x14ac:dyDescent="0.3">
      <c r="A6509" s="40" t="s">
        <v>2075</v>
      </c>
      <c r="B6509" s="40" t="s">
        <v>154</v>
      </c>
      <c r="C6509" s="40" t="s">
        <v>1017</v>
      </c>
      <c r="D6509" s="40" t="s">
        <v>2244</v>
      </c>
      <c r="E6509" s="88" t="s">
        <v>3019</v>
      </c>
      <c r="F6509" s="40"/>
      <c r="G6509" s="81" t="s">
        <v>3051</v>
      </c>
      <c r="H6509" s="9" t="s">
        <v>25</v>
      </c>
      <c r="I6509" s="102">
        <v>287000</v>
      </c>
      <c r="J6509" s="102">
        <v>232000</v>
      </c>
      <c r="K6509" s="102"/>
      <c r="L6509" s="102">
        <f t="shared" si="2270"/>
        <v>38000</v>
      </c>
      <c r="M6509" s="102">
        <v>0</v>
      </c>
      <c r="N6509" s="102">
        <v>19000</v>
      </c>
      <c r="O6509" s="102">
        <v>19000</v>
      </c>
      <c r="P6509" s="102">
        <f t="shared" si="2272"/>
        <v>38000</v>
      </c>
      <c r="Q6509" s="102">
        <f t="shared" si="2273"/>
        <v>16.379310344827587</v>
      </c>
      <c r="R6509" s="35"/>
    </row>
    <row r="6510" spans="1:18" x14ac:dyDescent="0.3">
      <c r="A6510" s="40" t="s">
        <v>2075</v>
      </c>
      <c r="B6510" s="40" t="s">
        <v>154</v>
      </c>
      <c r="C6510" s="40" t="s">
        <v>1017</v>
      </c>
      <c r="D6510" s="40" t="s">
        <v>2244</v>
      </c>
      <c r="E6510" s="88" t="s">
        <v>3019</v>
      </c>
      <c r="F6510" s="40" t="s">
        <v>2251</v>
      </c>
      <c r="G6510" s="81" t="s">
        <v>3051</v>
      </c>
      <c r="H6510" s="9" t="s">
        <v>135</v>
      </c>
      <c r="I6510" s="102">
        <v>1403</v>
      </c>
      <c r="J6510" s="102">
        <v>1403</v>
      </c>
      <c r="K6510" s="102"/>
      <c r="L6510" s="102">
        <f t="shared" si="2270"/>
        <v>486</v>
      </c>
      <c r="M6510" s="102">
        <v>136</v>
      </c>
      <c r="N6510" s="102">
        <v>200</v>
      </c>
      <c r="O6510" s="102">
        <v>150</v>
      </c>
      <c r="P6510" s="102">
        <f t="shared" si="2272"/>
        <v>486</v>
      </c>
      <c r="Q6510" s="102">
        <f t="shared" si="2273"/>
        <v>34.640057020669992</v>
      </c>
      <c r="R6510" s="35"/>
    </row>
    <row r="6511" spans="1:18" ht="20.399999999999999" x14ac:dyDescent="0.3">
      <c r="A6511" s="40" t="s">
        <v>2075</v>
      </c>
      <c r="B6511" s="40" t="s">
        <v>154</v>
      </c>
      <c r="C6511" s="40" t="s">
        <v>1017</v>
      </c>
      <c r="D6511" s="40" t="s">
        <v>2244</v>
      </c>
      <c r="E6511" s="88" t="s">
        <v>3019</v>
      </c>
      <c r="F6511" s="40" t="s">
        <v>2252</v>
      </c>
      <c r="G6511" s="81" t="s">
        <v>3051</v>
      </c>
      <c r="H6511" s="9" t="s">
        <v>141</v>
      </c>
      <c r="I6511" s="102">
        <v>4000</v>
      </c>
      <c r="J6511" s="102">
        <v>4000</v>
      </c>
      <c r="K6511" s="102"/>
      <c r="L6511" s="102">
        <f t="shared" si="2270"/>
        <v>700</v>
      </c>
      <c r="M6511" s="102">
        <v>0</v>
      </c>
      <c r="N6511" s="102">
        <v>350</v>
      </c>
      <c r="O6511" s="102">
        <v>350</v>
      </c>
      <c r="P6511" s="102">
        <f t="shared" si="2272"/>
        <v>700</v>
      </c>
      <c r="Q6511" s="102">
        <f t="shared" si="2273"/>
        <v>17.5</v>
      </c>
      <c r="R6511" s="35"/>
    </row>
    <row r="6512" spans="1:18" s="34" customFormat="1" ht="20.399999999999999" x14ac:dyDescent="0.3">
      <c r="A6512" s="43" t="s">
        <v>0</v>
      </c>
      <c r="B6512" s="43" t="s">
        <v>0</v>
      </c>
      <c r="C6512" s="43" t="s">
        <v>0</v>
      </c>
      <c r="D6512" s="49" t="s">
        <v>0</v>
      </c>
      <c r="E6512" s="49" t="s">
        <v>0</v>
      </c>
      <c r="F6512" s="49" t="s">
        <v>0</v>
      </c>
      <c r="G6512" s="49" t="s">
        <v>0</v>
      </c>
      <c r="H6512" s="21" t="s">
        <v>35</v>
      </c>
      <c r="I6512" s="112">
        <f t="shared" ref="I6512:O6513" si="2290">SUM(I6513)</f>
        <v>100</v>
      </c>
      <c r="J6512" s="112">
        <f t="shared" si="2290"/>
        <v>100</v>
      </c>
      <c r="K6512" s="112">
        <f t="shared" si="2290"/>
        <v>0</v>
      </c>
      <c r="L6512" s="112">
        <f t="shared" ref="L6512:L6575" si="2291">SUM(M6512:O6512)</f>
        <v>0</v>
      </c>
      <c r="M6512" s="112">
        <f t="shared" si="2290"/>
        <v>0</v>
      </c>
      <c r="N6512" s="112">
        <f t="shared" si="2290"/>
        <v>0</v>
      </c>
      <c r="O6512" s="112">
        <f t="shared" si="2290"/>
        <v>0</v>
      </c>
      <c r="P6512" s="112">
        <f t="shared" si="2272"/>
        <v>0</v>
      </c>
      <c r="Q6512" s="112">
        <f t="shared" si="2273"/>
        <v>0</v>
      </c>
      <c r="R6512" s="35"/>
    </row>
    <row r="6513" spans="1:18" x14ac:dyDescent="0.3">
      <c r="A6513" s="40" t="s">
        <v>2075</v>
      </c>
      <c r="B6513" s="40" t="s">
        <v>154</v>
      </c>
      <c r="C6513" s="40" t="s">
        <v>1017</v>
      </c>
      <c r="D6513" s="40" t="s">
        <v>2244</v>
      </c>
      <c r="E6513" s="52" t="s">
        <v>142</v>
      </c>
      <c r="F6513" s="52" t="s">
        <v>0</v>
      </c>
      <c r="G6513" s="52" t="s">
        <v>0</v>
      </c>
      <c r="H6513" s="6" t="s">
        <v>27</v>
      </c>
      <c r="I6513" s="104">
        <f t="shared" si="2290"/>
        <v>100</v>
      </c>
      <c r="J6513" s="104">
        <f t="shared" si="2290"/>
        <v>100</v>
      </c>
      <c r="K6513" s="104">
        <f t="shared" si="2290"/>
        <v>0</v>
      </c>
      <c r="L6513" s="104">
        <f t="shared" si="2291"/>
        <v>0</v>
      </c>
      <c r="M6513" s="104">
        <f t="shared" si="2290"/>
        <v>0</v>
      </c>
      <c r="N6513" s="104">
        <f t="shared" si="2290"/>
        <v>0</v>
      </c>
      <c r="O6513" s="104">
        <f t="shared" si="2290"/>
        <v>0</v>
      </c>
      <c r="P6513" s="104">
        <f t="shared" ref="P6513:P6576" si="2292">K6513+L6513</f>
        <v>0</v>
      </c>
      <c r="Q6513" s="104">
        <f t="shared" ref="Q6513:Q6576" si="2293">IF(J6513=0,"-",P6513/J6513*100)</f>
        <v>0</v>
      </c>
      <c r="R6513" s="35"/>
    </row>
    <row r="6514" spans="1:18" x14ac:dyDescent="0.3">
      <c r="A6514" s="40" t="s">
        <v>2075</v>
      </c>
      <c r="B6514" s="40" t="s">
        <v>154</v>
      </c>
      <c r="C6514" s="40" t="s">
        <v>1017</v>
      </c>
      <c r="D6514" s="40" t="s">
        <v>2244</v>
      </c>
      <c r="E6514" s="88" t="s">
        <v>3021</v>
      </c>
      <c r="F6514" s="40"/>
      <c r="G6514" s="81" t="s">
        <v>3051</v>
      </c>
      <c r="H6514" s="9" t="s">
        <v>34</v>
      </c>
      <c r="I6514" s="102">
        <v>100</v>
      </c>
      <c r="J6514" s="102">
        <v>100</v>
      </c>
      <c r="K6514" s="102"/>
      <c r="L6514" s="102">
        <f t="shared" si="2291"/>
        <v>0</v>
      </c>
      <c r="M6514" s="102">
        <v>0</v>
      </c>
      <c r="N6514" s="102"/>
      <c r="O6514" s="102"/>
      <c r="P6514" s="102">
        <f t="shared" si="2292"/>
        <v>0</v>
      </c>
      <c r="Q6514" s="102">
        <f t="shared" si="2293"/>
        <v>0</v>
      </c>
      <c r="R6514" s="35"/>
    </row>
    <row r="6515" spans="1:18" s="34" customFormat="1" ht="20.399999999999999" x14ac:dyDescent="0.3">
      <c r="A6515" s="43" t="s">
        <v>0</v>
      </c>
      <c r="B6515" s="43" t="s">
        <v>0</v>
      </c>
      <c r="C6515" s="43" t="s">
        <v>0</v>
      </c>
      <c r="D6515" s="49" t="s">
        <v>0</v>
      </c>
      <c r="E6515" s="49" t="s">
        <v>0</v>
      </c>
      <c r="F6515" s="49" t="s">
        <v>0</v>
      </c>
      <c r="G6515" s="49" t="s">
        <v>0</v>
      </c>
      <c r="H6515" s="21" t="s">
        <v>53</v>
      </c>
      <c r="I6515" s="112">
        <f>SUM(I6516)</f>
        <v>51100</v>
      </c>
      <c r="J6515" s="112">
        <f>SUM(J6516)</f>
        <v>16100</v>
      </c>
      <c r="K6515" s="112">
        <f>SUM(K6516)</f>
        <v>0</v>
      </c>
      <c r="L6515" s="112">
        <f t="shared" si="2291"/>
        <v>5000</v>
      </c>
      <c r="M6515" s="112">
        <f>SUM(M6516)</f>
        <v>0</v>
      </c>
      <c r="N6515" s="112">
        <f t="shared" ref="N6515:O6515" si="2294">SUM(N6516)</f>
        <v>0</v>
      </c>
      <c r="O6515" s="112">
        <f t="shared" si="2294"/>
        <v>5000</v>
      </c>
      <c r="P6515" s="112">
        <f t="shared" si="2292"/>
        <v>5000</v>
      </c>
      <c r="Q6515" s="112">
        <f t="shared" si="2293"/>
        <v>31.05590062111801</v>
      </c>
      <c r="R6515" s="35"/>
    </row>
    <row r="6516" spans="1:18" x14ac:dyDescent="0.3">
      <c r="A6516" s="40" t="s">
        <v>2075</v>
      </c>
      <c r="B6516" s="40" t="s">
        <v>154</v>
      </c>
      <c r="C6516" s="40" t="s">
        <v>1017</v>
      </c>
      <c r="D6516" s="40" t="s">
        <v>2244</v>
      </c>
      <c r="E6516" s="52" t="s">
        <v>149</v>
      </c>
      <c r="F6516" s="52" t="s">
        <v>0</v>
      </c>
      <c r="G6516" s="52" t="s">
        <v>0</v>
      </c>
      <c r="H6516" s="6" t="s">
        <v>46</v>
      </c>
      <c r="I6516" s="104">
        <f>SUM(I6517:I6518)</f>
        <v>51100</v>
      </c>
      <c r="J6516" s="104">
        <f>SUM(J6517:J6518)</f>
        <v>16100</v>
      </c>
      <c r="K6516" s="104">
        <f>SUM(K6517:K6518)</f>
        <v>0</v>
      </c>
      <c r="L6516" s="104">
        <f t="shared" si="2291"/>
        <v>5000</v>
      </c>
      <c r="M6516" s="104">
        <f>SUM(M6517:M6518)</f>
        <v>0</v>
      </c>
      <c r="N6516" s="104">
        <f t="shared" ref="N6516:O6516" si="2295">SUM(N6517:N6518)</f>
        <v>0</v>
      </c>
      <c r="O6516" s="104">
        <f t="shared" si="2295"/>
        <v>5000</v>
      </c>
      <c r="P6516" s="104">
        <f t="shared" si="2292"/>
        <v>5000</v>
      </c>
      <c r="Q6516" s="104">
        <f t="shared" si="2293"/>
        <v>31.05590062111801</v>
      </c>
      <c r="R6516" s="35"/>
    </row>
    <row r="6517" spans="1:18" x14ac:dyDescent="0.3">
      <c r="A6517" s="40" t="s">
        <v>2075</v>
      </c>
      <c r="B6517" s="40" t="s">
        <v>154</v>
      </c>
      <c r="C6517" s="40" t="s">
        <v>1017</v>
      </c>
      <c r="D6517" s="40" t="s">
        <v>2244</v>
      </c>
      <c r="E6517" s="88" t="s">
        <v>3022</v>
      </c>
      <c r="F6517" s="40"/>
      <c r="G6517" s="81" t="s">
        <v>3051</v>
      </c>
      <c r="H6517" s="9" t="s">
        <v>49</v>
      </c>
      <c r="I6517" s="102">
        <v>51000</v>
      </c>
      <c r="J6517" s="102">
        <v>16000</v>
      </c>
      <c r="K6517" s="102"/>
      <c r="L6517" s="102">
        <f t="shared" si="2291"/>
        <v>5000</v>
      </c>
      <c r="M6517" s="102">
        <v>0</v>
      </c>
      <c r="N6517" s="102"/>
      <c r="O6517" s="102">
        <v>5000</v>
      </c>
      <c r="P6517" s="102">
        <f t="shared" si="2292"/>
        <v>5000</v>
      </c>
      <c r="Q6517" s="102">
        <f t="shared" si="2293"/>
        <v>31.25</v>
      </c>
      <c r="R6517" s="35"/>
    </row>
    <row r="6518" spans="1:18" x14ac:dyDescent="0.3">
      <c r="A6518" s="40" t="s">
        <v>2075</v>
      </c>
      <c r="B6518" s="40" t="s">
        <v>154</v>
      </c>
      <c r="C6518" s="40" t="s">
        <v>1017</v>
      </c>
      <c r="D6518" s="40" t="s">
        <v>2244</v>
      </c>
      <c r="E6518" s="88" t="s">
        <v>3037</v>
      </c>
      <c r="F6518" s="40"/>
      <c r="G6518" s="81" t="s">
        <v>3051</v>
      </c>
      <c r="H6518" s="9" t="s">
        <v>52</v>
      </c>
      <c r="I6518" s="102">
        <v>100</v>
      </c>
      <c r="J6518" s="102">
        <v>100</v>
      </c>
      <c r="K6518" s="102"/>
      <c r="L6518" s="102">
        <f t="shared" si="2291"/>
        <v>0</v>
      </c>
      <c r="M6518" s="102">
        <v>0</v>
      </c>
      <c r="N6518" s="102"/>
      <c r="O6518" s="102"/>
      <c r="P6518" s="102">
        <f t="shared" si="2292"/>
        <v>0</v>
      </c>
      <c r="Q6518" s="102">
        <f t="shared" si="2293"/>
        <v>0</v>
      </c>
      <c r="R6518" s="35"/>
    </row>
    <row r="6519" spans="1:18" s="34" customFormat="1" x14ac:dyDescent="0.3">
      <c r="A6519" s="49" t="s">
        <v>0</v>
      </c>
      <c r="B6519" s="49" t="s">
        <v>0</v>
      </c>
      <c r="C6519" s="49" t="s">
        <v>0</v>
      </c>
      <c r="D6519" s="49" t="s">
        <v>0</v>
      </c>
      <c r="E6519" s="49" t="s">
        <v>0</v>
      </c>
      <c r="F6519" s="49" t="s">
        <v>0</v>
      </c>
      <c r="G6519" s="49" t="s">
        <v>0</v>
      </c>
      <c r="H6519" s="21" t="s">
        <v>2253</v>
      </c>
      <c r="I6519" s="112">
        <f>SUM(I6515,I6512,I6488)</f>
        <v>1231222</v>
      </c>
      <c r="J6519" s="112">
        <f>SUM(J6515,J6512,J6488)</f>
        <v>1085222</v>
      </c>
      <c r="K6519" s="112">
        <f>SUM(K6515,K6512,K6488)</f>
        <v>0</v>
      </c>
      <c r="L6519" s="112">
        <f t="shared" si="2291"/>
        <v>244460</v>
      </c>
      <c r="M6519" s="112">
        <f>SUM(M6515,M6512,M6488)</f>
        <v>51954</v>
      </c>
      <c r="N6519" s="112">
        <f t="shared" ref="N6519:O6519" si="2296">SUM(N6515,N6512,N6488)</f>
        <v>93228</v>
      </c>
      <c r="O6519" s="112">
        <f t="shared" si="2296"/>
        <v>99278</v>
      </c>
      <c r="P6519" s="112">
        <f t="shared" si="2292"/>
        <v>244460</v>
      </c>
      <c r="Q6519" s="112">
        <f t="shared" si="2293"/>
        <v>22.526266515054065</v>
      </c>
      <c r="R6519" s="35"/>
    </row>
    <row r="6520" spans="1:18" ht="15" thickBot="1" x14ac:dyDescent="0.35">
      <c r="A6520" s="81" t="s">
        <v>0</v>
      </c>
      <c r="B6520" s="81" t="s">
        <v>0</v>
      </c>
      <c r="C6520" s="81" t="s">
        <v>0</v>
      </c>
      <c r="D6520" s="81" t="s">
        <v>0</v>
      </c>
      <c r="E6520" s="81" t="s">
        <v>0</v>
      </c>
      <c r="F6520" s="81" t="s">
        <v>0</v>
      </c>
      <c r="G6520" s="81" t="s">
        <v>0</v>
      </c>
      <c r="H6520" s="6" t="s">
        <v>152</v>
      </c>
      <c r="I6520" s="104">
        <v>30</v>
      </c>
      <c r="J6520" s="104">
        <v>30</v>
      </c>
      <c r="K6520" s="104"/>
      <c r="L6520" s="104"/>
      <c r="M6520" s="104"/>
      <c r="N6520" s="104"/>
      <c r="O6520" s="104"/>
      <c r="P6520" s="104"/>
      <c r="Q6520" s="104"/>
      <c r="R6520" s="35"/>
    </row>
    <row r="6521" spans="1:18" s="34" customFormat="1" ht="31.2" thickBot="1" x14ac:dyDescent="0.35">
      <c r="A6521" s="127" t="s">
        <v>0</v>
      </c>
      <c r="B6521" s="127" t="s">
        <v>0</v>
      </c>
      <c r="C6521" s="127" t="s">
        <v>0</v>
      </c>
      <c r="D6521" s="127" t="s">
        <v>0</v>
      </c>
      <c r="E6521" s="127" t="s">
        <v>0</v>
      </c>
      <c r="F6521" s="127" t="s">
        <v>0</v>
      </c>
      <c r="G6521" s="127" t="s">
        <v>0</v>
      </c>
      <c r="H6521" s="29" t="s">
        <v>63</v>
      </c>
      <c r="I6521" s="124" t="s">
        <v>3013</v>
      </c>
      <c r="J6521" s="124" t="s">
        <v>2</v>
      </c>
      <c r="K6521" s="124" t="s">
        <v>3097</v>
      </c>
      <c r="L6521" s="124" t="s">
        <v>3097</v>
      </c>
      <c r="M6521" s="124" t="s">
        <v>3098</v>
      </c>
      <c r="N6521" s="124" t="s">
        <v>3099</v>
      </c>
      <c r="O6521" s="124" t="s">
        <v>3100</v>
      </c>
      <c r="P6521" s="124" t="s">
        <v>3097</v>
      </c>
      <c r="Q6521" s="126" t="s">
        <v>3101</v>
      </c>
      <c r="R6521" s="35"/>
    </row>
    <row r="6522" spans="1:18" x14ac:dyDescent="0.3">
      <c r="A6522" s="128"/>
      <c r="B6522" s="128"/>
      <c r="C6522" s="128"/>
      <c r="D6522" s="128"/>
      <c r="E6522" s="128"/>
      <c r="F6522" s="128"/>
      <c r="G6522" s="128"/>
      <c r="H6522" s="10" t="s">
        <v>0</v>
      </c>
      <c r="I6522" s="103">
        <v>1</v>
      </c>
      <c r="J6522" s="103">
        <v>2</v>
      </c>
      <c r="K6522" s="103">
        <v>3</v>
      </c>
      <c r="L6522" s="103" t="s">
        <v>3</v>
      </c>
      <c r="M6522" s="103">
        <v>5</v>
      </c>
      <c r="N6522" s="103">
        <v>6</v>
      </c>
      <c r="O6522" s="103">
        <v>7</v>
      </c>
      <c r="P6522" s="103" t="s">
        <v>3102</v>
      </c>
      <c r="Q6522" s="103">
        <v>9</v>
      </c>
      <c r="R6522" s="35"/>
    </row>
    <row r="6523" spans="1:18" x14ac:dyDescent="0.3">
      <c r="A6523" s="128"/>
      <c r="B6523" s="128"/>
      <c r="C6523" s="128"/>
      <c r="D6523" s="128"/>
      <c r="E6523" s="128"/>
      <c r="F6523" s="128"/>
      <c r="G6523" s="128"/>
      <c r="H6523" s="11" t="s">
        <v>96</v>
      </c>
      <c r="I6523" s="105">
        <f>SUM(I6519)</f>
        <v>1231222</v>
      </c>
      <c r="J6523" s="105">
        <f>SUM(J6519)</f>
        <v>1085222</v>
      </c>
      <c r="K6523" s="105">
        <f>SUM(K6519)</f>
        <v>0</v>
      </c>
      <c r="L6523" s="105">
        <f t="shared" si="2291"/>
        <v>244460</v>
      </c>
      <c r="M6523" s="105">
        <f>SUM(M6519)</f>
        <v>51954</v>
      </c>
      <c r="N6523" s="105">
        <f t="shared" ref="N6523:O6523" si="2297">SUM(N6519)</f>
        <v>93228</v>
      </c>
      <c r="O6523" s="105">
        <f t="shared" si="2297"/>
        <v>99278</v>
      </c>
      <c r="P6523" s="105">
        <f t="shared" si="2292"/>
        <v>244460</v>
      </c>
      <c r="Q6523" s="105">
        <f t="shared" si="2293"/>
        <v>22.526266515054065</v>
      </c>
      <c r="R6523" s="35"/>
    </row>
    <row r="6524" spans="1:18" x14ac:dyDescent="0.3">
      <c r="A6524" s="128"/>
      <c r="B6524" s="128"/>
      <c r="C6524" s="128"/>
      <c r="D6524" s="128"/>
      <c r="E6524" s="128"/>
      <c r="F6524" s="128"/>
      <c r="G6524" s="128"/>
      <c r="H6524" s="12" t="s">
        <v>62</v>
      </c>
      <c r="I6524" s="105">
        <f>SUM(I6523)</f>
        <v>1231222</v>
      </c>
      <c r="J6524" s="105">
        <f>SUM(J6523)</f>
        <v>1085222</v>
      </c>
      <c r="K6524" s="105">
        <f>SUM(K6523)</f>
        <v>0</v>
      </c>
      <c r="L6524" s="105">
        <f t="shared" si="2291"/>
        <v>244460</v>
      </c>
      <c r="M6524" s="105">
        <f>SUM(M6523)</f>
        <v>51954</v>
      </c>
      <c r="N6524" s="105">
        <f t="shared" ref="N6524:O6524" si="2298">SUM(N6523)</f>
        <v>93228</v>
      </c>
      <c r="O6524" s="105">
        <f t="shared" si="2298"/>
        <v>99278</v>
      </c>
      <c r="P6524" s="105">
        <f t="shared" si="2292"/>
        <v>244460</v>
      </c>
      <c r="Q6524" s="105">
        <f t="shared" si="2293"/>
        <v>22.526266515054065</v>
      </c>
      <c r="R6524" s="35"/>
    </row>
    <row r="6525" spans="1:18" x14ac:dyDescent="0.3">
      <c r="A6525" s="129"/>
      <c r="B6525" s="129"/>
      <c r="C6525" s="129"/>
      <c r="D6525" s="129"/>
      <c r="E6525" s="129"/>
      <c r="F6525" s="129"/>
      <c r="G6525" s="129"/>
      <c r="R6525" s="35"/>
    </row>
    <row r="6526" spans="1:18" x14ac:dyDescent="0.3">
      <c r="A6526" s="81" t="s">
        <v>0</v>
      </c>
      <c r="B6526" s="81" t="s">
        <v>0</v>
      </c>
      <c r="C6526" s="81" t="s">
        <v>0</v>
      </c>
      <c r="D6526" s="81" t="s">
        <v>0</v>
      </c>
      <c r="E6526" s="81" t="s">
        <v>0</v>
      </c>
      <c r="F6526" s="81" t="s">
        <v>0</v>
      </c>
      <c r="G6526" s="81" t="s">
        <v>0</v>
      </c>
      <c r="H6526" s="13" t="s">
        <v>0</v>
      </c>
      <c r="I6526" s="106"/>
      <c r="J6526" s="106"/>
      <c r="K6526" s="106"/>
      <c r="L6526" s="106"/>
      <c r="M6526" s="106"/>
      <c r="N6526" s="106"/>
      <c r="O6526" s="106"/>
      <c r="P6526" s="106"/>
      <c r="Q6526" s="106"/>
      <c r="R6526" s="35"/>
    </row>
    <row r="6527" spans="1:18" s="34" customFormat="1" x14ac:dyDescent="0.3">
      <c r="A6527" s="49" t="s">
        <v>0</v>
      </c>
      <c r="B6527" s="49" t="s">
        <v>0</v>
      </c>
      <c r="C6527" s="49" t="s">
        <v>0</v>
      </c>
      <c r="D6527" s="49" t="s">
        <v>0</v>
      </c>
      <c r="E6527" s="49" t="s">
        <v>0</v>
      </c>
      <c r="F6527" s="49" t="s">
        <v>0</v>
      </c>
      <c r="G6527" s="49" t="s">
        <v>0</v>
      </c>
      <c r="H6527" s="21" t="s">
        <v>2254</v>
      </c>
      <c r="I6527" s="112">
        <f>SUM(I5969)</f>
        <v>20948272</v>
      </c>
      <c r="J6527" s="112">
        <f>SUM(J5969)</f>
        <v>19709332</v>
      </c>
      <c r="K6527" s="112">
        <f>SUM(K5969)</f>
        <v>0</v>
      </c>
      <c r="L6527" s="112">
        <f t="shared" si="2291"/>
        <v>4808174</v>
      </c>
      <c r="M6527" s="112">
        <f>SUM(M5969)</f>
        <v>1407129</v>
      </c>
      <c r="N6527" s="112">
        <f t="shared" ref="N6527:O6527" si="2299">SUM(N5969)</f>
        <v>1719345</v>
      </c>
      <c r="O6527" s="112">
        <f t="shared" si="2299"/>
        <v>1681700</v>
      </c>
      <c r="P6527" s="112">
        <f t="shared" si="2292"/>
        <v>4808174</v>
      </c>
      <c r="Q6527" s="112">
        <f t="shared" si="2293"/>
        <v>24.395418373387795</v>
      </c>
      <c r="R6527" s="35"/>
    </row>
    <row r="6528" spans="1:18" x14ac:dyDescent="0.3">
      <c r="A6528" s="81" t="s">
        <v>0</v>
      </c>
      <c r="B6528" s="81" t="s">
        <v>0</v>
      </c>
      <c r="C6528" s="81" t="s">
        <v>0</v>
      </c>
      <c r="D6528" s="81" t="s">
        <v>0</v>
      </c>
      <c r="E6528" s="81" t="s">
        <v>0</v>
      </c>
      <c r="F6528" s="81" t="s">
        <v>0</v>
      </c>
      <c r="G6528" s="81" t="s">
        <v>0</v>
      </c>
      <c r="H6528" s="6" t="s">
        <v>152</v>
      </c>
      <c r="I6528" s="104">
        <f>I6520+I6478+I6436+I6393+I6353+I6312+I6257+I6210+I6170+I6130+I6090+I6049+I6008</f>
        <v>605</v>
      </c>
      <c r="J6528" s="104">
        <f>J6520+J6478+J6436+J6393+J6353+J6312+J6257+J6210+J6170+J6130+J6090+J6049+J6008</f>
        <v>605</v>
      </c>
      <c r="K6528" s="104"/>
      <c r="L6528" s="104"/>
      <c r="M6528" s="104"/>
      <c r="N6528" s="104"/>
      <c r="O6528" s="104"/>
      <c r="P6528" s="104"/>
      <c r="Q6528" s="104"/>
      <c r="R6528" s="35"/>
    </row>
    <row r="6529" spans="1:18" x14ac:dyDescent="0.3">
      <c r="A6529" s="81" t="s">
        <v>0</v>
      </c>
      <c r="B6529" s="81" t="s">
        <v>0</v>
      </c>
      <c r="C6529" s="81" t="s">
        <v>0</v>
      </c>
      <c r="D6529" s="81" t="s">
        <v>0</v>
      </c>
      <c r="E6529" s="81" t="s">
        <v>0</v>
      </c>
      <c r="F6529" s="81" t="s">
        <v>0</v>
      </c>
      <c r="G6529" s="81" t="s">
        <v>0</v>
      </c>
      <c r="H6529" s="14" t="s">
        <v>0</v>
      </c>
      <c r="I6529" s="107"/>
      <c r="J6529" s="107"/>
      <c r="K6529" s="107"/>
      <c r="L6529" s="107"/>
      <c r="M6529" s="107"/>
      <c r="N6529" s="107"/>
      <c r="O6529" s="107"/>
      <c r="P6529" s="107"/>
      <c r="Q6529" s="107"/>
      <c r="R6529" s="35"/>
    </row>
    <row r="6530" spans="1:18" s="34" customFormat="1" x14ac:dyDescent="0.3">
      <c r="A6530" s="49" t="s">
        <v>0</v>
      </c>
      <c r="B6530" s="49" t="s">
        <v>0</v>
      </c>
      <c r="C6530" s="49" t="s">
        <v>0</v>
      </c>
      <c r="D6530" s="49" t="s">
        <v>0</v>
      </c>
      <c r="E6530" s="49" t="s">
        <v>0</v>
      </c>
      <c r="F6530" s="49" t="s">
        <v>0</v>
      </c>
      <c r="G6530" s="49" t="s">
        <v>0</v>
      </c>
      <c r="H6530" s="21" t="s">
        <v>2255</v>
      </c>
      <c r="I6530" s="112">
        <f>SUM(I6527,I5919)</f>
        <v>32093248</v>
      </c>
      <c r="J6530" s="112">
        <f>SUM(J6527,J5919)</f>
        <v>28354308</v>
      </c>
      <c r="K6530" s="112">
        <f>SUM(K6527,K5919)</f>
        <v>0</v>
      </c>
      <c r="L6530" s="112">
        <f t="shared" si="2291"/>
        <v>6928421</v>
      </c>
      <c r="M6530" s="112">
        <f>SUM(M6527,M5919)</f>
        <v>1445946</v>
      </c>
      <c r="N6530" s="112">
        <f t="shared" ref="N6530:O6530" si="2300">SUM(N6527,N5919)</f>
        <v>2577825</v>
      </c>
      <c r="O6530" s="112">
        <f t="shared" si="2300"/>
        <v>2904650</v>
      </c>
      <c r="P6530" s="112">
        <f t="shared" si="2292"/>
        <v>6928421</v>
      </c>
      <c r="Q6530" s="112">
        <f t="shared" si="2293"/>
        <v>24.435161669260278</v>
      </c>
      <c r="R6530" s="35"/>
    </row>
    <row r="6531" spans="1:18" x14ac:dyDescent="0.3">
      <c r="A6531" s="81" t="s">
        <v>0</v>
      </c>
      <c r="B6531" s="81" t="s">
        <v>0</v>
      </c>
      <c r="C6531" s="81" t="s">
        <v>0</v>
      </c>
      <c r="D6531" s="81" t="s">
        <v>0</v>
      </c>
      <c r="E6531" s="81" t="s">
        <v>0</v>
      </c>
      <c r="F6531" s="81" t="s">
        <v>0</v>
      </c>
      <c r="G6531" s="81" t="s">
        <v>0</v>
      </c>
      <c r="H6531" s="6" t="s">
        <v>179</v>
      </c>
      <c r="I6531" s="104">
        <f>I6528+I5920</f>
        <v>620</v>
      </c>
      <c r="J6531" s="104">
        <f>J6528+J5920</f>
        <v>620</v>
      </c>
      <c r="K6531" s="104"/>
      <c r="L6531" s="104"/>
      <c r="M6531" s="104"/>
      <c r="N6531" s="104"/>
      <c r="O6531" s="104"/>
      <c r="P6531" s="104"/>
      <c r="Q6531" s="104"/>
      <c r="R6531" s="35"/>
    </row>
    <row r="6532" spans="1:18" ht="20.399999999999999" x14ac:dyDescent="0.3">
      <c r="A6532" s="41" t="s">
        <v>2256</v>
      </c>
      <c r="B6532" s="52" t="s">
        <v>0</v>
      </c>
      <c r="C6532" s="52" t="s">
        <v>0</v>
      </c>
      <c r="D6532" s="52" t="s">
        <v>0</v>
      </c>
      <c r="E6532" s="52" t="s">
        <v>0</v>
      </c>
      <c r="F6532" s="52" t="s">
        <v>0</v>
      </c>
      <c r="G6532" s="52" t="s">
        <v>0</v>
      </c>
      <c r="H6532" s="6" t="s">
        <v>2257</v>
      </c>
      <c r="I6532" s="102"/>
      <c r="J6532" s="102"/>
      <c r="K6532" s="102"/>
      <c r="L6532" s="102">
        <f t="shared" si="2291"/>
        <v>0</v>
      </c>
      <c r="M6532" s="102">
        <v>0</v>
      </c>
      <c r="N6532" s="102"/>
      <c r="O6532" s="102"/>
      <c r="P6532" s="102">
        <f t="shared" si="2292"/>
        <v>0</v>
      </c>
      <c r="Q6532" s="102" t="str">
        <f t="shared" si="2293"/>
        <v>-</v>
      </c>
      <c r="R6532" s="35"/>
    </row>
    <row r="6533" spans="1:18" ht="15" thickBot="1" x14ac:dyDescent="0.35">
      <c r="A6533" s="41" t="s">
        <v>2256</v>
      </c>
      <c r="B6533" s="41" t="s">
        <v>111</v>
      </c>
      <c r="C6533" s="40" t="s">
        <v>0</v>
      </c>
      <c r="D6533" s="40" t="s">
        <v>0</v>
      </c>
      <c r="E6533" s="52" t="s">
        <v>0</v>
      </c>
      <c r="F6533" s="52" t="s">
        <v>0</v>
      </c>
      <c r="G6533" s="52" t="s">
        <v>0</v>
      </c>
      <c r="H6533" s="6" t="s">
        <v>0</v>
      </c>
      <c r="I6533" s="102"/>
      <c r="J6533" s="102"/>
      <c r="K6533" s="102"/>
      <c r="L6533" s="102"/>
      <c r="M6533" s="102"/>
      <c r="N6533" s="102"/>
      <c r="O6533" s="102"/>
      <c r="P6533" s="102"/>
      <c r="Q6533" s="102"/>
      <c r="R6533" s="35"/>
    </row>
    <row r="6534" spans="1:18" s="34" customFormat="1" ht="31.2" thickBot="1" x14ac:dyDescent="0.35">
      <c r="A6534" s="45" t="s">
        <v>112</v>
      </c>
      <c r="B6534" s="45" t="s">
        <v>113</v>
      </c>
      <c r="C6534" s="45" t="s">
        <v>114</v>
      </c>
      <c r="D6534" s="46" t="s">
        <v>0</v>
      </c>
      <c r="E6534" s="45" t="s">
        <v>3014</v>
      </c>
      <c r="F6534" s="45" t="s">
        <v>115</v>
      </c>
      <c r="G6534" s="45" t="s">
        <v>116</v>
      </c>
      <c r="H6534" s="29" t="s">
        <v>1</v>
      </c>
      <c r="I6534" s="124" t="s">
        <v>3013</v>
      </c>
      <c r="J6534" s="124" t="s">
        <v>2</v>
      </c>
      <c r="K6534" s="124" t="s">
        <v>3097</v>
      </c>
      <c r="L6534" s="124" t="s">
        <v>3097</v>
      </c>
      <c r="M6534" s="124" t="s">
        <v>3098</v>
      </c>
      <c r="N6534" s="124" t="s">
        <v>3099</v>
      </c>
      <c r="O6534" s="124" t="s">
        <v>3100</v>
      </c>
      <c r="P6534" s="124" t="s">
        <v>3097</v>
      </c>
      <c r="Q6534" s="126" t="s">
        <v>3101</v>
      </c>
      <c r="R6534" s="35"/>
    </row>
    <row r="6535" spans="1:18" x14ac:dyDescent="0.3">
      <c r="A6535" s="50" t="s">
        <v>0</v>
      </c>
      <c r="B6535" s="50" t="s">
        <v>0</v>
      </c>
      <c r="C6535" s="50" t="s">
        <v>0</v>
      </c>
      <c r="D6535" s="51" t="s">
        <v>0</v>
      </c>
      <c r="E6535" s="51" t="s">
        <v>0</v>
      </c>
      <c r="F6535" s="86" t="s">
        <v>0</v>
      </c>
      <c r="G6535" s="87" t="s">
        <v>0</v>
      </c>
      <c r="H6535" s="8" t="s">
        <v>0</v>
      </c>
      <c r="I6535" s="103">
        <v>1</v>
      </c>
      <c r="J6535" s="103">
        <v>2</v>
      </c>
      <c r="K6535" s="103">
        <v>3</v>
      </c>
      <c r="L6535" s="103" t="s">
        <v>3</v>
      </c>
      <c r="M6535" s="103">
        <v>5</v>
      </c>
      <c r="N6535" s="103">
        <v>6</v>
      </c>
      <c r="O6535" s="103">
        <v>7</v>
      </c>
      <c r="P6535" s="103" t="s">
        <v>3102</v>
      </c>
      <c r="Q6535" s="103">
        <v>9</v>
      </c>
      <c r="R6535" s="35"/>
    </row>
    <row r="6536" spans="1:18" ht="20.399999999999999" x14ac:dyDescent="0.3">
      <c r="A6536" s="41" t="s">
        <v>2256</v>
      </c>
      <c r="B6536" s="41" t="s">
        <v>111</v>
      </c>
      <c r="C6536" s="40" t="s">
        <v>117</v>
      </c>
      <c r="D6536" s="40" t="s">
        <v>2258</v>
      </c>
      <c r="E6536" s="52" t="s">
        <v>0</v>
      </c>
      <c r="F6536" s="52" t="s">
        <v>0</v>
      </c>
      <c r="G6536" s="52" t="s">
        <v>0</v>
      </c>
      <c r="H6536" s="6" t="s">
        <v>2257</v>
      </c>
      <c r="I6536" s="102"/>
      <c r="J6536" s="102"/>
      <c r="K6536" s="102"/>
      <c r="L6536" s="102">
        <f t="shared" si="2291"/>
        <v>0</v>
      </c>
      <c r="M6536" s="102">
        <v>0</v>
      </c>
      <c r="N6536" s="102"/>
      <c r="O6536" s="102"/>
      <c r="P6536" s="102">
        <f t="shared" si="2292"/>
        <v>0</v>
      </c>
      <c r="Q6536" s="102" t="str">
        <f t="shared" si="2293"/>
        <v>-</v>
      </c>
      <c r="R6536" s="35"/>
    </row>
    <row r="6537" spans="1:18" s="34" customFormat="1" ht="20.399999999999999" x14ac:dyDescent="0.3">
      <c r="A6537" s="43" t="s">
        <v>0</v>
      </c>
      <c r="B6537" s="43" t="s">
        <v>0</v>
      </c>
      <c r="C6537" s="43" t="s">
        <v>0</v>
      </c>
      <c r="D6537" s="49" t="s">
        <v>0</v>
      </c>
      <c r="E6537" s="49" t="s">
        <v>0</v>
      </c>
      <c r="F6537" s="49" t="s">
        <v>0</v>
      </c>
      <c r="G6537" s="49" t="s">
        <v>0</v>
      </c>
      <c r="H6537" s="21" t="s">
        <v>26</v>
      </c>
      <c r="I6537" s="112">
        <f>SUM(I6538,I6546,I6548)</f>
        <v>2624980</v>
      </c>
      <c r="J6537" s="112">
        <f>SUM(J6538,J6546,J6548)</f>
        <v>2624980</v>
      </c>
      <c r="K6537" s="112">
        <f>SUM(K6538,K6546,K6548)</f>
        <v>0</v>
      </c>
      <c r="L6537" s="112">
        <f t="shared" si="2291"/>
        <v>283685</v>
      </c>
      <c r="M6537" s="112">
        <f>SUM(M6538,M6546,M6548)</f>
        <v>85569</v>
      </c>
      <c r="N6537" s="112">
        <f t="shared" ref="N6537:O6537" si="2301">SUM(N6538,N6546,N6548)</f>
        <v>99608</v>
      </c>
      <c r="O6537" s="112">
        <f t="shared" si="2301"/>
        <v>98508</v>
      </c>
      <c r="P6537" s="112">
        <f t="shared" si="2292"/>
        <v>283685</v>
      </c>
      <c r="Q6537" s="112">
        <f t="shared" si="2293"/>
        <v>10.807129959085403</v>
      </c>
      <c r="R6537" s="35"/>
    </row>
    <row r="6538" spans="1:18" x14ac:dyDescent="0.3">
      <c r="A6538" s="40" t="s">
        <v>2256</v>
      </c>
      <c r="B6538" s="40" t="s">
        <v>111</v>
      </c>
      <c r="C6538" s="40" t="s">
        <v>117</v>
      </c>
      <c r="D6538" s="40" t="s">
        <v>2258</v>
      </c>
      <c r="E6538" s="52" t="s">
        <v>119</v>
      </c>
      <c r="F6538" s="52" t="s">
        <v>0</v>
      </c>
      <c r="G6538" s="52" t="s">
        <v>0</v>
      </c>
      <c r="H6538" s="6" t="s">
        <v>5</v>
      </c>
      <c r="I6538" s="104">
        <f>SUM(I6539,I6540)</f>
        <v>993600</v>
      </c>
      <c r="J6538" s="104">
        <f>SUM(J6539,J6540)</f>
        <v>993600</v>
      </c>
      <c r="K6538" s="104">
        <f>SUM(K6539,K6540)</f>
        <v>0</v>
      </c>
      <c r="L6538" s="104">
        <f t="shared" si="2291"/>
        <v>235929</v>
      </c>
      <c r="M6538" s="104">
        <f>SUM(M6539,M6540)</f>
        <v>78509</v>
      </c>
      <c r="N6538" s="104">
        <f t="shared" ref="N6538:O6538" si="2302">SUM(N6539,N6540)</f>
        <v>78710</v>
      </c>
      <c r="O6538" s="104">
        <f t="shared" si="2302"/>
        <v>78710</v>
      </c>
      <c r="P6538" s="104">
        <f t="shared" si="2292"/>
        <v>235929</v>
      </c>
      <c r="Q6538" s="104">
        <f t="shared" si="2293"/>
        <v>23.744867149758452</v>
      </c>
      <c r="R6538" s="35"/>
    </row>
    <row r="6539" spans="1:18" x14ac:dyDescent="0.3">
      <c r="A6539" s="40" t="s">
        <v>2256</v>
      </c>
      <c r="B6539" s="40" t="s">
        <v>111</v>
      </c>
      <c r="C6539" s="40" t="s">
        <v>117</v>
      </c>
      <c r="D6539" s="40" t="s">
        <v>2258</v>
      </c>
      <c r="E6539" s="88" t="s">
        <v>3015</v>
      </c>
      <c r="F6539" s="40"/>
      <c r="G6539" s="81" t="s">
        <v>3059</v>
      </c>
      <c r="H6539" s="9" t="s">
        <v>6</v>
      </c>
      <c r="I6539" s="102">
        <v>850400</v>
      </c>
      <c r="J6539" s="102">
        <v>850400</v>
      </c>
      <c r="K6539" s="102"/>
      <c r="L6539" s="102">
        <f t="shared" si="2291"/>
        <v>206849</v>
      </c>
      <c r="M6539" s="102">
        <v>65249</v>
      </c>
      <c r="N6539" s="102">
        <v>70800</v>
      </c>
      <c r="O6539" s="102">
        <v>70800</v>
      </c>
      <c r="P6539" s="102">
        <f t="shared" si="2292"/>
        <v>206849</v>
      </c>
      <c r="Q6539" s="102">
        <f t="shared" si="2293"/>
        <v>24.323730009407338</v>
      </c>
      <c r="R6539" s="35"/>
    </row>
    <row r="6540" spans="1:18" x14ac:dyDescent="0.3">
      <c r="A6540" s="41" t="s">
        <v>2256</v>
      </c>
      <c r="B6540" s="41" t="s">
        <v>111</v>
      </c>
      <c r="C6540" s="41" t="s">
        <v>117</v>
      </c>
      <c r="D6540" s="41" t="s">
        <v>2258</v>
      </c>
      <c r="E6540" s="41" t="s">
        <v>120</v>
      </c>
      <c r="F6540" s="40" t="s">
        <v>0</v>
      </c>
      <c r="G6540" s="81" t="s">
        <v>0</v>
      </c>
      <c r="H6540" s="6" t="s">
        <v>7</v>
      </c>
      <c r="I6540" s="104">
        <f>SUM(I6541:I6545)</f>
        <v>143200</v>
      </c>
      <c r="J6540" s="104">
        <f>SUM(J6541:J6545)</f>
        <v>143200</v>
      </c>
      <c r="K6540" s="104">
        <f>SUM(K6541:K6545)</f>
        <v>0</v>
      </c>
      <c r="L6540" s="104">
        <f t="shared" si="2291"/>
        <v>29080</v>
      </c>
      <c r="M6540" s="104">
        <f>SUM(M6541:M6545)</f>
        <v>13260</v>
      </c>
      <c r="N6540" s="104">
        <f t="shared" ref="N6540:O6540" si="2303">SUM(N6541:N6545)</f>
        <v>7910</v>
      </c>
      <c r="O6540" s="104">
        <f t="shared" si="2303"/>
        <v>7910</v>
      </c>
      <c r="P6540" s="104">
        <f t="shared" si="2292"/>
        <v>29080</v>
      </c>
      <c r="Q6540" s="104">
        <f t="shared" si="2293"/>
        <v>20.307262569832403</v>
      </c>
      <c r="R6540" s="35"/>
    </row>
    <row r="6541" spans="1:18" x14ac:dyDescent="0.3">
      <c r="A6541" s="40" t="s">
        <v>2256</v>
      </c>
      <c r="B6541" s="40" t="s">
        <v>111</v>
      </c>
      <c r="C6541" s="40" t="s">
        <v>117</v>
      </c>
      <c r="D6541" s="40" t="s">
        <v>2258</v>
      </c>
      <c r="E6541" s="88" t="s">
        <v>3016</v>
      </c>
      <c r="F6541" s="40" t="s">
        <v>2259</v>
      </c>
      <c r="G6541" s="81" t="s">
        <v>3059</v>
      </c>
      <c r="H6541" s="9" t="s">
        <v>9</v>
      </c>
      <c r="I6541" s="102">
        <v>20000</v>
      </c>
      <c r="J6541" s="102">
        <v>20000</v>
      </c>
      <c r="K6541" s="102"/>
      <c r="L6541" s="102">
        <f t="shared" si="2291"/>
        <v>4696</v>
      </c>
      <c r="M6541" s="102">
        <v>1376</v>
      </c>
      <c r="N6541" s="102">
        <v>1660</v>
      </c>
      <c r="O6541" s="102">
        <v>1660</v>
      </c>
      <c r="P6541" s="102">
        <f t="shared" si="2292"/>
        <v>4696</v>
      </c>
      <c r="Q6541" s="102">
        <f t="shared" si="2293"/>
        <v>23.48</v>
      </c>
      <c r="R6541" s="35"/>
    </row>
    <row r="6542" spans="1:18" x14ac:dyDescent="0.3">
      <c r="A6542" s="40" t="s">
        <v>2256</v>
      </c>
      <c r="B6542" s="40" t="s">
        <v>111</v>
      </c>
      <c r="C6542" s="40" t="s">
        <v>117</v>
      </c>
      <c r="D6542" s="40" t="s">
        <v>2258</v>
      </c>
      <c r="E6542" s="88" t="s">
        <v>3016</v>
      </c>
      <c r="F6542" s="40" t="s">
        <v>2260</v>
      </c>
      <c r="G6542" s="81" t="s">
        <v>3059</v>
      </c>
      <c r="H6542" s="9" t="s">
        <v>12</v>
      </c>
      <c r="I6542" s="102">
        <v>75000</v>
      </c>
      <c r="J6542" s="102">
        <v>75000</v>
      </c>
      <c r="K6542" s="102"/>
      <c r="L6542" s="102">
        <f t="shared" si="2291"/>
        <v>16384</v>
      </c>
      <c r="M6542" s="102">
        <v>3884</v>
      </c>
      <c r="N6542" s="102">
        <v>6250</v>
      </c>
      <c r="O6542" s="102">
        <v>6250</v>
      </c>
      <c r="P6542" s="102">
        <f t="shared" si="2292"/>
        <v>16384</v>
      </c>
      <c r="Q6542" s="102">
        <f t="shared" si="2293"/>
        <v>21.845333333333333</v>
      </c>
      <c r="R6542" s="35"/>
    </row>
    <row r="6543" spans="1:18" x14ac:dyDescent="0.3">
      <c r="A6543" s="40" t="s">
        <v>2256</v>
      </c>
      <c r="B6543" s="40" t="s">
        <v>111</v>
      </c>
      <c r="C6543" s="40" t="s">
        <v>117</v>
      </c>
      <c r="D6543" s="40" t="s">
        <v>2258</v>
      </c>
      <c r="E6543" s="88" t="s">
        <v>3016</v>
      </c>
      <c r="F6543" s="40" t="s">
        <v>2261</v>
      </c>
      <c r="G6543" s="81" t="s">
        <v>3059</v>
      </c>
      <c r="H6543" s="9" t="s">
        <v>10</v>
      </c>
      <c r="I6543" s="102">
        <v>15200</v>
      </c>
      <c r="J6543" s="102">
        <v>15200</v>
      </c>
      <c r="K6543" s="102"/>
      <c r="L6543" s="102">
        <f t="shared" si="2291"/>
        <v>0</v>
      </c>
      <c r="M6543" s="102">
        <v>0</v>
      </c>
      <c r="N6543" s="102"/>
      <c r="O6543" s="102"/>
      <c r="P6543" s="102">
        <f t="shared" si="2292"/>
        <v>0</v>
      </c>
      <c r="Q6543" s="102">
        <f t="shared" si="2293"/>
        <v>0</v>
      </c>
      <c r="R6543" s="35"/>
    </row>
    <row r="6544" spans="1:18" x14ac:dyDescent="0.3">
      <c r="A6544" s="40" t="s">
        <v>2256</v>
      </c>
      <c r="B6544" s="40" t="s">
        <v>111</v>
      </c>
      <c r="C6544" s="40" t="s">
        <v>117</v>
      </c>
      <c r="D6544" s="40" t="s">
        <v>2258</v>
      </c>
      <c r="E6544" s="88" t="s">
        <v>3016</v>
      </c>
      <c r="F6544" s="40" t="s">
        <v>2262</v>
      </c>
      <c r="G6544" s="81" t="s">
        <v>3059</v>
      </c>
      <c r="H6544" s="9" t="s">
        <v>8</v>
      </c>
      <c r="I6544" s="102">
        <v>18000</v>
      </c>
      <c r="J6544" s="102">
        <v>18000</v>
      </c>
      <c r="K6544" s="102"/>
      <c r="L6544" s="102">
        <f t="shared" si="2291"/>
        <v>8000</v>
      </c>
      <c r="M6544" s="102">
        <v>8000</v>
      </c>
      <c r="N6544" s="102">
        <v>0</v>
      </c>
      <c r="O6544" s="102">
        <v>0</v>
      </c>
      <c r="P6544" s="102">
        <f t="shared" si="2292"/>
        <v>8000</v>
      </c>
      <c r="Q6544" s="102">
        <f t="shared" si="2293"/>
        <v>44.444444444444443</v>
      </c>
      <c r="R6544" s="35"/>
    </row>
    <row r="6545" spans="1:18" x14ac:dyDescent="0.3">
      <c r="A6545" s="40" t="s">
        <v>2256</v>
      </c>
      <c r="B6545" s="40" t="s">
        <v>111</v>
      </c>
      <c r="C6545" s="40" t="s">
        <v>117</v>
      </c>
      <c r="D6545" s="40" t="s">
        <v>2258</v>
      </c>
      <c r="E6545" s="88" t="s">
        <v>3016</v>
      </c>
      <c r="F6545" s="40" t="s">
        <v>2263</v>
      </c>
      <c r="G6545" s="81" t="s">
        <v>3059</v>
      </c>
      <c r="H6545" s="9" t="s">
        <v>11</v>
      </c>
      <c r="I6545" s="102">
        <v>15000</v>
      </c>
      <c r="J6545" s="102">
        <v>15000</v>
      </c>
      <c r="K6545" s="102"/>
      <c r="L6545" s="102">
        <f t="shared" si="2291"/>
        <v>0</v>
      </c>
      <c r="M6545" s="102">
        <v>0</v>
      </c>
      <c r="N6545" s="102"/>
      <c r="O6545" s="102"/>
      <c r="P6545" s="102">
        <f t="shared" si="2292"/>
        <v>0</v>
      </c>
      <c r="Q6545" s="102">
        <f t="shared" si="2293"/>
        <v>0</v>
      </c>
      <c r="R6545" s="35"/>
    </row>
    <row r="6546" spans="1:18" x14ac:dyDescent="0.3">
      <c r="A6546" s="40" t="s">
        <v>2256</v>
      </c>
      <c r="B6546" s="40" t="s">
        <v>111</v>
      </c>
      <c r="C6546" s="40" t="s">
        <v>117</v>
      </c>
      <c r="D6546" s="40" t="s">
        <v>2258</v>
      </c>
      <c r="E6546" s="52" t="s">
        <v>124</v>
      </c>
      <c r="F6546" s="52" t="s">
        <v>0</v>
      </c>
      <c r="G6546" s="52" t="s">
        <v>0</v>
      </c>
      <c r="H6546" s="6" t="s">
        <v>14</v>
      </c>
      <c r="I6546" s="104">
        <f t="shared" ref="I6546:O6546" si="2304">SUM(I6547)</f>
        <v>89500</v>
      </c>
      <c r="J6546" s="104">
        <f t="shared" si="2304"/>
        <v>89500</v>
      </c>
      <c r="K6546" s="104">
        <f t="shared" si="2304"/>
        <v>0</v>
      </c>
      <c r="L6546" s="104">
        <f t="shared" si="2291"/>
        <v>23852</v>
      </c>
      <c r="M6546" s="104">
        <f t="shared" si="2304"/>
        <v>6852</v>
      </c>
      <c r="N6546" s="104">
        <f t="shared" si="2304"/>
        <v>9000</v>
      </c>
      <c r="O6546" s="104">
        <f t="shared" si="2304"/>
        <v>8000</v>
      </c>
      <c r="P6546" s="104">
        <f t="shared" si="2292"/>
        <v>23852</v>
      </c>
      <c r="Q6546" s="104">
        <f t="shared" si="2293"/>
        <v>26.650279329608939</v>
      </c>
      <c r="R6546" s="35"/>
    </row>
    <row r="6547" spans="1:18" x14ac:dyDescent="0.3">
      <c r="A6547" s="40" t="s">
        <v>2256</v>
      </c>
      <c r="B6547" s="40" t="s">
        <v>111</v>
      </c>
      <c r="C6547" s="40" t="s">
        <v>117</v>
      </c>
      <c r="D6547" s="40" t="s">
        <v>2258</v>
      </c>
      <c r="E6547" s="88" t="s">
        <v>3017</v>
      </c>
      <c r="F6547" s="40"/>
      <c r="G6547" s="81" t="s">
        <v>3059</v>
      </c>
      <c r="H6547" s="9" t="s">
        <v>15</v>
      </c>
      <c r="I6547" s="102">
        <v>89500</v>
      </c>
      <c r="J6547" s="102">
        <v>89500</v>
      </c>
      <c r="K6547" s="102"/>
      <c r="L6547" s="102">
        <f t="shared" si="2291"/>
        <v>23852</v>
      </c>
      <c r="M6547" s="102">
        <v>6852</v>
      </c>
      <c r="N6547" s="102">
        <v>9000</v>
      </c>
      <c r="O6547" s="102">
        <v>8000</v>
      </c>
      <c r="P6547" s="102">
        <f t="shared" si="2292"/>
        <v>23852</v>
      </c>
      <c r="Q6547" s="102">
        <f t="shared" si="2293"/>
        <v>26.650279329608939</v>
      </c>
      <c r="R6547" s="35"/>
    </row>
    <row r="6548" spans="1:18" x14ac:dyDescent="0.3">
      <c r="A6548" s="40" t="s">
        <v>2256</v>
      </c>
      <c r="B6548" s="40" t="s">
        <v>111</v>
      </c>
      <c r="C6548" s="40" t="s">
        <v>117</v>
      </c>
      <c r="D6548" s="40" t="s">
        <v>2258</v>
      </c>
      <c r="E6548" s="52" t="s">
        <v>125</v>
      </c>
      <c r="F6548" s="52" t="s">
        <v>0</v>
      </c>
      <c r="G6548" s="52" t="s">
        <v>0</v>
      </c>
      <c r="H6548" s="6" t="s">
        <v>16</v>
      </c>
      <c r="I6548" s="104">
        <f>SUM(I6549:I6551)</f>
        <v>1541880</v>
      </c>
      <c r="J6548" s="104">
        <f>SUM(J6549:J6551)</f>
        <v>1541880</v>
      </c>
      <c r="K6548" s="104">
        <f>SUM(K6549:K6551)</f>
        <v>0</v>
      </c>
      <c r="L6548" s="104">
        <f t="shared" si="2291"/>
        <v>23904</v>
      </c>
      <c r="M6548" s="104">
        <f>SUM(M6549:M6551)</f>
        <v>208</v>
      </c>
      <c r="N6548" s="104">
        <f t="shared" ref="N6548:O6548" si="2305">SUM(N6549:N6551)</f>
        <v>11898</v>
      </c>
      <c r="O6548" s="104">
        <f t="shared" si="2305"/>
        <v>11798</v>
      </c>
      <c r="P6548" s="104">
        <f t="shared" si="2292"/>
        <v>23904</v>
      </c>
      <c r="Q6548" s="104">
        <f t="shared" si="2293"/>
        <v>1.5503151996264299</v>
      </c>
      <c r="R6548" s="35"/>
    </row>
    <row r="6549" spans="1:18" x14ac:dyDescent="0.3">
      <c r="A6549" s="40" t="s">
        <v>2256</v>
      </c>
      <c r="B6549" s="40" t="s">
        <v>111</v>
      </c>
      <c r="C6549" s="40" t="s">
        <v>117</v>
      </c>
      <c r="D6549" s="40" t="s">
        <v>2258</v>
      </c>
      <c r="E6549" s="88" t="s">
        <v>3018</v>
      </c>
      <c r="F6549" s="40"/>
      <c r="G6549" s="81" t="s">
        <v>3059</v>
      </c>
      <c r="H6549" s="9" t="s">
        <v>17</v>
      </c>
      <c r="I6549" s="102">
        <v>3000</v>
      </c>
      <c r="J6549" s="102">
        <v>3000</v>
      </c>
      <c r="K6549" s="102"/>
      <c r="L6549" s="102">
        <f t="shared" si="2291"/>
        <v>500</v>
      </c>
      <c r="M6549" s="102">
        <v>0</v>
      </c>
      <c r="N6549" s="102">
        <v>250</v>
      </c>
      <c r="O6549" s="102">
        <v>250</v>
      </c>
      <c r="P6549" s="102">
        <f t="shared" si="2292"/>
        <v>500</v>
      </c>
      <c r="Q6549" s="102">
        <f t="shared" si="2293"/>
        <v>16.666666666666664</v>
      </c>
      <c r="R6549" s="35"/>
    </row>
    <row r="6550" spans="1:18" s="76" customFormat="1" x14ac:dyDescent="0.3">
      <c r="A6550" s="40" t="s">
        <v>2256</v>
      </c>
      <c r="B6550" s="40" t="s">
        <v>111</v>
      </c>
      <c r="C6550" s="40" t="s">
        <v>117</v>
      </c>
      <c r="D6550" s="40" t="s">
        <v>2258</v>
      </c>
      <c r="E6550" s="88" t="s">
        <v>3036</v>
      </c>
      <c r="F6550" s="40"/>
      <c r="G6550" s="81" t="s">
        <v>3059</v>
      </c>
      <c r="H6550" s="75" t="s">
        <v>24</v>
      </c>
      <c r="I6550" s="102">
        <v>1400000</v>
      </c>
      <c r="J6550" s="102">
        <v>1400000</v>
      </c>
      <c r="K6550" s="102"/>
      <c r="L6550" s="102">
        <f t="shared" si="2291"/>
        <v>0</v>
      </c>
      <c r="M6550" s="102">
        <v>0</v>
      </c>
      <c r="N6550" s="102"/>
      <c r="O6550" s="102"/>
      <c r="P6550" s="102">
        <f t="shared" si="2292"/>
        <v>0</v>
      </c>
      <c r="Q6550" s="102">
        <f t="shared" si="2293"/>
        <v>0</v>
      </c>
      <c r="R6550" s="35"/>
    </row>
    <row r="6551" spans="1:18" x14ac:dyDescent="0.3">
      <c r="A6551" s="41" t="s">
        <v>2256</v>
      </c>
      <c r="B6551" s="41" t="s">
        <v>111</v>
      </c>
      <c r="C6551" s="41" t="s">
        <v>117</v>
      </c>
      <c r="D6551" s="41" t="s">
        <v>2258</v>
      </c>
      <c r="E6551" s="41" t="s">
        <v>127</v>
      </c>
      <c r="F6551" s="40" t="s">
        <v>0</v>
      </c>
      <c r="G6551" s="81" t="s">
        <v>0</v>
      </c>
      <c r="H6551" s="6" t="s">
        <v>25</v>
      </c>
      <c r="I6551" s="104">
        <f t="shared" ref="I6551:O6551" si="2306">SUM(I6552:I6555)</f>
        <v>138880</v>
      </c>
      <c r="J6551" s="104">
        <f t="shared" si="2306"/>
        <v>138880</v>
      </c>
      <c r="K6551" s="104">
        <f t="shared" si="2306"/>
        <v>0</v>
      </c>
      <c r="L6551" s="104">
        <f t="shared" si="2291"/>
        <v>23404</v>
      </c>
      <c r="M6551" s="104">
        <f t="shared" si="2306"/>
        <v>208</v>
      </c>
      <c r="N6551" s="104">
        <f t="shared" si="2306"/>
        <v>11648</v>
      </c>
      <c r="O6551" s="104">
        <f t="shared" si="2306"/>
        <v>11548</v>
      </c>
      <c r="P6551" s="104">
        <f t="shared" si="2292"/>
        <v>23404</v>
      </c>
      <c r="Q6551" s="104">
        <f t="shared" si="2293"/>
        <v>16.851958525345623</v>
      </c>
      <c r="R6551" s="35"/>
    </row>
    <row r="6552" spans="1:18" x14ac:dyDescent="0.3">
      <c r="A6552" s="40" t="s">
        <v>2256</v>
      </c>
      <c r="B6552" s="40" t="s">
        <v>111</v>
      </c>
      <c r="C6552" s="40" t="s">
        <v>117</v>
      </c>
      <c r="D6552" s="40" t="s">
        <v>2258</v>
      </c>
      <c r="E6552" s="88" t="s">
        <v>3019</v>
      </c>
      <c r="F6552" s="40"/>
      <c r="G6552" s="81" t="s">
        <v>3059</v>
      </c>
      <c r="H6552" s="9" t="s">
        <v>25</v>
      </c>
      <c r="I6552" s="102">
        <v>130000</v>
      </c>
      <c r="J6552" s="102">
        <v>130000</v>
      </c>
      <c r="K6552" s="102"/>
      <c r="L6552" s="102">
        <f t="shared" si="2291"/>
        <v>21600</v>
      </c>
      <c r="M6552" s="102">
        <v>0</v>
      </c>
      <c r="N6552" s="102">
        <v>10800</v>
      </c>
      <c r="O6552" s="102">
        <v>10800</v>
      </c>
      <c r="P6552" s="102">
        <f t="shared" si="2292"/>
        <v>21600</v>
      </c>
      <c r="Q6552" s="102">
        <f t="shared" si="2293"/>
        <v>16.615384615384617</v>
      </c>
      <c r="R6552" s="35"/>
    </row>
    <row r="6553" spans="1:18" x14ac:dyDescent="0.3">
      <c r="A6553" s="40" t="s">
        <v>2256</v>
      </c>
      <c r="B6553" s="40" t="s">
        <v>111</v>
      </c>
      <c r="C6553" s="40" t="s">
        <v>117</v>
      </c>
      <c r="D6553" s="40" t="s">
        <v>2258</v>
      </c>
      <c r="E6553" s="88" t="s">
        <v>3019</v>
      </c>
      <c r="F6553" s="40" t="s">
        <v>2264</v>
      </c>
      <c r="G6553" s="81" t="s">
        <v>3059</v>
      </c>
      <c r="H6553" s="9" t="s">
        <v>135</v>
      </c>
      <c r="I6553" s="102">
        <v>2800</v>
      </c>
      <c r="J6553" s="102">
        <v>2800</v>
      </c>
      <c r="K6553" s="102"/>
      <c r="L6553" s="102">
        <f t="shared" si="2291"/>
        <v>808</v>
      </c>
      <c r="M6553" s="102">
        <v>208</v>
      </c>
      <c r="N6553" s="102">
        <v>350</v>
      </c>
      <c r="O6553" s="102">
        <v>250</v>
      </c>
      <c r="P6553" s="102">
        <f t="shared" si="2292"/>
        <v>808</v>
      </c>
      <c r="Q6553" s="102">
        <f t="shared" si="2293"/>
        <v>28.857142857142858</v>
      </c>
      <c r="R6553" s="35"/>
    </row>
    <row r="6554" spans="1:18" ht="20.399999999999999" x14ac:dyDescent="0.3">
      <c r="A6554" s="40" t="s">
        <v>2256</v>
      </c>
      <c r="B6554" s="40" t="s">
        <v>111</v>
      </c>
      <c r="C6554" s="40" t="s">
        <v>117</v>
      </c>
      <c r="D6554" s="40" t="s">
        <v>2258</v>
      </c>
      <c r="E6554" s="88" t="s">
        <v>3019</v>
      </c>
      <c r="F6554" s="40" t="s">
        <v>2265</v>
      </c>
      <c r="G6554" s="81" t="s">
        <v>3059</v>
      </c>
      <c r="H6554" s="9" t="s">
        <v>141</v>
      </c>
      <c r="I6554" s="102">
        <v>100</v>
      </c>
      <c r="J6554" s="102">
        <v>100</v>
      </c>
      <c r="K6554" s="102"/>
      <c r="L6554" s="102">
        <f t="shared" si="2291"/>
        <v>0</v>
      </c>
      <c r="M6554" s="102">
        <v>0</v>
      </c>
      <c r="N6554" s="102"/>
      <c r="O6554" s="102"/>
      <c r="P6554" s="102">
        <f t="shared" si="2292"/>
        <v>0</v>
      </c>
      <c r="Q6554" s="102">
        <f t="shared" si="2293"/>
        <v>0</v>
      </c>
      <c r="R6554" s="35"/>
    </row>
    <row r="6555" spans="1:18" x14ac:dyDescent="0.3">
      <c r="A6555" s="40" t="s">
        <v>2256</v>
      </c>
      <c r="B6555" s="40" t="s">
        <v>111</v>
      </c>
      <c r="C6555" s="40" t="s">
        <v>117</v>
      </c>
      <c r="D6555" s="40" t="s">
        <v>2258</v>
      </c>
      <c r="E6555" s="88" t="s">
        <v>3019</v>
      </c>
      <c r="F6555" s="40" t="s">
        <v>2266</v>
      </c>
      <c r="G6555" s="81" t="s">
        <v>3059</v>
      </c>
      <c r="H6555" s="9" t="s">
        <v>2267</v>
      </c>
      <c r="I6555" s="102">
        <v>5980</v>
      </c>
      <c r="J6555" s="102">
        <v>5980</v>
      </c>
      <c r="K6555" s="102"/>
      <c r="L6555" s="102">
        <f t="shared" si="2291"/>
        <v>996</v>
      </c>
      <c r="M6555" s="102">
        <v>0</v>
      </c>
      <c r="N6555" s="102">
        <v>498</v>
      </c>
      <c r="O6555" s="102">
        <v>498</v>
      </c>
      <c r="P6555" s="102">
        <f t="shared" si="2292"/>
        <v>996</v>
      </c>
      <c r="Q6555" s="102">
        <f t="shared" si="2293"/>
        <v>16.65551839464883</v>
      </c>
      <c r="R6555" s="35"/>
    </row>
    <row r="6556" spans="1:18" s="34" customFormat="1" ht="20.399999999999999" x14ac:dyDescent="0.3">
      <c r="A6556" s="43" t="s">
        <v>0</v>
      </c>
      <c r="B6556" s="43" t="s">
        <v>0</v>
      </c>
      <c r="C6556" s="43" t="s">
        <v>0</v>
      </c>
      <c r="D6556" s="49" t="s">
        <v>0</v>
      </c>
      <c r="E6556" s="49" t="s">
        <v>0</v>
      </c>
      <c r="F6556" s="49" t="s">
        <v>0</v>
      </c>
      <c r="G6556" s="49" t="s">
        <v>0</v>
      </c>
      <c r="H6556" s="21" t="s">
        <v>35</v>
      </c>
      <c r="I6556" s="112">
        <f t="shared" ref="I6556:O6556" si="2307">SUM(I6557)</f>
        <v>65476332</v>
      </c>
      <c r="J6556" s="112">
        <f t="shared" si="2307"/>
        <v>54206332</v>
      </c>
      <c r="K6556" s="112">
        <f t="shared" si="2307"/>
        <v>0</v>
      </c>
      <c r="L6556" s="112">
        <f t="shared" si="2291"/>
        <v>13531336</v>
      </c>
      <c r="M6556" s="112">
        <f t="shared" si="2307"/>
        <v>4185000</v>
      </c>
      <c r="N6556" s="112">
        <f t="shared" si="2307"/>
        <v>4805683</v>
      </c>
      <c r="O6556" s="112">
        <f t="shared" si="2307"/>
        <v>4540653</v>
      </c>
      <c r="P6556" s="112">
        <f t="shared" si="2292"/>
        <v>13531336</v>
      </c>
      <c r="Q6556" s="112">
        <f t="shared" si="2293"/>
        <v>24.962648275112954</v>
      </c>
      <c r="R6556" s="35"/>
    </row>
    <row r="6557" spans="1:18" x14ac:dyDescent="0.3">
      <c r="A6557" s="40" t="s">
        <v>2256</v>
      </c>
      <c r="B6557" s="40" t="s">
        <v>111</v>
      </c>
      <c r="C6557" s="40" t="s">
        <v>117</v>
      </c>
      <c r="D6557" s="40" t="s">
        <v>2258</v>
      </c>
      <c r="E6557" s="52" t="s">
        <v>142</v>
      </c>
      <c r="F6557" s="52" t="s">
        <v>0</v>
      </c>
      <c r="G6557" s="52" t="s">
        <v>0</v>
      </c>
      <c r="H6557" s="6" t="s">
        <v>27</v>
      </c>
      <c r="I6557" s="104">
        <f>SUM(I6558,I6560,I6565,I6570)</f>
        <v>65476332</v>
      </c>
      <c r="J6557" s="104">
        <f>SUM(J6558,J6560,J6565,J6570)</f>
        <v>54206332</v>
      </c>
      <c r="K6557" s="104">
        <f>SUM(K6558,K6560,K6565,K6570)</f>
        <v>0</v>
      </c>
      <c r="L6557" s="104">
        <f t="shared" si="2291"/>
        <v>13531336</v>
      </c>
      <c r="M6557" s="104">
        <f>SUM(M6558,M6560,M6565,M6570)</f>
        <v>4185000</v>
      </c>
      <c r="N6557" s="104">
        <f t="shared" ref="N6557:O6557" si="2308">SUM(N6558,N6560,N6565,N6570)</f>
        <v>4805683</v>
      </c>
      <c r="O6557" s="104">
        <f t="shared" si="2308"/>
        <v>4540653</v>
      </c>
      <c r="P6557" s="104">
        <f t="shared" si="2292"/>
        <v>13531336</v>
      </c>
      <c r="Q6557" s="104">
        <f t="shared" si="2293"/>
        <v>24.962648275112954</v>
      </c>
      <c r="R6557" s="35"/>
    </row>
    <row r="6558" spans="1:18" x14ac:dyDescent="0.3">
      <c r="A6558" s="41" t="s">
        <v>2256</v>
      </c>
      <c r="B6558" s="41" t="s">
        <v>111</v>
      </c>
      <c r="C6558" s="41" t="s">
        <v>117</v>
      </c>
      <c r="D6558" s="41" t="s">
        <v>2258</v>
      </c>
      <c r="E6558" s="41" t="s">
        <v>290</v>
      </c>
      <c r="F6558" s="40" t="s">
        <v>0</v>
      </c>
      <c r="G6558" s="81" t="s">
        <v>0</v>
      </c>
      <c r="H6558" s="6" t="s">
        <v>28</v>
      </c>
      <c r="I6558" s="104">
        <f t="shared" ref="I6558:O6558" si="2309">SUM(I6559)</f>
        <v>100</v>
      </c>
      <c r="J6558" s="104">
        <f t="shared" si="2309"/>
        <v>100</v>
      </c>
      <c r="K6558" s="104">
        <f t="shared" si="2309"/>
        <v>0</v>
      </c>
      <c r="L6558" s="104">
        <f t="shared" si="2291"/>
        <v>0</v>
      </c>
      <c r="M6558" s="104">
        <f t="shared" si="2309"/>
        <v>0</v>
      </c>
      <c r="N6558" s="104">
        <f t="shared" si="2309"/>
        <v>0</v>
      </c>
      <c r="O6558" s="104">
        <f t="shared" si="2309"/>
        <v>0</v>
      </c>
      <c r="P6558" s="104">
        <f t="shared" si="2292"/>
        <v>0</v>
      </c>
      <c r="Q6558" s="104">
        <f t="shared" si="2293"/>
        <v>0</v>
      </c>
      <c r="R6558" s="35"/>
    </row>
    <row r="6559" spans="1:18" x14ac:dyDescent="0.3">
      <c r="A6559" s="40" t="s">
        <v>2256</v>
      </c>
      <c r="B6559" s="40" t="s">
        <v>111</v>
      </c>
      <c r="C6559" s="40" t="s">
        <v>117</v>
      </c>
      <c r="D6559" s="40" t="s">
        <v>2258</v>
      </c>
      <c r="E6559" s="88" t="s">
        <v>3027</v>
      </c>
      <c r="F6559" s="40" t="s">
        <v>2268</v>
      </c>
      <c r="G6559" s="81" t="s">
        <v>3059</v>
      </c>
      <c r="H6559" s="9" t="s">
        <v>383</v>
      </c>
      <c r="I6559" s="102">
        <v>100</v>
      </c>
      <c r="J6559" s="102">
        <v>100</v>
      </c>
      <c r="K6559" s="102"/>
      <c r="L6559" s="102">
        <f t="shared" si="2291"/>
        <v>0</v>
      </c>
      <c r="M6559" s="102">
        <v>0</v>
      </c>
      <c r="N6559" s="102"/>
      <c r="O6559" s="102"/>
      <c r="P6559" s="102">
        <f t="shared" si="2292"/>
        <v>0</v>
      </c>
      <c r="Q6559" s="102">
        <f t="shared" si="2293"/>
        <v>0</v>
      </c>
      <c r="R6559" s="35"/>
    </row>
    <row r="6560" spans="1:18" x14ac:dyDescent="0.3">
      <c r="A6560" s="41" t="s">
        <v>2256</v>
      </c>
      <c r="B6560" s="41" t="s">
        <v>111</v>
      </c>
      <c r="C6560" s="41" t="s">
        <v>117</v>
      </c>
      <c r="D6560" s="41" t="s">
        <v>2258</v>
      </c>
      <c r="E6560" s="41" t="s">
        <v>175</v>
      </c>
      <c r="F6560" s="40" t="s">
        <v>0</v>
      </c>
      <c r="G6560" s="81" t="s">
        <v>0</v>
      </c>
      <c r="H6560" s="6" t="s">
        <v>29</v>
      </c>
      <c r="I6560" s="104">
        <f>SUM(I6561:I6564)</f>
        <v>61604632</v>
      </c>
      <c r="J6560" s="104">
        <f>SUM(J6561:J6564)</f>
        <v>50374632</v>
      </c>
      <c r="K6560" s="104">
        <f>SUM(K6561:K6564)</f>
        <v>0</v>
      </c>
      <c r="L6560" s="104">
        <f t="shared" si="2291"/>
        <v>12907000</v>
      </c>
      <c r="M6560" s="104">
        <f>SUM(M6561:M6564)</f>
        <v>4185000</v>
      </c>
      <c r="N6560" s="104">
        <f t="shared" ref="N6560:O6560" si="2310">SUM(N6561:N6564)</f>
        <v>4594500</v>
      </c>
      <c r="O6560" s="104">
        <f t="shared" si="2310"/>
        <v>4127500</v>
      </c>
      <c r="P6560" s="104">
        <f t="shared" si="2292"/>
        <v>12907000</v>
      </c>
      <c r="Q6560" s="104">
        <f t="shared" si="2293"/>
        <v>25.622023402572946</v>
      </c>
      <c r="R6560" s="35"/>
    </row>
    <row r="6561" spans="1:18" x14ac:dyDescent="0.3">
      <c r="A6561" s="40" t="s">
        <v>2256</v>
      </c>
      <c r="B6561" s="40" t="s">
        <v>111</v>
      </c>
      <c r="C6561" s="40" t="s">
        <v>117</v>
      </c>
      <c r="D6561" s="40" t="s">
        <v>2258</v>
      </c>
      <c r="E6561" s="88" t="s">
        <v>3023</v>
      </c>
      <c r="F6561" s="40" t="s">
        <v>2269</v>
      </c>
      <c r="G6561" s="81" t="s">
        <v>3059</v>
      </c>
      <c r="H6561" s="9" t="s">
        <v>2270</v>
      </c>
      <c r="I6561" s="102">
        <v>15400000</v>
      </c>
      <c r="J6561" s="102">
        <v>15400000</v>
      </c>
      <c r="K6561" s="102"/>
      <c r="L6561" s="102">
        <f t="shared" si="2291"/>
        <v>4180000</v>
      </c>
      <c r="M6561" s="102">
        <v>1283000</v>
      </c>
      <c r="N6561" s="102">
        <v>1682000</v>
      </c>
      <c r="O6561" s="102">
        <v>1215000</v>
      </c>
      <c r="P6561" s="102">
        <f t="shared" si="2292"/>
        <v>4180000</v>
      </c>
      <c r="Q6561" s="102">
        <f t="shared" si="2293"/>
        <v>27.142857142857142</v>
      </c>
      <c r="R6561" s="35"/>
    </row>
    <row r="6562" spans="1:18" x14ac:dyDescent="0.3">
      <c r="A6562" s="40" t="s">
        <v>2256</v>
      </c>
      <c r="B6562" s="40" t="s">
        <v>111</v>
      </c>
      <c r="C6562" s="40" t="s">
        <v>117</v>
      </c>
      <c r="D6562" s="40" t="s">
        <v>2258</v>
      </c>
      <c r="E6562" s="88" t="s">
        <v>3023</v>
      </c>
      <c r="F6562" s="40" t="s">
        <v>2271</v>
      </c>
      <c r="G6562" s="81" t="s">
        <v>3076</v>
      </c>
      <c r="H6562" s="9" t="s">
        <v>2272</v>
      </c>
      <c r="I6562" s="102">
        <v>30634632</v>
      </c>
      <c r="J6562" s="102">
        <v>30604632</v>
      </c>
      <c r="K6562" s="102"/>
      <c r="L6562" s="102">
        <f t="shared" si="2291"/>
        <v>7652000</v>
      </c>
      <c r="M6562" s="102">
        <v>2552000</v>
      </c>
      <c r="N6562" s="102">
        <v>2550000</v>
      </c>
      <c r="O6562" s="102">
        <v>2550000</v>
      </c>
      <c r="P6562" s="102">
        <f t="shared" si="2292"/>
        <v>7652000</v>
      </c>
      <c r="Q6562" s="102">
        <f t="shared" si="2293"/>
        <v>25.002751217528118</v>
      </c>
      <c r="R6562" s="35"/>
    </row>
    <row r="6563" spans="1:18" x14ac:dyDescent="0.3">
      <c r="A6563" s="40" t="s">
        <v>2256</v>
      </c>
      <c r="B6563" s="40" t="s">
        <v>111</v>
      </c>
      <c r="C6563" s="40" t="s">
        <v>117</v>
      </c>
      <c r="D6563" s="40" t="s">
        <v>2258</v>
      </c>
      <c r="E6563" s="88" t="s">
        <v>3023</v>
      </c>
      <c r="F6563" s="40" t="s">
        <v>2273</v>
      </c>
      <c r="G6563" s="81" t="s">
        <v>3059</v>
      </c>
      <c r="H6563" s="9" t="s">
        <v>2274</v>
      </c>
      <c r="I6563" s="102">
        <v>15300000</v>
      </c>
      <c r="J6563" s="102">
        <v>4100000</v>
      </c>
      <c r="K6563" s="102"/>
      <c r="L6563" s="102">
        <f t="shared" si="2291"/>
        <v>1030000</v>
      </c>
      <c r="M6563" s="102">
        <v>350000</v>
      </c>
      <c r="N6563" s="102">
        <v>340000</v>
      </c>
      <c r="O6563" s="102">
        <v>340000</v>
      </c>
      <c r="P6563" s="102">
        <f t="shared" si="2292"/>
        <v>1030000</v>
      </c>
      <c r="Q6563" s="102">
        <f t="shared" si="2293"/>
        <v>25.121951219512194</v>
      </c>
      <c r="R6563" s="35"/>
    </row>
    <row r="6564" spans="1:18" x14ac:dyDescent="0.3">
      <c r="A6564" s="40" t="s">
        <v>2256</v>
      </c>
      <c r="B6564" s="40" t="s">
        <v>111</v>
      </c>
      <c r="C6564" s="40" t="s">
        <v>117</v>
      </c>
      <c r="D6564" s="40" t="s">
        <v>2258</v>
      </c>
      <c r="E6564" s="88" t="s">
        <v>3023</v>
      </c>
      <c r="F6564" s="40" t="s">
        <v>2275</v>
      </c>
      <c r="G6564" s="81" t="s">
        <v>3059</v>
      </c>
      <c r="H6564" s="9" t="s">
        <v>2276</v>
      </c>
      <c r="I6564" s="102">
        <v>270000</v>
      </c>
      <c r="J6564" s="102">
        <v>270000</v>
      </c>
      <c r="K6564" s="102"/>
      <c r="L6564" s="102">
        <f t="shared" si="2291"/>
        <v>45000</v>
      </c>
      <c r="M6564" s="102">
        <v>0</v>
      </c>
      <c r="N6564" s="102">
        <v>22500</v>
      </c>
      <c r="O6564" s="102">
        <v>22500</v>
      </c>
      <c r="P6564" s="102">
        <f t="shared" si="2292"/>
        <v>45000</v>
      </c>
      <c r="Q6564" s="102">
        <f t="shared" si="2293"/>
        <v>16.666666666666664</v>
      </c>
      <c r="R6564" s="35"/>
    </row>
    <row r="6565" spans="1:18" x14ac:dyDescent="0.3">
      <c r="A6565" s="41" t="s">
        <v>2256</v>
      </c>
      <c r="B6565" s="41" t="s">
        <v>111</v>
      </c>
      <c r="C6565" s="41" t="s">
        <v>117</v>
      </c>
      <c r="D6565" s="41" t="s">
        <v>2258</v>
      </c>
      <c r="E6565" s="41" t="s">
        <v>143</v>
      </c>
      <c r="F6565" s="40" t="s">
        <v>0</v>
      </c>
      <c r="G6565" s="81" t="s">
        <v>0</v>
      </c>
      <c r="H6565" s="6" t="s">
        <v>30</v>
      </c>
      <c r="I6565" s="104">
        <f>SUM(I6566:I6569)</f>
        <v>3851500</v>
      </c>
      <c r="J6565" s="104">
        <f>SUM(J6566:J6569)</f>
        <v>3811500</v>
      </c>
      <c r="K6565" s="104">
        <f>SUM(K6566:K6569)</f>
        <v>0</v>
      </c>
      <c r="L6565" s="104">
        <f t="shared" si="2291"/>
        <v>622666</v>
      </c>
      <c r="M6565" s="104">
        <f>SUM(M6566:M6569)</f>
        <v>0</v>
      </c>
      <c r="N6565" s="104">
        <f t="shared" ref="N6565:O6565" si="2311">SUM(N6566:N6569)</f>
        <v>211183</v>
      </c>
      <c r="O6565" s="104">
        <f t="shared" si="2311"/>
        <v>411483</v>
      </c>
      <c r="P6565" s="104">
        <f t="shared" si="2292"/>
        <v>622666</v>
      </c>
      <c r="Q6565" s="104">
        <f t="shared" si="2293"/>
        <v>16.336507936507935</v>
      </c>
      <c r="R6565" s="35"/>
    </row>
    <row r="6566" spans="1:18" x14ac:dyDescent="0.3">
      <c r="A6566" s="40" t="s">
        <v>2256</v>
      </c>
      <c r="B6566" s="40" t="s">
        <v>111</v>
      </c>
      <c r="C6566" s="40" t="s">
        <v>117</v>
      </c>
      <c r="D6566" s="40" t="s">
        <v>2258</v>
      </c>
      <c r="E6566" s="88" t="s">
        <v>3020</v>
      </c>
      <c r="F6566" s="40" t="s">
        <v>2277</v>
      </c>
      <c r="G6566" s="81" t="s">
        <v>3059</v>
      </c>
      <c r="H6566" s="9" t="s">
        <v>2278</v>
      </c>
      <c r="I6566" s="102">
        <v>700000</v>
      </c>
      <c r="J6566" s="102">
        <v>700000</v>
      </c>
      <c r="K6566" s="102"/>
      <c r="L6566" s="102">
        <f t="shared" si="2291"/>
        <v>116666</v>
      </c>
      <c r="M6566" s="102">
        <v>0</v>
      </c>
      <c r="N6566" s="102">
        <v>58333</v>
      </c>
      <c r="O6566" s="102">
        <v>58333</v>
      </c>
      <c r="P6566" s="102">
        <f t="shared" si="2292"/>
        <v>116666</v>
      </c>
      <c r="Q6566" s="102">
        <f t="shared" si="2293"/>
        <v>16.666571428571427</v>
      </c>
      <c r="R6566" s="35"/>
    </row>
    <row r="6567" spans="1:18" ht="66.75" customHeight="1" x14ac:dyDescent="0.3">
      <c r="A6567" s="40" t="s">
        <v>2256</v>
      </c>
      <c r="B6567" s="40" t="s">
        <v>111</v>
      </c>
      <c r="C6567" s="40" t="s">
        <v>117</v>
      </c>
      <c r="D6567" s="40" t="s">
        <v>2258</v>
      </c>
      <c r="E6567" s="88" t="s">
        <v>3020</v>
      </c>
      <c r="F6567" s="40" t="s">
        <v>2279</v>
      </c>
      <c r="G6567" s="81" t="s">
        <v>3059</v>
      </c>
      <c r="H6567" s="9" t="s">
        <v>2734</v>
      </c>
      <c r="I6567" s="102">
        <v>516600</v>
      </c>
      <c r="J6567" s="102">
        <v>516600</v>
      </c>
      <c r="K6567" s="102"/>
      <c r="L6567" s="102">
        <f t="shared" si="2291"/>
        <v>86100</v>
      </c>
      <c r="M6567" s="102">
        <v>0</v>
      </c>
      <c r="N6567" s="102">
        <v>43050</v>
      </c>
      <c r="O6567" s="102">
        <v>43050</v>
      </c>
      <c r="P6567" s="102">
        <f t="shared" si="2292"/>
        <v>86100</v>
      </c>
      <c r="Q6567" s="102">
        <f t="shared" si="2293"/>
        <v>16.666666666666664</v>
      </c>
      <c r="R6567" s="35"/>
    </row>
    <row r="6568" spans="1:18" x14ac:dyDescent="0.3">
      <c r="A6568" s="40" t="s">
        <v>2256</v>
      </c>
      <c r="B6568" s="40" t="s">
        <v>111</v>
      </c>
      <c r="C6568" s="40" t="s">
        <v>117</v>
      </c>
      <c r="D6568" s="40" t="s">
        <v>2258</v>
      </c>
      <c r="E6568" s="88" t="s">
        <v>3020</v>
      </c>
      <c r="F6568" s="40" t="s">
        <v>2280</v>
      </c>
      <c r="G6568" s="81" t="s">
        <v>3059</v>
      </c>
      <c r="H6568" s="9" t="s">
        <v>2281</v>
      </c>
      <c r="I6568" s="102">
        <v>2170700</v>
      </c>
      <c r="J6568" s="102">
        <v>2130700</v>
      </c>
      <c r="K6568" s="102"/>
      <c r="L6568" s="102">
        <f t="shared" si="2291"/>
        <v>0</v>
      </c>
      <c r="M6568" s="102">
        <v>0</v>
      </c>
      <c r="N6568" s="102"/>
      <c r="O6568" s="102"/>
      <c r="P6568" s="102">
        <f t="shared" si="2292"/>
        <v>0</v>
      </c>
      <c r="Q6568" s="102">
        <f t="shared" si="2293"/>
        <v>0</v>
      </c>
      <c r="R6568" s="35"/>
    </row>
    <row r="6569" spans="1:18" x14ac:dyDescent="0.3">
      <c r="A6569" s="40" t="s">
        <v>2256</v>
      </c>
      <c r="B6569" s="40" t="s">
        <v>111</v>
      </c>
      <c r="C6569" s="40" t="s">
        <v>117</v>
      </c>
      <c r="D6569" s="40" t="s">
        <v>2258</v>
      </c>
      <c r="E6569" s="88" t="s">
        <v>3020</v>
      </c>
      <c r="F6569" s="40" t="s">
        <v>2282</v>
      </c>
      <c r="G6569" s="81" t="s">
        <v>3059</v>
      </c>
      <c r="H6569" s="9" t="s">
        <v>2283</v>
      </c>
      <c r="I6569" s="102">
        <v>464200</v>
      </c>
      <c r="J6569" s="102">
        <v>464200</v>
      </c>
      <c r="K6569" s="102"/>
      <c r="L6569" s="102">
        <f t="shared" si="2291"/>
        <v>419900</v>
      </c>
      <c r="M6569" s="102">
        <v>0</v>
      </c>
      <c r="N6569" s="102">
        <v>109800</v>
      </c>
      <c r="O6569" s="102">
        <v>310100</v>
      </c>
      <c r="P6569" s="102">
        <f t="shared" si="2292"/>
        <v>419900</v>
      </c>
      <c r="Q6569" s="102">
        <f t="shared" si="2293"/>
        <v>90.456699698405856</v>
      </c>
      <c r="R6569" s="35"/>
    </row>
    <row r="6570" spans="1:18" x14ac:dyDescent="0.3">
      <c r="A6570" s="41" t="s">
        <v>2256</v>
      </c>
      <c r="B6570" s="41" t="s">
        <v>111</v>
      </c>
      <c r="C6570" s="41" t="s">
        <v>117</v>
      </c>
      <c r="D6570" s="41" t="s">
        <v>2258</v>
      </c>
      <c r="E6570" s="41" t="s">
        <v>148</v>
      </c>
      <c r="F6570" s="40" t="s">
        <v>0</v>
      </c>
      <c r="G6570" s="81" t="s">
        <v>0</v>
      </c>
      <c r="H6570" s="6" t="s">
        <v>34</v>
      </c>
      <c r="I6570" s="104">
        <f t="shared" ref="I6570:O6570" si="2312">SUM(I6571:I6572)</f>
        <v>20100</v>
      </c>
      <c r="J6570" s="104">
        <f t="shared" si="2312"/>
        <v>20100</v>
      </c>
      <c r="K6570" s="104">
        <f t="shared" si="2312"/>
        <v>0</v>
      </c>
      <c r="L6570" s="104">
        <f t="shared" si="2291"/>
        <v>1670</v>
      </c>
      <c r="M6570" s="104">
        <f t="shared" si="2312"/>
        <v>0</v>
      </c>
      <c r="N6570" s="104">
        <f t="shared" si="2312"/>
        <v>0</v>
      </c>
      <c r="O6570" s="104">
        <f t="shared" si="2312"/>
        <v>1670</v>
      </c>
      <c r="P6570" s="104">
        <f t="shared" si="2292"/>
        <v>1670</v>
      </c>
      <c r="Q6570" s="104">
        <f t="shared" si="2293"/>
        <v>8.3084577114427862</v>
      </c>
      <c r="R6570" s="35"/>
    </row>
    <row r="6571" spans="1:18" x14ac:dyDescent="0.3">
      <c r="A6571" s="40" t="s">
        <v>2256</v>
      </c>
      <c r="B6571" s="40" t="s">
        <v>111</v>
      </c>
      <c r="C6571" s="40" t="s">
        <v>117</v>
      </c>
      <c r="D6571" s="40" t="s">
        <v>2258</v>
      </c>
      <c r="E6571" s="88" t="s">
        <v>3021</v>
      </c>
      <c r="F6571" s="40"/>
      <c r="G6571" s="81" t="s">
        <v>3059</v>
      </c>
      <c r="H6571" s="9" t="s">
        <v>34</v>
      </c>
      <c r="I6571" s="102">
        <v>20000</v>
      </c>
      <c r="J6571" s="102">
        <v>20000</v>
      </c>
      <c r="K6571" s="102"/>
      <c r="L6571" s="102">
        <f t="shared" si="2291"/>
        <v>1670</v>
      </c>
      <c r="M6571" s="102">
        <v>0</v>
      </c>
      <c r="N6571" s="102"/>
      <c r="O6571" s="102">
        <v>1670</v>
      </c>
      <c r="P6571" s="102">
        <f t="shared" si="2292"/>
        <v>1670</v>
      </c>
      <c r="Q6571" s="102">
        <f t="shared" si="2293"/>
        <v>8.35</v>
      </c>
      <c r="R6571" s="35"/>
    </row>
    <row r="6572" spans="1:18" x14ac:dyDescent="0.3">
      <c r="A6572" s="40" t="s">
        <v>2256</v>
      </c>
      <c r="B6572" s="40" t="s">
        <v>111</v>
      </c>
      <c r="C6572" s="40" t="s">
        <v>117</v>
      </c>
      <c r="D6572" s="40" t="s">
        <v>2258</v>
      </c>
      <c r="E6572" s="88" t="s">
        <v>3021</v>
      </c>
      <c r="F6572" s="40" t="s">
        <v>2284</v>
      </c>
      <c r="G6572" s="81" t="s">
        <v>3059</v>
      </c>
      <c r="H6572" s="9" t="s">
        <v>405</v>
      </c>
      <c r="I6572" s="102">
        <v>100</v>
      </c>
      <c r="J6572" s="102">
        <v>100</v>
      </c>
      <c r="K6572" s="102"/>
      <c r="L6572" s="102">
        <f t="shared" si="2291"/>
        <v>0</v>
      </c>
      <c r="M6572" s="102">
        <v>0</v>
      </c>
      <c r="N6572" s="102"/>
      <c r="O6572" s="102"/>
      <c r="P6572" s="102">
        <f t="shared" si="2292"/>
        <v>0</v>
      </c>
      <c r="Q6572" s="102">
        <f t="shared" si="2293"/>
        <v>0</v>
      </c>
      <c r="R6572" s="35"/>
    </row>
    <row r="6573" spans="1:18" s="34" customFormat="1" ht="20.399999999999999" x14ac:dyDescent="0.3">
      <c r="A6573" s="43" t="s">
        <v>0</v>
      </c>
      <c r="B6573" s="43" t="s">
        <v>0</v>
      </c>
      <c r="C6573" s="43" t="s">
        <v>0</v>
      </c>
      <c r="D6573" s="49" t="s">
        <v>0</v>
      </c>
      <c r="E6573" s="49" t="s">
        <v>0</v>
      </c>
      <c r="F6573" s="49" t="s">
        <v>0</v>
      </c>
      <c r="G6573" s="49" t="s">
        <v>0</v>
      </c>
      <c r="H6573" s="21" t="s">
        <v>41</v>
      </c>
      <c r="I6573" s="112">
        <f t="shared" ref="I6573:O6573" si="2313">SUM(I6574)</f>
        <v>100100</v>
      </c>
      <c r="J6573" s="112">
        <f t="shared" si="2313"/>
        <v>100</v>
      </c>
      <c r="K6573" s="112">
        <f t="shared" si="2313"/>
        <v>0</v>
      </c>
      <c r="L6573" s="112">
        <f t="shared" si="2291"/>
        <v>0</v>
      </c>
      <c r="M6573" s="112">
        <f t="shared" si="2313"/>
        <v>0</v>
      </c>
      <c r="N6573" s="112">
        <f t="shared" si="2313"/>
        <v>0</v>
      </c>
      <c r="O6573" s="112">
        <f t="shared" si="2313"/>
        <v>0</v>
      </c>
      <c r="P6573" s="112">
        <f t="shared" si="2292"/>
        <v>0</v>
      </c>
      <c r="Q6573" s="112">
        <f t="shared" si="2293"/>
        <v>0</v>
      </c>
      <c r="R6573" s="35"/>
    </row>
    <row r="6574" spans="1:18" x14ac:dyDescent="0.3">
      <c r="A6574" s="40" t="s">
        <v>2256</v>
      </c>
      <c r="B6574" s="40" t="s">
        <v>111</v>
      </c>
      <c r="C6574" s="40" t="s">
        <v>117</v>
      </c>
      <c r="D6574" s="40" t="s">
        <v>2258</v>
      </c>
      <c r="E6574" s="52" t="s">
        <v>192</v>
      </c>
      <c r="F6574" s="52" t="s">
        <v>0</v>
      </c>
      <c r="G6574" s="52" t="s">
        <v>0</v>
      </c>
      <c r="H6574" s="6" t="s">
        <v>36</v>
      </c>
      <c r="I6574" s="104">
        <f>SUM(I6575:I6576)</f>
        <v>100100</v>
      </c>
      <c r="J6574" s="104">
        <f>SUM(J6575:J6576)</f>
        <v>100</v>
      </c>
      <c r="K6574" s="104">
        <f>SUM(K6575:K6576)</f>
        <v>0</v>
      </c>
      <c r="L6574" s="104">
        <f t="shared" si="2291"/>
        <v>0</v>
      </c>
      <c r="M6574" s="104">
        <f>SUM(M6575:M6576)</f>
        <v>0</v>
      </c>
      <c r="N6574" s="104">
        <f t="shared" ref="N6574:O6574" si="2314">SUM(N6575:N6576)</f>
        <v>0</v>
      </c>
      <c r="O6574" s="104">
        <f t="shared" si="2314"/>
        <v>0</v>
      </c>
      <c r="P6574" s="104">
        <f t="shared" si="2292"/>
        <v>0</v>
      </c>
      <c r="Q6574" s="104">
        <f t="shared" si="2293"/>
        <v>0</v>
      </c>
      <c r="R6574" s="35"/>
    </row>
    <row r="6575" spans="1:18" x14ac:dyDescent="0.3">
      <c r="A6575" s="40" t="s">
        <v>2256</v>
      </c>
      <c r="B6575" s="40" t="s">
        <v>111</v>
      </c>
      <c r="C6575" s="40" t="s">
        <v>117</v>
      </c>
      <c r="D6575" s="40" t="s">
        <v>2258</v>
      </c>
      <c r="E6575" s="88" t="s">
        <v>3024</v>
      </c>
      <c r="F6575" s="40" t="s">
        <v>2285</v>
      </c>
      <c r="G6575" s="81" t="s">
        <v>3059</v>
      </c>
      <c r="H6575" s="9" t="s">
        <v>301</v>
      </c>
      <c r="I6575" s="102">
        <v>100</v>
      </c>
      <c r="J6575" s="102">
        <v>100</v>
      </c>
      <c r="K6575" s="102"/>
      <c r="L6575" s="102">
        <f t="shared" si="2291"/>
        <v>0</v>
      </c>
      <c r="M6575" s="102">
        <v>0</v>
      </c>
      <c r="N6575" s="102"/>
      <c r="O6575" s="102"/>
      <c r="P6575" s="102">
        <f t="shared" si="2292"/>
        <v>0</v>
      </c>
      <c r="Q6575" s="102">
        <f t="shared" si="2293"/>
        <v>0</v>
      </c>
      <c r="R6575" s="35"/>
    </row>
    <row r="6576" spans="1:18" s="78" customFormat="1" x14ac:dyDescent="0.3">
      <c r="A6576" s="40" t="s">
        <v>2256</v>
      </c>
      <c r="B6576" s="40" t="s">
        <v>111</v>
      </c>
      <c r="C6576" s="40" t="s">
        <v>117</v>
      </c>
      <c r="D6576" s="40" t="s">
        <v>2258</v>
      </c>
      <c r="E6576" s="88" t="s">
        <v>3029</v>
      </c>
      <c r="F6576" s="40" t="s">
        <v>2751</v>
      </c>
      <c r="G6576" s="81" t="s">
        <v>3059</v>
      </c>
      <c r="H6576" s="77" t="s">
        <v>2741</v>
      </c>
      <c r="I6576" s="102">
        <v>100000</v>
      </c>
      <c r="J6576" s="102"/>
      <c r="K6576" s="102"/>
      <c r="L6576" s="102">
        <f t="shared" ref="L6576:L6639" si="2315">SUM(M6576:O6576)</f>
        <v>0</v>
      </c>
      <c r="M6576" s="102">
        <v>0</v>
      </c>
      <c r="N6576" s="102"/>
      <c r="O6576" s="102"/>
      <c r="P6576" s="102">
        <f t="shared" si="2292"/>
        <v>0</v>
      </c>
      <c r="Q6576" s="102" t="str">
        <f t="shared" si="2293"/>
        <v>-</v>
      </c>
      <c r="R6576" s="35"/>
    </row>
    <row r="6577" spans="1:18" s="34" customFormat="1" ht="20.399999999999999" x14ac:dyDescent="0.3">
      <c r="A6577" s="43" t="s">
        <v>0</v>
      </c>
      <c r="B6577" s="43" t="s">
        <v>0</v>
      </c>
      <c r="C6577" s="43" t="s">
        <v>0</v>
      </c>
      <c r="D6577" s="49" t="s">
        <v>0</v>
      </c>
      <c r="E6577" s="49" t="s">
        <v>0</v>
      </c>
      <c r="F6577" s="49" t="s">
        <v>0</v>
      </c>
      <c r="G6577" s="49" t="s">
        <v>0</v>
      </c>
      <c r="H6577" s="21" t="s">
        <v>53</v>
      </c>
      <c r="I6577" s="112">
        <f t="shared" ref="I6577:O6577" si="2316">SUM(I6578)</f>
        <v>1620000</v>
      </c>
      <c r="J6577" s="112">
        <f t="shared" si="2316"/>
        <v>1220000</v>
      </c>
      <c r="K6577" s="112">
        <f t="shared" si="2316"/>
        <v>0</v>
      </c>
      <c r="L6577" s="112">
        <f t="shared" si="2315"/>
        <v>284750</v>
      </c>
      <c r="M6577" s="112">
        <f t="shared" si="2316"/>
        <v>0</v>
      </c>
      <c r="N6577" s="112">
        <f t="shared" si="2316"/>
        <v>20000</v>
      </c>
      <c r="O6577" s="112">
        <f t="shared" si="2316"/>
        <v>264750</v>
      </c>
      <c r="P6577" s="112">
        <f t="shared" ref="P6577:P6640" si="2317">K6577+L6577</f>
        <v>284750</v>
      </c>
      <c r="Q6577" s="112">
        <f t="shared" ref="Q6577:Q6640" si="2318">IF(J6577=0,"-",P6577/J6577*100)</f>
        <v>23.340163934426229</v>
      </c>
      <c r="R6577" s="35"/>
    </row>
    <row r="6578" spans="1:18" x14ac:dyDescent="0.3">
      <c r="A6578" s="40" t="s">
        <v>2256</v>
      </c>
      <c r="B6578" s="40" t="s">
        <v>111</v>
      </c>
      <c r="C6578" s="40" t="s">
        <v>117</v>
      </c>
      <c r="D6578" s="40" t="s">
        <v>2258</v>
      </c>
      <c r="E6578" s="52" t="s">
        <v>149</v>
      </c>
      <c r="F6578" s="52" t="s">
        <v>0</v>
      </c>
      <c r="G6578" s="52" t="s">
        <v>0</v>
      </c>
      <c r="H6578" s="6" t="s">
        <v>46</v>
      </c>
      <c r="I6578" s="104">
        <f>SUM(I6579,I6584)</f>
        <v>1620000</v>
      </c>
      <c r="J6578" s="104">
        <f>SUM(J6579,J6584)</f>
        <v>1220000</v>
      </c>
      <c r="K6578" s="104">
        <f>SUM(K6579,K6584)</f>
        <v>0</v>
      </c>
      <c r="L6578" s="104">
        <f t="shared" si="2315"/>
        <v>284750</v>
      </c>
      <c r="M6578" s="104">
        <f>SUM(M6579,M6584)</f>
        <v>0</v>
      </c>
      <c r="N6578" s="104">
        <f t="shared" ref="N6578:O6578" si="2319">SUM(N6579,N6584)</f>
        <v>20000</v>
      </c>
      <c r="O6578" s="104">
        <f t="shared" si="2319"/>
        <v>264750</v>
      </c>
      <c r="P6578" s="104">
        <f t="shared" si="2317"/>
        <v>284750</v>
      </c>
      <c r="Q6578" s="104">
        <f t="shared" si="2318"/>
        <v>23.340163934426229</v>
      </c>
      <c r="R6578" s="35"/>
    </row>
    <row r="6579" spans="1:18" x14ac:dyDescent="0.3">
      <c r="A6579" s="41" t="s">
        <v>2256</v>
      </c>
      <c r="B6579" s="41" t="s">
        <v>111</v>
      </c>
      <c r="C6579" s="41" t="s">
        <v>117</v>
      </c>
      <c r="D6579" s="41" t="s">
        <v>2258</v>
      </c>
      <c r="E6579" s="41" t="s">
        <v>415</v>
      </c>
      <c r="F6579" s="40" t="s">
        <v>0</v>
      </c>
      <c r="G6579" s="81" t="s">
        <v>0</v>
      </c>
      <c r="H6579" s="6" t="s">
        <v>48</v>
      </c>
      <c r="I6579" s="104">
        <f>SUM(I6580:I6583)</f>
        <v>1619000</v>
      </c>
      <c r="J6579" s="104">
        <f>SUM(J6580:J6583)</f>
        <v>1219000</v>
      </c>
      <c r="K6579" s="104">
        <f>SUM(K6580:K6583)</f>
        <v>0</v>
      </c>
      <c r="L6579" s="104">
        <f t="shared" si="2315"/>
        <v>284750</v>
      </c>
      <c r="M6579" s="104">
        <f>SUM(M6580:M6583)</f>
        <v>0</v>
      </c>
      <c r="N6579" s="104">
        <f t="shared" ref="N6579:O6579" si="2320">SUM(N6580:N6583)</f>
        <v>20000</v>
      </c>
      <c r="O6579" s="104">
        <f t="shared" si="2320"/>
        <v>264750</v>
      </c>
      <c r="P6579" s="104">
        <f t="shared" si="2317"/>
        <v>284750</v>
      </c>
      <c r="Q6579" s="104">
        <f t="shared" si="2318"/>
        <v>23.359310910582444</v>
      </c>
      <c r="R6579" s="35"/>
    </row>
    <row r="6580" spans="1:18" s="72" customFormat="1" x14ac:dyDescent="0.3">
      <c r="A6580" s="93" t="s">
        <v>2256</v>
      </c>
      <c r="B6580" s="93" t="s">
        <v>111</v>
      </c>
      <c r="C6580" s="93" t="s">
        <v>117</v>
      </c>
      <c r="D6580" s="93" t="s">
        <v>2258</v>
      </c>
      <c r="E6580" s="88" t="s">
        <v>3039</v>
      </c>
      <c r="F6580" s="93" t="s">
        <v>2286</v>
      </c>
      <c r="G6580" s="81" t="s">
        <v>3059</v>
      </c>
      <c r="H6580" s="42" t="s">
        <v>2287</v>
      </c>
      <c r="I6580" s="115">
        <v>0</v>
      </c>
      <c r="J6580" s="115">
        <v>0</v>
      </c>
      <c r="K6580" s="115"/>
      <c r="L6580" s="115">
        <f t="shared" si="2315"/>
        <v>0</v>
      </c>
      <c r="M6580" s="115">
        <v>0</v>
      </c>
      <c r="N6580" s="115"/>
      <c r="O6580" s="115"/>
      <c r="P6580" s="115">
        <f t="shared" si="2317"/>
        <v>0</v>
      </c>
      <c r="Q6580" s="115" t="str">
        <f t="shared" si="2318"/>
        <v>-</v>
      </c>
      <c r="R6580" s="35"/>
    </row>
    <row r="6581" spans="1:18" x14ac:dyDescent="0.3">
      <c r="A6581" s="40" t="s">
        <v>2256</v>
      </c>
      <c r="B6581" s="40" t="s">
        <v>111</v>
      </c>
      <c r="C6581" s="40" t="s">
        <v>117</v>
      </c>
      <c r="D6581" s="40" t="s">
        <v>2258</v>
      </c>
      <c r="E6581" s="88" t="s">
        <v>3039</v>
      </c>
      <c r="F6581" s="40" t="s">
        <v>2288</v>
      </c>
      <c r="G6581" s="81" t="s">
        <v>3059</v>
      </c>
      <c r="H6581" s="9" t="s">
        <v>2289</v>
      </c>
      <c r="I6581" s="102">
        <v>400000</v>
      </c>
      <c r="J6581" s="102">
        <v>0</v>
      </c>
      <c r="K6581" s="102"/>
      <c r="L6581" s="102">
        <f t="shared" si="2315"/>
        <v>0</v>
      </c>
      <c r="M6581" s="102">
        <v>0</v>
      </c>
      <c r="N6581" s="102"/>
      <c r="O6581" s="102"/>
      <c r="P6581" s="102">
        <f t="shared" si="2317"/>
        <v>0</v>
      </c>
      <c r="Q6581" s="102" t="str">
        <f t="shared" si="2318"/>
        <v>-</v>
      </c>
      <c r="R6581" s="35"/>
    </row>
    <row r="6582" spans="1:18" s="66" customFormat="1" x14ac:dyDescent="0.3">
      <c r="A6582" s="40" t="s">
        <v>2256</v>
      </c>
      <c r="B6582" s="40" t="s">
        <v>111</v>
      </c>
      <c r="C6582" s="40" t="s">
        <v>117</v>
      </c>
      <c r="D6582" s="40" t="s">
        <v>2258</v>
      </c>
      <c r="E6582" s="88" t="s">
        <v>3039</v>
      </c>
      <c r="F6582" s="40" t="s">
        <v>2752</v>
      </c>
      <c r="G6582" s="81" t="s">
        <v>3059</v>
      </c>
      <c r="H6582" s="67" t="s">
        <v>2735</v>
      </c>
      <c r="I6582" s="102">
        <v>240000</v>
      </c>
      <c r="J6582" s="102">
        <v>240000</v>
      </c>
      <c r="K6582" s="102"/>
      <c r="L6582" s="102">
        <f t="shared" si="2315"/>
        <v>40000</v>
      </c>
      <c r="M6582" s="102">
        <v>0</v>
      </c>
      <c r="N6582" s="102">
        <v>20000</v>
      </c>
      <c r="O6582" s="102">
        <v>20000</v>
      </c>
      <c r="P6582" s="102">
        <f t="shared" si="2317"/>
        <v>40000</v>
      </c>
      <c r="Q6582" s="102">
        <f t="shared" si="2318"/>
        <v>16.666666666666664</v>
      </c>
      <c r="R6582" s="35"/>
    </row>
    <row r="6583" spans="1:18" x14ac:dyDescent="0.3">
      <c r="A6583" s="40" t="s">
        <v>2256</v>
      </c>
      <c r="B6583" s="40" t="s">
        <v>111</v>
      </c>
      <c r="C6583" s="40" t="s">
        <v>117</v>
      </c>
      <c r="D6583" s="40" t="s">
        <v>2258</v>
      </c>
      <c r="E6583" s="88" t="s">
        <v>3039</v>
      </c>
      <c r="F6583" s="40" t="s">
        <v>2290</v>
      </c>
      <c r="G6583" s="81" t="s">
        <v>3059</v>
      </c>
      <c r="H6583" s="9" t="s">
        <v>48</v>
      </c>
      <c r="I6583" s="102">
        <v>979000</v>
      </c>
      <c r="J6583" s="102">
        <v>979000</v>
      </c>
      <c r="K6583" s="102"/>
      <c r="L6583" s="102">
        <f t="shared" si="2315"/>
        <v>244750</v>
      </c>
      <c r="M6583" s="102">
        <v>0</v>
      </c>
      <c r="N6583" s="102"/>
      <c r="O6583" s="102">
        <v>244750</v>
      </c>
      <c r="P6583" s="102">
        <f t="shared" si="2317"/>
        <v>244750</v>
      </c>
      <c r="Q6583" s="102">
        <f t="shared" si="2318"/>
        <v>25</v>
      </c>
      <c r="R6583" s="35"/>
    </row>
    <row r="6584" spans="1:18" x14ac:dyDescent="0.3">
      <c r="A6584" s="40" t="s">
        <v>2256</v>
      </c>
      <c r="B6584" s="40" t="s">
        <v>111</v>
      </c>
      <c r="C6584" s="40" t="s">
        <v>117</v>
      </c>
      <c r="D6584" s="40" t="s">
        <v>2258</v>
      </c>
      <c r="E6584" s="88" t="s">
        <v>3022</v>
      </c>
      <c r="F6584" s="40"/>
      <c r="G6584" s="81" t="s">
        <v>3059</v>
      </c>
      <c r="H6584" s="9" t="s">
        <v>49</v>
      </c>
      <c r="I6584" s="102">
        <v>1000</v>
      </c>
      <c r="J6584" s="102">
        <v>1000</v>
      </c>
      <c r="K6584" s="102"/>
      <c r="L6584" s="102">
        <f t="shared" si="2315"/>
        <v>0</v>
      </c>
      <c r="M6584" s="102">
        <v>0</v>
      </c>
      <c r="N6584" s="102"/>
      <c r="O6584" s="102"/>
      <c r="P6584" s="102">
        <f t="shared" si="2317"/>
        <v>0</v>
      </c>
      <c r="Q6584" s="102">
        <f t="shared" si="2318"/>
        <v>0</v>
      </c>
      <c r="R6584" s="35"/>
    </row>
    <row r="6585" spans="1:18" s="34" customFormat="1" ht="20.399999999999999" x14ac:dyDescent="0.3">
      <c r="A6585" s="49" t="s">
        <v>0</v>
      </c>
      <c r="B6585" s="49" t="s">
        <v>0</v>
      </c>
      <c r="C6585" s="49" t="s">
        <v>0</v>
      </c>
      <c r="D6585" s="49" t="s">
        <v>0</v>
      </c>
      <c r="E6585" s="49" t="s">
        <v>0</v>
      </c>
      <c r="F6585" s="49" t="s">
        <v>0</v>
      </c>
      <c r="G6585" s="49" t="s">
        <v>0</v>
      </c>
      <c r="H6585" s="21" t="s">
        <v>2291</v>
      </c>
      <c r="I6585" s="112">
        <f>SUM(I6577,I6573,I6556,I6537)</f>
        <v>69821412</v>
      </c>
      <c r="J6585" s="112">
        <f>SUM(J6577,J6573,J6556,J6537)</f>
        <v>58051412</v>
      </c>
      <c r="K6585" s="112">
        <f>SUM(K6577,K6573,K6556,K6537)</f>
        <v>0</v>
      </c>
      <c r="L6585" s="112">
        <f t="shared" si="2315"/>
        <v>14099771</v>
      </c>
      <c r="M6585" s="112">
        <f>SUM(M6577,M6573,M6556,M6537)</f>
        <v>4270569</v>
      </c>
      <c r="N6585" s="112">
        <f t="shared" ref="N6585:O6585" si="2321">SUM(N6577,N6573,N6556,N6537)</f>
        <v>4925291</v>
      </c>
      <c r="O6585" s="112">
        <f t="shared" si="2321"/>
        <v>4903911</v>
      </c>
      <c r="P6585" s="112">
        <f t="shared" si="2317"/>
        <v>14099771</v>
      </c>
      <c r="Q6585" s="112">
        <f t="shared" si="2318"/>
        <v>24.288420409136645</v>
      </c>
      <c r="R6585" s="35"/>
    </row>
    <row r="6586" spans="1:18" ht="15" thickBot="1" x14ac:dyDescent="0.35">
      <c r="A6586" s="81" t="s">
        <v>0</v>
      </c>
      <c r="B6586" s="81" t="s">
        <v>0</v>
      </c>
      <c r="C6586" s="81" t="s">
        <v>0</v>
      </c>
      <c r="D6586" s="81" t="s">
        <v>0</v>
      </c>
      <c r="E6586" s="81" t="s">
        <v>0</v>
      </c>
      <c r="F6586" s="81" t="s">
        <v>0</v>
      </c>
      <c r="G6586" s="81" t="s">
        <v>0</v>
      </c>
      <c r="H6586" s="6" t="s">
        <v>152</v>
      </c>
      <c r="I6586" s="104">
        <v>32</v>
      </c>
      <c r="J6586" s="104">
        <v>32</v>
      </c>
      <c r="K6586" s="104"/>
      <c r="L6586" s="104"/>
      <c r="M6586" s="104"/>
      <c r="N6586" s="104"/>
      <c r="O6586" s="104"/>
      <c r="P6586" s="104"/>
      <c r="Q6586" s="104"/>
      <c r="R6586" s="35"/>
    </row>
    <row r="6587" spans="1:18" s="34" customFormat="1" ht="31.2" thickBot="1" x14ac:dyDescent="0.35">
      <c r="A6587" s="127" t="s">
        <v>0</v>
      </c>
      <c r="B6587" s="127" t="s">
        <v>0</v>
      </c>
      <c r="C6587" s="127" t="s">
        <v>0</v>
      </c>
      <c r="D6587" s="127" t="s">
        <v>0</v>
      </c>
      <c r="E6587" s="127" t="s">
        <v>0</v>
      </c>
      <c r="F6587" s="127" t="s">
        <v>0</v>
      </c>
      <c r="G6587" s="127" t="s">
        <v>0</v>
      </c>
      <c r="H6587" s="29" t="s">
        <v>63</v>
      </c>
      <c r="I6587" s="124" t="s">
        <v>3013</v>
      </c>
      <c r="J6587" s="124" t="s">
        <v>2</v>
      </c>
      <c r="K6587" s="124" t="s">
        <v>3097</v>
      </c>
      <c r="L6587" s="124" t="s">
        <v>3097</v>
      </c>
      <c r="M6587" s="124" t="s">
        <v>3098</v>
      </c>
      <c r="N6587" s="124" t="s">
        <v>3099</v>
      </c>
      <c r="O6587" s="124" t="s">
        <v>3100</v>
      </c>
      <c r="P6587" s="124" t="s">
        <v>3097</v>
      </c>
      <c r="Q6587" s="126" t="s">
        <v>3101</v>
      </c>
      <c r="R6587" s="35"/>
    </row>
    <row r="6588" spans="1:18" x14ac:dyDescent="0.3">
      <c r="A6588" s="128"/>
      <c r="B6588" s="128"/>
      <c r="C6588" s="128"/>
      <c r="D6588" s="128"/>
      <c r="E6588" s="128"/>
      <c r="F6588" s="128"/>
      <c r="G6588" s="128"/>
      <c r="H6588" s="10" t="s">
        <v>0</v>
      </c>
      <c r="I6588" s="103">
        <v>1</v>
      </c>
      <c r="J6588" s="103">
        <v>2</v>
      </c>
      <c r="K6588" s="103">
        <v>3</v>
      </c>
      <c r="L6588" s="103" t="s">
        <v>3</v>
      </c>
      <c r="M6588" s="103">
        <v>5</v>
      </c>
      <c r="N6588" s="103">
        <v>6</v>
      </c>
      <c r="O6588" s="103">
        <v>7</v>
      </c>
      <c r="P6588" s="103" t="s">
        <v>3102</v>
      </c>
      <c r="Q6588" s="103">
        <v>9</v>
      </c>
      <c r="R6588" s="35"/>
    </row>
    <row r="6589" spans="1:18" x14ac:dyDescent="0.3">
      <c r="A6589" s="128"/>
      <c r="B6589" s="128"/>
      <c r="C6589" s="128"/>
      <c r="D6589" s="128"/>
      <c r="E6589" s="128"/>
      <c r="F6589" s="128"/>
      <c r="G6589" s="128"/>
      <c r="H6589" s="11" t="s">
        <v>106</v>
      </c>
      <c r="I6589" s="105">
        <f>SUM(I6562)</f>
        <v>30634632</v>
      </c>
      <c r="J6589" s="105">
        <f>SUM(J6562)</f>
        <v>30604632</v>
      </c>
      <c r="K6589" s="105">
        <f>SUM(K6562)</f>
        <v>0</v>
      </c>
      <c r="L6589" s="105">
        <f t="shared" si="2315"/>
        <v>7652000</v>
      </c>
      <c r="M6589" s="105">
        <f>SUM(M6562)</f>
        <v>2552000</v>
      </c>
      <c r="N6589" s="105">
        <f t="shared" ref="N6589:O6589" si="2322">SUM(N6562)</f>
        <v>2550000</v>
      </c>
      <c r="O6589" s="105">
        <f t="shared" si="2322"/>
        <v>2550000</v>
      </c>
      <c r="P6589" s="105">
        <f t="shared" si="2317"/>
        <v>7652000</v>
      </c>
      <c r="Q6589" s="105">
        <f t="shared" si="2318"/>
        <v>25.002751217528118</v>
      </c>
      <c r="R6589" s="35"/>
    </row>
    <row r="6590" spans="1:18" x14ac:dyDescent="0.3">
      <c r="A6590" s="128"/>
      <c r="B6590" s="128"/>
      <c r="C6590" s="128"/>
      <c r="D6590" s="128"/>
      <c r="E6590" s="128"/>
      <c r="F6590" s="128"/>
      <c r="G6590" s="128"/>
      <c r="H6590" s="11" t="s">
        <v>107</v>
      </c>
      <c r="I6590" s="105">
        <f>SUM(I6539,I6541,I6542,I6543,I6544,I6545,I6547,I6549,I6552,I6553,I6554,I6555,I6559,I6561,I6563,I6564,I6566,I6567,I6568,I6569,I6571,I6572,I6575,I6580,I6581,I6583,I6584,I6582,I6550,I6576)</f>
        <v>39186780</v>
      </c>
      <c r="J6590" s="105">
        <f>SUM(J6539,J6541,J6542,J6543,J6544,J6545,J6547,J6549,J6552,J6553,J6554,J6555,J6559,J6561,J6563,J6564,J6566,J6567,J6568,J6569,J6571,J6572,J6575,J6580,J6581,J6583,J6584,J6582,J6550,J6576)</f>
        <v>27446780</v>
      </c>
      <c r="K6590" s="105">
        <f>SUM(K6539,K6541,K6542,K6543,K6544,K6545,K6547,K6549,K6552,K6553,K6554,K6555,K6559,K6561,K6563,K6564,K6566,K6567,K6568,K6569,K6571,K6572,K6575,K6580,K6581,K6583,K6584,K6582,K6550,K6576)</f>
        <v>0</v>
      </c>
      <c r="L6590" s="105">
        <f t="shared" si="2315"/>
        <v>6447771</v>
      </c>
      <c r="M6590" s="105">
        <f>SUM(M6539,M6541,M6542,M6543,M6544,M6545,M6547,M6549,M6552,M6553,M6554,M6555,M6559,M6561,M6563,M6564,M6566,M6567,M6568,M6569,M6571,M6572,M6575,M6580,M6581,M6583,M6584,M6582,M6550,M6576)</f>
        <v>1718569</v>
      </c>
      <c r="N6590" s="105">
        <f t="shared" ref="N6590:O6590" si="2323">SUM(N6539,N6541,N6542,N6543,N6544,N6545,N6547,N6549,N6552,N6553,N6554,N6555,N6559,N6561,N6563,N6564,N6566,N6567,N6568,N6569,N6571,N6572,N6575,N6580,N6581,N6583,N6584,N6582,N6550,N6576)</f>
        <v>2375291</v>
      </c>
      <c r="O6590" s="105">
        <f t="shared" si="2323"/>
        <v>2353911</v>
      </c>
      <c r="P6590" s="105">
        <f t="shared" si="2317"/>
        <v>6447771</v>
      </c>
      <c r="Q6590" s="105">
        <f t="shared" si="2318"/>
        <v>23.491903239651428</v>
      </c>
      <c r="R6590" s="35"/>
    </row>
    <row r="6591" spans="1:18" x14ac:dyDescent="0.3">
      <c r="A6591" s="128"/>
      <c r="B6591" s="128"/>
      <c r="C6591" s="128"/>
      <c r="D6591" s="128"/>
      <c r="E6591" s="128"/>
      <c r="F6591" s="128"/>
      <c r="G6591" s="128"/>
      <c r="H6591" s="12" t="s">
        <v>62</v>
      </c>
      <c r="I6591" s="105">
        <f>SUM(I6589:I6590)</f>
        <v>69821412</v>
      </c>
      <c r="J6591" s="105">
        <f>SUM(J6589:J6590)</f>
        <v>58051412</v>
      </c>
      <c r="K6591" s="105">
        <f>SUM(K6589:K6590)</f>
        <v>0</v>
      </c>
      <c r="L6591" s="105">
        <f t="shared" si="2315"/>
        <v>14099771</v>
      </c>
      <c r="M6591" s="105">
        <f>SUM(M6589:M6590)</f>
        <v>4270569</v>
      </c>
      <c r="N6591" s="105">
        <f t="shared" ref="N6591:O6591" si="2324">SUM(N6589:N6590)</f>
        <v>4925291</v>
      </c>
      <c r="O6591" s="105">
        <f t="shared" si="2324"/>
        <v>4903911</v>
      </c>
      <c r="P6591" s="105">
        <f t="shared" si="2317"/>
        <v>14099771</v>
      </c>
      <c r="Q6591" s="105">
        <f t="shared" si="2318"/>
        <v>24.288420409136645</v>
      </c>
      <c r="R6591" s="35"/>
    </row>
    <row r="6592" spans="1:18" x14ac:dyDescent="0.3">
      <c r="A6592" s="81" t="s">
        <v>0</v>
      </c>
      <c r="B6592" s="81" t="s">
        <v>0</v>
      </c>
      <c r="C6592" s="81" t="s">
        <v>0</v>
      </c>
      <c r="D6592" s="81" t="s">
        <v>0</v>
      </c>
      <c r="E6592" s="81" t="s">
        <v>0</v>
      </c>
      <c r="F6592" s="81" t="s">
        <v>0</v>
      </c>
      <c r="G6592" s="81" t="s">
        <v>0</v>
      </c>
      <c r="H6592" s="13" t="s">
        <v>0</v>
      </c>
      <c r="I6592" s="106"/>
      <c r="J6592" s="106"/>
      <c r="K6592" s="106"/>
      <c r="L6592" s="106"/>
      <c r="M6592" s="106"/>
      <c r="N6592" s="106"/>
      <c r="O6592" s="106"/>
      <c r="P6592" s="106"/>
      <c r="Q6592" s="106"/>
      <c r="R6592" s="35"/>
    </row>
    <row r="6593" spans="1:18" s="34" customFormat="1" x14ac:dyDescent="0.3">
      <c r="A6593" s="49" t="s">
        <v>0</v>
      </c>
      <c r="B6593" s="49" t="s">
        <v>0</v>
      </c>
      <c r="C6593" s="49" t="s">
        <v>0</v>
      </c>
      <c r="D6593" s="49" t="s">
        <v>0</v>
      </c>
      <c r="E6593" s="49" t="s">
        <v>0</v>
      </c>
      <c r="F6593" s="49" t="s">
        <v>0</v>
      </c>
      <c r="G6593" s="49" t="s">
        <v>0</v>
      </c>
      <c r="H6593" s="21" t="s">
        <v>2292</v>
      </c>
      <c r="I6593" s="112">
        <f>SUM(I6585)</f>
        <v>69821412</v>
      </c>
      <c r="J6593" s="112">
        <f>SUM(J6585)</f>
        <v>58051412</v>
      </c>
      <c r="K6593" s="112">
        <f>SUM(K6585)</f>
        <v>0</v>
      </c>
      <c r="L6593" s="112">
        <f t="shared" si="2315"/>
        <v>14099771</v>
      </c>
      <c r="M6593" s="112">
        <f>SUM(M6585)</f>
        <v>4270569</v>
      </c>
      <c r="N6593" s="112">
        <f t="shared" ref="N6593:O6593" si="2325">SUM(N6585)</f>
        <v>4925291</v>
      </c>
      <c r="O6593" s="112">
        <f t="shared" si="2325"/>
        <v>4903911</v>
      </c>
      <c r="P6593" s="112">
        <f t="shared" si="2317"/>
        <v>14099771</v>
      </c>
      <c r="Q6593" s="112">
        <f t="shared" si="2318"/>
        <v>24.288420409136645</v>
      </c>
      <c r="R6593" s="35"/>
    </row>
    <row r="6594" spans="1:18" x14ac:dyDescent="0.3">
      <c r="A6594" s="81" t="s">
        <v>0</v>
      </c>
      <c r="B6594" s="81" t="s">
        <v>0</v>
      </c>
      <c r="C6594" s="81" t="s">
        <v>0</v>
      </c>
      <c r="D6594" s="81" t="s">
        <v>0</v>
      </c>
      <c r="E6594" s="81" t="s">
        <v>0</v>
      </c>
      <c r="F6594" s="81" t="s">
        <v>0</v>
      </c>
      <c r="G6594" s="81" t="s">
        <v>0</v>
      </c>
      <c r="H6594" s="6" t="s">
        <v>152</v>
      </c>
      <c r="I6594" s="104">
        <f>I6586</f>
        <v>32</v>
      </c>
      <c r="J6594" s="104">
        <f>J6586</f>
        <v>32</v>
      </c>
      <c r="K6594" s="104"/>
      <c r="L6594" s="104"/>
      <c r="M6594" s="104"/>
      <c r="N6594" s="104"/>
      <c r="O6594" s="104"/>
      <c r="P6594" s="104"/>
      <c r="Q6594" s="104"/>
      <c r="R6594" s="35"/>
    </row>
    <row r="6595" spans="1:18" s="1" customFormat="1" x14ac:dyDescent="0.3">
      <c r="A6595" s="43" t="s">
        <v>2256</v>
      </c>
      <c r="B6595" s="49" t="s">
        <v>0</v>
      </c>
      <c r="C6595" s="49" t="s">
        <v>0</v>
      </c>
      <c r="D6595" s="49" t="s">
        <v>0</v>
      </c>
      <c r="E6595" s="49" t="s">
        <v>0</v>
      </c>
      <c r="F6595" s="49" t="s">
        <v>0</v>
      </c>
      <c r="G6595" s="49" t="s">
        <v>0</v>
      </c>
      <c r="H6595" s="19" t="s">
        <v>0</v>
      </c>
      <c r="I6595" s="108"/>
      <c r="J6595" s="108"/>
      <c r="K6595" s="108"/>
      <c r="L6595" s="108"/>
      <c r="M6595" s="108"/>
      <c r="N6595" s="108"/>
      <c r="O6595" s="108"/>
      <c r="P6595" s="108"/>
      <c r="Q6595" s="108"/>
      <c r="R6595" s="35"/>
    </row>
    <row r="6596" spans="1:18" s="1" customFormat="1" ht="15" thickBot="1" x14ac:dyDescent="0.35">
      <c r="A6596" s="43" t="s">
        <v>2256</v>
      </c>
      <c r="B6596" s="43" t="s">
        <v>166</v>
      </c>
      <c r="C6596" s="44" t="s">
        <v>0</v>
      </c>
      <c r="D6596" s="44" t="s">
        <v>0</v>
      </c>
      <c r="E6596" s="49" t="s">
        <v>0</v>
      </c>
      <c r="F6596" s="49" t="s">
        <v>0</v>
      </c>
      <c r="G6596" s="49" t="s">
        <v>0</v>
      </c>
      <c r="H6596" s="19" t="s">
        <v>0</v>
      </c>
      <c r="I6596" s="108"/>
      <c r="J6596" s="108"/>
      <c r="K6596" s="108"/>
      <c r="L6596" s="108"/>
      <c r="M6596" s="108"/>
      <c r="N6596" s="108"/>
      <c r="O6596" s="108"/>
      <c r="P6596" s="108"/>
      <c r="Q6596" s="108"/>
      <c r="R6596" s="35"/>
    </row>
    <row r="6597" spans="1:18" s="34" customFormat="1" ht="31.2" thickBot="1" x14ac:dyDescent="0.35">
      <c r="A6597" s="45" t="s">
        <v>112</v>
      </c>
      <c r="B6597" s="45" t="s">
        <v>113</v>
      </c>
      <c r="C6597" s="45" t="s">
        <v>114</v>
      </c>
      <c r="D6597" s="46" t="s">
        <v>0</v>
      </c>
      <c r="E6597" s="45" t="s">
        <v>3014</v>
      </c>
      <c r="F6597" s="45" t="s">
        <v>115</v>
      </c>
      <c r="G6597" s="45" t="s">
        <v>116</v>
      </c>
      <c r="H6597" s="29" t="s">
        <v>1</v>
      </c>
      <c r="I6597" s="124" t="s">
        <v>3013</v>
      </c>
      <c r="J6597" s="124" t="s">
        <v>2</v>
      </c>
      <c r="K6597" s="124" t="s">
        <v>3097</v>
      </c>
      <c r="L6597" s="124" t="s">
        <v>3097</v>
      </c>
      <c r="M6597" s="124" t="s">
        <v>3098</v>
      </c>
      <c r="N6597" s="124" t="s">
        <v>3099</v>
      </c>
      <c r="O6597" s="124" t="s">
        <v>3100</v>
      </c>
      <c r="P6597" s="124" t="s">
        <v>3097</v>
      </c>
      <c r="Q6597" s="126" t="s">
        <v>3101</v>
      </c>
      <c r="R6597" s="35"/>
    </row>
    <row r="6598" spans="1:18" s="1" customFormat="1" x14ac:dyDescent="0.3">
      <c r="A6598" s="47" t="s">
        <v>0</v>
      </c>
      <c r="B6598" s="47" t="s">
        <v>0</v>
      </c>
      <c r="C6598" s="47" t="s">
        <v>0</v>
      </c>
      <c r="D6598" s="48" t="s">
        <v>0</v>
      </c>
      <c r="E6598" s="48" t="s">
        <v>0</v>
      </c>
      <c r="F6598" s="91" t="s">
        <v>0</v>
      </c>
      <c r="G6598" s="92" t="s">
        <v>0</v>
      </c>
      <c r="H6598" s="20" t="s">
        <v>0</v>
      </c>
      <c r="I6598" s="103">
        <v>1</v>
      </c>
      <c r="J6598" s="103">
        <v>2</v>
      </c>
      <c r="K6598" s="103">
        <v>3</v>
      </c>
      <c r="L6598" s="103" t="s">
        <v>3</v>
      </c>
      <c r="M6598" s="103">
        <v>5</v>
      </c>
      <c r="N6598" s="103">
        <v>6</v>
      </c>
      <c r="O6598" s="103">
        <v>7</v>
      </c>
      <c r="P6598" s="103" t="s">
        <v>3102</v>
      </c>
      <c r="Q6598" s="103">
        <v>9</v>
      </c>
      <c r="R6598" s="35"/>
    </row>
    <row r="6599" spans="1:18" s="1" customFormat="1" x14ac:dyDescent="0.3">
      <c r="A6599" s="43" t="s">
        <v>2256</v>
      </c>
      <c r="B6599" s="43" t="s">
        <v>2707</v>
      </c>
      <c r="C6599" s="44" t="s">
        <v>2686</v>
      </c>
      <c r="D6599" s="44" t="s">
        <v>2708</v>
      </c>
      <c r="E6599" s="49" t="s">
        <v>0</v>
      </c>
      <c r="F6599" s="49" t="s">
        <v>0</v>
      </c>
      <c r="G6599" s="49" t="s">
        <v>0</v>
      </c>
      <c r="H6599" s="19" t="s">
        <v>2709</v>
      </c>
      <c r="I6599" s="108"/>
      <c r="J6599" s="108"/>
      <c r="K6599" s="108"/>
      <c r="L6599" s="108">
        <f t="shared" si="2315"/>
        <v>0</v>
      </c>
      <c r="M6599" s="108">
        <v>0</v>
      </c>
      <c r="N6599" s="108"/>
      <c r="O6599" s="108"/>
      <c r="P6599" s="108">
        <f t="shared" si="2317"/>
        <v>0</v>
      </c>
      <c r="Q6599" s="108" t="str">
        <f t="shared" si="2318"/>
        <v>-</v>
      </c>
      <c r="R6599" s="35"/>
    </row>
    <row r="6600" spans="1:18" s="34" customFormat="1" ht="20.399999999999999" x14ac:dyDescent="0.3">
      <c r="A6600" s="43" t="s">
        <v>0</v>
      </c>
      <c r="B6600" s="43" t="s">
        <v>0</v>
      </c>
      <c r="C6600" s="43" t="s">
        <v>0</v>
      </c>
      <c r="D6600" s="49" t="s">
        <v>0</v>
      </c>
      <c r="E6600" s="49" t="s">
        <v>0</v>
      </c>
      <c r="F6600" s="49" t="s">
        <v>0</v>
      </c>
      <c r="G6600" s="49" t="s">
        <v>0</v>
      </c>
      <c r="H6600" s="21" t="s">
        <v>26</v>
      </c>
      <c r="I6600" s="112">
        <f>SUM(I6601,I6609,I6611)</f>
        <v>14257378</v>
      </c>
      <c r="J6600" s="112">
        <f>SUM(J6601,J6609,J6611)</f>
        <v>14199478</v>
      </c>
      <c r="K6600" s="112">
        <f>SUM(K6601,K6609,K6611)</f>
        <v>0</v>
      </c>
      <c r="L6600" s="112">
        <f t="shared" si="2315"/>
        <v>3534007</v>
      </c>
      <c r="M6600" s="112">
        <f>SUM(M6601,M6609,M6611)</f>
        <v>1002997</v>
      </c>
      <c r="N6600" s="112">
        <f t="shared" ref="N6600:O6600" si="2326">SUM(N6601,N6609,N6611)</f>
        <v>1272830</v>
      </c>
      <c r="O6600" s="112">
        <f t="shared" si="2326"/>
        <v>1258180</v>
      </c>
      <c r="P6600" s="112">
        <f t="shared" si="2317"/>
        <v>3534007</v>
      </c>
      <c r="Q6600" s="112">
        <f t="shared" si="2318"/>
        <v>24.888288146930471</v>
      </c>
      <c r="R6600" s="35"/>
    </row>
    <row r="6601" spans="1:18" s="1" customFormat="1" x14ac:dyDescent="0.3">
      <c r="A6601" s="44" t="s">
        <v>2256</v>
      </c>
      <c r="B6601" s="44" t="s">
        <v>2707</v>
      </c>
      <c r="C6601" s="44" t="s">
        <v>2686</v>
      </c>
      <c r="D6601" s="44" t="s">
        <v>2708</v>
      </c>
      <c r="E6601" s="49" t="s">
        <v>2689</v>
      </c>
      <c r="F6601" s="49" t="s">
        <v>0</v>
      </c>
      <c r="G6601" s="49" t="s">
        <v>0</v>
      </c>
      <c r="H6601" s="19" t="s">
        <v>5</v>
      </c>
      <c r="I6601" s="104">
        <f>SUM(I6602,I6603)</f>
        <v>10496709</v>
      </c>
      <c r="J6601" s="104">
        <f>SUM(J6602,J6603)</f>
        <v>10496709</v>
      </c>
      <c r="K6601" s="104">
        <f>SUM(K6602,K6603)</f>
        <v>0</v>
      </c>
      <c r="L6601" s="104">
        <f t="shared" si="2315"/>
        <v>2621661</v>
      </c>
      <c r="M6601" s="104">
        <f>SUM(M6602,M6603)</f>
        <v>854791</v>
      </c>
      <c r="N6601" s="104">
        <f t="shared" ref="N6601:O6601" si="2327">SUM(N6602,N6603)</f>
        <v>889585</v>
      </c>
      <c r="O6601" s="104">
        <f t="shared" si="2327"/>
        <v>877285</v>
      </c>
      <c r="P6601" s="104">
        <f t="shared" si="2317"/>
        <v>2621661</v>
      </c>
      <c r="Q6601" s="104">
        <f t="shared" si="2318"/>
        <v>24.976028200838947</v>
      </c>
      <c r="R6601" s="35"/>
    </row>
    <row r="6602" spans="1:18" s="1" customFormat="1" x14ac:dyDescent="0.3">
      <c r="A6602" s="44" t="s">
        <v>2256</v>
      </c>
      <c r="B6602" s="44" t="s">
        <v>2707</v>
      </c>
      <c r="C6602" s="44" t="s">
        <v>2686</v>
      </c>
      <c r="D6602" s="44" t="s">
        <v>2708</v>
      </c>
      <c r="E6602" s="90">
        <v>611100</v>
      </c>
      <c r="F6602" s="44" t="s">
        <v>0</v>
      </c>
      <c r="G6602" s="83" t="s">
        <v>0</v>
      </c>
      <c r="H6602" s="22" t="s">
        <v>6</v>
      </c>
      <c r="I6602" s="108">
        <f>SUM(I6641,I6689,I6736,I6782,I6829,I6878)</f>
        <v>8873343</v>
      </c>
      <c r="J6602" s="108">
        <f>SUM(J6641,J6689,J6736,J6782,J6829,J6878)</f>
        <v>8873343</v>
      </c>
      <c r="K6602" s="108">
        <f>SUM(K6641,K6689,K6736,K6782,K6829,K6878)</f>
        <v>0</v>
      </c>
      <c r="L6602" s="108">
        <f t="shared" si="2315"/>
        <v>2278614</v>
      </c>
      <c r="M6602" s="108">
        <f>SUM(M6641,M6689,M6736,M6782,M6829,M6878)</f>
        <v>754814</v>
      </c>
      <c r="N6602" s="108">
        <f t="shared" ref="N6602:O6602" si="2328">SUM(N6641,N6689,N6736,N6782,N6829,N6878)</f>
        <v>763700</v>
      </c>
      <c r="O6602" s="108">
        <f t="shared" si="2328"/>
        <v>760100</v>
      </c>
      <c r="P6602" s="108">
        <f t="shared" si="2317"/>
        <v>2278614</v>
      </c>
      <c r="Q6602" s="108">
        <f t="shared" si="2318"/>
        <v>25.679318380907851</v>
      </c>
      <c r="R6602" s="35"/>
    </row>
    <row r="6603" spans="1:18" s="1" customFormat="1" x14ac:dyDescent="0.3">
      <c r="A6603" s="43" t="s">
        <v>2256</v>
      </c>
      <c r="B6603" s="43" t="s">
        <v>2707</v>
      </c>
      <c r="C6603" s="43" t="s">
        <v>2686</v>
      </c>
      <c r="D6603" s="44" t="s">
        <v>2708</v>
      </c>
      <c r="E6603" s="43" t="s">
        <v>2690</v>
      </c>
      <c r="F6603" s="44" t="s">
        <v>0</v>
      </c>
      <c r="G6603" s="83" t="s">
        <v>0</v>
      </c>
      <c r="H6603" s="19" t="s">
        <v>7</v>
      </c>
      <c r="I6603" s="109">
        <f>SUM(I6604:I6608)</f>
        <v>1623366</v>
      </c>
      <c r="J6603" s="109">
        <f>SUM(J6604:J6608)</f>
        <v>1623366</v>
      </c>
      <c r="K6603" s="109">
        <f>SUM(K6604:K6608)</f>
        <v>0</v>
      </c>
      <c r="L6603" s="109">
        <f t="shared" si="2315"/>
        <v>343047</v>
      </c>
      <c r="M6603" s="109">
        <f>SUM(M6604:M6608)</f>
        <v>99977</v>
      </c>
      <c r="N6603" s="109">
        <f t="shared" ref="N6603:O6603" si="2329">SUM(N6604:N6608)</f>
        <v>125885</v>
      </c>
      <c r="O6603" s="109">
        <f t="shared" si="2329"/>
        <v>117185</v>
      </c>
      <c r="P6603" s="109">
        <f t="shared" si="2317"/>
        <v>343047</v>
      </c>
      <c r="Q6603" s="109">
        <f t="shared" si="2318"/>
        <v>21.131833486718339</v>
      </c>
      <c r="R6603" s="35"/>
    </row>
    <row r="6604" spans="1:18" s="1" customFormat="1" x14ac:dyDescent="0.3">
      <c r="A6604" s="44" t="s">
        <v>2256</v>
      </c>
      <c r="B6604" s="44" t="s">
        <v>2707</v>
      </c>
      <c r="C6604" s="44" t="s">
        <v>2686</v>
      </c>
      <c r="D6604" s="44" t="s">
        <v>2708</v>
      </c>
      <c r="E6604" s="90">
        <v>611200</v>
      </c>
      <c r="F6604" s="44" t="s">
        <v>0</v>
      </c>
      <c r="G6604" s="83" t="s">
        <v>0</v>
      </c>
      <c r="H6604" s="22" t="s">
        <v>9</v>
      </c>
      <c r="I6604" s="108">
        <f>SUM(I6643,I6691,I6738,I6784,I6831,I6880)</f>
        <v>344884</v>
      </c>
      <c r="J6604" s="108">
        <f>SUM(J6643,J6691,J6738,J6784,J6831,J6880)</f>
        <v>344884</v>
      </c>
      <c r="K6604" s="108">
        <f>SUM(K6643,K6691,K6738,K6784,K6831,K6880)</f>
        <v>0</v>
      </c>
      <c r="L6604" s="108">
        <f t="shared" si="2315"/>
        <v>83877</v>
      </c>
      <c r="M6604" s="108">
        <f>SUM(M6643,M6691,M6738,M6784,M6831,M6880)</f>
        <v>26007</v>
      </c>
      <c r="N6604" s="108">
        <f t="shared" ref="N6604:O6604" si="2330">SUM(N6643,N6691,N6738,N6784,N6831,N6880)</f>
        <v>28885</v>
      </c>
      <c r="O6604" s="108">
        <f t="shared" si="2330"/>
        <v>28985</v>
      </c>
      <c r="P6604" s="108">
        <f t="shared" si="2317"/>
        <v>83877</v>
      </c>
      <c r="Q6604" s="108">
        <f t="shared" si="2318"/>
        <v>24.320351190545228</v>
      </c>
      <c r="R6604" s="35"/>
    </row>
    <row r="6605" spans="1:18" s="1" customFormat="1" x14ac:dyDescent="0.3">
      <c r="A6605" s="44" t="s">
        <v>2256</v>
      </c>
      <c r="B6605" s="44" t="s">
        <v>2707</v>
      </c>
      <c r="C6605" s="44" t="s">
        <v>2686</v>
      </c>
      <c r="D6605" s="44" t="s">
        <v>2708</v>
      </c>
      <c r="E6605" s="90">
        <v>611200</v>
      </c>
      <c r="F6605" s="44" t="s">
        <v>0</v>
      </c>
      <c r="G6605" s="83" t="s">
        <v>0</v>
      </c>
      <c r="H6605" s="22" t="s">
        <v>11</v>
      </c>
      <c r="I6605" s="108">
        <f>SUM(I6647,I6695,I6741,I6788,I6835,I6884)</f>
        <v>109250</v>
      </c>
      <c r="J6605" s="108">
        <f>SUM(J6647,J6695,J6741,J6788,J6835,J6884)</f>
        <v>109250</v>
      </c>
      <c r="K6605" s="108">
        <f>SUM(K6647,K6695,K6741,K6788,K6835,K6884)</f>
        <v>0</v>
      </c>
      <c r="L6605" s="108">
        <f t="shared" si="2315"/>
        <v>24000</v>
      </c>
      <c r="M6605" s="108">
        <f>SUM(M6647,M6695,M6741,M6788,M6835,M6884)</f>
        <v>5200</v>
      </c>
      <c r="N6605" s="108">
        <f t="shared" ref="N6605:O6605" si="2331">SUM(N6647,N6695,N6741,N6788,N6835,N6884)</f>
        <v>13800</v>
      </c>
      <c r="O6605" s="108">
        <f t="shared" si="2331"/>
        <v>5000</v>
      </c>
      <c r="P6605" s="108">
        <f t="shared" si="2317"/>
        <v>24000</v>
      </c>
      <c r="Q6605" s="108">
        <f t="shared" si="2318"/>
        <v>21.967963386727689</v>
      </c>
      <c r="R6605" s="35"/>
    </row>
    <row r="6606" spans="1:18" s="1" customFormat="1" x14ac:dyDescent="0.3">
      <c r="A6606" s="44" t="s">
        <v>2256</v>
      </c>
      <c r="B6606" s="44" t="s">
        <v>2707</v>
      </c>
      <c r="C6606" s="44" t="s">
        <v>2686</v>
      </c>
      <c r="D6606" s="44" t="s">
        <v>2708</v>
      </c>
      <c r="E6606" s="90">
        <v>611200</v>
      </c>
      <c r="F6606" s="44" t="s">
        <v>0</v>
      </c>
      <c r="G6606" s="83" t="s">
        <v>0</v>
      </c>
      <c r="H6606" s="22" t="s">
        <v>10</v>
      </c>
      <c r="I6606" s="108">
        <f>SUM(I6645,I6693,I6740,I6786,I6833,I6882)</f>
        <v>210416</v>
      </c>
      <c r="J6606" s="108">
        <f>SUM(J6645,J6693,J6740,J6786,J6833,J6882)</f>
        <v>210416</v>
      </c>
      <c r="K6606" s="108">
        <f>SUM(K6645,K6693,K6740,K6786,K6833,K6882)</f>
        <v>0</v>
      </c>
      <c r="L6606" s="108">
        <f t="shared" si="2315"/>
        <v>0</v>
      </c>
      <c r="M6606" s="108">
        <f>SUM(M6645,M6693,M6740,M6786,M6833,M6882)</f>
        <v>0</v>
      </c>
      <c r="N6606" s="108">
        <f t="shared" ref="N6606:O6606" si="2332">SUM(N6645,N6693,N6740,N6786,N6833,N6882)</f>
        <v>0</v>
      </c>
      <c r="O6606" s="108">
        <f t="shared" si="2332"/>
        <v>0</v>
      </c>
      <c r="P6606" s="108">
        <f t="shared" si="2317"/>
        <v>0</v>
      </c>
      <c r="Q6606" s="108">
        <f t="shared" si="2318"/>
        <v>0</v>
      </c>
      <c r="R6606" s="35"/>
    </row>
    <row r="6607" spans="1:18" s="1" customFormat="1" x14ac:dyDescent="0.3">
      <c r="A6607" s="44" t="s">
        <v>2256</v>
      </c>
      <c r="B6607" s="44" t="s">
        <v>2707</v>
      </c>
      <c r="C6607" s="44" t="s">
        <v>2686</v>
      </c>
      <c r="D6607" s="44" t="s">
        <v>2708</v>
      </c>
      <c r="E6607" s="90">
        <v>611200</v>
      </c>
      <c r="F6607" s="44" t="s">
        <v>0</v>
      </c>
      <c r="G6607" s="83" t="s">
        <v>0</v>
      </c>
      <c r="H6607" s="22" t="s">
        <v>12</v>
      </c>
      <c r="I6607" s="108">
        <f>SUM(I6644,I6692,I6739,I6785,I6832,I6881)</f>
        <v>905316</v>
      </c>
      <c r="J6607" s="108">
        <f>SUM(J6644,J6692,J6739,J6785,J6832,J6881)</f>
        <v>905316</v>
      </c>
      <c r="K6607" s="108">
        <f>SUM(K6644,K6692,K6739,K6785,K6832,K6881)</f>
        <v>0</v>
      </c>
      <c r="L6607" s="108">
        <f t="shared" si="2315"/>
        <v>235170</v>
      </c>
      <c r="M6607" s="108">
        <f>SUM(M6644,M6692,M6739,M6785,M6832,M6881)</f>
        <v>68770</v>
      </c>
      <c r="N6607" s="108">
        <f t="shared" ref="N6607:O6607" si="2333">SUM(N6644,N6692,N6739,N6785,N6832,N6881)</f>
        <v>83200</v>
      </c>
      <c r="O6607" s="108">
        <f t="shared" si="2333"/>
        <v>83200</v>
      </c>
      <c r="P6607" s="108">
        <f t="shared" si="2317"/>
        <v>235170</v>
      </c>
      <c r="Q6607" s="108">
        <f t="shared" si="2318"/>
        <v>25.976565088875041</v>
      </c>
      <c r="R6607" s="35"/>
    </row>
    <row r="6608" spans="1:18" s="1" customFormat="1" x14ac:dyDescent="0.3">
      <c r="A6608" s="44" t="s">
        <v>2256</v>
      </c>
      <c r="B6608" s="44" t="s">
        <v>2707</v>
      </c>
      <c r="C6608" s="44" t="s">
        <v>2686</v>
      </c>
      <c r="D6608" s="44" t="s">
        <v>2708</v>
      </c>
      <c r="E6608" s="90">
        <v>611200</v>
      </c>
      <c r="F6608" s="44" t="s">
        <v>0</v>
      </c>
      <c r="G6608" s="83" t="s">
        <v>0</v>
      </c>
      <c r="H6608" s="22" t="s">
        <v>8</v>
      </c>
      <c r="I6608" s="108">
        <f>SUM(I6646,I6694,I6787,I6834,I6883)</f>
        <v>53500</v>
      </c>
      <c r="J6608" s="108">
        <f>SUM(J6646,J6694,J6787,J6834,J6883)</f>
        <v>53500</v>
      </c>
      <c r="K6608" s="108">
        <f>SUM(K6646,K6694,K6787,K6834,K6883)</f>
        <v>0</v>
      </c>
      <c r="L6608" s="108">
        <f t="shared" si="2315"/>
        <v>0</v>
      </c>
      <c r="M6608" s="108">
        <f>SUM(M6646,M6694,M6787,M6834,M6883)</f>
        <v>0</v>
      </c>
      <c r="N6608" s="108">
        <f t="shared" ref="N6608:O6608" si="2334">SUM(N6646,N6694,N6787,N6834,N6883)</f>
        <v>0</v>
      </c>
      <c r="O6608" s="108">
        <f t="shared" si="2334"/>
        <v>0</v>
      </c>
      <c r="P6608" s="108">
        <f t="shared" si="2317"/>
        <v>0</v>
      </c>
      <c r="Q6608" s="108">
        <f t="shared" si="2318"/>
        <v>0</v>
      </c>
      <c r="R6608" s="35"/>
    </row>
    <row r="6609" spans="1:18" s="1" customFormat="1" x14ac:dyDescent="0.3">
      <c r="A6609" s="44" t="s">
        <v>2256</v>
      </c>
      <c r="B6609" s="44" t="s">
        <v>2707</v>
      </c>
      <c r="C6609" s="44" t="s">
        <v>2686</v>
      </c>
      <c r="D6609" s="44" t="s">
        <v>2708</v>
      </c>
      <c r="E6609" s="49" t="s">
        <v>2691</v>
      </c>
      <c r="F6609" s="49" t="s">
        <v>0</v>
      </c>
      <c r="G6609" s="49" t="s">
        <v>0</v>
      </c>
      <c r="H6609" s="19" t="s">
        <v>14</v>
      </c>
      <c r="I6609" s="104">
        <f t="shared" ref="I6609:O6609" si="2335">SUM(I6610)</f>
        <v>932177</v>
      </c>
      <c r="J6609" s="104">
        <f t="shared" si="2335"/>
        <v>932177</v>
      </c>
      <c r="K6609" s="104">
        <f t="shared" si="2335"/>
        <v>0</v>
      </c>
      <c r="L6609" s="104">
        <f t="shared" si="2315"/>
        <v>257760</v>
      </c>
      <c r="M6609" s="104">
        <f t="shared" si="2335"/>
        <v>79260</v>
      </c>
      <c r="N6609" s="104">
        <f t="shared" si="2335"/>
        <v>94500</v>
      </c>
      <c r="O6609" s="104">
        <f t="shared" si="2335"/>
        <v>84000</v>
      </c>
      <c r="P6609" s="104">
        <f t="shared" si="2317"/>
        <v>257760</v>
      </c>
      <c r="Q6609" s="104">
        <f t="shared" si="2318"/>
        <v>27.651400967841944</v>
      </c>
      <c r="R6609" s="35"/>
    </row>
    <row r="6610" spans="1:18" s="1" customFormat="1" x14ac:dyDescent="0.3">
      <c r="A6610" s="44" t="s">
        <v>2256</v>
      </c>
      <c r="B6610" s="44" t="s">
        <v>2707</v>
      </c>
      <c r="C6610" s="44" t="s">
        <v>2686</v>
      </c>
      <c r="D6610" s="44" t="s">
        <v>2708</v>
      </c>
      <c r="E6610" s="90">
        <v>612100</v>
      </c>
      <c r="F6610" s="44" t="s">
        <v>0</v>
      </c>
      <c r="G6610" s="83" t="s">
        <v>0</v>
      </c>
      <c r="H6610" s="22" t="s">
        <v>15</v>
      </c>
      <c r="I6610" s="108">
        <f>SUM(I6649,I6697,I6743,I6790,I6837,I6886)</f>
        <v>932177</v>
      </c>
      <c r="J6610" s="108">
        <f>SUM(J6649,J6697,J6743,J6790,J6837,J6886)</f>
        <v>932177</v>
      </c>
      <c r="K6610" s="108">
        <f>SUM(K6649,K6697,K6743,K6790,K6837,K6886)</f>
        <v>0</v>
      </c>
      <c r="L6610" s="108">
        <f t="shared" si="2315"/>
        <v>257760</v>
      </c>
      <c r="M6610" s="108">
        <f>SUM(M6649,M6697,M6743,M6790,M6837,M6886)</f>
        <v>79260</v>
      </c>
      <c r="N6610" s="108">
        <f t="shared" ref="N6610:O6610" si="2336">SUM(N6649,N6697,N6743,N6790,N6837,N6886)</f>
        <v>94500</v>
      </c>
      <c r="O6610" s="108">
        <f t="shared" si="2336"/>
        <v>84000</v>
      </c>
      <c r="P6610" s="108">
        <f t="shared" si="2317"/>
        <v>257760</v>
      </c>
      <c r="Q6610" s="108">
        <f t="shared" si="2318"/>
        <v>27.651400967841944</v>
      </c>
      <c r="R6610" s="35"/>
    </row>
    <row r="6611" spans="1:18" s="1" customFormat="1" x14ac:dyDescent="0.3">
      <c r="A6611" s="44" t="s">
        <v>2256</v>
      </c>
      <c r="B6611" s="44" t="s">
        <v>2707</v>
      </c>
      <c r="C6611" s="44" t="s">
        <v>2686</v>
      </c>
      <c r="D6611" s="44" t="s">
        <v>2708</v>
      </c>
      <c r="E6611" s="49" t="s">
        <v>2692</v>
      </c>
      <c r="F6611" s="49" t="s">
        <v>0</v>
      </c>
      <c r="G6611" s="49" t="s">
        <v>0</v>
      </c>
      <c r="H6611" s="19" t="s">
        <v>16</v>
      </c>
      <c r="I6611" s="109">
        <f>SUM(I6612:I6620)</f>
        <v>2828492</v>
      </c>
      <c r="J6611" s="109">
        <f>SUM(J6612:J6620)</f>
        <v>2770592</v>
      </c>
      <c r="K6611" s="109">
        <f>SUM(K6612:K6620)</f>
        <v>0</v>
      </c>
      <c r="L6611" s="109">
        <f t="shared" si="2315"/>
        <v>654586</v>
      </c>
      <c r="M6611" s="109">
        <f>SUM(M6612:M6620)</f>
        <v>68946</v>
      </c>
      <c r="N6611" s="109">
        <f t="shared" ref="N6611:O6611" si="2337">SUM(N6612:N6620)</f>
        <v>288745</v>
      </c>
      <c r="O6611" s="109">
        <f t="shared" si="2337"/>
        <v>296895</v>
      </c>
      <c r="P6611" s="109">
        <f t="shared" si="2317"/>
        <v>654586</v>
      </c>
      <c r="Q6611" s="109">
        <f t="shared" si="2318"/>
        <v>23.626214180940391</v>
      </c>
      <c r="R6611" s="35"/>
    </row>
    <row r="6612" spans="1:18" s="1" customFormat="1" x14ac:dyDescent="0.3">
      <c r="A6612" s="44" t="s">
        <v>2256</v>
      </c>
      <c r="B6612" s="44" t="s">
        <v>2707</v>
      </c>
      <c r="C6612" s="44" t="s">
        <v>2686</v>
      </c>
      <c r="D6612" s="44" t="s">
        <v>2708</v>
      </c>
      <c r="E6612" s="90">
        <v>613100</v>
      </c>
      <c r="F6612" s="44" t="s">
        <v>0</v>
      </c>
      <c r="G6612" s="83" t="s">
        <v>0</v>
      </c>
      <c r="H6612" s="22" t="s">
        <v>17</v>
      </c>
      <c r="I6612" s="108">
        <f t="shared" ref="I6612:K6620" si="2338">SUM(I6651,I6699,I6745,I6792,I6839,I6888)</f>
        <v>15100</v>
      </c>
      <c r="J6612" s="108">
        <f t="shared" si="2338"/>
        <v>15100</v>
      </c>
      <c r="K6612" s="108">
        <f t="shared" si="2338"/>
        <v>0</v>
      </c>
      <c r="L6612" s="108">
        <f t="shared" si="2315"/>
        <v>2950</v>
      </c>
      <c r="M6612" s="108">
        <f t="shared" ref="M6612:O6620" si="2339">SUM(M6651,M6699,M6745,M6792,M6839,M6888)</f>
        <v>0</v>
      </c>
      <c r="N6612" s="108">
        <f t="shared" si="2339"/>
        <v>825</v>
      </c>
      <c r="O6612" s="108">
        <f t="shared" si="2339"/>
        <v>2125</v>
      </c>
      <c r="P6612" s="108">
        <f t="shared" si="2317"/>
        <v>2950</v>
      </c>
      <c r="Q6612" s="108">
        <f t="shared" si="2318"/>
        <v>19.536423841059602</v>
      </c>
      <c r="R6612" s="35"/>
    </row>
    <row r="6613" spans="1:18" s="1" customFormat="1" x14ac:dyDescent="0.3">
      <c r="A6613" s="44" t="s">
        <v>2256</v>
      </c>
      <c r="B6613" s="44" t="s">
        <v>2707</v>
      </c>
      <c r="C6613" s="44" t="s">
        <v>2686</v>
      </c>
      <c r="D6613" s="44" t="s">
        <v>2708</v>
      </c>
      <c r="E6613" s="90">
        <v>613200</v>
      </c>
      <c r="F6613" s="44" t="s">
        <v>0</v>
      </c>
      <c r="G6613" s="83" t="s">
        <v>0</v>
      </c>
      <c r="H6613" s="22" t="s">
        <v>18</v>
      </c>
      <c r="I6613" s="108">
        <f t="shared" si="2338"/>
        <v>512000</v>
      </c>
      <c r="J6613" s="108">
        <f t="shared" si="2338"/>
        <v>507000</v>
      </c>
      <c r="K6613" s="108">
        <f t="shared" si="2338"/>
        <v>0</v>
      </c>
      <c r="L6613" s="108">
        <f t="shared" si="2315"/>
        <v>192340</v>
      </c>
      <c r="M6613" s="108">
        <f t="shared" si="2339"/>
        <v>38700</v>
      </c>
      <c r="N6613" s="108">
        <f t="shared" si="2339"/>
        <v>83570</v>
      </c>
      <c r="O6613" s="108">
        <f t="shared" si="2339"/>
        <v>70070</v>
      </c>
      <c r="P6613" s="108">
        <f t="shared" si="2317"/>
        <v>192340</v>
      </c>
      <c r="Q6613" s="108">
        <f t="shared" si="2318"/>
        <v>37.936883629191321</v>
      </c>
      <c r="R6613" s="35"/>
    </row>
    <row r="6614" spans="1:18" s="1" customFormat="1" x14ac:dyDescent="0.3">
      <c r="A6614" s="44" t="s">
        <v>2256</v>
      </c>
      <c r="B6614" s="44" t="s">
        <v>2707</v>
      </c>
      <c r="C6614" s="44" t="s">
        <v>2686</v>
      </c>
      <c r="D6614" s="44" t="s">
        <v>2708</v>
      </c>
      <c r="E6614" s="90">
        <v>613300</v>
      </c>
      <c r="F6614" s="44" t="s">
        <v>0</v>
      </c>
      <c r="G6614" s="83" t="s">
        <v>0</v>
      </c>
      <c r="H6614" s="22" t="s">
        <v>19</v>
      </c>
      <c r="I6614" s="108">
        <f t="shared" si="2338"/>
        <v>197800</v>
      </c>
      <c r="J6614" s="108">
        <f t="shared" si="2338"/>
        <v>192800</v>
      </c>
      <c r="K6614" s="108">
        <f t="shared" si="2338"/>
        <v>0</v>
      </c>
      <c r="L6614" s="108">
        <f t="shared" si="2315"/>
        <v>51400</v>
      </c>
      <c r="M6614" s="108">
        <f t="shared" si="2339"/>
        <v>8700</v>
      </c>
      <c r="N6614" s="108">
        <f t="shared" si="2339"/>
        <v>24500</v>
      </c>
      <c r="O6614" s="108">
        <f t="shared" si="2339"/>
        <v>18200</v>
      </c>
      <c r="P6614" s="108">
        <f t="shared" si="2317"/>
        <v>51400</v>
      </c>
      <c r="Q6614" s="108">
        <f t="shared" si="2318"/>
        <v>26.6597510373444</v>
      </c>
      <c r="R6614" s="35"/>
    </row>
    <row r="6615" spans="1:18" s="1" customFormat="1" x14ac:dyDescent="0.3">
      <c r="A6615" s="44" t="s">
        <v>2256</v>
      </c>
      <c r="B6615" s="44" t="s">
        <v>2707</v>
      </c>
      <c r="C6615" s="44" t="s">
        <v>2686</v>
      </c>
      <c r="D6615" s="44" t="s">
        <v>2708</v>
      </c>
      <c r="E6615" s="90">
        <v>613400</v>
      </c>
      <c r="F6615" s="44" t="s">
        <v>0</v>
      </c>
      <c r="G6615" s="83" t="s">
        <v>0</v>
      </c>
      <c r="H6615" s="22" t="s">
        <v>20</v>
      </c>
      <c r="I6615" s="108">
        <f t="shared" si="2338"/>
        <v>757634</v>
      </c>
      <c r="J6615" s="108">
        <f t="shared" si="2338"/>
        <v>729734</v>
      </c>
      <c r="K6615" s="108">
        <f t="shared" si="2338"/>
        <v>0</v>
      </c>
      <c r="L6615" s="108">
        <f t="shared" si="2315"/>
        <v>143300</v>
      </c>
      <c r="M6615" s="108">
        <f t="shared" si="2339"/>
        <v>4900</v>
      </c>
      <c r="N6615" s="108">
        <f t="shared" si="2339"/>
        <v>63950</v>
      </c>
      <c r="O6615" s="108">
        <f t="shared" si="2339"/>
        <v>74450</v>
      </c>
      <c r="P6615" s="108">
        <f t="shared" si="2317"/>
        <v>143300</v>
      </c>
      <c r="Q6615" s="108">
        <f t="shared" si="2318"/>
        <v>19.637292492880967</v>
      </c>
      <c r="R6615" s="35"/>
    </row>
    <row r="6616" spans="1:18" s="1" customFormat="1" x14ac:dyDescent="0.3">
      <c r="A6616" s="44" t="s">
        <v>2256</v>
      </c>
      <c r="B6616" s="44" t="s">
        <v>2707</v>
      </c>
      <c r="C6616" s="44" t="s">
        <v>2686</v>
      </c>
      <c r="D6616" s="44" t="s">
        <v>2708</v>
      </c>
      <c r="E6616" s="90">
        <v>613500</v>
      </c>
      <c r="F6616" s="44" t="s">
        <v>0</v>
      </c>
      <c r="G6616" s="83" t="s">
        <v>0</v>
      </c>
      <c r="H6616" s="22" t="s">
        <v>21</v>
      </c>
      <c r="I6616" s="108">
        <f t="shared" si="2338"/>
        <v>71524</v>
      </c>
      <c r="J6616" s="108">
        <f t="shared" si="2338"/>
        <v>66524</v>
      </c>
      <c r="K6616" s="108">
        <f t="shared" si="2338"/>
        <v>0</v>
      </c>
      <c r="L6616" s="108">
        <f t="shared" si="2315"/>
        <v>13550</v>
      </c>
      <c r="M6616" s="108">
        <f t="shared" si="2339"/>
        <v>350</v>
      </c>
      <c r="N6616" s="108">
        <f t="shared" si="2339"/>
        <v>5350</v>
      </c>
      <c r="O6616" s="108">
        <f t="shared" si="2339"/>
        <v>7850</v>
      </c>
      <c r="P6616" s="108">
        <f t="shared" si="2317"/>
        <v>13550</v>
      </c>
      <c r="Q6616" s="108">
        <f t="shared" si="2318"/>
        <v>20.368588779989178</v>
      </c>
      <c r="R6616" s="35"/>
    </row>
    <row r="6617" spans="1:18" s="1" customFormat="1" x14ac:dyDescent="0.3">
      <c r="A6617" s="44" t="s">
        <v>2256</v>
      </c>
      <c r="B6617" s="44" t="s">
        <v>2707</v>
      </c>
      <c r="C6617" s="44" t="s">
        <v>2686</v>
      </c>
      <c r="D6617" s="44" t="s">
        <v>2708</v>
      </c>
      <c r="E6617" s="90">
        <v>613600</v>
      </c>
      <c r="F6617" s="44" t="s">
        <v>0</v>
      </c>
      <c r="G6617" s="83" t="s">
        <v>0</v>
      </c>
      <c r="H6617" s="22" t="s">
        <v>22</v>
      </c>
      <c r="I6617" s="108">
        <f t="shared" si="2338"/>
        <v>643700</v>
      </c>
      <c r="J6617" s="108">
        <f t="shared" si="2338"/>
        <v>643700</v>
      </c>
      <c r="K6617" s="108">
        <f t="shared" si="2338"/>
        <v>0</v>
      </c>
      <c r="L6617" s="108">
        <f t="shared" si="2315"/>
        <v>105100</v>
      </c>
      <c r="M6617" s="108">
        <f t="shared" si="2339"/>
        <v>2000</v>
      </c>
      <c r="N6617" s="108">
        <f t="shared" si="2339"/>
        <v>51550</v>
      </c>
      <c r="O6617" s="108">
        <f t="shared" si="2339"/>
        <v>51550</v>
      </c>
      <c r="P6617" s="108">
        <f t="shared" si="2317"/>
        <v>105100</v>
      </c>
      <c r="Q6617" s="108">
        <f t="shared" si="2318"/>
        <v>16.327481746155044</v>
      </c>
      <c r="R6617" s="35"/>
    </row>
    <row r="6618" spans="1:18" s="1" customFormat="1" x14ac:dyDescent="0.3">
      <c r="A6618" s="44" t="s">
        <v>2256</v>
      </c>
      <c r="B6618" s="44" t="s">
        <v>2707</v>
      </c>
      <c r="C6618" s="44" t="s">
        <v>2686</v>
      </c>
      <c r="D6618" s="44" t="s">
        <v>2708</v>
      </c>
      <c r="E6618" s="90">
        <v>613700</v>
      </c>
      <c r="F6618" s="44" t="s">
        <v>0</v>
      </c>
      <c r="G6618" s="83" t="s">
        <v>0</v>
      </c>
      <c r="H6618" s="22" t="s">
        <v>23</v>
      </c>
      <c r="I6618" s="108">
        <f t="shared" si="2338"/>
        <v>175493</v>
      </c>
      <c r="J6618" s="108">
        <f t="shared" si="2338"/>
        <v>170493</v>
      </c>
      <c r="K6618" s="108">
        <f t="shared" si="2338"/>
        <v>0</v>
      </c>
      <c r="L6618" s="108">
        <f t="shared" si="2315"/>
        <v>31550</v>
      </c>
      <c r="M6618" s="108">
        <f t="shared" si="2339"/>
        <v>550</v>
      </c>
      <c r="N6618" s="108">
        <f t="shared" si="2339"/>
        <v>15500</v>
      </c>
      <c r="O6618" s="108">
        <f t="shared" si="2339"/>
        <v>15500</v>
      </c>
      <c r="P6618" s="108">
        <f t="shared" si="2317"/>
        <v>31550</v>
      </c>
      <c r="Q6618" s="108">
        <f t="shared" si="2318"/>
        <v>18.505158569560042</v>
      </c>
      <c r="R6618" s="35"/>
    </row>
    <row r="6619" spans="1:18" s="1" customFormat="1" x14ac:dyDescent="0.3">
      <c r="A6619" s="44" t="s">
        <v>2256</v>
      </c>
      <c r="B6619" s="44" t="s">
        <v>2707</v>
      </c>
      <c r="C6619" s="44" t="s">
        <v>2686</v>
      </c>
      <c r="D6619" s="44" t="s">
        <v>2708</v>
      </c>
      <c r="E6619" s="90">
        <v>613800</v>
      </c>
      <c r="F6619" s="44" t="s">
        <v>0</v>
      </c>
      <c r="G6619" s="83" t="s">
        <v>0</v>
      </c>
      <c r="H6619" s="22" t="s">
        <v>24</v>
      </c>
      <c r="I6619" s="108">
        <f t="shared" si="2338"/>
        <v>54751</v>
      </c>
      <c r="J6619" s="108">
        <f t="shared" si="2338"/>
        <v>54751</v>
      </c>
      <c r="K6619" s="108">
        <f t="shared" si="2338"/>
        <v>0</v>
      </c>
      <c r="L6619" s="108">
        <f t="shared" si="2315"/>
        <v>16250</v>
      </c>
      <c r="M6619" s="108">
        <f t="shared" si="2339"/>
        <v>1500</v>
      </c>
      <c r="N6619" s="108">
        <f t="shared" si="2339"/>
        <v>0</v>
      </c>
      <c r="O6619" s="108">
        <f t="shared" si="2339"/>
        <v>14750</v>
      </c>
      <c r="P6619" s="108">
        <f t="shared" si="2317"/>
        <v>16250</v>
      </c>
      <c r="Q6619" s="108">
        <f t="shared" si="2318"/>
        <v>29.679823199576262</v>
      </c>
      <c r="R6619" s="35"/>
    </row>
    <row r="6620" spans="1:18" s="28" customFormat="1" x14ac:dyDescent="0.3">
      <c r="A6620" s="44" t="s">
        <v>2256</v>
      </c>
      <c r="B6620" s="44" t="s">
        <v>2707</v>
      </c>
      <c r="C6620" s="44" t="s">
        <v>2686</v>
      </c>
      <c r="D6620" s="44" t="s">
        <v>2708</v>
      </c>
      <c r="E6620" s="88" t="s">
        <v>2683</v>
      </c>
      <c r="F6620" s="44" t="s">
        <v>0</v>
      </c>
      <c r="G6620" s="83" t="s">
        <v>0</v>
      </c>
      <c r="H6620" s="30" t="s">
        <v>25</v>
      </c>
      <c r="I6620" s="108">
        <f t="shared" si="2338"/>
        <v>400490</v>
      </c>
      <c r="J6620" s="108">
        <f t="shared" si="2338"/>
        <v>390490</v>
      </c>
      <c r="K6620" s="108">
        <f t="shared" si="2338"/>
        <v>0</v>
      </c>
      <c r="L6620" s="108">
        <f t="shared" si="2315"/>
        <v>98146</v>
      </c>
      <c r="M6620" s="108">
        <f t="shared" si="2339"/>
        <v>12246</v>
      </c>
      <c r="N6620" s="108">
        <f t="shared" si="2339"/>
        <v>43500</v>
      </c>
      <c r="O6620" s="108">
        <f t="shared" si="2339"/>
        <v>42400</v>
      </c>
      <c r="P6620" s="108">
        <f t="shared" si="2317"/>
        <v>98146</v>
      </c>
      <c r="Q6620" s="108">
        <f t="shared" si="2318"/>
        <v>25.134062331941919</v>
      </c>
      <c r="R6620" s="35"/>
    </row>
    <row r="6621" spans="1:18" s="34" customFormat="1" ht="20.399999999999999" x14ac:dyDescent="0.3">
      <c r="A6621" s="43" t="s">
        <v>0</v>
      </c>
      <c r="B6621" s="43" t="s">
        <v>0</v>
      </c>
      <c r="C6621" s="43" t="s">
        <v>0</v>
      </c>
      <c r="D6621" s="49" t="s">
        <v>0</v>
      </c>
      <c r="E6621" s="49" t="s">
        <v>0</v>
      </c>
      <c r="F6621" s="49" t="s">
        <v>0</v>
      </c>
      <c r="G6621" s="49" t="s">
        <v>0</v>
      </c>
      <c r="H6621" s="21" t="s">
        <v>35</v>
      </c>
      <c r="I6621" s="112">
        <f t="shared" ref="I6621:O6622" si="2340">SUM(I6622)</f>
        <v>111200</v>
      </c>
      <c r="J6621" s="112">
        <f t="shared" si="2340"/>
        <v>111200</v>
      </c>
      <c r="K6621" s="112">
        <f t="shared" si="2340"/>
        <v>0</v>
      </c>
      <c r="L6621" s="112">
        <f t="shared" si="2315"/>
        <v>0</v>
      </c>
      <c r="M6621" s="112">
        <f t="shared" si="2340"/>
        <v>0</v>
      </c>
      <c r="N6621" s="112">
        <f t="shared" si="2340"/>
        <v>0</v>
      </c>
      <c r="O6621" s="112">
        <f t="shared" si="2340"/>
        <v>0</v>
      </c>
      <c r="P6621" s="112">
        <f t="shared" si="2317"/>
        <v>0</v>
      </c>
      <c r="Q6621" s="112">
        <f t="shared" si="2318"/>
        <v>0</v>
      </c>
      <c r="R6621" s="35"/>
    </row>
    <row r="6622" spans="1:18" s="1" customFormat="1" x14ac:dyDescent="0.3">
      <c r="A6622" s="44" t="s">
        <v>2256</v>
      </c>
      <c r="B6622" s="44" t="s">
        <v>2707</v>
      </c>
      <c r="C6622" s="44" t="s">
        <v>2686</v>
      </c>
      <c r="D6622" s="44" t="s">
        <v>2708</v>
      </c>
      <c r="E6622" s="49" t="s">
        <v>2694</v>
      </c>
      <c r="F6622" s="49" t="s">
        <v>0</v>
      </c>
      <c r="G6622" s="49" t="s">
        <v>0</v>
      </c>
      <c r="H6622" s="19" t="s">
        <v>27</v>
      </c>
      <c r="I6622" s="109">
        <f t="shared" si="2340"/>
        <v>111200</v>
      </c>
      <c r="J6622" s="109">
        <f t="shared" si="2340"/>
        <v>111200</v>
      </c>
      <c r="K6622" s="109">
        <f t="shared" si="2340"/>
        <v>0</v>
      </c>
      <c r="L6622" s="109">
        <f t="shared" si="2315"/>
        <v>0</v>
      </c>
      <c r="M6622" s="109">
        <f t="shared" si="2340"/>
        <v>0</v>
      </c>
      <c r="N6622" s="109">
        <f t="shared" si="2340"/>
        <v>0</v>
      </c>
      <c r="O6622" s="109">
        <f t="shared" si="2340"/>
        <v>0</v>
      </c>
      <c r="P6622" s="109">
        <f t="shared" si="2317"/>
        <v>0</v>
      </c>
      <c r="Q6622" s="109">
        <f t="shared" si="2318"/>
        <v>0</v>
      </c>
      <c r="R6622" s="35"/>
    </row>
    <row r="6623" spans="1:18" s="28" customFormat="1" x14ac:dyDescent="0.3">
      <c r="A6623" s="44" t="s">
        <v>2256</v>
      </c>
      <c r="B6623" s="44" t="s">
        <v>2707</v>
      </c>
      <c r="C6623" s="44" t="s">
        <v>2686</v>
      </c>
      <c r="D6623" s="44" t="s">
        <v>2708</v>
      </c>
      <c r="E6623" s="88" t="s">
        <v>2685</v>
      </c>
      <c r="F6623" s="44" t="s">
        <v>0</v>
      </c>
      <c r="G6623" s="83" t="s">
        <v>0</v>
      </c>
      <c r="H6623" s="30" t="s">
        <v>34</v>
      </c>
      <c r="I6623" s="108">
        <f>SUM(I6665,I6713,I6759,I6806,I6853,I6902)</f>
        <v>111200</v>
      </c>
      <c r="J6623" s="108">
        <f>SUM(J6665,J6713,J6759,J6806,J6853,J6902)</f>
        <v>111200</v>
      </c>
      <c r="K6623" s="108">
        <f>SUM(K6665,K6713,K6759,K6806,K6853,K6902)</f>
        <v>0</v>
      </c>
      <c r="L6623" s="108">
        <f t="shared" si="2315"/>
        <v>0</v>
      </c>
      <c r="M6623" s="108">
        <f>SUM(M6665,M6713,M6759,M6806,M6853,M6902)</f>
        <v>0</v>
      </c>
      <c r="N6623" s="108">
        <f t="shared" ref="N6623:O6623" si="2341">SUM(N6665,N6713,N6759,N6806,N6853,N6902)</f>
        <v>0</v>
      </c>
      <c r="O6623" s="108">
        <f t="shared" si="2341"/>
        <v>0</v>
      </c>
      <c r="P6623" s="108">
        <f t="shared" si="2317"/>
        <v>0</v>
      </c>
      <c r="Q6623" s="108">
        <f t="shared" si="2318"/>
        <v>0</v>
      </c>
      <c r="R6623" s="35"/>
    </row>
    <row r="6624" spans="1:18" s="34" customFormat="1" ht="20.399999999999999" x14ac:dyDescent="0.3">
      <c r="A6624" s="43" t="s">
        <v>0</v>
      </c>
      <c r="B6624" s="43" t="s">
        <v>0</v>
      </c>
      <c r="C6624" s="43" t="s">
        <v>0</v>
      </c>
      <c r="D6624" s="49" t="s">
        <v>0</v>
      </c>
      <c r="E6624" s="49" t="s">
        <v>0</v>
      </c>
      <c r="F6624" s="49" t="s">
        <v>0</v>
      </c>
      <c r="G6624" s="49" t="s">
        <v>0</v>
      </c>
      <c r="H6624" s="21" t="s">
        <v>53</v>
      </c>
      <c r="I6624" s="112">
        <f t="shared" ref="I6624:O6624" si="2342">SUM(I6625)</f>
        <v>166900</v>
      </c>
      <c r="J6624" s="112">
        <f t="shared" si="2342"/>
        <v>156900</v>
      </c>
      <c r="K6624" s="112">
        <f t="shared" si="2342"/>
        <v>0</v>
      </c>
      <c r="L6624" s="112">
        <f t="shared" si="2315"/>
        <v>12000</v>
      </c>
      <c r="M6624" s="112">
        <f t="shared" si="2342"/>
        <v>0</v>
      </c>
      <c r="N6624" s="112">
        <f t="shared" si="2342"/>
        <v>6000</v>
      </c>
      <c r="O6624" s="112">
        <f t="shared" si="2342"/>
        <v>6000</v>
      </c>
      <c r="P6624" s="112">
        <f t="shared" si="2317"/>
        <v>12000</v>
      </c>
      <c r="Q6624" s="112">
        <f t="shared" si="2318"/>
        <v>7.6481835564053542</v>
      </c>
      <c r="R6624" s="35"/>
    </row>
    <row r="6625" spans="1:18" s="1" customFormat="1" x14ac:dyDescent="0.3">
      <c r="A6625" s="44" t="s">
        <v>2256</v>
      </c>
      <c r="B6625" s="44" t="s">
        <v>2707</v>
      </c>
      <c r="C6625" s="44" t="s">
        <v>2686</v>
      </c>
      <c r="D6625" s="44" t="s">
        <v>2708</v>
      </c>
      <c r="E6625" s="49" t="s">
        <v>2696</v>
      </c>
      <c r="F6625" s="49" t="s">
        <v>0</v>
      </c>
      <c r="G6625" s="49" t="s">
        <v>0</v>
      </c>
      <c r="H6625" s="19" t="s">
        <v>46</v>
      </c>
      <c r="I6625" s="109">
        <f>SUM(I6626:I6628)</f>
        <v>166900</v>
      </c>
      <c r="J6625" s="109">
        <f>SUM(J6626:J6628)</f>
        <v>156900</v>
      </c>
      <c r="K6625" s="109">
        <f>SUM(K6626:K6628)</f>
        <v>0</v>
      </c>
      <c r="L6625" s="109">
        <f t="shared" si="2315"/>
        <v>12000</v>
      </c>
      <c r="M6625" s="109">
        <f>SUM(M6626:M6628)</f>
        <v>0</v>
      </c>
      <c r="N6625" s="109">
        <f t="shared" ref="N6625:O6625" si="2343">SUM(N6626:N6628)</f>
        <v>6000</v>
      </c>
      <c r="O6625" s="109">
        <f t="shared" si="2343"/>
        <v>6000</v>
      </c>
      <c r="P6625" s="109">
        <f t="shared" si="2317"/>
        <v>12000</v>
      </c>
      <c r="Q6625" s="109">
        <f t="shared" si="2318"/>
        <v>7.6481835564053542</v>
      </c>
      <c r="R6625" s="35"/>
    </row>
    <row r="6626" spans="1:18" s="1" customFormat="1" x14ac:dyDescent="0.3">
      <c r="A6626" s="44" t="s">
        <v>2256</v>
      </c>
      <c r="B6626" s="44" t="s">
        <v>2707</v>
      </c>
      <c r="C6626" s="44" t="s">
        <v>2686</v>
      </c>
      <c r="D6626" s="44" t="s">
        <v>2708</v>
      </c>
      <c r="E6626" s="90">
        <v>821300</v>
      </c>
      <c r="F6626" s="44" t="s">
        <v>0</v>
      </c>
      <c r="G6626" s="83" t="s">
        <v>0</v>
      </c>
      <c r="H6626" s="22" t="s">
        <v>49</v>
      </c>
      <c r="I6626" s="108">
        <f>SUM(I6670,I6716,I6764,I6809,I6858,I6907)</f>
        <v>119700</v>
      </c>
      <c r="J6626" s="108">
        <f>SUM(J6670,J6716,J6764,J6809,J6858,J6907)</f>
        <v>114700</v>
      </c>
      <c r="K6626" s="108">
        <f>SUM(K6670,K6716,K6764,K6809,K6858,K6907)</f>
        <v>0</v>
      </c>
      <c r="L6626" s="108">
        <f t="shared" si="2315"/>
        <v>12000</v>
      </c>
      <c r="M6626" s="108">
        <f>SUM(M6670,M6716,M6764,M6809,M6858,M6907)</f>
        <v>0</v>
      </c>
      <c r="N6626" s="108">
        <f t="shared" ref="N6626:O6626" si="2344">SUM(N6670,N6716,N6764,N6809,N6858,N6907)</f>
        <v>6000</v>
      </c>
      <c r="O6626" s="108">
        <f t="shared" si="2344"/>
        <v>6000</v>
      </c>
      <c r="P6626" s="108">
        <f t="shared" si="2317"/>
        <v>12000</v>
      </c>
      <c r="Q6626" s="108">
        <f t="shared" si="2318"/>
        <v>10.46207497820401</v>
      </c>
      <c r="R6626" s="35"/>
    </row>
    <row r="6627" spans="1:18" s="1" customFormat="1" x14ac:dyDescent="0.3">
      <c r="A6627" s="44" t="s">
        <v>2256</v>
      </c>
      <c r="B6627" s="44" t="s">
        <v>2707</v>
      </c>
      <c r="C6627" s="44" t="s">
        <v>2686</v>
      </c>
      <c r="D6627" s="44" t="s">
        <v>2708</v>
      </c>
      <c r="E6627" s="90">
        <v>821500</v>
      </c>
      <c r="F6627" s="44" t="s">
        <v>0</v>
      </c>
      <c r="G6627" s="83" t="s">
        <v>0</v>
      </c>
      <c r="H6627" s="22" t="s">
        <v>51</v>
      </c>
      <c r="I6627" s="108">
        <f>SUM(I6717,I6859)</f>
        <v>2100</v>
      </c>
      <c r="J6627" s="108">
        <f>SUM(J6717,J6859)</f>
        <v>2100</v>
      </c>
      <c r="K6627" s="108">
        <f>SUM(K6717,K6859)</f>
        <v>0</v>
      </c>
      <c r="L6627" s="108">
        <f t="shared" si="2315"/>
        <v>0</v>
      </c>
      <c r="M6627" s="108">
        <f>SUM(M6717,M6859)</f>
        <v>0</v>
      </c>
      <c r="N6627" s="108">
        <f t="shared" ref="N6627:O6627" si="2345">SUM(N6717,N6859)</f>
        <v>0</v>
      </c>
      <c r="O6627" s="108">
        <f t="shared" si="2345"/>
        <v>0</v>
      </c>
      <c r="P6627" s="108">
        <f t="shared" si="2317"/>
        <v>0</v>
      </c>
      <c r="Q6627" s="108">
        <f t="shared" si="2318"/>
        <v>0</v>
      </c>
      <c r="R6627" s="35"/>
    </row>
    <row r="6628" spans="1:18" s="1" customFormat="1" x14ac:dyDescent="0.3">
      <c r="A6628" s="44" t="s">
        <v>2256</v>
      </c>
      <c r="B6628" s="44" t="s">
        <v>2707</v>
      </c>
      <c r="C6628" s="44" t="s">
        <v>2686</v>
      </c>
      <c r="D6628" s="44" t="s">
        <v>2708</v>
      </c>
      <c r="E6628" s="90">
        <v>821600</v>
      </c>
      <c r="F6628" s="44" t="s">
        <v>0</v>
      </c>
      <c r="G6628" s="83" t="s">
        <v>0</v>
      </c>
      <c r="H6628" s="22" t="s">
        <v>52</v>
      </c>
      <c r="I6628" s="108">
        <f>SUM(I6671,I6718,I6810,I6860)</f>
        <v>45100</v>
      </c>
      <c r="J6628" s="108">
        <f>SUM(J6671,J6718,J6810,J6860)</f>
        <v>40100</v>
      </c>
      <c r="K6628" s="108">
        <f>SUM(K6671,K6718,K6810,K6860)</f>
        <v>0</v>
      </c>
      <c r="L6628" s="108">
        <f t="shared" si="2315"/>
        <v>0</v>
      </c>
      <c r="M6628" s="108">
        <f>SUM(M6671,M6718,M6810,M6860)</f>
        <v>0</v>
      </c>
      <c r="N6628" s="108">
        <f t="shared" ref="N6628:O6628" si="2346">SUM(N6671,N6718,N6810,N6860)</f>
        <v>0</v>
      </c>
      <c r="O6628" s="108">
        <f t="shared" si="2346"/>
        <v>0</v>
      </c>
      <c r="P6628" s="108">
        <f t="shared" si="2317"/>
        <v>0</v>
      </c>
      <c r="Q6628" s="108">
        <f t="shared" si="2318"/>
        <v>0</v>
      </c>
      <c r="R6628" s="35"/>
    </row>
    <row r="6629" spans="1:18" s="34" customFormat="1" x14ac:dyDescent="0.3">
      <c r="A6629" s="49" t="s">
        <v>0</v>
      </c>
      <c r="B6629" s="49" t="s">
        <v>0</v>
      </c>
      <c r="C6629" s="49" t="s">
        <v>0</v>
      </c>
      <c r="D6629" s="49" t="s">
        <v>0</v>
      </c>
      <c r="E6629" s="49" t="s">
        <v>0</v>
      </c>
      <c r="F6629" s="49" t="s">
        <v>0</v>
      </c>
      <c r="G6629" s="49" t="s">
        <v>0</v>
      </c>
      <c r="H6629" s="21" t="s">
        <v>2697</v>
      </c>
      <c r="I6629" s="112">
        <f>SUM(I6624,I6621,I6600)</f>
        <v>14535478</v>
      </c>
      <c r="J6629" s="112">
        <f>SUM(J6624,J6621,J6600)</f>
        <v>14467578</v>
      </c>
      <c r="K6629" s="112">
        <f>SUM(K6624,K6621,K6600)</f>
        <v>0</v>
      </c>
      <c r="L6629" s="112">
        <f t="shared" si="2315"/>
        <v>3546007</v>
      </c>
      <c r="M6629" s="112">
        <f>SUM(M6624,M6621,M6600)</f>
        <v>1002997</v>
      </c>
      <c r="N6629" s="112">
        <f t="shared" ref="N6629:O6629" si="2347">SUM(N6624,N6621,N6600)</f>
        <v>1278830</v>
      </c>
      <c r="O6629" s="112">
        <f t="shared" si="2347"/>
        <v>1264180</v>
      </c>
      <c r="P6629" s="112">
        <f t="shared" si="2317"/>
        <v>3546007</v>
      </c>
      <c r="Q6629" s="112">
        <f t="shared" si="2318"/>
        <v>24.510025105791723</v>
      </c>
      <c r="R6629" s="35"/>
    </row>
    <row r="6630" spans="1:18" s="1" customFormat="1" x14ac:dyDescent="0.3">
      <c r="A6630" s="83" t="s">
        <v>0</v>
      </c>
      <c r="B6630" s="83" t="s">
        <v>0</v>
      </c>
      <c r="C6630" s="83" t="s">
        <v>0</v>
      </c>
      <c r="D6630" s="83" t="s">
        <v>0</v>
      </c>
      <c r="E6630" s="83" t="s">
        <v>0</v>
      </c>
      <c r="F6630" s="83" t="s">
        <v>0</v>
      </c>
      <c r="G6630" s="83" t="s">
        <v>0</v>
      </c>
      <c r="H6630" s="19" t="s">
        <v>152</v>
      </c>
      <c r="I6630" s="109">
        <f>I6681+I6728+I6774+I6821+I6870+I6915</f>
        <v>452</v>
      </c>
      <c r="J6630" s="109">
        <f>J6681+J6728+J6774+J6821+J6870+J6915</f>
        <v>452</v>
      </c>
      <c r="K6630" s="109"/>
      <c r="L6630" s="109"/>
      <c r="M6630" s="109"/>
      <c r="N6630" s="109"/>
      <c r="O6630" s="109"/>
      <c r="P6630" s="109"/>
      <c r="Q6630" s="109"/>
      <c r="R6630" s="35"/>
    </row>
    <row r="6631" spans="1:18" s="1" customFormat="1" x14ac:dyDescent="0.3">
      <c r="A6631" s="83" t="s">
        <v>0</v>
      </c>
      <c r="B6631" s="83" t="s">
        <v>0</v>
      </c>
      <c r="C6631" s="83" t="s">
        <v>0</v>
      </c>
      <c r="D6631" s="83" t="s">
        <v>0</v>
      </c>
      <c r="E6631" s="83" t="s">
        <v>0</v>
      </c>
      <c r="F6631" s="83" t="s">
        <v>0</v>
      </c>
      <c r="G6631" s="83" t="s">
        <v>0</v>
      </c>
      <c r="H6631" s="24" t="s">
        <v>0</v>
      </c>
      <c r="I6631" s="111"/>
      <c r="J6631" s="111"/>
      <c r="K6631" s="111"/>
      <c r="L6631" s="111"/>
      <c r="M6631" s="111"/>
      <c r="N6631" s="111"/>
      <c r="O6631" s="111"/>
      <c r="P6631" s="111"/>
      <c r="Q6631" s="111"/>
      <c r="R6631" s="35"/>
    </row>
    <row r="6632" spans="1:18" s="34" customFormat="1" x14ac:dyDescent="0.3">
      <c r="A6632" s="49" t="s">
        <v>0</v>
      </c>
      <c r="B6632" s="49" t="s">
        <v>0</v>
      </c>
      <c r="C6632" s="49" t="s">
        <v>0</v>
      </c>
      <c r="D6632" s="49" t="s">
        <v>0</v>
      </c>
      <c r="E6632" s="49" t="s">
        <v>0</v>
      </c>
      <c r="F6632" s="49" t="s">
        <v>0</v>
      </c>
      <c r="G6632" s="49" t="s">
        <v>0</v>
      </c>
      <c r="H6632" s="21" t="s">
        <v>2315</v>
      </c>
      <c r="I6632" s="112">
        <f>SUM(I6629)</f>
        <v>14535478</v>
      </c>
      <c r="J6632" s="112">
        <f>SUM(J6629)</f>
        <v>14467578</v>
      </c>
      <c r="K6632" s="112">
        <f>SUM(K6629)</f>
        <v>0</v>
      </c>
      <c r="L6632" s="112">
        <f t="shared" si="2315"/>
        <v>3546007</v>
      </c>
      <c r="M6632" s="112">
        <f>SUM(M6629)</f>
        <v>1002997</v>
      </c>
      <c r="N6632" s="112">
        <f t="shared" ref="N6632:O6632" si="2348">SUM(N6629)</f>
        <v>1278830</v>
      </c>
      <c r="O6632" s="112">
        <f t="shared" si="2348"/>
        <v>1264180</v>
      </c>
      <c r="P6632" s="112">
        <f t="shared" si="2317"/>
        <v>3546007</v>
      </c>
      <c r="Q6632" s="112">
        <f t="shared" si="2318"/>
        <v>24.510025105791723</v>
      </c>
      <c r="R6632" s="35"/>
    </row>
    <row r="6633" spans="1:18" s="1" customFormat="1" x14ac:dyDescent="0.3">
      <c r="A6633" s="83" t="s">
        <v>0</v>
      </c>
      <c r="B6633" s="83" t="s">
        <v>0</v>
      </c>
      <c r="C6633" s="83" t="s">
        <v>0</v>
      </c>
      <c r="D6633" s="83" t="s">
        <v>0</v>
      </c>
      <c r="E6633" s="83" t="s">
        <v>0</v>
      </c>
      <c r="F6633" s="83" t="s">
        <v>0</v>
      </c>
      <c r="G6633" s="83" t="s">
        <v>0</v>
      </c>
      <c r="H6633" s="19" t="s">
        <v>152</v>
      </c>
      <c r="I6633" s="109">
        <f>I6630</f>
        <v>452</v>
      </c>
      <c r="J6633" s="109">
        <f>J6630</f>
        <v>452</v>
      </c>
      <c r="K6633" s="109"/>
      <c r="L6633" s="109"/>
      <c r="M6633" s="109"/>
      <c r="N6633" s="109"/>
      <c r="O6633" s="109"/>
      <c r="P6633" s="109"/>
      <c r="Q6633" s="109"/>
      <c r="R6633" s="35"/>
    </row>
    <row r="6634" spans="1:18" x14ac:dyDescent="0.3">
      <c r="A6634" s="81" t="s">
        <v>0</v>
      </c>
      <c r="B6634" s="81" t="s">
        <v>0</v>
      </c>
      <c r="C6634" s="81" t="s">
        <v>0</v>
      </c>
      <c r="D6634" s="81" t="s">
        <v>0</v>
      </c>
      <c r="E6634" s="81" t="s">
        <v>0</v>
      </c>
      <c r="F6634" s="81" t="s">
        <v>0</v>
      </c>
      <c r="G6634" s="81" t="s">
        <v>0</v>
      </c>
      <c r="H6634" s="14" t="s">
        <v>0</v>
      </c>
      <c r="I6634" s="107"/>
      <c r="J6634" s="107"/>
      <c r="K6634" s="107"/>
      <c r="L6634" s="107"/>
      <c r="M6634" s="107"/>
      <c r="N6634" s="107"/>
      <c r="O6634" s="107"/>
      <c r="P6634" s="107"/>
      <c r="Q6634" s="107"/>
      <c r="R6634" s="35"/>
    </row>
    <row r="6635" spans="1:18" ht="15" thickBot="1" x14ac:dyDescent="0.35">
      <c r="A6635" s="41" t="s">
        <v>2256</v>
      </c>
      <c r="B6635" s="41" t="s">
        <v>154</v>
      </c>
      <c r="C6635" s="40" t="s">
        <v>0</v>
      </c>
      <c r="D6635" s="40" t="s">
        <v>0</v>
      </c>
      <c r="E6635" s="52" t="s">
        <v>0</v>
      </c>
      <c r="F6635" s="52" t="s">
        <v>0</v>
      </c>
      <c r="G6635" s="52" t="s">
        <v>0</v>
      </c>
      <c r="H6635" s="6" t="s">
        <v>0</v>
      </c>
      <c r="I6635" s="102"/>
      <c r="J6635" s="102"/>
      <c r="K6635" s="102"/>
      <c r="L6635" s="102"/>
      <c r="M6635" s="102"/>
      <c r="N6635" s="102"/>
      <c r="O6635" s="102"/>
      <c r="P6635" s="102"/>
      <c r="Q6635" s="102"/>
      <c r="R6635" s="35"/>
    </row>
    <row r="6636" spans="1:18" s="34" customFormat="1" ht="31.2" thickBot="1" x14ac:dyDescent="0.35">
      <c r="A6636" s="45" t="s">
        <v>112</v>
      </c>
      <c r="B6636" s="45" t="s">
        <v>113</v>
      </c>
      <c r="C6636" s="45" t="s">
        <v>114</v>
      </c>
      <c r="D6636" s="46" t="s">
        <v>0</v>
      </c>
      <c r="E6636" s="45" t="s">
        <v>3014</v>
      </c>
      <c r="F6636" s="45" t="s">
        <v>115</v>
      </c>
      <c r="G6636" s="45" t="s">
        <v>116</v>
      </c>
      <c r="H6636" s="29" t="s">
        <v>1</v>
      </c>
      <c r="I6636" s="124" t="s">
        <v>3013</v>
      </c>
      <c r="J6636" s="124" t="s">
        <v>2</v>
      </c>
      <c r="K6636" s="124" t="s">
        <v>3097</v>
      </c>
      <c r="L6636" s="124" t="s">
        <v>3097</v>
      </c>
      <c r="M6636" s="124" t="s">
        <v>3098</v>
      </c>
      <c r="N6636" s="124" t="s">
        <v>3099</v>
      </c>
      <c r="O6636" s="124" t="s">
        <v>3100</v>
      </c>
      <c r="P6636" s="124" t="s">
        <v>3097</v>
      </c>
      <c r="Q6636" s="126" t="s">
        <v>3101</v>
      </c>
      <c r="R6636" s="35"/>
    </row>
    <row r="6637" spans="1:18" x14ac:dyDescent="0.3">
      <c r="A6637" s="50" t="s">
        <v>0</v>
      </c>
      <c r="B6637" s="50" t="s">
        <v>0</v>
      </c>
      <c r="C6637" s="50" t="s">
        <v>0</v>
      </c>
      <c r="D6637" s="51" t="s">
        <v>0</v>
      </c>
      <c r="E6637" s="51" t="s">
        <v>0</v>
      </c>
      <c r="F6637" s="86" t="s">
        <v>0</v>
      </c>
      <c r="G6637" s="87" t="s">
        <v>0</v>
      </c>
      <c r="H6637" s="8" t="s">
        <v>0</v>
      </c>
      <c r="I6637" s="103">
        <v>1</v>
      </c>
      <c r="J6637" s="103">
        <v>2</v>
      </c>
      <c r="K6637" s="103">
        <v>3</v>
      </c>
      <c r="L6637" s="103" t="s">
        <v>3</v>
      </c>
      <c r="M6637" s="103">
        <v>5</v>
      </c>
      <c r="N6637" s="103">
        <v>6</v>
      </c>
      <c r="O6637" s="103">
        <v>7</v>
      </c>
      <c r="P6637" s="103" t="s">
        <v>3102</v>
      </c>
      <c r="Q6637" s="103">
        <v>9</v>
      </c>
      <c r="R6637" s="35"/>
    </row>
    <row r="6638" spans="1:18" x14ac:dyDescent="0.3">
      <c r="A6638" s="41" t="s">
        <v>2256</v>
      </c>
      <c r="B6638" s="41" t="s">
        <v>154</v>
      </c>
      <c r="C6638" s="40" t="s">
        <v>117</v>
      </c>
      <c r="D6638" s="40" t="s">
        <v>2293</v>
      </c>
      <c r="E6638" s="52" t="s">
        <v>0</v>
      </c>
      <c r="F6638" s="52" t="s">
        <v>0</v>
      </c>
      <c r="G6638" s="52" t="s">
        <v>0</v>
      </c>
      <c r="H6638" s="6" t="s">
        <v>2294</v>
      </c>
      <c r="I6638" s="102"/>
      <c r="J6638" s="102"/>
      <c r="K6638" s="102"/>
      <c r="L6638" s="102">
        <f t="shared" si="2315"/>
        <v>0</v>
      </c>
      <c r="M6638" s="102">
        <v>0</v>
      </c>
      <c r="N6638" s="102"/>
      <c r="O6638" s="102"/>
      <c r="P6638" s="102">
        <f t="shared" si="2317"/>
        <v>0</v>
      </c>
      <c r="Q6638" s="102" t="str">
        <f t="shared" si="2318"/>
        <v>-</v>
      </c>
      <c r="R6638" s="35"/>
    </row>
    <row r="6639" spans="1:18" s="34" customFormat="1" ht="20.399999999999999" x14ac:dyDescent="0.3">
      <c r="A6639" s="43" t="s">
        <v>0</v>
      </c>
      <c r="B6639" s="43" t="s">
        <v>0</v>
      </c>
      <c r="C6639" s="43" t="s">
        <v>0</v>
      </c>
      <c r="D6639" s="49" t="s">
        <v>0</v>
      </c>
      <c r="E6639" s="49" t="s">
        <v>0</v>
      </c>
      <c r="F6639" s="49" t="s">
        <v>0</v>
      </c>
      <c r="G6639" s="49" t="s">
        <v>0</v>
      </c>
      <c r="H6639" s="21" t="s">
        <v>26</v>
      </c>
      <c r="I6639" s="112">
        <f>SUM(I6640,I6648,I6650)</f>
        <v>4716690</v>
      </c>
      <c r="J6639" s="112">
        <f>SUM(J6640,J6648,J6650)</f>
        <v>4716690</v>
      </c>
      <c r="K6639" s="112">
        <f>SUM(K6640,K6648,K6650)</f>
        <v>0</v>
      </c>
      <c r="L6639" s="112">
        <f t="shared" si="2315"/>
        <v>1160794</v>
      </c>
      <c r="M6639" s="112">
        <f>SUM(M6640,M6648,M6650)</f>
        <v>341894</v>
      </c>
      <c r="N6639" s="112">
        <f t="shared" ref="N6639:O6639" si="2349">SUM(N6640,N6648,N6650)</f>
        <v>416900</v>
      </c>
      <c r="O6639" s="112">
        <f t="shared" si="2349"/>
        <v>402000</v>
      </c>
      <c r="P6639" s="112">
        <f t="shared" si="2317"/>
        <v>1160794</v>
      </c>
      <c r="Q6639" s="112">
        <f t="shared" si="2318"/>
        <v>24.610351750910066</v>
      </c>
      <c r="R6639" s="35"/>
    </row>
    <row r="6640" spans="1:18" x14ac:dyDescent="0.3">
      <c r="A6640" s="40" t="s">
        <v>2256</v>
      </c>
      <c r="B6640" s="40" t="s">
        <v>154</v>
      </c>
      <c r="C6640" s="40" t="s">
        <v>117</v>
      </c>
      <c r="D6640" s="40" t="s">
        <v>2293</v>
      </c>
      <c r="E6640" s="52" t="s">
        <v>119</v>
      </c>
      <c r="F6640" s="52" t="s">
        <v>0</v>
      </c>
      <c r="G6640" s="52" t="s">
        <v>0</v>
      </c>
      <c r="H6640" s="6" t="s">
        <v>5</v>
      </c>
      <c r="I6640" s="104">
        <f>SUM(I6641,I6642)</f>
        <v>3951036</v>
      </c>
      <c r="J6640" s="104">
        <f>SUM(J6641,J6642)</f>
        <v>3951036</v>
      </c>
      <c r="K6640" s="104">
        <f>SUM(K6641,K6642)</f>
        <v>0</v>
      </c>
      <c r="L6640" s="104">
        <f t="shared" ref="L6640:L6703" si="2350">SUM(M6640:O6640)</f>
        <v>966662</v>
      </c>
      <c r="M6640" s="104">
        <f>SUM(M6641,M6642)</f>
        <v>311662</v>
      </c>
      <c r="N6640" s="104">
        <f t="shared" ref="N6640:O6640" si="2351">SUM(N6641,N6642)</f>
        <v>330000</v>
      </c>
      <c r="O6640" s="104">
        <f t="shared" si="2351"/>
        <v>325000</v>
      </c>
      <c r="P6640" s="104">
        <f t="shared" si="2317"/>
        <v>966662</v>
      </c>
      <c r="Q6640" s="104">
        <f t="shared" si="2318"/>
        <v>24.466038780714729</v>
      </c>
      <c r="R6640" s="35"/>
    </row>
    <row r="6641" spans="1:18" x14ac:dyDescent="0.3">
      <c r="A6641" s="40" t="s">
        <v>2256</v>
      </c>
      <c r="B6641" s="40" t="s">
        <v>154</v>
      </c>
      <c r="C6641" s="40" t="s">
        <v>117</v>
      </c>
      <c r="D6641" s="40" t="s">
        <v>2293</v>
      </c>
      <c r="E6641" s="88" t="s">
        <v>3015</v>
      </c>
      <c r="F6641" s="40"/>
      <c r="G6641" s="81" t="s">
        <v>3059</v>
      </c>
      <c r="H6641" s="9" t="s">
        <v>6</v>
      </c>
      <c r="I6641" s="102">
        <v>3372206</v>
      </c>
      <c r="J6641" s="102">
        <v>3372206</v>
      </c>
      <c r="K6641" s="102"/>
      <c r="L6641" s="102">
        <f t="shared" si="2350"/>
        <v>839355</v>
      </c>
      <c r="M6641" s="102">
        <v>279355</v>
      </c>
      <c r="N6641" s="102">
        <v>280000</v>
      </c>
      <c r="O6641" s="102">
        <v>280000</v>
      </c>
      <c r="P6641" s="102">
        <f t="shared" ref="P6641:P6704" si="2352">K6641+L6641</f>
        <v>839355</v>
      </c>
      <c r="Q6641" s="102">
        <f t="shared" ref="Q6641:Q6704" si="2353">IF(J6641=0,"-",P6641/J6641*100)</f>
        <v>24.890383327708925</v>
      </c>
      <c r="R6641" s="35"/>
    </row>
    <row r="6642" spans="1:18" x14ac:dyDescent="0.3">
      <c r="A6642" s="41" t="s">
        <v>2256</v>
      </c>
      <c r="B6642" s="41" t="s">
        <v>154</v>
      </c>
      <c r="C6642" s="41" t="s">
        <v>117</v>
      </c>
      <c r="D6642" s="41" t="s">
        <v>2293</v>
      </c>
      <c r="E6642" s="41" t="s">
        <v>120</v>
      </c>
      <c r="F6642" s="40" t="s">
        <v>0</v>
      </c>
      <c r="G6642" s="81" t="s">
        <v>0</v>
      </c>
      <c r="H6642" s="6" t="s">
        <v>7</v>
      </c>
      <c r="I6642" s="104">
        <f>SUM(I6643:I6647)</f>
        <v>578830</v>
      </c>
      <c r="J6642" s="104">
        <f t="shared" ref="J6642:O6642" si="2354">SUM(J6643:J6647)</f>
        <v>578830</v>
      </c>
      <c r="K6642" s="104">
        <f t="shared" si="2354"/>
        <v>0</v>
      </c>
      <c r="L6642" s="104">
        <f t="shared" si="2350"/>
        <v>127307</v>
      </c>
      <c r="M6642" s="104">
        <f t="shared" si="2354"/>
        <v>32307</v>
      </c>
      <c r="N6642" s="104">
        <f t="shared" si="2354"/>
        <v>50000</v>
      </c>
      <c r="O6642" s="104">
        <f t="shared" si="2354"/>
        <v>45000</v>
      </c>
      <c r="P6642" s="104">
        <f t="shared" si="2352"/>
        <v>127307</v>
      </c>
      <c r="Q6642" s="104">
        <f t="shared" si="2353"/>
        <v>21.993849662249708</v>
      </c>
      <c r="R6642" s="35"/>
    </row>
    <row r="6643" spans="1:18" x14ac:dyDescent="0.3">
      <c r="A6643" s="40" t="s">
        <v>2256</v>
      </c>
      <c r="B6643" s="40" t="s">
        <v>154</v>
      </c>
      <c r="C6643" s="40" t="s">
        <v>117</v>
      </c>
      <c r="D6643" s="40" t="s">
        <v>2293</v>
      </c>
      <c r="E6643" s="88" t="s">
        <v>3016</v>
      </c>
      <c r="F6643" s="40" t="s">
        <v>2295</v>
      </c>
      <c r="G6643" s="81" t="s">
        <v>3059</v>
      </c>
      <c r="H6643" s="9" t="s">
        <v>9</v>
      </c>
      <c r="I6643" s="102">
        <v>119984</v>
      </c>
      <c r="J6643" s="102">
        <v>119984</v>
      </c>
      <c r="K6643" s="102"/>
      <c r="L6643" s="102">
        <f t="shared" si="2350"/>
        <v>28782</v>
      </c>
      <c r="M6643" s="102">
        <v>8782</v>
      </c>
      <c r="N6643" s="102">
        <v>10000</v>
      </c>
      <c r="O6643" s="102">
        <v>10000</v>
      </c>
      <c r="P6643" s="102">
        <f t="shared" si="2352"/>
        <v>28782</v>
      </c>
      <c r="Q6643" s="102">
        <f t="shared" si="2353"/>
        <v>23.988198426456862</v>
      </c>
      <c r="R6643" s="35"/>
    </row>
    <row r="6644" spans="1:18" x14ac:dyDescent="0.3">
      <c r="A6644" s="40" t="s">
        <v>2256</v>
      </c>
      <c r="B6644" s="40" t="s">
        <v>154</v>
      </c>
      <c r="C6644" s="40" t="s">
        <v>117</v>
      </c>
      <c r="D6644" s="40" t="s">
        <v>2293</v>
      </c>
      <c r="E6644" s="88" t="s">
        <v>3016</v>
      </c>
      <c r="F6644" s="40" t="s">
        <v>2296</v>
      </c>
      <c r="G6644" s="81" t="s">
        <v>3059</v>
      </c>
      <c r="H6644" s="9" t="s">
        <v>12</v>
      </c>
      <c r="I6644" s="102">
        <v>292416</v>
      </c>
      <c r="J6644" s="102">
        <v>292416</v>
      </c>
      <c r="K6644" s="102"/>
      <c r="L6644" s="102">
        <f t="shared" si="2350"/>
        <v>83525</v>
      </c>
      <c r="M6644" s="102">
        <v>23525</v>
      </c>
      <c r="N6644" s="102">
        <v>30000</v>
      </c>
      <c r="O6644" s="102">
        <v>30000</v>
      </c>
      <c r="P6644" s="102">
        <f t="shared" si="2352"/>
        <v>83525</v>
      </c>
      <c r="Q6644" s="102">
        <f t="shared" si="2353"/>
        <v>28.563758481068071</v>
      </c>
      <c r="R6644" s="35"/>
    </row>
    <row r="6645" spans="1:18" x14ac:dyDescent="0.3">
      <c r="A6645" s="40" t="s">
        <v>2256</v>
      </c>
      <c r="B6645" s="40" t="s">
        <v>154</v>
      </c>
      <c r="C6645" s="40" t="s">
        <v>117</v>
      </c>
      <c r="D6645" s="40" t="s">
        <v>2293</v>
      </c>
      <c r="E6645" s="88" t="s">
        <v>3016</v>
      </c>
      <c r="F6645" s="40" t="s">
        <v>2297</v>
      </c>
      <c r="G6645" s="81" t="s">
        <v>3059</v>
      </c>
      <c r="H6645" s="9" t="s">
        <v>10</v>
      </c>
      <c r="I6645" s="102">
        <v>72830</v>
      </c>
      <c r="J6645" s="102">
        <v>72830</v>
      </c>
      <c r="K6645" s="102"/>
      <c r="L6645" s="102">
        <f t="shared" si="2350"/>
        <v>0</v>
      </c>
      <c r="M6645" s="102">
        <v>0</v>
      </c>
      <c r="N6645" s="102"/>
      <c r="O6645" s="102"/>
      <c r="P6645" s="102">
        <f t="shared" si="2352"/>
        <v>0</v>
      </c>
      <c r="Q6645" s="102">
        <f t="shared" si="2353"/>
        <v>0</v>
      </c>
      <c r="R6645" s="35"/>
    </row>
    <row r="6646" spans="1:18" x14ac:dyDescent="0.3">
      <c r="A6646" s="40" t="s">
        <v>2256</v>
      </c>
      <c r="B6646" s="40" t="s">
        <v>154</v>
      </c>
      <c r="C6646" s="40" t="s">
        <v>117</v>
      </c>
      <c r="D6646" s="40" t="s">
        <v>2293</v>
      </c>
      <c r="E6646" s="88" t="s">
        <v>3016</v>
      </c>
      <c r="F6646" s="40" t="s">
        <v>2298</v>
      </c>
      <c r="G6646" s="81" t="s">
        <v>3059</v>
      </c>
      <c r="H6646" s="9" t="s">
        <v>8</v>
      </c>
      <c r="I6646" s="102">
        <v>36000</v>
      </c>
      <c r="J6646" s="102">
        <v>36000</v>
      </c>
      <c r="K6646" s="102"/>
      <c r="L6646" s="102">
        <f t="shared" si="2350"/>
        <v>0</v>
      </c>
      <c r="M6646" s="102">
        <v>0</v>
      </c>
      <c r="N6646" s="102"/>
      <c r="O6646" s="102"/>
      <c r="P6646" s="102">
        <f t="shared" si="2352"/>
        <v>0</v>
      </c>
      <c r="Q6646" s="102">
        <f t="shared" si="2353"/>
        <v>0</v>
      </c>
      <c r="R6646" s="35"/>
    </row>
    <row r="6647" spans="1:18" x14ac:dyDescent="0.3">
      <c r="A6647" s="40" t="s">
        <v>2256</v>
      </c>
      <c r="B6647" s="40" t="s">
        <v>154</v>
      </c>
      <c r="C6647" s="40" t="s">
        <v>117</v>
      </c>
      <c r="D6647" s="40" t="s">
        <v>2293</v>
      </c>
      <c r="E6647" s="88" t="s">
        <v>3016</v>
      </c>
      <c r="F6647" s="40" t="s">
        <v>2299</v>
      </c>
      <c r="G6647" s="81" t="s">
        <v>3059</v>
      </c>
      <c r="H6647" s="9" t="s">
        <v>11</v>
      </c>
      <c r="I6647" s="102">
        <v>57600</v>
      </c>
      <c r="J6647" s="102">
        <v>57600</v>
      </c>
      <c r="K6647" s="102"/>
      <c r="L6647" s="102">
        <f t="shared" si="2350"/>
        <v>15000</v>
      </c>
      <c r="M6647" s="102">
        <v>0</v>
      </c>
      <c r="N6647" s="102">
        <v>10000</v>
      </c>
      <c r="O6647" s="102">
        <v>5000</v>
      </c>
      <c r="P6647" s="102">
        <f t="shared" si="2352"/>
        <v>15000</v>
      </c>
      <c r="Q6647" s="102">
        <f t="shared" si="2353"/>
        <v>26.041666666666668</v>
      </c>
      <c r="R6647" s="35"/>
    </row>
    <row r="6648" spans="1:18" x14ac:dyDescent="0.3">
      <c r="A6648" s="40" t="s">
        <v>2256</v>
      </c>
      <c r="B6648" s="40" t="s">
        <v>154</v>
      </c>
      <c r="C6648" s="40" t="s">
        <v>117</v>
      </c>
      <c r="D6648" s="40" t="s">
        <v>2293</v>
      </c>
      <c r="E6648" s="52" t="s">
        <v>124</v>
      </c>
      <c r="F6648" s="52" t="s">
        <v>0</v>
      </c>
      <c r="G6648" s="52" t="s">
        <v>0</v>
      </c>
      <c r="H6648" s="6" t="s">
        <v>14</v>
      </c>
      <c r="I6648" s="104">
        <f>SUM(I6649)</f>
        <v>354082</v>
      </c>
      <c r="J6648" s="104">
        <f t="shared" ref="J6648:O6648" si="2355">SUM(J6649)</f>
        <v>354082</v>
      </c>
      <c r="K6648" s="104">
        <f t="shared" si="2355"/>
        <v>0</v>
      </c>
      <c r="L6648" s="104">
        <f t="shared" si="2350"/>
        <v>93333</v>
      </c>
      <c r="M6648" s="104">
        <f t="shared" si="2355"/>
        <v>29333</v>
      </c>
      <c r="N6648" s="104">
        <f t="shared" si="2355"/>
        <v>32000</v>
      </c>
      <c r="O6648" s="104">
        <f t="shared" si="2355"/>
        <v>32000</v>
      </c>
      <c r="P6648" s="104">
        <f t="shared" si="2352"/>
        <v>93333</v>
      </c>
      <c r="Q6648" s="104">
        <f t="shared" si="2353"/>
        <v>26.35914844584023</v>
      </c>
      <c r="R6648" s="35"/>
    </row>
    <row r="6649" spans="1:18" x14ac:dyDescent="0.3">
      <c r="A6649" s="40" t="s">
        <v>2256</v>
      </c>
      <c r="B6649" s="40" t="s">
        <v>154</v>
      </c>
      <c r="C6649" s="40" t="s">
        <v>117</v>
      </c>
      <c r="D6649" s="40" t="s">
        <v>2293</v>
      </c>
      <c r="E6649" s="88" t="s">
        <v>3017</v>
      </c>
      <c r="F6649" s="40"/>
      <c r="G6649" s="81" t="s">
        <v>3059</v>
      </c>
      <c r="H6649" s="9" t="s">
        <v>15</v>
      </c>
      <c r="I6649" s="102">
        <v>354082</v>
      </c>
      <c r="J6649" s="102">
        <v>354082</v>
      </c>
      <c r="K6649" s="102"/>
      <c r="L6649" s="102">
        <f t="shared" si="2350"/>
        <v>93333</v>
      </c>
      <c r="M6649" s="102">
        <v>29333</v>
      </c>
      <c r="N6649" s="102">
        <v>32000</v>
      </c>
      <c r="O6649" s="102">
        <v>32000</v>
      </c>
      <c r="P6649" s="102">
        <f t="shared" si="2352"/>
        <v>93333</v>
      </c>
      <c r="Q6649" s="102">
        <f t="shared" si="2353"/>
        <v>26.35914844584023</v>
      </c>
      <c r="R6649" s="35"/>
    </row>
    <row r="6650" spans="1:18" x14ac:dyDescent="0.3">
      <c r="A6650" s="40" t="s">
        <v>2256</v>
      </c>
      <c r="B6650" s="40" t="s">
        <v>154</v>
      </c>
      <c r="C6650" s="40" t="s">
        <v>117</v>
      </c>
      <c r="D6650" s="40" t="s">
        <v>2293</v>
      </c>
      <c r="E6650" s="52" t="s">
        <v>125</v>
      </c>
      <c r="F6650" s="52" t="s">
        <v>0</v>
      </c>
      <c r="G6650" s="52" t="s">
        <v>0</v>
      </c>
      <c r="H6650" s="6" t="s">
        <v>16</v>
      </c>
      <c r="I6650" s="104">
        <f t="shared" ref="I6650:O6650" si="2356">SUM(I6651:I6659)</f>
        <v>411572</v>
      </c>
      <c r="J6650" s="104">
        <f t="shared" si="2356"/>
        <v>411572</v>
      </c>
      <c r="K6650" s="104">
        <f t="shared" si="2356"/>
        <v>0</v>
      </c>
      <c r="L6650" s="104">
        <f t="shared" si="2350"/>
        <v>100799</v>
      </c>
      <c r="M6650" s="104">
        <f t="shared" si="2356"/>
        <v>899</v>
      </c>
      <c r="N6650" s="104">
        <f t="shared" si="2356"/>
        <v>54900</v>
      </c>
      <c r="O6650" s="104">
        <f t="shared" si="2356"/>
        <v>45000</v>
      </c>
      <c r="P6650" s="104">
        <f t="shared" si="2352"/>
        <v>100799</v>
      </c>
      <c r="Q6650" s="104">
        <f t="shared" si="2353"/>
        <v>24.491219033364757</v>
      </c>
      <c r="R6650" s="35"/>
    </row>
    <row r="6651" spans="1:18" x14ac:dyDescent="0.3">
      <c r="A6651" s="40" t="s">
        <v>2256</v>
      </c>
      <c r="B6651" s="40" t="s">
        <v>154</v>
      </c>
      <c r="C6651" s="40" t="s">
        <v>117</v>
      </c>
      <c r="D6651" s="40" t="s">
        <v>2293</v>
      </c>
      <c r="E6651" s="88" t="s">
        <v>3018</v>
      </c>
      <c r="F6651" s="40"/>
      <c r="G6651" s="81" t="s">
        <v>3059</v>
      </c>
      <c r="H6651" s="9" t="s">
        <v>17</v>
      </c>
      <c r="I6651" s="102">
        <v>2500</v>
      </c>
      <c r="J6651" s="102">
        <v>2500</v>
      </c>
      <c r="K6651" s="102"/>
      <c r="L6651" s="102">
        <f t="shared" si="2350"/>
        <v>1000</v>
      </c>
      <c r="M6651" s="102">
        <v>0</v>
      </c>
      <c r="N6651" s="102">
        <v>500</v>
      </c>
      <c r="O6651" s="102">
        <v>500</v>
      </c>
      <c r="P6651" s="102">
        <f t="shared" si="2352"/>
        <v>1000</v>
      </c>
      <c r="Q6651" s="102">
        <f t="shared" si="2353"/>
        <v>40</v>
      </c>
      <c r="R6651" s="35"/>
    </row>
    <row r="6652" spans="1:18" x14ac:dyDescent="0.3">
      <c r="A6652" s="40" t="s">
        <v>2256</v>
      </c>
      <c r="B6652" s="40" t="s">
        <v>154</v>
      </c>
      <c r="C6652" s="40" t="s">
        <v>117</v>
      </c>
      <c r="D6652" s="40" t="s">
        <v>2293</v>
      </c>
      <c r="E6652" s="88" t="s">
        <v>3031</v>
      </c>
      <c r="F6652" s="40"/>
      <c r="G6652" s="81" t="s">
        <v>3059</v>
      </c>
      <c r="H6652" s="9" t="s">
        <v>18</v>
      </c>
      <c r="I6652" s="102">
        <v>95000</v>
      </c>
      <c r="J6652" s="102">
        <v>95000</v>
      </c>
      <c r="K6652" s="102"/>
      <c r="L6652" s="102">
        <f t="shared" si="2350"/>
        <v>30000</v>
      </c>
      <c r="M6652" s="102">
        <v>0</v>
      </c>
      <c r="N6652" s="102">
        <v>20000</v>
      </c>
      <c r="O6652" s="102">
        <v>10000</v>
      </c>
      <c r="P6652" s="102">
        <f t="shared" si="2352"/>
        <v>30000</v>
      </c>
      <c r="Q6652" s="102">
        <f t="shared" si="2353"/>
        <v>31.578947368421051</v>
      </c>
      <c r="R6652" s="35"/>
    </row>
    <row r="6653" spans="1:18" x14ac:dyDescent="0.3">
      <c r="A6653" s="40" t="s">
        <v>2256</v>
      </c>
      <c r="B6653" s="40" t="s">
        <v>154</v>
      </c>
      <c r="C6653" s="40" t="s">
        <v>117</v>
      </c>
      <c r="D6653" s="40" t="s">
        <v>2293</v>
      </c>
      <c r="E6653" s="88" t="s">
        <v>3032</v>
      </c>
      <c r="F6653" s="40"/>
      <c r="G6653" s="81" t="s">
        <v>3059</v>
      </c>
      <c r="H6653" s="9" t="s">
        <v>19</v>
      </c>
      <c r="I6653" s="102">
        <v>55000</v>
      </c>
      <c r="J6653" s="102">
        <v>55000</v>
      </c>
      <c r="K6653" s="102"/>
      <c r="L6653" s="102">
        <f t="shared" si="2350"/>
        <v>11600</v>
      </c>
      <c r="M6653" s="102">
        <v>0</v>
      </c>
      <c r="N6653" s="102">
        <v>7000</v>
      </c>
      <c r="O6653" s="102">
        <v>4600</v>
      </c>
      <c r="P6653" s="102">
        <f t="shared" si="2352"/>
        <v>11600</v>
      </c>
      <c r="Q6653" s="102">
        <f t="shared" si="2353"/>
        <v>21.09090909090909</v>
      </c>
      <c r="R6653" s="35"/>
    </row>
    <row r="6654" spans="1:18" x14ac:dyDescent="0.3">
      <c r="A6654" s="40" t="s">
        <v>2256</v>
      </c>
      <c r="B6654" s="40" t="s">
        <v>154</v>
      </c>
      <c r="C6654" s="40" t="s">
        <v>117</v>
      </c>
      <c r="D6654" s="40" t="s">
        <v>2293</v>
      </c>
      <c r="E6654" s="88" t="s">
        <v>3026</v>
      </c>
      <c r="F6654" s="40"/>
      <c r="G6654" s="81" t="s">
        <v>3059</v>
      </c>
      <c r="H6654" s="9" t="s">
        <v>20</v>
      </c>
      <c r="I6654" s="102">
        <v>45000</v>
      </c>
      <c r="J6654" s="102">
        <v>45000</v>
      </c>
      <c r="K6654" s="102"/>
      <c r="L6654" s="102">
        <f t="shared" si="2350"/>
        <v>8000</v>
      </c>
      <c r="M6654" s="102">
        <v>0</v>
      </c>
      <c r="N6654" s="102">
        <v>4000</v>
      </c>
      <c r="O6654" s="102">
        <v>4000</v>
      </c>
      <c r="P6654" s="102">
        <f t="shared" si="2352"/>
        <v>8000</v>
      </c>
      <c r="Q6654" s="102">
        <f t="shared" si="2353"/>
        <v>17.777777777777779</v>
      </c>
      <c r="R6654" s="35"/>
    </row>
    <row r="6655" spans="1:18" x14ac:dyDescent="0.3">
      <c r="A6655" s="40" t="s">
        <v>2256</v>
      </c>
      <c r="B6655" s="40" t="s">
        <v>154</v>
      </c>
      <c r="C6655" s="40" t="s">
        <v>117</v>
      </c>
      <c r="D6655" s="40" t="s">
        <v>2293</v>
      </c>
      <c r="E6655" s="88" t="s">
        <v>3033</v>
      </c>
      <c r="F6655" s="40"/>
      <c r="G6655" s="81" t="s">
        <v>3059</v>
      </c>
      <c r="H6655" s="9" t="s">
        <v>21</v>
      </c>
      <c r="I6655" s="102">
        <v>20000</v>
      </c>
      <c r="J6655" s="102">
        <v>20000</v>
      </c>
      <c r="K6655" s="102"/>
      <c r="L6655" s="102">
        <f t="shared" si="2350"/>
        <v>3400</v>
      </c>
      <c r="M6655" s="102">
        <v>0</v>
      </c>
      <c r="N6655" s="102">
        <v>1700</v>
      </c>
      <c r="O6655" s="102">
        <v>1700</v>
      </c>
      <c r="P6655" s="102">
        <f t="shared" si="2352"/>
        <v>3400</v>
      </c>
      <c r="Q6655" s="102">
        <f t="shared" si="2353"/>
        <v>17</v>
      </c>
      <c r="R6655" s="35"/>
    </row>
    <row r="6656" spans="1:18" x14ac:dyDescent="0.3">
      <c r="A6656" s="40" t="s">
        <v>2256</v>
      </c>
      <c r="B6656" s="40" t="s">
        <v>154</v>
      </c>
      <c r="C6656" s="40" t="s">
        <v>117</v>
      </c>
      <c r="D6656" s="40" t="s">
        <v>2293</v>
      </c>
      <c r="E6656" s="88" t="s">
        <v>3034</v>
      </c>
      <c r="F6656" s="40"/>
      <c r="G6656" s="81" t="s">
        <v>3059</v>
      </c>
      <c r="H6656" s="9" t="s">
        <v>22</v>
      </c>
      <c r="I6656" s="102">
        <v>13000</v>
      </c>
      <c r="J6656" s="102">
        <v>13000</v>
      </c>
      <c r="K6656" s="102"/>
      <c r="L6656" s="102">
        <f t="shared" si="2350"/>
        <v>2000</v>
      </c>
      <c r="M6656" s="102">
        <v>0</v>
      </c>
      <c r="N6656" s="102">
        <v>1000</v>
      </c>
      <c r="O6656" s="102">
        <v>1000</v>
      </c>
      <c r="P6656" s="102">
        <f t="shared" si="2352"/>
        <v>2000</v>
      </c>
      <c r="Q6656" s="102">
        <f t="shared" si="2353"/>
        <v>15.384615384615385</v>
      </c>
      <c r="R6656" s="35"/>
    </row>
    <row r="6657" spans="1:18" x14ac:dyDescent="0.3">
      <c r="A6657" s="40" t="s">
        <v>2256</v>
      </c>
      <c r="B6657" s="40" t="s">
        <v>154</v>
      </c>
      <c r="C6657" s="40" t="s">
        <v>117</v>
      </c>
      <c r="D6657" s="40" t="s">
        <v>2293</v>
      </c>
      <c r="E6657" s="88" t="s">
        <v>3035</v>
      </c>
      <c r="F6657" s="40"/>
      <c r="G6657" s="81" t="s">
        <v>3059</v>
      </c>
      <c r="H6657" s="9" t="s">
        <v>23</v>
      </c>
      <c r="I6657" s="102">
        <v>50000</v>
      </c>
      <c r="J6657" s="102">
        <v>50000</v>
      </c>
      <c r="K6657" s="102"/>
      <c r="L6657" s="102">
        <f t="shared" si="2350"/>
        <v>8400</v>
      </c>
      <c r="M6657" s="102">
        <v>0</v>
      </c>
      <c r="N6657" s="102">
        <v>4200</v>
      </c>
      <c r="O6657" s="102">
        <v>4200</v>
      </c>
      <c r="P6657" s="102">
        <f t="shared" si="2352"/>
        <v>8400</v>
      </c>
      <c r="Q6657" s="102">
        <f t="shared" si="2353"/>
        <v>16.8</v>
      </c>
      <c r="R6657" s="35"/>
    </row>
    <row r="6658" spans="1:18" x14ac:dyDescent="0.3">
      <c r="A6658" s="40" t="s">
        <v>2256</v>
      </c>
      <c r="B6658" s="40" t="s">
        <v>154</v>
      </c>
      <c r="C6658" s="40" t="s">
        <v>117</v>
      </c>
      <c r="D6658" s="40" t="s">
        <v>2293</v>
      </c>
      <c r="E6658" s="88" t="s">
        <v>3036</v>
      </c>
      <c r="F6658" s="40"/>
      <c r="G6658" s="81" t="s">
        <v>3059</v>
      </c>
      <c r="H6658" s="9" t="s">
        <v>24</v>
      </c>
      <c r="I6658" s="102">
        <v>12010</v>
      </c>
      <c r="J6658" s="102">
        <v>12010</v>
      </c>
      <c r="K6658" s="102"/>
      <c r="L6658" s="102">
        <f t="shared" si="2350"/>
        <v>3000</v>
      </c>
      <c r="M6658" s="102">
        <v>0</v>
      </c>
      <c r="N6658" s="102"/>
      <c r="O6658" s="102">
        <v>3000</v>
      </c>
      <c r="P6658" s="102">
        <f t="shared" si="2352"/>
        <v>3000</v>
      </c>
      <c r="Q6658" s="102">
        <f t="shared" si="2353"/>
        <v>24.979184013322232</v>
      </c>
      <c r="R6658" s="35"/>
    </row>
    <row r="6659" spans="1:18" x14ac:dyDescent="0.3">
      <c r="A6659" s="41" t="s">
        <v>2256</v>
      </c>
      <c r="B6659" s="41" t="s">
        <v>154</v>
      </c>
      <c r="C6659" s="41" t="s">
        <v>117</v>
      </c>
      <c r="D6659" s="41" t="s">
        <v>2293</v>
      </c>
      <c r="E6659" s="41" t="s">
        <v>127</v>
      </c>
      <c r="F6659" s="40" t="s">
        <v>0</v>
      </c>
      <c r="G6659" s="81" t="s">
        <v>0</v>
      </c>
      <c r="H6659" s="6" t="s">
        <v>25</v>
      </c>
      <c r="I6659" s="104">
        <f t="shared" ref="I6659:O6659" si="2357">SUM(I6660:I6662)</f>
        <v>119062</v>
      </c>
      <c r="J6659" s="104">
        <f t="shared" si="2357"/>
        <v>119062</v>
      </c>
      <c r="K6659" s="104">
        <f t="shared" si="2357"/>
        <v>0</v>
      </c>
      <c r="L6659" s="104">
        <f t="shared" si="2350"/>
        <v>33399</v>
      </c>
      <c r="M6659" s="104">
        <f t="shared" si="2357"/>
        <v>899</v>
      </c>
      <c r="N6659" s="104">
        <f t="shared" si="2357"/>
        <v>16500</v>
      </c>
      <c r="O6659" s="104">
        <f t="shared" si="2357"/>
        <v>16000</v>
      </c>
      <c r="P6659" s="104">
        <f t="shared" si="2352"/>
        <v>33399</v>
      </c>
      <c r="Q6659" s="104">
        <f t="shared" si="2353"/>
        <v>28.051771346021397</v>
      </c>
      <c r="R6659" s="35"/>
    </row>
    <row r="6660" spans="1:18" x14ac:dyDescent="0.3">
      <c r="A6660" s="40" t="s">
        <v>2256</v>
      </c>
      <c r="B6660" s="40" t="s">
        <v>154</v>
      </c>
      <c r="C6660" s="40" t="s">
        <v>117</v>
      </c>
      <c r="D6660" s="40" t="s">
        <v>2293</v>
      </c>
      <c r="E6660" s="88" t="s">
        <v>3019</v>
      </c>
      <c r="F6660" s="40"/>
      <c r="G6660" s="81" t="s">
        <v>3059</v>
      </c>
      <c r="H6660" s="9" t="s">
        <v>25</v>
      </c>
      <c r="I6660" s="102">
        <v>109756</v>
      </c>
      <c r="J6660" s="102">
        <v>109756</v>
      </c>
      <c r="K6660" s="102"/>
      <c r="L6660" s="102">
        <f t="shared" si="2350"/>
        <v>30000</v>
      </c>
      <c r="M6660" s="102">
        <v>0</v>
      </c>
      <c r="N6660" s="102">
        <v>15000</v>
      </c>
      <c r="O6660" s="102">
        <v>15000</v>
      </c>
      <c r="P6660" s="102">
        <f t="shared" si="2352"/>
        <v>30000</v>
      </c>
      <c r="Q6660" s="102">
        <f t="shared" si="2353"/>
        <v>27.333357629651228</v>
      </c>
      <c r="R6660" s="35"/>
    </row>
    <row r="6661" spans="1:18" x14ac:dyDescent="0.3">
      <c r="A6661" s="40" t="s">
        <v>2256</v>
      </c>
      <c r="B6661" s="40" t="s">
        <v>154</v>
      </c>
      <c r="C6661" s="40" t="s">
        <v>117</v>
      </c>
      <c r="D6661" s="40" t="s">
        <v>2293</v>
      </c>
      <c r="E6661" s="88" t="s">
        <v>3019</v>
      </c>
      <c r="F6661" s="40" t="s">
        <v>2300</v>
      </c>
      <c r="G6661" s="81" t="s">
        <v>3059</v>
      </c>
      <c r="H6661" s="9" t="s">
        <v>135</v>
      </c>
      <c r="I6661" s="102">
        <v>9306</v>
      </c>
      <c r="J6661" s="102">
        <v>9306</v>
      </c>
      <c r="K6661" s="102"/>
      <c r="L6661" s="102">
        <f t="shared" si="2350"/>
        <v>3399</v>
      </c>
      <c r="M6661" s="102">
        <v>899</v>
      </c>
      <c r="N6661" s="102">
        <v>1500</v>
      </c>
      <c r="O6661" s="102">
        <v>1000</v>
      </c>
      <c r="P6661" s="102">
        <f t="shared" si="2352"/>
        <v>3399</v>
      </c>
      <c r="Q6661" s="102">
        <f t="shared" si="2353"/>
        <v>36.524822695035461</v>
      </c>
      <c r="R6661" s="35"/>
    </row>
    <row r="6662" spans="1:18" ht="20.399999999999999" x14ac:dyDescent="0.3">
      <c r="A6662" s="40" t="s">
        <v>2256</v>
      </c>
      <c r="B6662" s="40" t="s">
        <v>154</v>
      </c>
      <c r="C6662" s="40" t="s">
        <v>117</v>
      </c>
      <c r="D6662" s="40" t="s">
        <v>2293</v>
      </c>
      <c r="E6662" s="88" t="s">
        <v>3019</v>
      </c>
      <c r="F6662" s="40" t="s">
        <v>2301</v>
      </c>
      <c r="G6662" s="81" t="s">
        <v>3059</v>
      </c>
      <c r="H6662" s="9" t="s">
        <v>141</v>
      </c>
      <c r="I6662" s="102">
        <v>0</v>
      </c>
      <c r="J6662" s="102">
        <v>0</v>
      </c>
      <c r="K6662" s="102"/>
      <c r="L6662" s="102">
        <f t="shared" si="2350"/>
        <v>0</v>
      </c>
      <c r="M6662" s="102">
        <v>0</v>
      </c>
      <c r="N6662" s="102"/>
      <c r="O6662" s="102"/>
      <c r="P6662" s="102">
        <f t="shared" si="2352"/>
        <v>0</v>
      </c>
      <c r="Q6662" s="102" t="str">
        <f t="shared" si="2353"/>
        <v>-</v>
      </c>
      <c r="R6662" s="35"/>
    </row>
    <row r="6663" spans="1:18" s="34" customFormat="1" ht="20.399999999999999" x14ac:dyDescent="0.3">
      <c r="A6663" s="43" t="s">
        <v>0</v>
      </c>
      <c r="B6663" s="43" t="s">
        <v>0</v>
      </c>
      <c r="C6663" s="43" t="s">
        <v>0</v>
      </c>
      <c r="D6663" s="49" t="s">
        <v>0</v>
      </c>
      <c r="E6663" s="49" t="s">
        <v>0</v>
      </c>
      <c r="F6663" s="49" t="s">
        <v>0</v>
      </c>
      <c r="G6663" s="49" t="s">
        <v>0</v>
      </c>
      <c r="H6663" s="21" t="s">
        <v>35</v>
      </c>
      <c r="I6663" s="112">
        <f t="shared" ref="I6663:O6664" si="2358">SUM(I6664)</f>
        <v>10100</v>
      </c>
      <c r="J6663" s="112">
        <f t="shared" si="2358"/>
        <v>10100</v>
      </c>
      <c r="K6663" s="112">
        <f t="shared" si="2358"/>
        <v>0</v>
      </c>
      <c r="L6663" s="112">
        <f t="shared" si="2350"/>
        <v>0</v>
      </c>
      <c r="M6663" s="112">
        <f t="shared" si="2358"/>
        <v>0</v>
      </c>
      <c r="N6663" s="112">
        <f t="shared" si="2358"/>
        <v>0</v>
      </c>
      <c r="O6663" s="112">
        <f t="shared" si="2358"/>
        <v>0</v>
      </c>
      <c r="P6663" s="112">
        <f t="shared" si="2352"/>
        <v>0</v>
      </c>
      <c r="Q6663" s="112">
        <f t="shared" si="2353"/>
        <v>0</v>
      </c>
      <c r="R6663" s="35"/>
    </row>
    <row r="6664" spans="1:18" x14ac:dyDescent="0.3">
      <c r="A6664" s="40" t="s">
        <v>2256</v>
      </c>
      <c r="B6664" s="40" t="s">
        <v>154</v>
      </c>
      <c r="C6664" s="40" t="s">
        <v>117</v>
      </c>
      <c r="D6664" s="40" t="s">
        <v>2293</v>
      </c>
      <c r="E6664" s="52" t="s">
        <v>142</v>
      </c>
      <c r="F6664" s="52" t="s">
        <v>0</v>
      </c>
      <c r="G6664" s="52" t="s">
        <v>0</v>
      </c>
      <c r="H6664" s="6" t="s">
        <v>27</v>
      </c>
      <c r="I6664" s="104">
        <f t="shared" si="2358"/>
        <v>10100</v>
      </c>
      <c r="J6664" s="104">
        <f t="shared" si="2358"/>
        <v>10100</v>
      </c>
      <c r="K6664" s="104">
        <f t="shared" si="2358"/>
        <v>0</v>
      </c>
      <c r="L6664" s="104">
        <f t="shared" si="2350"/>
        <v>0</v>
      </c>
      <c r="M6664" s="104">
        <f t="shared" si="2358"/>
        <v>0</v>
      </c>
      <c r="N6664" s="104">
        <f t="shared" si="2358"/>
        <v>0</v>
      </c>
      <c r="O6664" s="104">
        <f t="shared" si="2358"/>
        <v>0</v>
      </c>
      <c r="P6664" s="104">
        <f t="shared" si="2352"/>
        <v>0</v>
      </c>
      <c r="Q6664" s="104">
        <f t="shared" si="2353"/>
        <v>0</v>
      </c>
      <c r="R6664" s="35"/>
    </row>
    <row r="6665" spans="1:18" x14ac:dyDescent="0.3">
      <c r="A6665" s="41" t="s">
        <v>2256</v>
      </c>
      <c r="B6665" s="41" t="s">
        <v>154</v>
      </c>
      <c r="C6665" s="41" t="s">
        <v>117</v>
      </c>
      <c r="D6665" s="41" t="s">
        <v>2293</v>
      </c>
      <c r="E6665" s="41" t="s">
        <v>148</v>
      </c>
      <c r="F6665" s="40" t="s">
        <v>0</v>
      </c>
      <c r="G6665" s="81" t="s">
        <v>0</v>
      </c>
      <c r="H6665" s="6" t="s">
        <v>34</v>
      </c>
      <c r="I6665" s="104">
        <f>SUM(I6666:I6667)</f>
        <v>10100</v>
      </c>
      <c r="J6665" s="104">
        <f>SUM(J6666:J6667)</f>
        <v>10100</v>
      </c>
      <c r="K6665" s="104">
        <f>SUM(K6666:K6667)</f>
        <v>0</v>
      </c>
      <c r="L6665" s="104">
        <f t="shared" si="2350"/>
        <v>0</v>
      </c>
      <c r="M6665" s="104">
        <f>SUM(M6666:M6667)</f>
        <v>0</v>
      </c>
      <c r="N6665" s="104">
        <f t="shared" ref="N6665:O6665" si="2359">SUM(N6666:N6667)</f>
        <v>0</v>
      </c>
      <c r="O6665" s="104">
        <f t="shared" si="2359"/>
        <v>0</v>
      </c>
      <c r="P6665" s="104">
        <f t="shared" si="2352"/>
        <v>0</v>
      </c>
      <c r="Q6665" s="104">
        <f t="shared" si="2353"/>
        <v>0</v>
      </c>
      <c r="R6665" s="35"/>
    </row>
    <row r="6666" spans="1:18" x14ac:dyDescent="0.3">
      <c r="A6666" s="40" t="s">
        <v>2256</v>
      </c>
      <c r="B6666" s="40" t="s">
        <v>154</v>
      </c>
      <c r="C6666" s="40" t="s">
        <v>117</v>
      </c>
      <c r="D6666" s="40" t="s">
        <v>2293</v>
      </c>
      <c r="E6666" s="88" t="s">
        <v>3021</v>
      </c>
      <c r="F6666" s="40"/>
      <c r="G6666" s="81" t="s">
        <v>3059</v>
      </c>
      <c r="H6666" s="9" t="s">
        <v>34</v>
      </c>
      <c r="I6666" s="102">
        <v>10000</v>
      </c>
      <c r="J6666" s="102">
        <v>10000</v>
      </c>
      <c r="K6666" s="102"/>
      <c r="L6666" s="102">
        <f t="shared" si="2350"/>
        <v>0</v>
      </c>
      <c r="M6666" s="102">
        <v>0</v>
      </c>
      <c r="N6666" s="102"/>
      <c r="O6666" s="102"/>
      <c r="P6666" s="102">
        <f t="shared" si="2352"/>
        <v>0</v>
      </c>
      <c r="Q6666" s="102">
        <f t="shared" si="2353"/>
        <v>0</v>
      </c>
      <c r="R6666" s="35"/>
    </row>
    <row r="6667" spans="1:18" x14ac:dyDescent="0.3">
      <c r="A6667" s="40" t="s">
        <v>2256</v>
      </c>
      <c r="B6667" s="40" t="s">
        <v>154</v>
      </c>
      <c r="C6667" s="40" t="s">
        <v>117</v>
      </c>
      <c r="D6667" s="40" t="s">
        <v>2293</v>
      </c>
      <c r="E6667" s="88" t="s">
        <v>3021</v>
      </c>
      <c r="F6667" s="40" t="s">
        <v>2302</v>
      </c>
      <c r="G6667" s="81" t="s">
        <v>3059</v>
      </c>
      <c r="H6667" s="9" t="s">
        <v>405</v>
      </c>
      <c r="I6667" s="102">
        <v>100</v>
      </c>
      <c r="J6667" s="102">
        <v>100</v>
      </c>
      <c r="K6667" s="102"/>
      <c r="L6667" s="102">
        <f t="shared" si="2350"/>
        <v>0</v>
      </c>
      <c r="M6667" s="102">
        <v>0</v>
      </c>
      <c r="N6667" s="102"/>
      <c r="O6667" s="102"/>
      <c r="P6667" s="102">
        <f t="shared" si="2352"/>
        <v>0</v>
      </c>
      <c r="Q6667" s="102">
        <f t="shared" si="2353"/>
        <v>0</v>
      </c>
      <c r="R6667" s="35"/>
    </row>
    <row r="6668" spans="1:18" s="34" customFormat="1" ht="20.399999999999999" x14ac:dyDescent="0.3">
      <c r="A6668" s="43" t="s">
        <v>0</v>
      </c>
      <c r="B6668" s="43" t="s">
        <v>0</v>
      </c>
      <c r="C6668" s="43" t="s">
        <v>0</v>
      </c>
      <c r="D6668" s="49" t="s">
        <v>0</v>
      </c>
      <c r="E6668" s="49" t="s">
        <v>0</v>
      </c>
      <c r="F6668" s="49" t="s">
        <v>0</v>
      </c>
      <c r="G6668" s="49" t="s">
        <v>0</v>
      </c>
      <c r="H6668" s="21" t="s">
        <v>53</v>
      </c>
      <c r="I6668" s="112">
        <f t="shared" ref="I6668:O6668" si="2360">SUM(I6669)</f>
        <v>87000</v>
      </c>
      <c r="J6668" s="112">
        <f t="shared" si="2360"/>
        <v>87000</v>
      </c>
      <c r="K6668" s="112">
        <f t="shared" si="2360"/>
        <v>0</v>
      </c>
      <c r="L6668" s="112">
        <f t="shared" si="2350"/>
        <v>0</v>
      </c>
      <c r="M6668" s="112">
        <f t="shared" si="2360"/>
        <v>0</v>
      </c>
      <c r="N6668" s="112">
        <f t="shared" si="2360"/>
        <v>0</v>
      </c>
      <c r="O6668" s="112">
        <f t="shared" si="2360"/>
        <v>0</v>
      </c>
      <c r="P6668" s="112">
        <f t="shared" si="2352"/>
        <v>0</v>
      </c>
      <c r="Q6668" s="112">
        <f t="shared" si="2353"/>
        <v>0</v>
      </c>
      <c r="R6668" s="35"/>
    </row>
    <row r="6669" spans="1:18" x14ac:dyDescent="0.3">
      <c r="A6669" s="40" t="s">
        <v>2256</v>
      </c>
      <c r="B6669" s="40" t="s">
        <v>154</v>
      </c>
      <c r="C6669" s="40" t="s">
        <v>117</v>
      </c>
      <c r="D6669" s="40" t="s">
        <v>2293</v>
      </c>
      <c r="E6669" s="52" t="s">
        <v>149</v>
      </c>
      <c r="F6669" s="52" t="s">
        <v>0</v>
      </c>
      <c r="G6669" s="52" t="s">
        <v>0</v>
      </c>
      <c r="H6669" s="6" t="s">
        <v>46</v>
      </c>
      <c r="I6669" s="104">
        <f>SUM(I6670:I6671)</f>
        <v>87000</v>
      </c>
      <c r="J6669" s="104">
        <f>SUM(J6670:J6671)</f>
        <v>87000</v>
      </c>
      <c r="K6669" s="104">
        <f>SUM(K6670:K6671)</f>
        <v>0</v>
      </c>
      <c r="L6669" s="104">
        <f t="shared" si="2350"/>
        <v>0</v>
      </c>
      <c r="M6669" s="104">
        <f>SUM(M6670:M6671)</f>
        <v>0</v>
      </c>
      <c r="N6669" s="104">
        <f t="shared" ref="N6669:O6669" si="2361">SUM(N6670:N6671)</f>
        <v>0</v>
      </c>
      <c r="O6669" s="104">
        <f t="shared" si="2361"/>
        <v>0</v>
      </c>
      <c r="P6669" s="104">
        <f t="shared" si="2352"/>
        <v>0</v>
      </c>
      <c r="Q6669" s="104">
        <f t="shared" si="2353"/>
        <v>0</v>
      </c>
      <c r="R6669" s="35"/>
    </row>
    <row r="6670" spans="1:18" x14ac:dyDescent="0.3">
      <c r="A6670" s="40" t="s">
        <v>2256</v>
      </c>
      <c r="B6670" s="40" t="s">
        <v>154</v>
      </c>
      <c r="C6670" s="40" t="s">
        <v>117</v>
      </c>
      <c r="D6670" s="40" t="s">
        <v>2293</v>
      </c>
      <c r="E6670" s="88" t="s">
        <v>3022</v>
      </c>
      <c r="F6670" s="40"/>
      <c r="G6670" s="81" t="s">
        <v>3059</v>
      </c>
      <c r="H6670" s="9" t="s">
        <v>49</v>
      </c>
      <c r="I6670" s="102">
        <v>47000</v>
      </c>
      <c r="J6670" s="102">
        <v>47000</v>
      </c>
      <c r="K6670" s="102"/>
      <c r="L6670" s="102">
        <f t="shared" si="2350"/>
        <v>0</v>
      </c>
      <c r="M6670" s="102">
        <v>0</v>
      </c>
      <c r="N6670" s="102"/>
      <c r="O6670" s="102"/>
      <c r="P6670" s="102">
        <f t="shared" si="2352"/>
        <v>0</v>
      </c>
      <c r="Q6670" s="102">
        <f t="shared" si="2353"/>
        <v>0</v>
      </c>
      <c r="R6670" s="35"/>
    </row>
    <row r="6671" spans="1:18" x14ac:dyDescent="0.3">
      <c r="A6671" s="40" t="s">
        <v>2256</v>
      </c>
      <c r="B6671" s="40" t="s">
        <v>154</v>
      </c>
      <c r="C6671" s="40" t="s">
        <v>117</v>
      </c>
      <c r="D6671" s="40" t="s">
        <v>2293</v>
      </c>
      <c r="E6671" s="88" t="s">
        <v>3037</v>
      </c>
      <c r="F6671" s="40"/>
      <c r="G6671" s="81" t="s">
        <v>3059</v>
      </c>
      <c r="H6671" s="9" t="s">
        <v>52</v>
      </c>
      <c r="I6671" s="102">
        <v>40000</v>
      </c>
      <c r="J6671" s="102">
        <v>40000</v>
      </c>
      <c r="K6671" s="102"/>
      <c r="L6671" s="102">
        <f t="shared" si="2350"/>
        <v>0</v>
      </c>
      <c r="M6671" s="102">
        <v>0</v>
      </c>
      <c r="N6671" s="102"/>
      <c r="O6671" s="102"/>
      <c r="P6671" s="102">
        <f t="shared" si="2352"/>
        <v>0</v>
      </c>
      <c r="Q6671" s="102">
        <f t="shared" si="2353"/>
        <v>0</v>
      </c>
      <c r="R6671" s="35"/>
    </row>
    <row r="6672" spans="1:18" s="34" customFormat="1" x14ac:dyDescent="0.3">
      <c r="A6672" s="49" t="s">
        <v>0</v>
      </c>
      <c r="B6672" s="49" t="s">
        <v>0</v>
      </c>
      <c r="C6672" s="49" t="s">
        <v>0</v>
      </c>
      <c r="D6672" s="49" t="s">
        <v>0</v>
      </c>
      <c r="E6672" s="49" t="s">
        <v>0</v>
      </c>
      <c r="F6672" s="49" t="s">
        <v>0</v>
      </c>
      <c r="G6672" s="49" t="s">
        <v>0</v>
      </c>
      <c r="H6672" s="21" t="s">
        <v>2303</v>
      </c>
      <c r="I6672" s="112">
        <f t="shared" ref="I6672:O6672" si="2362">SUM(I6668,I6663,I6639)</f>
        <v>4813790</v>
      </c>
      <c r="J6672" s="112">
        <f t="shared" si="2362"/>
        <v>4813790</v>
      </c>
      <c r="K6672" s="112">
        <f t="shared" si="2362"/>
        <v>0</v>
      </c>
      <c r="L6672" s="112">
        <f t="shared" si="2350"/>
        <v>1160794</v>
      </c>
      <c r="M6672" s="112">
        <f t="shared" si="2362"/>
        <v>341894</v>
      </c>
      <c r="N6672" s="112">
        <f t="shared" si="2362"/>
        <v>416900</v>
      </c>
      <c r="O6672" s="112">
        <f t="shared" si="2362"/>
        <v>402000</v>
      </c>
      <c r="P6672" s="112">
        <f t="shared" si="2352"/>
        <v>1160794</v>
      </c>
      <c r="Q6672" s="112">
        <f t="shared" si="2353"/>
        <v>24.113931019009968</v>
      </c>
      <c r="R6672" s="35"/>
    </row>
    <row r="6673" spans="1:18" ht="15" thickBot="1" x14ac:dyDescent="0.35">
      <c r="A6673" s="81" t="s">
        <v>0</v>
      </c>
      <c r="B6673" s="81" t="s">
        <v>0</v>
      </c>
      <c r="C6673" s="81" t="s">
        <v>0</v>
      </c>
      <c r="D6673" s="81" t="s">
        <v>0</v>
      </c>
      <c r="E6673" s="81" t="s">
        <v>0</v>
      </c>
      <c r="F6673" s="81" t="s">
        <v>0</v>
      </c>
      <c r="G6673" s="81" t="s">
        <v>0</v>
      </c>
      <c r="H6673" s="6" t="s">
        <v>152</v>
      </c>
      <c r="I6673" s="104">
        <v>164</v>
      </c>
      <c r="J6673" s="104">
        <v>164</v>
      </c>
      <c r="K6673" s="104"/>
      <c r="L6673" s="104"/>
      <c r="M6673" s="104"/>
      <c r="N6673" s="104"/>
      <c r="O6673" s="104"/>
      <c r="P6673" s="104"/>
      <c r="Q6673" s="104"/>
      <c r="R6673" s="35"/>
    </row>
    <row r="6674" spans="1:18" s="34" customFormat="1" ht="31.2" thickBot="1" x14ac:dyDescent="0.35">
      <c r="A6674" s="127" t="s">
        <v>0</v>
      </c>
      <c r="B6674" s="127" t="s">
        <v>0</v>
      </c>
      <c r="C6674" s="127" t="s">
        <v>0</v>
      </c>
      <c r="D6674" s="127" t="s">
        <v>0</v>
      </c>
      <c r="E6674" s="127" t="s">
        <v>0</v>
      </c>
      <c r="F6674" s="127" t="s">
        <v>0</v>
      </c>
      <c r="G6674" s="127" t="s">
        <v>0</v>
      </c>
      <c r="H6674" s="29" t="s">
        <v>63</v>
      </c>
      <c r="I6674" s="124" t="s">
        <v>3013</v>
      </c>
      <c r="J6674" s="124" t="s">
        <v>2</v>
      </c>
      <c r="K6674" s="124" t="s">
        <v>3097</v>
      </c>
      <c r="L6674" s="124" t="s">
        <v>3097</v>
      </c>
      <c r="M6674" s="124" t="s">
        <v>3098</v>
      </c>
      <c r="N6674" s="124" t="s">
        <v>3099</v>
      </c>
      <c r="O6674" s="124" t="s">
        <v>3100</v>
      </c>
      <c r="P6674" s="124" t="s">
        <v>3097</v>
      </c>
      <c r="Q6674" s="126" t="s">
        <v>3101</v>
      </c>
      <c r="R6674" s="35"/>
    </row>
    <row r="6675" spans="1:18" x14ac:dyDescent="0.3">
      <c r="A6675" s="128"/>
      <c r="B6675" s="128"/>
      <c r="C6675" s="128"/>
      <c r="D6675" s="128"/>
      <c r="E6675" s="128"/>
      <c r="F6675" s="128"/>
      <c r="G6675" s="128"/>
      <c r="H6675" s="10" t="s">
        <v>0</v>
      </c>
      <c r="I6675" s="103">
        <v>1</v>
      </c>
      <c r="J6675" s="103">
        <v>2</v>
      </c>
      <c r="K6675" s="103">
        <v>3</v>
      </c>
      <c r="L6675" s="103" t="s">
        <v>3</v>
      </c>
      <c r="M6675" s="103">
        <v>5</v>
      </c>
      <c r="N6675" s="103">
        <v>6</v>
      </c>
      <c r="O6675" s="103">
        <v>7</v>
      </c>
      <c r="P6675" s="103" t="s">
        <v>3102</v>
      </c>
      <c r="Q6675" s="103">
        <v>9</v>
      </c>
      <c r="R6675" s="35"/>
    </row>
    <row r="6676" spans="1:18" x14ac:dyDescent="0.3">
      <c r="A6676" s="128"/>
      <c r="B6676" s="128"/>
      <c r="C6676" s="128"/>
      <c r="D6676" s="128"/>
      <c r="E6676" s="128"/>
      <c r="F6676" s="128"/>
      <c r="G6676" s="128"/>
      <c r="H6676" s="11" t="s">
        <v>107</v>
      </c>
      <c r="I6676" s="105">
        <f>SUM(I6672)</f>
        <v>4813790</v>
      </c>
      <c r="J6676" s="105">
        <f>SUM(J6672)</f>
        <v>4813790</v>
      </c>
      <c r="K6676" s="105">
        <f>SUM(K6672)</f>
        <v>0</v>
      </c>
      <c r="L6676" s="105">
        <f t="shared" si="2350"/>
        <v>1160794</v>
      </c>
      <c r="M6676" s="105">
        <f>SUM(M6672)</f>
        <v>341894</v>
      </c>
      <c r="N6676" s="105">
        <f t="shared" ref="N6676:O6676" si="2363">SUM(N6672)</f>
        <v>416900</v>
      </c>
      <c r="O6676" s="105">
        <f t="shared" si="2363"/>
        <v>402000</v>
      </c>
      <c r="P6676" s="105">
        <f t="shared" si="2352"/>
        <v>1160794</v>
      </c>
      <c r="Q6676" s="105">
        <f t="shared" si="2353"/>
        <v>24.113931019009968</v>
      </c>
      <c r="R6676" s="35"/>
    </row>
    <row r="6677" spans="1:18" x14ac:dyDescent="0.3">
      <c r="A6677" s="128"/>
      <c r="B6677" s="128"/>
      <c r="C6677" s="128"/>
      <c r="D6677" s="128"/>
      <c r="E6677" s="128"/>
      <c r="F6677" s="128"/>
      <c r="G6677" s="128"/>
      <c r="H6677" s="12" t="s">
        <v>62</v>
      </c>
      <c r="I6677" s="105">
        <f>SUM(I6676)</f>
        <v>4813790</v>
      </c>
      <c r="J6677" s="105">
        <f>SUM(J6676)</f>
        <v>4813790</v>
      </c>
      <c r="K6677" s="105">
        <f>SUM(K6676)</f>
        <v>0</v>
      </c>
      <c r="L6677" s="105">
        <f t="shared" si="2350"/>
        <v>1160794</v>
      </c>
      <c r="M6677" s="105">
        <f>SUM(M6676)</f>
        <v>341894</v>
      </c>
      <c r="N6677" s="105">
        <f t="shared" ref="N6677:O6677" si="2364">SUM(N6676)</f>
        <v>416900</v>
      </c>
      <c r="O6677" s="105">
        <f t="shared" si="2364"/>
        <v>402000</v>
      </c>
      <c r="P6677" s="105">
        <f t="shared" si="2352"/>
        <v>1160794</v>
      </c>
      <c r="Q6677" s="105">
        <f t="shared" si="2353"/>
        <v>24.113931019009968</v>
      </c>
      <c r="R6677" s="35"/>
    </row>
    <row r="6678" spans="1:18" x14ac:dyDescent="0.3">
      <c r="A6678" s="129"/>
      <c r="B6678" s="129"/>
      <c r="C6678" s="129"/>
      <c r="D6678" s="129"/>
      <c r="E6678" s="129"/>
      <c r="F6678" s="129"/>
      <c r="G6678" s="129"/>
      <c r="R6678" s="35"/>
    </row>
    <row r="6679" spans="1:18" x14ac:dyDescent="0.3">
      <c r="A6679" s="81" t="s">
        <v>0</v>
      </c>
      <c r="B6679" s="81" t="s">
        <v>0</v>
      </c>
      <c r="C6679" s="81" t="s">
        <v>0</v>
      </c>
      <c r="D6679" s="81" t="s">
        <v>0</v>
      </c>
      <c r="E6679" s="81" t="s">
        <v>0</v>
      </c>
      <c r="F6679" s="81" t="s">
        <v>0</v>
      </c>
      <c r="G6679" s="81" t="s">
        <v>0</v>
      </c>
      <c r="H6679" s="13" t="s">
        <v>0</v>
      </c>
      <c r="I6679" s="106"/>
      <c r="J6679" s="106"/>
      <c r="K6679" s="106"/>
      <c r="L6679" s="106"/>
      <c r="M6679" s="106"/>
      <c r="N6679" s="106"/>
      <c r="O6679" s="106"/>
      <c r="P6679" s="106"/>
      <c r="Q6679" s="106"/>
      <c r="R6679" s="35"/>
    </row>
    <row r="6680" spans="1:18" s="34" customFormat="1" x14ac:dyDescent="0.3">
      <c r="A6680" s="49" t="s">
        <v>0</v>
      </c>
      <c r="B6680" s="49" t="s">
        <v>0</v>
      </c>
      <c r="C6680" s="49" t="s">
        <v>0</v>
      </c>
      <c r="D6680" s="49" t="s">
        <v>0</v>
      </c>
      <c r="E6680" s="49" t="s">
        <v>0</v>
      </c>
      <c r="F6680" s="49" t="s">
        <v>0</v>
      </c>
      <c r="G6680" s="49" t="s">
        <v>0</v>
      </c>
      <c r="H6680" s="21" t="s">
        <v>2304</v>
      </c>
      <c r="I6680" s="112">
        <f>SUM(I6672)</f>
        <v>4813790</v>
      </c>
      <c r="J6680" s="112">
        <f>SUM(J6672)</f>
        <v>4813790</v>
      </c>
      <c r="K6680" s="112">
        <f>SUM(K6672)</f>
        <v>0</v>
      </c>
      <c r="L6680" s="112">
        <f t="shared" si="2350"/>
        <v>1160794</v>
      </c>
      <c r="M6680" s="112">
        <f>SUM(M6672)</f>
        <v>341894</v>
      </c>
      <c r="N6680" s="112">
        <f t="shared" ref="N6680:O6680" si="2365">SUM(N6672)</f>
        <v>416900</v>
      </c>
      <c r="O6680" s="112">
        <f t="shared" si="2365"/>
        <v>402000</v>
      </c>
      <c r="P6680" s="112">
        <f t="shared" si="2352"/>
        <v>1160794</v>
      </c>
      <c r="Q6680" s="112">
        <f t="shared" si="2353"/>
        <v>24.113931019009968</v>
      </c>
      <c r="R6680" s="35"/>
    </row>
    <row r="6681" spans="1:18" x14ac:dyDescent="0.3">
      <c r="A6681" s="81" t="s">
        <v>0</v>
      </c>
      <c r="B6681" s="81" t="s">
        <v>0</v>
      </c>
      <c r="C6681" s="81" t="s">
        <v>0</v>
      </c>
      <c r="D6681" s="81" t="s">
        <v>0</v>
      </c>
      <c r="E6681" s="81" t="s">
        <v>0</v>
      </c>
      <c r="F6681" s="81" t="s">
        <v>0</v>
      </c>
      <c r="G6681" s="81" t="s">
        <v>0</v>
      </c>
      <c r="H6681" s="6" t="s">
        <v>152</v>
      </c>
      <c r="I6681" s="104">
        <f>I6673</f>
        <v>164</v>
      </c>
      <c r="J6681" s="104">
        <f>J6673</f>
        <v>164</v>
      </c>
      <c r="K6681" s="104"/>
      <c r="L6681" s="104"/>
      <c r="M6681" s="104"/>
      <c r="N6681" s="104"/>
      <c r="O6681" s="104"/>
      <c r="P6681" s="104"/>
      <c r="Q6681" s="104"/>
      <c r="R6681" s="35"/>
    </row>
    <row r="6682" spans="1:18" x14ac:dyDescent="0.3">
      <c r="A6682" s="81" t="s">
        <v>0</v>
      </c>
      <c r="B6682" s="81" t="s">
        <v>0</v>
      </c>
      <c r="C6682" s="81" t="s">
        <v>0</v>
      </c>
      <c r="D6682" s="81" t="s">
        <v>0</v>
      </c>
      <c r="E6682" s="81" t="s">
        <v>0</v>
      </c>
      <c r="F6682" s="81" t="s">
        <v>0</v>
      </c>
      <c r="G6682" s="81" t="s">
        <v>0</v>
      </c>
      <c r="H6682" s="14" t="s">
        <v>0</v>
      </c>
      <c r="I6682" s="107"/>
      <c r="J6682" s="107"/>
      <c r="K6682" s="107"/>
      <c r="L6682" s="107"/>
      <c r="M6682" s="107"/>
      <c r="N6682" s="107"/>
      <c r="O6682" s="107"/>
      <c r="P6682" s="107"/>
      <c r="Q6682" s="107"/>
      <c r="R6682" s="35"/>
    </row>
    <row r="6683" spans="1:18" ht="15" thickBot="1" x14ac:dyDescent="0.35">
      <c r="A6683" s="41" t="s">
        <v>2256</v>
      </c>
      <c r="B6683" s="41" t="s">
        <v>166</v>
      </c>
      <c r="C6683" s="40" t="s">
        <v>0</v>
      </c>
      <c r="D6683" s="40" t="s">
        <v>0</v>
      </c>
      <c r="E6683" s="52" t="s">
        <v>0</v>
      </c>
      <c r="F6683" s="52" t="s">
        <v>0</v>
      </c>
      <c r="G6683" s="52" t="s">
        <v>0</v>
      </c>
      <c r="H6683" s="6" t="s">
        <v>0</v>
      </c>
      <c r="I6683" s="102"/>
      <c r="J6683" s="102"/>
      <c r="K6683" s="102"/>
      <c r="L6683" s="102"/>
      <c r="M6683" s="102"/>
      <c r="N6683" s="102"/>
      <c r="O6683" s="102"/>
      <c r="P6683" s="102"/>
      <c r="Q6683" s="102"/>
      <c r="R6683" s="35"/>
    </row>
    <row r="6684" spans="1:18" s="34" customFormat="1" ht="31.2" thickBot="1" x14ac:dyDescent="0.35">
      <c r="A6684" s="45" t="s">
        <v>112</v>
      </c>
      <c r="B6684" s="45" t="s">
        <v>113</v>
      </c>
      <c r="C6684" s="45" t="s">
        <v>114</v>
      </c>
      <c r="D6684" s="46" t="s">
        <v>0</v>
      </c>
      <c r="E6684" s="45" t="s">
        <v>3014</v>
      </c>
      <c r="F6684" s="45" t="s">
        <v>115</v>
      </c>
      <c r="G6684" s="45" t="s">
        <v>116</v>
      </c>
      <c r="H6684" s="29" t="s">
        <v>1</v>
      </c>
      <c r="I6684" s="124" t="s">
        <v>3013</v>
      </c>
      <c r="J6684" s="124" t="s">
        <v>2</v>
      </c>
      <c r="K6684" s="124" t="s">
        <v>3097</v>
      </c>
      <c r="L6684" s="124" t="s">
        <v>3097</v>
      </c>
      <c r="M6684" s="124" t="s">
        <v>3098</v>
      </c>
      <c r="N6684" s="124" t="s">
        <v>3099</v>
      </c>
      <c r="O6684" s="124" t="s">
        <v>3100</v>
      </c>
      <c r="P6684" s="124" t="s">
        <v>3097</v>
      </c>
      <c r="Q6684" s="126" t="s">
        <v>3101</v>
      </c>
      <c r="R6684" s="35"/>
    </row>
    <row r="6685" spans="1:18" x14ac:dyDescent="0.3">
      <c r="A6685" s="50" t="s">
        <v>0</v>
      </c>
      <c r="B6685" s="50" t="s">
        <v>0</v>
      </c>
      <c r="C6685" s="50" t="s">
        <v>0</v>
      </c>
      <c r="D6685" s="51" t="s">
        <v>0</v>
      </c>
      <c r="E6685" s="51" t="s">
        <v>0</v>
      </c>
      <c r="F6685" s="86" t="s">
        <v>0</v>
      </c>
      <c r="G6685" s="87" t="s">
        <v>0</v>
      </c>
      <c r="H6685" s="8" t="s">
        <v>0</v>
      </c>
      <c r="I6685" s="103">
        <v>1</v>
      </c>
      <c r="J6685" s="103">
        <v>2</v>
      </c>
      <c r="K6685" s="103">
        <v>3</v>
      </c>
      <c r="L6685" s="103" t="s">
        <v>3</v>
      </c>
      <c r="M6685" s="103">
        <v>5</v>
      </c>
      <c r="N6685" s="103">
        <v>6</v>
      </c>
      <c r="O6685" s="103">
        <v>7</v>
      </c>
      <c r="P6685" s="103" t="s">
        <v>3102</v>
      </c>
      <c r="Q6685" s="103">
        <v>9</v>
      </c>
      <c r="R6685" s="35"/>
    </row>
    <row r="6686" spans="1:18" ht="20.399999999999999" x14ac:dyDescent="0.3">
      <c r="A6686" s="41" t="s">
        <v>2256</v>
      </c>
      <c r="B6686" s="41" t="s">
        <v>166</v>
      </c>
      <c r="C6686" s="40" t="s">
        <v>117</v>
      </c>
      <c r="D6686" s="40" t="s">
        <v>2305</v>
      </c>
      <c r="E6686" s="52" t="s">
        <v>0</v>
      </c>
      <c r="F6686" s="52" t="s">
        <v>0</v>
      </c>
      <c r="G6686" s="52" t="s">
        <v>0</v>
      </c>
      <c r="H6686" s="6" t="s">
        <v>2306</v>
      </c>
      <c r="I6686" s="102"/>
      <c r="J6686" s="102"/>
      <c r="K6686" s="102"/>
      <c r="L6686" s="102">
        <f t="shared" si="2350"/>
        <v>0</v>
      </c>
      <c r="M6686" s="102">
        <v>0</v>
      </c>
      <c r="N6686" s="102"/>
      <c r="O6686" s="102"/>
      <c r="P6686" s="102">
        <f t="shared" si="2352"/>
        <v>0</v>
      </c>
      <c r="Q6686" s="102" t="str">
        <f t="shared" si="2353"/>
        <v>-</v>
      </c>
      <c r="R6686" s="35"/>
    </row>
    <row r="6687" spans="1:18" s="34" customFormat="1" ht="20.399999999999999" x14ac:dyDescent="0.3">
      <c r="A6687" s="43" t="s">
        <v>0</v>
      </c>
      <c r="B6687" s="43" t="s">
        <v>0</v>
      </c>
      <c r="C6687" s="43" t="s">
        <v>0</v>
      </c>
      <c r="D6687" s="49" t="s">
        <v>0</v>
      </c>
      <c r="E6687" s="49" t="s">
        <v>0</v>
      </c>
      <c r="F6687" s="49" t="s">
        <v>0</v>
      </c>
      <c r="G6687" s="49" t="s">
        <v>0</v>
      </c>
      <c r="H6687" s="21" t="s">
        <v>26</v>
      </c>
      <c r="I6687" s="112">
        <f>SUM(I6688,I6696,I6698)</f>
        <v>3453317</v>
      </c>
      <c r="J6687" s="112">
        <f>SUM(J6688,J6696,J6698)</f>
        <v>3445417</v>
      </c>
      <c r="K6687" s="112">
        <f>SUM(K6688,K6696,K6698)</f>
        <v>0</v>
      </c>
      <c r="L6687" s="112">
        <f t="shared" si="2350"/>
        <v>847225</v>
      </c>
      <c r="M6687" s="112">
        <f>SUM(M6688,M6696,M6698)</f>
        <v>217935</v>
      </c>
      <c r="N6687" s="112">
        <f t="shared" ref="N6687:O6687" si="2366">SUM(N6688,N6696,N6698)</f>
        <v>313895</v>
      </c>
      <c r="O6687" s="112">
        <f t="shared" si="2366"/>
        <v>315395</v>
      </c>
      <c r="P6687" s="112">
        <f t="shared" si="2352"/>
        <v>847225</v>
      </c>
      <c r="Q6687" s="112">
        <f t="shared" si="2353"/>
        <v>24.589911758141323</v>
      </c>
      <c r="R6687" s="35"/>
    </row>
    <row r="6688" spans="1:18" x14ac:dyDescent="0.3">
      <c r="A6688" s="40" t="s">
        <v>2256</v>
      </c>
      <c r="B6688" s="40" t="s">
        <v>166</v>
      </c>
      <c r="C6688" s="40" t="s">
        <v>117</v>
      </c>
      <c r="D6688" s="40" t="s">
        <v>2305</v>
      </c>
      <c r="E6688" s="52" t="s">
        <v>119</v>
      </c>
      <c r="F6688" s="52" t="s">
        <v>0</v>
      </c>
      <c r="G6688" s="52" t="s">
        <v>0</v>
      </c>
      <c r="H6688" s="6" t="s">
        <v>5</v>
      </c>
      <c r="I6688" s="104">
        <f>SUM(I6689,I6690)</f>
        <v>1846017</v>
      </c>
      <c r="J6688" s="104">
        <f>SUM(J6689,J6690)</f>
        <v>1846017</v>
      </c>
      <c r="K6688" s="104">
        <f>SUM(K6689,K6690)</f>
        <v>0</v>
      </c>
      <c r="L6688" s="104">
        <f t="shared" si="2350"/>
        <v>448470</v>
      </c>
      <c r="M6688" s="104">
        <f>SUM(M6689,M6690)</f>
        <v>148470</v>
      </c>
      <c r="N6688" s="104">
        <f t="shared" ref="N6688:O6688" si="2367">SUM(N6689,N6690)</f>
        <v>150000</v>
      </c>
      <c r="O6688" s="104">
        <f t="shared" si="2367"/>
        <v>150000</v>
      </c>
      <c r="P6688" s="104">
        <f t="shared" si="2352"/>
        <v>448470</v>
      </c>
      <c r="Q6688" s="104">
        <f t="shared" si="2353"/>
        <v>24.29392578724898</v>
      </c>
      <c r="R6688" s="35"/>
    </row>
    <row r="6689" spans="1:18" x14ac:dyDescent="0.3">
      <c r="A6689" s="40" t="s">
        <v>2256</v>
      </c>
      <c r="B6689" s="40" t="s">
        <v>166</v>
      </c>
      <c r="C6689" s="40" t="s">
        <v>117</v>
      </c>
      <c r="D6689" s="40" t="s">
        <v>2305</v>
      </c>
      <c r="E6689" s="88" t="s">
        <v>3015</v>
      </c>
      <c r="F6689" s="40"/>
      <c r="G6689" s="81" t="s">
        <v>3077</v>
      </c>
      <c r="H6689" s="9" t="s">
        <v>6</v>
      </c>
      <c r="I6689" s="102">
        <v>1500017</v>
      </c>
      <c r="J6689" s="102">
        <v>1500017</v>
      </c>
      <c r="K6689" s="102"/>
      <c r="L6689" s="102">
        <f t="shared" si="2350"/>
        <v>386225</v>
      </c>
      <c r="M6689" s="102">
        <v>126225</v>
      </c>
      <c r="N6689" s="102">
        <v>130000</v>
      </c>
      <c r="O6689" s="102">
        <v>130000</v>
      </c>
      <c r="P6689" s="102">
        <f t="shared" si="2352"/>
        <v>386225</v>
      </c>
      <c r="Q6689" s="102">
        <f t="shared" si="2353"/>
        <v>25.748041522196079</v>
      </c>
      <c r="R6689" s="35"/>
    </row>
    <row r="6690" spans="1:18" x14ac:dyDescent="0.3">
      <c r="A6690" s="41" t="s">
        <v>2256</v>
      </c>
      <c r="B6690" s="41" t="s">
        <v>166</v>
      </c>
      <c r="C6690" s="41" t="s">
        <v>117</v>
      </c>
      <c r="D6690" s="41" t="s">
        <v>2305</v>
      </c>
      <c r="E6690" s="41" t="s">
        <v>120</v>
      </c>
      <c r="F6690" s="40" t="s">
        <v>0</v>
      </c>
      <c r="G6690" s="81" t="s">
        <v>0</v>
      </c>
      <c r="H6690" s="6" t="s">
        <v>7</v>
      </c>
      <c r="I6690" s="104">
        <f>SUM(I6691:I6695)</f>
        <v>346000</v>
      </c>
      <c r="J6690" s="104">
        <f>SUM(J6691:J6695)</f>
        <v>346000</v>
      </c>
      <c r="K6690" s="104">
        <f>SUM(K6691:K6695)</f>
        <v>0</v>
      </c>
      <c r="L6690" s="104">
        <f t="shared" si="2350"/>
        <v>62245</v>
      </c>
      <c r="M6690" s="104">
        <f>SUM(M6691:M6695)</f>
        <v>22245</v>
      </c>
      <c r="N6690" s="104">
        <f t="shared" ref="N6690:O6690" si="2368">SUM(N6691:N6695)</f>
        <v>20000</v>
      </c>
      <c r="O6690" s="104">
        <f t="shared" si="2368"/>
        <v>20000</v>
      </c>
      <c r="P6690" s="104">
        <f t="shared" si="2352"/>
        <v>62245</v>
      </c>
      <c r="Q6690" s="104">
        <f t="shared" si="2353"/>
        <v>17.989884393063583</v>
      </c>
      <c r="R6690" s="35"/>
    </row>
    <row r="6691" spans="1:18" x14ac:dyDescent="0.3">
      <c r="A6691" s="40" t="s">
        <v>2256</v>
      </c>
      <c r="B6691" s="40" t="s">
        <v>166</v>
      </c>
      <c r="C6691" s="40" t="s">
        <v>117</v>
      </c>
      <c r="D6691" s="40" t="s">
        <v>2305</v>
      </c>
      <c r="E6691" s="88" t="s">
        <v>3016</v>
      </c>
      <c r="F6691" s="40" t="s">
        <v>2307</v>
      </c>
      <c r="G6691" s="81" t="s">
        <v>3077</v>
      </c>
      <c r="H6691" s="9" t="s">
        <v>9</v>
      </c>
      <c r="I6691" s="102">
        <v>67000</v>
      </c>
      <c r="J6691" s="102">
        <v>67000</v>
      </c>
      <c r="K6691" s="102"/>
      <c r="L6691" s="102">
        <f t="shared" si="2350"/>
        <v>14515</v>
      </c>
      <c r="M6691" s="102">
        <v>4515</v>
      </c>
      <c r="N6691" s="102">
        <v>5000</v>
      </c>
      <c r="O6691" s="102">
        <v>5000</v>
      </c>
      <c r="P6691" s="102">
        <f t="shared" si="2352"/>
        <v>14515</v>
      </c>
      <c r="Q6691" s="102">
        <f t="shared" si="2353"/>
        <v>21.664179104477611</v>
      </c>
      <c r="R6691" s="35"/>
    </row>
    <row r="6692" spans="1:18" x14ac:dyDescent="0.3">
      <c r="A6692" s="40" t="s">
        <v>2256</v>
      </c>
      <c r="B6692" s="40" t="s">
        <v>166</v>
      </c>
      <c r="C6692" s="40" t="s">
        <v>117</v>
      </c>
      <c r="D6692" s="40" t="s">
        <v>2305</v>
      </c>
      <c r="E6692" s="88" t="s">
        <v>3016</v>
      </c>
      <c r="F6692" s="40" t="s">
        <v>2308</v>
      </c>
      <c r="G6692" s="81" t="s">
        <v>3077</v>
      </c>
      <c r="H6692" s="9" t="s">
        <v>12</v>
      </c>
      <c r="I6692" s="102">
        <v>200000</v>
      </c>
      <c r="J6692" s="102">
        <v>200000</v>
      </c>
      <c r="K6692" s="102"/>
      <c r="L6692" s="102">
        <f t="shared" si="2350"/>
        <v>42530</v>
      </c>
      <c r="M6692" s="102">
        <v>12530</v>
      </c>
      <c r="N6692" s="102">
        <v>15000</v>
      </c>
      <c r="O6692" s="102">
        <v>15000</v>
      </c>
      <c r="P6692" s="102">
        <f t="shared" si="2352"/>
        <v>42530</v>
      </c>
      <c r="Q6692" s="102">
        <f t="shared" si="2353"/>
        <v>21.265000000000001</v>
      </c>
      <c r="R6692" s="35"/>
    </row>
    <row r="6693" spans="1:18" x14ac:dyDescent="0.3">
      <c r="A6693" s="40" t="s">
        <v>2256</v>
      </c>
      <c r="B6693" s="40" t="s">
        <v>166</v>
      </c>
      <c r="C6693" s="40" t="s">
        <v>117</v>
      </c>
      <c r="D6693" s="40" t="s">
        <v>2305</v>
      </c>
      <c r="E6693" s="88" t="s">
        <v>3016</v>
      </c>
      <c r="F6693" s="40" t="s">
        <v>2309</v>
      </c>
      <c r="G6693" s="81" t="s">
        <v>3077</v>
      </c>
      <c r="H6693" s="9" t="s">
        <v>10</v>
      </c>
      <c r="I6693" s="102">
        <v>45500</v>
      </c>
      <c r="J6693" s="102">
        <v>45500</v>
      </c>
      <c r="K6693" s="102"/>
      <c r="L6693" s="102">
        <f t="shared" si="2350"/>
        <v>0</v>
      </c>
      <c r="M6693" s="102">
        <v>0</v>
      </c>
      <c r="N6693" s="102"/>
      <c r="O6693" s="102"/>
      <c r="P6693" s="102">
        <f t="shared" si="2352"/>
        <v>0</v>
      </c>
      <c r="Q6693" s="102">
        <f t="shared" si="2353"/>
        <v>0</v>
      </c>
      <c r="R6693" s="35"/>
    </row>
    <row r="6694" spans="1:18" x14ac:dyDescent="0.3">
      <c r="A6694" s="40" t="s">
        <v>2256</v>
      </c>
      <c r="B6694" s="40" t="s">
        <v>166</v>
      </c>
      <c r="C6694" s="40" t="s">
        <v>117</v>
      </c>
      <c r="D6694" s="40" t="s">
        <v>2305</v>
      </c>
      <c r="E6694" s="88" t="s">
        <v>3016</v>
      </c>
      <c r="F6694" s="40" t="s">
        <v>2310</v>
      </c>
      <c r="G6694" s="81" t="s">
        <v>3077</v>
      </c>
      <c r="H6694" s="9" t="s">
        <v>8</v>
      </c>
      <c r="I6694" s="102">
        <v>17500</v>
      </c>
      <c r="J6694" s="102">
        <v>17500</v>
      </c>
      <c r="K6694" s="102"/>
      <c r="L6694" s="102">
        <f t="shared" si="2350"/>
        <v>0</v>
      </c>
      <c r="M6694" s="102">
        <v>0</v>
      </c>
      <c r="N6694" s="102">
        <v>0</v>
      </c>
      <c r="O6694" s="102">
        <v>0</v>
      </c>
      <c r="P6694" s="102">
        <f t="shared" si="2352"/>
        <v>0</v>
      </c>
      <c r="Q6694" s="102">
        <f t="shared" si="2353"/>
        <v>0</v>
      </c>
      <c r="R6694" s="35"/>
    </row>
    <row r="6695" spans="1:18" x14ac:dyDescent="0.3">
      <c r="A6695" s="40" t="s">
        <v>2256</v>
      </c>
      <c r="B6695" s="40" t="s">
        <v>166</v>
      </c>
      <c r="C6695" s="40" t="s">
        <v>117</v>
      </c>
      <c r="D6695" s="40" t="s">
        <v>2305</v>
      </c>
      <c r="E6695" s="88" t="s">
        <v>3016</v>
      </c>
      <c r="F6695" s="40" t="s">
        <v>2311</v>
      </c>
      <c r="G6695" s="81" t="s">
        <v>3077</v>
      </c>
      <c r="H6695" s="9" t="s">
        <v>11</v>
      </c>
      <c r="I6695" s="102">
        <v>16000</v>
      </c>
      <c r="J6695" s="102">
        <v>16000</v>
      </c>
      <c r="K6695" s="102"/>
      <c r="L6695" s="102">
        <f t="shared" si="2350"/>
        <v>5200</v>
      </c>
      <c r="M6695" s="102">
        <v>5200</v>
      </c>
      <c r="N6695" s="102"/>
      <c r="O6695" s="102"/>
      <c r="P6695" s="102">
        <f t="shared" si="2352"/>
        <v>5200</v>
      </c>
      <c r="Q6695" s="102">
        <f t="shared" si="2353"/>
        <v>32.5</v>
      </c>
      <c r="R6695" s="35"/>
    </row>
    <row r="6696" spans="1:18" x14ac:dyDescent="0.3">
      <c r="A6696" s="40" t="s">
        <v>2256</v>
      </c>
      <c r="B6696" s="40" t="s">
        <v>166</v>
      </c>
      <c r="C6696" s="40" t="s">
        <v>117</v>
      </c>
      <c r="D6696" s="40" t="s">
        <v>2305</v>
      </c>
      <c r="E6696" s="52" t="s">
        <v>124</v>
      </c>
      <c r="F6696" s="52" t="s">
        <v>0</v>
      </c>
      <c r="G6696" s="52" t="s">
        <v>0</v>
      </c>
      <c r="H6696" s="6" t="s">
        <v>14</v>
      </c>
      <c r="I6696" s="104">
        <f>SUM(I6697)</f>
        <v>157600</v>
      </c>
      <c r="J6696" s="104">
        <f>SUM(J6697)</f>
        <v>157600</v>
      </c>
      <c r="K6696" s="104">
        <f>SUM(K6697)</f>
        <v>0</v>
      </c>
      <c r="L6696" s="104">
        <f t="shared" si="2350"/>
        <v>43254</v>
      </c>
      <c r="M6696" s="104">
        <f>SUM(M6697)</f>
        <v>13254</v>
      </c>
      <c r="N6696" s="104">
        <f t="shared" ref="N6696:O6696" si="2369">SUM(N6697)</f>
        <v>16000</v>
      </c>
      <c r="O6696" s="104">
        <f t="shared" si="2369"/>
        <v>14000</v>
      </c>
      <c r="P6696" s="104">
        <f t="shared" si="2352"/>
        <v>43254</v>
      </c>
      <c r="Q6696" s="104">
        <f t="shared" si="2353"/>
        <v>27.445431472081218</v>
      </c>
      <c r="R6696" s="35"/>
    </row>
    <row r="6697" spans="1:18" x14ac:dyDescent="0.3">
      <c r="A6697" s="40" t="s">
        <v>2256</v>
      </c>
      <c r="B6697" s="40" t="s">
        <v>166</v>
      </c>
      <c r="C6697" s="40" t="s">
        <v>117</v>
      </c>
      <c r="D6697" s="40" t="s">
        <v>2305</v>
      </c>
      <c r="E6697" s="88" t="s">
        <v>3017</v>
      </c>
      <c r="F6697" s="40"/>
      <c r="G6697" s="81" t="s">
        <v>3077</v>
      </c>
      <c r="H6697" s="9" t="s">
        <v>15</v>
      </c>
      <c r="I6697" s="102">
        <v>157600</v>
      </c>
      <c r="J6697" s="102">
        <v>157600</v>
      </c>
      <c r="K6697" s="102"/>
      <c r="L6697" s="102">
        <f t="shared" si="2350"/>
        <v>43254</v>
      </c>
      <c r="M6697" s="102">
        <v>13254</v>
      </c>
      <c r="N6697" s="102">
        <v>16000</v>
      </c>
      <c r="O6697" s="102">
        <v>14000</v>
      </c>
      <c r="P6697" s="102">
        <f t="shared" si="2352"/>
        <v>43254</v>
      </c>
      <c r="Q6697" s="102">
        <f t="shared" si="2353"/>
        <v>27.445431472081218</v>
      </c>
      <c r="R6697" s="35"/>
    </row>
    <row r="6698" spans="1:18" x14ac:dyDescent="0.3">
      <c r="A6698" s="40" t="s">
        <v>2256</v>
      </c>
      <c r="B6698" s="40" t="s">
        <v>166</v>
      </c>
      <c r="C6698" s="40" t="s">
        <v>117</v>
      </c>
      <c r="D6698" s="40" t="s">
        <v>2305</v>
      </c>
      <c r="E6698" s="52" t="s">
        <v>125</v>
      </c>
      <c r="F6698" s="52" t="s">
        <v>0</v>
      </c>
      <c r="G6698" s="52" t="s">
        <v>0</v>
      </c>
      <c r="H6698" s="6" t="s">
        <v>16</v>
      </c>
      <c r="I6698" s="104">
        <f>SUM(I6699:I6707)</f>
        <v>1449700</v>
      </c>
      <c r="J6698" s="104">
        <f>SUM(J6699:J6707)</f>
        <v>1441800</v>
      </c>
      <c r="K6698" s="104">
        <f>SUM(K6699:K6707)</f>
        <v>0</v>
      </c>
      <c r="L6698" s="104">
        <f t="shared" si="2350"/>
        <v>355501</v>
      </c>
      <c r="M6698" s="104">
        <f>SUM(M6699:M6707)</f>
        <v>56211</v>
      </c>
      <c r="N6698" s="104">
        <f t="shared" ref="N6698:O6698" si="2370">SUM(N6699:N6707)</f>
        <v>147895</v>
      </c>
      <c r="O6698" s="104">
        <f t="shared" si="2370"/>
        <v>151395</v>
      </c>
      <c r="P6698" s="104">
        <f t="shared" si="2352"/>
        <v>355501</v>
      </c>
      <c r="Q6698" s="104">
        <f t="shared" si="2353"/>
        <v>24.656748508808434</v>
      </c>
      <c r="R6698" s="35"/>
    </row>
    <row r="6699" spans="1:18" x14ac:dyDescent="0.3">
      <c r="A6699" s="40" t="s">
        <v>2256</v>
      </c>
      <c r="B6699" s="40" t="s">
        <v>166</v>
      </c>
      <c r="C6699" s="40" t="s">
        <v>117</v>
      </c>
      <c r="D6699" s="40" t="s">
        <v>2305</v>
      </c>
      <c r="E6699" s="88" t="s">
        <v>3018</v>
      </c>
      <c r="F6699" s="40"/>
      <c r="G6699" s="81" t="s">
        <v>3077</v>
      </c>
      <c r="H6699" s="9" t="s">
        <v>17</v>
      </c>
      <c r="I6699" s="102">
        <v>1500</v>
      </c>
      <c r="J6699" s="102">
        <v>1500</v>
      </c>
      <c r="K6699" s="102"/>
      <c r="L6699" s="102">
        <f t="shared" si="2350"/>
        <v>250</v>
      </c>
      <c r="M6699" s="102">
        <v>0</v>
      </c>
      <c r="N6699" s="102">
        <v>125</v>
      </c>
      <c r="O6699" s="102">
        <v>125</v>
      </c>
      <c r="P6699" s="102">
        <f t="shared" si="2352"/>
        <v>250</v>
      </c>
      <c r="Q6699" s="102">
        <f t="shared" si="2353"/>
        <v>16.666666666666664</v>
      </c>
      <c r="R6699" s="35"/>
    </row>
    <row r="6700" spans="1:18" x14ac:dyDescent="0.3">
      <c r="A6700" s="40" t="s">
        <v>2256</v>
      </c>
      <c r="B6700" s="40" t="s">
        <v>166</v>
      </c>
      <c r="C6700" s="40" t="s">
        <v>117</v>
      </c>
      <c r="D6700" s="40" t="s">
        <v>2305</v>
      </c>
      <c r="E6700" s="88" t="s">
        <v>3031</v>
      </c>
      <c r="F6700" s="40"/>
      <c r="G6700" s="81" t="s">
        <v>3077</v>
      </c>
      <c r="H6700" s="9" t="s">
        <v>18</v>
      </c>
      <c r="I6700" s="102">
        <v>230000</v>
      </c>
      <c r="J6700" s="102">
        <v>230000</v>
      </c>
      <c r="K6700" s="102"/>
      <c r="L6700" s="102">
        <f t="shared" si="2350"/>
        <v>113840</v>
      </c>
      <c r="M6700" s="102">
        <v>34700</v>
      </c>
      <c r="N6700" s="102">
        <v>39570</v>
      </c>
      <c r="O6700" s="102">
        <v>39570</v>
      </c>
      <c r="P6700" s="102">
        <f t="shared" si="2352"/>
        <v>113840</v>
      </c>
      <c r="Q6700" s="102">
        <f t="shared" si="2353"/>
        <v>49.495652173913044</v>
      </c>
      <c r="R6700" s="35"/>
    </row>
    <row r="6701" spans="1:18" x14ac:dyDescent="0.3">
      <c r="A6701" s="40" t="s">
        <v>2256</v>
      </c>
      <c r="B6701" s="40" t="s">
        <v>166</v>
      </c>
      <c r="C6701" s="40" t="s">
        <v>117</v>
      </c>
      <c r="D6701" s="40" t="s">
        <v>2305</v>
      </c>
      <c r="E6701" s="88" t="s">
        <v>3032</v>
      </c>
      <c r="F6701" s="40"/>
      <c r="G6701" s="81" t="s">
        <v>3077</v>
      </c>
      <c r="H6701" s="9" t="s">
        <v>19</v>
      </c>
      <c r="I6701" s="102">
        <v>65000</v>
      </c>
      <c r="J6701" s="102">
        <v>65000</v>
      </c>
      <c r="K6701" s="102"/>
      <c r="L6701" s="102">
        <f t="shared" si="2350"/>
        <v>19200</v>
      </c>
      <c r="M6701" s="102">
        <v>6200</v>
      </c>
      <c r="N6701" s="102">
        <v>7000</v>
      </c>
      <c r="O6701" s="102">
        <v>6000</v>
      </c>
      <c r="P6701" s="102">
        <f t="shared" si="2352"/>
        <v>19200</v>
      </c>
      <c r="Q6701" s="102">
        <f t="shared" si="2353"/>
        <v>29.53846153846154</v>
      </c>
      <c r="R6701" s="35"/>
    </row>
    <row r="6702" spans="1:18" x14ac:dyDescent="0.3">
      <c r="A6702" s="40" t="s">
        <v>2256</v>
      </c>
      <c r="B6702" s="40" t="s">
        <v>166</v>
      </c>
      <c r="C6702" s="40" t="s">
        <v>117</v>
      </c>
      <c r="D6702" s="40" t="s">
        <v>2305</v>
      </c>
      <c r="E6702" s="88" t="s">
        <v>3026</v>
      </c>
      <c r="F6702" s="40"/>
      <c r="G6702" s="81" t="s">
        <v>3077</v>
      </c>
      <c r="H6702" s="9" t="s">
        <v>20</v>
      </c>
      <c r="I6702" s="102">
        <v>417900</v>
      </c>
      <c r="J6702" s="102">
        <v>410000</v>
      </c>
      <c r="K6702" s="102"/>
      <c r="L6702" s="102">
        <f t="shared" si="2350"/>
        <v>84900</v>
      </c>
      <c r="M6702" s="102">
        <v>4900</v>
      </c>
      <c r="N6702" s="102">
        <v>40000</v>
      </c>
      <c r="O6702" s="102">
        <v>40000</v>
      </c>
      <c r="P6702" s="102">
        <f t="shared" si="2352"/>
        <v>84900</v>
      </c>
      <c r="Q6702" s="102">
        <f t="shared" si="2353"/>
        <v>20.707317073170731</v>
      </c>
      <c r="R6702" s="35"/>
    </row>
    <row r="6703" spans="1:18" x14ac:dyDescent="0.3">
      <c r="A6703" s="40" t="s">
        <v>2256</v>
      </c>
      <c r="B6703" s="40" t="s">
        <v>166</v>
      </c>
      <c r="C6703" s="40" t="s">
        <v>117</v>
      </c>
      <c r="D6703" s="40" t="s">
        <v>2305</v>
      </c>
      <c r="E6703" s="88" t="s">
        <v>3033</v>
      </c>
      <c r="F6703" s="40"/>
      <c r="G6703" s="81" t="s">
        <v>3077</v>
      </c>
      <c r="H6703" s="9" t="s">
        <v>21</v>
      </c>
      <c r="I6703" s="102">
        <v>15200</v>
      </c>
      <c r="J6703" s="102">
        <v>15200</v>
      </c>
      <c r="K6703" s="102"/>
      <c r="L6703" s="102">
        <f t="shared" si="2350"/>
        <v>3850</v>
      </c>
      <c r="M6703" s="102">
        <v>350</v>
      </c>
      <c r="N6703" s="102">
        <v>1000</v>
      </c>
      <c r="O6703" s="102">
        <v>2500</v>
      </c>
      <c r="P6703" s="102">
        <f t="shared" si="2352"/>
        <v>3850</v>
      </c>
      <c r="Q6703" s="102">
        <f t="shared" si="2353"/>
        <v>25.328947368421051</v>
      </c>
      <c r="R6703" s="35"/>
    </row>
    <row r="6704" spans="1:18" x14ac:dyDescent="0.3">
      <c r="A6704" s="40" t="s">
        <v>2256</v>
      </c>
      <c r="B6704" s="40" t="s">
        <v>166</v>
      </c>
      <c r="C6704" s="40" t="s">
        <v>117</v>
      </c>
      <c r="D6704" s="40" t="s">
        <v>2305</v>
      </c>
      <c r="E6704" s="88" t="s">
        <v>3034</v>
      </c>
      <c r="F6704" s="40"/>
      <c r="G6704" s="81" t="s">
        <v>3077</v>
      </c>
      <c r="H6704" s="9" t="s">
        <v>22</v>
      </c>
      <c r="I6704" s="102">
        <v>606600</v>
      </c>
      <c r="J6704" s="102">
        <v>606600</v>
      </c>
      <c r="K6704" s="102"/>
      <c r="L6704" s="102">
        <f t="shared" ref="L6704:L6765" si="2371">SUM(M6704:O6704)</f>
        <v>101100</v>
      </c>
      <c r="M6704" s="102">
        <v>0</v>
      </c>
      <c r="N6704" s="102">
        <v>50550</v>
      </c>
      <c r="O6704" s="102">
        <v>50550</v>
      </c>
      <c r="P6704" s="102">
        <f t="shared" si="2352"/>
        <v>101100</v>
      </c>
      <c r="Q6704" s="102">
        <f t="shared" si="2353"/>
        <v>16.666666666666664</v>
      </c>
      <c r="R6704" s="35"/>
    </row>
    <row r="6705" spans="1:18" x14ac:dyDescent="0.3">
      <c r="A6705" s="40" t="s">
        <v>2256</v>
      </c>
      <c r="B6705" s="40" t="s">
        <v>166</v>
      </c>
      <c r="C6705" s="40" t="s">
        <v>117</v>
      </c>
      <c r="D6705" s="40" t="s">
        <v>2305</v>
      </c>
      <c r="E6705" s="88" t="s">
        <v>3035</v>
      </c>
      <c r="F6705" s="40"/>
      <c r="G6705" s="81" t="s">
        <v>3077</v>
      </c>
      <c r="H6705" s="9" t="s">
        <v>23</v>
      </c>
      <c r="I6705" s="102">
        <v>45000</v>
      </c>
      <c r="J6705" s="102">
        <v>45000</v>
      </c>
      <c r="K6705" s="102"/>
      <c r="L6705" s="102">
        <f t="shared" si="2371"/>
        <v>8550</v>
      </c>
      <c r="M6705" s="102">
        <v>550</v>
      </c>
      <c r="N6705" s="102">
        <v>4000</v>
      </c>
      <c r="O6705" s="102">
        <v>4000</v>
      </c>
      <c r="P6705" s="102">
        <f t="shared" ref="P6705:P6765" si="2372">K6705+L6705</f>
        <v>8550</v>
      </c>
      <c r="Q6705" s="102">
        <f t="shared" ref="Q6705:Q6765" si="2373">IF(J6705=0,"-",P6705/J6705*100)</f>
        <v>19</v>
      </c>
      <c r="R6705" s="35"/>
    </row>
    <row r="6706" spans="1:18" x14ac:dyDescent="0.3">
      <c r="A6706" s="40" t="s">
        <v>2256</v>
      </c>
      <c r="B6706" s="40" t="s">
        <v>166</v>
      </c>
      <c r="C6706" s="40" t="s">
        <v>117</v>
      </c>
      <c r="D6706" s="40" t="s">
        <v>2305</v>
      </c>
      <c r="E6706" s="88" t="s">
        <v>3036</v>
      </c>
      <c r="F6706" s="40"/>
      <c r="G6706" s="81" t="s">
        <v>3077</v>
      </c>
      <c r="H6706" s="9" t="s">
        <v>24</v>
      </c>
      <c r="I6706" s="102">
        <v>16000</v>
      </c>
      <c r="J6706" s="102">
        <v>16000</v>
      </c>
      <c r="K6706" s="102"/>
      <c r="L6706" s="102">
        <f t="shared" si="2371"/>
        <v>5000</v>
      </c>
      <c r="M6706" s="102">
        <v>1500</v>
      </c>
      <c r="N6706" s="102"/>
      <c r="O6706" s="102">
        <v>3500</v>
      </c>
      <c r="P6706" s="102">
        <f t="shared" si="2372"/>
        <v>5000</v>
      </c>
      <c r="Q6706" s="102">
        <f t="shared" si="2373"/>
        <v>31.25</v>
      </c>
      <c r="R6706" s="35"/>
    </row>
    <row r="6707" spans="1:18" x14ac:dyDescent="0.3">
      <c r="A6707" s="41" t="s">
        <v>2256</v>
      </c>
      <c r="B6707" s="41" t="s">
        <v>166</v>
      </c>
      <c r="C6707" s="41" t="s">
        <v>117</v>
      </c>
      <c r="D6707" s="41" t="s">
        <v>2305</v>
      </c>
      <c r="E6707" s="41" t="s">
        <v>127</v>
      </c>
      <c r="F6707" s="40" t="s">
        <v>0</v>
      </c>
      <c r="G6707" s="81" t="s">
        <v>0</v>
      </c>
      <c r="H6707" s="6" t="s">
        <v>25</v>
      </c>
      <c r="I6707" s="104">
        <f>SUM(I6708:I6710)</f>
        <v>52500</v>
      </c>
      <c r="J6707" s="104">
        <f>SUM(J6708:J6710)</f>
        <v>52500</v>
      </c>
      <c r="K6707" s="104">
        <f>SUM(K6708:K6710)</f>
        <v>0</v>
      </c>
      <c r="L6707" s="104">
        <f t="shared" si="2371"/>
        <v>18811</v>
      </c>
      <c r="M6707" s="104">
        <f>SUM(M6708:M6710)</f>
        <v>8011</v>
      </c>
      <c r="N6707" s="104">
        <f t="shared" ref="N6707:O6707" si="2374">SUM(N6708:N6710)</f>
        <v>5650</v>
      </c>
      <c r="O6707" s="104">
        <f t="shared" si="2374"/>
        <v>5150</v>
      </c>
      <c r="P6707" s="104">
        <f t="shared" si="2372"/>
        <v>18811</v>
      </c>
      <c r="Q6707" s="104">
        <f t="shared" si="2373"/>
        <v>35.83047619047619</v>
      </c>
      <c r="R6707" s="35"/>
    </row>
    <row r="6708" spans="1:18" x14ac:dyDescent="0.3">
      <c r="A6708" s="40" t="s">
        <v>2256</v>
      </c>
      <c r="B6708" s="40" t="s">
        <v>166</v>
      </c>
      <c r="C6708" s="40" t="s">
        <v>117</v>
      </c>
      <c r="D6708" s="40" t="s">
        <v>2305</v>
      </c>
      <c r="E6708" s="88" t="s">
        <v>3019</v>
      </c>
      <c r="F6708" s="40"/>
      <c r="G6708" s="81" t="s">
        <v>3077</v>
      </c>
      <c r="H6708" s="9" t="s">
        <v>25</v>
      </c>
      <c r="I6708" s="102">
        <v>43400</v>
      </c>
      <c r="J6708" s="102">
        <v>43400</v>
      </c>
      <c r="K6708" s="102"/>
      <c r="L6708" s="102">
        <f t="shared" si="2371"/>
        <v>16800</v>
      </c>
      <c r="M6708" s="102">
        <v>7600</v>
      </c>
      <c r="N6708" s="102">
        <v>4800</v>
      </c>
      <c r="O6708" s="102">
        <v>4400</v>
      </c>
      <c r="P6708" s="102">
        <f t="shared" si="2372"/>
        <v>16800</v>
      </c>
      <c r="Q6708" s="102">
        <f t="shared" si="2373"/>
        <v>38.70967741935484</v>
      </c>
      <c r="R6708" s="35"/>
    </row>
    <row r="6709" spans="1:18" x14ac:dyDescent="0.3">
      <c r="A6709" s="40" t="s">
        <v>2256</v>
      </c>
      <c r="B6709" s="40" t="s">
        <v>166</v>
      </c>
      <c r="C6709" s="40" t="s">
        <v>117</v>
      </c>
      <c r="D6709" s="40" t="s">
        <v>2305</v>
      </c>
      <c r="E6709" s="88" t="s">
        <v>3019</v>
      </c>
      <c r="F6709" s="40" t="s">
        <v>2312</v>
      </c>
      <c r="G6709" s="81" t="s">
        <v>3077</v>
      </c>
      <c r="H6709" s="9" t="s">
        <v>135</v>
      </c>
      <c r="I6709" s="102">
        <v>5600</v>
      </c>
      <c r="J6709" s="102">
        <v>5600</v>
      </c>
      <c r="K6709" s="102"/>
      <c r="L6709" s="102">
        <f t="shared" si="2371"/>
        <v>1411</v>
      </c>
      <c r="M6709" s="102">
        <v>411</v>
      </c>
      <c r="N6709" s="102">
        <v>550</v>
      </c>
      <c r="O6709" s="102">
        <v>450</v>
      </c>
      <c r="P6709" s="102">
        <f t="shared" si="2372"/>
        <v>1411</v>
      </c>
      <c r="Q6709" s="102">
        <f t="shared" si="2373"/>
        <v>25.196428571428569</v>
      </c>
      <c r="R6709" s="35"/>
    </row>
    <row r="6710" spans="1:18" ht="20.399999999999999" x14ac:dyDescent="0.3">
      <c r="A6710" s="40" t="s">
        <v>2256</v>
      </c>
      <c r="B6710" s="40" t="s">
        <v>166</v>
      </c>
      <c r="C6710" s="40" t="s">
        <v>117</v>
      </c>
      <c r="D6710" s="40" t="s">
        <v>2305</v>
      </c>
      <c r="E6710" s="88" t="s">
        <v>3019</v>
      </c>
      <c r="F6710" s="40" t="s">
        <v>2313</v>
      </c>
      <c r="G6710" s="81" t="s">
        <v>3077</v>
      </c>
      <c r="H6710" s="9" t="s">
        <v>141</v>
      </c>
      <c r="I6710" s="102">
        <v>3500</v>
      </c>
      <c r="J6710" s="102">
        <v>3500</v>
      </c>
      <c r="K6710" s="102"/>
      <c r="L6710" s="102">
        <f t="shared" si="2371"/>
        <v>600</v>
      </c>
      <c r="M6710" s="102">
        <v>0</v>
      </c>
      <c r="N6710" s="102">
        <v>300</v>
      </c>
      <c r="O6710" s="102">
        <v>300</v>
      </c>
      <c r="P6710" s="102">
        <f t="shared" si="2372"/>
        <v>600</v>
      </c>
      <c r="Q6710" s="102">
        <f t="shared" si="2373"/>
        <v>17.142857142857142</v>
      </c>
      <c r="R6710" s="35"/>
    </row>
    <row r="6711" spans="1:18" s="34" customFormat="1" ht="20.399999999999999" x14ac:dyDescent="0.3">
      <c r="A6711" s="43" t="s">
        <v>0</v>
      </c>
      <c r="B6711" s="43" t="s">
        <v>0</v>
      </c>
      <c r="C6711" s="43" t="s">
        <v>0</v>
      </c>
      <c r="D6711" s="49" t="s">
        <v>0</v>
      </c>
      <c r="E6711" s="49" t="s">
        <v>0</v>
      </c>
      <c r="F6711" s="49" t="s">
        <v>0</v>
      </c>
      <c r="G6711" s="49" t="s">
        <v>0</v>
      </c>
      <c r="H6711" s="21" t="s">
        <v>35</v>
      </c>
      <c r="I6711" s="112">
        <f t="shared" ref="I6711:O6712" si="2375">SUM(I6712)</f>
        <v>100000</v>
      </c>
      <c r="J6711" s="112">
        <f t="shared" si="2375"/>
        <v>100000</v>
      </c>
      <c r="K6711" s="112">
        <f t="shared" si="2375"/>
        <v>0</v>
      </c>
      <c r="L6711" s="112">
        <f t="shared" si="2371"/>
        <v>0</v>
      </c>
      <c r="M6711" s="112">
        <f t="shared" si="2375"/>
        <v>0</v>
      </c>
      <c r="N6711" s="112">
        <f t="shared" si="2375"/>
        <v>0</v>
      </c>
      <c r="O6711" s="112">
        <f t="shared" si="2375"/>
        <v>0</v>
      </c>
      <c r="P6711" s="112">
        <f t="shared" si="2372"/>
        <v>0</v>
      </c>
      <c r="Q6711" s="112">
        <f t="shared" si="2373"/>
        <v>0</v>
      </c>
      <c r="R6711" s="35"/>
    </row>
    <row r="6712" spans="1:18" x14ac:dyDescent="0.3">
      <c r="A6712" s="40" t="s">
        <v>2256</v>
      </c>
      <c r="B6712" s="40" t="s">
        <v>166</v>
      </c>
      <c r="C6712" s="40" t="s">
        <v>117</v>
      </c>
      <c r="D6712" s="40" t="s">
        <v>2305</v>
      </c>
      <c r="E6712" s="52" t="s">
        <v>142</v>
      </c>
      <c r="F6712" s="52" t="s">
        <v>0</v>
      </c>
      <c r="G6712" s="52" t="s">
        <v>0</v>
      </c>
      <c r="H6712" s="6" t="s">
        <v>27</v>
      </c>
      <c r="I6712" s="104">
        <f t="shared" si="2375"/>
        <v>100000</v>
      </c>
      <c r="J6712" s="104">
        <f t="shared" si="2375"/>
        <v>100000</v>
      </c>
      <c r="K6712" s="104">
        <f t="shared" si="2375"/>
        <v>0</v>
      </c>
      <c r="L6712" s="104">
        <f t="shared" si="2371"/>
        <v>0</v>
      </c>
      <c r="M6712" s="104">
        <f t="shared" si="2375"/>
        <v>0</v>
      </c>
      <c r="N6712" s="104">
        <f t="shared" si="2375"/>
        <v>0</v>
      </c>
      <c r="O6712" s="104">
        <f t="shared" si="2375"/>
        <v>0</v>
      </c>
      <c r="P6712" s="104">
        <f t="shared" si="2372"/>
        <v>0</v>
      </c>
      <c r="Q6712" s="104">
        <f t="shared" si="2373"/>
        <v>0</v>
      </c>
      <c r="R6712" s="35"/>
    </row>
    <row r="6713" spans="1:18" x14ac:dyDescent="0.3">
      <c r="A6713" s="40" t="s">
        <v>2256</v>
      </c>
      <c r="B6713" s="40" t="s">
        <v>166</v>
      </c>
      <c r="C6713" s="40" t="s">
        <v>117</v>
      </c>
      <c r="D6713" s="40" t="s">
        <v>2305</v>
      </c>
      <c r="E6713" s="88" t="s">
        <v>3021</v>
      </c>
      <c r="F6713" s="40"/>
      <c r="G6713" s="81" t="s">
        <v>3077</v>
      </c>
      <c r="H6713" s="9" t="s">
        <v>34</v>
      </c>
      <c r="I6713" s="102">
        <v>100000</v>
      </c>
      <c r="J6713" s="102">
        <v>100000</v>
      </c>
      <c r="K6713" s="102"/>
      <c r="L6713" s="102">
        <f t="shared" si="2371"/>
        <v>0</v>
      </c>
      <c r="M6713" s="102">
        <v>0</v>
      </c>
      <c r="N6713" s="102"/>
      <c r="O6713" s="102"/>
      <c r="P6713" s="102">
        <f t="shared" si="2372"/>
        <v>0</v>
      </c>
      <c r="Q6713" s="102">
        <f t="shared" si="2373"/>
        <v>0</v>
      </c>
      <c r="R6713" s="35"/>
    </row>
    <row r="6714" spans="1:18" s="34" customFormat="1" ht="20.399999999999999" x14ac:dyDescent="0.3">
      <c r="A6714" s="43" t="s">
        <v>0</v>
      </c>
      <c r="B6714" s="43" t="s">
        <v>0</v>
      </c>
      <c r="C6714" s="43" t="s">
        <v>0</v>
      </c>
      <c r="D6714" s="49" t="s">
        <v>0</v>
      </c>
      <c r="E6714" s="49" t="s">
        <v>0</v>
      </c>
      <c r="F6714" s="49" t="s">
        <v>0</v>
      </c>
      <c r="G6714" s="49" t="s">
        <v>0</v>
      </c>
      <c r="H6714" s="21" t="s">
        <v>53</v>
      </c>
      <c r="I6714" s="112">
        <f>SUM(I6715)</f>
        <v>38700</v>
      </c>
      <c r="J6714" s="112">
        <f>SUM(J6715)</f>
        <v>38700</v>
      </c>
      <c r="K6714" s="112">
        <f>SUM(K6715)</f>
        <v>0</v>
      </c>
      <c r="L6714" s="112">
        <f t="shared" si="2371"/>
        <v>0</v>
      </c>
      <c r="M6714" s="112">
        <f>SUM(M6715)</f>
        <v>0</v>
      </c>
      <c r="N6714" s="112">
        <f t="shared" ref="N6714:O6714" si="2376">SUM(N6715)</f>
        <v>0</v>
      </c>
      <c r="O6714" s="112">
        <f t="shared" si="2376"/>
        <v>0</v>
      </c>
      <c r="P6714" s="112">
        <f t="shared" si="2372"/>
        <v>0</v>
      </c>
      <c r="Q6714" s="112">
        <f t="shared" si="2373"/>
        <v>0</v>
      </c>
      <c r="R6714" s="35"/>
    </row>
    <row r="6715" spans="1:18" x14ac:dyDescent="0.3">
      <c r="A6715" s="40" t="s">
        <v>2256</v>
      </c>
      <c r="B6715" s="40" t="s">
        <v>166</v>
      </c>
      <c r="C6715" s="40" t="s">
        <v>117</v>
      </c>
      <c r="D6715" s="40" t="s">
        <v>2305</v>
      </c>
      <c r="E6715" s="52" t="s">
        <v>149</v>
      </c>
      <c r="F6715" s="52" t="s">
        <v>0</v>
      </c>
      <c r="G6715" s="52" t="s">
        <v>0</v>
      </c>
      <c r="H6715" s="6" t="s">
        <v>46</v>
      </c>
      <c r="I6715" s="104">
        <f>SUM(I6716:I6718)</f>
        <v>38700</v>
      </c>
      <c r="J6715" s="104">
        <f>SUM(J6716:J6718)</f>
        <v>38700</v>
      </c>
      <c r="K6715" s="104">
        <f>SUM(K6716:K6718)</f>
        <v>0</v>
      </c>
      <c r="L6715" s="104">
        <f t="shared" si="2371"/>
        <v>0</v>
      </c>
      <c r="M6715" s="104">
        <f>SUM(M6716:M6718)</f>
        <v>0</v>
      </c>
      <c r="N6715" s="104">
        <f t="shared" ref="N6715:O6715" si="2377">SUM(N6716:N6718)</f>
        <v>0</v>
      </c>
      <c r="O6715" s="104">
        <f t="shared" si="2377"/>
        <v>0</v>
      </c>
      <c r="P6715" s="104">
        <f t="shared" si="2372"/>
        <v>0</v>
      </c>
      <c r="Q6715" s="104">
        <f t="shared" si="2373"/>
        <v>0</v>
      </c>
      <c r="R6715" s="35"/>
    </row>
    <row r="6716" spans="1:18" x14ac:dyDescent="0.3">
      <c r="A6716" s="40" t="s">
        <v>2256</v>
      </c>
      <c r="B6716" s="40" t="s">
        <v>166</v>
      </c>
      <c r="C6716" s="40" t="s">
        <v>117</v>
      </c>
      <c r="D6716" s="40" t="s">
        <v>2305</v>
      </c>
      <c r="E6716" s="88" t="s">
        <v>3022</v>
      </c>
      <c r="F6716" s="40"/>
      <c r="G6716" s="81" t="s">
        <v>3077</v>
      </c>
      <c r="H6716" s="9" t="s">
        <v>49</v>
      </c>
      <c r="I6716" s="102">
        <v>37700</v>
      </c>
      <c r="J6716" s="102">
        <v>37700</v>
      </c>
      <c r="K6716" s="102"/>
      <c r="L6716" s="102">
        <f t="shared" si="2371"/>
        <v>0</v>
      </c>
      <c r="M6716" s="102">
        <v>0</v>
      </c>
      <c r="N6716" s="102"/>
      <c r="O6716" s="102"/>
      <c r="P6716" s="102">
        <f t="shared" si="2372"/>
        <v>0</v>
      </c>
      <c r="Q6716" s="102">
        <f t="shared" si="2373"/>
        <v>0</v>
      </c>
      <c r="R6716" s="35"/>
    </row>
    <row r="6717" spans="1:18" x14ac:dyDescent="0.3">
      <c r="A6717" s="40" t="s">
        <v>2256</v>
      </c>
      <c r="B6717" s="40" t="s">
        <v>166</v>
      </c>
      <c r="C6717" s="40" t="s">
        <v>117</v>
      </c>
      <c r="D6717" s="40" t="s">
        <v>2305</v>
      </c>
      <c r="E6717" s="88" t="s">
        <v>3025</v>
      </c>
      <c r="F6717" s="40"/>
      <c r="G6717" s="81" t="s">
        <v>3077</v>
      </c>
      <c r="H6717" s="9" t="s">
        <v>51</v>
      </c>
      <c r="I6717" s="102">
        <v>1000</v>
      </c>
      <c r="J6717" s="102">
        <v>1000</v>
      </c>
      <c r="K6717" s="102"/>
      <c r="L6717" s="102">
        <f t="shared" si="2371"/>
        <v>0</v>
      </c>
      <c r="M6717" s="102">
        <v>0</v>
      </c>
      <c r="N6717" s="102">
        <v>0</v>
      </c>
      <c r="O6717" s="102">
        <v>0</v>
      </c>
      <c r="P6717" s="102">
        <f t="shared" si="2372"/>
        <v>0</v>
      </c>
      <c r="Q6717" s="102">
        <f t="shared" si="2373"/>
        <v>0</v>
      </c>
      <c r="R6717" s="35"/>
    </row>
    <row r="6718" spans="1:18" x14ac:dyDescent="0.3">
      <c r="A6718" s="40" t="s">
        <v>2256</v>
      </c>
      <c r="B6718" s="40" t="s">
        <v>166</v>
      </c>
      <c r="C6718" s="40" t="s">
        <v>117</v>
      </c>
      <c r="D6718" s="40" t="s">
        <v>2305</v>
      </c>
      <c r="E6718" s="88" t="s">
        <v>3037</v>
      </c>
      <c r="F6718" s="40"/>
      <c r="G6718" s="81" t="s">
        <v>3077</v>
      </c>
      <c r="H6718" s="9" t="s">
        <v>52</v>
      </c>
      <c r="I6718" s="102">
        <v>0</v>
      </c>
      <c r="J6718" s="102">
        <v>0</v>
      </c>
      <c r="K6718" s="102"/>
      <c r="L6718" s="102">
        <f t="shared" si="2371"/>
        <v>0</v>
      </c>
      <c r="M6718" s="102">
        <v>0</v>
      </c>
      <c r="N6718" s="102"/>
      <c r="O6718" s="102"/>
      <c r="P6718" s="102">
        <f t="shared" si="2372"/>
        <v>0</v>
      </c>
      <c r="Q6718" s="102" t="str">
        <f t="shared" si="2373"/>
        <v>-</v>
      </c>
      <c r="R6718" s="35"/>
    </row>
    <row r="6719" spans="1:18" s="34" customFormat="1" ht="20.399999999999999" x14ac:dyDescent="0.3">
      <c r="A6719" s="49" t="s">
        <v>0</v>
      </c>
      <c r="B6719" s="49" t="s">
        <v>0</v>
      </c>
      <c r="C6719" s="49" t="s">
        <v>0</v>
      </c>
      <c r="D6719" s="49" t="s">
        <v>0</v>
      </c>
      <c r="E6719" s="49" t="s">
        <v>0</v>
      </c>
      <c r="F6719" s="49" t="s">
        <v>0</v>
      </c>
      <c r="G6719" s="49" t="s">
        <v>0</v>
      </c>
      <c r="H6719" s="21" t="s">
        <v>2314</v>
      </c>
      <c r="I6719" s="112">
        <f>SUM(I6714,I6711,I6687)</f>
        <v>3592017</v>
      </c>
      <c r="J6719" s="112">
        <f>SUM(J6714,J6711,J6687)</f>
        <v>3584117</v>
      </c>
      <c r="K6719" s="112">
        <f>SUM(K6714,K6711,K6687)</f>
        <v>0</v>
      </c>
      <c r="L6719" s="112">
        <f t="shared" si="2371"/>
        <v>847225</v>
      </c>
      <c r="M6719" s="112">
        <f>SUM(M6714,M6711,M6687)</f>
        <v>217935</v>
      </c>
      <c r="N6719" s="112">
        <f t="shared" ref="N6719:O6719" si="2378">SUM(N6714,N6711,N6687)</f>
        <v>313895</v>
      </c>
      <c r="O6719" s="112">
        <f t="shared" si="2378"/>
        <v>315395</v>
      </c>
      <c r="P6719" s="112">
        <f t="shared" si="2372"/>
        <v>847225</v>
      </c>
      <c r="Q6719" s="112">
        <f t="shared" si="2373"/>
        <v>23.638318726760314</v>
      </c>
      <c r="R6719" s="35"/>
    </row>
    <row r="6720" spans="1:18" ht="15" thickBot="1" x14ac:dyDescent="0.35">
      <c r="A6720" s="81" t="s">
        <v>0</v>
      </c>
      <c r="B6720" s="81" t="s">
        <v>0</v>
      </c>
      <c r="C6720" s="81" t="s">
        <v>0</v>
      </c>
      <c r="D6720" s="81" t="s">
        <v>0</v>
      </c>
      <c r="E6720" s="81" t="s">
        <v>0</v>
      </c>
      <c r="F6720" s="81" t="s">
        <v>0</v>
      </c>
      <c r="G6720" s="81" t="s">
        <v>0</v>
      </c>
      <c r="H6720" s="6" t="s">
        <v>152</v>
      </c>
      <c r="I6720" s="104">
        <v>91</v>
      </c>
      <c r="J6720" s="104">
        <v>91</v>
      </c>
      <c r="K6720" s="104"/>
      <c r="L6720" s="104"/>
      <c r="M6720" s="104"/>
      <c r="N6720" s="104"/>
      <c r="O6720" s="104"/>
      <c r="P6720" s="104"/>
      <c r="Q6720" s="104"/>
      <c r="R6720" s="35"/>
    </row>
    <row r="6721" spans="1:18" s="34" customFormat="1" ht="31.2" thickBot="1" x14ac:dyDescent="0.35">
      <c r="A6721" s="127" t="s">
        <v>0</v>
      </c>
      <c r="B6721" s="127" t="s">
        <v>0</v>
      </c>
      <c r="C6721" s="127" t="s">
        <v>0</v>
      </c>
      <c r="D6721" s="127" t="s">
        <v>0</v>
      </c>
      <c r="E6721" s="127" t="s">
        <v>0</v>
      </c>
      <c r="F6721" s="127" t="s">
        <v>0</v>
      </c>
      <c r="G6721" s="127" t="s">
        <v>0</v>
      </c>
      <c r="H6721" s="29" t="s">
        <v>63</v>
      </c>
      <c r="I6721" s="124" t="s">
        <v>3013</v>
      </c>
      <c r="J6721" s="124" t="s">
        <v>2</v>
      </c>
      <c r="K6721" s="124" t="s">
        <v>3097</v>
      </c>
      <c r="L6721" s="124" t="s">
        <v>3097</v>
      </c>
      <c r="M6721" s="124" t="s">
        <v>3098</v>
      </c>
      <c r="N6721" s="124" t="s">
        <v>3099</v>
      </c>
      <c r="O6721" s="124" t="s">
        <v>3100</v>
      </c>
      <c r="P6721" s="124" t="s">
        <v>3097</v>
      </c>
      <c r="Q6721" s="126" t="s">
        <v>3101</v>
      </c>
      <c r="R6721" s="35"/>
    </row>
    <row r="6722" spans="1:18" x14ac:dyDescent="0.3">
      <c r="A6722" s="128"/>
      <c r="B6722" s="128"/>
      <c r="C6722" s="128"/>
      <c r="D6722" s="128"/>
      <c r="E6722" s="128"/>
      <c r="F6722" s="128"/>
      <c r="G6722" s="128"/>
      <c r="H6722" s="10" t="s">
        <v>0</v>
      </c>
      <c r="I6722" s="103">
        <v>1</v>
      </c>
      <c r="J6722" s="103">
        <v>2</v>
      </c>
      <c r="K6722" s="103">
        <v>3</v>
      </c>
      <c r="L6722" s="103" t="s">
        <v>3</v>
      </c>
      <c r="M6722" s="103">
        <v>5</v>
      </c>
      <c r="N6722" s="103">
        <v>6</v>
      </c>
      <c r="O6722" s="103">
        <v>7</v>
      </c>
      <c r="P6722" s="103" t="s">
        <v>3102</v>
      </c>
      <c r="Q6722" s="103">
        <v>9</v>
      </c>
      <c r="R6722" s="35"/>
    </row>
    <row r="6723" spans="1:18" x14ac:dyDescent="0.3">
      <c r="A6723" s="128"/>
      <c r="B6723" s="128"/>
      <c r="C6723" s="128"/>
      <c r="D6723" s="128"/>
      <c r="E6723" s="128"/>
      <c r="F6723" s="128"/>
      <c r="G6723" s="128"/>
      <c r="H6723" s="11" t="s">
        <v>105</v>
      </c>
      <c r="I6723" s="105">
        <f>SUM(I6719)</f>
        <v>3592017</v>
      </c>
      <c r="J6723" s="105">
        <f>SUM(J6719)</f>
        <v>3584117</v>
      </c>
      <c r="K6723" s="105">
        <f>SUM(K6719)</f>
        <v>0</v>
      </c>
      <c r="L6723" s="105">
        <f t="shared" si="2371"/>
        <v>847225</v>
      </c>
      <c r="M6723" s="105">
        <f>SUM(M6719)</f>
        <v>217935</v>
      </c>
      <c r="N6723" s="105">
        <f t="shared" ref="N6723:O6723" si="2379">SUM(N6719)</f>
        <v>313895</v>
      </c>
      <c r="O6723" s="105">
        <f t="shared" si="2379"/>
        <v>315395</v>
      </c>
      <c r="P6723" s="105">
        <f t="shared" si="2372"/>
        <v>847225</v>
      </c>
      <c r="Q6723" s="105">
        <f t="shared" si="2373"/>
        <v>23.638318726760314</v>
      </c>
      <c r="R6723" s="35"/>
    </row>
    <row r="6724" spans="1:18" x14ac:dyDescent="0.3">
      <c r="A6724" s="128"/>
      <c r="B6724" s="128"/>
      <c r="C6724" s="128"/>
      <c r="D6724" s="128"/>
      <c r="E6724" s="128"/>
      <c r="F6724" s="128"/>
      <c r="G6724" s="128"/>
      <c r="H6724" s="12" t="s">
        <v>62</v>
      </c>
      <c r="I6724" s="105">
        <f>SUM(I6723)</f>
        <v>3592017</v>
      </c>
      <c r="J6724" s="105">
        <f>SUM(J6723)</f>
        <v>3584117</v>
      </c>
      <c r="K6724" s="105">
        <f>SUM(K6723)</f>
        <v>0</v>
      </c>
      <c r="L6724" s="105">
        <f t="shared" si="2371"/>
        <v>847225</v>
      </c>
      <c r="M6724" s="105">
        <f>SUM(M6723)</f>
        <v>217935</v>
      </c>
      <c r="N6724" s="105">
        <f t="shared" ref="N6724:O6724" si="2380">SUM(N6723)</f>
        <v>313895</v>
      </c>
      <c r="O6724" s="105">
        <f t="shared" si="2380"/>
        <v>315395</v>
      </c>
      <c r="P6724" s="105">
        <f t="shared" si="2372"/>
        <v>847225</v>
      </c>
      <c r="Q6724" s="105">
        <f t="shared" si="2373"/>
        <v>23.638318726760314</v>
      </c>
      <c r="R6724" s="35"/>
    </row>
    <row r="6725" spans="1:18" x14ac:dyDescent="0.3">
      <c r="A6725" s="129"/>
      <c r="B6725" s="129"/>
      <c r="C6725" s="129"/>
      <c r="D6725" s="129"/>
      <c r="E6725" s="129"/>
      <c r="F6725" s="129"/>
      <c r="G6725" s="129"/>
      <c r="R6725" s="35"/>
    </row>
    <row r="6726" spans="1:18" x14ac:dyDescent="0.3">
      <c r="A6726" s="81" t="s">
        <v>0</v>
      </c>
      <c r="B6726" s="81" t="s">
        <v>0</v>
      </c>
      <c r="C6726" s="81" t="s">
        <v>0</v>
      </c>
      <c r="D6726" s="81" t="s">
        <v>0</v>
      </c>
      <c r="E6726" s="81" t="s">
        <v>0</v>
      </c>
      <c r="F6726" s="81" t="s">
        <v>0</v>
      </c>
      <c r="G6726" s="81" t="s">
        <v>0</v>
      </c>
      <c r="H6726" s="13" t="s">
        <v>0</v>
      </c>
      <c r="I6726" s="106"/>
      <c r="J6726" s="106"/>
      <c r="K6726" s="106"/>
      <c r="L6726" s="106"/>
      <c r="M6726" s="106"/>
      <c r="N6726" s="106"/>
      <c r="O6726" s="106"/>
      <c r="P6726" s="106"/>
      <c r="Q6726" s="106"/>
      <c r="R6726" s="35"/>
    </row>
    <row r="6727" spans="1:18" s="34" customFormat="1" x14ac:dyDescent="0.3">
      <c r="A6727" s="49" t="s">
        <v>0</v>
      </c>
      <c r="B6727" s="49" t="s">
        <v>0</v>
      </c>
      <c r="C6727" s="49" t="s">
        <v>0</v>
      </c>
      <c r="D6727" s="49" t="s">
        <v>0</v>
      </c>
      <c r="E6727" s="49" t="s">
        <v>0</v>
      </c>
      <c r="F6727" s="49" t="s">
        <v>0</v>
      </c>
      <c r="G6727" s="49" t="s">
        <v>0</v>
      </c>
      <c r="H6727" s="21" t="s">
        <v>2315</v>
      </c>
      <c r="I6727" s="112">
        <f>SUM(I6719)</f>
        <v>3592017</v>
      </c>
      <c r="J6727" s="112">
        <f>SUM(J6719)</f>
        <v>3584117</v>
      </c>
      <c r="K6727" s="112">
        <f>SUM(K6719)</f>
        <v>0</v>
      </c>
      <c r="L6727" s="112">
        <f t="shared" si="2371"/>
        <v>847225</v>
      </c>
      <c r="M6727" s="112">
        <f>SUM(M6719)</f>
        <v>217935</v>
      </c>
      <c r="N6727" s="112">
        <f t="shared" ref="N6727:O6727" si="2381">SUM(N6719)</f>
        <v>313895</v>
      </c>
      <c r="O6727" s="112">
        <f t="shared" si="2381"/>
        <v>315395</v>
      </c>
      <c r="P6727" s="112">
        <f t="shared" si="2372"/>
        <v>847225</v>
      </c>
      <c r="Q6727" s="112">
        <f t="shared" si="2373"/>
        <v>23.638318726760314</v>
      </c>
      <c r="R6727" s="35"/>
    </row>
    <row r="6728" spans="1:18" x14ac:dyDescent="0.3">
      <c r="A6728" s="81" t="s">
        <v>0</v>
      </c>
      <c r="B6728" s="81" t="s">
        <v>0</v>
      </c>
      <c r="C6728" s="81" t="s">
        <v>0</v>
      </c>
      <c r="D6728" s="81" t="s">
        <v>0</v>
      </c>
      <c r="E6728" s="81" t="s">
        <v>0</v>
      </c>
      <c r="F6728" s="81" t="s">
        <v>0</v>
      </c>
      <c r="G6728" s="81" t="s">
        <v>0</v>
      </c>
      <c r="H6728" s="6" t="s">
        <v>152</v>
      </c>
      <c r="I6728" s="104">
        <f>I6720</f>
        <v>91</v>
      </c>
      <c r="J6728" s="104">
        <f>J6720</f>
        <v>91</v>
      </c>
      <c r="K6728" s="104"/>
      <c r="L6728" s="104"/>
      <c r="M6728" s="104"/>
      <c r="N6728" s="104"/>
      <c r="O6728" s="104"/>
      <c r="P6728" s="104"/>
      <c r="Q6728" s="104"/>
      <c r="R6728" s="35"/>
    </row>
    <row r="6729" spans="1:18" x14ac:dyDescent="0.3">
      <c r="A6729" s="81" t="s">
        <v>0</v>
      </c>
      <c r="B6729" s="81" t="s">
        <v>0</v>
      </c>
      <c r="C6729" s="81" t="s">
        <v>0</v>
      </c>
      <c r="D6729" s="81" t="s">
        <v>0</v>
      </c>
      <c r="E6729" s="81" t="s">
        <v>0</v>
      </c>
      <c r="F6729" s="81" t="s">
        <v>0</v>
      </c>
      <c r="G6729" s="81" t="s">
        <v>0</v>
      </c>
      <c r="H6729" s="14" t="s">
        <v>0</v>
      </c>
      <c r="I6729" s="107"/>
      <c r="J6729" s="107"/>
      <c r="K6729" s="107"/>
      <c r="L6729" s="107"/>
      <c r="M6729" s="107"/>
      <c r="N6729" s="107"/>
      <c r="O6729" s="107"/>
      <c r="P6729" s="107"/>
      <c r="Q6729" s="107"/>
      <c r="R6729" s="35"/>
    </row>
    <row r="6730" spans="1:18" ht="15" thickBot="1" x14ac:dyDescent="0.35">
      <c r="A6730" s="41" t="s">
        <v>2256</v>
      </c>
      <c r="B6730" s="41" t="s">
        <v>207</v>
      </c>
      <c r="C6730" s="40" t="s">
        <v>0</v>
      </c>
      <c r="D6730" s="40" t="s">
        <v>0</v>
      </c>
      <c r="E6730" s="52" t="s">
        <v>0</v>
      </c>
      <c r="F6730" s="52" t="s">
        <v>0</v>
      </c>
      <c r="G6730" s="52" t="s">
        <v>0</v>
      </c>
      <c r="H6730" s="6" t="s">
        <v>0</v>
      </c>
      <c r="I6730" s="102"/>
      <c r="J6730" s="102"/>
      <c r="K6730" s="102"/>
      <c r="L6730" s="102"/>
      <c r="M6730" s="102"/>
      <c r="N6730" s="102"/>
      <c r="O6730" s="102"/>
      <c r="P6730" s="102"/>
      <c r="Q6730" s="102"/>
      <c r="R6730" s="35"/>
    </row>
    <row r="6731" spans="1:18" s="34" customFormat="1" ht="31.2" thickBot="1" x14ac:dyDescent="0.35">
      <c r="A6731" s="45" t="s">
        <v>112</v>
      </c>
      <c r="B6731" s="45" t="s">
        <v>113</v>
      </c>
      <c r="C6731" s="45" t="s">
        <v>114</v>
      </c>
      <c r="D6731" s="46" t="s">
        <v>0</v>
      </c>
      <c r="E6731" s="45" t="s">
        <v>3014</v>
      </c>
      <c r="F6731" s="45" t="s">
        <v>115</v>
      </c>
      <c r="G6731" s="45" t="s">
        <v>116</v>
      </c>
      <c r="H6731" s="29" t="s">
        <v>1</v>
      </c>
      <c r="I6731" s="124" t="s">
        <v>3013</v>
      </c>
      <c r="J6731" s="124" t="s">
        <v>2</v>
      </c>
      <c r="K6731" s="124" t="s">
        <v>3097</v>
      </c>
      <c r="L6731" s="124" t="s">
        <v>3097</v>
      </c>
      <c r="M6731" s="124" t="s">
        <v>3098</v>
      </c>
      <c r="N6731" s="124" t="s">
        <v>3099</v>
      </c>
      <c r="O6731" s="124" t="s">
        <v>3100</v>
      </c>
      <c r="P6731" s="124" t="s">
        <v>3097</v>
      </c>
      <c r="Q6731" s="126" t="s">
        <v>3101</v>
      </c>
      <c r="R6731" s="35"/>
    </row>
    <row r="6732" spans="1:18" x14ac:dyDescent="0.3">
      <c r="A6732" s="50" t="s">
        <v>0</v>
      </c>
      <c r="B6732" s="50" t="s">
        <v>0</v>
      </c>
      <c r="C6732" s="50" t="s">
        <v>0</v>
      </c>
      <c r="D6732" s="51" t="s">
        <v>0</v>
      </c>
      <c r="E6732" s="51" t="s">
        <v>0</v>
      </c>
      <c r="F6732" s="86" t="s">
        <v>0</v>
      </c>
      <c r="G6732" s="87" t="s">
        <v>0</v>
      </c>
      <c r="H6732" s="8" t="s">
        <v>0</v>
      </c>
      <c r="I6732" s="103">
        <v>1</v>
      </c>
      <c r="J6732" s="103">
        <v>2</v>
      </c>
      <c r="K6732" s="103">
        <v>3</v>
      </c>
      <c r="L6732" s="103" t="s">
        <v>3</v>
      </c>
      <c r="M6732" s="103">
        <v>5</v>
      </c>
      <c r="N6732" s="103">
        <v>6</v>
      </c>
      <c r="O6732" s="103">
        <v>7</v>
      </c>
      <c r="P6732" s="103" t="s">
        <v>3102</v>
      </c>
      <c r="Q6732" s="103">
        <v>9</v>
      </c>
      <c r="R6732" s="35"/>
    </row>
    <row r="6733" spans="1:18" x14ac:dyDescent="0.3">
      <c r="A6733" s="41" t="s">
        <v>2256</v>
      </c>
      <c r="B6733" s="41" t="s">
        <v>207</v>
      </c>
      <c r="C6733" s="40" t="s">
        <v>117</v>
      </c>
      <c r="D6733" s="40" t="s">
        <v>2316</v>
      </c>
      <c r="E6733" s="52" t="s">
        <v>0</v>
      </c>
      <c r="F6733" s="52" t="s">
        <v>0</v>
      </c>
      <c r="G6733" s="52" t="s">
        <v>0</v>
      </c>
      <c r="H6733" s="6" t="s">
        <v>2317</v>
      </c>
      <c r="I6733" s="102"/>
      <c r="J6733" s="102"/>
      <c r="K6733" s="102"/>
      <c r="L6733" s="102">
        <f t="shared" si="2371"/>
        <v>0</v>
      </c>
      <c r="M6733" s="102">
        <v>0</v>
      </c>
      <c r="N6733" s="102"/>
      <c r="O6733" s="102"/>
      <c r="P6733" s="102">
        <f t="shared" si="2372"/>
        <v>0</v>
      </c>
      <c r="Q6733" s="102" t="str">
        <f t="shared" si="2373"/>
        <v>-</v>
      </c>
      <c r="R6733" s="35"/>
    </row>
    <row r="6734" spans="1:18" s="34" customFormat="1" ht="20.399999999999999" x14ac:dyDescent="0.3">
      <c r="A6734" s="43" t="s">
        <v>0</v>
      </c>
      <c r="B6734" s="43" t="s">
        <v>0</v>
      </c>
      <c r="C6734" s="43" t="s">
        <v>0</v>
      </c>
      <c r="D6734" s="49" t="s">
        <v>0</v>
      </c>
      <c r="E6734" s="49" t="s">
        <v>0</v>
      </c>
      <c r="F6734" s="49" t="s">
        <v>0</v>
      </c>
      <c r="G6734" s="49" t="s">
        <v>0</v>
      </c>
      <c r="H6734" s="21" t="s">
        <v>26</v>
      </c>
      <c r="I6734" s="112">
        <f>SUM(I6735,I6742,I6744)</f>
        <v>770267</v>
      </c>
      <c r="J6734" s="112">
        <f>SUM(J6735,J6742,J6744)</f>
        <v>770267</v>
      </c>
      <c r="K6734" s="112">
        <f>SUM(K6735,K6742,K6744)</f>
        <v>0</v>
      </c>
      <c r="L6734" s="112">
        <f t="shared" si="2371"/>
        <v>183642</v>
      </c>
      <c r="M6734" s="112">
        <f>SUM(M6735,M6742,M6744)</f>
        <v>53442</v>
      </c>
      <c r="N6734" s="112">
        <f t="shared" ref="N6734:O6734" si="2382">SUM(N6735,N6742,N6744)</f>
        <v>65125</v>
      </c>
      <c r="O6734" s="112">
        <f t="shared" si="2382"/>
        <v>65075</v>
      </c>
      <c r="P6734" s="112">
        <f t="shared" si="2372"/>
        <v>183642</v>
      </c>
      <c r="Q6734" s="112">
        <f t="shared" si="2373"/>
        <v>23.841343326405003</v>
      </c>
      <c r="R6734" s="35"/>
    </row>
    <row r="6735" spans="1:18" x14ac:dyDescent="0.3">
      <c r="A6735" s="40" t="s">
        <v>2256</v>
      </c>
      <c r="B6735" s="40" t="s">
        <v>207</v>
      </c>
      <c r="C6735" s="40" t="s">
        <v>117</v>
      </c>
      <c r="D6735" s="40" t="s">
        <v>2316</v>
      </c>
      <c r="E6735" s="52" t="s">
        <v>119</v>
      </c>
      <c r="F6735" s="52" t="s">
        <v>0</v>
      </c>
      <c r="G6735" s="52" t="s">
        <v>0</v>
      </c>
      <c r="H6735" s="6" t="s">
        <v>5</v>
      </c>
      <c r="I6735" s="104">
        <f>SUM(I6736,I6737)</f>
        <v>606231</v>
      </c>
      <c r="J6735" s="104">
        <f>SUM(J6736,J6737)</f>
        <v>606231</v>
      </c>
      <c r="K6735" s="104">
        <f>SUM(K6736,K6737)</f>
        <v>0</v>
      </c>
      <c r="L6735" s="104">
        <f t="shared" si="2371"/>
        <v>136600</v>
      </c>
      <c r="M6735" s="104">
        <f>SUM(M6736,M6737)</f>
        <v>38950</v>
      </c>
      <c r="N6735" s="104">
        <f t="shared" ref="N6735:O6735" si="2383">SUM(N6736,N6737)</f>
        <v>48825</v>
      </c>
      <c r="O6735" s="104">
        <f t="shared" si="2383"/>
        <v>48825</v>
      </c>
      <c r="P6735" s="104">
        <f t="shared" si="2372"/>
        <v>136600</v>
      </c>
      <c r="Q6735" s="104">
        <f t="shared" si="2373"/>
        <v>22.532664941251767</v>
      </c>
      <c r="R6735" s="35"/>
    </row>
    <row r="6736" spans="1:18" x14ac:dyDescent="0.3">
      <c r="A6736" s="40" t="s">
        <v>2256</v>
      </c>
      <c r="B6736" s="40" t="s">
        <v>207</v>
      </c>
      <c r="C6736" s="40" t="s">
        <v>117</v>
      </c>
      <c r="D6736" s="40" t="s">
        <v>2316</v>
      </c>
      <c r="E6736" s="88" t="s">
        <v>3015</v>
      </c>
      <c r="F6736" s="40"/>
      <c r="G6736" s="81" t="s">
        <v>3059</v>
      </c>
      <c r="H6736" s="9" t="s">
        <v>6</v>
      </c>
      <c r="I6736" s="102">
        <v>509931</v>
      </c>
      <c r="J6736" s="102">
        <v>509931</v>
      </c>
      <c r="K6736" s="102"/>
      <c r="L6736" s="102">
        <f t="shared" si="2371"/>
        <v>119019</v>
      </c>
      <c r="M6736" s="102">
        <v>35019</v>
      </c>
      <c r="N6736" s="102">
        <v>42000</v>
      </c>
      <c r="O6736" s="102">
        <v>42000</v>
      </c>
      <c r="P6736" s="102">
        <f t="shared" si="2372"/>
        <v>119019</v>
      </c>
      <c r="Q6736" s="102">
        <f t="shared" si="2373"/>
        <v>23.340216617542371</v>
      </c>
      <c r="R6736" s="35"/>
    </row>
    <row r="6737" spans="1:18" x14ac:dyDescent="0.3">
      <c r="A6737" s="41" t="s">
        <v>2256</v>
      </c>
      <c r="B6737" s="41" t="s">
        <v>207</v>
      </c>
      <c r="C6737" s="41" t="s">
        <v>117</v>
      </c>
      <c r="D6737" s="41" t="s">
        <v>2316</v>
      </c>
      <c r="E6737" s="41" t="s">
        <v>120</v>
      </c>
      <c r="F6737" s="40" t="s">
        <v>0</v>
      </c>
      <c r="G6737" s="81" t="s">
        <v>0</v>
      </c>
      <c r="H6737" s="6" t="s">
        <v>7</v>
      </c>
      <c r="I6737" s="104">
        <f>SUM(I6738:I6741)</f>
        <v>96300</v>
      </c>
      <c r="J6737" s="104">
        <f>SUM(J6738:J6741)</f>
        <v>96300</v>
      </c>
      <c r="K6737" s="104">
        <f>SUM(K6738:K6741)</f>
        <v>0</v>
      </c>
      <c r="L6737" s="104">
        <f t="shared" si="2371"/>
        <v>17581</v>
      </c>
      <c r="M6737" s="104">
        <f>SUM(M6738:M6741)</f>
        <v>3931</v>
      </c>
      <c r="N6737" s="104">
        <f t="shared" ref="N6737:O6737" si="2384">SUM(N6738:N6741)</f>
        <v>6825</v>
      </c>
      <c r="O6737" s="104">
        <f t="shared" si="2384"/>
        <v>6825</v>
      </c>
      <c r="P6737" s="104">
        <f t="shared" si="2372"/>
        <v>17581</v>
      </c>
      <c r="Q6737" s="104">
        <f t="shared" si="2373"/>
        <v>18.256490134994806</v>
      </c>
      <c r="R6737" s="35"/>
    </row>
    <row r="6738" spans="1:18" x14ac:dyDescent="0.3">
      <c r="A6738" s="40" t="s">
        <v>2256</v>
      </c>
      <c r="B6738" s="40" t="s">
        <v>207</v>
      </c>
      <c r="C6738" s="40" t="s">
        <v>117</v>
      </c>
      <c r="D6738" s="40" t="s">
        <v>2316</v>
      </c>
      <c r="E6738" s="88" t="s">
        <v>3016</v>
      </c>
      <c r="F6738" s="40" t="s">
        <v>2318</v>
      </c>
      <c r="G6738" s="81" t="s">
        <v>3059</v>
      </c>
      <c r="H6738" s="9" t="s">
        <v>9</v>
      </c>
      <c r="I6738" s="102">
        <v>18200</v>
      </c>
      <c r="J6738" s="102">
        <v>18200</v>
      </c>
      <c r="K6738" s="102"/>
      <c r="L6738" s="102">
        <f t="shared" si="2371"/>
        <v>3605</v>
      </c>
      <c r="M6738" s="102">
        <v>955</v>
      </c>
      <c r="N6738" s="102">
        <v>1325</v>
      </c>
      <c r="O6738" s="102">
        <v>1325</v>
      </c>
      <c r="P6738" s="102">
        <f t="shared" si="2372"/>
        <v>3605</v>
      </c>
      <c r="Q6738" s="102">
        <f t="shared" si="2373"/>
        <v>19.807692307692307</v>
      </c>
      <c r="R6738" s="35"/>
    </row>
    <row r="6739" spans="1:18" x14ac:dyDescent="0.3">
      <c r="A6739" s="40" t="s">
        <v>2256</v>
      </c>
      <c r="B6739" s="40" t="s">
        <v>207</v>
      </c>
      <c r="C6739" s="40" t="s">
        <v>117</v>
      </c>
      <c r="D6739" s="40" t="s">
        <v>2316</v>
      </c>
      <c r="E6739" s="88" t="s">
        <v>3016</v>
      </c>
      <c r="F6739" s="40" t="s">
        <v>2319</v>
      </c>
      <c r="G6739" s="81" t="s">
        <v>3059</v>
      </c>
      <c r="H6739" s="9" t="s">
        <v>12</v>
      </c>
      <c r="I6739" s="102">
        <v>58900</v>
      </c>
      <c r="J6739" s="102">
        <v>58900</v>
      </c>
      <c r="K6739" s="102"/>
      <c r="L6739" s="102">
        <f t="shared" si="2371"/>
        <v>13976</v>
      </c>
      <c r="M6739" s="102">
        <v>2976</v>
      </c>
      <c r="N6739" s="102">
        <v>5500</v>
      </c>
      <c r="O6739" s="102">
        <v>5500</v>
      </c>
      <c r="P6739" s="102">
        <f t="shared" si="2372"/>
        <v>13976</v>
      </c>
      <c r="Q6739" s="102">
        <f t="shared" si="2373"/>
        <v>23.728353140916809</v>
      </c>
      <c r="R6739" s="35"/>
    </row>
    <row r="6740" spans="1:18" x14ac:dyDescent="0.3">
      <c r="A6740" s="40" t="s">
        <v>2256</v>
      </c>
      <c r="B6740" s="40" t="s">
        <v>207</v>
      </c>
      <c r="C6740" s="40" t="s">
        <v>117</v>
      </c>
      <c r="D6740" s="40" t="s">
        <v>2316</v>
      </c>
      <c r="E6740" s="88" t="s">
        <v>3016</v>
      </c>
      <c r="F6740" s="40" t="s">
        <v>2320</v>
      </c>
      <c r="G6740" s="81" t="s">
        <v>3059</v>
      </c>
      <c r="H6740" s="9" t="s">
        <v>10</v>
      </c>
      <c r="I6740" s="102">
        <v>12000</v>
      </c>
      <c r="J6740" s="102">
        <v>12000</v>
      </c>
      <c r="K6740" s="102"/>
      <c r="L6740" s="102">
        <f t="shared" si="2371"/>
        <v>0</v>
      </c>
      <c r="M6740" s="102">
        <v>0</v>
      </c>
      <c r="N6740" s="102"/>
      <c r="O6740" s="102"/>
      <c r="P6740" s="102">
        <f t="shared" si="2372"/>
        <v>0</v>
      </c>
      <c r="Q6740" s="102">
        <f t="shared" si="2373"/>
        <v>0</v>
      </c>
      <c r="R6740" s="35"/>
    </row>
    <row r="6741" spans="1:18" x14ac:dyDescent="0.3">
      <c r="A6741" s="40" t="s">
        <v>2256</v>
      </c>
      <c r="B6741" s="40" t="s">
        <v>207</v>
      </c>
      <c r="C6741" s="40" t="s">
        <v>117</v>
      </c>
      <c r="D6741" s="40" t="s">
        <v>2316</v>
      </c>
      <c r="E6741" s="88" t="s">
        <v>3016</v>
      </c>
      <c r="F6741" s="40" t="s">
        <v>2321</v>
      </c>
      <c r="G6741" s="81" t="s">
        <v>3059</v>
      </c>
      <c r="H6741" s="9" t="s">
        <v>11</v>
      </c>
      <c r="I6741" s="102">
        <v>7200</v>
      </c>
      <c r="J6741" s="102">
        <v>7200</v>
      </c>
      <c r="K6741" s="102"/>
      <c r="L6741" s="102">
        <f t="shared" si="2371"/>
        <v>0</v>
      </c>
      <c r="M6741" s="102">
        <v>0</v>
      </c>
      <c r="N6741" s="102"/>
      <c r="O6741" s="102"/>
      <c r="P6741" s="102">
        <f t="shared" si="2372"/>
        <v>0</v>
      </c>
      <c r="Q6741" s="102">
        <f t="shared" si="2373"/>
        <v>0</v>
      </c>
      <c r="R6741" s="35"/>
    </row>
    <row r="6742" spans="1:18" x14ac:dyDescent="0.3">
      <c r="A6742" s="40" t="s">
        <v>2256</v>
      </c>
      <c r="B6742" s="40" t="s">
        <v>207</v>
      </c>
      <c r="C6742" s="40" t="s">
        <v>117</v>
      </c>
      <c r="D6742" s="40" t="s">
        <v>2316</v>
      </c>
      <c r="E6742" s="52" t="s">
        <v>124</v>
      </c>
      <c r="F6742" s="52" t="s">
        <v>0</v>
      </c>
      <c r="G6742" s="52" t="s">
        <v>0</v>
      </c>
      <c r="H6742" s="6" t="s">
        <v>14</v>
      </c>
      <c r="I6742" s="104">
        <f>SUM(I6743)</f>
        <v>53543</v>
      </c>
      <c r="J6742" s="104">
        <f>SUM(J6743)</f>
        <v>53543</v>
      </c>
      <c r="K6742" s="104">
        <f>SUM(K6743)</f>
        <v>0</v>
      </c>
      <c r="L6742" s="104">
        <f t="shared" si="2371"/>
        <v>15678</v>
      </c>
      <c r="M6742" s="104">
        <f>SUM(M6743)</f>
        <v>3678</v>
      </c>
      <c r="N6742" s="104">
        <f t="shared" ref="N6742:O6742" si="2385">SUM(N6743)</f>
        <v>6500</v>
      </c>
      <c r="O6742" s="104">
        <f t="shared" si="2385"/>
        <v>5500</v>
      </c>
      <c r="P6742" s="104">
        <f t="shared" si="2372"/>
        <v>15678</v>
      </c>
      <c r="Q6742" s="104">
        <f t="shared" si="2373"/>
        <v>29.281138524176832</v>
      </c>
      <c r="R6742" s="35"/>
    </row>
    <row r="6743" spans="1:18" x14ac:dyDescent="0.3">
      <c r="A6743" s="40" t="s">
        <v>2256</v>
      </c>
      <c r="B6743" s="40" t="s">
        <v>207</v>
      </c>
      <c r="C6743" s="40" t="s">
        <v>117</v>
      </c>
      <c r="D6743" s="40" t="s">
        <v>2316</v>
      </c>
      <c r="E6743" s="88" t="s">
        <v>3017</v>
      </c>
      <c r="F6743" s="40"/>
      <c r="G6743" s="81" t="s">
        <v>3059</v>
      </c>
      <c r="H6743" s="9" t="s">
        <v>15</v>
      </c>
      <c r="I6743" s="102">
        <v>53543</v>
      </c>
      <c r="J6743" s="102">
        <v>53543</v>
      </c>
      <c r="K6743" s="102"/>
      <c r="L6743" s="102">
        <f t="shared" si="2371"/>
        <v>15678</v>
      </c>
      <c r="M6743" s="102">
        <v>3678</v>
      </c>
      <c r="N6743" s="102">
        <v>6500</v>
      </c>
      <c r="O6743" s="102">
        <v>5500</v>
      </c>
      <c r="P6743" s="102">
        <f t="shared" si="2372"/>
        <v>15678</v>
      </c>
      <c r="Q6743" s="102">
        <f t="shared" si="2373"/>
        <v>29.281138524176832</v>
      </c>
      <c r="R6743" s="35"/>
    </row>
    <row r="6744" spans="1:18" x14ac:dyDescent="0.3">
      <c r="A6744" s="40" t="s">
        <v>2256</v>
      </c>
      <c r="B6744" s="40" t="s">
        <v>207</v>
      </c>
      <c r="C6744" s="40" t="s">
        <v>117</v>
      </c>
      <c r="D6744" s="40" t="s">
        <v>2316</v>
      </c>
      <c r="E6744" s="52" t="s">
        <v>125</v>
      </c>
      <c r="F6744" s="52" t="s">
        <v>0</v>
      </c>
      <c r="G6744" s="52" t="s">
        <v>0</v>
      </c>
      <c r="H6744" s="6" t="s">
        <v>16</v>
      </c>
      <c r="I6744" s="104">
        <f>SUM(I6745:I6753)</f>
        <v>110493</v>
      </c>
      <c r="J6744" s="104">
        <f>SUM(J6745:J6753)</f>
        <v>110493</v>
      </c>
      <c r="K6744" s="104">
        <f>SUM(K6745:K6753)</f>
        <v>0</v>
      </c>
      <c r="L6744" s="104">
        <f t="shared" si="2371"/>
        <v>31364</v>
      </c>
      <c r="M6744" s="104">
        <f>SUM(M6745:M6753)</f>
        <v>10814</v>
      </c>
      <c r="N6744" s="104">
        <f t="shared" ref="N6744:O6744" si="2386">SUM(N6745:N6753)</f>
        <v>9800</v>
      </c>
      <c r="O6744" s="104">
        <f t="shared" si="2386"/>
        <v>10750</v>
      </c>
      <c r="P6744" s="104">
        <f t="shared" si="2372"/>
        <v>31364</v>
      </c>
      <c r="Q6744" s="104">
        <f t="shared" si="2373"/>
        <v>28.385508584254204</v>
      </c>
      <c r="R6744" s="35"/>
    </row>
    <row r="6745" spans="1:18" x14ac:dyDescent="0.3">
      <c r="A6745" s="40" t="s">
        <v>2256</v>
      </c>
      <c r="B6745" s="40" t="s">
        <v>207</v>
      </c>
      <c r="C6745" s="40" t="s">
        <v>117</v>
      </c>
      <c r="D6745" s="40" t="s">
        <v>2316</v>
      </c>
      <c r="E6745" s="88" t="s">
        <v>3018</v>
      </c>
      <c r="F6745" s="40"/>
      <c r="G6745" s="81" t="s">
        <v>3059</v>
      </c>
      <c r="H6745" s="9" t="s">
        <v>17</v>
      </c>
      <c r="I6745" s="102">
        <v>500</v>
      </c>
      <c r="J6745" s="102">
        <v>500</v>
      </c>
      <c r="K6745" s="102"/>
      <c r="L6745" s="102">
        <f t="shared" si="2371"/>
        <v>0</v>
      </c>
      <c r="M6745" s="102">
        <v>0</v>
      </c>
      <c r="N6745" s="102"/>
      <c r="O6745" s="102"/>
      <c r="P6745" s="102">
        <f t="shared" si="2372"/>
        <v>0</v>
      </c>
      <c r="Q6745" s="102">
        <f t="shared" si="2373"/>
        <v>0</v>
      </c>
      <c r="R6745" s="35"/>
    </row>
    <row r="6746" spans="1:18" x14ac:dyDescent="0.3">
      <c r="A6746" s="40" t="s">
        <v>2256</v>
      </c>
      <c r="B6746" s="40" t="s">
        <v>207</v>
      </c>
      <c r="C6746" s="40" t="s">
        <v>117</v>
      </c>
      <c r="D6746" s="40" t="s">
        <v>2316</v>
      </c>
      <c r="E6746" s="88" t="s">
        <v>3031</v>
      </c>
      <c r="F6746" s="40"/>
      <c r="G6746" s="81" t="s">
        <v>3059</v>
      </c>
      <c r="H6746" s="9" t="s">
        <v>18</v>
      </c>
      <c r="I6746" s="102">
        <v>28000</v>
      </c>
      <c r="J6746" s="102">
        <v>28000</v>
      </c>
      <c r="K6746" s="102"/>
      <c r="L6746" s="102">
        <f t="shared" si="2371"/>
        <v>12000</v>
      </c>
      <c r="M6746" s="102">
        <v>4000</v>
      </c>
      <c r="N6746" s="102">
        <v>4000</v>
      </c>
      <c r="O6746" s="102">
        <v>4000</v>
      </c>
      <c r="P6746" s="102">
        <f t="shared" si="2372"/>
        <v>12000</v>
      </c>
      <c r="Q6746" s="102">
        <f t="shared" si="2373"/>
        <v>42.857142857142854</v>
      </c>
      <c r="R6746" s="35"/>
    </row>
    <row r="6747" spans="1:18" x14ac:dyDescent="0.3">
      <c r="A6747" s="40" t="s">
        <v>2256</v>
      </c>
      <c r="B6747" s="40" t="s">
        <v>207</v>
      </c>
      <c r="C6747" s="40" t="s">
        <v>117</v>
      </c>
      <c r="D6747" s="40" t="s">
        <v>2316</v>
      </c>
      <c r="E6747" s="88" t="s">
        <v>3032</v>
      </c>
      <c r="F6747" s="40"/>
      <c r="G6747" s="81" t="s">
        <v>3059</v>
      </c>
      <c r="H6747" s="9" t="s">
        <v>19</v>
      </c>
      <c r="I6747" s="102">
        <v>15000</v>
      </c>
      <c r="J6747" s="102">
        <v>15000</v>
      </c>
      <c r="K6747" s="102"/>
      <c r="L6747" s="102">
        <f t="shared" si="2371"/>
        <v>7500</v>
      </c>
      <c r="M6747" s="102">
        <v>2500</v>
      </c>
      <c r="N6747" s="102">
        <v>2500</v>
      </c>
      <c r="O6747" s="102">
        <v>2500</v>
      </c>
      <c r="P6747" s="102">
        <f t="shared" si="2372"/>
        <v>7500</v>
      </c>
      <c r="Q6747" s="102">
        <f t="shared" si="2373"/>
        <v>50</v>
      </c>
      <c r="R6747" s="35"/>
    </row>
    <row r="6748" spans="1:18" x14ac:dyDescent="0.3">
      <c r="A6748" s="40" t="s">
        <v>2256</v>
      </c>
      <c r="B6748" s="40" t="s">
        <v>207</v>
      </c>
      <c r="C6748" s="40" t="s">
        <v>117</v>
      </c>
      <c r="D6748" s="40" t="s">
        <v>2316</v>
      </c>
      <c r="E6748" s="88" t="s">
        <v>3026</v>
      </c>
      <c r="F6748" s="40"/>
      <c r="G6748" s="81" t="s">
        <v>3059</v>
      </c>
      <c r="H6748" s="9" t="s">
        <v>20</v>
      </c>
      <c r="I6748" s="102">
        <v>5500</v>
      </c>
      <c r="J6748" s="102">
        <v>5500</v>
      </c>
      <c r="K6748" s="102"/>
      <c r="L6748" s="102">
        <f t="shared" si="2371"/>
        <v>900</v>
      </c>
      <c r="M6748" s="102">
        <v>0</v>
      </c>
      <c r="N6748" s="102">
        <v>450</v>
      </c>
      <c r="O6748" s="102">
        <v>450</v>
      </c>
      <c r="P6748" s="102">
        <f t="shared" si="2372"/>
        <v>900</v>
      </c>
      <c r="Q6748" s="102">
        <f t="shared" si="2373"/>
        <v>16.363636363636363</v>
      </c>
      <c r="R6748" s="35"/>
    </row>
    <row r="6749" spans="1:18" x14ac:dyDescent="0.3">
      <c r="A6749" s="40" t="s">
        <v>2256</v>
      </c>
      <c r="B6749" s="40" t="s">
        <v>207</v>
      </c>
      <c r="C6749" s="40" t="s">
        <v>117</v>
      </c>
      <c r="D6749" s="40" t="s">
        <v>2316</v>
      </c>
      <c r="E6749" s="88" t="s">
        <v>3033</v>
      </c>
      <c r="F6749" s="40"/>
      <c r="G6749" s="81" t="s">
        <v>3059</v>
      </c>
      <c r="H6749" s="9" t="s">
        <v>21</v>
      </c>
      <c r="I6749" s="102">
        <v>3000</v>
      </c>
      <c r="J6749" s="102">
        <v>3000</v>
      </c>
      <c r="K6749" s="102"/>
      <c r="L6749" s="102">
        <f t="shared" si="2371"/>
        <v>500</v>
      </c>
      <c r="M6749" s="102">
        <v>0</v>
      </c>
      <c r="N6749" s="102">
        <v>250</v>
      </c>
      <c r="O6749" s="102">
        <v>250</v>
      </c>
      <c r="P6749" s="102">
        <f t="shared" si="2372"/>
        <v>500</v>
      </c>
      <c r="Q6749" s="102">
        <f t="shared" si="2373"/>
        <v>16.666666666666664</v>
      </c>
      <c r="R6749" s="35"/>
    </row>
    <row r="6750" spans="1:18" x14ac:dyDescent="0.3">
      <c r="A6750" s="40" t="s">
        <v>2256</v>
      </c>
      <c r="B6750" s="40" t="s">
        <v>207</v>
      </c>
      <c r="C6750" s="40" t="s">
        <v>117</v>
      </c>
      <c r="D6750" s="40" t="s">
        <v>2316</v>
      </c>
      <c r="E6750" s="88" t="s">
        <v>3034</v>
      </c>
      <c r="F6750" s="40"/>
      <c r="G6750" s="81" t="s">
        <v>3059</v>
      </c>
      <c r="H6750" s="9" t="s">
        <v>22</v>
      </c>
      <c r="I6750" s="102">
        <v>24000</v>
      </c>
      <c r="J6750" s="102">
        <v>24000</v>
      </c>
      <c r="K6750" s="102"/>
      <c r="L6750" s="102">
        <f t="shared" si="2371"/>
        <v>2000</v>
      </c>
      <c r="M6750" s="102">
        <v>2000</v>
      </c>
      <c r="N6750" s="102"/>
      <c r="O6750" s="102"/>
      <c r="P6750" s="102">
        <f t="shared" si="2372"/>
        <v>2000</v>
      </c>
      <c r="Q6750" s="102">
        <f t="shared" si="2373"/>
        <v>8.3333333333333321</v>
      </c>
      <c r="R6750" s="35"/>
    </row>
    <row r="6751" spans="1:18" x14ac:dyDescent="0.3">
      <c r="A6751" s="40" t="s">
        <v>2256</v>
      </c>
      <c r="B6751" s="40" t="s">
        <v>207</v>
      </c>
      <c r="C6751" s="40" t="s">
        <v>117</v>
      </c>
      <c r="D6751" s="40" t="s">
        <v>2316</v>
      </c>
      <c r="E6751" s="88" t="s">
        <v>3035</v>
      </c>
      <c r="F6751" s="40"/>
      <c r="G6751" s="81" t="s">
        <v>3059</v>
      </c>
      <c r="H6751" s="9" t="s">
        <v>23</v>
      </c>
      <c r="I6751" s="102">
        <v>2500</v>
      </c>
      <c r="J6751" s="102">
        <v>2500</v>
      </c>
      <c r="K6751" s="102"/>
      <c r="L6751" s="102">
        <f t="shared" si="2371"/>
        <v>400</v>
      </c>
      <c r="M6751" s="102">
        <v>0</v>
      </c>
      <c r="N6751" s="102">
        <v>200</v>
      </c>
      <c r="O6751" s="102">
        <v>200</v>
      </c>
      <c r="P6751" s="102">
        <f t="shared" si="2372"/>
        <v>400</v>
      </c>
      <c r="Q6751" s="102">
        <f t="shared" si="2373"/>
        <v>16</v>
      </c>
      <c r="R6751" s="35"/>
    </row>
    <row r="6752" spans="1:18" x14ac:dyDescent="0.3">
      <c r="A6752" s="40" t="s">
        <v>2256</v>
      </c>
      <c r="B6752" s="40" t="s">
        <v>207</v>
      </c>
      <c r="C6752" s="40" t="s">
        <v>117</v>
      </c>
      <c r="D6752" s="40" t="s">
        <v>2316</v>
      </c>
      <c r="E6752" s="88" t="s">
        <v>3036</v>
      </c>
      <c r="F6752" s="40"/>
      <c r="G6752" s="81" t="s">
        <v>3059</v>
      </c>
      <c r="H6752" s="9" t="s">
        <v>24</v>
      </c>
      <c r="I6752" s="102">
        <v>4176</v>
      </c>
      <c r="J6752" s="102">
        <v>4176</v>
      </c>
      <c r="K6752" s="102"/>
      <c r="L6752" s="102">
        <f t="shared" si="2371"/>
        <v>1050</v>
      </c>
      <c r="M6752" s="102">
        <v>0</v>
      </c>
      <c r="N6752" s="102"/>
      <c r="O6752" s="102">
        <v>1050</v>
      </c>
      <c r="P6752" s="102">
        <f t="shared" si="2372"/>
        <v>1050</v>
      </c>
      <c r="Q6752" s="102">
        <f t="shared" si="2373"/>
        <v>25.143678160919542</v>
      </c>
      <c r="R6752" s="35"/>
    </row>
    <row r="6753" spans="1:18" x14ac:dyDescent="0.3">
      <c r="A6753" s="41" t="s">
        <v>2256</v>
      </c>
      <c r="B6753" s="41" t="s">
        <v>207</v>
      </c>
      <c r="C6753" s="41" t="s">
        <v>117</v>
      </c>
      <c r="D6753" s="41" t="s">
        <v>2316</v>
      </c>
      <c r="E6753" s="41" t="s">
        <v>127</v>
      </c>
      <c r="F6753" s="40" t="s">
        <v>0</v>
      </c>
      <c r="G6753" s="81" t="s">
        <v>0</v>
      </c>
      <c r="H6753" s="6" t="s">
        <v>25</v>
      </c>
      <c r="I6753" s="104">
        <f>SUM(I6754:I6756)</f>
        <v>27817</v>
      </c>
      <c r="J6753" s="104">
        <f>SUM(J6754:J6756)</f>
        <v>27817</v>
      </c>
      <c r="K6753" s="104">
        <f>SUM(K6754:K6756)</f>
        <v>0</v>
      </c>
      <c r="L6753" s="104">
        <f t="shared" si="2371"/>
        <v>7014</v>
      </c>
      <c r="M6753" s="104">
        <f>SUM(M6754:M6756)</f>
        <v>2314</v>
      </c>
      <c r="N6753" s="104">
        <f t="shared" ref="N6753:O6753" si="2387">SUM(N6754:N6756)</f>
        <v>2400</v>
      </c>
      <c r="O6753" s="104">
        <f t="shared" si="2387"/>
        <v>2300</v>
      </c>
      <c r="P6753" s="104">
        <f t="shared" si="2372"/>
        <v>7014</v>
      </c>
      <c r="Q6753" s="104">
        <f t="shared" si="2373"/>
        <v>25.214796707049647</v>
      </c>
      <c r="R6753" s="35"/>
    </row>
    <row r="6754" spans="1:18" x14ac:dyDescent="0.3">
      <c r="A6754" s="40" t="s">
        <v>2256</v>
      </c>
      <c r="B6754" s="40" t="s">
        <v>207</v>
      </c>
      <c r="C6754" s="40" t="s">
        <v>117</v>
      </c>
      <c r="D6754" s="40" t="s">
        <v>2316</v>
      </c>
      <c r="E6754" s="88" t="s">
        <v>3019</v>
      </c>
      <c r="F6754" s="40"/>
      <c r="G6754" s="81" t="s">
        <v>3059</v>
      </c>
      <c r="H6754" s="9" t="s">
        <v>25</v>
      </c>
      <c r="I6754" s="102">
        <v>25982</v>
      </c>
      <c r="J6754" s="102">
        <v>25982</v>
      </c>
      <c r="K6754" s="102"/>
      <c r="L6754" s="102">
        <f t="shared" si="2371"/>
        <v>6500</v>
      </c>
      <c r="M6754" s="102">
        <v>2200</v>
      </c>
      <c r="N6754" s="102">
        <v>2150</v>
      </c>
      <c r="O6754" s="102">
        <v>2150</v>
      </c>
      <c r="P6754" s="102">
        <f t="shared" si="2372"/>
        <v>6500</v>
      </c>
      <c r="Q6754" s="102">
        <f t="shared" si="2373"/>
        <v>25.017319682857362</v>
      </c>
      <c r="R6754" s="35"/>
    </row>
    <row r="6755" spans="1:18" x14ac:dyDescent="0.3">
      <c r="A6755" s="40" t="s">
        <v>2256</v>
      </c>
      <c r="B6755" s="40" t="s">
        <v>207</v>
      </c>
      <c r="C6755" s="40" t="s">
        <v>117</v>
      </c>
      <c r="D6755" s="40" t="s">
        <v>2316</v>
      </c>
      <c r="E6755" s="88" t="s">
        <v>3019</v>
      </c>
      <c r="F6755" s="40" t="s">
        <v>2322</v>
      </c>
      <c r="G6755" s="81" t="s">
        <v>3059</v>
      </c>
      <c r="H6755" s="9" t="s">
        <v>135</v>
      </c>
      <c r="I6755" s="102">
        <v>1735</v>
      </c>
      <c r="J6755" s="102">
        <v>1735</v>
      </c>
      <c r="K6755" s="102"/>
      <c r="L6755" s="102">
        <f t="shared" si="2371"/>
        <v>514</v>
      </c>
      <c r="M6755" s="102">
        <v>114</v>
      </c>
      <c r="N6755" s="102">
        <v>250</v>
      </c>
      <c r="O6755" s="102">
        <v>150</v>
      </c>
      <c r="P6755" s="102">
        <f t="shared" si="2372"/>
        <v>514</v>
      </c>
      <c r="Q6755" s="102">
        <f t="shared" si="2373"/>
        <v>29.62536023054755</v>
      </c>
      <c r="R6755" s="35"/>
    </row>
    <row r="6756" spans="1:18" ht="20.399999999999999" x14ac:dyDescent="0.3">
      <c r="A6756" s="40" t="s">
        <v>2256</v>
      </c>
      <c r="B6756" s="40" t="s">
        <v>207</v>
      </c>
      <c r="C6756" s="40" t="s">
        <v>117</v>
      </c>
      <c r="D6756" s="40" t="s">
        <v>2316</v>
      </c>
      <c r="E6756" s="88" t="s">
        <v>3019</v>
      </c>
      <c r="F6756" s="40" t="s">
        <v>2323</v>
      </c>
      <c r="G6756" s="81" t="s">
        <v>3059</v>
      </c>
      <c r="H6756" s="9" t="s">
        <v>141</v>
      </c>
      <c r="I6756" s="102">
        <v>100</v>
      </c>
      <c r="J6756" s="102">
        <v>100</v>
      </c>
      <c r="K6756" s="102"/>
      <c r="L6756" s="102">
        <f t="shared" si="2371"/>
        <v>0</v>
      </c>
      <c r="M6756" s="102">
        <v>0</v>
      </c>
      <c r="N6756" s="102"/>
      <c r="O6756" s="102"/>
      <c r="P6756" s="102">
        <f t="shared" si="2372"/>
        <v>0</v>
      </c>
      <c r="Q6756" s="102">
        <f t="shared" si="2373"/>
        <v>0</v>
      </c>
      <c r="R6756" s="35"/>
    </row>
    <row r="6757" spans="1:18" s="34" customFormat="1" ht="20.399999999999999" x14ac:dyDescent="0.3">
      <c r="A6757" s="43" t="s">
        <v>0</v>
      </c>
      <c r="B6757" s="43" t="s">
        <v>0</v>
      </c>
      <c r="C6757" s="43" t="s">
        <v>0</v>
      </c>
      <c r="D6757" s="49" t="s">
        <v>0</v>
      </c>
      <c r="E6757" s="49" t="s">
        <v>0</v>
      </c>
      <c r="F6757" s="49" t="s">
        <v>0</v>
      </c>
      <c r="G6757" s="49" t="s">
        <v>0</v>
      </c>
      <c r="H6757" s="21" t="s">
        <v>35</v>
      </c>
      <c r="I6757" s="112">
        <f t="shared" ref="I6757:O6758" si="2388">SUM(I6758)</f>
        <v>200</v>
      </c>
      <c r="J6757" s="112">
        <f t="shared" si="2388"/>
        <v>200</v>
      </c>
      <c r="K6757" s="112">
        <f t="shared" si="2388"/>
        <v>0</v>
      </c>
      <c r="L6757" s="112">
        <f t="shared" si="2371"/>
        <v>0</v>
      </c>
      <c r="M6757" s="112">
        <f t="shared" si="2388"/>
        <v>0</v>
      </c>
      <c r="N6757" s="112">
        <f t="shared" si="2388"/>
        <v>0</v>
      </c>
      <c r="O6757" s="112">
        <f t="shared" si="2388"/>
        <v>0</v>
      </c>
      <c r="P6757" s="112">
        <f t="shared" si="2372"/>
        <v>0</v>
      </c>
      <c r="Q6757" s="112">
        <f t="shared" si="2373"/>
        <v>0</v>
      </c>
      <c r="R6757" s="35"/>
    </row>
    <row r="6758" spans="1:18" x14ac:dyDescent="0.3">
      <c r="A6758" s="40" t="s">
        <v>2256</v>
      </c>
      <c r="B6758" s="40" t="s">
        <v>207</v>
      </c>
      <c r="C6758" s="40" t="s">
        <v>117</v>
      </c>
      <c r="D6758" s="40" t="s">
        <v>2316</v>
      </c>
      <c r="E6758" s="52" t="s">
        <v>142</v>
      </c>
      <c r="F6758" s="52" t="s">
        <v>0</v>
      </c>
      <c r="G6758" s="52" t="s">
        <v>0</v>
      </c>
      <c r="H6758" s="6" t="s">
        <v>27</v>
      </c>
      <c r="I6758" s="104">
        <f t="shared" si="2388"/>
        <v>200</v>
      </c>
      <c r="J6758" s="104">
        <f t="shared" si="2388"/>
        <v>200</v>
      </c>
      <c r="K6758" s="104">
        <f t="shared" si="2388"/>
        <v>0</v>
      </c>
      <c r="L6758" s="104">
        <f t="shared" si="2371"/>
        <v>0</v>
      </c>
      <c r="M6758" s="104">
        <f t="shared" si="2388"/>
        <v>0</v>
      </c>
      <c r="N6758" s="104">
        <f t="shared" si="2388"/>
        <v>0</v>
      </c>
      <c r="O6758" s="104">
        <f t="shared" si="2388"/>
        <v>0</v>
      </c>
      <c r="P6758" s="104">
        <f t="shared" si="2372"/>
        <v>0</v>
      </c>
      <c r="Q6758" s="104">
        <f t="shared" si="2373"/>
        <v>0</v>
      </c>
      <c r="R6758" s="35"/>
    </row>
    <row r="6759" spans="1:18" x14ac:dyDescent="0.3">
      <c r="A6759" s="41" t="s">
        <v>2256</v>
      </c>
      <c r="B6759" s="41" t="s">
        <v>207</v>
      </c>
      <c r="C6759" s="41" t="s">
        <v>117</v>
      </c>
      <c r="D6759" s="41" t="s">
        <v>2316</v>
      </c>
      <c r="E6759" s="41" t="s">
        <v>148</v>
      </c>
      <c r="F6759" s="40" t="s">
        <v>0</v>
      </c>
      <c r="G6759" s="81" t="s">
        <v>0</v>
      </c>
      <c r="H6759" s="6" t="s">
        <v>34</v>
      </c>
      <c r="I6759" s="104">
        <f>SUM(I6760:I6761)</f>
        <v>200</v>
      </c>
      <c r="J6759" s="104">
        <f>SUM(J6760:J6761)</f>
        <v>200</v>
      </c>
      <c r="K6759" s="104">
        <f>SUM(K6760:K6761)</f>
        <v>0</v>
      </c>
      <c r="L6759" s="104">
        <f t="shared" si="2371"/>
        <v>0</v>
      </c>
      <c r="M6759" s="104">
        <f>SUM(M6760:M6761)</f>
        <v>0</v>
      </c>
      <c r="N6759" s="104">
        <f t="shared" ref="N6759:O6759" si="2389">SUM(N6760:N6761)</f>
        <v>0</v>
      </c>
      <c r="O6759" s="104">
        <f t="shared" si="2389"/>
        <v>0</v>
      </c>
      <c r="P6759" s="104">
        <f t="shared" si="2372"/>
        <v>0</v>
      </c>
      <c r="Q6759" s="104">
        <f t="shared" si="2373"/>
        <v>0</v>
      </c>
      <c r="R6759" s="35"/>
    </row>
    <row r="6760" spans="1:18" x14ac:dyDescent="0.3">
      <c r="A6760" s="40" t="s">
        <v>2256</v>
      </c>
      <c r="B6760" s="40" t="s">
        <v>207</v>
      </c>
      <c r="C6760" s="40" t="s">
        <v>117</v>
      </c>
      <c r="D6760" s="40" t="s">
        <v>2316</v>
      </c>
      <c r="E6760" s="88" t="s">
        <v>3021</v>
      </c>
      <c r="F6760" s="40"/>
      <c r="G6760" s="81" t="s">
        <v>3059</v>
      </c>
      <c r="H6760" s="9" t="s">
        <v>34</v>
      </c>
      <c r="I6760" s="102">
        <v>100</v>
      </c>
      <c r="J6760" s="102">
        <v>100</v>
      </c>
      <c r="K6760" s="102"/>
      <c r="L6760" s="102">
        <f t="shared" si="2371"/>
        <v>0</v>
      </c>
      <c r="M6760" s="102">
        <v>0</v>
      </c>
      <c r="N6760" s="102"/>
      <c r="O6760" s="102"/>
      <c r="P6760" s="102">
        <f t="shared" si="2372"/>
        <v>0</v>
      </c>
      <c r="Q6760" s="102">
        <f t="shared" si="2373"/>
        <v>0</v>
      </c>
      <c r="R6760" s="35"/>
    </row>
    <row r="6761" spans="1:18" x14ac:dyDescent="0.3">
      <c r="A6761" s="40" t="s">
        <v>2256</v>
      </c>
      <c r="B6761" s="40" t="s">
        <v>207</v>
      </c>
      <c r="C6761" s="40" t="s">
        <v>117</v>
      </c>
      <c r="D6761" s="40" t="s">
        <v>2316</v>
      </c>
      <c r="E6761" s="88" t="s">
        <v>3021</v>
      </c>
      <c r="F6761" s="40" t="s">
        <v>2324</v>
      </c>
      <c r="G6761" s="81" t="s">
        <v>3059</v>
      </c>
      <c r="H6761" s="9" t="s">
        <v>405</v>
      </c>
      <c r="I6761" s="102">
        <v>100</v>
      </c>
      <c r="J6761" s="102">
        <v>100</v>
      </c>
      <c r="K6761" s="102"/>
      <c r="L6761" s="102">
        <f t="shared" si="2371"/>
        <v>0</v>
      </c>
      <c r="M6761" s="102">
        <v>0</v>
      </c>
      <c r="N6761" s="102"/>
      <c r="O6761" s="102"/>
      <c r="P6761" s="102">
        <f t="shared" si="2372"/>
        <v>0</v>
      </c>
      <c r="Q6761" s="102">
        <f t="shared" si="2373"/>
        <v>0</v>
      </c>
      <c r="R6761" s="35"/>
    </row>
    <row r="6762" spans="1:18" s="34" customFormat="1" ht="20.399999999999999" x14ac:dyDescent="0.3">
      <c r="A6762" s="43" t="s">
        <v>0</v>
      </c>
      <c r="B6762" s="43" t="s">
        <v>0</v>
      </c>
      <c r="C6762" s="43" t="s">
        <v>0</v>
      </c>
      <c r="D6762" s="49" t="s">
        <v>0</v>
      </c>
      <c r="E6762" s="49" t="s">
        <v>0</v>
      </c>
      <c r="F6762" s="49" t="s">
        <v>0</v>
      </c>
      <c r="G6762" s="49" t="s">
        <v>0</v>
      </c>
      <c r="H6762" s="21" t="s">
        <v>53</v>
      </c>
      <c r="I6762" s="112">
        <f t="shared" ref="I6762:O6763" si="2390">SUM(I6763)</f>
        <v>0</v>
      </c>
      <c r="J6762" s="112">
        <f t="shared" si="2390"/>
        <v>0</v>
      </c>
      <c r="K6762" s="112">
        <f t="shared" si="2390"/>
        <v>0</v>
      </c>
      <c r="L6762" s="112">
        <f t="shared" si="2371"/>
        <v>0</v>
      </c>
      <c r="M6762" s="112">
        <f t="shared" si="2390"/>
        <v>0</v>
      </c>
      <c r="N6762" s="112">
        <f t="shared" si="2390"/>
        <v>0</v>
      </c>
      <c r="O6762" s="112">
        <f t="shared" si="2390"/>
        <v>0</v>
      </c>
      <c r="P6762" s="112">
        <f t="shared" si="2372"/>
        <v>0</v>
      </c>
      <c r="Q6762" s="112" t="str">
        <f t="shared" si="2373"/>
        <v>-</v>
      </c>
      <c r="R6762" s="35"/>
    </row>
    <row r="6763" spans="1:18" x14ac:dyDescent="0.3">
      <c r="A6763" s="40" t="s">
        <v>2256</v>
      </c>
      <c r="B6763" s="40" t="s">
        <v>207</v>
      </c>
      <c r="C6763" s="40" t="s">
        <v>117</v>
      </c>
      <c r="D6763" s="40" t="s">
        <v>2316</v>
      </c>
      <c r="E6763" s="52" t="s">
        <v>149</v>
      </c>
      <c r="F6763" s="52" t="s">
        <v>0</v>
      </c>
      <c r="G6763" s="52" t="s">
        <v>0</v>
      </c>
      <c r="H6763" s="6" t="s">
        <v>46</v>
      </c>
      <c r="I6763" s="104">
        <f t="shared" si="2390"/>
        <v>0</v>
      </c>
      <c r="J6763" s="104">
        <f t="shared" si="2390"/>
        <v>0</v>
      </c>
      <c r="K6763" s="104">
        <f t="shared" si="2390"/>
        <v>0</v>
      </c>
      <c r="L6763" s="104">
        <f t="shared" si="2371"/>
        <v>0</v>
      </c>
      <c r="M6763" s="104">
        <f t="shared" si="2390"/>
        <v>0</v>
      </c>
      <c r="N6763" s="104">
        <f t="shared" si="2390"/>
        <v>0</v>
      </c>
      <c r="O6763" s="104">
        <f t="shared" si="2390"/>
        <v>0</v>
      </c>
      <c r="P6763" s="104">
        <f t="shared" si="2372"/>
        <v>0</v>
      </c>
      <c r="Q6763" s="104" t="str">
        <f t="shared" si="2373"/>
        <v>-</v>
      </c>
      <c r="R6763" s="35"/>
    </row>
    <row r="6764" spans="1:18" x14ac:dyDescent="0.3">
      <c r="A6764" s="40" t="s">
        <v>2256</v>
      </c>
      <c r="B6764" s="40" t="s">
        <v>207</v>
      </c>
      <c r="C6764" s="40" t="s">
        <v>117</v>
      </c>
      <c r="D6764" s="40" t="s">
        <v>2316</v>
      </c>
      <c r="E6764" s="88" t="s">
        <v>3022</v>
      </c>
      <c r="F6764" s="40"/>
      <c r="G6764" s="81" t="s">
        <v>3059</v>
      </c>
      <c r="H6764" s="9" t="s">
        <v>49</v>
      </c>
      <c r="I6764" s="102">
        <v>0</v>
      </c>
      <c r="J6764" s="102">
        <v>0</v>
      </c>
      <c r="K6764" s="102"/>
      <c r="L6764" s="102">
        <f t="shared" si="2371"/>
        <v>0</v>
      </c>
      <c r="M6764" s="102">
        <v>0</v>
      </c>
      <c r="N6764" s="102"/>
      <c r="O6764" s="102"/>
      <c r="P6764" s="102">
        <f t="shared" si="2372"/>
        <v>0</v>
      </c>
      <c r="Q6764" s="102" t="str">
        <f t="shared" si="2373"/>
        <v>-</v>
      </c>
      <c r="R6764" s="35"/>
    </row>
    <row r="6765" spans="1:18" s="34" customFormat="1" x14ac:dyDescent="0.3">
      <c r="A6765" s="49" t="s">
        <v>0</v>
      </c>
      <c r="B6765" s="49" t="s">
        <v>0</v>
      </c>
      <c r="C6765" s="49" t="s">
        <v>0</v>
      </c>
      <c r="D6765" s="49" t="s">
        <v>0</v>
      </c>
      <c r="E6765" s="49" t="s">
        <v>0</v>
      </c>
      <c r="F6765" s="49" t="s">
        <v>0</v>
      </c>
      <c r="G6765" s="49" t="s">
        <v>0</v>
      </c>
      <c r="H6765" s="21" t="s">
        <v>2325</v>
      </c>
      <c r="I6765" s="112">
        <f>SUM(I6762,I6757,I6734)</f>
        <v>770467</v>
      </c>
      <c r="J6765" s="112">
        <f>SUM(J6762,J6757,J6734)</f>
        <v>770467</v>
      </c>
      <c r="K6765" s="112">
        <f>SUM(K6762,K6757,K6734)</f>
        <v>0</v>
      </c>
      <c r="L6765" s="112">
        <f t="shared" si="2371"/>
        <v>183642</v>
      </c>
      <c r="M6765" s="112">
        <f>SUM(M6762,M6757,M6734)</f>
        <v>53442</v>
      </c>
      <c r="N6765" s="112">
        <f t="shared" ref="N6765:O6765" si="2391">SUM(N6762,N6757,N6734)</f>
        <v>65125</v>
      </c>
      <c r="O6765" s="112">
        <f t="shared" si="2391"/>
        <v>65075</v>
      </c>
      <c r="P6765" s="112">
        <f t="shared" si="2372"/>
        <v>183642</v>
      </c>
      <c r="Q6765" s="112">
        <f t="shared" si="2373"/>
        <v>23.835154523165819</v>
      </c>
      <c r="R6765" s="35"/>
    </row>
    <row r="6766" spans="1:18" ht="15" thickBot="1" x14ac:dyDescent="0.35">
      <c r="A6766" s="81" t="s">
        <v>0</v>
      </c>
      <c r="B6766" s="81" t="s">
        <v>0</v>
      </c>
      <c r="C6766" s="81" t="s">
        <v>0</v>
      </c>
      <c r="D6766" s="81" t="s">
        <v>0</v>
      </c>
      <c r="E6766" s="81" t="s">
        <v>0</v>
      </c>
      <c r="F6766" s="81" t="s">
        <v>0</v>
      </c>
      <c r="G6766" s="81" t="s">
        <v>0</v>
      </c>
      <c r="H6766" s="6" t="s">
        <v>152</v>
      </c>
      <c r="I6766" s="104">
        <v>25</v>
      </c>
      <c r="J6766" s="104">
        <v>25</v>
      </c>
      <c r="K6766" s="104"/>
      <c r="L6766" s="104"/>
      <c r="M6766" s="104"/>
      <c r="N6766" s="104"/>
      <c r="O6766" s="104"/>
      <c r="P6766" s="104"/>
      <c r="Q6766" s="104"/>
      <c r="R6766" s="35"/>
    </row>
    <row r="6767" spans="1:18" s="34" customFormat="1" ht="31.2" thickBot="1" x14ac:dyDescent="0.35">
      <c r="A6767" s="127" t="s">
        <v>0</v>
      </c>
      <c r="B6767" s="127" t="s">
        <v>0</v>
      </c>
      <c r="C6767" s="127" t="s">
        <v>0</v>
      </c>
      <c r="D6767" s="127" t="s">
        <v>0</v>
      </c>
      <c r="E6767" s="127" t="s">
        <v>0</v>
      </c>
      <c r="F6767" s="127" t="s">
        <v>0</v>
      </c>
      <c r="G6767" s="127" t="s">
        <v>0</v>
      </c>
      <c r="H6767" s="29" t="s">
        <v>63</v>
      </c>
      <c r="I6767" s="124" t="s">
        <v>3013</v>
      </c>
      <c r="J6767" s="124" t="s">
        <v>2</v>
      </c>
      <c r="K6767" s="124" t="s">
        <v>3097</v>
      </c>
      <c r="L6767" s="124" t="s">
        <v>3097</v>
      </c>
      <c r="M6767" s="124" t="s">
        <v>3098</v>
      </c>
      <c r="N6767" s="124" t="s">
        <v>3099</v>
      </c>
      <c r="O6767" s="124" t="s">
        <v>3100</v>
      </c>
      <c r="P6767" s="124" t="s">
        <v>3097</v>
      </c>
      <c r="Q6767" s="126" t="s">
        <v>3101</v>
      </c>
      <c r="R6767" s="35"/>
    </row>
    <row r="6768" spans="1:18" x14ac:dyDescent="0.3">
      <c r="A6768" s="128"/>
      <c r="B6768" s="128"/>
      <c r="C6768" s="128"/>
      <c r="D6768" s="128"/>
      <c r="E6768" s="128"/>
      <c r="F6768" s="128"/>
      <c r="G6768" s="128"/>
      <c r="H6768" s="10" t="s">
        <v>0</v>
      </c>
      <c r="I6768" s="103">
        <v>1</v>
      </c>
      <c r="J6768" s="103">
        <v>2</v>
      </c>
      <c r="K6768" s="103">
        <v>3</v>
      </c>
      <c r="L6768" s="103" t="s">
        <v>3</v>
      </c>
      <c r="M6768" s="103">
        <v>5</v>
      </c>
      <c r="N6768" s="103">
        <v>6</v>
      </c>
      <c r="O6768" s="103">
        <v>7</v>
      </c>
      <c r="P6768" s="103" t="s">
        <v>3102</v>
      </c>
      <c r="Q6768" s="103">
        <v>9</v>
      </c>
      <c r="R6768" s="35"/>
    </row>
    <row r="6769" spans="1:18" x14ac:dyDescent="0.3">
      <c r="A6769" s="128"/>
      <c r="B6769" s="128"/>
      <c r="C6769" s="128"/>
      <c r="D6769" s="128"/>
      <c r="E6769" s="128"/>
      <c r="F6769" s="128"/>
      <c r="G6769" s="128"/>
      <c r="H6769" s="11" t="s">
        <v>107</v>
      </c>
      <c r="I6769" s="105">
        <f>SUM(I6765)</f>
        <v>770467</v>
      </c>
      <c r="J6769" s="105">
        <f>SUM(J6765)</f>
        <v>770467</v>
      </c>
      <c r="K6769" s="105">
        <f>SUM(K6765)</f>
        <v>0</v>
      </c>
      <c r="L6769" s="105">
        <f t="shared" ref="L6769:L6831" si="2392">SUM(M6769:O6769)</f>
        <v>183642</v>
      </c>
      <c r="M6769" s="105">
        <f>SUM(M6765)</f>
        <v>53442</v>
      </c>
      <c r="N6769" s="105">
        <f t="shared" ref="N6769:O6769" si="2393">SUM(N6765)</f>
        <v>65125</v>
      </c>
      <c r="O6769" s="105">
        <f t="shared" si="2393"/>
        <v>65075</v>
      </c>
      <c r="P6769" s="105">
        <f t="shared" ref="P6769:P6832" si="2394">K6769+L6769</f>
        <v>183642</v>
      </c>
      <c r="Q6769" s="105">
        <f t="shared" ref="Q6769:Q6832" si="2395">IF(J6769=0,"-",P6769/J6769*100)</f>
        <v>23.835154523165819</v>
      </c>
      <c r="R6769" s="35"/>
    </row>
    <row r="6770" spans="1:18" x14ac:dyDescent="0.3">
      <c r="A6770" s="128"/>
      <c r="B6770" s="128"/>
      <c r="C6770" s="128"/>
      <c r="D6770" s="128"/>
      <c r="E6770" s="128"/>
      <c r="F6770" s="128"/>
      <c r="G6770" s="128"/>
      <c r="H6770" s="12" t="s">
        <v>62</v>
      </c>
      <c r="I6770" s="105">
        <f>SUM(I6769)</f>
        <v>770467</v>
      </c>
      <c r="J6770" s="105">
        <f>SUM(J6769)</f>
        <v>770467</v>
      </c>
      <c r="K6770" s="105">
        <f>SUM(K6769)</f>
        <v>0</v>
      </c>
      <c r="L6770" s="105">
        <f t="shared" si="2392"/>
        <v>183642</v>
      </c>
      <c r="M6770" s="105">
        <f>SUM(M6769)</f>
        <v>53442</v>
      </c>
      <c r="N6770" s="105">
        <f t="shared" ref="N6770:O6770" si="2396">SUM(N6769)</f>
        <v>65125</v>
      </c>
      <c r="O6770" s="105">
        <f t="shared" si="2396"/>
        <v>65075</v>
      </c>
      <c r="P6770" s="105">
        <f t="shared" si="2394"/>
        <v>183642</v>
      </c>
      <c r="Q6770" s="105">
        <f t="shared" si="2395"/>
        <v>23.835154523165819</v>
      </c>
      <c r="R6770" s="35"/>
    </row>
    <row r="6771" spans="1:18" x14ac:dyDescent="0.3">
      <c r="A6771" s="129"/>
      <c r="B6771" s="129"/>
      <c r="C6771" s="129"/>
      <c r="D6771" s="129"/>
      <c r="E6771" s="129"/>
      <c r="F6771" s="129"/>
      <c r="G6771" s="129"/>
      <c r="R6771" s="35"/>
    </row>
    <row r="6772" spans="1:18" x14ac:dyDescent="0.3">
      <c r="A6772" s="81" t="s">
        <v>0</v>
      </c>
      <c r="B6772" s="81" t="s">
        <v>0</v>
      </c>
      <c r="C6772" s="81" t="s">
        <v>0</v>
      </c>
      <c r="D6772" s="81" t="s">
        <v>0</v>
      </c>
      <c r="E6772" s="81" t="s">
        <v>0</v>
      </c>
      <c r="F6772" s="81" t="s">
        <v>0</v>
      </c>
      <c r="G6772" s="81" t="s">
        <v>0</v>
      </c>
      <c r="H6772" s="13" t="s">
        <v>0</v>
      </c>
      <c r="I6772" s="106"/>
      <c r="J6772" s="106"/>
      <c r="K6772" s="106"/>
      <c r="L6772" s="106"/>
      <c r="M6772" s="106"/>
      <c r="N6772" s="106"/>
      <c r="O6772" s="106"/>
      <c r="P6772" s="106"/>
      <c r="Q6772" s="106"/>
      <c r="R6772" s="35"/>
    </row>
    <row r="6773" spans="1:18" s="34" customFormat="1" x14ac:dyDescent="0.3">
      <c r="A6773" s="49" t="s">
        <v>0</v>
      </c>
      <c r="B6773" s="49" t="s">
        <v>0</v>
      </c>
      <c r="C6773" s="49" t="s">
        <v>0</v>
      </c>
      <c r="D6773" s="49" t="s">
        <v>0</v>
      </c>
      <c r="E6773" s="49" t="s">
        <v>0</v>
      </c>
      <c r="F6773" s="49" t="s">
        <v>0</v>
      </c>
      <c r="G6773" s="49" t="s">
        <v>0</v>
      </c>
      <c r="H6773" s="21" t="s">
        <v>2326</v>
      </c>
      <c r="I6773" s="112">
        <f>SUM(I6765)</f>
        <v>770467</v>
      </c>
      <c r="J6773" s="112">
        <f>SUM(J6765)</f>
        <v>770467</v>
      </c>
      <c r="K6773" s="112">
        <f>SUM(K6765)</f>
        <v>0</v>
      </c>
      <c r="L6773" s="112">
        <f t="shared" si="2392"/>
        <v>183642</v>
      </c>
      <c r="M6773" s="112">
        <f>SUM(M6765)</f>
        <v>53442</v>
      </c>
      <c r="N6773" s="112">
        <f t="shared" ref="N6773:O6773" si="2397">SUM(N6765)</f>
        <v>65125</v>
      </c>
      <c r="O6773" s="112">
        <f t="shared" si="2397"/>
        <v>65075</v>
      </c>
      <c r="P6773" s="112">
        <f t="shared" si="2394"/>
        <v>183642</v>
      </c>
      <c r="Q6773" s="112">
        <f t="shared" si="2395"/>
        <v>23.835154523165819</v>
      </c>
      <c r="R6773" s="35"/>
    </row>
    <row r="6774" spans="1:18" x14ac:dyDescent="0.3">
      <c r="A6774" s="81" t="s">
        <v>0</v>
      </c>
      <c r="B6774" s="81" t="s">
        <v>0</v>
      </c>
      <c r="C6774" s="81" t="s">
        <v>0</v>
      </c>
      <c r="D6774" s="81" t="s">
        <v>0</v>
      </c>
      <c r="E6774" s="81" t="s">
        <v>0</v>
      </c>
      <c r="F6774" s="81" t="s">
        <v>0</v>
      </c>
      <c r="G6774" s="81" t="s">
        <v>0</v>
      </c>
      <c r="H6774" s="6" t="s">
        <v>152</v>
      </c>
      <c r="I6774" s="104">
        <f>I6766</f>
        <v>25</v>
      </c>
      <c r="J6774" s="104">
        <f>J6766</f>
        <v>25</v>
      </c>
      <c r="K6774" s="104"/>
      <c r="L6774" s="104"/>
      <c r="M6774" s="104"/>
      <c r="N6774" s="104"/>
      <c r="O6774" s="104"/>
      <c r="P6774" s="104"/>
      <c r="Q6774" s="104"/>
      <c r="R6774" s="35"/>
    </row>
    <row r="6775" spans="1:18" x14ac:dyDescent="0.3">
      <c r="A6775" s="81" t="s">
        <v>0</v>
      </c>
      <c r="B6775" s="81" t="s">
        <v>0</v>
      </c>
      <c r="C6775" s="81" t="s">
        <v>0</v>
      </c>
      <c r="D6775" s="81" t="s">
        <v>0</v>
      </c>
      <c r="E6775" s="81" t="s">
        <v>0</v>
      </c>
      <c r="F6775" s="81" t="s">
        <v>0</v>
      </c>
      <c r="G6775" s="81" t="s">
        <v>0</v>
      </c>
      <c r="H6775" s="14" t="s">
        <v>0</v>
      </c>
      <c r="I6775" s="107"/>
      <c r="J6775" s="107"/>
      <c r="K6775" s="107"/>
      <c r="L6775" s="107"/>
      <c r="M6775" s="107"/>
      <c r="N6775" s="107"/>
      <c r="O6775" s="107"/>
      <c r="P6775" s="107"/>
      <c r="Q6775" s="107"/>
      <c r="R6775" s="35"/>
    </row>
    <row r="6776" spans="1:18" ht="15" thickBot="1" x14ac:dyDescent="0.35">
      <c r="A6776" s="41" t="s">
        <v>2256</v>
      </c>
      <c r="B6776" s="41" t="s">
        <v>216</v>
      </c>
      <c r="C6776" s="40" t="s">
        <v>0</v>
      </c>
      <c r="D6776" s="40" t="s">
        <v>0</v>
      </c>
      <c r="E6776" s="52" t="s">
        <v>0</v>
      </c>
      <c r="F6776" s="52" t="s">
        <v>0</v>
      </c>
      <c r="G6776" s="52" t="s">
        <v>0</v>
      </c>
      <c r="H6776" s="6" t="s">
        <v>0</v>
      </c>
      <c r="I6776" s="102"/>
      <c r="J6776" s="102"/>
      <c r="K6776" s="102"/>
      <c r="L6776" s="102"/>
      <c r="M6776" s="102"/>
      <c r="N6776" s="102"/>
      <c r="O6776" s="102"/>
      <c r="P6776" s="102"/>
      <c r="Q6776" s="102"/>
      <c r="R6776" s="35"/>
    </row>
    <row r="6777" spans="1:18" s="34" customFormat="1" ht="31.2" thickBot="1" x14ac:dyDescent="0.35">
      <c r="A6777" s="45" t="s">
        <v>112</v>
      </c>
      <c r="B6777" s="45" t="s">
        <v>113</v>
      </c>
      <c r="C6777" s="45" t="s">
        <v>114</v>
      </c>
      <c r="D6777" s="46" t="s">
        <v>0</v>
      </c>
      <c r="E6777" s="45" t="s">
        <v>3014</v>
      </c>
      <c r="F6777" s="45" t="s">
        <v>115</v>
      </c>
      <c r="G6777" s="45" t="s">
        <v>116</v>
      </c>
      <c r="H6777" s="29" t="s">
        <v>1</v>
      </c>
      <c r="I6777" s="124" t="s">
        <v>3013</v>
      </c>
      <c r="J6777" s="124" t="s">
        <v>2</v>
      </c>
      <c r="K6777" s="124" t="s">
        <v>3097</v>
      </c>
      <c r="L6777" s="124" t="s">
        <v>3097</v>
      </c>
      <c r="M6777" s="124" t="s">
        <v>3098</v>
      </c>
      <c r="N6777" s="124" t="s">
        <v>3099</v>
      </c>
      <c r="O6777" s="124" t="s">
        <v>3100</v>
      </c>
      <c r="P6777" s="124" t="s">
        <v>3097</v>
      </c>
      <c r="Q6777" s="126" t="s">
        <v>3101</v>
      </c>
      <c r="R6777" s="35"/>
    </row>
    <row r="6778" spans="1:18" x14ac:dyDescent="0.3">
      <c r="A6778" s="50" t="s">
        <v>0</v>
      </c>
      <c r="B6778" s="50" t="s">
        <v>0</v>
      </c>
      <c r="C6778" s="50" t="s">
        <v>0</v>
      </c>
      <c r="D6778" s="51" t="s">
        <v>0</v>
      </c>
      <c r="E6778" s="51" t="s">
        <v>0</v>
      </c>
      <c r="F6778" s="86" t="s">
        <v>0</v>
      </c>
      <c r="G6778" s="87" t="s">
        <v>0</v>
      </c>
      <c r="H6778" s="8" t="s">
        <v>0</v>
      </c>
      <c r="I6778" s="103">
        <v>1</v>
      </c>
      <c r="J6778" s="103">
        <v>2</v>
      </c>
      <c r="K6778" s="103">
        <v>3</v>
      </c>
      <c r="L6778" s="103" t="s">
        <v>3</v>
      </c>
      <c r="M6778" s="103">
        <v>5</v>
      </c>
      <c r="N6778" s="103">
        <v>6</v>
      </c>
      <c r="O6778" s="103">
        <v>7</v>
      </c>
      <c r="P6778" s="103" t="s">
        <v>3102</v>
      </c>
      <c r="Q6778" s="103">
        <v>9</v>
      </c>
      <c r="R6778" s="35"/>
    </row>
    <row r="6779" spans="1:18" x14ac:dyDescent="0.3">
      <c r="A6779" s="41" t="s">
        <v>2256</v>
      </c>
      <c r="B6779" s="41" t="s">
        <v>216</v>
      </c>
      <c r="C6779" s="40" t="s">
        <v>117</v>
      </c>
      <c r="D6779" s="40" t="s">
        <v>2327</v>
      </c>
      <c r="E6779" s="52" t="s">
        <v>0</v>
      </c>
      <c r="F6779" s="52" t="s">
        <v>0</v>
      </c>
      <c r="G6779" s="52" t="s">
        <v>0</v>
      </c>
      <c r="H6779" s="6" t="s">
        <v>2328</v>
      </c>
      <c r="I6779" s="102"/>
      <c r="J6779" s="102"/>
      <c r="K6779" s="102"/>
      <c r="L6779" s="102">
        <f t="shared" si="2392"/>
        <v>0</v>
      </c>
      <c r="M6779" s="102">
        <v>0</v>
      </c>
      <c r="N6779" s="102"/>
      <c r="O6779" s="102"/>
      <c r="P6779" s="102">
        <f t="shared" si="2394"/>
        <v>0</v>
      </c>
      <c r="Q6779" s="102" t="str">
        <f t="shared" si="2395"/>
        <v>-</v>
      </c>
      <c r="R6779" s="35"/>
    </row>
    <row r="6780" spans="1:18" s="34" customFormat="1" ht="20.399999999999999" x14ac:dyDescent="0.3">
      <c r="A6780" s="43" t="s">
        <v>0</v>
      </c>
      <c r="B6780" s="43" t="s">
        <v>0</v>
      </c>
      <c r="C6780" s="43" t="s">
        <v>0</v>
      </c>
      <c r="D6780" s="49" t="s">
        <v>0</v>
      </c>
      <c r="E6780" s="49" t="s">
        <v>0</v>
      </c>
      <c r="F6780" s="49" t="s">
        <v>0</v>
      </c>
      <c r="G6780" s="49" t="s">
        <v>0</v>
      </c>
      <c r="H6780" s="21" t="s">
        <v>26</v>
      </c>
      <c r="I6780" s="112">
        <f>SUM(I6781,I6789,I6791)</f>
        <v>2211819</v>
      </c>
      <c r="J6780" s="112">
        <f>SUM(J6781,J6789,J6791)</f>
        <v>2161819</v>
      </c>
      <c r="K6780" s="112">
        <f>SUM(K6781,K6789,K6791)</f>
        <v>0</v>
      </c>
      <c r="L6780" s="112">
        <f t="shared" si="2392"/>
        <v>530555</v>
      </c>
      <c r="M6780" s="112">
        <f>SUM(M6781,M6789,M6791)</f>
        <v>151055</v>
      </c>
      <c r="N6780" s="112">
        <f t="shared" ref="N6780:O6780" si="2398">SUM(N6781,N6789,N6791)</f>
        <v>185850</v>
      </c>
      <c r="O6780" s="112">
        <f t="shared" si="2398"/>
        <v>193650</v>
      </c>
      <c r="P6780" s="112">
        <f t="shared" si="2394"/>
        <v>530555</v>
      </c>
      <c r="Q6780" s="112">
        <f t="shared" si="2395"/>
        <v>24.542063882313922</v>
      </c>
      <c r="R6780" s="35"/>
    </row>
    <row r="6781" spans="1:18" x14ac:dyDescent="0.3">
      <c r="A6781" s="40" t="s">
        <v>2256</v>
      </c>
      <c r="B6781" s="40" t="s">
        <v>216</v>
      </c>
      <c r="C6781" s="40" t="s">
        <v>117</v>
      </c>
      <c r="D6781" s="40" t="s">
        <v>2327</v>
      </c>
      <c r="E6781" s="52" t="s">
        <v>119</v>
      </c>
      <c r="F6781" s="52" t="s">
        <v>0</v>
      </c>
      <c r="G6781" s="52" t="s">
        <v>0</v>
      </c>
      <c r="H6781" s="6" t="s">
        <v>5</v>
      </c>
      <c r="I6781" s="104">
        <f>SUM(I6782,I6783)</f>
        <v>1582460</v>
      </c>
      <c r="J6781" s="104">
        <f>SUM(J6782,J6783)</f>
        <v>1582460</v>
      </c>
      <c r="K6781" s="104">
        <f>SUM(K6782,K6783)</f>
        <v>0</v>
      </c>
      <c r="L6781" s="104">
        <f t="shared" si="2392"/>
        <v>398470</v>
      </c>
      <c r="M6781" s="104">
        <f>SUM(M6782,M6783)</f>
        <v>137770</v>
      </c>
      <c r="N6781" s="104">
        <f t="shared" ref="N6781:O6781" si="2399">SUM(N6782,N6783)</f>
        <v>132100</v>
      </c>
      <c r="O6781" s="104">
        <f t="shared" si="2399"/>
        <v>128600</v>
      </c>
      <c r="P6781" s="104">
        <f t="shared" si="2394"/>
        <v>398470</v>
      </c>
      <c r="Q6781" s="104">
        <f t="shared" si="2395"/>
        <v>25.180415302756469</v>
      </c>
      <c r="R6781" s="35"/>
    </row>
    <row r="6782" spans="1:18" x14ac:dyDescent="0.3">
      <c r="A6782" s="40" t="s">
        <v>2256</v>
      </c>
      <c r="B6782" s="40" t="s">
        <v>216</v>
      </c>
      <c r="C6782" s="40" t="s">
        <v>117</v>
      </c>
      <c r="D6782" s="40" t="s">
        <v>2327</v>
      </c>
      <c r="E6782" s="88" t="s">
        <v>3015</v>
      </c>
      <c r="F6782" s="40"/>
      <c r="G6782" s="81" t="s">
        <v>3076</v>
      </c>
      <c r="H6782" s="9" t="s">
        <v>6</v>
      </c>
      <c r="I6782" s="102">
        <v>1346460</v>
      </c>
      <c r="J6782" s="102">
        <v>1346460</v>
      </c>
      <c r="K6782" s="102"/>
      <c r="L6782" s="102">
        <f t="shared" si="2392"/>
        <v>346917</v>
      </c>
      <c r="M6782" s="102">
        <v>122717</v>
      </c>
      <c r="N6782" s="102">
        <v>112100</v>
      </c>
      <c r="O6782" s="102">
        <v>112100</v>
      </c>
      <c r="P6782" s="102">
        <f t="shared" si="2394"/>
        <v>346917</v>
      </c>
      <c r="Q6782" s="102">
        <f t="shared" si="2395"/>
        <v>25.765117419009847</v>
      </c>
      <c r="R6782" s="35"/>
    </row>
    <row r="6783" spans="1:18" x14ac:dyDescent="0.3">
      <c r="A6783" s="41" t="s">
        <v>2256</v>
      </c>
      <c r="B6783" s="41" t="s">
        <v>216</v>
      </c>
      <c r="C6783" s="41" t="s">
        <v>117</v>
      </c>
      <c r="D6783" s="41" t="s">
        <v>2327</v>
      </c>
      <c r="E6783" s="41" t="s">
        <v>120</v>
      </c>
      <c r="F6783" s="40" t="s">
        <v>0</v>
      </c>
      <c r="G6783" s="81" t="s">
        <v>0</v>
      </c>
      <c r="H6783" s="6" t="s">
        <v>7</v>
      </c>
      <c r="I6783" s="104">
        <f>SUM(I6784:I6788)</f>
        <v>236000</v>
      </c>
      <c r="J6783" s="104">
        <f t="shared" ref="J6783:O6783" si="2400">SUM(J6784:J6788)</f>
        <v>236000</v>
      </c>
      <c r="K6783" s="104">
        <f t="shared" si="2400"/>
        <v>0</v>
      </c>
      <c r="L6783" s="104">
        <f t="shared" si="2392"/>
        <v>51553</v>
      </c>
      <c r="M6783" s="104">
        <f t="shared" si="2400"/>
        <v>15053</v>
      </c>
      <c r="N6783" s="104">
        <f t="shared" si="2400"/>
        <v>20000</v>
      </c>
      <c r="O6783" s="104">
        <f t="shared" si="2400"/>
        <v>16500</v>
      </c>
      <c r="P6783" s="104">
        <f t="shared" si="2394"/>
        <v>51553</v>
      </c>
      <c r="Q6783" s="104">
        <f t="shared" si="2395"/>
        <v>21.844491525423727</v>
      </c>
      <c r="R6783" s="35"/>
    </row>
    <row r="6784" spans="1:18" x14ac:dyDescent="0.3">
      <c r="A6784" s="40" t="s">
        <v>2256</v>
      </c>
      <c r="B6784" s="40" t="s">
        <v>216</v>
      </c>
      <c r="C6784" s="40" t="s">
        <v>117</v>
      </c>
      <c r="D6784" s="40" t="s">
        <v>2327</v>
      </c>
      <c r="E6784" s="88" t="s">
        <v>3016</v>
      </c>
      <c r="F6784" s="40" t="s">
        <v>2329</v>
      </c>
      <c r="G6784" s="81" t="s">
        <v>3076</v>
      </c>
      <c r="H6784" s="9" t="s">
        <v>9</v>
      </c>
      <c r="I6784" s="102">
        <v>44000</v>
      </c>
      <c r="J6784" s="102">
        <v>44000</v>
      </c>
      <c r="K6784" s="102"/>
      <c r="L6784" s="102">
        <f t="shared" si="2392"/>
        <v>10947</v>
      </c>
      <c r="M6784" s="102">
        <v>3247</v>
      </c>
      <c r="N6784" s="102">
        <v>3700</v>
      </c>
      <c r="O6784" s="102">
        <v>4000</v>
      </c>
      <c r="P6784" s="102">
        <f t="shared" si="2394"/>
        <v>10947</v>
      </c>
      <c r="Q6784" s="102">
        <f t="shared" si="2395"/>
        <v>24.879545454545454</v>
      </c>
      <c r="R6784" s="35"/>
    </row>
    <row r="6785" spans="1:18" x14ac:dyDescent="0.3">
      <c r="A6785" s="40" t="s">
        <v>2256</v>
      </c>
      <c r="B6785" s="40" t="s">
        <v>216</v>
      </c>
      <c r="C6785" s="40" t="s">
        <v>117</v>
      </c>
      <c r="D6785" s="40" t="s">
        <v>2327</v>
      </c>
      <c r="E6785" s="88" t="s">
        <v>3016</v>
      </c>
      <c r="F6785" s="40" t="s">
        <v>2330</v>
      </c>
      <c r="G6785" s="81" t="s">
        <v>3076</v>
      </c>
      <c r="H6785" s="9" t="s">
        <v>12</v>
      </c>
      <c r="I6785" s="102">
        <v>150000</v>
      </c>
      <c r="J6785" s="102">
        <v>150000</v>
      </c>
      <c r="K6785" s="102"/>
      <c r="L6785" s="102">
        <f t="shared" si="2392"/>
        <v>36806</v>
      </c>
      <c r="M6785" s="102">
        <v>11806</v>
      </c>
      <c r="N6785" s="102">
        <v>12500</v>
      </c>
      <c r="O6785" s="102">
        <v>12500</v>
      </c>
      <c r="P6785" s="102">
        <f t="shared" si="2394"/>
        <v>36806</v>
      </c>
      <c r="Q6785" s="102">
        <f t="shared" si="2395"/>
        <v>24.537333333333333</v>
      </c>
      <c r="R6785" s="35"/>
    </row>
    <row r="6786" spans="1:18" x14ac:dyDescent="0.3">
      <c r="A6786" s="40" t="s">
        <v>2256</v>
      </c>
      <c r="B6786" s="40" t="s">
        <v>216</v>
      </c>
      <c r="C6786" s="40" t="s">
        <v>117</v>
      </c>
      <c r="D6786" s="40" t="s">
        <v>2327</v>
      </c>
      <c r="E6786" s="88" t="s">
        <v>3016</v>
      </c>
      <c r="F6786" s="40" t="s">
        <v>2331</v>
      </c>
      <c r="G6786" s="81" t="s">
        <v>3076</v>
      </c>
      <c r="H6786" s="9" t="s">
        <v>10</v>
      </c>
      <c r="I6786" s="102">
        <v>32000</v>
      </c>
      <c r="J6786" s="102">
        <v>32000</v>
      </c>
      <c r="K6786" s="102"/>
      <c r="L6786" s="102">
        <f t="shared" si="2392"/>
        <v>0</v>
      </c>
      <c r="M6786" s="102">
        <v>0</v>
      </c>
      <c r="N6786" s="102"/>
      <c r="O6786" s="102"/>
      <c r="P6786" s="102">
        <f t="shared" si="2394"/>
        <v>0</v>
      </c>
      <c r="Q6786" s="102">
        <f t="shared" si="2395"/>
        <v>0</v>
      </c>
      <c r="R6786" s="35"/>
    </row>
    <row r="6787" spans="1:18" x14ac:dyDescent="0.3">
      <c r="A6787" s="40" t="s">
        <v>2256</v>
      </c>
      <c r="B6787" s="40" t="s">
        <v>216</v>
      </c>
      <c r="C6787" s="40" t="s">
        <v>117</v>
      </c>
      <c r="D6787" s="40" t="s">
        <v>2327</v>
      </c>
      <c r="E6787" s="88" t="s">
        <v>3016</v>
      </c>
      <c r="F6787" s="40" t="s">
        <v>2332</v>
      </c>
      <c r="G6787" s="81" t="s">
        <v>3076</v>
      </c>
      <c r="H6787" s="9" t="s">
        <v>8</v>
      </c>
      <c r="I6787" s="102">
        <v>0</v>
      </c>
      <c r="J6787" s="102">
        <v>0</v>
      </c>
      <c r="K6787" s="102"/>
      <c r="L6787" s="102">
        <f t="shared" si="2392"/>
        <v>0</v>
      </c>
      <c r="M6787" s="102">
        <v>0</v>
      </c>
      <c r="N6787" s="102"/>
      <c r="O6787" s="102"/>
      <c r="P6787" s="102">
        <f t="shared" si="2394"/>
        <v>0</v>
      </c>
      <c r="Q6787" s="102" t="str">
        <f t="shared" si="2395"/>
        <v>-</v>
      </c>
      <c r="R6787" s="35"/>
    </row>
    <row r="6788" spans="1:18" x14ac:dyDescent="0.3">
      <c r="A6788" s="40" t="s">
        <v>2256</v>
      </c>
      <c r="B6788" s="40" t="s">
        <v>216</v>
      </c>
      <c r="C6788" s="40" t="s">
        <v>117</v>
      </c>
      <c r="D6788" s="40" t="s">
        <v>2327</v>
      </c>
      <c r="E6788" s="88" t="s">
        <v>3016</v>
      </c>
      <c r="F6788" s="40" t="s">
        <v>2333</v>
      </c>
      <c r="G6788" s="81" t="s">
        <v>3076</v>
      </c>
      <c r="H6788" s="9" t="s">
        <v>11</v>
      </c>
      <c r="I6788" s="102">
        <v>10000</v>
      </c>
      <c r="J6788" s="102">
        <v>10000</v>
      </c>
      <c r="K6788" s="102"/>
      <c r="L6788" s="102">
        <f t="shared" si="2392"/>
        <v>3800</v>
      </c>
      <c r="M6788" s="102">
        <v>0</v>
      </c>
      <c r="N6788" s="102">
        <v>3800</v>
      </c>
      <c r="O6788" s="102"/>
      <c r="P6788" s="102">
        <f t="shared" si="2394"/>
        <v>3800</v>
      </c>
      <c r="Q6788" s="102">
        <f t="shared" si="2395"/>
        <v>38</v>
      </c>
      <c r="R6788" s="35"/>
    </row>
    <row r="6789" spans="1:18" x14ac:dyDescent="0.3">
      <c r="A6789" s="40" t="s">
        <v>2256</v>
      </c>
      <c r="B6789" s="40" t="s">
        <v>216</v>
      </c>
      <c r="C6789" s="40" t="s">
        <v>117</v>
      </c>
      <c r="D6789" s="40" t="s">
        <v>2327</v>
      </c>
      <c r="E6789" s="52" t="s">
        <v>124</v>
      </c>
      <c r="F6789" s="52" t="s">
        <v>0</v>
      </c>
      <c r="G6789" s="52" t="s">
        <v>0</v>
      </c>
      <c r="H6789" s="6" t="s">
        <v>14</v>
      </c>
      <c r="I6789" s="104">
        <f t="shared" ref="I6789:O6789" si="2401">SUM(I6790)</f>
        <v>141000</v>
      </c>
      <c r="J6789" s="104">
        <f t="shared" si="2401"/>
        <v>141000</v>
      </c>
      <c r="K6789" s="104">
        <f t="shared" si="2401"/>
        <v>0</v>
      </c>
      <c r="L6789" s="104">
        <f t="shared" si="2392"/>
        <v>38886</v>
      </c>
      <c r="M6789" s="104">
        <f t="shared" si="2401"/>
        <v>12886</v>
      </c>
      <c r="N6789" s="104">
        <f t="shared" si="2401"/>
        <v>14000</v>
      </c>
      <c r="O6789" s="104">
        <f t="shared" si="2401"/>
        <v>12000</v>
      </c>
      <c r="P6789" s="104">
        <f t="shared" si="2394"/>
        <v>38886</v>
      </c>
      <c r="Q6789" s="104">
        <f t="shared" si="2395"/>
        <v>27.578723404255317</v>
      </c>
      <c r="R6789" s="35"/>
    </row>
    <row r="6790" spans="1:18" x14ac:dyDescent="0.3">
      <c r="A6790" s="40" t="s">
        <v>2256</v>
      </c>
      <c r="B6790" s="40" t="s">
        <v>216</v>
      </c>
      <c r="C6790" s="40" t="s">
        <v>117</v>
      </c>
      <c r="D6790" s="40" t="s">
        <v>2327</v>
      </c>
      <c r="E6790" s="88" t="s">
        <v>3017</v>
      </c>
      <c r="F6790" s="40"/>
      <c r="G6790" s="81" t="s">
        <v>3076</v>
      </c>
      <c r="H6790" s="9" t="s">
        <v>15</v>
      </c>
      <c r="I6790" s="102">
        <v>141000</v>
      </c>
      <c r="J6790" s="102">
        <v>141000</v>
      </c>
      <c r="K6790" s="102"/>
      <c r="L6790" s="102">
        <f t="shared" si="2392"/>
        <v>38886</v>
      </c>
      <c r="M6790" s="102">
        <v>12886</v>
      </c>
      <c r="N6790" s="102">
        <v>14000</v>
      </c>
      <c r="O6790" s="102">
        <v>12000</v>
      </c>
      <c r="P6790" s="102">
        <f t="shared" si="2394"/>
        <v>38886</v>
      </c>
      <c r="Q6790" s="102">
        <f t="shared" si="2395"/>
        <v>27.578723404255317</v>
      </c>
      <c r="R6790" s="35"/>
    </row>
    <row r="6791" spans="1:18" x14ac:dyDescent="0.3">
      <c r="A6791" s="40" t="s">
        <v>2256</v>
      </c>
      <c r="B6791" s="40" t="s">
        <v>216</v>
      </c>
      <c r="C6791" s="40" t="s">
        <v>117</v>
      </c>
      <c r="D6791" s="40" t="s">
        <v>2327</v>
      </c>
      <c r="E6791" s="52" t="s">
        <v>125</v>
      </c>
      <c r="F6791" s="52" t="s">
        <v>0</v>
      </c>
      <c r="G6791" s="52" t="s">
        <v>0</v>
      </c>
      <c r="H6791" s="6" t="s">
        <v>16</v>
      </c>
      <c r="I6791" s="104">
        <f t="shared" ref="I6791:O6791" si="2402">SUM(I6792:I6800)</f>
        <v>488359</v>
      </c>
      <c r="J6791" s="104">
        <f t="shared" si="2402"/>
        <v>438359</v>
      </c>
      <c r="K6791" s="104">
        <f t="shared" si="2402"/>
        <v>0</v>
      </c>
      <c r="L6791" s="104">
        <f t="shared" si="2392"/>
        <v>93199</v>
      </c>
      <c r="M6791" s="104">
        <f t="shared" si="2402"/>
        <v>399</v>
      </c>
      <c r="N6791" s="104">
        <f t="shared" si="2402"/>
        <v>39750</v>
      </c>
      <c r="O6791" s="104">
        <f t="shared" si="2402"/>
        <v>53050</v>
      </c>
      <c r="P6791" s="104">
        <f t="shared" si="2394"/>
        <v>93199</v>
      </c>
      <c r="Q6791" s="104">
        <f t="shared" si="2395"/>
        <v>21.2608843436544</v>
      </c>
      <c r="R6791" s="35"/>
    </row>
    <row r="6792" spans="1:18" x14ac:dyDescent="0.3">
      <c r="A6792" s="40" t="s">
        <v>2256</v>
      </c>
      <c r="B6792" s="40" t="s">
        <v>216</v>
      </c>
      <c r="C6792" s="40" t="s">
        <v>117</v>
      </c>
      <c r="D6792" s="40" t="s">
        <v>2327</v>
      </c>
      <c r="E6792" s="88" t="s">
        <v>3018</v>
      </c>
      <c r="F6792" s="40"/>
      <c r="G6792" s="81" t="s">
        <v>3076</v>
      </c>
      <c r="H6792" s="9" t="s">
        <v>17</v>
      </c>
      <c r="I6792" s="102">
        <v>10000</v>
      </c>
      <c r="J6792" s="102">
        <v>10000</v>
      </c>
      <c r="K6792" s="102"/>
      <c r="L6792" s="102">
        <f t="shared" si="2392"/>
        <v>1700</v>
      </c>
      <c r="M6792" s="102">
        <v>0</v>
      </c>
      <c r="N6792" s="102">
        <v>200</v>
      </c>
      <c r="O6792" s="102">
        <v>1500</v>
      </c>
      <c r="P6792" s="102">
        <f t="shared" si="2394"/>
        <v>1700</v>
      </c>
      <c r="Q6792" s="102">
        <f t="shared" si="2395"/>
        <v>17</v>
      </c>
      <c r="R6792" s="35"/>
    </row>
    <row r="6793" spans="1:18" x14ac:dyDescent="0.3">
      <c r="A6793" s="40" t="s">
        <v>2256</v>
      </c>
      <c r="B6793" s="40" t="s">
        <v>216</v>
      </c>
      <c r="C6793" s="40" t="s">
        <v>117</v>
      </c>
      <c r="D6793" s="40" t="s">
        <v>2327</v>
      </c>
      <c r="E6793" s="88" t="s">
        <v>3031</v>
      </c>
      <c r="F6793" s="40"/>
      <c r="G6793" s="81" t="s">
        <v>3076</v>
      </c>
      <c r="H6793" s="9" t="s">
        <v>18</v>
      </c>
      <c r="I6793" s="102">
        <v>80000</v>
      </c>
      <c r="J6793" s="102">
        <v>75000</v>
      </c>
      <c r="K6793" s="102"/>
      <c r="L6793" s="102">
        <f t="shared" si="2392"/>
        <v>20000</v>
      </c>
      <c r="M6793" s="102">
        <v>0</v>
      </c>
      <c r="N6793" s="102">
        <v>10000</v>
      </c>
      <c r="O6793" s="102">
        <v>10000</v>
      </c>
      <c r="P6793" s="102">
        <f t="shared" si="2394"/>
        <v>20000</v>
      </c>
      <c r="Q6793" s="102">
        <f t="shared" si="2395"/>
        <v>26.666666666666668</v>
      </c>
      <c r="R6793" s="35"/>
    </row>
    <row r="6794" spans="1:18" x14ac:dyDescent="0.3">
      <c r="A6794" s="40" t="s">
        <v>2256</v>
      </c>
      <c r="B6794" s="40" t="s">
        <v>216</v>
      </c>
      <c r="C6794" s="40" t="s">
        <v>117</v>
      </c>
      <c r="D6794" s="40" t="s">
        <v>2327</v>
      </c>
      <c r="E6794" s="88" t="s">
        <v>3032</v>
      </c>
      <c r="F6794" s="40"/>
      <c r="G6794" s="81" t="s">
        <v>3076</v>
      </c>
      <c r="H6794" s="9" t="s">
        <v>19</v>
      </c>
      <c r="I6794" s="102">
        <v>30000</v>
      </c>
      <c r="J6794" s="102">
        <v>25000</v>
      </c>
      <c r="K6794" s="102"/>
      <c r="L6794" s="102">
        <f t="shared" si="2392"/>
        <v>5100</v>
      </c>
      <c r="M6794" s="102">
        <v>0</v>
      </c>
      <c r="N6794" s="102">
        <v>3000</v>
      </c>
      <c r="O6794" s="102">
        <v>2100</v>
      </c>
      <c r="P6794" s="102">
        <f t="shared" si="2394"/>
        <v>5100</v>
      </c>
      <c r="Q6794" s="102">
        <f t="shared" si="2395"/>
        <v>20.399999999999999</v>
      </c>
      <c r="R6794" s="35"/>
    </row>
    <row r="6795" spans="1:18" x14ac:dyDescent="0.3">
      <c r="A6795" s="40" t="s">
        <v>2256</v>
      </c>
      <c r="B6795" s="40" t="s">
        <v>216</v>
      </c>
      <c r="C6795" s="40" t="s">
        <v>117</v>
      </c>
      <c r="D6795" s="40" t="s">
        <v>2327</v>
      </c>
      <c r="E6795" s="88" t="s">
        <v>3026</v>
      </c>
      <c r="F6795" s="40"/>
      <c r="G6795" s="81" t="s">
        <v>3076</v>
      </c>
      <c r="H6795" s="9" t="s">
        <v>20</v>
      </c>
      <c r="I6795" s="102">
        <v>190000</v>
      </c>
      <c r="J6795" s="102">
        <v>170000</v>
      </c>
      <c r="K6795" s="102"/>
      <c r="L6795" s="102">
        <f t="shared" si="2392"/>
        <v>30000</v>
      </c>
      <c r="M6795" s="102">
        <v>0</v>
      </c>
      <c r="N6795" s="102">
        <v>10000</v>
      </c>
      <c r="O6795" s="102">
        <v>20000</v>
      </c>
      <c r="P6795" s="102">
        <f t="shared" si="2394"/>
        <v>30000</v>
      </c>
      <c r="Q6795" s="102">
        <f t="shared" si="2395"/>
        <v>17.647058823529413</v>
      </c>
      <c r="R6795" s="35"/>
    </row>
    <row r="6796" spans="1:18" x14ac:dyDescent="0.3">
      <c r="A6796" s="40" t="s">
        <v>2256</v>
      </c>
      <c r="B6796" s="40" t="s">
        <v>216</v>
      </c>
      <c r="C6796" s="40" t="s">
        <v>117</v>
      </c>
      <c r="D6796" s="40" t="s">
        <v>2327</v>
      </c>
      <c r="E6796" s="88" t="s">
        <v>3033</v>
      </c>
      <c r="F6796" s="40"/>
      <c r="G6796" s="81" t="s">
        <v>3076</v>
      </c>
      <c r="H6796" s="9" t="s">
        <v>21</v>
      </c>
      <c r="I6796" s="102">
        <v>15000</v>
      </c>
      <c r="J6796" s="102">
        <v>10000</v>
      </c>
      <c r="K6796" s="102"/>
      <c r="L6796" s="102">
        <f t="shared" si="2392"/>
        <v>1700</v>
      </c>
      <c r="M6796" s="102">
        <v>0</v>
      </c>
      <c r="N6796" s="102">
        <v>850</v>
      </c>
      <c r="O6796" s="102">
        <v>850</v>
      </c>
      <c r="P6796" s="102">
        <f t="shared" si="2394"/>
        <v>1700</v>
      </c>
      <c r="Q6796" s="102">
        <f t="shared" si="2395"/>
        <v>17</v>
      </c>
      <c r="R6796" s="35"/>
    </row>
    <row r="6797" spans="1:18" x14ac:dyDescent="0.3">
      <c r="A6797" s="40" t="s">
        <v>2256</v>
      </c>
      <c r="B6797" s="40" t="s">
        <v>216</v>
      </c>
      <c r="C6797" s="40" t="s">
        <v>117</v>
      </c>
      <c r="D6797" s="40" t="s">
        <v>2327</v>
      </c>
      <c r="E6797" s="88" t="s">
        <v>3034</v>
      </c>
      <c r="F6797" s="40"/>
      <c r="G6797" s="81" t="s">
        <v>3076</v>
      </c>
      <c r="H6797" s="9" t="s">
        <v>22</v>
      </c>
      <c r="I6797" s="102">
        <v>0</v>
      </c>
      <c r="J6797" s="102">
        <v>0</v>
      </c>
      <c r="K6797" s="102"/>
      <c r="L6797" s="102">
        <f t="shared" si="2392"/>
        <v>0</v>
      </c>
      <c r="M6797" s="102">
        <v>0</v>
      </c>
      <c r="N6797" s="102"/>
      <c r="O6797" s="102"/>
      <c r="P6797" s="102">
        <f t="shared" si="2394"/>
        <v>0</v>
      </c>
      <c r="Q6797" s="102" t="str">
        <f t="shared" si="2395"/>
        <v>-</v>
      </c>
      <c r="R6797" s="35"/>
    </row>
    <row r="6798" spans="1:18" x14ac:dyDescent="0.3">
      <c r="A6798" s="40" t="s">
        <v>2256</v>
      </c>
      <c r="B6798" s="40" t="s">
        <v>216</v>
      </c>
      <c r="C6798" s="40" t="s">
        <v>117</v>
      </c>
      <c r="D6798" s="40" t="s">
        <v>2327</v>
      </c>
      <c r="E6798" s="88" t="s">
        <v>3035</v>
      </c>
      <c r="F6798" s="40"/>
      <c r="G6798" s="81" t="s">
        <v>3076</v>
      </c>
      <c r="H6798" s="9" t="s">
        <v>23</v>
      </c>
      <c r="I6798" s="102">
        <v>30000</v>
      </c>
      <c r="J6798" s="102">
        <v>25000</v>
      </c>
      <c r="K6798" s="102"/>
      <c r="L6798" s="102">
        <f t="shared" si="2392"/>
        <v>4200</v>
      </c>
      <c r="M6798" s="102">
        <v>0</v>
      </c>
      <c r="N6798" s="102">
        <v>2100</v>
      </c>
      <c r="O6798" s="102">
        <v>2100</v>
      </c>
      <c r="P6798" s="102">
        <f t="shared" si="2394"/>
        <v>4200</v>
      </c>
      <c r="Q6798" s="102">
        <f t="shared" si="2395"/>
        <v>16.8</v>
      </c>
      <c r="R6798" s="35"/>
    </row>
    <row r="6799" spans="1:18" x14ac:dyDescent="0.3">
      <c r="A6799" s="40" t="s">
        <v>2256</v>
      </c>
      <c r="B6799" s="40" t="s">
        <v>216</v>
      </c>
      <c r="C6799" s="40" t="s">
        <v>117</v>
      </c>
      <c r="D6799" s="40" t="s">
        <v>2327</v>
      </c>
      <c r="E6799" s="88" t="s">
        <v>3036</v>
      </c>
      <c r="F6799" s="40"/>
      <c r="G6799" s="81" t="s">
        <v>3076</v>
      </c>
      <c r="H6799" s="9" t="s">
        <v>24</v>
      </c>
      <c r="I6799" s="102">
        <v>10000</v>
      </c>
      <c r="J6799" s="102">
        <v>10000</v>
      </c>
      <c r="K6799" s="102"/>
      <c r="L6799" s="102">
        <f t="shared" si="2392"/>
        <v>3000</v>
      </c>
      <c r="M6799" s="102">
        <v>0</v>
      </c>
      <c r="N6799" s="102"/>
      <c r="O6799" s="102">
        <v>3000</v>
      </c>
      <c r="P6799" s="102">
        <f t="shared" si="2394"/>
        <v>3000</v>
      </c>
      <c r="Q6799" s="102">
        <f t="shared" si="2395"/>
        <v>30</v>
      </c>
      <c r="R6799" s="35"/>
    </row>
    <row r="6800" spans="1:18" x14ac:dyDescent="0.3">
      <c r="A6800" s="41" t="s">
        <v>2256</v>
      </c>
      <c r="B6800" s="41" t="s">
        <v>216</v>
      </c>
      <c r="C6800" s="41" t="s">
        <v>117</v>
      </c>
      <c r="D6800" s="41" t="s">
        <v>2327</v>
      </c>
      <c r="E6800" s="41" t="s">
        <v>127</v>
      </c>
      <c r="F6800" s="40" t="s">
        <v>0</v>
      </c>
      <c r="G6800" s="81" t="s">
        <v>0</v>
      </c>
      <c r="H6800" s="6" t="s">
        <v>25</v>
      </c>
      <c r="I6800" s="104">
        <f t="shared" ref="I6800:O6800" si="2403">SUM(I6801:I6803)</f>
        <v>123359</v>
      </c>
      <c r="J6800" s="104">
        <f t="shared" si="2403"/>
        <v>113359</v>
      </c>
      <c r="K6800" s="104">
        <f t="shared" si="2403"/>
        <v>0</v>
      </c>
      <c r="L6800" s="104">
        <f t="shared" si="2392"/>
        <v>27499</v>
      </c>
      <c r="M6800" s="104">
        <f t="shared" si="2403"/>
        <v>399</v>
      </c>
      <c r="N6800" s="104">
        <f t="shared" si="2403"/>
        <v>13600</v>
      </c>
      <c r="O6800" s="104">
        <f t="shared" si="2403"/>
        <v>13500</v>
      </c>
      <c r="P6800" s="104">
        <f t="shared" si="2394"/>
        <v>27499</v>
      </c>
      <c r="Q6800" s="104">
        <f t="shared" si="2395"/>
        <v>24.25832973120793</v>
      </c>
      <c r="R6800" s="35"/>
    </row>
    <row r="6801" spans="1:18" x14ac:dyDescent="0.3">
      <c r="A6801" s="40" t="s">
        <v>2256</v>
      </c>
      <c r="B6801" s="40" t="s">
        <v>216</v>
      </c>
      <c r="C6801" s="40" t="s">
        <v>117</v>
      </c>
      <c r="D6801" s="40" t="s">
        <v>2327</v>
      </c>
      <c r="E6801" s="88" t="s">
        <v>3019</v>
      </c>
      <c r="F6801" s="40"/>
      <c r="G6801" s="81" t="s">
        <v>3076</v>
      </c>
      <c r="H6801" s="9" t="s">
        <v>25</v>
      </c>
      <c r="I6801" s="102">
        <v>117859</v>
      </c>
      <c r="J6801" s="102">
        <v>107859</v>
      </c>
      <c r="K6801" s="102"/>
      <c r="L6801" s="102">
        <f t="shared" si="2392"/>
        <v>26000</v>
      </c>
      <c r="M6801" s="102">
        <v>0</v>
      </c>
      <c r="N6801" s="102">
        <v>13000</v>
      </c>
      <c r="O6801" s="102">
        <v>13000</v>
      </c>
      <c r="P6801" s="102">
        <f t="shared" si="2394"/>
        <v>26000</v>
      </c>
      <c r="Q6801" s="102">
        <f t="shared" si="2395"/>
        <v>24.105545202532934</v>
      </c>
      <c r="R6801" s="35"/>
    </row>
    <row r="6802" spans="1:18" x14ac:dyDescent="0.3">
      <c r="A6802" s="40" t="s">
        <v>2256</v>
      </c>
      <c r="B6802" s="40" t="s">
        <v>216</v>
      </c>
      <c r="C6802" s="40" t="s">
        <v>117</v>
      </c>
      <c r="D6802" s="40" t="s">
        <v>2327</v>
      </c>
      <c r="E6802" s="88" t="s">
        <v>3019</v>
      </c>
      <c r="F6802" s="40" t="s">
        <v>2334</v>
      </c>
      <c r="G6802" s="81" t="s">
        <v>3076</v>
      </c>
      <c r="H6802" s="9" t="s">
        <v>135</v>
      </c>
      <c r="I6802" s="102">
        <v>4500</v>
      </c>
      <c r="J6802" s="102">
        <v>4500</v>
      </c>
      <c r="K6802" s="102"/>
      <c r="L6802" s="102">
        <f t="shared" si="2392"/>
        <v>1499</v>
      </c>
      <c r="M6802" s="102">
        <v>399</v>
      </c>
      <c r="N6802" s="102">
        <v>600</v>
      </c>
      <c r="O6802" s="102">
        <v>500</v>
      </c>
      <c r="P6802" s="102">
        <f t="shared" si="2394"/>
        <v>1499</v>
      </c>
      <c r="Q6802" s="102">
        <f t="shared" si="2395"/>
        <v>33.311111111111117</v>
      </c>
      <c r="R6802" s="35"/>
    </row>
    <row r="6803" spans="1:18" ht="20.399999999999999" x14ac:dyDescent="0.3">
      <c r="A6803" s="40" t="s">
        <v>2256</v>
      </c>
      <c r="B6803" s="40" t="s">
        <v>216</v>
      </c>
      <c r="C6803" s="40" t="s">
        <v>117</v>
      </c>
      <c r="D6803" s="40" t="s">
        <v>2327</v>
      </c>
      <c r="E6803" s="88" t="s">
        <v>3019</v>
      </c>
      <c r="F6803" s="40" t="s">
        <v>2335</v>
      </c>
      <c r="G6803" s="81" t="s">
        <v>3059</v>
      </c>
      <c r="H6803" s="9" t="s">
        <v>141</v>
      </c>
      <c r="I6803" s="102">
        <v>1000</v>
      </c>
      <c r="J6803" s="102">
        <v>1000</v>
      </c>
      <c r="K6803" s="102"/>
      <c r="L6803" s="102">
        <f t="shared" si="2392"/>
        <v>0</v>
      </c>
      <c r="M6803" s="102">
        <v>0</v>
      </c>
      <c r="N6803" s="102"/>
      <c r="O6803" s="102"/>
      <c r="P6803" s="102">
        <f t="shared" si="2394"/>
        <v>0</v>
      </c>
      <c r="Q6803" s="102">
        <f t="shared" si="2395"/>
        <v>0</v>
      </c>
      <c r="R6803" s="35"/>
    </row>
    <row r="6804" spans="1:18" s="34" customFormat="1" ht="20.399999999999999" x14ac:dyDescent="0.3">
      <c r="A6804" s="43" t="s">
        <v>0</v>
      </c>
      <c r="B6804" s="43" t="s">
        <v>0</v>
      </c>
      <c r="C6804" s="43" t="s">
        <v>0</v>
      </c>
      <c r="D6804" s="49" t="s">
        <v>0</v>
      </c>
      <c r="E6804" s="49" t="s">
        <v>0</v>
      </c>
      <c r="F6804" s="49" t="s">
        <v>0</v>
      </c>
      <c r="G6804" s="49" t="s">
        <v>0</v>
      </c>
      <c r="H6804" s="21" t="s">
        <v>35</v>
      </c>
      <c r="I6804" s="112">
        <f t="shared" ref="I6804:O6805" si="2404">SUM(I6805)</f>
        <v>100</v>
      </c>
      <c r="J6804" s="112">
        <f t="shared" si="2404"/>
        <v>100</v>
      </c>
      <c r="K6804" s="112">
        <f t="shared" si="2404"/>
        <v>0</v>
      </c>
      <c r="L6804" s="112">
        <f t="shared" si="2392"/>
        <v>0</v>
      </c>
      <c r="M6804" s="112">
        <f t="shared" si="2404"/>
        <v>0</v>
      </c>
      <c r="N6804" s="112">
        <f t="shared" si="2404"/>
        <v>0</v>
      </c>
      <c r="O6804" s="112">
        <f t="shared" si="2404"/>
        <v>0</v>
      </c>
      <c r="P6804" s="112">
        <f t="shared" si="2394"/>
        <v>0</v>
      </c>
      <c r="Q6804" s="112">
        <f t="shared" si="2395"/>
        <v>0</v>
      </c>
      <c r="R6804" s="35"/>
    </row>
    <row r="6805" spans="1:18" x14ac:dyDescent="0.3">
      <c r="A6805" s="40" t="s">
        <v>2256</v>
      </c>
      <c r="B6805" s="40" t="s">
        <v>216</v>
      </c>
      <c r="C6805" s="40" t="s">
        <v>117</v>
      </c>
      <c r="D6805" s="40" t="s">
        <v>2327</v>
      </c>
      <c r="E6805" s="52" t="s">
        <v>142</v>
      </c>
      <c r="F6805" s="52" t="s">
        <v>0</v>
      </c>
      <c r="G6805" s="52" t="s">
        <v>0</v>
      </c>
      <c r="H6805" s="6" t="s">
        <v>27</v>
      </c>
      <c r="I6805" s="104">
        <f t="shared" si="2404"/>
        <v>100</v>
      </c>
      <c r="J6805" s="104">
        <f t="shared" si="2404"/>
        <v>100</v>
      </c>
      <c r="K6805" s="104">
        <f t="shared" si="2404"/>
        <v>0</v>
      </c>
      <c r="L6805" s="104">
        <f t="shared" si="2392"/>
        <v>0</v>
      </c>
      <c r="M6805" s="104">
        <f t="shared" si="2404"/>
        <v>0</v>
      </c>
      <c r="N6805" s="104">
        <f t="shared" si="2404"/>
        <v>0</v>
      </c>
      <c r="O6805" s="104">
        <f t="shared" si="2404"/>
        <v>0</v>
      </c>
      <c r="P6805" s="104">
        <f t="shared" si="2394"/>
        <v>0</v>
      </c>
      <c r="Q6805" s="104">
        <f t="shared" si="2395"/>
        <v>0</v>
      </c>
      <c r="R6805" s="35"/>
    </row>
    <row r="6806" spans="1:18" x14ac:dyDescent="0.3">
      <c r="A6806" s="40" t="s">
        <v>2256</v>
      </c>
      <c r="B6806" s="40" t="s">
        <v>216</v>
      </c>
      <c r="C6806" s="40" t="s">
        <v>117</v>
      </c>
      <c r="D6806" s="40" t="s">
        <v>2327</v>
      </c>
      <c r="E6806" s="88" t="s">
        <v>3021</v>
      </c>
      <c r="F6806" s="40"/>
      <c r="G6806" s="81" t="s">
        <v>3059</v>
      </c>
      <c r="H6806" s="9" t="s">
        <v>34</v>
      </c>
      <c r="I6806" s="102">
        <v>100</v>
      </c>
      <c r="J6806" s="102">
        <v>100</v>
      </c>
      <c r="K6806" s="102"/>
      <c r="L6806" s="102">
        <f t="shared" si="2392"/>
        <v>0</v>
      </c>
      <c r="M6806" s="102">
        <v>0</v>
      </c>
      <c r="N6806" s="102"/>
      <c r="O6806" s="102"/>
      <c r="P6806" s="102">
        <f t="shared" si="2394"/>
        <v>0</v>
      </c>
      <c r="Q6806" s="102">
        <f t="shared" si="2395"/>
        <v>0</v>
      </c>
      <c r="R6806" s="35"/>
    </row>
    <row r="6807" spans="1:18" s="34" customFormat="1" ht="20.399999999999999" x14ac:dyDescent="0.3">
      <c r="A6807" s="43" t="s">
        <v>0</v>
      </c>
      <c r="B6807" s="43" t="s">
        <v>0</v>
      </c>
      <c r="C6807" s="43" t="s">
        <v>0</v>
      </c>
      <c r="D6807" s="49" t="s">
        <v>0</v>
      </c>
      <c r="E6807" s="49" t="s">
        <v>0</v>
      </c>
      <c r="F6807" s="49" t="s">
        <v>0</v>
      </c>
      <c r="G6807" s="49" t="s">
        <v>0</v>
      </c>
      <c r="H6807" s="21" t="s">
        <v>53</v>
      </c>
      <c r="I6807" s="112">
        <f t="shared" ref="I6807:O6807" si="2405">SUM(I6808)</f>
        <v>10000</v>
      </c>
      <c r="J6807" s="112">
        <f t="shared" si="2405"/>
        <v>0</v>
      </c>
      <c r="K6807" s="112">
        <f t="shared" si="2405"/>
        <v>0</v>
      </c>
      <c r="L6807" s="112">
        <f t="shared" si="2392"/>
        <v>0</v>
      </c>
      <c r="M6807" s="112">
        <f t="shared" si="2405"/>
        <v>0</v>
      </c>
      <c r="N6807" s="112">
        <f t="shared" si="2405"/>
        <v>0</v>
      </c>
      <c r="O6807" s="112">
        <f t="shared" si="2405"/>
        <v>0</v>
      </c>
      <c r="P6807" s="112">
        <f t="shared" si="2394"/>
        <v>0</v>
      </c>
      <c r="Q6807" s="112" t="str">
        <f t="shared" si="2395"/>
        <v>-</v>
      </c>
      <c r="R6807" s="35"/>
    </row>
    <row r="6808" spans="1:18" x14ac:dyDescent="0.3">
      <c r="A6808" s="40" t="s">
        <v>2256</v>
      </c>
      <c r="B6808" s="40" t="s">
        <v>216</v>
      </c>
      <c r="C6808" s="40" t="s">
        <v>117</v>
      </c>
      <c r="D6808" s="40" t="s">
        <v>2327</v>
      </c>
      <c r="E6808" s="52" t="s">
        <v>149</v>
      </c>
      <c r="F6808" s="52" t="s">
        <v>0</v>
      </c>
      <c r="G6808" s="52" t="s">
        <v>0</v>
      </c>
      <c r="H6808" s="6" t="s">
        <v>46</v>
      </c>
      <c r="I6808" s="104">
        <f>SUM(I6809:I6810)</f>
        <v>10000</v>
      </c>
      <c r="J6808" s="104">
        <f>SUM(J6809:J6810)</f>
        <v>0</v>
      </c>
      <c r="K6808" s="104">
        <f>SUM(K6809:K6810)</f>
        <v>0</v>
      </c>
      <c r="L6808" s="104">
        <f t="shared" si="2392"/>
        <v>0</v>
      </c>
      <c r="M6808" s="104">
        <f>SUM(M6809:M6810)</f>
        <v>0</v>
      </c>
      <c r="N6808" s="104">
        <f t="shared" ref="N6808:O6808" si="2406">SUM(N6809:N6810)</f>
        <v>0</v>
      </c>
      <c r="O6808" s="104">
        <f t="shared" si="2406"/>
        <v>0</v>
      </c>
      <c r="P6808" s="104">
        <f t="shared" si="2394"/>
        <v>0</v>
      </c>
      <c r="Q6808" s="104" t="str">
        <f t="shared" si="2395"/>
        <v>-</v>
      </c>
      <c r="R6808" s="35"/>
    </row>
    <row r="6809" spans="1:18" x14ac:dyDescent="0.3">
      <c r="A6809" s="40" t="s">
        <v>2256</v>
      </c>
      <c r="B6809" s="40" t="s">
        <v>216</v>
      </c>
      <c r="C6809" s="40" t="s">
        <v>117</v>
      </c>
      <c r="D6809" s="40" t="s">
        <v>2327</v>
      </c>
      <c r="E6809" s="88" t="s">
        <v>3022</v>
      </c>
      <c r="F6809" s="40"/>
      <c r="G6809" s="81" t="s">
        <v>3076</v>
      </c>
      <c r="H6809" s="9" t="s">
        <v>49</v>
      </c>
      <c r="I6809" s="102">
        <v>5000</v>
      </c>
      <c r="J6809" s="102">
        <v>0</v>
      </c>
      <c r="K6809" s="102"/>
      <c r="L6809" s="102">
        <f t="shared" si="2392"/>
        <v>0</v>
      </c>
      <c r="M6809" s="102">
        <v>0</v>
      </c>
      <c r="N6809" s="102"/>
      <c r="O6809" s="102"/>
      <c r="P6809" s="102">
        <f t="shared" si="2394"/>
        <v>0</v>
      </c>
      <c r="Q6809" s="102" t="str">
        <f t="shared" si="2395"/>
        <v>-</v>
      </c>
      <c r="R6809" s="35"/>
    </row>
    <row r="6810" spans="1:18" x14ac:dyDescent="0.3">
      <c r="A6810" s="40" t="s">
        <v>2256</v>
      </c>
      <c r="B6810" s="40" t="s">
        <v>216</v>
      </c>
      <c r="C6810" s="40" t="s">
        <v>117</v>
      </c>
      <c r="D6810" s="40" t="s">
        <v>2327</v>
      </c>
      <c r="E6810" s="88" t="s">
        <v>3037</v>
      </c>
      <c r="F6810" s="40"/>
      <c r="G6810" s="81" t="s">
        <v>3076</v>
      </c>
      <c r="H6810" s="9" t="s">
        <v>52</v>
      </c>
      <c r="I6810" s="102">
        <v>5000</v>
      </c>
      <c r="J6810" s="102">
        <v>0</v>
      </c>
      <c r="K6810" s="102"/>
      <c r="L6810" s="102">
        <f t="shared" si="2392"/>
        <v>0</v>
      </c>
      <c r="M6810" s="102">
        <v>0</v>
      </c>
      <c r="N6810" s="102"/>
      <c r="O6810" s="102"/>
      <c r="P6810" s="102">
        <f t="shared" si="2394"/>
        <v>0</v>
      </c>
      <c r="Q6810" s="102" t="str">
        <f t="shared" si="2395"/>
        <v>-</v>
      </c>
      <c r="R6810" s="35"/>
    </row>
    <row r="6811" spans="1:18" s="34" customFormat="1" ht="20.399999999999999" x14ac:dyDescent="0.3">
      <c r="A6811" s="49" t="s">
        <v>0</v>
      </c>
      <c r="B6811" s="49" t="s">
        <v>0</v>
      </c>
      <c r="C6811" s="49" t="s">
        <v>0</v>
      </c>
      <c r="D6811" s="49" t="s">
        <v>0</v>
      </c>
      <c r="E6811" s="49" t="s">
        <v>0</v>
      </c>
      <c r="F6811" s="49" t="s">
        <v>0</v>
      </c>
      <c r="G6811" s="49" t="s">
        <v>0</v>
      </c>
      <c r="H6811" s="21" t="s">
        <v>2336</v>
      </c>
      <c r="I6811" s="112">
        <f t="shared" ref="I6811:O6811" si="2407">SUM(I6807,I6804,I6780)</f>
        <v>2221919</v>
      </c>
      <c r="J6811" s="112">
        <f t="shared" si="2407"/>
        <v>2161919</v>
      </c>
      <c r="K6811" s="112">
        <f t="shared" si="2407"/>
        <v>0</v>
      </c>
      <c r="L6811" s="112">
        <f t="shared" si="2392"/>
        <v>530555</v>
      </c>
      <c r="M6811" s="112">
        <f t="shared" si="2407"/>
        <v>151055</v>
      </c>
      <c r="N6811" s="112">
        <f t="shared" si="2407"/>
        <v>185850</v>
      </c>
      <c r="O6811" s="112">
        <f t="shared" si="2407"/>
        <v>193650</v>
      </c>
      <c r="P6811" s="112">
        <f t="shared" si="2394"/>
        <v>530555</v>
      </c>
      <c r="Q6811" s="112">
        <f t="shared" si="2395"/>
        <v>24.540928684192146</v>
      </c>
      <c r="R6811" s="35"/>
    </row>
    <row r="6812" spans="1:18" ht="15" thickBot="1" x14ac:dyDescent="0.35">
      <c r="A6812" s="81" t="s">
        <v>0</v>
      </c>
      <c r="B6812" s="81" t="s">
        <v>0</v>
      </c>
      <c r="C6812" s="81" t="s">
        <v>0</v>
      </c>
      <c r="D6812" s="81" t="s">
        <v>0</v>
      </c>
      <c r="E6812" s="81" t="s">
        <v>0</v>
      </c>
      <c r="F6812" s="81" t="s">
        <v>0</v>
      </c>
      <c r="G6812" s="81" t="s">
        <v>0</v>
      </c>
      <c r="H6812" s="6" t="s">
        <v>152</v>
      </c>
      <c r="I6812" s="104">
        <v>71</v>
      </c>
      <c r="J6812" s="104">
        <v>71</v>
      </c>
      <c r="K6812" s="104"/>
      <c r="L6812" s="104"/>
      <c r="M6812" s="104"/>
      <c r="N6812" s="104"/>
      <c r="O6812" s="104"/>
      <c r="P6812" s="104"/>
      <c r="Q6812" s="104"/>
      <c r="R6812" s="35"/>
    </row>
    <row r="6813" spans="1:18" s="34" customFormat="1" ht="31.2" thickBot="1" x14ac:dyDescent="0.35">
      <c r="A6813" s="127" t="s">
        <v>0</v>
      </c>
      <c r="B6813" s="127" t="s">
        <v>0</v>
      </c>
      <c r="C6813" s="127" t="s">
        <v>0</v>
      </c>
      <c r="D6813" s="127" t="s">
        <v>0</v>
      </c>
      <c r="E6813" s="127" t="s">
        <v>0</v>
      </c>
      <c r="F6813" s="127" t="s">
        <v>0</v>
      </c>
      <c r="G6813" s="127" t="s">
        <v>0</v>
      </c>
      <c r="H6813" s="29" t="s">
        <v>63</v>
      </c>
      <c r="I6813" s="124" t="s">
        <v>3013</v>
      </c>
      <c r="J6813" s="124" t="s">
        <v>2</v>
      </c>
      <c r="K6813" s="124" t="s">
        <v>3097</v>
      </c>
      <c r="L6813" s="124" t="s">
        <v>3097</v>
      </c>
      <c r="M6813" s="124" t="s">
        <v>3098</v>
      </c>
      <c r="N6813" s="124" t="s">
        <v>3099</v>
      </c>
      <c r="O6813" s="124" t="s">
        <v>3100</v>
      </c>
      <c r="P6813" s="124" t="s">
        <v>3097</v>
      </c>
      <c r="Q6813" s="126" t="s">
        <v>3101</v>
      </c>
      <c r="R6813" s="35"/>
    </row>
    <row r="6814" spans="1:18" x14ac:dyDescent="0.3">
      <c r="A6814" s="128"/>
      <c r="B6814" s="128"/>
      <c r="C6814" s="128"/>
      <c r="D6814" s="128"/>
      <c r="E6814" s="128"/>
      <c r="F6814" s="128"/>
      <c r="G6814" s="128"/>
      <c r="H6814" s="10" t="s">
        <v>0</v>
      </c>
      <c r="I6814" s="103">
        <v>1</v>
      </c>
      <c r="J6814" s="103">
        <v>2</v>
      </c>
      <c r="K6814" s="103">
        <v>3</v>
      </c>
      <c r="L6814" s="103" t="s">
        <v>3</v>
      </c>
      <c r="M6814" s="103">
        <v>5</v>
      </c>
      <c r="N6814" s="103">
        <v>6</v>
      </c>
      <c r="O6814" s="103">
        <v>7</v>
      </c>
      <c r="P6814" s="103" t="s">
        <v>3102</v>
      </c>
      <c r="Q6814" s="103">
        <v>9</v>
      </c>
      <c r="R6814" s="35"/>
    </row>
    <row r="6815" spans="1:18" x14ac:dyDescent="0.3">
      <c r="A6815" s="128"/>
      <c r="B6815" s="128"/>
      <c r="C6815" s="128"/>
      <c r="D6815" s="128"/>
      <c r="E6815" s="128"/>
      <c r="F6815" s="128"/>
      <c r="G6815" s="128"/>
      <c r="H6815" s="11" t="s">
        <v>106</v>
      </c>
      <c r="I6815" s="105">
        <f>SUM(I6782,I6784,I6785,I6786,I6787,I6788,I6790,I6792,I6793,I6794,I6795,I6796,I6797,I6798,I6799,I6801,I6802,I6809,I6810)</f>
        <v>2220819</v>
      </c>
      <c r="J6815" s="105">
        <f>SUM(J6782,J6784,J6785,J6786,J6787,J6788,J6790,J6792,J6793,J6794,J6795,J6796,J6797,J6798,J6799,J6801,J6802,J6809,J6810)</f>
        <v>2160819</v>
      </c>
      <c r="K6815" s="105">
        <f>SUM(K6782,K6784,K6785,K6786,K6787,K6788,K6790,K6792,K6793,K6794,K6795,K6796,K6797,K6798,K6799,K6801,K6802,K6809,K6810)</f>
        <v>0</v>
      </c>
      <c r="L6815" s="105">
        <f t="shared" si="2392"/>
        <v>530555</v>
      </c>
      <c r="M6815" s="105">
        <f>SUM(M6782,M6784,M6785,M6786,M6787,M6788,M6790,M6792,M6793,M6794,M6795,M6796,M6797,M6798,M6799,M6801,M6802,M6809,M6810)</f>
        <v>151055</v>
      </c>
      <c r="N6815" s="105">
        <f t="shared" ref="N6815:O6815" si="2408">SUM(N6782,N6784,N6785,N6786,N6787,N6788,N6790,N6792,N6793,N6794,N6795,N6796,N6797,N6798,N6799,N6801,N6802,N6809,N6810)</f>
        <v>185850</v>
      </c>
      <c r="O6815" s="105">
        <f t="shared" si="2408"/>
        <v>193650</v>
      </c>
      <c r="P6815" s="105">
        <f t="shared" si="2394"/>
        <v>530555</v>
      </c>
      <c r="Q6815" s="105">
        <f t="shared" si="2395"/>
        <v>24.553421642442057</v>
      </c>
      <c r="R6815" s="35"/>
    </row>
    <row r="6816" spans="1:18" x14ac:dyDescent="0.3">
      <c r="A6816" s="128"/>
      <c r="B6816" s="128"/>
      <c r="C6816" s="128"/>
      <c r="D6816" s="128"/>
      <c r="E6816" s="128"/>
      <c r="F6816" s="128"/>
      <c r="G6816" s="128"/>
      <c r="H6816" s="11" t="s">
        <v>107</v>
      </c>
      <c r="I6816" s="105">
        <f>SUM(I6803,I6806)</f>
        <v>1100</v>
      </c>
      <c r="J6816" s="105">
        <f>SUM(J6803,J6806)</f>
        <v>1100</v>
      </c>
      <c r="K6816" s="105">
        <f>SUM(K6803,K6806)</f>
        <v>0</v>
      </c>
      <c r="L6816" s="105">
        <f t="shared" si="2392"/>
        <v>0</v>
      </c>
      <c r="M6816" s="105">
        <f>SUM(M6803,M6806)</f>
        <v>0</v>
      </c>
      <c r="N6816" s="105">
        <f t="shared" ref="N6816:O6816" si="2409">SUM(N6803,N6806)</f>
        <v>0</v>
      </c>
      <c r="O6816" s="105">
        <f t="shared" si="2409"/>
        <v>0</v>
      </c>
      <c r="P6816" s="105">
        <f t="shared" si="2394"/>
        <v>0</v>
      </c>
      <c r="Q6816" s="105">
        <f t="shared" si="2395"/>
        <v>0</v>
      </c>
      <c r="R6816" s="35"/>
    </row>
    <row r="6817" spans="1:18" x14ac:dyDescent="0.3">
      <c r="A6817" s="128"/>
      <c r="B6817" s="128"/>
      <c r="C6817" s="128"/>
      <c r="D6817" s="128"/>
      <c r="E6817" s="128"/>
      <c r="F6817" s="128"/>
      <c r="G6817" s="128"/>
      <c r="H6817" s="12" t="s">
        <v>62</v>
      </c>
      <c r="I6817" s="105">
        <f>SUM(I6815:I6816)</f>
        <v>2221919</v>
      </c>
      <c r="J6817" s="105">
        <f>SUM(J6815:J6816)</f>
        <v>2161919</v>
      </c>
      <c r="K6817" s="105">
        <f>SUM(K6815:K6816)</f>
        <v>0</v>
      </c>
      <c r="L6817" s="105">
        <f t="shared" si="2392"/>
        <v>530555</v>
      </c>
      <c r="M6817" s="105">
        <f>SUM(M6815:M6816)</f>
        <v>151055</v>
      </c>
      <c r="N6817" s="105">
        <f t="shared" ref="N6817:O6817" si="2410">SUM(N6815:N6816)</f>
        <v>185850</v>
      </c>
      <c r="O6817" s="105">
        <f t="shared" si="2410"/>
        <v>193650</v>
      </c>
      <c r="P6817" s="105">
        <f t="shared" si="2394"/>
        <v>530555</v>
      </c>
      <c r="Q6817" s="105">
        <f t="shared" si="2395"/>
        <v>24.540928684192146</v>
      </c>
      <c r="R6817" s="35"/>
    </row>
    <row r="6818" spans="1:18" x14ac:dyDescent="0.3">
      <c r="A6818" s="129"/>
      <c r="B6818" s="129"/>
      <c r="C6818" s="129"/>
      <c r="D6818" s="129"/>
      <c r="E6818" s="129"/>
      <c r="F6818" s="129"/>
      <c r="G6818" s="129"/>
      <c r="R6818" s="35"/>
    </row>
    <row r="6819" spans="1:18" x14ac:dyDescent="0.3">
      <c r="A6819" s="81" t="s">
        <v>0</v>
      </c>
      <c r="B6819" s="81" t="s">
        <v>0</v>
      </c>
      <c r="C6819" s="81" t="s">
        <v>0</v>
      </c>
      <c r="D6819" s="81" t="s">
        <v>0</v>
      </c>
      <c r="E6819" s="81" t="s">
        <v>0</v>
      </c>
      <c r="F6819" s="81" t="s">
        <v>0</v>
      </c>
      <c r="G6819" s="81" t="s">
        <v>0</v>
      </c>
      <c r="H6819" s="13" t="s">
        <v>0</v>
      </c>
      <c r="I6819" s="106"/>
      <c r="J6819" s="106"/>
      <c r="K6819" s="106"/>
      <c r="L6819" s="106"/>
      <c r="M6819" s="106"/>
      <c r="N6819" s="106"/>
      <c r="O6819" s="106"/>
      <c r="P6819" s="106"/>
      <c r="Q6819" s="106"/>
      <c r="R6819" s="35"/>
    </row>
    <row r="6820" spans="1:18" s="34" customFormat="1" x14ac:dyDescent="0.3">
      <c r="A6820" s="49" t="s">
        <v>0</v>
      </c>
      <c r="B6820" s="49" t="s">
        <v>0</v>
      </c>
      <c r="C6820" s="49" t="s">
        <v>0</v>
      </c>
      <c r="D6820" s="49" t="s">
        <v>0</v>
      </c>
      <c r="E6820" s="49" t="s">
        <v>0</v>
      </c>
      <c r="F6820" s="49" t="s">
        <v>0</v>
      </c>
      <c r="G6820" s="49" t="s">
        <v>0</v>
      </c>
      <c r="H6820" s="21" t="s">
        <v>2337</v>
      </c>
      <c r="I6820" s="112">
        <f>SUM(I6811)</f>
        <v>2221919</v>
      </c>
      <c r="J6820" s="112">
        <f>SUM(J6811)</f>
        <v>2161919</v>
      </c>
      <c r="K6820" s="112">
        <f>SUM(K6811)</f>
        <v>0</v>
      </c>
      <c r="L6820" s="112">
        <f t="shared" si="2392"/>
        <v>530555</v>
      </c>
      <c r="M6820" s="112">
        <f>SUM(M6811)</f>
        <v>151055</v>
      </c>
      <c r="N6820" s="112">
        <f t="shared" ref="N6820:O6820" si="2411">SUM(N6811)</f>
        <v>185850</v>
      </c>
      <c r="O6820" s="112">
        <f t="shared" si="2411"/>
        <v>193650</v>
      </c>
      <c r="P6820" s="112">
        <f t="shared" si="2394"/>
        <v>530555</v>
      </c>
      <c r="Q6820" s="112">
        <f t="shared" si="2395"/>
        <v>24.540928684192146</v>
      </c>
      <c r="R6820" s="35"/>
    </row>
    <row r="6821" spans="1:18" x14ac:dyDescent="0.3">
      <c r="A6821" s="81" t="s">
        <v>0</v>
      </c>
      <c r="B6821" s="81" t="s">
        <v>0</v>
      </c>
      <c r="C6821" s="81" t="s">
        <v>0</v>
      </c>
      <c r="D6821" s="81" t="s">
        <v>0</v>
      </c>
      <c r="E6821" s="81" t="s">
        <v>0</v>
      </c>
      <c r="F6821" s="81" t="s">
        <v>0</v>
      </c>
      <c r="G6821" s="81" t="s">
        <v>0</v>
      </c>
      <c r="H6821" s="6" t="s">
        <v>152</v>
      </c>
      <c r="I6821" s="104">
        <f>I6812</f>
        <v>71</v>
      </c>
      <c r="J6821" s="104">
        <f>J6812</f>
        <v>71</v>
      </c>
      <c r="K6821" s="104"/>
      <c r="L6821" s="104"/>
      <c r="M6821" s="104"/>
      <c r="N6821" s="104"/>
      <c r="O6821" s="104"/>
      <c r="P6821" s="104"/>
      <c r="Q6821" s="104"/>
      <c r="R6821" s="35"/>
    </row>
    <row r="6822" spans="1:18" x14ac:dyDescent="0.3">
      <c r="A6822" s="81" t="s">
        <v>0</v>
      </c>
      <c r="B6822" s="81" t="s">
        <v>0</v>
      </c>
      <c r="C6822" s="81" t="s">
        <v>0</v>
      </c>
      <c r="D6822" s="81" t="s">
        <v>0</v>
      </c>
      <c r="E6822" s="81" t="s">
        <v>0</v>
      </c>
      <c r="F6822" s="81" t="s">
        <v>0</v>
      </c>
      <c r="G6822" s="81" t="s">
        <v>0</v>
      </c>
      <c r="H6822" s="14" t="s">
        <v>0</v>
      </c>
      <c r="I6822" s="107"/>
      <c r="J6822" s="107"/>
      <c r="K6822" s="107"/>
      <c r="L6822" s="107"/>
      <c r="M6822" s="107"/>
      <c r="N6822" s="107"/>
      <c r="O6822" s="107"/>
      <c r="P6822" s="107"/>
      <c r="Q6822" s="107"/>
      <c r="R6822" s="35"/>
    </row>
    <row r="6823" spans="1:18" ht="15" thickBot="1" x14ac:dyDescent="0.35">
      <c r="A6823" s="41" t="s">
        <v>2256</v>
      </c>
      <c r="B6823" s="41" t="s">
        <v>2052</v>
      </c>
      <c r="C6823" s="40" t="s">
        <v>0</v>
      </c>
      <c r="D6823" s="40" t="s">
        <v>0</v>
      </c>
      <c r="E6823" s="52" t="s">
        <v>0</v>
      </c>
      <c r="F6823" s="52" t="s">
        <v>0</v>
      </c>
      <c r="G6823" s="52" t="s">
        <v>0</v>
      </c>
      <c r="H6823" s="6" t="s">
        <v>0</v>
      </c>
      <c r="I6823" s="102"/>
      <c r="J6823" s="102"/>
      <c r="K6823" s="102"/>
      <c r="L6823" s="102"/>
      <c r="M6823" s="102"/>
      <c r="N6823" s="102"/>
      <c r="O6823" s="102"/>
      <c r="P6823" s="102"/>
      <c r="Q6823" s="102"/>
      <c r="R6823" s="35"/>
    </row>
    <row r="6824" spans="1:18" s="34" customFormat="1" ht="31.2" thickBot="1" x14ac:dyDescent="0.35">
      <c r="A6824" s="45" t="s">
        <v>112</v>
      </c>
      <c r="B6824" s="45" t="s">
        <v>113</v>
      </c>
      <c r="C6824" s="45" t="s">
        <v>114</v>
      </c>
      <c r="D6824" s="46" t="s">
        <v>0</v>
      </c>
      <c r="E6824" s="45" t="s">
        <v>3014</v>
      </c>
      <c r="F6824" s="45" t="s">
        <v>115</v>
      </c>
      <c r="G6824" s="45" t="s">
        <v>116</v>
      </c>
      <c r="H6824" s="29" t="s">
        <v>1</v>
      </c>
      <c r="I6824" s="124" t="s">
        <v>3013</v>
      </c>
      <c r="J6824" s="124" t="s">
        <v>2</v>
      </c>
      <c r="K6824" s="124" t="s">
        <v>3097</v>
      </c>
      <c r="L6824" s="124" t="s">
        <v>3097</v>
      </c>
      <c r="M6824" s="124" t="s">
        <v>3098</v>
      </c>
      <c r="N6824" s="124" t="s">
        <v>3099</v>
      </c>
      <c r="O6824" s="124" t="s">
        <v>3100</v>
      </c>
      <c r="P6824" s="124" t="s">
        <v>3097</v>
      </c>
      <c r="Q6824" s="126" t="s">
        <v>3101</v>
      </c>
      <c r="R6824" s="35"/>
    </row>
    <row r="6825" spans="1:18" x14ac:dyDescent="0.3">
      <c r="A6825" s="50" t="s">
        <v>0</v>
      </c>
      <c r="B6825" s="50" t="s">
        <v>0</v>
      </c>
      <c r="C6825" s="50" t="s">
        <v>0</v>
      </c>
      <c r="D6825" s="51" t="s">
        <v>0</v>
      </c>
      <c r="E6825" s="51" t="s">
        <v>0</v>
      </c>
      <c r="F6825" s="86" t="s">
        <v>0</v>
      </c>
      <c r="G6825" s="87" t="s">
        <v>0</v>
      </c>
      <c r="H6825" s="8" t="s">
        <v>0</v>
      </c>
      <c r="I6825" s="103">
        <v>1</v>
      </c>
      <c r="J6825" s="103">
        <v>2</v>
      </c>
      <c r="K6825" s="103">
        <v>3</v>
      </c>
      <c r="L6825" s="103" t="s">
        <v>3</v>
      </c>
      <c r="M6825" s="103">
        <v>5</v>
      </c>
      <c r="N6825" s="103">
        <v>6</v>
      </c>
      <c r="O6825" s="103">
        <v>7</v>
      </c>
      <c r="P6825" s="103" t="s">
        <v>3102</v>
      </c>
      <c r="Q6825" s="103">
        <v>9</v>
      </c>
      <c r="R6825" s="35"/>
    </row>
    <row r="6826" spans="1:18" x14ac:dyDescent="0.3">
      <c r="A6826" s="41" t="s">
        <v>2256</v>
      </c>
      <c r="B6826" s="41" t="s">
        <v>2052</v>
      </c>
      <c r="C6826" s="40" t="s">
        <v>117</v>
      </c>
      <c r="D6826" s="40" t="s">
        <v>2338</v>
      </c>
      <c r="E6826" s="52" t="s">
        <v>0</v>
      </c>
      <c r="F6826" s="52" t="s">
        <v>0</v>
      </c>
      <c r="G6826" s="52" t="s">
        <v>0</v>
      </c>
      <c r="H6826" s="6" t="s">
        <v>2339</v>
      </c>
      <c r="I6826" s="102"/>
      <c r="J6826" s="102"/>
      <c r="K6826" s="102"/>
      <c r="L6826" s="102">
        <f t="shared" si="2392"/>
        <v>0</v>
      </c>
      <c r="M6826" s="102">
        <v>0</v>
      </c>
      <c r="N6826" s="102"/>
      <c r="O6826" s="102"/>
      <c r="P6826" s="102">
        <f t="shared" si="2394"/>
        <v>0</v>
      </c>
      <c r="Q6826" s="102" t="str">
        <f t="shared" si="2395"/>
        <v>-</v>
      </c>
      <c r="R6826" s="35"/>
    </row>
    <row r="6827" spans="1:18" s="34" customFormat="1" ht="20.399999999999999" x14ac:dyDescent="0.3">
      <c r="A6827" s="43" t="s">
        <v>0</v>
      </c>
      <c r="B6827" s="43" t="s">
        <v>0</v>
      </c>
      <c r="C6827" s="43" t="s">
        <v>0</v>
      </c>
      <c r="D6827" s="49" t="s">
        <v>0</v>
      </c>
      <c r="E6827" s="49" t="s">
        <v>0</v>
      </c>
      <c r="F6827" s="49" t="s">
        <v>0</v>
      </c>
      <c r="G6827" s="49" t="s">
        <v>0</v>
      </c>
      <c r="H6827" s="21" t="s">
        <v>26</v>
      </c>
      <c r="I6827" s="112">
        <f>SUM(I6828,I6836,I6838)</f>
        <v>1172969</v>
      </c>
      <c r="J6827" s="112">
        <f>SUM(J6828,J6836,J6838)</f>
        <v>1172969</v>
      </c>
      <c r="K6827" s="112">
        <f>SUM(K6828,K6836,K6838)</f>
        <v>0</v>
      </c>
      <c r="L6827" s="112">
        <f t="shared" si="2392"/>
        <v>292048</v>
      </c>
      <c r="M6827" s="112">
        <f>SUM(M6828,M6836,M6838)</f>
        <v>88048</v>
      </c>
      <c r="N6827" s="112">
        <f t="shared" ref="N6827:O6827" si="2412">SUM(N6828,N6836,N6838)</f>
        <v>104700</v>
      </c>
      <c r="O6827" s="112">
        <f t="shared" si="2412"/>
        <v>99300</v>
      </c>
      <c r="P6827" s="112">
        <f t="shared" si="2394"/>
        <v>292048</v>
      </c>
      <c r="Q6827" s="112">
        <f t="shared" si="2395"/>
        <v>24.898185715052996</v>
      </c>
      <c r="R6827" s="35"/>
    </row>
    <row r="6828" spans="1:18" x14ac:dyDescent="0.3">
      <c r="A6828" s="40" t="s">
        <v>2256</v>
      </c>
      <c r="B6828" s="40" t="s">
        <v>2052</v>
      </c>
      <c r="C6828" s="40" t="s">
        <v>117</v>
      </c>
      <c r="D6828" s="40" t="s">
        <v>2338</v>
      </c>
      <c r="E6828" s="52" t="s">
        <v>119</v>
      </c>
      <c r="F6828" s="52" t="s">
        <v>0</v>
      </c>
      <c r="G6828" s="52" t="s">
        <v>0</v>
      </c>
      <c r="H6828" s="6" t="s">
        <v>5</v>
      </c>
      <c r="I6828" s="104">
        <f>SUM(I6829,I6830)</f>
        <v>967869</v>
      </c>
      <c r="J6828" s="104">
        <f>SUM(J6829,J6830)</f>
        <v>967869</v>
      </c>
      <c r="K6828" s="104">
        <f>SUM(K6829,K6830)</f>
        <v>0</v>
      </c>
      <c r="L6828" s="104">
        <f t="shared" si="2392"/>
        <v>240503</v>
      </c>
      <c r="M6828" s="104">
        <f>SUM(M6829,M6830)</f>
        <v>80303</v>
      </c>
      <c r="N6828" s="104">
        <f t="shared" ref="N6828:O6828" si="2413">SUM(N6829,N6830)</f>
        <v>82000</v>
      </c>
      <c r="O6828" s="104">
        <f t="shared" si="2413"/>
        <v>78200</v>
      </c>
      <c r="P6828" s="104">
        <f t="shared" si="2394"/>
        <v>240503</v>
      </c>
      <c r="Q6828" s="104">
        <f t="shared" si="2395"/>
        <v>24.848714030514461</v>
      </c>
      <c r="R6828" s="35"/>
    </row>
    <row r="6829" spans="1:18" x14ac:dyDescent="0.3">
      <c r="A6829" s="40" t="s">
        <v>2256</v>
      </c>
      <c r="B6829" s="40" t="s">
        <v>2052</v>
      </c>
      <c r="C6829" s="40" t="s">
        <v>117</v>
      </c>
      <c r="D6829" s="40" t="s">
        <v>2338</v>
      </c>
      <c r="E6829" s="88" t="s">
        <v>3015</v>
      </c>
      <c r="F6829" s="40"/>
      <c r="G6829" s="81" t="s">
        <v>3059</v>
      </c>
      <c r="H6829" s="9" t="s">
        <v>6</v>
      </c>
      <c r="I6829" s="102">
        <v>837569</v>
      </c>
      <c r="J6829" s="102">
        <v>837569</v>
      </c>
      <c r="K6829" s="102"/>
      <c r="L6829" s="102">
        <f t="shared" si="2392"/>
        <v>211148</v>
      </c>
      <c r="M6829" s="102">
        <v>71548</v>
      </c>
      <c r="N6829" s="102">
        <v>71600</v>
      </c>
      <c r="O6829" s="102">
        <v>68000</v>
      </c>
      <c r="P6829" s="102">
        <f t="shared" si="2394"/>
        <v>211148</v>
      </c>
      <c r="Q6829" s="102">
        <f t="shared" si="2395"/>
        <v>25.209624520487267</v>
      </c>
      <c r="R6829" s="35"/>
    </row>
    <row r="6830" spans="1:18" x14ac:dyDescent="0.3">
      <c r="A6830" s="41" t="s">
        <v>2256</v>
      </c>
      <c r="B6830" s="41" t="s">
        <v>2052</v>
      </c>
      <c r="C6830" s="41" t="s">
        <v>117</v>
      </c>
      <c r="D6830" s="41" t="s">
        <v>2338</v>
      </c>
      <c r="E6830" s="41" t="s">
        <v>120</v>
      </c>
      <c r="F6830" s="40" t="s">
        <v>0</v>
      </c>
      <c r="G6830" s="81" t="s">
        <v>0</v>
      </c>
      <c r="H6830" s="6" t="s">
        <v>7</v>
      </c>
      <c r="I6830" s="104">
        <f>SUM(I6831:I6835)</f>
        <v>130300</v>
      </c>
      <c r="J6830" s="104">
        <f>SUM(J6831:J6835)</f>
        <v>130300</v>
      </c>
      <c r="K6830" s="104">
        <f>SUM(K6831:K6835)</f>
        <v>0</v>
      </c>
      <c r="L6830" s="104">
        <f t="shared" si="2392"/>
        <v>29355</v>
      </c>
      <c r="M6830" s="104">
        <f>SUM(M6831:M6835)</f>
        <v>8755</v>
      </c>
      <c r="N6830" s="104">
        <f t="shared" ref="N6830:O6830" si="2414">SUM(N6831:N6835)</f>
        <v>10400</v>
      </c>
      <c r="O6830" s="104">
        <f t="shared" si="2414"/>
        <v>10200</v>
      </c>
      <c r="P6830" s="104">
        <f t="shared" si="2394"/>
        <v>29355</v>
      </c>
      <c r="Q6830" s="104">
        <f t="shared" si="2395"/>
        <v>22.528779739063697</v>
      </c>
      <c r="R6830" s="35"/>
    </row>
    <row r="6831" spans="1:18" x14ac:dyDescent="0.3">
      <c r="A6831" s="40" t="s">
        <v>2256</v>
      </c>
      <c r="B6831" s="40" t="s">
        <v>2052</v>
      </c>
      <c r="C6831" s="40" t="s">
        <v>117</v>
      </c>
      <c r="D6831" s="40" t="s">
        <v>2338</v>
      </c>
      <c r="E6831" s="88" t="s">
        <v>3016</v>
      </c>
      <c r="F6831" s="40" t="s">
        <v>2340</v>
      </c>
      <c r="G6831" s="81" t="s">
        <v>3059</v>
      </c>
      <c r="H6831" s="9" t="s">
        <v>9</v>
      </c>
      <c r="I6831" s="102">
        <v>22200</v>
      </c>
      <c r="J6831" s="102">
        <v>22200</v>
      </c>
      <c r="K6831" s="102"/>
      <c r="L6831" s="102">
        <f t="shared" si="2392"/>
        <v>6298</v>
      </c>
      <c r="M6831" s="102">
        <v>2098</v>
      </c>
      <c r="N6831" s="102">
        <v>2200</v>
      </c>
      <c r="O6831" s="102">
        <v>2000</v>
      </c>
      <c r="P6831" s="102">
        <f t="shared" si="2394"/>
        <v>6298</v>
      </c>
      <c r="Q6831" s="102">
        <f t="shared" si="2395"/>
        <v>28.36936936936937</v>
      </c>
      <c r="R6831" s="35"/>
    </row>
    <row r="6832" spans="1:18" x14ac:dyDescent="0.3">
      <c r="A6832" s="40" t="s">
        <v>2256</v>
      </c>
      <c r="B6832" s="40" t="s">
        <v>2052</v>
      </c>
      <c r="C6832" s="40" t="s">
        <v>117</v>
      </c>
      <c r="D6832" s="40" t="s">
        <v>2338</v>
      </c>
      <c r="E6832" s="88" t="s">
        <v>3016</v>
      </c>
      <c r="F6832" s="40" t="s">
        <v>2341</v>
      </c>
      <c r="G6832" s="81" t="s">
        <v>3059</v>
      </c>
      <c r="H6832" s="9" t="s">
        <v>12</v>
      </c>
      <c r="I6832" s="102">
        <v>81700</v>
      </c>
      <c r="J6832" s="102">
        <v>81700</v>
      </c>
      <c r="K6832" s="102"/>
      <c r="L6832" s="102">
        <f t="shared" ref="L6832:L6895" si="2415">SUM(M6832:O6832)</f>
        <v>23057</v>
      </c>
      <c r="M6832" s="102">
        <v>6657</v>
      </c>
      <c r="N6832" s="102">
        <v>8200</v>
      </c>
      <c r="O6832" s="102">
        <v>8200</v>
      </c>
      <c r="P6832" s="102">
        <f t="shared" si="2394"/>
        <v>23057</v>
      </c>
      <c r="Q6832" s="102">
        <f t="shared" si="2395"/>
        <v>28.221542227662177</v>
      </c>
      <c r="R6832" s="35"/>
    </row>
    <row r="6833" spans="1:18" x14ac:dyDescent="0.3">
      <c r="A6833" s="40" t="s">
        <v>2256</v>
      </c>
      <c r="B6833" s="40" t="s">
        <v>2052</v>
      </c>
      <c r="C6833" s="40" t="s">
        <v>117</v>
      </c>
      <c r="D6833" s="40" t="s">
        <v>2338</v>
      </c>
      <c r="E6833" s="88" t="s">
        <v>3016</v>
      </c>
      <c r="F6833" s="40" t="s">
        <v>2342</v>
      </c>
      <c r="G6833" s="81" t="s">
        <v>3059</v>
      </c>
      <c r="H6833" s="9" t="s">
        <v>10</v>
      </c>
      <c r="I6833" s="102">
        <v>17400</v>
      </c>
      <c r="J6833" s="102">
        <v>17400</v>
      </c>
      <c r="K6833" s="102"/>
      <c r="L6833" s="102">
        <f t="shared" si="2415"/>
        <v>0</v>
      </c>
      <c r="M6833" s="102">
        <v>0</v>
      </c>
      <c r="N6833" s="102"/>
      <c r="O6833" s="102"/>
      <c r="P6833" s="102">
        <f t="shared" ref="P6833:P6896" si="2416">K6833+L6833</f>
        <v>0</v>
      </c>
      <c r="Q6833" s="102">
        <f t="shared" ref="Q6833:Q6896" si="2417">IF(J6833=0,"-",P6833/J6833*100)</f>
        <v>0</v>
      </c>
      <c r="R6833" s="35"/>
    </row>
    <row r="6834" spans="1:18" x14ac:dyDescent="0.3">
      <c r="A6834" s="40" t="s">
        <v>2256</v>
      </c>
      <c r="B6834" s="40" t="s">
        <v>2052</v>
      </c>
      <c r="C6834" s="40" t="s">
        <v>117</v>
      </c>
      <c r="D6834" s="40" t="s">
        <v>2338</v>
      </c>
      <c r="E6834" s="88" t="s">
        <v>3016</v>
      </c>
      <c r="F6834" s="40" t="s">
        <v>2343</v>
      </c>
      <c r="G6834" s="81" t="s">
        <v>3059</v>
      </c>
      <c r="H6834" s="9" t="s">
        <v>8</v>
      </c>
      <c r="I6834" s="102">
        <v>0</v>
      </c>
      <c r="J6834" s="102">
        <v>0</v>
      </c>
      <c r="K6834" s="102"/>
      <c r="L6834" s="102">
        <f t="shared" si="2415"/>
        <v>0</v>
      </c>
      <c r="M6834" s="102">
        <v>0</v>
      </c>
      <c r="N6834" s="102">
        <v>0</v>
      </c>
      <c r="O6834" s="102">
        <v>0</v>
      </c>
      <c r="P6834" s="102">
        <f t="shared" si="2416"/>
        <v>0</v>
      </c>
      <c r="Q6834" s="102" t="str">
        <f t="shared" si="2417"/>
        <v>-</v>
      </c>
      <c r="R6834" s="35"/>
    </row>
    <row r="6835" spans="1:18" x14ac:dyDescent="0.3">
      <c r="A6835" s="40" t="s">
        <v>2256</v>
      </c>
      <c r="B6835" s="40" t="s">
        <v>2052</v>
      </c>
      <c r="C6835" s="40" t="s">
        <v>117</v>
      </c>
      <c r="D6835" s="40" t="s">
        <v>2338</v>
      </c>
      <c r="E6835" s="88" t="s">
        <v>3016</v>
      </c>
      <c r="F6835" s="40" t="s">
        <v>2344</v>
      </c>
      <c r="G6835" s="81" t="s">
        <v>3059</v>
      </c>
      <c r="H6835" s="9" t="s">
        <v>11</v>
      </c>
      <c r="I6835" s="102">
        <v>9000</v>
      </c>
      <c r="J6835" s="102">
        <v>9000</v>
      </c>
      <c r="K6835" s="102"/>
      <c r="L6835" s="102">
        <f t="shared" si="2415"/>
        <v>0</v>
      </c>
      <c r="M6835" s="102">
        <v>0</v>
      </c>
      <c r="N6835" s="102"/>
      <c r="O6835" s="102"/>
      <c r="P6835" s="102">
        <f t="shared" si="2416"/>
        <v>0</v>
      </c>
      <c r="Q6835" s="102">
        <f t="shared" si="2417"/>
        <v>0</v>
      </c>
      <c r="R6835" s="35"/>
    </row>
    <row r="6836" spans="1:18" x14ac:dyDescent="0.3">
      <c r="A6836" s="40" t="s">
        <v>2256</v>
      </c>
      <c r="B6836" s="40" t="s">
        <v>2052</v>
      </c>
      <c r="C6836" s="40" t="s">
        <v>117</v>
      </c>
      <c r="D6836" s="40" t="s">
        <v>2338</v>
      </c>
      <c r="E6836" s="52" t="s">
        <v>124</v>
      </c>
      <c r="F6836" s="52" t="s">
        <v>0</v>
      </c>
      <c r="G6836" s="52" t="s">
        <v>0</v>
      </c>
      <c r="H6836" s="6" t="s">
        <v>14</v>
      </c>
      <c r="I6836" s="104">
        <f>SUM(I6837)</f>
        <v>88800</v>
      </c>
      <c r="J6836" s="104">
        <f>SUM(J6837)</f>
        <v>88800</v>
      </c>
      <c r="K6836" s="104">
        <f>SUM(K6837)</f>
        <v>0</v>
      </c>
      <c r="L6836" s="104">
        <f t="shared" si="2415"/>
        <v>24513</v>
      </c>
      <c r="M6836" s="104">
        <f>SUM(M6837)</f>
        <v>7513</v>
      </c>
      <c r="N6836" s="104">
        <f t="shared" ref="N6836:O6836" si="2418">SUM(N6837)</f>
        <v>10000</v>
      </c>
      <c r="O6836" s="104">
        <f t="shared" si="2418"/>
        <v>7000</v>
      </c>
      <c r="P6836" s="104">
        <f t="shared" si="2416"/>
        <v>24513</v>
      </c>
      <c r="Q6836" s="104">
        <f t="shared" si="2417"/>
        <v>27.604729729729733</v>
      </c>
      <c r="R6836" s="35"/>
    </row>
    <row r="6837" spans="1:18" x14ac:dyDescent="0.3">
      <c r="A6837" s="40" t="s">
        <v>2256</v>
      </c>
      <c r="B6837" s="40" t="s">
        <v>2052</v>
      </c>
      <c r="C6837" s="40" t="s">
        <v>117</v>
      </c>
      <c r="D6837" s="40" t="s">
        <v>2338</v>
      </c>
      <c r="E6837" s="88" t="s">
        <v>3017</v>
      </c>
      <c r="F6837" s="40"/>
      <c r="G6837" s="81" t="s">
        <v>3059</v>
      </c>
      <c r="H6837" s="9" t="s">
        <v>15</v>
      </c>
      <c r="I6837" s="102">
        <v>88800</v>
      </c>
      <c r="J6837" s="102">
        <v>88800</v>
      </c>
      <c r="K6837" s="102"/>
      <c r="L6837" s="102">
        <f t="shared" si="2415"/>
        <v>24513</v>
      </c>
      <c r="M6837" s="102">
        <v>7513</v>
      </c>
      <c r="N6837" s="102">
        <v>10000</v>
      </c>
      <c r="O6837" s="102">
        <v>7000</v>
      </c>
      <c r="P6837" s="102">
        <f t="shared" si="2416"/>
        <v>24513</v>
      </c>
      <c r="Q6837" s="102">
        <f t="shared" si="2417"/>
        <v>27.604729729729733</v>
      </c>
      <c r="R6837" s="35"/>
    </row>
    <row r="6838" spans="1:18" x14ac:dyDescent="0.3">
      <c r="A6838" s="40" t="s">
        <v>2256</v>
      </c>
      <c r="B6838" s="40" t="s">
        <v>2052</v>
      </c>
      <c r="C6838" s="40" t="s">
        <v>117</v>
      </c>
      <c r="D6838" s="40" t="s">
        <v>2338</v>
      </c>
      <c r="E6838" s="52" t="s">
        <v>125</v>
      </c>
      <c r="F6838" s="52" t="s">
        <v>0</v>
      </c>
      <c r="G6838" s="52" t="s">
        <v>0</v>
      </c>
      <c r="H6838" s="6" t="s">
        <v>16</v>
      </c>
      <c r="I6838" s="104">
        <f>SUM(I6839:I6847)</f>
        <v>116300</v>
      </c>
      <c r="J6838" s="104">
        <f>SUM(J6839:J6847)</f>
        <v>116300</v>
      </c>
      <c r="K6838" s="104">
        <f>SUM(K6839:K6847)</f>
        <v>0</v>
      </c>
      <c r="L6838" s="104">
        <f t="shared" si="2415"/>
        <v>27032</v>
      </c>
      <c r="M6838" s="104">
        <f>SUM(M6839:M6847)</f>
        <v>232</v>
      </c>
      <c r="N6838" s="104">
        <f t="shared" ref="N6838:O6838" si="2419">SUM(N6839:N6847)</f>
        <v>12700</v>
      </c>
      <c r="O6838" s="104">
        <f t="shared" si="2419"/>
        <v>14100</v>
      </c>
      <c r="P6838" s="104">
        <f t="shared" si="2416"/>
        <v>27032</v>
      </c>
      <c r="Q6838" s="104">
        <f t="shared" si="2417"/>
        <v>23.243336199484094</v>
      </c>
      <c r="R6838" s="35"/>
    </row>
    <row r="6839" spans="1:18" x14ac:dyDescent="0.3">
      <c r="A6839" s="40" t="s">
        <v>2256</v>
      </c>
      <c r="B6839" s="40" t="s">
        <v>2052</v>
      </c>
      <c r="C6839" s="40" t="s">
        <v>117</v>
      </c>
      <c r="D6839" s="40" t="s">
        <v>2338</v>
      </c>
      <c r="E6839" s="88" t="s">
        <v>3018</v>
      </c>
      <c r="F6839" s="40"/>
      <c r="G6839" s="81" t="s">
        <v>3059</v>
      </c>
      <c r="H6839" s="9" t="s">
        <v>17</v>
      </c>
      <c r="I6839" s="102">
        <v>500</v>
      </c>
      <c r="J6839" s="102">
        <v>500</v>
      </c>
      <c r="K6839" s="102"/>
      <c r="L6839" s="102">
        <f t="shared" si="2415"/>
        <v>0</v>
      </c>
      <c r="M6839" s="102">
        <v>0</v>
      </c>
      <c r="N6839" s="102">
        <v>0</v>
      </c>
      <c r="O6839" s="102">
        <v>0</v>
      </c>
      <c r="P6839" s="102">
        <f t="shared" si="2416"/>
        <v>0</v>
      </c>
      <c r="Q6839" s="102">
        <f t="shared" si="2417"/>
        <v>0</v>
      </c>
      <c r="R6839" s="35"/>
    </row>
    <row r="6840" spans="1:18" x14ac:dyDescent="0.3">
      <c r="A6840" s="40" t="s">
        <v>2256</v>
      </c>
      <c r="B6840" s="40" t="s">
        <v>2052</v>
      </c>
      <c r="C6840" s="40" t="s">
        <v>117</v>
      </c>
      <c r="D6840" s="40" t="s">
        <v>2338</v>
      </c>
      <c r="E6840" s="88" t="s">
        <v>3031</v>
      </c>
      <c r="F6840" s="40"/>
      <c r="G6840" s="81" t="s">
        <v>3059</v>
      </c>
      <c r="H6840" s="9" t="s">
        <v>18</v>
      </c>
      <c r="I6840" s="102">
        <v>26000</v>
      </c>
      <c r="J6840" s="102">
        <v>26000</v>
      </c>
      <c r="K6840" s="102"/>
      <c r="L6840" s="102">
        <f t="shared" si="2415"/>
        <v>8500</v>
      </c>
      <c r="M6840" s="102">
        <v>0</v>
      </c>
      <c r="N6840" s="102">
        <v>5000</v>
      </c>
      <c r="O6840" s="102">
        <v>3500</v>
      </c>
      <c r="P6840" s="102">
        <f t="shared" si="2416"/>
        <v>8500</v>
      </c>
      <c r="Q6840" s="102">
        <f t="shared" si="2417"/>
        <v>32.692307692307693</v>
      </c>
      <c r="R6840" s="35"/>
    </row>
    <row r="6841" spans="1:18" x14ac:dyDescent="0.3">
      <c r="A6841" s="40" t="s">
        <v>2256</v>
      </c>
      <c r="B6841" s="40" t="s">
        <v>2052</v>
      </c>
      <c r="C6841" s="40" t="s">
        <v>117</v>
      </c>
      <c r="D6841" s="40" t="s">
        <v>2338</v>
      </c>
      <c r="E6841" s="88" t="s">
        <v>3032</v>
      </c>
      <c r="F6841" s="40"/>
      <c r="G6841" s="81" t="s">
        <v>3059</v>
      </c>
      <c r="H6841" s="9" t="s">
        <v>19</v>
      </c>
      <c r="I6841" s="102">
        <v>11000</v>
      </c>
      <c r="J6841" s="102">
        <v>11000</v>
      </c>
      <c r="K6841" s="102"/>
      <c r="L6841" s="102">
        <f t="shared" si="2415"/>
        <v>3000</v>
      </c>
      <c r="M6841" s="102">
        <v>0</v>
      </c>
      <c r="N6841" s="102">
        <v>2000</v>
      </c>
      <c r="O6841" s="102">
        <v>1000</v>
      </c>
      <c r="P6841" s="102">
        <f t="shared" si="2416"/>
        <v>3000</v>
      </c>
      <c r="Q6841" s="102">
        <f t="shared" si="2417"/>
        <v>27.27272727272727</v>
      </c>
      <c r="R6841" s="35"/>
    </row>
    <row r="6842" spans="1:18" x14ac:dyDescent="0.3">
      <c r="A6842" s="40" t="s">
        <v>2256</v>
      </c>
      <c r="B6842" s="40" t="s">
        <v>2052</v>
      </c>
      <c r="C6842" s="40" t="s">
        <v>117</v>
      </c>
      <c r="D6842" s="40" t="s">
        <v>2338</v>
      </c>
      <c r="E6842" s="88" t="s">
        <v>3026</v>
      </c>
      <c r="F6842" s="40"/>
      <c r="G6842" s="81" t="s">
        <v>3059</v>
      </c>
      <c r="H6842" s="9" t="s">
        <v>20</v>
      </c>
      <c r="I6842" s="102">
        <v>30000</v>
      </c>
      <c r="J6842" s="102">
        <v>30000</v>
      </c>
      <c r="K6842" s="102"/>
      <c r="L6842" s="102">
        <f t="shared" si="2415"/>
        <v>3500</v>
      </c>
      <c r="M6842" s="102">
        <v>0</v>
      </c>
      <c r="N6842" s="102">
        <v>1500</v>
      </c>
      <c r="O6842" s="102">
        <v>2000</v>
      </c>
      <c r="P6842" s="102">
        <f t="shared" si="2416"/>
        <v>3500</v>
      </c>
      <c r="Q6842" s="102">
        <f t="shared" si="2417"/>
        <v>11.666666666666666</v>
      </c>
      <c r="R6842" s="35"/>
    </row>
    <row r="6843" spans="1:18" x14ac:dyDescent="0.3">
      <c r="A6843" s="40" t="s">
        <v>2256</v>
      </c>
      <c r="B6843" s="40" t="s">
        <v>2052</v>
      </c>
      <c r="C6843" s="40" t="s">
        <v>117</v>
      </c>
      <c r="D6843" s="40" t="s">
        <v>2338</v>
      </c>
      <c r="E6843" s="88" t="s">
        <v>3033</v>
      </c>
      <c r="F6843" s="40"/>
      <c r="G6843" s="81" t="s">
        <v>3059</v>
      </c>
      <c r="H6843" s="9" t="s">
        <v>21</v>
      </c>
      <c r="I6843" s="102">
        <v>5000</v>
      </c>
      <c r="J6843" s="102">
        <v>5000</v>
      </c>
      <c r="K6843" s="102"/>
      <c r="L6843" s="102">
        <f t="shared" si="2415"/>
        <v>1700</v>
      </c>
      <c r="M6843" s="102">
        <v>0</v>
      </c>
      <c r="N6843" s="102">
        <v>350</v>
      </c>
      <c r="O6843" s="102">
        <v>1350</v>
      </c>
      <c r="P6843" s="102">
        <f t="shared" si="2416"/>
        <v>1700</v>
      </c>
      <c r="Q6843" s="102">
        <f t="shared" si="2417"/>
        <v>34</v>
      </c>
      <c r="R6843" s="35"/>
    </row>
    <row r="6844" spans="1:18" x14ac:dyDescent="0.3">
      <c r="A6844" s="40" t="s">
        <v>2256</v>
      </c>
      <c r="B6844" s="40" t="s">
        <v>2052</v>
      </c>
      <c r="C6844" s="40" t="s">
        <v>117</v>
      </c>
      <c r="D6844" s="40" t="s">
        <v>2338</v>
      </c>
      <c r="E6844" s="88" t="s">
        <v>3034</v>
      </c>
      <c r="F6844" s="40"/>
      <c r="G6844" s="81" t="s">
        <v>3059</v>
      </c>
      <c r="H6844" s="9" t="s">
        <v>22</v>
      </c>
      <c r="I6844" s="102">
        <v>100</v>
      </c>
      <c r="J6844" s="102">
        <v>100</v>
      </c>
      <c r="K6844" s="102"/>
      <c r="L6844" s="102">
        <f t="shared" si="2415"/>
        <v>0</v>
      </c>
      <c r="M6844" s="102">
        <v>0</v>
      </c>
      <c r="N6844" s="102">
        <v>0</v>
      </c>
      <c r="O6844" s="102">
        <v>0</v>
      </c>
      <c r="P6844" s="102">
        <f t="shared" si="2416"/>
        <v>0</v>
      </c>
      <c r="Q6844" s="102">
        <f t="shared" si="2417"/>
        <v>0</v>
      </c>
      <c r="R6844" s="35"/>
    </row>
    <row r="6845" spans="1:18" x14ac:dyDescent="0.3">
      <c r="A6845" s="40" t="s">
        <v>2256</v>
      </c>
      <c r="B6845" s="40" t="s">
        <v>2052</v>
      </c>
      <c r="C6845" s="40" t="s">
        <v>117</v>
      </c>
      <c r="D6845" s="40" t="s">
        <v>2338</v>
      </c>
      <c r="E6845" s="88" t="s">
        <v>3035</v>
      </c>
      <c r="F6845" s="40"/>
      <c r="G6845" s="81" t="s">
        <v>3059</v>
      </c>
      <c r="H6845" s="9" t="s">
        <v>23</v>
      </c>
      <c r="I6845" s="102">
        <v>9500</v>
      </c>
      <c r="J6845" s="102">
        <v>9500</v>
      </c>
      <c r="K6845" s="102"/>
      <c r="L6845" s="102">
        <f t="shared" si="2415"/>
        <v>3000</v>
      </c>
      <c r="M6845" s="102">
        <v>0</v>
      </c>
      <c r="N6845" s="102">
        <v>1500</v>
      </c>
      <c r="O6845" s="102">
        <v>1500</v>
      </c>
      <c r="P6845" s="102">
        <f t="shared" si="2416"/>
        <v>3000</v>
      </c>
      <c r="Q6845" s="102">
        <f t="shared" si="2417"/>
        <v>31.578947368421051</v>
      </c>
      <c r="R6845" s="35"/>
    </row>
    <row r="6846" spans="1:18" x14ac:dyDescent="0.3">
      <c r="A6846" s="40" t="s">
        <v>2256</v>
      </c>
      <c r="B6846" s="40" t="s">
        <v>2052</v>
      </c>
      <c r="C6846" s="40" t="s">
        <v>117</v>
      </c>
      <c r="D6846" s="40" t="s">
        <v>2338</v>
      </c>
      <c r="E6846" s="88" t="s">
        <v>3036</v>
      </c>
      <c r="F6846" s="40"/>
      <c r="G6846" s="81" t="s">
        <v>3059</v>
      </c>
      <c r="H6846" s="9" t="s">
        <v>24</v>
      </c>
      <c r="I6846" s="102">
        <v>5200</v>
      </c>
      <c r="J6846" s="102">
        <v>5200</v>
      </c>
      <c r="K6846" s="102"/>
      <c r="L6846" s="102">
        <f t="shared" si="2415"/>
        <v>2200</v>
      </c>
      <c r="M6846" s="102">
        <v>0</v>
      </c>
      <c r="N6846" s="102"/>
      <c r="O6846" s="102">
        <v>2200</v>
      </c>
      <c r="P6846" s="102">
        <f t="shared" si="2416"/>
        <v>2200</v>
      </c>
      <c r="Q6846" s="102">
        <f t="shared" si="2417"/>
        <v>42.307692307692307</v>
      </c>
      <c r="R6846" s="35"/>
    </row>
    <row r="6847" spans="1:18" x14ac:dyDescent="0.3">
      <c r="A6847" s="41" t="s">
        <v>2256</v>
      </c>
      <c r="B6847" s="41" t="s">
        <v>2052</v>
      </c>
      <c r="C6847" s="41" t="s">
        <v>117</v>
      </c>
      <c r="D6847" s="41" t="s">
        <v>2338</v>
      </c>
      <c r="E6847" s="41" t="s">
        <v>127</v>
      </c>
      <c r="F6847" s="40" t="s">
        <v>0</v>
      </c>
      <c r="G6847" s="81" t="s">
        <v>0</v>
      </c>
      <c r="H6847" s="6" t="s">
        <v>25</v>
      </c>
      <c r="I6847" s="104">
        <f>SUM(I6848:I6850)</f>
        <v>29000</v>
      </c>
      <c r="J6847" s="104">
        <f>SUM(J6848:J6850)</f>
        <v>29000</v>
      </c>
      <c r="K6847" s="104">
        <f>SUM(K6848:K6850)</f>
        <v>0</v>
      </c>
      <c r="L6847" s="104">
        <f t="shared" si="2415"/>
        <v>5132</v>
      </c>
      <c r="M6847" s="104">
        <f>SUM(M6848:M6850)</f>
        <v>232</v>
      </c>
      <c r="N6847" s="104">
        <f t="shared" ref="N6847:O6847" si="2420">SUM(N6848:N6850)</f>
        <v>2350</v>
      </c>
      <c r="O6847" s="104">
        <f t="shared" si="2420"/>
        <v>2550</v>
      </c>
      <c r="P6847" s="104">
        <f t="shared" si="2416"/>
        <v>5132</v>
      </c>
      <c r="Q6847" s="104">
        <f t="shared" si="2417"/>
        <v>17.696551724137933</v>
      </c>
      <c r="R6847" s="35"/>
    </row>
    <row r="6848" spans="1:18" x14ac:dyDescent="0.3">
      <c r="A6848" s="40" t="s">
        <v>2256</v>
      </c>
      <c r="B6848" s="40" t="s">
        <v>2052</v>
      </c>
      <c r="C6848" s="40" t="s">
        <v>117</v>
      </c>
      <c r="D6848" s="40" t="s">
        <v>2338</v>
      </c>
      <c r="E6848" s="88" t="s">
        <v>3019</v>
      </c>
      <c r="F6848" s="40"/>
      <c r="G6848" s="81" t="s">
        <v>3059</v>
      </c>
      <c r="H6848" s="9" t="s">
        <v>25</v>
      </c>
      <c r="I6848" s="102">
        <v>26400</v>
      </c>
      <c r="J6848" s="102">
        <v>26400</v>
      </c>
      <c r="K6848" s="102"/>
      <c r="L6848" s="102">
        <f t="shared" si="2415"/>
        <v>4300</v>
      </c>
      <c r="M6848" s="102">
        <v>0</v>
      </c>
      <c r="N6848" s="102">
        <v>2000</v>
      </c>
      <c r="O6848" s="102">
        <v>2300</v>
      </c>
      <c r="P6848" s="102">
        <f t="shared" si="2416"/>
        <v>4300</v>
      </c>
      <c r="Q6848" s="102">
        <f t="shared" si="2417"/>
        <v>16.287878787878789</v>
      </c>
      <c r="R6848" s="35"/>
    </row>
    <row r="6849" spans="1:18" x14ac:dyDescent="0.3">
      <c r="A6849" s="40" t="s">
        <v>2256</v>
      </c>
      <c r="B6849" s="40" t="s">
        <v>2052</v>
      </c>
      <c r="C6849" s="40" t="s">
        <v>117</v>
      </c>
      <c r="D6849" s="40" t="s">
        <v>2338</v>
      </c>
      <c r="E6849" s="88" t="s">
        <v>3019</v>
      </c>
      <c r="F6849" s="40" t="s">
        <v>2345</v>
      </c>
      <c r="G6849" s="81" t="s">
        <v>3059</v>
      </c>
      <c r="H6849" s="9" t="s">
        <v>135</v>
      </c>
      <c r="I6849" s="102">
        <v>2500</v>
      </c>
      <c r="J6849" s="102">
        <v>2500</v>
      </c>
      <c r="K6849" s="102"/>
      <c r="L6849" s="102">
        <f t="shared" si="2415"/>
        <v>832</v>
      </c>
      <c r="M6849" s="102">
        <v>232</v>
      </c>
      <c r="N6849" s="102">
        <v>350</v>
      </c>
      <c r="O6849" s="102">
        <v>250</v>
      </c>
      <c r="P6849" s="102">
        <f t="shared" si="2416"/>
        <v>832</v>
      </c>
      <c r="Q6849" s="102">
        <f t="shared" si="2417"/>
        <v>33.28</v>
      </c>
      <c r="R6849" s="35"/>
    </row>
    <row r="6850" spans="1:18" ht="20.399999999999999" x14ac:dyDescent="0.3">
      <c r="A6850" s="40" t="s">
        <v>2256</v>
      </c>
      <c r="B6850" s="40" t="s">
        <v>2052</v>
      </c>
      <c r="C6850" s="40" t="s">
        <v>117</v>
      </c>
      <c r="D6850" s="40" t="s">
        <v>2338</v>
      </c>
      <c r="E6850" s="88" t="s">
        <v>3019</v>
      </c>
      <c r="F6850" s="40" t="s">
        <v>2346</v>
      </c>
      <c r="G6850" s="81" t="s">
        <v>3059</v>
      </c>
      <c r="H6850" s="9" t="s">
        <v>141</v>
      </c>
      <c r="I6850" s="102">
        <v>100</v>
      </c>
      <c r="J6850" s="102">
        <v>100</v>
      </c>
      <c r="K6850" s="102"/>
      <c r="L6850" s="102">
        <f t="shared" si="2415"/>
        <v>0</v>
      </c>
      <c r="M6850" s="102">
        <v>0</v>
      </c>
      <c r="N6850" s="102">
        <v>0</v>
      </c>
      <c r="O6850" s="102">
        <v>0</v>
      </c>
      <c r="P6850" s="102">
        <f t="shared" si="2416"/>
        <v>0</v>
      </c>
      <c r="Q6850" s="102">
        <f t="shared" si="2417"/>
        <v>0</v>
      </c>
      <c r="R6850" s="35"/>
    </row>
    <row r="6851" spans="1:18" s="34" customFormat="1" ht="20.399999999999999" x14ac:dyDescent="0.3">
      <c r="A6851" s="43" t="s">
        <v>0</v>
      </c>
      <c r="B6851" s="43" t="s">
        <v>0</v>
      </c>
      <c r="C6851" s="43" t="s">
        <v>0</v>
      </c>
      <c r="D6851" s="49" t="s">
        <v>0</v>
      </c>
      <c r="E6851" s="49" t="s">
        <v>0</v>
      </c>
      <c r="F6851" s="49" t="s">
        <v>0</v>
      </c>
      <c r="G6851" s="49" t="s">
        <v>0</v>
      </c>
      <c r="H6851" s="21" t="s">
        <v>35</v>
      </c>
      <c r="I6851" s="112">
        <f t="shared" ref="I6851:O6852" si="2421">SUM(I6852)</f>
        <v>200</v>
      </c>
      <c r="J6851" s="112">
        <f t="shared" si="2421"/>
        <v>200</v>
      </c>
      <c r="K6851" s="112">
        <f t="shared" si="2421"/>
        <v>0</v>
      </c>
      <c r="L6851" s="112">
        <f t="shared" si="2415"/>
        <v>0</v>
      </c>
      <c r="M6851" s="112">
        <f t="shared" si="2421"/>
        <v>0</v>
      </c>
      <c r="N6851" s="112">
        <f t="shared" si="2421"/>
        <v>0</v>
      </c>
      <c r="O6851" s="112">
        <f t="shared" si="2421"/>
        <v>0</v>
      </c>
      <c r="P6851" s="112">
        <f t="shared" si="2416"/>
        <v>0</v>
      </c>
      <c r="Q6851" s="112">
        <f t="shared" si="2417"/>
        <v>0</v>
      </c>
      <c r="R6851" s="35"/>
    </row>
    <row r="6852" spans="1:18" x14ac:dyDescent="0.3">
      <c r="A6852" s="40" t="s">
        <v>2256</v>
      </c>
      <c r="B6852" s="40" t="s">
        <v>2052</v>
      </c>
      <c r="C6852" s="40" t="s">
        <v>117</v>
      </c>
      <c r="D6852" s="40" t="s">
        <v>2338</v>
      </c>
      <c r="E6852" s="52" t="s">
        <v>142</v>
      </c>
      <c r="F6852" s="52" t="s">
        <v>0</v>
      </c>
      <c r="G6852" s="52" t="s">
        <v>0</v>
      </c>
      <c r="H6852" s="6" t="s">
        <v>27</v>
      </c>
      <c r="I6852" s="104">
        <f t="shared" si="2421"/>
        <v>200</v>
      </c>
      <c r="J6852" s="104">
        <f t="shared" si="2421"/>
        <v>200</v>
      </c>
      <c r="K6852" s="104">
        <f t="shared" si="2421"/>
        <v>0</v>
      </c>
      <c r="L6852" s="104">
        <f t="shared" si="2415"/>
        <v>0</v>
      </c>
      <c r="M6852" s="104">
        <f t="shared" si="2421"/>
        <v>0</v>
      </c>
      <c r="N6852" s="104">
        <f t="shared" si="2421"/>
        <v>0</v>
      </c>
      <c r="O6852" s="104">
        <f t="shared" si="2421"/>
        <v>0</v>
      </c>
      <c r="P6852" s="104">
        <f t="shared" si="2416"/>
        <v>0</v>
      </c>
      <c r="Q6852" s="104">
        <f t="shared" si="2417"/>
        <v>0</v>
      </c>
      <c r="R6852" s="35"/>
    </row>
    <row r="6853" spans="1:18" x14ac:dyDescent="0.3">
      <c r="A6853" s="41" t="s">
        <v>2256</v>
      </c>
      <c r="B6853" s="41" t="s">
        <v>2052</v>
      </c>
      <c r="C6853" s="41" t="s">
        <v>117</v>
      </c>
      <c r="D6853" s="41" t="s">
        <v>2338</v>
      </c>
      <c r="E6853" s="41" t="s">
        <v>148</v>
      </c>
      <c r="F6853" s="40" t="s">
        <v>0</v>
      </c>
      <c r="G6853" s="81" t="s">
        <v>0</v>
      </c>
      <c r="H6853" s="6" t="s">
        <v>34</v>
      </c>
      <c r="I6853" s="104">
        <f>SUM(I6854:I6855)</f>
        <v>200</v>
      </c>
      <c r="J6853" s="104">
        <f>SUM(J6854:J6855)</f>
        <v>200</v>
      </c>
      <c r="K6853" s="104">
        <f>SUM(K6854:K6855)</f>
        <v>0</v>
      </c>
      <c r="L6853" s="104">
        <f t="shared" si="2415"/>
        <v>0</v>
      </c>
      <c r="M6853" s="104">
        <f>SUM(M6854:M6855)</f>
        <v>0</v>
      </c>
      <c r="N6853" s="104">
        <f t="shared" ref="N6853:O6853" si="2422">SUM(N6854:N6855)</f>
        <v>0</v>
      </c>
      <c r="O6853" s="104">
        <f t="shared" si="2422"/>
        <v>0</v>
      </c>
      <c r="P6853" s="104">
        <f t="shared" si="2416"/>
        <v>0</v>
      </c>
      <c r="Q6853" s="104">
        <f t="shared" si="2417"/>
        <v>0</v>
      </c>
      <c r="R6853" s="35"/>
    </row>
    <row r="6854" spans="1:18" x14ac:dyDescent="0.3">
      <c r="A6854" s="40" t="s">
        <v>2256</v>
      </c>
      <c r="B6854" s="40" t="s">
        <v>2052</v>
      </c>
      <c r="C6854" s="40" t="s">
        <v>117</v>
      </c>
      <c r="D6854" s="40" t="s">
        <v>2338</v>
      </c>
      <c r="E6854" s="88" t="s">
        <v>3021</v>
      </c>
      <c r="F6854" s="40"/>
      <c r="G6854" s="81" t="s">
        <v>3059</v>
      </c>
      <c r="H6854" s="9" t="s">
        <v>34</v>
      </c>
      <c r="I6854" s="102">
        <v>100</v>
      </c>
      <c r="J6854" s="102">
        <v>100</v>
      </c>
      <c r="K6854" s="102"/>
      <c r="L6854" s="102">
        <f t="shared" si="2415"/>
        <v>0</v>
      </c>
      <c r="M6854" s="102">
        <v>0</v>
      </c>
      <c r="N6854" s="102"/>
      <c r="O6854" s="102"/>
      <c r="P6854" s="102">
        <f t="shared" si="2416"/>
        <v>0</v>
      </c>
      <c r="Q6854" s="102">
        <f t="shared" si="2417"/>
        <v>0</v>
      </c>
      <c r="R6854" s="35"/>
    </row>
    <row r="6855" spans="1:18" x14ac:dyDescent="0.3">
      <c r="A6855" s="40" t="s">
        <v>2256</v>
      </c>
      <c r="B6855" s="40" t="s">
        <v>2052</v>
      </c>
      <c r="C6855" s="40" t="s">
        <v>117</v>
      </c>
      <c r="D6855" s="40" t="s">
        <v>2338</v>
      </c>
      <c r="E6855" s="88" t="s">
        <v>3021</v>
      </c>
      <c r="F6855" s="40" t="s">
        <v>2347</v>
      </c>
      <c r="G6855" s="81" t="s">
        <v>3059</v>
      </c>
      <c r="H6855" s="9" t="s">
        <v>405</v>
      </c>
      <c r="I6855" s="102">
        <v>100</v>
      </c>
      <c r="J6855" s="102">
        <v>100</v>
      </c>
      <c r="K6855" s="102"/>
      <c r="L6855" s="102">
        <f t="shared" si="2415"/>
        <v>0</v>
      </c>
      <c r="M6855" s="102">
        <v>0</v>
      </c>
      <c r="N6855" s="102"/>
      <c r="O6855" s="102"/>
      <c r="P6855" s="102">
        <f t="shared" si="2416"/>
        <v>0</v>
      </c>
      <c r="Q6855" s="102">
        <f t="shared" si="2417"/>
        <v>0</v>
      </c>
      <c r="R6855" s="35"/>
    </row>
    <row r="6856" spans="1:18" s="34" customFormat="1" ht="20.399999999999999" x14ac:dyDescent="0.3">
      <c r="A6856" s="43" t="s">
        <v>0</v>
      </c>
      <c r="B6856" s="43" t="s">
        <v>0</v>
      </c>
      <c r="C6856" s="43" t="s">
        <v>0</v>
      </c>
      <c r="D6856" s="49" t="s">
        <v>0</v>
      </c>
      <c r="E6856" s="49" t="s">
        <v>0</v>
      </c>
      <c r="F6856" s="49" t="s">
        <v>0</v>
      </c>
      <c r="G6856" s="49" t="s">
        <v>0</v>
      </c>
      <c r="H6856" s="21" t="s">
        <v>53</v>
      </c>
      <c r="I6856" s="112">
        <f>SUM(I6857)</f>
        <v>1200</v>
      </c>
      <c r="J6856" s="112">
        <f>SUM(J6857)</f>
        <v>1200</v>
      </c>
      <c r="K6856" s="112">
        <f>SUM(K6857)</f>
        <v>0</v>
      </c>
      <c r="L6856" s="112">
        <f t="shared" si="2415"/>
        <v>0</v>
      </c>
      <c r="M6856" s="112">
        <f>SUM(M6857)</f>
        <v>0</v>
      </c>
      <c r="N6856" s="112">
        <f t="shared" ref="N6856:O6856" si="2423">SUM(N6857)</f>
        <v>0</v>
      </c>
      <c r="O6856" s="112">
        <f t="shared" si="2423"/>
        <v>0</v>
      </c>
      <c r="P6856" s="112">
        <f t="shared" si="2416"/>
        <v>0</v>
      </c>
      <c r="Q6856" s="112">
        <f t="shared" si="2417"/>
        <v>0</v>
      </c>
      <c r="R6856" s="35"/>
    </row>
    <row r="6857" spans="1:18" x14ac:dyDescent="0.3">
      <c r="A6857" s="40" t="s">
        <v>2256</v>
      </c>
      <c r="B6857" s="40" t="s">
        <v>2052</v>
      </c>
      <c r="C6857" s="40" t="s">
        <v>117</v>
      </c>
      <c r="D6857" s="40" t="s">
        <v>2338</v>
      </c>
      <c r="E6857" s="52" t="s">
        <v>149</v>
      </c>
      <c r="F6857" s="52" t="s">
        <v>0</v>
      </c>
      <c r="G6857" s="52" t="s">
        <v>0</v>
      </c>
      <c r="H6857" s="6" t="s">
        <v>46</v>
      </c>
      <c r="I6857" s="104">
        <f>SUM(I6858:I6860)</f>
        <v>1200</v>
      </c>
      <c r="J6857" s="104">
        <f>SUM(J6858:J6860)</f>
        <v>1200</v>
      </c>
      <c r="K6857" s="104">
        <f>SUM(K6858:K6860)</f>
        <v>0</v>
      </c>
      <c r="L6857" s="104">
        <f t="shared" si="2415"/>
        <v>0</v>
      </c>
      <c r="M6857" s="104">
        <f>SUM(M6858:M6860)</f>
        <v>0</v>
      </c>
      <c r="N6857" s="104">
        <f t="shared" ref="N6857:O6857" si="2424">SUM(N6858:N6860)</f>
        <v>0</v>
      </c>
      <c r="O6857" s="104">
        <f t="shared" si="2424"/>
        <v>0</v>
      </c>
      <c r="P6857" s="104">
        <f t="shared" si="2416"/>
        <v>0</v>
      </c>
      <c r="Q6857" s="104">
        <f t="shared" si="2417"/>
        <v>0</v>
      </c>
      <c r="R6857" s="35"/>
    </row>
    <row r="6858" spans="1:18" x14ac:dyDescent="0.3">
      <c r="A6858" s="40" t="s">
        <v>2256</v>
      </c>
      <c r="B6858" s="40" t="s">
        <v>2052</v>
      </c>
      <c r="C6858" s="40" t="s">
        <v>117</v>
      </c>
      <c r="D6858" s="40" t="s">
        <v>2338</v>
      </c>
      <c r="E6858" s="88" t="s">
        <v>3022</v>
      </c>
      <c r="F6858" s="40"/>
      <c r="G6858" s="81" t="s">
        <v>3059</v>
      </c>
      <c r="H6858" s="9" t="s">
        <v>49</v>
      </c>
      <c r="I6858" s="102">
        <v>0</v>
      </c>
      <c r="J6858" s="102">
        <v>0</v>
      </c>
      <c r="K6858" s="102"/>
      <c r="L6858" s="102">
        <f t="shared" si="2415"/>
        <v>0</v>
      </c>
      <c r="M6858" s="102">
        <v>0</v>
      </c>
      <c r="N6858" s="102"/>
      <c r="O6858" s="102"/>
      <c r="P6858" s="102">
        <f t="shared" si="2416"/>
        <v>0</v>
      </c>
      <c r="Q6858" s="102" t="str">
        <f t="shared" si="2417"/>
        <v>-</v>
      </c>
      <c r="R6858" s="35"/>
    </row>
    <row r="6859" spans="1:18" x14ac:dyDescent="0.3">
      <c r="A6859" s="40" t="s">
        <v>2256</v>
      </c>
      <c r="B6859" s="40" t="s">
        <v>2052</v>
      </c>
      <c r="C6859" s="40" t="s">
        <v>117</v>
      </c>
      <c r="D6859" s="40" t="s">
        <v>2338</v>
      </c>
      <c r="E6859" s="88" t="s">
        <v>3025</v>
      </c>
      <c r="F6859" s="40"/>
      <c r="G6859" s="81" t="s">
        <v>3059</v>
      </c>
      <c r="H6859" s="9" t="s">
        <v>51</v>
      </c>
      <c r="I6859" s="102">
        <v>1100</v>
      </c>
      <c r="J6859" s="102">
        <v>1100</v>
      </c>
      <c r="K6859" s="102"/>
      <c r="L6859" s="102">
        <f t="shared" si="2415"/>
        <v>0</v>
      </c>
      <c r="M6859" s="102">
        <v>0</v>
      </c>
      <c r="N6859" s="102">
        <v>0</v>
      </c>
      <c r="O6859" s="102">
        <v>0</v>
      </c>
      <c r="P6859" s="102">
        <f t="shared" si="2416"/>
        <v>0</v>
      </c>
      <c r="Q6859" s="102">
        <f t="shared" si="2417"/>
        <v>0</v>
      </c>
      <c r="R6859" s="35"/>
    </row>
    <row r="6860" spans="1:18" x14ac:dyDescent="0.3">
      <c r="A6860" s="40" t="s">
        <v>2256</v>
      </c>
      <c r="B6860" s="40" t="s">
        <v>2052</v>
      </c>
      <c r="C6860" s="40" t="s">
        <v>117</v>
      </c>
      <c r="D6860" s="40" t="s">
        <v>2338</v>
      </c>
      <c r="E6860" s="88" t="s">
        <v>3037</v>
      </c>
      <c r="F6860" s="40"/>
      <c r="G6860" s="81" t="s">
        <v>3059</v>
      </c>
      <c r="H6860" s="9" t="s">
        <v>52</v>
      </c>
      <c r="I6860" s="102">
        <v>100</v>
      </c>
      <c r="J6860" s="102">
        <v>100</v>
      </c>
      <c r="K6860" s="102"/>
      <c r="L6860" s="102">
        <f t="shared" si="2415"/>
        <v>0</v>
      </c>
      <c r="M6860" s="102">
        <v>0</v>
      </c>
      <c r="N6860" s="102"/>
      <c r="O6860" s="102"/>
      <c r="P6860" s="102">
        <f t="shared" si="2416"/>
        <v>0</v>
      </c>
      <c r="Q6860" s="102">
        <f t="shared" si="2417"/>
        <v>0</v>
      </c>
      <c r="R6860" s="35"/>
    </row>
    <row r="6861" spans="1:18" s="34" customFormat="1" x14ac:dyDescent="0.3">
      <c r="A6861" s="49" t="s">
        <v>0</v>
      </c>
      <c r="B6861" s="49" t="s">
        <v>0</v>
      </c>
      <c r="C6861" s="49" t="s">
        <v>0</v>
      </c>
      <c r="D6861" s="49" t="s">
        <v>0</v>
      </c>
      <c r="E6861" s="49" t="s">
        <v>0</v>
      </c>
      <c r="F6861" s="49" t="s">
        <v>0</v>
      </c>
      <c r="G6861" s="49" t="s">
        <v>0</v>
      </c>
      <c r="H6861" s="21" t="s">
        <v>2348</v>
      </c>
      <c r="I6861" s="112">
        <f>SUM(I6856,I6851,I6827)</f>
        <v>1174369</v>
      </c>
      <c r="J6861" s="112">
        <f>SUM(J6856,J6851,J6827)</f>
        <v>1174369</v>
      </c>
      <c r="K6861" s="112">
        <f>SUM(K6856,K6851,K6827)</f>
        <v>0</v>
      </c>
      <c r="L6861" s="112">
        <f t="shared" si="2415"/>
        <v>292048</v>
      </c>
      <c r="M6861" s="112">
        <f>SUM(M6856,M6851,M6827)</f>
        <v>88048</v>
      </c>
      <c r="N6861" s="112">
        <f t="shared" ref="N6861:O6861" si="2425">SUM(N6856,N6851,N6827)</f>
        <v>104700</v>
      </c>
      <c r="O6861" s="112">
        <f t="shared" si="2425"/>
        <v>99300</v>
      </c>
      <c r="P6861" s="112">
        <f t="shared" si="2416"/>
        <v>292048</v>
      </c>
      <c r="Q6861" s="112">
        <f t="shared" si="2417"/>
        <v>24.868503851855763</v>
      </c>
      <c r="R6861" s="35"/>
    </row>
    <row r="6862" spans="1:18" ht="15" thickBot="1" x14ac:dyDescent="0.35">
      <c r="A6862" s="81" t="s">
        <v>0</v>
      </c>
      <c r="B6862" s="81" t="s">
        <v>0</v>
      </c>
      <c r="C6862" s="81" t="s">
        <v>0</v>
      </c>
      <c r="D6862" s="81" t="s">
        <v>0</v>
      </c>
      <c r="E6862" s="81" t="s">
        <v>0</v>
      </c>
      <c r="F6862" s="81" t="s">
        <v>0</v>
      </c>
      <c r="G6862" s="81" t="s">
        <v>0</v>
      </c>
      <c r="H6862" s="6" t="s">
        <v>152</v>
      </c>
      <c r="I6862" s="104">
        <v>40</v>
      </c>
      <c r="J6862" s="104">
        <v>40</v>
      </c>
      <c r="K6862" s="104"/>
      <c r="L6862" s="104"/>
      <c r="M6862" s="104"/>
      <c r="N6862" s="104"/>
      <c r="O6862" s="104"/>
      <c r="P6862" s="104"/>
      <c r="Q6862" s="104"/>
      <c r="R6862" s="35"/>
    </row>
    <row r="6863" spans="1:18" s="34" customFormat="1" ht="31.2" thickBot="1" x14ac:dyDescent="0.35">
      <c r="A6863" s="127" t="s">
        <v>0</v>
      </c>
      <c r="B6863" s="127" t="s">
        <v>0</v>
      </c>
      <c r="C6863" s="127" t="s">
        <v>0</v>
      </c>
      <c r="D6863" s="127" t="s">
        <v>0</v>
      </c>
      <c r="E6863" s="127" t="s">
        <v>0</v>
      </c>
      <c r="F6863" s="127" t="s">
        <v>0</v>
      </c>
      <c r="G6863" s="127" t="s">
        <v>0</v>
      </c>
      <c r="H6863" s="29" t="s">
        <v>63</v>
      </c>
      <c r="I6863" s="124" t="s">
        <v>3013</v>
      </c>
      <c r="J6863" s="124" t="s">
        <v>2</v>
      </c>
      <c r="K6863" s="124" t="s">
        <v>3097</v>
      </c>
      <c r="L6863" s="124" t="s">
        <v>3097</v>
      </c>
      <c r="M6863" s="124" t="s">
        <v>3098</v>
      </c>
      <c r="N6863" s="124" t="s">
        <v>3099</v>
      </c>
      <c r="O6863" s="124" t="s">
        <v>3100</v>
      </c>
      <c r="P6863" s="124" t="s">
        <v>3097</v>
      </c>
      <c r="Q6863" s="126" t="s">
        <v>3101</v>
      </c>
      <c r="R6863" s="35"/>
    </row>
    <row r="6864" spans="1:18" x14ac:dyDescent="0.3">
      <c r="A6864" s="128"/>
      <c r="B6864" s="128"/>
      <c r="C6864" s="128"/>
      <c r="D6864" s="128"/>
      <c r="E6864" s="128"/>
      <c r="F6864" s="128"/>
      <c r="G6864" s="128"/>
      <c r="H6864" s="10" t="s">
        <v>0</v>
      </c>
      <c r="I6864" s="103">
        <v>1</v>
      </c>
      <c r="J6864" s="103">
        <v>2</v>
      </c>
      <c r="K6864" s="103">
        <v>3</v>
      </c>
      <c r="L6864" s="103" t="s">
        <v>3</v>
      </c>
      <c r="M6864" s="103">
        <v>5</v>
      </c>
      <c r="N6864" s="103">
        <v>6</v>
      </c>
      <c r="O6864" s="103">
        <v>7</v>
      </c>
      <c r="P6864" s="103" t="s">
        <v>3102</v>
      </c>
      <c r="Q6864" s="103">
        <v>9</v>
      </c>
      <c r="R6864" s="35"/>
    </row>
    <row r="6865" spans="1:18" x14ac:dyDescent="0.3">
      <c r="A6865" s="128"/>
      <c r="B6865" s="128"/>
      <c r="C6865" s="128"/>
      <c r="D6865" s="128"/>
      <c r="E6865" s="128"/>
      <c r="F6865" s="128"/>
      <c r="G6865" s="128"/>
      <c r="H6865" s="11" t="s">
        <v>107</v>
      </c>
      <c r="I6865" s="105">
        <f>SUM(I6861)</f>
        <v>1174369</v>
      </c>
      <c r="J6865" s="105">
        <f>SUM(J6861)</f>
        <v>1174369</v>
      </c>
      <c r="K6865" s="105">
        <f>SUM(K6861)</f>
        <v>0</v>
      </c>
      <c r="L6865" s="105">
        <f t="shared" si="2415"/>
        <v>292048</v>
      </c>
      <c r="M6865" s="105">
        <f>SUM(M6861)</f>
        <v>88048</v>
      </c>
      <c r="N6865" s="105">
        <f t="shared" ref="N6865:O6865" si="2426">SUM(N6861)</f>
        <v>104700</v>
      </c>
      <c r="O6865" s="105">
        <f t="shared" si="2426"/>
        <v>99300</v>
      </c>
      <c r="P6865" s="105">
        <f t="shared" si="2416"/>
        <v>292048</v>
      </c>
      <c r="Q6865" s="105">
        <f t="shared" si="2417"/>
        <v>24.868503851855763</v>
      </c>
      <c r="R6865" s="35"/>
    </row>
    <row r="6866" spans="1:18" x14ac:dyDescent="0.3">
      <c r="A6866" s="128"/>
      <c r="B6866" s="128"/>
      <c r="C6866" s="128"/>
      <c r="D6866" s="128"/>
      <c r="E6866" s="128"/>
      <c r="F6866" s="128"/>
      <c r="G6866" s="128"/>
      <c r="H6866" s="12" t="s">
        <v>62</v>
      </c>
      <c r="I6866" s="105">
        <f>SUM(I6865)</f>
        <v>1174369</v>
      </c>
      <c r="J6866" s="105">
        <f>SUM(J6865)</f>
        <v>1174369</v>
      </c>
      <c r="K6866" s="105">
        <f>SUM(K6865)</f>
        <v>0</v>
      </c>
      <c r="L6866" s="105">
        <f t="shared" si="2415"/>
        <v>292048</v>
      </c>
      <c r="M6866" s="105">
        <f>SUM(M6865)</f>
        <v>88048</v>
      </c>
      <c r="N6866" s="105">
        <f t="shared" ref="N6866:O6866" si="2427">SUM(N6865)</f>
        <v>104700</v>
      </c>
      <c r="O6866" s="105">
        <f t="shared" si="2427"/>
        <v>99300</v>
      </c>
      <c r="P6866" s="105">
        <f t="shared" si="2416"/>
        <v>292048</v>
      </c>
      <c r="Q6866" s="105">
        <f t="shared" si="2417"/>
        <v>24.868503851855763</v>
      </c>
      <c r="R6866" s="35"/>
    </row>
    <row r="6867" spans="1:18" x14ac:dyDescent="0.3">
      <c r="A6867" s="129"/>
      <c r="B6867" s="129"/>
      <c r="C6867" s="129"/>
      <c r="D6867" s="129"/>
      <c r="E6867" s="129"/>
      <c r="F6867" s="129"/>
      <c r="G6867" s="129"/>
      <c r="R6867" s="35"/>
    </row>
    <row r="6868" spans="1:18" x14ac:dyDescent="0.3">
      <c r="A6868" s="81" t="s">
        <v>0</v>
      </c>
      <c r="B6868" s="81" t="s">
        <v>0</v>
      </c>
      <c r="C6868" s="81" t="s">
        <v>0</v>
      </c>
      <c r="D6868" s="81" t="s">
        <v>0</v>
      </c>
      <c r="E6868" s="81" t="s">
        <v>0</v>
      </c>
      <c r="F6868" s="81" t="s">
        <v>0</v>
      </c>
      <c r="G6868" s="81" t="s">
        <v>0</v>
      </c>
      <c r="H6868" s="13" t="s">
        <v>0</v>
      </c>
      <c r="I6868" s="106"/>
      <c r="J6868" s="106"/>
      <c r="K6868" s="106"/>
      <c r="L6868" s="106"/>
      <c r="M6868" s="106"/>
      <c r="N6868" s="106"/>
      <c r="O6868" s="106"/>
      <c r="P6868" s="106"/>
      <c r="Q6868" s="106"/>
      <c r="R6868" s="35"/>
    </row>
    <row r="6869" spans="1:18" s="34" customFormat="1" x14ac:dyDescent="0.3">
      <c r="A6869" s="49" t="s">
        <v>0</v>
      </c>
      <c r="B6869" s="49" t="s">
        <v>0</v>
      </c>
      <c r="C6869" s="49" t="s">
        <v>0</v>
      </c>
      <c r="D6869" s="49" t="s">
        <v>0</v>
      </c>
      <c r="E6869" s="49" t="s">
        <v>0</v>
      </c>
      <c r="F6869" s="49" t="s">
        <v>0</v>
      </c>
      <c r="G6869" s="49" t="s">
        <v>0</v>
      </c>
      <c r="H6869" s="21" t="s">
        <v>2349</v>
      </c>
      <c r="I6869" s="112">
        <f>SUM(I6861)</f>
        <v>1174369</v>
      </c>
      <c r="J6869" s="112">
        <f>SUM(J6861)</f>
        <v>1174369</v>
      </c>
      <c r="K6869" s="112">
        <f>SUM(K6861)</f>
        <v>0</v>
      </c>
      <c r="L6869" s="112">
        <f t="shared" si="2415"/>
        <v>292048</v>
      </c>
      <c r="M6869" s="112">
        <f>SUM(M6861)</f>
        <v>88048</v>
      </c>
      <c r="N6869" s="112">
        <f t="shared" ref="N6869:O6869" si="2428">SUM(N6861)</f>
        <v>104700</v>
      </c>
      <c r="O6869" s="112">
        <f t="shared" si="2428"/>
        <v>99300</v>
      </c>
      <c r="P6869" s="112">
        <f t="shared" si="2416"/>
        <v>292048</v>
      </c>
      <c r="Q6869" s="112">
        <f t="shared" si="2417"/>
        <v>24.868503851855763</v>
      </c>
      <c r="R6869" s="35"/>
    </row>
    <row r="6870" spans="1:18" x14ac:dyDescent="0.3">
      <c r="A6870" s="81" t="s">
        <v>0</v>
      </c>
      <c r="B6870" s="81" t="s">
        <v>0</v>
      </c>
      <c r="C6870" s="81" t="s">
        <v>0</v>
      </c>
      <c r="D6870" s="81" t="s">
        <v>0</v>
      </c>
      <c r="E6870" s="81" t="s">
        <v>0</v>
      </c>
      <c r="F6870" s="81" t="s">
        <v>0</v>
      </c>
      <c r="G6870" s="81" t="s">
        <v>0</v>
      </c>
      <c r="H6870" s="6" t="s">
        <v>152</v>
      </c>
      <c r="I6870" s="104">
        <f>I6862</f>
        <v>40</v>
      </c>
      <c r="J6870" s="104">
        <f>J6862</f>
        <v>40</v>
      </c>
      <c r="K6870" s="104"/>
      <c r="L6870" s="104"/>
      <c r="M6870" s="104"/>
      <c r="N6870" s="104"/>
      <c r="O6870" s="104"/>
      <c r="P6870" s="104"/>
      <c r="Q6870" s="104"/>
      <c r="R6870" s="35"/>
    </row>
    <row r="6871" spans="1:18" x14ac:dyDescent="0.3">
      <c r="A6871" s="81" t="s">
        <v>0</v>
      </c>
      <c r="B6871" s="81" t="s">
        <v>0</v>
      </c>
      <c r="C6871" s="81" t="s">
        <v>0</v>
      </c>
      <c r="D6871" s="81" t="s">
        <v>0</v>
      </c>
      <c r="E6871" s="81" t="s">
        <v>0</v>
      </c>
      <c r="F6871" s="81" t="s">
        <v>0</v>
      </c>
      <c r="G6871" s="81" t="s">
        <v>0</v>
      </c>
      <c r="H6871" s="14" t="s">
        <v>0</v>
      </c>
      <c r="I6871" s="107"/>
      <c r="J6871" s="107"/>
      <c r="K6871" s="107"/>
      <c r="L6871" s="107"/>
      <c r="M6871" s="107"/>
      <c r="N6871" s="107"/>
      <c r="O6871" s="107"/>
      <c r="P6871" s="107"/>
      <c r="Q6871" s="107"/>
      <c r="R6871" s="35"/>
    </row>
    <row r="6872" spans="1:18" ht="15" thickBot="1" x14ac:dyDescent="0.35">
      <c r="A6872" s="41" t="s">
        <v>2256</v>
      </c>
      <c r="B6872" s="41" t="s">
        <v>2350</v>
      </c>
      <c r="C6872" s="40" t="s">
        <v>0</v>
      </c>
      <c r="D6872" s="40" t="s">
        <v>0</v>
      </c>
      <c r="E6872" s="52" t="s">
        <v>0</v>
      </c>
      <c r="F6872" s="52" t="s">
        <v>0</v>
      </c>
      <c r="G6872" s="52" t="s">
        <v>0</v>
      </c>
      <c r="H6872" s="6" t="s">
        <v>0</v>
      </c>
      <c r="I6872" s="102"/>
      <c r="J6872" s="102"/>
      <c r="K6872" s="102"/>
      <c r="L6872" s="102"/>
      <c r="M6872" s="102"/>
      <c r="N6872" s="102"/>
      <c r="O6872" s="102"/>
      <c r="P6872" s="102"/>
      <c r="Q6872" s="102"/>
      <c r="R6872" s="35"/>
    </row>
    <row r="6873" spans="1:18" s="34" customFormat="1" ht="31.2" thickBot="1" x14ac:dyDescent="0.35">
      <c r="A6873" s="45" t="s">
        <v>112</v>
      </c>
      <c r="B6873" s="45" t="s">
        <v>113</v>
      </c>
      <c r="C6873" s="45" t="s">
        <v>114</v>
      </c>
      <c r="D6873" s="46" t="s">
        <v>0</v>
      </c>
      <c r="E6873" s="45" t="s">
        <v>3014</v>
      </c>
      <c r="F6873" s="45" t="s">
        <v>115</v>
      </c>
      <c r="G6873" s="45" t="s">
        <v>116</v>
      </c>
      <c r="H6873" s="29" t="s">
        <v>1</v>
      </c>
      <c r="I6873" s="124" t="s">
        <v>3013</v>
      </c>
      <c r="J6873" s="124" t="s">
        <v>2</v>
      </c>
      <c r="K6873" s="124" t="s">
        <v>3097</v>
      </c>
      <c r="L6873" s="124" t="s">
        <v>3097</v>
      </c>
      <c r="M6873" s="124" t="s">
        <v>3098</v>
      </c>
      <c r="N6873" s="124" t="s">
        <v>3099</v>
      </c>
      <c r="O6873" s="124" t="s">
        <v>3100</v>
      </c>
      <c r="P6873" s="124" t="s">
        <v>3097</v>
      </c>
      <c r="Q6873" s="126" t="s">
        <v>3101</v>
      </c>
      <c r="R6873" s="35"/>
    </row>
    <row r="6874" spans="1:18" x14ac:dyDescent="0.3">
      <c r="A6874" s="50" t="s">
        <v>0</v>
      </c>
      <c r="B6874" s="50" t="s">
        <v>0</v>
      </c>
      <c r="C6874" s="50" t="s">
        <v>0</v>
      </c>
      <c r="D6874" s="51" t="s">
        <v>0</v>
      </c>
      <c r="E6874" s="51" t="s">
        <v>0</v>
      </c>
      <c r="F6874" s="86" t="s">
        <v>0</v>
      </c>
      <c r="G6874" s="87" t="s">
        <v>0</v>
      </c>
      <c r="H6874" s="8" t="s">
        <v>0</v>
      </c>
      <c r="I6874" s="103">
        <v>1</v>
      </c>
      <c r="J6874" s="103">
        <v>2</v>
      </c>
      <c r="K6874" s="103">
        <v>3</v>
      </c>
      <c r="L6874" s="103" t="s">
        <v>3</v>
      </c>
      <c r="M6874" s="103">
        <v>5</v>
      </c>
      <c r="N6874" s="103">
        <v>6</v>
      </c>
      <c r="O6874" s="103">
        <v>7</v>
      </c>
      <c r="P6874" s="103" t="s">
        <v>3102</v>
      </c>
      <c r="Q6874" s="103">
        <v>9</v>
      </c>
      <c r="R6874" s="35"/>
    </row>
    <row r="6875" spans="1:18" x14ac:dyDescent="0.3">
      <c r="A6875" s="41" t="s">
        <v>2256</v>
      </c>
      <c r="B6875" s="41" t="s">
        <v>2350</v>
      </c>
      <c r="C6875" s="40" t="s">
        <v>117</v>
      </c>
      <c r="D6875" s="40" t="s">
        <v>2351</v>
      </c>
      <c r="E6875" s="52" t="s">
        <v>0</v>
      </c>
      <c r="F6875" s="52" t="s">
        <v>0</v>
      </c>
      <c r="G6875" s="52" t="s">
        <v>0</v>
      </c>
      <c r="H6875" s="6" t="s">
        <v>2352</v>
      </c>
      <c r="I6875" s="102"/>
      <c r="J6875" s="102"/>
      <c r="K6875" s="102"/>
      <c r="L6875" s="102">
        <f t="shared" si="2415"/>
        <v>0</v>
      </c>
      <c r="M6875" s="102">
        <v>0</v>
      </c>
      <c r="N6875" s="102"/>
      <c r="O6875" s="102"/>
      <c r="P6875" s="102">
        <f t="shared" si="2416"/>
        <v>0</v>
      </c>
      <c r="Q6875" s="102" t="str">
        <f t="shared" si="2417"/>
        <v>-</v>
      </c>
      <c r="R6875" s="35"/>
    </row>
    <row r="6876" spans="1:18" s="34" customFormat="1" ht="20.399999999999999" x14ac:dyDescent="0.3">
      <c r="A6876" s="43" t="s">
        <v>0</v>
      </c>
      <c r="B6876" s="43" t="s">
        <v>0</v>
      </c>
      <c r="C6876" s="43" t="s">
        <v>0</v>
      </c>
      <c r="D6876" s="49" t="s">
        <v>0</v>
      </c>
      <c r="E6876" s="49" t="s">
        <v>0</v>
      </c>
      <c r="F6876" s="49" t="s">
        <v>0</v>
      </c>
      <c r="G6876" s="49" t="s">
        <v>0</v>
      </c>
      <c r="H6876" s="21" t="s">
        <v>26</v>
      </c>
      <c r="I6876" s="112">
        <f>SUM(I6877,I6885,I6887)</f>
        <v>1932316</v>
      </c>
      <c r="J6876" s="112">
        <f>SUM(J6877,J6885,J6887)</f>
        <v>1932316</v>
      </c>
      <c r="K6876" s="112">
        <f>SUM(K6877,K6885,K6887)</f>
        <v>0</v>
      </c>
      <c r="L6876" s="112">
        <f t="shared" si="2415"/>
        <v>519743</v>
      </c>
      <c r="M6876" s="112">
        <f>SUM(M6877,M6885,M6887)</f>
        <v>150623</v>
      </c>
      <c r="N6876" s="112">
        <f t="shared" ref="N6876:O6876" si="2429">SUM(N6877,N6885,N6887)</f>
        <v>186360</v>
      </c>
      <c r="O6876" s="112">
        <f t="shared" si="2429"/>
        <v>182760</v>
      </c>
      <c r="P6876" s="112">
        <f t="shared" si="2416"/>
        <v>519743</v>
      </c>
      <c r="Q6876" s="112">
        <f t="shared" si="2417"/>
        <v>26.897412224501583</v>
      </c>
      <c r="R6876" s="35"/>
    </row>
    <row r="6877" spans="1:18" x14ac:dyDescent="0.3">
      <c r="A6877" s="40" t="s">
        <v>2256</v>
      </c>
      <c r="B6877" s="40" t="s">
        <v>2350</v>
      </c>
      <c r="C6877" s="40" t="s">
        <v>117</v>
      </c>
      <c r="D6877" s="40" t="s">
        <v>2351</v>
      </c>
      <c r="E6877" s="52" t="s">
        <v>119</v>
      </c>
      <c r="F6877" s="52" t="s">
        <v>0</v>
      </c>
      <c r="G6877" s="52" t="s">
        <v>0</v>
      </c>
      <c r="H6877" s="6" t="s">
        <v>5</v>
      </c>
      <c r="I6877" s="104">
        <f>SUM(I6878,I6879)</f>
        <v>1543096</v>
      </c>
      <c r="J6877" s="104">
        <f>SUM(J6878,J6879)</f>
        <v>1543096</v>
      </c>
      <c r="K6877" s="104">
        <f>SUM(K6878,K6879)</f>
        <v>0</v>
      </c>
      <c r="L6877" s="104">
        <f t="shared" si="2415"/>
        <v>430956</v>
      </c>
      <c r="M6877" s="104">
        <f>SUM(M6878,M6879)</f>
        <v>137636</v>
      </c>
      <c r="N6877" s="104">
        <f t="shared" ref="N6877:O6877" si="2430">SUM(N6878,N6879)</f>
        <v>146660</v>
      </c>
      <c r="O6877" s="104">
        <f t="shared" si="2430"/>
        <v>146660</v>
      </c>
      <c r="P6877" s="104">
        <f t="shared" si="2416"/>
        <v>430956</v>
      </c>
      <c r="Q6877" s="104">
        <f t="shared" si="2417"/>
        <v>27.928009663689103</v>
      </c>
      <c r="R6877" s="35"/>
    </row>
    <row r="6878" spans="1:18" x14ac:dyDescent="0.3">
      <c r="A6878" s="40" t="s">
        <v>2256</v>
      </c>
      <c r="B6878" s="40" t="s">
        <v>2350</v>
      </c>
      <c r="C6878" s="40" t="s">
        <v>117</v>
      </c>
      <c r="D6878" s="40" t="s">
        <v>2351</v>
      </c>
      <c r="E6878" s="88" t="s">
        <v>3015</v>
      </c>
      <c r="F6878" s="40"/>
      <c r="G6878" s="81" t="s">
        <v>3059</v>
      </c>
      <c r="H6878" s="9" t="s">
        <v>6</v>
      </c>
      <c r="I6878" s="102">
        <v>1307160</v>
      </c>
      <c r="J6878" s="102">
        <v>1307160</v>
      </c>
      <c r="K6878" s="102"/>
      <c r="L6878" s="102">
        <f t="shared" si="2415"/>
        <v>375950</v>
      </c>
      <c r="M6878" s="102">
        <v>119950</v>
      </c>
      <c r="N6878" s="102">
        <v>128000</v>
      </c>
      <c r="O6878" s="102">
        <v>128000</v>
      </c>
      <c r="P6878" s="102">
        <f t="shared" si="2416"/>
        <v>375950</v>
      </c>
      <c r="Q6878" s="102">
        <f t="shared" si="2417"/>
        <v>28.760824994644878</v>
      </c>
      <c r="R6878" s="35"/>
    </row>
    <row r="6879" spans="1:18" x14ac:dyDescent="0.3">
      <c r="A6879" s="41" t="s">
        <v>2256</v>
      </c>
      <c r="B6879" s="41" t="s">
        <v>2350</v>
      </c>
      <c r="C6879" s="41" t="s">
        <v>117</v>
      </c>
      <c r="D6879" s="41" t="s">
        <v>2351</v>
      </c>
      <c r="E6879" s="41" t="s">
        <v>120</v>
      </c>
      <c r="F6879" s="40" t="s">
        <v>0</v>
      </c>
      <c r="G6879" s="81" t="s">
        <v>0</v>
      </c>
      <c r="H6879" s="6" t="s">
        <v>7</v>
      </c>
      <c r="I6879" s="104">
        <f>SUM(I6880:I6884)</f>
        <v>235936</v>
      </c>
      <c r="J6879" s="104">
        <f>SUM(J6880:J6884)</f>
        <v>235936</v>
      </c>
      <c r="K6879" s="104">
        <f>SUM(K6880:K6884)</f>
        <v>0</v>
      </c>
      <c r="L6879" s="104">
        <f t="shared" si="2415"/>
        <v>55006</v>
      </c>
      <c r="M6879" s="104">
        <f>SUM(M6880:M6884)</f>
        <v>17686</v>
      </c>
      <c r="N6879" s="104">
        <f t="shared" ref="N6879:O6879" si="2431">SUM(N6880:N6884)</f>
        <v>18660</v>
      </c>
      <c r="O6879" s="104">
        <f t="shared" si="2431"/>
        <v>18660</v>
      </c>
      <c r="P6879" s="104">
        <f t="shared" si="2416"/>
        <v>55006</v>
      </c>
      <c r="Q6879" s="104">
        <f t="shared" si="2417"/>
        <v>23.313949545639495</v>
      </c>
      <c r="R6879" s="35"/>
    </row>
    <row r="6880" spans="1:18" x14ac:dyDescent="0.3">
      <c r="A6880" s="40" t="s">
        <v>2256</v>
      </c>
      <c r="B6880" s="40" t="s">
        <v>2350</v>
      </c>
      <c r="C6880" s="40" t="s">
        <v>117</v>
      </c>
      <c r="D6880" s="40" t="s">
        <v>2351</v>
      </c>
      <c r="E6880" s="88" t="s">
        <v>3016</v>
      </c>
      <c r="F6880" s="40" t="s">
        <v>2353</v>
      </c>
      <c r="G6880" s="81" t="s">
        <v>3059</v>
      </c>
      <c r="H6880" s="9" t="s">
        <v>9</v>
      </c>
      <c r="I6880" s="102">
        <v>73500</v>
      </c>
      <c r="J6880" s="102">
        <v>73500</v>
      </c>
      <c r="K6880" s="102"/>
      <c r="L6880" s="102">
        <f t="shared" si="2415"/>
        <v>19730</v>
      </c>
      <c r="M6880" s="102">
        <v>6410</v>
      </c>
      <c r="N6880" s="102">
        <v>6660</v>
      </c>
      <c r="O6880" s="102">
        <v>6660</v>
      </c>
      <c r="P6880" s="102">
        <f t="shared" si="2416"/>
        <v>19730</v>
      </c>
      <c r="Q6880" s="102">
        <f t="shared" si="2417"/>
        <v>26.843537414965983</v>
      </c>
      <c r="R6880" s="35"/>
    </row>
    <row r="6881" spans="1:18" x14ac:dyDescent="0.3">
      <c r="A6881" s="40" t="s">
        <v>2256</v>
      </c>
      <c r="B6881" s="40" t="s">
        <v>2350</v>
      </c>
      <c r="C6881" s="40" t="s">
        <v>117</v>
      </c>
      <c r="D6881" s="40" t="s">
        <v>2351</v>
      </c>
      <c r="E6881" s="88" t="s">
        <v>3016</v>
      </c>
      <c r="F6881" s="40" t="s">
        <v>2354</v>
      </c>
      <c r="G6881" s="81" t="s">
        <v>3059</v>
      </c>
      <c r="H6881" s="9" t="s">
        <v>12</v>
      </c>
      <c r="I6881" s="102">
        <v>122300</v>
      </c>
      <c r="J6881" s="102">
        <v>122300</v>
      </c>
      <c r="K6881" s="102"/>
      <c r="L6881" s="102">
        <f t="shared" si="2415"/>
        <v>35276</v>
      </c>
      <c r="M6881" s="102">
        <v>11276</v>
      </c>
      <c r="N6881" s="102">
        <v>12000</v>
      </c>
      <c r="O6881" s="102">
        <v>12000</v>
      </c>
      <c r="P6881" s="102">
        <f t="shared" si="2416"/>
        <v>35276</v>
      </c>
      <c r="Q6881" s="102">
        <f t="shared" si="2417"/>
        <v>28.843826655764516</v>
      </c>
      <c r="R6881" s="35"/>
    </row>
    <row r="6882" spans="1:18" x14ac:dyDescent="0.3">
      <c r="A6882" s="40" t="s">
        <v>2256</v>
      </c>
      <c r="B6882" s="40" t="s">
        <v>2350</v>
      </c>
      <c r="C6882" s="40" t="s">
        <v>117</v>
      </c>
      <c r="D6882" s="40" t="s">
        <v>2351</v>
      </c>
      <c r="E6882" s="88" t="s">
        <v>3016</v>
      </c>
      <c r="F6882" s="40" t="s">
        <v>2355</v>
      </c>
      <c r="G6882" s="81" t="s">
        <v>3059</v>
      </c>
      <c r="H6882" s="9" t="s">
        <v>10</v>
      </c>
      <c r="I6882" s="102">
        <v>30686</v>
      </c>
      <c r="J6882" s="102">
        <v>30686</v>
      </c>
      <c r="K6882" s="102"/>
      <c r="L6882" s="102">
        <f t="shared" si="2415"/>
        <v>0</v>
      </c>
      <c r="M6882" s="102">
        <v>0</v>
      </c>
      <c r="N6882" s="102"/>
      <c r="O6882" s="102"/>
      <c r="P6882" s="102">
        <f t="shared" si="2416"/>
        <v>0</v>
      </c>
      <c r="Q6882" s="102">
        <f t="shared" si="2417"/>
        <v>0</v>
      </c>
      <c r="R6882" s="35"/>
    </row>
    <row r="6883" spans="1:18" x14ac:dyDescent="0.3">
      <c r="A6883" s="40" t="s">
        <v>2256</v>
      </c>
      <c r="B6883" s="40" t="s">
        <v>2350</v>
      </c>
      <c r="C6883" s="40" t="s">
        <v>117</v>
      </c>
      <c r="D6883" s="40" t="s">
        <v>2351</v>
      </c>
      <c r="E6883" s="88" t="s">
        <v>3016</v>
      </c>
      <c r="F6883" s="40" t="s">
        <v>2356</v>
      </c>
      <c r="G6883" s="81" t="s">
        <v>3059</v>
      </c>
      <c r="H6883" s="9" t="s">
        <v>8</v>
      </c>
      <c r="I6883" s="102">
        <v>0</v>
      </c>
      <c r="J6883" s="102">
        <v>0</v>
      </c>
      <c r="K6883" s="102"/>
      <c r="L6883" s="102">
        <f t="shared" si="2415"/>
        <v>0</v>
      </c>
      <c r="M6883" s="102">
        <v>0</v>
      </c>
      <c r="N6883" s="102"/>
      <c r="O6883" s="102"/>
      <c r="P6883" s="102">
        <f t="shared" si="2416"/>
        <v>0</v>
      </c>
      <c r="Q6883" s="102" t="str">
        <f t="shared" si="2417"/>
        <v>-</v>
      </c>
      <c r="R6883" s="35"/>
    </row>
    <row r="6884" spans="1:18" x14ac:dyDescent="0.3">
      <c r="A6884" s="40" t="s">
        <v>2256</v>
      </c>
      <c r="B6884" s="40" t="s">
        <v>2350</v>
      </c>
      <c r="C6884" s="40" t="s">
        <v>117</v>
      </c>
      <c r="D6884" s="40" t="s">
        <v>2351</v>
      </c>
      <c r="E6884" s="88" t="s">
        <v>3016</v>
      </c>
      <c r="F6884" s="40" t="s">
        <v>2357</v>
      </c>
      <c r="G6884" s="81" t="s">
        <v>3059</v>
      </c>
      <c r="H6884" s="9" t="s">
        <v>11</v>
      </c>
      <c r="I6884" s="102">
        <v>9450</v>
      </c>
      <c r="J6884" s="102">
        <v>9450</v>
      </c>
      <c r="K6884" s="102"/>
      <c r="L6884" s="102">
        <f t="shared" si="2415"/>
        <v>0</v>
      </c>
      <c r="M6884" s="102">
        <v>0</v>
      </c>
      <c r="N6884" s="102"/>
      <c r="O6884" s="102"/>
      <c r="P6884" s="102">
        <f t="shared" si="2416"/>
        <v>0</v>
      </c>
      <c r="Q6884" s="102">
        <f t="shared" si="2417"/>
        <v>0</v>
      </c>
      <c r="R6884" s="35"/>
    </row>
    <row r="6885" spans="1:18" x14ac:dyDescent="0.3">
      <c r="A6885" s="40" t="s">
        <v>2256</v>
      </c>
      <c r="B6885" s="40" t="s">
        <v>2350</v>
      </c>
      <c r="C6885" s="40" t="s">
        <v>117</v>
      </c>
      <c r="D6885" s="40" t="s">
        <v>2351</v>
      </c>
      <c r="E6885" s="52" t="s">
        <v>124</v>
      </c>
      <c r="F6885" s="52" t="s">
        <v>0</v>
      </c>
      <c r="G6885" s="52" t="s">
        <v>0</v>
      </c>
      <c r="H6885" s="6" t="s">
        <v>14</v>
      </c>
      <c r="I6885" s="104">
        <f>SUM(I6886)</f>
        <v>137152</v>
      </c>
      <c r="J6885" s="104">
        <f>SUM(J6886)</f>
        <v>137152</v>
      </c>
      <c r="K6885" s="104">
        <f>SUM(K6886)</f>
        <v>0</v>
      </c>
      <c r="L6885" s="104">
        <f t="shared" si="2415"/>
        <v>42096</v>
      </c>
      <c r="M6885" s="104">
        <f>SUM(M6886)</f>
        <v>12596</v>
      </c>
      <c r="N6885" s="104">
        <f t="shared" ref="N6885:O6885" si="2432">SUM(N6886)</f>
        <v>16000</v>
      </c>
      <c r="O6885" s="104">
        <f t="shared" si="2432"/>
        <v>13500</v>
      </c>
      <c r="P6885" s="104">
        <f t="shared" si="2416"/>
        <v>42096</v>
      </c>
      <c r="Q6885" s="104">
        <f t="shared" si="2417"/>
        <v>30.692953803079792</v>
      </c>
      <c r="R6885" s="35"/>
    </row>
    <row r="6886" spans="1:18" x14ac:dyDescent="0.3">
      <c r="A6886" s="40" t="s">
        <v>2256</v>
      </c>
      <c r="B6886" s="40" t="s">
        <v>2350</v>
      </c>
      <c r="C6886" s="40" t="s">
        <v>117</v>
      </c>
      <c r="D6886" s="40" t="s">
        <v>2351</v>
      </c>
      <c r="E6886" s="88" t="s">
        <v>3017</v>
      </c>
      <c r="F6886" s="40"/>
      <c r="G6886" s="81" t="s">
        <v>3059</v>
      </c>
      <c r="H6886" s="9" t="s">
        <v>15</v>
      </c>
      <c r="I6886" s="102">
        <v>137152</v>
      </c>
      <c r="J6886" s="102">
        <v>137152</v>
      </c>
      <c r="K6886" s="102"/>
      <c r="L6886" s="102">
        <f t="shared" si="2415"/>
        <v>42096</v>
      </c>
      <c r="M6886" s="102">
        <v>12596</v>
      </c>
      <c r="N6886" s="102">
        <v>16000</v>
      </c>
      <c r="O6886" s="102">
        <v>13500</v>
      </c>
      <c r="P6886" s="102">
        <f t="shared" si="2416"/>
        <v>42096</v>
      </c>
      <c r="Q6886" s="102">
        <f t="shared" si="2417"/>
        <v>30.692953803079792</v>
      </c>
      <c r="R6886" s="35"/>
    </row>
    <row r="6887" spans="1:18" x14ac:dyDescent="0.3">
      <c r="A6887" s="40" t="s">
        <v>2256</v>
      </c>
      <c r="B6887" s="40" t="s">
        <v>2350</v>
      </c>
      <c r="C6887" s="40" t="s">
        <v>117</v>
      </c>
      <c r="D6887" s="40" t="s">
        <v>2351</v>
      </c>
      <c r="E6887" s="52" t="s">
        <v>125</v>
      </c>
      <c r="F6887" s="52" t="s">
        <v>0</v>
      </c>
      <c r="G6887" s="52" t="s">
        <v>0</v>
      </c>
      <c r="H6887" s="6" t="s">
        <v>16</v>
      </c>
      <c r="I6887" s="104">
        <f>SUM(I6888:I6896)</f>
        <v>252068</v>
      </c>
      <c r="J6887" s="104">
        <f>SUM(J6888:J6896)</f>
        <v>252068</v>
      </c>
      <c r="K6887" s="104">
        <f>SUM(K6888:K6896)</f>
        <v>0</v>
      </c>
      <c r="L6887" s="104">
        <f t="shared" si="2415"/>
        <v>46691</v>
      </c>
      <c r="M6887" s="104">
        <f>SUM(M6888:M6896)</f>
        <v>391</v>
      </c>
      <c r="N6887" s="104">
        <f t="shared" ref="N6887:O6887" si="2433">SUM(N6888:N6896)</f>
        <v>23700</v>
      </c>
      <c r="O6887" s="104">
        <f t="shared" si="2433"/>
        <v>22600</v>
      </c>
      <c r="P6887" s="104">
        <f t="shared" si="2416"/>
        <v>46691</v>
      </c>
      <c r="Q6887" s="104">
        <f t="shared" si="2417"/>
        <v>18.523176285764158</v>
      </c>
      <c r="R6887" s="35"/>
    </row>
    <row r="6888" spans="1:18" x14ac:dyDescent="0.3">
      <c r="A6888" s="40" t="s">
        <v>2256</v>
      </c>
      <c r="B6888" s="40" t="s">
        <v>2350</v>
      </c>
      <c r="C6888" s="40" t="s">
        <v>117</v>
      </c>
      <c r="D6888" s="40" t="s">
        <v>2351</v>
      </c>
      <c r="E6888" s="88" t="s">
        <v>3018</v>
      </c>
      <c r="F6888" s="40"/>
      <c r="G6888" s="81" t="s">
        <v>3059</v>
      </c>
      <c r="H6888" s="9" t="s">
        <v>17</v>
      </c>
      <c r="I6888" s="102">
        <v>100</v>
      </c>
      <c r="J6888" s="102">
        <v>100</v>
      </c>
      <c r="K6888" s="102"/>
      <c r="L6888" s="102">
        <f t="shared" si="2415"/>
        <v>0</v>
      </c>
      <c r="M6888" s="102">
        <v>0</v>
      </c>
      <c r="N6888" s="102"/>
      <c r="O6888" s="102"/>
      <c r="P6888" s="102">
        <f t="shared" si="2416"/>
        <v>0</v>
      </c>
      <c r="Q6888" s="102">
        <f t="shared" si="2417"/>
        <v>0</v>
      </c>
      <c r="R6888" s="35"/>
    </row>
    <row r="6889" spans="1:18" x14ac:dyDescent="0.3">
      <c r="A6889" s="40" t="s">
        <v>2256</v>
      </c>
      <c r="B6889" s="40" t="s">
        <v>2350</v>
      </c>
      <c r="C6889" s="40" t="s">
        <v>117</v>
      </c>
      <c r="D6889" s="40" t="s">
        <v>2351</v>
      </c>
      <c r="E6889" s="88" t="s">
        <v>3031</v>
      </c>
      <c r="F6889" s="40"/>
      <c r="G6889" s="81" t="s">
        <v>3059</v>
      </c>
      <c r="H6889" s="9" t="s">
        <v>18</v>
      </c>
      <c r="I6889" s="102">
        <v>53000</v>
      </c>
      <c r="J6889" s="102">
        <v>53000</v>
      </c>
      <c r="K6889" s="102"/>
      <c r="L6889" s="102">
        <f t="shared" si="2415"/>
        <v>8000</v>
      </c>
      <c r="M6889" s="102">
        <v>0</v>
      </c>
      <c r="N6889" s="102">
        <v>5000</v>
      </c>
      <c r="O6889" s="102">
        <v>3000</v>
      </c>
      <c r="P6889" s="102">
        <f t="shared" si="2416"/>
        <v>8000</v>
      </c>
      <c r="Q6889" s="102">
        <f t="shared" si="2417"/>
        <v>15.09433962264151</v>
      </c>
      <c r="R6889" s="35"/>
    </row>
    <row r="6890" spans="1:18" x14ac:dyDescent="0.3">
      <c r="A6890" s="40" t="s">
        <v>2256</v>
      </c>
      <c r="B6890" s="40" t="s">
        <v>2350</v>
      </c>
      <c r="C6890" s="40" t="s">
        <v>117</v>
      </c>
      <c r="D6890" s="40" t="s">
        <v>2351</v>
      </c>
      <c r="E6890" s="88" t="s">
        <v>3032</v>
      </c>
      <c r="F6890" s="40"/>
      <c r="G6890" s="81" t="s">
        <v>3059</v>
      </c>
      <c r="H6890" s="9" t="s">
        <v>19</v>
      </c>
      <c r="I6890" s="102">
        <v>21800</v>
      </c>
      <c r="J6890" s="102">
        <v>21800</v>
      </c>
      <c r="K6890" s="102"/>
      <c r="L6890" s="102">
        <f t="shared" si="2415"/>
        <v>5000</v>
      </c>
      <c r="M6890" s="102">
        <v>0</v>
      </c>
      <c r="N6890" s="102">
        <v>3000</v>
      </c>
      <c r="O6890" s="102">
        <v>2000</v>
      </c>
      <c r="P6890" s="102">
        <f t="shared" si="2416"/>
        <v>5000</v>
      </c>
      <c r="Q6890" s="102">
        <f t="shared" si="2417"/>
        <v>22.935779816513762</v>
      </c>
      <c r="R6890" s="35"/>
    </row>
    <row r="6891" spans="1:18" x14ac:dyDescent="0.3">
      <c r="A6891" s="40" t="s">
        <v>2256</v>
      </c>
      <c r="B6891" s="40" t="s">
        <v>2350</v>
      </c>
      <c r="C6891" s="40" t="s">
        <v>117</v>
      </c>
      <c r="D6891" s="40" t="s">
        <v>2351</v>
      </c>
      <c r="E6891" s="88" t="s">
        <v>3026</v>
      </c>
      <c r="F6891" s="40"/>
      <c r="G6891" s="81" t="s">
        <v>3059</v>
      </c>
      <c r="H6891" s="9" t="s">
        <v>20</v>
      </c>
      <c r="I6891" s="102">
        <v>69234</v>
      </c>
      <c r="J6891" s="102">
        <v>69234</v>
      </c>
      <c r="K6891" s="102"/>
      <c r="L6891" s="102">
        <f t="shared" si="2415"/>
        <v>16000</v>
      </c>
      <c r="M6891" s="102">
        <v>0</v>
      </c>
      <c r="N6891" s="102">
        <v>8000</v>
      </c>
      <c r="O6891" s="102">
        <v>8000</v>
      </c>
      <c r="P6891" s="102">
        <f t="shared" si="2416"/>
        <v>16000</v>
      </c>
      <c r="Q6891" s="102">
        <f t="shared" si="2417"/>
        <v>23.110032642921109</v>
      </c>
      <c r="R6891" s="35"/>
    </row>
    <row r="6892" spans="1:18" x14ac:dyDescent="0.3">
      <c r="A6892" s="40" t="s">
        <v>2256</v>
      </c>
      <c r="B6892" s="40" t="s">
        <v>2350</v>
      </c>
      <c r="C6892" s="40" t="s">
        <v>117</v>
      </c>
      <c r="D6892" s="40" t="s">
        <v>2351</v>
      </c>
      <c r="E6892" s="88" t="s">
        <v>3033</v>
      </c>
      <c r="F6892" s="40"/>
      <c r="G6892" s="81" t="s">
        <v>3059</v>
      </c>
      <c r="H6892" s="9" t="s">
        <v>21</v>
      </c>
      <c r="I6892" s="102">
        <v>13324</v>
      </c>
      <c r="J6892" s="102">
        <v>13324</v>
      </c>
      <c r="K6892" s="102"/>
      <c r="L6892" s="102">
        <f t="shared" si="2415"/>
        <v>2400</v>
      </c>
      <c r="M6892" s="102">
        <v>0</v>
      </c>
      <c r="N6892" s="102">
        <v>1200</v>
      </c>
      <c r="O6892" s="102">
        <v>1200</v>
      </c>
      <c r="P6892" s="102">
        <f t="shared" si="2416"/>
        <v>2400</v>
      </c>
      <c r="Q6892" s="102">
        <f t="shared" si="2417"/>
        <v>18.012608826178326</v>
      </c>
      <c r="R6892" s="35"/>
    </row>
    <row r="6893" spans="1:18" x14ac:dyDescent="0.3">
      <c r="A6893" s="40" t="s">
        <v>2256</v>
      </c>
      <c r="B6893" s="40" t="s">
        <v>2350</v>
      </c>
      <c r="C6893" s="40" t="s">
        <v>117</v>
      </c>
      <c r="D6893" s="40" t="s">
        <v>2351</v>
      </c>
      <c r="E6893" s="88" t="s">
        <v>3034</v>
      </c>
      <c r="F6893" s="40"/>
      <c r="G6893" s="81" t="s">
        <v>3059</v>
      </c>
      <c r="H6893" s="9" t="s">
        <v>22</v>
      </c>
      <c r="I6893" s="102">
        <v>0</v>
      </c>
      <c r="J6893" s="102">
        <v>0</v>
      </c>
      <c r="K6893" s="102"/>
      <c r="L6893" s="102">
        <f t="shared" si="2415"/>
        <v>0</v>
      </c>
      <c r="M6893" s="102">
        <v>0</v>
      </c>
      <c r="N6893" s="102"/>
      <c r="O6893" s="102"/>
      <c r="P6893" s="102">
        <f t="shared" si="2416"/>
        <v>0</v>
      </c>
      <c r="Q6893" s="102" t="str">
        <f t="shared" si="2417"/>
        <v>-</v>
      </c>
      <c r="R6893" s="35"/>
    </row>
    <row r="6894" spans="1:18" x14ac:dyDescent="0.3">
      <c r="A6894" s="40" t="s">
        <v>2256</v>
      </c>
      <c r="B6894" s="40" t="s">
        <v>2350</v>
      </c>
      <c r="C6894" s="40" t="s">
        <v>117</v>
      </c>
      <c r="D6894" s="40" t="s">
        <v>2351</v>
      </c>
      <c r="E6894" s="88" t="s">
        <v>3035</v>
      </c>
      <c r="F6894" s="40"/>
      <c r="G6894" s="81" t="s">
        <v>3059</v>
      </c>
      <c r="H6894" s="9" t="s">
        <v>23</v>
      </c>
      <c r="I6894" s="102">
        <v>38493</v>
      </c>
      <c r="J6894" s="102">
        <v>38493</v>
      </c>
      <c r="K6894" s="102"/>
      <c r="L6894" s="102">
        <f t="shared" si="2415"/>
        <v>7000</v>
      </c>
      <c r="M6894" s="102">
        <v>0</v>
      </c>
      <c r="N6894" s="102">
        <v>3500</v>
      </c>
      <c r="O6894" s="102">
        <v>3500</v>
      </c>
      <c r="P6894" s="102">
        <f t="shared" si="2416"/>
        <v>7000</v>
      </c>
      <c r="Q6894" s="102">
        <f t="shared" si="2417"/>
        <v>18.185124568103291</v>
      </c>
      <c r="R6894" s="35"/>
    </row>
    <row r="6895" spans="1:18" x14ac:dyDescent="0.3">
      <c r="A6895" s="40" t="s">
        <v>2256</v>
      </c>
      <c r="B6895" s="40" t="s">
        <v>2350</v>
      </c>
      <c r="C6895" s="40" t="s">
        <v>117</v>
      </c>
      <c r="D6895" s="40" t="s">
        <v>2351</v>
      </c>
      <c r="E6895" s="88" t="s">
        <v>3036</v>
      </c>
      <c r="F6895" s="40"/>
      <c r="G6895" s="81" t="s">
        <v>3059</v>
      </c>
      <c r="H6895" s="9" t="s">
        <v>24</v>
      </c>
      <c r="I6895" s="102">
        <v>7365</v>
      </c>
      <c r="J6895" s="102">
        <v>7365</v>
      </c>
      <c r="K6895" s="102"/>
      <c r="L6895" s="102">
        <f t="shared" si="2415"/>
        <v>2000</v>
      </c>
      <c r="M6895" s="102">
        <v>0</v>
      </c>
      <c r="N6895" s="102"/>
      <c r="O6895" s="102">
        <v>2000</v>
      </c>
      <c r="P6895" s="102">
        <f t="shared" si="2416"/>
        <v>2000</v>
      </c>
      <c r="Q6895" s="102">
        <f t="shared" si="2417"/>
        <v>27.155465037338764</v>
      </c>
      <c r="R6895" s="35"/>
    </row>
    <row r="6896" spans="1:18" x14ac:dyDescent="0.3">
      <c r="A6896" s="41" t="s">
        <v>2256</v>
      </c>
      <c r="B6896" s="41" t="s">
        <v>2350</v>
      </c>
      <c r="C6896" s="41" t="s">
        <v>117</v>
      </c>
      <c r="D6896" s="41" t="s">
        <v>2351</v>
      </c>
      <c r="E6896" s="41" t="s">
        <v>127</v>
      </c>
      <c r="F6896" s="40" t="s">
        <v>0</v>
      </c>
      <c r="G6896" s="81" t="s">
        <v>0</v>
      </c>
      <c r="H6896" s="6" t="s">
        <v>25</v>
      </c>
      <c r="I6896" s="104">
        <f>SUM(I6897:I6899)</f>
        <v>48752</v>
      </c>
      <c r="J6896" s="104">
        <f>SUM(J6897:J6899)</f>
        <v>48752</v>
      </c>
      <c r="K6896" s="104">
        <f>SUM(K6897:K6899)</f>
        <v>0</v>
      </c>
      <c r="L6896" s="104">
        <f t="shared" ref="L6896:L6959" si="2434">SUM(M6896:O6896)</f>
        <v>6291</v>
      </c>
      <c r="M6896" s="104">
        <f>SUM(M6897:M6899)</f>
        <v>391</v>
      </c>
      <c r="N6896" s="104">
        <f t="shared" ref="N6896:O6896" si="2435">SUM(N6897:N6899)</f>
        <v>3000</v>
      </c>
      <c r="O6896" s="104">
        <f t="shared" si="2435"/>
        <v>2900</v>
      </c>
      <c r="P6896" s="104">
        <f t="shared" si="2416"/>
        <v>6291</v>
      </c>
      <c r="Q6896" s="104">
        <f t="shared" si="2417"/>
        <v>12.904085986215948</v>
      </c>
      <c r="R6896" s="35"/>
    </row>
    <row r="6897" spans="1:18" x14ac:dyDescent="0.3">
      <c r="A6897" s="40" t="s">
        <v>2256</v>
      </c>
      <c r="B6897" s="40" t="s">
        <v>2350</v>
      </c>
      <c r="C6897" s="40" t="s">
        <v>117</v>
      </c>
      <c r="D6897" s="40" t="s">
        <v>2351</v>
      </c>
      <c r="E6897" s="88" t="s">
        <v>3019</v>
      </c>
      <c r="F6897" s="40"/>
      <c r="G6897" s="81" t="s">
        <v>3059</v>
      </c>
      <c r="H6897" s="9" t="s">
        <v>25</v>
      </c>
      <c r="I6897" s="102">
        <v>39152</v>
      </c>
      <c r="J6897" s="102">
        <v>39152</v>
      </c>
      <c r="K6897" s="102"/>
      <c r="L6897" s="102">
        <f t="shared" si="2434"/>
        <v>4000</v>
      </c>
      <c r="M6897" s="102">
        <v>0</v>
      </c>
      <c r="N6897" s="102">
        <v>2000</v>
      </c>
      <c r="O6897" s="102">
        <v>2000</v>
      </c>
      <c r="P6897" s="102">
        <f t="shared" ref="P6897:P6960" si="2436">K6897+L6897</f>
        <v>4000</v>
      </c>
      <c r="Q6897" s="102">
        <f t="shared" ref="Q6897:Q6960" si="2437">IF(J6897=0,"-",P6897/J6897*100)</f>
        <v>10.21659174499387</v>
      </c>
      <c r="R6897" s="35"/>
    </row>
    <row r="6898" spans="1:18" x14ac:dyDescent="0.3">
      <c r="A6898" s="40" t="s">
        <v>2256</v>
      </c>
      <c r="B6898" s="40" t="s">
        <v>2350</v>
      </c>
      <c r="C6898" s="40" t="s">
        <v>117</v>
      </c>
      <c r="D6898" s="40" t="s">
        <v>2351</v>
      </c>
      <c r="E6898" s="88" t="s">
        <v>3019</v>
      </c>
      <c r="F6898" s="40" t="s">
        <v>2358</v>
      </c>
      <c r="G6898" s="81" t="s">
        <v>3059</v>
      </c>
      <c r="H6898" s="9" t="s">
        <v>135</v>
      </c>
      <c r="I6898" s="102">
        <v>4100</v>
      </c>
      <c r="J6898" s="102">
        <v>4100</v>
      </c>
      <c r="K6898" s="102"/>
      <c r="L6898" s="102">
        <f t="shared" si="2434"/>
        <v>1291</v>
      </c>
      <c r="M6898" s="102">
        <v>391</v>
      </c>
      <c r="N6898" s="102">
        <v>500</v>
      </c>
      <c r="O6898" s="102">
        <v>400</v>
      </c>
      <c r="P6898" s="102">
        <f t="shared" si="2436"/>
        <v>1291</v>
      </c>
      <c r="Q6898" s="102">
        <f t="shared" si="2437"/>
        <v>31.487804878048781</v>
      </c>
      <c r="R6898" s="35"/>
    </row>
    <row r="6899" spans="1:18" ht="20.399999999999999" x14ac:dyDescent="0.3">
      <c r="A6899" s="40" t="s">
        <v>2256</v>
      </c>
      <c r="B6899" s="40" t="s">
        <v>2350</v>
      </c>
      <c r="C6899" s="40" t="s">
        <v>117</v>
      </c>
      <c r="D6899" s="40" t="s">
        <v>2351</v>
      </c>
      <c r="E6899" s="88" t="s">
        <v>3019</v>
      </c>
      <c r="F6899" s="40" t="s">
        <v>2359</v>
      </c>
      <c r="G6899" s="81" t="s">
        <v>3059</v>
      </c>
      <c r="H6899" s="9" t="s">
        <v>141</v>
      </c>
      <c r="I6899" s="102">
        <v>5500</v>
      </c>
      <c r="J6899" s="102">
        <v>5500</v>
      </c>
      <c r="K6899" s="102"/>
      <c r="L6899" s="102">
        <f t="shared" si="2434"/>
        <v>1000</v>
      </c>
      <c r="M6899" s="102">
        <v>0</v>
      </c>
      <c r="N6899" s="102">
        <v>500</v>
      </c>
      <c r="O6899" s="102">
        <v>500</v>
      </c>
      <c r="P6899" s="102">
        <f t="shared" si="2436"/>
        <v>1000</v>
      </c>
      <c r="Q6899" s="102">
        <f t="shared" si="2437"/>
        <v>18.181818181818183</v>
      </c>
      <c r="R6899" s="35"/>
    </row>
    <row r="6900" spans="1:18" s="34" customFormat="1" ht="20.399999999999999" x14ac:dyDescent="0.3">
      <c r="A6900" s="43" t="s">
        <v>0</v>
      </c>
      <c r="B6900" s="43" t="s">
        <v>0</v>
      </c>
      <c r="C6900" s="43" t="s">
        <v>0</v>
      </c>
      <c r="D6900" s="49" t="s">
        <v>0</v>
      </c>
      <c r="E6900" s="49" t="s">
        <v>0</v>
      </c>
      <c r="F6900" s="49" t="s">
        <v>0</v>
      </c>
      <c r="G6900" s="49" t="s">
        <v>0</v>
      </c>
      <c r="H6900" s="21" t="s">
        <v>35</v>
      </c>
      <c r="I6900" s="112">
        <f t="shared" ref="I6900:O6901" si="2438">SUM(I6901)</f>
        <v>600</v>
      </c>
      <c r="J6900" s="112">
        <f t="shared" si="2438"/>
        <v>600</v>
      </c>
      <c r="K6900" s="112">
        <f t="shared" si="2438"/>
        <v>0</v>
      </c>
      <c r="L6900" s="112">
        <f t="shared" si="2434"/>
        <v>0</v>
      </c>
      <c r="M6900" s="112">
        <f t="shared" si="2438"/>
        <v>0</v>
      </c>
      <c r="N6900" s="112">
        <f t="shared" si="2438"/>
        <v>0</v>
      </c>
      <c r="O6900" s="112">
        <f t="shared" si="2438"/>
        <v>0</v>
      </c>
      <c r="P6900" s="112">
        <f t="shared" si="2436"/>
        <v>0</v>
      </c>
      <c r="Q6900" s="112">
        <f t="shared" si="2437"/>
        <v>0</v>
      </c>
      <c r="R6900" s="35"/>
    </row>
    <row r="6901" spans="1:18" x14ac:dyDescent="0.3">
      <c r="A6901" s="40" t="s">
        <v>2256</v>
      </c>
      <c r="B6901" s="40" t="s">
        <v>2350</v>
      </c>
      <c r="C6901" s="40" t="s">
        <v>117</v>
      </c>
      <c r="D6901" s="40" t="s">
        <v>2351</v>
      </c>
      <c r="E6901" s="52" t="s">
        <v>142</v>
      </c>
      <c r="F6901" s="52" t="s">
        <v>0</v>
      </c>
      <c r="G6901" s="52" t="s">
        <v>0</v>
      </c>
      <c r="H6901" s="6" t="s">
        <v>27</v>
      </c>
      <c r="I6901" s="104">
        <f t="shared" si="2438"/>
        <v>600</v>
      </c>
      <c r="J6901" s="104">
        <f t="shared" si="2438"/>
        <v>600</v>
      </c>
      <c r="K6901" s="104">
        <f t="shared" si="2438"/>
        <v>0</v>
      </c>
      <c r="L6901" s="104">
        <f t="shared" si="2434"/>
        <v>0</v>
      </c>
      <c r="M6901" s="104">
        <f t="shared" si="2438"/>
        <v>0</v>
      </c>
      <c r="N6901" s="104">
        <f t="shared" si="2438"/>
        <v>0</v>
      </c>
      <c r="O6901" s="104">
        <f t="shared" si="2438"/>
        <v>0</v>
      </c>
      <c r="P6901" s="104">
        <f t="shared" si="2436"/>
        <v>0</v>
      </c>
      <c r="Q6901" s="104">
        <f t="shared" si="2437"/>
        <v>0</v>
      </c>
      <c r="R6901" s="35"/>
    </row>
    <row r="6902" spans="1:18" x14ac:dyDescent="0.3">
      <c r="A6902" s="41" t="s">
        <v>2256</v>
      </c>
      <c r="B6902" s="41" t="s">
        <v>2350</v>
      </c>
      <c r="C6902" s="41" t="s">
        <v>117</v>
      </c>
      <c r="D6902" s="41" t="s">
        <v>2351</v>
      </c>
      <c r="E6902" s="41" t="s">
        <v>148</v>
      </c>
      <c r="F6902" s="40" t="s">
        <v>0</v>
      </c>
      <c r="G6902" s="81" t="s">
        <v>0</v>
      </c>
      <c r="H6902" s="6" t="s">
        <v>34</v>
      </c>
      <c r="I6902" s="104">
        <f>SUM(I6903:I6904)</f>
        <v>600</v>
      </c>
      <c r="J6902" s="104">
        <f>SUM(J6903:J6904)</f>
        <v>600</v>
      </c>
      <c r="K6902" s="104">
        <f>SUM(K6903:K6904)</f>
        <v>0</v>
      </c>
      <c r="L6902" s="104">
        <f t="shared" si="2434"/>
        <v>0</v>
      </c>
      <c r="M6902" s="104">
        <f>SUM(M6903:M6904)</f>
        <v>0</v>
      </c>
      <c r="N6902" s="104">
        <f t="shared" ref="N6902:O6902" si="2439">SUM(N6903:N6904)</f>
        <v>0</v>
      </c>
      <c r="O6902" s="104">
        <f t="shared" si="2439"/>
        <v>0</v>
      </c>
      <c r="P6902" s="104">
        <f t="shared" si="2436"/>
        <v>0</v>
      </c>
      <c r="Q6902" s="104">
        <f t="shared" si="2437"/>
        <v>0</v>
      </c>
      <c r="R6902" s="35"/>
    </row>
    <row r="6903" spans="1:18" x14ac:dyDescent="0.3">
      <c r="A6903" s="40" t="s">
        <v>2256</v>
      </c>
      <c r="B6903" s="40" t="s">
        <v>2350</v>
      </c>
      <c r="C6903" s="40" t="s">
        <v>117</v>
      </c>
      <c r="D6903" s="40" t="s">
        <v>2351</v>
      </c>
      <c r="E6903" s="88" t="s">
        <v>3021</v>
      </c>
      <c r="F6903" s="40"/>
      <c r="G6903" s="81" t="s">
        <v>3059</v>
      </c>
      <c r="H6903" s="9" t="s">
        <v>34</v>
      </c>
      <c r="I6903" s="102">
        <v>500</v>
      </c>
      <c r="J6903" s="102">
        <v>500</v>
      </c>
      <c r="K6903" s="102"/>
      <c r="L6903" s="102">
        <f t="shared" si="2434"/>
        <v>0</v>
      </c>
      <c r="M6903" s="102">
        <v>0</v>
      </c>
      <c r="N6903" s="102"/>
      <c r="O6903" s="102"/>
      <c r="P6903" s="102">
        <f t="shared" si="2436"/>
        <v>0</v>
      </c>
      <c r="Q6903" s="102">
        <f t="shared" si="2437"/>
        <v>0</v>
      </c>
      <c r="R6903" s="35"/>
    </row>
    <row r="6904" spans="1:18" x14ac:dyDescent="0.3">
      <c r="A6904" s="40" t="s">
        <v>2256</v>
      </c>
      <c r="B6904" s="40" t="s">
        <v>2350</v>
      </c>
      <c r="C6904" s="40" t="s">
        <v>117</v>
      </c>
      <c r="D6904" s="40" t="s">
        <v>2351</v>
      </c>
      <c r="E6904" s="88" t="s">
        <v>3021</v>
      </c>
      <c r="F6904" s="40" t="s">
        <v>2360</v>
      </c>
      <c r="G6904" s="81" t="s">
        <v>3059</v>
      </c>
      <c r="H6904" s="9" t="s">
        <v>405</v>
      </c>
      <c r="I6904" s="102">
        <v>100</v>
      </c>
      <c r="J6904" s="102">
        <v>100</v>
      </c>
      <c r="K6904" s="102"/>
      <c r="L6904" s="102">
        <f t="shared" si="2434"/>
        <v>0</v>
      </c>
      <c r="M6904" s="102">
        <v>0</v>
      </c>
      <c r="N6904" s="102"/>
      <c r="O6904" s="102"/>
      <c r="P6904" s="102">
        <f t="shared" si="2436"/>
        <v>0</v>
      </c>
      <c r="Q6904" s="102">
        <f t="shared" si="2437"/>
        <v>0</v>
      </c>
      <c r="R6904" s="35"/>
    </row>
    <row r="6905" spans="1:18" s="34" customFormat="1" ht="20.399999999999999" x14ac:dyDescent="0.3">
      <c r="A6905" s="43" t="s">
        <v>0</v>
      </c>
      <c r="B6905" s="43" t="s">
        <v>0</v>
      </c>
      <c r="C6905" s="43" t="s">
        <v>0</v>
      </c>
      <c r="D6905" s="49" t="s">
        <v>0</v>
      </c>
      <c r="E6905" s="49" t="s">
        <v>0</v>
      </c>
      <c r="F6905" s="49" t="s">
        <v>0</v>
      </c>
      <c r="G6905" s="49" t="s">
        <v>0</v>
      </c>
      <c r="H6905" s="21" t="s">
        <v>53</v>
      </c>
      <c r="I6905" s="112">
        <f t="shared" ref="I6905:O6906" si="2440">SUM(I6906)</f>
        <v>30000</v>
      </c>
      <c r="J6905" s="112">
        <f t="shared" si="2440"/>
        <v>30000</v>
      </c>
      <c r="K6905" s="112">
        <f t="shared" si="2440"/>
        <v>0</v>
      </c>
      <c r="L6905" s="112">
        <f t="shared" si="2434"/>
        <v>12000</v>
      </c>
      <c r="M6905" s="112">
        <f t="shared" si="2440"/>
        <v>0</v>
      </c>
      <c r="N6905" s="112">
        <f t="shared" si="2440"/>
        <v>6000</v>
      </c>
      <c r="O6905" s="112">
        <f t="shared" si="2440"/>
        <v>6000</v>
      </c>
      <c r="P6905" s="112">
        <f t="shared" si="2436"/>
        <v>12000</v>
      </c>
      <c r="Q6905" s="112">
        <f t="shared" si="2437"/>
        <v>40</v>
      </c>
      <c r="R6905" s="35"/>
    </row>
    <row r="6906" spans="1:18" x14ac:dyDescent="0.3">
      <c r="A6906" s="40" t="s">
        <v>2256</v>
      </c>
      <c r="B6906" s="40" t="s">
        <v>2350</v>
      </c>
      <c r="C6906" s="40" t="s">
        <v>117</v>
      </c>
      <c r="D6906" s="40" t="s">
        <v>2351</v>
      </c>
      <c r="E6906" s="52" t="s">
        <v>149</v>
      </c>
      <c r="F6906" s="52" t="s">
        <v>0</v>
      </c>
      <c r="G6906" s="52" t="s">
        <v>0</v>
      </c>
      <c r="H6906" s="6" t="s">
        <v>46</v>
      </c>
      <c r="I6906" s="104">
        <f t="shared" si="2440"/>
        <v>30000</v>
      </c>
      <c r="J6906" s="104">
        <f t="shared" si="2440"/>
        <v>30000</v>
      </c>
      <c r="K6906" s="104">
        <f t="shared" si="2440"/>
        <v>0</v>
      </c>
      <c r="L6906" s="104">
        <f t="shared" si="2434"/>
        <v>12000</v>
      </c>
      <c r="M6906" s="104">
        <f t="shared" si="2440"/>
        <v>0</v>
      </c>
      <c r="N6906" s="104">
        <f t="shared" si="2440"/>
        <v>6000</v>
      </c>
      <c r="O6906" s="104">
        <f t="shared" si="2440"/>
        <v>6000</v>
      </c>
      <c r="P6906" s="104">
        <f t="shared" si="2436"/>
        <v>12000</v>
      </c>
      <c r="Q6906" s="104">
        <f t="shared" si="2437"/>
        <v>40</v>
      </c>
      <c r="R6906" s="35"/>
    </row>
    <row r="6907" spans="1:18" x14ac:dyDescent="0.3">
      <c r="A6907" s="40" t="s">
        <v>2256</v>
      </c>
      <c r="B6907" s="40" t="s">
        <v>2350</v>
      </c>
      <c r="C6907" s="40" t="s">
        <v>117</v>
      </c>
      <c r="D6907" s="40" t="s">
        <v>2351</v>
      </c>
      <c r="E6907" s="88" t="s">
        <v>3022</v>
      </c>
      <c r="F6907" s="40"/>
      <c r="G6907" s="81" t="s">
        <v>3059</v>
      </c>
      <c r="H6907" s="9" t="s">
        <v>49</v>
      </c>
      <c r="I6907" s="102">
        <v>30000</v>
      </c>
      <c r="J6907" s="102">
        <v>30000</v>
      </c>
      <c r="K6907" s="102"/>
      <c r="L6907" s="102">
        <f t="shared" si="2434"/>
        <v>12000</v>
      </c>
      <c r="M6907" s="102">
        <v>0</v>
      </c>
      <c r="N6907" s="102">
        <v>6000</v>
      </c>
      <c r="O6907" s="102">
        <v>6000</v>
      </c>
      <c r="P6907" s="102">
        <f t="shared" si="2436"/>
        <v>12000</v>
      </c>
      <c r="Q6907" s="102">
        <f t="shared" si="2437"/>
        <v>40</v>
      </c>
      <c r="R6907" s="35"/>
    </row>
    <row r="6908" spans="1:18" s="34" customFormat="1" x14ac:dyDescent="0.3">
      <c r="A6908" s="49" t="s">
        <v>0</v>
      </c>
      <c r="B6908" s="49" t="s">
        <v>0</v>
      </c>
      <c r="C6908" s="49" t="s">
        <v>0</v>
      </c>
      <c r="D6908" s="49" t="s">
        <v>0</v>
      </c>
      <c r="E6908" s="49" t="s">
        <v>0</v>
      </c>
      <c r="F6908" s="49" t="s">
        <v>0</v>
      </c>
      <c r="G6908" s="49" t="s">
        <v>0</v>
      </c>
      <c r="H6908" s="21" t="s">
        <v>2361</v>
      </c>
      <c r="I6908" s="112">
        <f>SUM(I6905,I6900,I6876)</f>
        <v>1962916</v>
      </c>
      <c r="J6908" s="112">
        <f>SUM(J6905,J6900,J6876)</f>
        <v>1962916</v>
      </c>
      <c r="K6908" s="112">
        <f>SUM(K6905,K6900,K6876)</f>
        <v>0</v>
      </c>
      <c r="L6908" s="112">
        <f t="shared" si="2434"/>
        <v>531743</v>
      </c>
      <c r="M6908" s="112">
        <f>SUM(M6905,M6900,M6876)</f>
        <v>150623</v>
      </c>
      <c r="N6908" s="112">
        <f t="shared" ref="N6908:O6908" si="2441">SUM(N6905,N6900,N6876)</f>
        <v>192360</v>
      </c>
      <c r="O6908" s="112">
        <f t="shared" si="2441"/>
        <v>188760</v>
      </c>
      <c r="P6908" s="112">
        <f t="shared" si="2436"/>
        <v>531743</v>
      </c>
      <c r="Q6908" s="112">
        <f t="shared" si="2437"/>
        <v>27.089442441755025</v>
      </c>
      <c r="R6908" s="35"/>
    </row>
    <row r="6909" spans="1:18" ht="15" thickBot="1" x14ac:dyDescent="0.35">
      <c r="A6909" s="81" t="s">
        <v>0</v>
      </c>
      <c r="B6909" s="81" t="s">
        <v>0</v>
      </c>
      <c r="C6909" s="81" t="s">
        <v>0</v>
      </c>
      <c r="D6909" s="81" t="s">
        <v>0</v>
      </c>
      <c r="E6909" s="81" t="s">
        <v>0</v>
      </c>
      <c r="F6909" s="81" t="s">
        <v>0</v>
      </c>
      <c r="G6909" s="81" t="s">
        <v>0</v>
      </c>
      <c r="H6909" s="6" t="s">
        <v>152</v>
      </c>
      <c r="I6909" s="104">
        <v>61</v>
      </c>
      <c r="J6909" s="104">
        <v>61</v>
      </c>
      <c r="K6909" s="104"/>
      <c r="L6909" s="104"/>
      <c r="M6909" s="104"/>
      <c r="N6909" s="104"/>
      <c r="O6909" s="104"/>
      <c r="P6909" s="104"/>
      <c r="Q6909" s="104"/>
      <c r="R6909" s="35"/>
    </row>
    <row r="6910" spans="1:18" s="34" customFormat="1" ht="31.2" thickBot="1" x14ac:dyDescent="0.35">
      <c r="A6910" s="127" t="s">
        <v>0</v>
      </c>
      <c r="B6910" s="127" t="s">
        <v>0</v>
      </c>
      <c r="C6910" s="127" t="s">
        <v>0</v>
      </c>
      <c r="D6910" s="127" t="s">
        <v>0</v>
      </c>
      <c r="E6910" s="127" t="s">
        <v>0</v>
      </c>
      <c r="F6910" s="127" t="s">
        <v>0</v>
      </c>
      <c r="G6910" s="127" t="s">
        <v>0</v>
      </c>
      <c r="H6910" s="29" t="s">
        <v>63</v>
      </c>
      <c r="I6910" s="124" t="s">
        <v>3013</v>
      </c>
      <c r="J6910" s="124" t="s">
        <v>2</v>
      </c>
      <c r="K6910" s="124" t="s">
        <v>3097</v>
      </c>
      <c r="L6910" s="124" t="s">
        <v>3097</v>
      </c>
      <c r="M6910" s="124" t="s">
        <v>3098</v>
      </c>
      <c r="N6910" s="124" t="s">
        <v>3099</v>
      </c>
      <c r="O6910" s="124" t="s">
        <v>3100</v>
      </c>
      <c r="P6910" s="124" t="s">
        <v>3097</v>
      </c>
      <c r="Q6910" s="126" t="s">
        <v>3101</v>
      </c>
      <c r="R6910" s="35"/>
    </row>
    <row r="6911" spans="1:18" x14ac:dyDescent="0.3">
      <c r="A6911" s="128"/>
      <c r="B6911" s="128"/>
      <c r="C6911" s="128"/>
      <c r="D6911" s="128"/>
      <c r="E6911" s="128"/>
      <c r="F6911" s="128"/>
      <c r="G6911" s="128"/>
      <c r="H6911" s="10" t="s">
        <v>0</v>
      </c>
      <c r="I6911" s="103">
        <v>1</v>
      </c>
      <c r="J6911" s="103">
        <v>2</v>
      </c>
      <c r="K6911" s="103">
        <v>3</v>
      </c>
      <c r="L6911" s="103" t="s">
        <v>3</v>
      </c>
      <c r="M6911" s="103">
        <v>5</v>
      </c>
      <c r="N6911" s="103">
        <v>6</v>
      </c>
      <c r="O6911" s="103">
        <v>7</v>
      </c>
      <c r="P6911" s="103" t="s">
        <v>3102</v>
      </c>
      <c r="Q6911" s="103">
        <v>9</v>
      </c>
      <c r="R6911" s="35"/>
    </row>
    <row r="6912" spans="1:18" x14ac:dyDescent="0.3">
      <c r="A6912" s="128"/>
      <c r="B6912" s="128"/>
      <c r="C6912" s="128"/>
      <c r="D6912" s="128"/>
      <c r="E6912" s="128"/>
      <c r="F6912" s="128"/>
      <c r="G6912" s="128"/>
      <c r="H6912" s="11" t="s">
        <v>107</v>
      </c>
      <c r="I6912" s="105">
        <f>SUM(I6908)</f>
        <v>1962916</v>
      </c>
      <c r="J6912" s="105">
        <f>SUM(J6908)</f>
        <v>1962916</v>
      </c>
      <c r="K6912" s="105">
        <f>SUM(K6908)</f>
        <v>0</v>
      </c>
      <c r="L6912" s="105">
        <f t="shared" si="2434"/>
        <v>531743</v>
      </c>
      <c r="M6912" s="105">
        <f>SUM(M6908)</f>
        <v>150623</v>
      </c>
      <c r="N6912" s="105">
        <f t="shared" ref="N6912:O6912" si="2442">SUM(N6908)</f>
        <v>192360</v>
      </c>
      <c r="O6912" s="105">
        <f t="shared" si="2442"/>
        <v>188760</v>
      </c>
      <c r="P6912" s="105">
        <f t="shared" si="2436"/>
        <v>531743</v>
      </c>
      <c r="Q6912" s="105">
        <f t="shared" si="2437"/>
        <v>27.089442441755025</v>
      </c>
      <c r="R6912" s="35"/>
    </row>
    <row r="6913" spans="1:18" x14ac:dyDescent="0.3">
      <c r="A6913" s="128"/>
      <c r="B6913" s="128"/>
      <c r="C6913" s="128"/>
      <c r="D6913" s="128"/>
      <c r="E6913" s="128"/>
      <c r="F6913" s="128"/>
      <c r="G6913" s="128"/>
      <c r="H6913" s="12" t="s">
        <v>62</v>
      </c>
      <c r="I6913" s="105">
        <f>SUM(I6912)</f>
        <v>1962916</v>
      </c>
      <c r="J6913" s="105">
        <f>SUM(J6912)</f>
        <v>1962916</v>
      </c>
      <c r="K6913" s="105">
        <f>SUM(K6912)</f>
        <v>0</v>
      </c>
      <c r="L6913" s="105">
        <f t="shared" si="2434"/>
        <v>531743</v>
      </c>
      <c r="M6913" s="105">
        <f>SUM(M6912)</f>
        <v>150623</v>
      </c>
      <c r="N6913" s="105">
        <f t="shared" ref="N6913:O6913" si="2443">SUM(N6912)</f>
        <v>192360</v>
      </c>
      <c r="O6913" s="105">
        <f t="shared" si="2443"/>
        <v>188760</v>
      </c>
      <c r="P6913" s="105">
        <f t="shared" si="2436"/>
        <v>531743</v>
      </c>
      <c r="Q6913" s="105">
        <f t="shared" si="2437"/>
        <v>27.089442441755025</v>
      </c>
      <c r="R6913" s="35"/>
    </row>
    <row r="6914" spans="1:18" s="34" customFormat="1" x14ac:dyDescent="0.3">
      <c r="A6914" s="49" t="s">
        <v>0</v>
      </c>
      <c r="B6914" s="49" t="s">
        <v>0</v>
      </c>
      <c r="C6914" s="49" t="s">
        <v>0</v>
      </c>
      <c r="D6914" s="49" t="s">
        <v>0</v>
      </c>
      <c r="E6914" s="49" t="s">
        <v>0</v>
      </c>
      <c r="F6914" s="49" t="s">
        <v>0</v>
      </c>
      <c r="G6914" s="49" t="s">
        <v>0</v>
      </c>
      <c r="H6914" s="21" t="s">
        <v>2362</v>
      </c>
      <c r="I6914" s="112">
        <f>SUM(I6908)</f>
        <v>1962916</v>
      </c>
      <c r="J6914" s="112">
        <f>SUM(J6908)</f>
        <v>1962916</v>
      </c>
      <c r="K6914" s="112">
        <f>SUM(K6908)</f>
        <v>0</v>
      </c>
      <c r="L6914" s="112">
        <f t="shared" si="2434"/>
        <v>531743</v>
      </c>
      <c r="M6914" s="112">
        <f>SUM(M6908)</f>
        <v>150623</v>
      </c>
      <c r="N6914" s="112">
        <f t="shared" ref="N6914:O6914" si="2444">SUM(N6908)</f>
        <v>192360</v>
      </c>
      <c r="O6914" s="112">
        <f t="shared" si="2444"/>
        <v>188760</v>
      </c>
      <c r="P6914" s="112">
        <f t="shared" si="2436"/>
        <v>531743</v>
      </c>
      <c r="Q6914" s="112">
        <f t="shared" si="2437"/>
        <v>27.089442441755025</v>
      </c>
      <c r="R6914" s="35"/>
    </row>
    <row r="6915" spans="1:18" x14ac:dyDescent="0.3">
      <c r="A6915" s="81" t="s">
        <v>0</v>
      </c>
      <c r="B6915" s="81" t="s">
        <v>0</v>
      </c>
      <c r="C6915" s="81" t="s">
        <v>0</v>
      </c>
      <c r="D6915" s="81" t="s">
        <v>0</v>
      </c>
      <c r="E6915" s="81" t="s">
        <v>0</v>
      </c>
      <c r="F6915" s="81" t="s">
        <v>0</v>
      </c>
      <c r="G6915" s="81" t="s">
        <v>0</v>
      </c>
      <c r="H6915" s="6" t="s">
        <v>152</v>
      </c>
      <c r="I6915" s="104">
        <f>I6909</f>
        <v>61</v>
      </c>
      <c r="J6915" s="104">
        <f>J6909</f>
        <v>61</v>
      </c>
      <c r="K6915" s="104"/>
      <c r="L6915" s="104"/>
      <c r="M6915" s="104"/>
      <c r="N6915" s="104"/>
      <c r="O6915" s="104"/>
      <c r="P6915" s="104"/>
      <c r="Q6915" s="104"/>
      <c r="R6915" s="35"/>
    </row>
    <row r="6916" spans="1:18" x14ac:dyDescent="0.3">
      <c r="A6916" s="81" t="s">
        <v>0</v>
      </c>
      <c r="B6916" s="81" t="s">
        <v>0</v>
      </c>
      <c r="C6916" s="81" t="s">
        <v>0</v>
      </c>
      <c r="D6916" s="81" t="s">
        <v>0</v>
      </c>
      <c r="E6916" s="81" t="s">
        <v>0</v>
      </c>
      <c r="F6916" s="81" t="s">
        <v>0</v>
      </c>
      <c r="G6916" s="81" t="s">
        <v>0</v>
      </c>
      <c r="H6916" s="14" t="s">
        <v>0</v>
      </c>
      <c r="I6916" s="107"/>
      <c r="J6916" s="107"/>
      <c r="K6916" s="107"/>
      <c r="L6916" s="107"/>
      <c r="M6916" s="107"/>
      <c r="N6916" s="107"/>
      <c r="O6916" s="107"/>
      <c r="P6916" s="107"/>
      <c r="Q6916" s="107"/>
      <c r="R6916" s="35"/>
    </row>
    <row r="6917" spans="1:18" s="34" customFormat="1" x14ac:dyDescent="0.3">
      <c r="A6917" s="49" t="s">
        <v>0</v>
      </c>
      <c r="B6917" s="49" t="s">
        <v>0</v>
      </c>
      <c r="C6917" s="49" t="s">
        <v>0</v>
      </c>
      <c r="D6917" s="49" t="s">
        <v>0</v>
      </c>
      <c r="E6917" s="49" t="s">
        <v>0</v>
      </c>
      <c r="F6917" s="49" t="s">
        <v>0</v>
      </c>
      <c r="G6917" s="49" t="s">
        <v>0</v>
      </c>
      <c r="H6917" s="21" t="s">
        <v>2363</v>
      </c>
      <c r="I6917" s="112">
        <f>SUM(I6914,I6869,I6820,I6773,I6727,I6680,I6593)</f>
        <v>84356890</v>
      </c>
      <c r="J6917" s="112">
        <f>SUM(J6914,J6869,J6820,J6773,J6727,J6680,J6593)</f>
        <v>72518990</v>
      </c>
      <c r="K6917" s="112">
        <f>SUM(K6914,K6869,K6820,K6773,K6727,K6680,K6593)</f>
        <v>0</v>
      </c>
      <c r="L6917" s="112">
        <f t="shared" si="2434"/>
        <v>17645778</v>
      </c>
      <c r="M6917" s="112">
        <f>SUM(M6914,M6869,M6820,M6773,M6727,M6680,M6593)</f>
        <v>5273566</v>
      </c>
      <c r="N6917" s="112">
        <f t="shared" ref="N6917:O6917" si="2445">SUM(N6914,N6869,N6820,N6773,N6727,N6680,N6593)</f>
        <v>6204121</v>
      </c>
      <c r="O6917" s="112">
        <f t="shared" si="2445"/>
        <v>6168091</v>
      </c>
      <c r="P6917" s="112">
        <f t="shared" si="2436"/>
        <v>17645778</v>
      </c>
      <c r="Q6917" s="112">
        <f t="shared" si="2437"/>
        <v>24.332630666808789</v>
      </c>
      <c r="R6917" s="35"/>
    </row>
    <row r="6918" spans="1:18" x14ac:dyDescent="0.3">
      <c r="A6918" s="81" t="s">
        <v>0</v>
      </c>
      <c r="B6918" s="81" t="s">
        <v>0</v>
      </c>
      <c r="C6918" s="81" t="s">
        <v>0</v>
      </c>
      <c r="D6918" s="81" t="s">
        <v>0</v>
      </c>
      <c r="E6918" s="81" t="s">
        <v>0</v>
      </c>
      <c r="F6918" s="81" t="s">
        <v>0</v>
      </c>
      <c r="G6918" s="81" t="s">
        <v>0</v>
      </c>
      <c r="H6918" s="6" t="s">
        <v>179</v>
      </c>
      <c r="I6918" s="104">
        <f>I6915+I6870+I6821+I6774+I6728+I6681+I6594</f>
        <v>484</v>
      </c>
      <c r="J6918" s="104">
        <f>J6915+J6870+J6821+J6774+J6728+J6681+J6594</f>
        <v>484</v>
      </c>
      <c r="K6918" s="104"/>
      <c r="L6918" s="104"/>
      <c r="M6918" s="104"/>
      <c r="N6918" s="104"/>
      <c r="O6918" s="104"/>
      <c r="P6918" s="104"/>
      <c r="Q6918" s="104"/>
      <c r="R6918" s="35"/>
    </row>
    <row r="6919" spans="1:18" x14ac:dyDescent="0.3">
      <c r="A6919" s="41" t="s">
        <v>2364</v>
      </c>
      <c r="B6919" s="52" t="s">
        <v>0</v>
      </c>
      <c r="C6919" s="52" t="s">
        <v>0</v>
      </c>
      <c r="D6919" s="52" t="s">
        <v>0</v>
      </c>
      <c r="E6919" s="52" t="s">
        <v>0</v>
      </c>
      <c r="F6919" s="52" t="s">
        <v>0</v>
      </c>
      <c r="G6919" s="52" t="s">
        <v>0</v>
      </c>
      <c r="H6919" s="6" t="s">
        <v>2365</v>
      </c>
      <c r="I6919" s="102"/>
      <c r="J6919" s="102"/>
      <c r="K6919" s="102"/>
      <c r="L6919" s="102">
        <f t="shared" si="2434"/>
        <v>0</v>
      </c>
      <c r="M6919" s="102">
        <v>0</v>
      </c>
      <c r="N6919" s="102"/>
      <c r="O6919" s="102"/>
      <c r="P6919" s="102">
        <f t="shared" si="2436"/>
        <v>0</v>
      </c>
      <c r="Q6919" s="102" t="str">
        <f t="shared" si="2437"/>
        <v>-</v>
      </c>
      <c r="R6919" s="35"/>
    </row>
    <row r="6920" spans="1:18" ht="15" thickBot="1" x14ac:dyDescent="0.35">
      <c r="A6920" s="41" t="s">
        <v>2364</v>
      </c>
      <c r="B6920" s="41" t="s">
        <v>111</v>
      </c>
      <c r="C6920" s="40" t="s">
        <v>0</v>
      </c>
      <c r="D6920" s="40" t="s">
        <v>0</v>
      </c>
      <c r="E6920" s="52" t="s">
        <v>0</v>
      </c>
      <c r="F6920" s="52" t="s">
        <v>0</v>
      </c>
      <c r="G6920" s="52" t="s">
        <v>0</v>
      </c>
      <c r="H6920" s="6" t="s">
        <v>0</v>
      </c>
      <c r="I6920" s="102"/>
      <c r="J6920" s="102"/>
      <c r="K6920" s="102"/>
      <c r="L6920" s="102"/>
      <c r="M6920" s="102"/>
      <c r="N6920" s="102"/>
      <c r="O6920" s="102"/>
      <c r="P6920" s="102"/>
      <c r="Q6920" s="102"/>
      <c r="R6920" s="35"/>
    </row>
    <row r="6921" spans="1:18" s="34" customFormat="1" ht="31.2" thickBot="1" x14ac:dyDescent="0.35">
      <c r="A6921" s="45" t="s">
        <v>112</v>
      </c>
      <c r="B6921" s="45" t="s">
        <v>113</v>
      </c>
      <c r="C6921" s="45" t="s">
        <v>114</v>
      </c>
      <c r="D6921" s="46" t="s">
        <v>0</v>
      </c>
      <c r="E6921" s="45" t="s">
        <v>3014</v>
      </c>
      <c r="F6921" s="45" t="s">
        <v>115</v>
      </c>
      <c r="G6921" s="45" t="s">
        <v>116</v>
      </c>
      <c r="H6921" s="29" t="s">
        <v>1</v>
      </c>
      <c r="I6921" s="124" t="s">
        <v>3013</v>
      </c>
      <c r="J6921" s="124" t="s">
        <v>2</v>
      </c>
      <c r="K6921" s="124" t="s">
        <v>3097</v>
      </c>
      <c r="L6921" s="124" t="s">
        <v>3097</v>
      </c>
      <c r="M6921" s="124" t="s">
        <v>3098</v>
      </c>
      <c r="N6921" s="124" t="s">
        <v>3099</v>
      </c>
      <c r="O6921" s="124" t="s">
        <v>3100</v>
      </c>
      <c r="P6921" s="124" t="s">
        <v>3097</v>
      </c>
      <c r="Q6921" s="126" t="s">
        <v>3101</v>
      </c>
      <c r="R6921" s="35"/>
    </row>
    <row r="6922" spans="1:18" x14ac:dyDescent="0.3">
      <c r="A6922" s="50" t="s">
        <v>0</v>
      </c>
      <c r="B6922" s="50" t="s">
        <v>0</v>
      </c>
      <c r="C6922" s="50" t="s">
        <v>0</v>
      </c>
      <c r="D6922" s="51" t="s">
        <v>0</v>
      </c>
      <c r="E6922" s="51" t="s">
        <v>0</v>
      </c>
      <c r="F6922" s="86" t="s">
        <v>0</v>
      </c>
      <c r="G6922" s="87" t="s">
        <v>0</v>
      </c>
      <c r="H6922" s="8" t="s">
        <v>0</v>
      </c>
      <c r="I6922" s="103">
        <v>1</v>
      </c>
      <c r="J6922" s="103">
        <v>2</v>
      </c>
      <c r="K6922" s="103">
        <v>3</v>
      </c>
      <c r="L6922" s="103" t="s">
        <v>3</v>
      </c>
      <c r="M6922" s="103">
        <v>5</v>
      </c>
      <c r="N6922" s="103">
        <v>6</v>
      </c>
      <c r="O6922" s="103">
        <v>7</v>
      </c>
      <c r="P6922" s="103" t="s">
        <v>3102</v>
      </c>
      <c r="Q6922" s="103">
        <v>9</v>
      </c>
      <c r="R6922" s="35"/>
    </row>
    <row r="6923" spans="1:18" x14ac:dyDescent="0.3">
      <c r="A6923" s="41" t="s">
        <v>2364</v>
      </c>
      <c r="B6923" s="41" t="s">
        <v>111</v>
      </c>
      <c r="C6923" s="40" t="s">
        <v>117</v>
      </c>
      <c r="D6923" s="40" t="s">
        <v>2366</v>
      </c>
      <c r="E6923" s="52" t="s">
        <v>0</v>
      </c>
      <c r="F6923" s="52" t="s">
        <v>0</v>
      </c>
      <c r="G6923" s="52" t="s">
        <v>0</v>
      </c>
      <c r="H6923" s="6" t="s">
        <v>2365</v>
      </c>
      <c r="I6923" s="102"/>
      <c r="J6923" s="102"/>
      <c r="K6923" s="102"/>
      <c r="L6923" s="102">
        <f t="shared" si="2434"/>
        <v>0</v>
      </c>
      <c r="M6923" s="102">
        <v>0</v>
      </c>
      <c r="N6923" s="102"/>
      <c r="O6923" s="102"/>
      <c r="P6923" s="102">
        <f t="shared" si="2436"/>
        <v>0</v>
      </c>
      <c r="Q6923" s="102" t="str">
        <f t="shared" si="2437"/>
        <v>-</v>
      </c>
      <c r="R6923" s="35"/>
    </row>
    <row r="6924" spans="1:18" s="34" customFormat="1" ht="20.399999999999999" x14ac:dyDescent="0.3">
      <c r="A6924" s="43" t="s">
        <v>0</v>
      </c>
      <c r="B6924" s="43" t="s">
        <v>0</v>
      </c>
      <c r="C6924" s="43" t="s">
        <v>0</v>
      </c>
      <c r="D6924" s="49" t="s">
        <v>0</v>
      </c>
      <c r="E6924" s="49" t="s">
        <v>0</v>
      </c>
      <c r="F6924" s="49" t="s">
        <v>0</v>
      </c>
      <c r="G6924" s="49" t="s">
        <v>0</v>
      </c>
      <c r="H6924" s="21" t="s">
        <v>26</v>
      </c>
      <c r="I6924" s="112">
        <f>SUM(I6925,I6933,I6935)</f>
        <v>4707189</v>
      </c>
      <c r="J6924" s="112">
        <f>SUM(J6925,J6933,J6935)</f>
        <v>4707189</v>
      </c>
      <c r="K6924" s="112">
        <f>SUM(K6925,K6933,K6935)</f>
        <v>0</v>
      </c>
      <c r="L6924" s="112">
        <f t="shared" si="2434"/>
        <v>1103742</v>
      </c>
      <c r="M6924" s="112">
        <f>SUM(M6925,M6933,M6935)</f>
        <v>346042</v>
      </c>
      <c r="N6924" s="112">
        <f t="shared" ref="N6924:O6924" si="2446">SUM(N6925,N6933,N6935)</f>
        <v>387400</v>
      </c>
      <c r="O6924" s="112">
        <f t="shared" si="2446"/>
        <v>370300</v>
      </c>
      <c r="P6924" s="112">
        <f t="shared" si="2436"/>
        <v>1103742</v>
      </c>
      <c r="Q6924" s="112">
        <f t="shared" si="2437"/>
        <v>23.448006867793072</v>
      </c>
      <c r="R6924" s="35"/>
    </row>
    <row r="6925" spans="1:18" x14ac:dyDescent="0.3">
      <c r="A6925" s="40" t="s">
        <v>2364</v>
      </c>
      <c r="B6925" s="40" t="s">
        <v>111</v>
      </c>
      <c r="C6925" s="40" t="s">
        <v>117</v>
      </c>
      <c r="D6925" s="40" t="s">
        <v>2366</v>
      </c>
      <c r="E6925" s="52" t="s">
        <v>119</v>
      </c>
      <c r="F6925" s="52" t="s">
        <v>0</v>
      </c>
      <c r="G6925" s="52" t="s">
        <v>0</v>
      </c>
      <c r="H6925" s="6" t="s">
        <v>5</v>
      </c>
      <c r="I6925" s="104">
        <f>SUM(I6926,I6927)</f>
        <v>1799546</v>
      </c>
      <c r="J6925" s="104">
        <f>SUM(J6926,J6927)</f>
        <v>1799546</v>
      </c>
      <c r="K6925" s="104">
        <f>SUM(K6926,K6927)</f>
        <v>0</v>
      </c>
      <c r="L6925" s="104">
        <f t="shared" si="2434"/>
        <v>470383</v>
      </c>
      <c r="M6925" s="104">
        <f>SUM(M6926,M6927)</f>
        <v>161383</v>
      </c>
      <c r="N6925" s="104">
        <f t="shared" ref="N6925:O6925" si="2447">SUM(N6926,N6927)</f>
        <v>154500</v>
      </c>
      <c r="O6925" s="104">
        <f t="shared" si="2447"/>
        <v>154500</v>
      </c>
      <c r="P6925" s="104">
        <f t="shared" si="2436"/>
        <v>470383</v>
      </c>
      <c r="Q6925" s="104">
        <f t="shared" si="2437"/>
        <v>26.138981720945171</v>
      </c>
      <c r="R6925" s="35"/>
    </row>
    <row r="6926" spans="1:18" x14ac:dyDescent="0.3">
      <c r="A6926" s="40" t="s">
        <v>2364</v>
      </c>
      <c r="B6926" s="40" t="s">
        <v>111</v>
      </c>
      <c r="C6926" s="40" t="s">
        <v>117</v>
      </c>
      <c r="D6926" s="40" t="s">
        <v>2366</v>
      </c>
      <c r="E6926" s="88" t="s">
        <v>3015</v>
      </c>
      <c r="F6926" s="40"/>
      <c r="G6926" s="81" t="s">
        <v>3053</v>
      </c>
      <c r="H6926" s="9" t="s">
        <v>6</v>
      </c>
      <c r="I6926" s="102">
        <v>1480000</v>
      </c>
      <c r="J6926" s="102">
        <v>1480000</v>
      </c>
      <c r="K6926" s="102"/>
      <c r="L6926" s="102">
        <f t="shared" si="2434"/>
        <v>387086</v>
      </c>
      <c r="M6926" s="102">
        <v>127086</v>
      </c>
      <c r="N6926" s="102">
        <v>130000</v>
      </c>
      <c r="O6926" s="102">
        <v>130000</v>
      </c>
      <c r="P6926" s="102">
        <f t="shared" si="2436"/>
        <v>387086</v>
      </c>
      <c r="Q6926" s="102">
        <f t="shared" si="2437"/>
        <v>26.15445945945946</v>
      </c>
      <c r="R6926" s="35"/>
    </row>
    <row r="6927" spans="1:18" x14ac:dyDescent="0.3">
      <c r="A6927" s="41" t="s">
        <v>2364</v>
      </c>
      <c r="B6927" s="41" t="s">
        <v>111</v>
      </c>
      <c r="C6927" s="41" t="s">
        <v>117</v>
      </c>
      <c r="D6927" s="41" t="s">
        <v>2366</v>
      </c>
      <c r="E6927" s="41" t="s">
        <v>120</v>
      </c>
      <c r="F6927" s="40" t="s">
        <v>0</v>
      </c>
      <c r="G6927" s="81" t="s">
        <v>0</v>
      </c>
      <c r="H6927" s="6" t="s">
        <v>7</v>
      </c>
      <c r="I6927" s="104">
        <f>SUM(I6928:I6932)</f>
        <v>319546</v>
      </c>
      <c r="J6927" s="104">
        <f t="shared" ref="J6927:O6927" si="2448">SUM(J6928:J6932)</f>
        <v>319546</v>
      </c>
      <c r="K6927" s="104">
        <f t="shared" si="2448"/>
        <v>0</v>
      </c>
      <c r="L6927" s="104">
        <f t="shared" si="2434"/>
        <v>83297</v>
      </c>
      <c r="M6927" s="104">
        <f t="shared" si="2448"/>
        <v>34297</v>
      </c>
      <c r="N6927" s="104">
        <f t="shared" si="2448"/>
        <v>24500</v>
      </c>
      <c r="O6927" s="104">
        <f t="shared" si="2448"/>
        <v>24500</v>
      </c>
      <c r="P6927" s="104">
        <f t="shared" si="2436"/>
        <v>83297</v>
      </c>
      <c r="Q6927" s="104">
        <f t="shared" si="2437"/>
        <v>26.067295475455804</v>
      </c>
      <c r="R6927" s="35"/>
    </row>
    <row r="6928" spans="1:18" x14ac:dyDescent="0.3">
      <c r="A6928" s="40" t="s">
        <v>2364</v>
      </c>
      <c r="B6928" s="40" t="s">
        <v>111</v>
      </c>
      <c r="C6928" s="40" t="s">
        <v>117</v>
      </c>
      <c r="D6928" s="40" t="s">
        <v>2366</v>
      </c>
      <c r="E6928" s="88" t="s">
        <v>3016</v>
      </c>
      <c r="F6928" s="40" t="s">
        <v>2367</v>
      </c>
      <c r="G6928" s="81" t="s">
        <v>3053</v>
      </c>
      <c r="H6928" s="9" t="s">
        <v>9</v>
      </c>
      <c r="I6928" s="102">
        <v>55726</v>
      </c>
      <c r="J6928" s="102">
        <v>55726</v>
      </c>
      <c r="K6928" s="102"/>
      <c r="L6928" s="102">
        <f t="shared" si="2434"/>
        <v>14628</v>
      </c>
      <c r="M6928" s="102">
        <v>4628</v>
      </c>
      <c r="N6928" s="102">
        <v>5000</v>
      </c>
      <c r="O6928" s="102">
        <v>5000</v>
      </c>
      <c r="P6928" s="102">
        <f t="shared" si="2436"/>
        <v>14628</v>
      </c>
      <c r="Q6928" s="102">
        <f t="shared" si="2437"/>
        <v>26.249865412913181</v>
      </c>
      <c r="R6928" s="35"/>
    </row>
    <row r="6929" spans="1:18" x14ac:dyDescent="0.3">
      <c r="A6929" s="40" t="s">
        <v>2364</v>
      </c>
      <c r="B6929" s="40" t="s">
        <v>111</v>
      </c>
      <c r="C6929" s="40" t="s">
        <v>117</v>
      </c>
      <c r="D6929" s="40" t="s">
        <v>2366</v>
      </c>
      <c r="E6929" s="88" t="s">
        <v>3016</v>
      </c>
      <c r="F6929" s="40" t="s">
        <v>2368</v>
      </c>
      <c r="G6929" s="81" t="s">
        <v>3053</v>
      </c>
      <c r="H6929" s="9" t="s">
        <v>12</v>
      </c>
      <c r="I6929" s="102">
        <v>175560</v>
      </c>
      <c r="J6929" s="102">
        <v>175560</v>
      </c>
      <c r="K6929" s="102"/>
      <c r="L6929" s="102">
        <f t="shared" si="2434"/>
        <v>45969</v>
      </c>
      <c r="M6929" s="102">
        <v>13969</v>
      </c>
      <c r="N6929" s="102">
        <v>16000</v>
      </c>
      <c r="O6929" s="102">
        <v>16000</v>
      </c>
      <c r="P6929" s="102">
        <f t="shared" si="2436"/>
        <v>45969</v>
      </c>
      <c r="Q6929" s="102">
        <f t="shared" si="2437"/>
        <v>26.184210526315788</v>
      </c>
      <c r="R6929" s="35"/>
    </row>
    <row r="6930" spans="1:18" x14ac:dyDescent="0.3">
      <c r="A6930" s="40" t="s">
        <v>2364</v>
      </c>
      <c r="B6930" s="40" t="s">
        <v>111</v>
      </c>
      <c r="C6930" s="40" t="s">
        <v>117</v>
      </c>
      <c r="D6930" s="40" t="s">
        <v>2366</v>
      </c>
      <c r="E6930" s="88" t="s">
        <v>3016</v>
      </c>
      <c r="F6930" s="40" t="s">
        <v>2369</v>
      </c>
      <c r="G6930" s="81" t="s">
        <v>3053</v>
      </c>
      <c r="H6930" s="9" t="s">
        <v>10</v>
      </c>
      <c r="I6930" s="102">
        <v>39900</v>
      </c>
      <c r="J6930" s="102">
        <v>39900</v>
      </c>
      <c r="K6930" s="102"/>
      <c r="L6930" s="102">
        <f t="shared" si="2434"/>
        <v>0</v>
      </c>
      <c r="M6930" s="102">
        <v>0</v>
      </c>
      <c r="N6930" s="102"/>
      <c r="O6930" s="102"/>
      <c r="P6930" s="102">
        <f t="shared" si="2436"/>
        <v>0</v>
      </c>
      <c r="Q6930" s="102">
        <f t="shared" si="2437"/>
        <v>0</v>
      </c>
      <c r="R6930" s="35"/>
    </row>
    <row r="6931" spans="1:18" x14ac:dyDescent="0.3">
      <c r="A6931" s="40" t="s">
        <v>2364</v>
      </c>
      <c r="B6931" s="40" t="s">
        <v>111</v>
      </c>
      <c r="C6931" s="40" t="s">
        <v>117</v>
      </c>
      <c r="D6931" s="40" t="s">
        <v>2366</v>
      </c>
      <c r="E6931" s="88" t="s">
        <v>3016</v>
      </c>
      <c r="F6931" s="40" t="s">
        <v>2370</v>
      </c>
      <c r="G6931" s="81" t="s">
        <v>3053</v>
      </c>
      <c r="H6931" s="9" t="s">
        <v>8</v>
      </c>
      <c r="I6931" s="102">
        <v>18000</v>
      </c>
      <c r="J6931" s="102">
        <v>18000</v>
      </c>
      <c r="K6931" s="102"/>
      <c r="L6931" s="102">
        <f t="shared" si="2434"/>
        <v>5100</v>
      </c>
      <c r="M6931" s="102">
        <v>5100</v>
      </c>
      <c r="N6931" s="102">
        <v>0</v>
      </c>
      <c r="O6931" s="102">
        <v>0</v>
      </c>
      <c r="P6931" s="102">
        <f t="shared" si="2436"/>
        <v>5100</v>
      </c>
      <c r="Q6931" s="102">
        <f t="shared" si="2437"/>
        <v>28.333333333333332</v>
      </c>
      <c r="R6931" s="35"/>
    </row>
    <row r="6932" spans="1:18" x14ac:dyDescent="0.3">
      <c r="A6932" s="40" t="s">
        <v>2364</v>
      </c>
      <c r="B6932" s="40" t="s">
        <v>111</v>
      </c>
      <c r="C6932" s="40" t="s">
        <v>117</v>
      </c>
      <c r="D6932" s="40" t="s">
        <v>2366</v>
      </c>
      <c r="E6932" s="88" t="s">
        <v>3016</v>
      </c>
      <c r="F6932" s="40" t="s">
        <v>2371</v>
      </c>
      <c r="G6932" s="81" t="s">
        <v>3053</v>
      </c>
      <c r="H6932" s="9" t="s">
        <v>11</v>
      </c>
      <c r="I6932" s="102">
        <v>30360</v>
      </c>
      <c r="J6932" s="102">
        <v>30360</v>
      </c>
      <c r="K6932" s="102"/>
      <c r="L6932" s="102">
        <f t="shared" si="2434"/>
        <v>17600</v>
      </c>
      <c r="M6932" s="102">
        <v>10600</v>
      </c>
      <c r="N6932" s="102">
        <v>3500</v>
      </c>
      <c r="O6932" s="102">
        <v>3500</v>
      </c>
      <c r="P6932" s="102">
        <f t="shared" si="2436"/>
        <v>17600</v>
      </c>
      <c r="Q6932" s="102">
        <f t="shared" si="2437"/>
        <v>57.971014492753625</v>
      </c>
      <c r="R6932" s="35"/>
    </row>
    <row r="6933" spans="1:18" x14ac:dyDescent="0.3">
      <c r="A6933" s="40" t="s">
        <v>2364</v>
      </c>
      <c r="B6933" s="40" t="s">
        <v>111</v>
      </c>
      <c r="C6933" s="40" t="s">
        <v>117</v>
      </c>
      <c r="D6933" s="40" t="s">
        <v>2366</v>
      </c>
      <c r="E6933" s="52" t="s">
        <v>124</v>
      </c>
      <c r="F6933" s="52" t="s">
        <v>0</v>
      </c>
      <c r="G6933" s="52" t="s">
        <v>0</v>
      </c>
      <c r="H6933" s="6" t="s">
        <v>14</v>
      </c>
      <c r="I6933" s="104">
        <f t="shared" ref="I6933:O6933" si="2449">SUM(I6934)</f>
        <v>165000</v>
      </c>
      <c r="J6933" s="104">
        <f t="shared" si="2449"/>
        <v>165000</v>
      </c>
      <c r="K6933" s="104">
        <f t="shared" si="2449"/>
        <v>0</v>
      </c>
      <c r="L6933" s="104">
        <f t="shared" si="2434"/>
        <v>45345</v>
      </c>
      <c r="M6933" s="104">
        <f t="shared" si="2449"/>
        <v>13345</v>
      </c>
      <c r="N6933" s="104">
        <f t="shared" si="2449"/>
        <v>17000</v>
      </c>
      <c r="O6933" s="104">
        <f t="shared" si="2449"/>
        <v>15000</v>
      </c>
      <c r="P6933" s="104">
        <f t="shared" si="2436"/>
        <v>45345</v>
      </c>
      <c r="Q6933" s="104">
        <f t="shared" si="2437"/>
        <v>27.481818181818181</v>
      </c>
      <c r="R6933" s="35"/>
    </row>
    <row r="6934" spans="1:18" x14ac:dyDescent="0.3">
      <c r="A6934" s="40" t="s">
        <v>2364</v>
      </c>
      <c r="B6934" s="40" t="s">
        <v>111</v>
      </c>
      <c r="C6934" s="40" t="s">
        <v>117</v>
      </c>
      <c r="D6934" s="40" t="s">
        <v>2366</v>
      </c>
      <c r="E6934" s="88" t="s">
        <v>3017</v>
      </c>
      <c r="F6934" s="40"/>
      <c r="G6934" s="81" t="s">
        <v>3053</v>
      </c>
      <c r="H6934" s="9" t="s">
        <v>15</v>
      </c>
      <c r="I6934" s="102">
        <v>165000</v>
      </c>
      <c r="J6934" s="102">
        <v>165000</v>
      </c>
      <c r="K6934" s="102"/>
      <c r="L6934" s="102">
        <f t="shared" si="2434"/>
        <v>45345</v>
      </c>
      <c r="M6934" s="102">
        <v>13345</v>
      </c>
      <c r="N6934" s="102">
        <v>17000</v>
      </c>
      <c r="O6934" s="102">
        <v>15000</v>
      </c>
      <c r="P6934" s="102">
        <f t="shared" si="2436"/>
        <v>45345</v>
      </c>
      <c r="Q6934" s="102">
        <f t="shared" si="2437"/>
        <v>27.481818181818181</v>
      </c>
      <c r="R6934" s="35"/>
    </row>
    <row r="6935" spans="1:18" x14ac:dyDescent="0.3">
      <c r="A6935" s="40" t="s">
        <v>2364</v>
      </c>
      <c r="B6935" s="40" t="s">
        <v>111</v>
      </c>
      <c r="C6935" s="40" t="s">
        <v>117</v>
      </c>
      <c r="D6935" s="40" t="s">
        <v>2366</v>
      </c>
      <c r="E6935" s="52" t="s">
        <v>125</v>
      </c>
      <c r="F6935" s="52" t="s">
        <v>0</v>
      </c>
      <c r="G6935" s="52" t="s">
        <v>0</v>
      </c>
      <c r="H6935" s="6" t="s">
        <v>16</v>
      </c>
      <c r="I6935" s="104">
        <f t="shared" ref="I6935:O6935" si="2450">SUM(I6936:I6944)</f>
        <v>2742643</v>
      </c>
      <c r="J6935" s="104">
        <f t="shared" si="2450"/>
        <v>2742643</v>
      </c>
      <c r="K6935" s="104">
        <f t="shared" si="2450"/>
        <v>0</v>
      </c>
      <c r="L6935" s="104">
        <f t="shared" si="2434"/>
        <v>588014</v>
      </c>
      <c r="M6935" s="104">
        <f t="shared" si="2450"/>
        <v>171314</v>
      </c>
      <c r="N6935" s="104">
        <f t="shared" si="2450"/>
        <v>215900</v>
      </c>
      <c r="O6935" s="104">
        <f t="shared" si="2450"/>
        <v>200800</v>
      </c>
      <c r="P6935" s="104">
        <f t="shared" si="2436"/>
        <v>588014</v>
      </c>
      <c r="Q6935" s="104">
        <f t="shared" si="2437"/>
        <v>21.439684275350459</v>
      </c>
      <c r="R6935" s="35"/>
    </row>
    <row r="6936" spans="1:18" x14ac:dyDescent="0.3">
      <c r="A6936" s="40" t="s">
        <v>2364</v>
      </c>
      <c r="B6936" s="40" t="s">
        <v>111</v>
      </c>
      <c r="C6936" s="40" t="s">
        <v>117</v>
      </c>
      <c r="D6936" s="40" t="s">
        <v>2366</v>
      </c>
      <c r="E6936" s="88" t="s">
        <v>3018</v>
      </c>
      <c r="F6936" s="40"/>
      <c r="G6936" s="81" t="s">
        <v>3053</v>
      </c>
      <c r="H6936" s="9" t="s">
        <v>17</v>
      </c>
      <c r="I6936" s="102">
        <v>2000</v>
      </c>
      <c r="J6936" s="102">
        <v>2000</v>
      </c>
      <c r="K6936" s="102"/>
      <c r="L6936" s="102">
        <f t="shared" si="2434"/>
        <v>400</v>
      </c>
      <c r="M6936" s="102">
        <v>0</v>
      </c>
      <c r="N6936" s="102">
        <v>200</v>
      </c>
      <c r="O6936" s="102">
        <v>200</v>
      </c>
      <c r="P6936" s="102">
        <f t="shared" si="2436"/>
        <v>400</v>
      </c>
      <c r="Q6936" s="102">
        <f t="shared" si="2437"/>
        <v>20</v>
      </c>
      <c r="R6936" s="35"/>
    </row>
    <row r="6937" spans="1:18" x14ac:dyDescent="0.3">
      <c r="A6937" s="40" t="s">
        <v>2364</v>
      </c>
      <c r="B6937" s="40" t="s">
        <v>111</v>
      </c>
      <c r="C6937" s="40" t="s">
        <v>117</v>
      </c>
      <c r="D6937" s="40" t="s">
        <v>2366</v>
      </c>
      <c r="E6937" s="88" t="s">
        <v>3031</v>
      </c>
      <c r="F6937" s="40"/>
      <c r="G6937" s="81" t="s">
        <v>3053</v>
      </c>
      <c r="H6937" s="9" t="s">
        <v>18</v>
      </c>
      <c r="I6937" s="102">
        <v>383000</v>
      </c>
      <c r="J6937" s="102">
        <v>383000</v>
      </c>
      <c r="K6937" s="102"/>
      <c r="L6937" s="102">
        <f t="shared" si="2434"/>
        <v>125500</v>
      </c>
      <c r="M6937" s="102">
        <v>30500</v>
      </c>
      <c r="N6937" s="102">
        <v>50000</v>
      </c>
      <c r="O6937" s="102">
        <v>45000</v>
      </c>
      <c r="P6937" s="102">
        <f t="shared" si="2436"/>
        <v>125500</v>
      </c>
      <c r="Q6937" s="102">
        <f t="shared" si="2437"/>
        <v>32.76762402088773</v>
      </c>
      <c r="R6937" s="35"/>
    </row>
    <row r="6938" spans="1:18" x14ac:dyDescent="0.3">
      <c r="A6938" s="40" t="s">
        <v>2364</v>
      </c>
      <c r="B6938" s="40" t="s">
        <v>111</v>
      </c>
      <c r="C6938" s="40" t="s">
        <v>117</v>
      </c>
      <c r="D6938" s="40" t="s">
        <v>2366</v>
      </c>
      <c r="E6938" s="88" t="s">
        <v>3032</v>
      </c>
      <c r="F6938" s="40"/>
      <c r="G6938" s="81" t="s">
        <v>3053</v>
      </c>
      <c r="H6938" s="9" t="s">
        <v>19</v>
      </c>
      <c r="I6938" s="102">
        <v>508000</v>
      </c>
      <c r="J6938" s="102">
        <v>508000</v>
      </c>
      <c r="K6938" s="102"/>
      <c r="L6938" s="102">
        <f t="shared" si="2434"/>
        <v>130100</v>
      </c>
      <c r="M6938" s="102">
        <v>25100</v>
      </c>
      <c r="N6938" s="102">
        <v>55000</v>
      </c>
      <c r="O6938" s="102">
        <v>50000</v>
      </c>
      <c r="P6938" s="102">
        <f t="shared" si="2436"/>
        <v>130100</v>
      </c>
      <c r="Q6938" s="102">
        <f t="shared" si="2437"/>
        <v>25.610236220472444</v>
      </c>
      <c r="R6938" s="35"/>
    </row>
    <row r="6939" spans="1:18" x14ac:dyDescent="0.3">
      <c r="A6939" s="40" t="s">
        <v>2364</v>
      </c>
      <c r="B6939" s="40" t="s">
        <v>111</v>
      </c>
      <c r="C6939" s="40" t="s">
        <v>117</v>
      </c>
      <c r="D6939" s="40" t="s">
        <v>2366</v>
      </c>
      <c r="E6939" s="88" t="s">
        <v>3026</v>
      </c>
      <c r="F6939" s="40"/>
      <c r="G6939" s="81" t="s">
        <v>3053</v>
      </c>
      <c r="H6939" s="9" t="s">
        <v>20</v>
      </c>
      <c r="I6939" s="102">
        <v>430760</v>
      </c>
      <c r="J6939" s="102">
        <v>430760</v>
      </c>
      <c r="K6939" s="102"/>
      <c r="L6939" s="102">
        <f t="shared" si="2434"/>
        <v>30000</v>
      </c>
      <c r="M6939" s="102">
        <v>0</v>
      </c>
      <c r="N6939" s="102">
        <v>15000</v>
      </c>
      <c r="O6939" s="102">
        <v>15000</v>
      </c>
      <c r="P6939" s="102">
        <f t="shared" si="2436"/>
        <v>30000</v>
      </c>
      <c r="Q6939" s="102">
        <f t="shared" si="2437"/>
        <v>6.9644349521775464</v>
      </c>
      <c r="R6939" s="35"/>
    </row>
    <row r="6940" spans="1:18" x14ac:dyDescent="0.3">
      <c r="A6940" s="40" t="s">
        <v>2364</v>
      </c>
      <c r="B6940" s="40" t="s">
        <v>111</v>
      </c>
      <c r="C6940" s="40" t="s">
        <v>117</v>
      </c>
      <c r="D6940" s="40" t="s">
        <v>2366</v>
      </c>
      <c r="E6940" s="88" t="s">
        <v>3033</v>
      </c>
      <c r="F6940" s="40"/>
      <c r="G6940" s="81" t="s">
        <v>3053</v>
      </c>
      <c r="H6940" s="9" t="s">
        <v>21</v>
      </c>
      <c r="I6940" s="102">
        <v>232900</v>
      </c>
      <c r="J6940" s="102">
        <v>232900</v>
      </c>
      <c r="K6940" s="102"/>
      <c r="L6940" s="102">
        <f t="shared" si="2434"/>
        <v>22700</v>
      </c>
      <c r="M6940" s="102">
        <v>2700</v>
      </c>
      <c r="N6940" s="102">
        <v>10000</v>
      </c>
      <c r="O6940" s="102">
        <v>10000</v>
      </c>
      <c r="P6940" s="102">
        <f t="shared" si="2436"/>
        <v>22700</v>
      </c>
      <c r="Q6940" s="102">
        <f t="shared" si="2437"/>
        <v>9.7466723915843705</v>
      </c>
      <c r="R6940" s="35"/>
    </row>
    <row r="6941" spans="1:18" x14ac:dyDescent="0.3">
      <c r="A6941" s="40" t="s">
        <v>2364</v>
      </c>
      <c r="B6941" s="40" t="s">
        <v>111</v>
      </c>
      <c r="C6941" s="40" t="s">
        <v>117</v>
      </c>
      <c r="D6941" s="40" t="s">
        <v>2366</v>
      </c>
      <c r="E6941" s="88" t="s">
        <v>3034</v>
      </c>
      <c r="F6941" s="40"/>
      <c r="G6941" s="81" t="s">
        <v>3053</v>
      </c>
      <c r="H6941" s="9" t="s">
        <v>22</v>
      </c>
      <c r="I6941" s="102">
        <v>531000</v>
      </c>
      <c r="J6941" s="102">
        <v>531000</v>
      </c>
      <c r="K6941" s="102"/>
      <c r="L6941" s="102">
        <f t="shared" si="2434"/>
        <v>145500</v>
      </c>
      <c r="M6941" s="102">
        <v>45500</v>
      </c>
      <c r="N6941" s="102">
        <v>50000</v>
      </c>
      <c r="O6941" s="102">
        <v>50000</v>
      </c>
      <c r="P6941" s="102">
        <f t="shared" si="2436"/>
        <v>145500</v>
      </c>
      <c r="Q6941" s="102">
        <f t="shared" si="2437"/>
        <v>27.401129943502823</v>
      </c>
      <c r="R6941" s="35"/>
    </row>
    <row r="6942" spans="1:18" x14ac:dyDescent="0.3">
      <c r="A6942" s="40" t="s">
        <v>2364</v>
      </c>
      <c r="B6942" s="40" t="s">
        <v>111</v>
      </c>
      <c r="C6942" s="40" t="s">
        <v>117</v>
      </c>
      <c r="D6942" s="40" t="s">
        <v>2366</v>
      </c>
      <c r="E6942" s="88" t="s">
        <v>3035</v>
      </c>
      <c r="F6942" s="40"/>
      <c r="G6942" s="81" t="s">
        <v>3053</v>
      </c>
      <c r="H6942" s="9" t="s">
        <v>23</v>
      </c>
      <c r="I6942" s="102">
        <v>275040</v>
      </c>
      <c r="J6942" s="102">
        <v>275040</v>
      </c>
      <c r="K6942" s="102"/>
      <c r="L6942" s="102">
        <f t="shared" si="2434"/>
        <v>26800</v>
      </c>
      <c r="M6942" s="102">
        <v>6800</v>
      </c>
      <c r="N6942" s="102">
        <v>10000</v>
      </c>
      <c r="O6942" s="102">
        <v>10000</v>
      </c>
      <c r="P6942" s="102">
        <f t="shared" si="2436"/>
        <v>26800</v>
      </c>
      <c r="Q6942" s="102">
        <f t="shared" si="2437"/>
        <v>9.7440372309482264</v>
      </c>
      <c r="R6942" s="35"/>
    </row>
    <row r="6943" spans="1:18" x14ac:dyDescent="0.3">
      <c r="A6943" s="40" t="s">
        <v>2364</v>
      </c>
      <c r="B6943" s="40" t="s">
        <v>111</v>
      </c>
      <c r="C6943" s="40" t="s">
        <v>117</v>
      </c>
      <c r="D6943" s="40" t="s">
        <v>2366</v>
      </c>
      <c r="E6943" s="88" t="s">
        <v>3036</v>
      </c>
      <c r="F6943" s="40"/>
      <c r="G6943" s="81" t="s">
        <v>3053</v>
      </c>
      <c r="H6943" s="9" t="s">
        <v>24</v>
      </c>
      <c r="I6943" s="102">
        <v>98960</v>
      </c>
      <c r="J6943" s="102">
        <v>98960</v>
      </c>
      <c r="K6943" s="102"/>
      <c r="L6943" s="102">
        <f t="shared" si="2434"/>
        <v>57800</v>
      </c>
      <c r="M6943" s="102">
        <v>47800</v>
      </c>
      <c r="N6943" s="102">
        <v>5000</v>
      </c>
      <c r="O6943" s="102">
        <v>5000</v>
      </c>
      <c r="P6943" s="102">
        <f t="shared" si="2436"/>
        <v>57800</v>
      </c>
      <c r="Q6943" s="102">
        <f t="shared" si="2437"/>
        <v>58.407437348423606</v>
      </c>
      <c r="R6943" s="35"/>
    </row>
    <row r="6944" spans="1:18" x14ac:dyDescent="0.3">
      <c r="A6944" s="41" t="s">
        <v>2364</v>
      </c>
      <c r="B6944" s="41" t="s">
        <v>111</v>
      </c>
      <c r="C6944" s="41" t="s">
        <v>117</v>
      </c>
      <c r="D6944" s="41" t="s">
        <v>2366</v>
      </c>
      <c r="E6944" s="41" t="s">
        <v>127</v>
      </c>
      <c r="F6944" s="40" t="s">
        <v>0</v>
      </c>
      <c r="G6944" s="81" t="s">
        <v>0</v>
      </c>
      <c r="H6944" s="6" t="s">
        <v>25</v>
      </c>
      <c r="I6944" s="104">
        <f t="shared" ref="I6944:O6944" si="2451">SUM(I6945:I6947)</f>
        <v>280983</v>
      </c>
      <c r="J6944" s="104">
        <f t="shared" si="2451"/>
        <v>280983</v>
      </c>
      <c r="K6944" s="104">
        <f t="shared" si="2451"/>
        <v>0</v>
      </c>
      <c r="L6944" s="104">
        <f t="shared" si="2434"/>
        <v>49214</v>
      </c>
      <c r="M6944" s="104">
        <f t="shared" si="2451"/>
        <v>12914</v>
      </c>
      <c r="N6944" s="104">
        <f t="shared" si="2451"/>
        <v>20700</v>
      </c>
      <c r="O6944" s="104">
        <f t="shared" si="2451"/>
        <v>15600</v>
      </c>
      <c r="P6944" s="104">
        <f t="shared" si="2436"/>
        <v>49214</v>
      </c>
      <c r="Q6944" s="104">
        <f t="shared" si="2437"/>
        <v>17.514938626180232</v>
      </c>
      <c r="R6944" s="35"/>
    </row>
    <row r="6945" spans="1:18" x14ac:dyDescent="0.3">
      <c r="A6945" s="40" t="s">
        <v>2364</v>
      </c>
      <c r="B6945" s="40" t="s">
        <v>111</v>
      </c>
      <c r="C6945" s="40" t="s">
        <v>117</v>
      </c>
      <c r="D6945" s="40" t="s">
        <v>2366</v>
      </c>
      <c r="E6945" s="88" t="s">
        <v>3019</v>
      </c>
      <c r="F6945" s="40"/>
      <c r="G6945" s="81" t="s">
        <v>3053</v>
      </c>
      <c r="H6945" s="9" t="s">
        <v>25</v>
      </c>
      <c r="I6945" s="102">
        <v>274583</v>
      </c>
      <c r="J6945" s="102">
        <v>274583</v>
      </c>
      <c r="K6945" s="102"/>
      <c r="L6945" s="102">
        <f t="shared" si="2434"/>
        <v>47500</v>
      </c>
      <c r="M6945" s="102">
        <v>12500</v>
      </c>
      <c r="N6945" s="102">
        <v>20000</v>
      </c>
      <c r="O6945" s="102">
        <v>15000</v>
      </c>
      <c r="P6945" s="102">
        <f t="shared" si="2436"/>
        <v>47500</v>
      </c>
      <c r="Q6945" s="102">
        <f t="shared" si="2437"/>
        <v>17.298958784775458</v>
      </c>
      <c r="R6945" s="35"/>
    </row>
    <row r="6946" spans="1:18" x14ac:dyDescent="0.3">
      <c r="A6946" s="40" t="s">
        <v>2364</v>
      </c>
      <c r="B6946" s="40" t="s">
        <v>111</v>
      </c>
      <c r="C6946" s="40" t="s">
        <v>117</v>
      </c>
      <c r="D6946" s="40" t="s">
        <v>2366</v>
      </c>
      <c r="E6946" s="88" t="s">
        <v>3019</v>
      </c>
      <c r="F6946" s="40" t="s">
        <v>2372</v>
      </c>
      <c r="G6946" s="81" t="s">
        <v>3053</v>
      </c>
      <c r="H6946" s="9" t="s">
        <v>135</v>
      </c>
      <c r="I6946" s="102">
        <v>4400</v>
      </c>
      <c r="J6946" s="102">
        <v>4400</v>
      </c>
      <c r="K6946" s="102"/>
      <c r="L6946" s="102">
        <f t="shared" si="2434"/>
        <v>1314</v>
      </c>
      <c r="M6946" s="102">
        <v>414</v>
      </c>
      <c r="N6946" s="102">
        <v>500</v>
      </c>
      <c r="O6946" s="102">
        <v>400</v>
      </c>
      <c r="P6946" s="102">
        <f t="shared" si="2436"/>
        <v>1314</v>
      </c>
      <c r="Q6946" s="102">
        <f t="shared" si="2437"/>
        <v>29.863636363636363</v>
      </c>
      <c r="R6946" s="35"/>
    </row>
    <row r="6947" spans="1:18" ht="20.399999999999999" x14ac:dyDescent="0.3">
      <c r="A6947" s="40" t="s">
        <v>2364</v>
      </c>
      <c r="B6947" s="40" t="s">
        <v>111</v>
      </c>
      <c r="C6947" s="40" t="s">
        <v>117</v>
      </c>
      <c r="D6947" s="40" t="s">
        <v>2366</v>
      </c>
      <c r="E6947" s="88" t="s">
        <v>3019</v>
      </c>
      <c r="F6947" s="40" t="s">
        <v>2373</v>
      </c>
      <c r="G6947" s="81" t="s">
        <v>3053</v>
      </c>
      <c r="H6947" s="9" t="s">
        <v>141</v>
      </c>
      <c r="I6947" s="102">
        <v>2000</v>
      </c>
      <c r="J6947" s="102">
        <v>2000</v>
      </c>
      <c r="K6947" s="102"/>
      <c r="L6947" s="102">
        <f t="shared" si="2434"/>
        <v>400</v>
      </c>
      <c r="M6947" s="102">
        <v>0</v>
      </c>
      <c r="N6947" s="102">
        <v>200</v>
      </c>
      <c r="O6947" s="102">
        <v>200</v>
      </c>
      <c r="P6947" s="102">
        <f t="shared" si="2436"/>
        <v>400</v>
      </c>
      <c r="Q6947" s="102">
        <f t="shared" si="2437"/>
        <v>20</v>
      </c>
      <c r="R6947" s="35"/>
    </row>
    <row r="6948" spans="1:18" s="34" customFormat="1" ht="20.399999999999999" x14ac:dyDescent="0.3">
      <c r="A6948" s="43" t="s">
        <v>0</v>
      </c>
      <c r="B6948" s="43" t="s">
        <v>0</v>
      </c>
      <c r="C6948" s="43" t="s">
        <v>0</v>
      </c>
      <c r="D6948" s="49" t="s">
        <v>0</v>
      </c>
      <c r="E6948" s="49" t="s">
        <v>0</v>
      </c>
      <c r="F6948" s="49" t="s">
        <v>0</v>
      </c>
      <c r="G6948" s="49" t="s">
        <v>0</v>
      </c>
      <c r="H6948" s="21" t="s">
        <v>35</v>
      </c>
      <c r="I6948" s="112">
        <f t="shared" ref="I6948:O6949" si="2452">SUM(I6949)</f>
        <v>100</v>
      </c>
      <c r="J6948" s="112">
        <f t="shared" si="2452"/>
        <v>100</v>
      </c>
      <c r="K6948" s="112">
        <f t="shared" si="2452"/>
        <v>0</v>
      </c>
      <c r="L6948" s="112">
        <f t="shared" si="2434"/>
        <v>0</v>
      </c>
      <c r="M6948" s="112">
        <f t="shared" si="2452"/>
        <v>0</v>
      </c>
      <c r="N6948" s="112">
        <f t="shared" si="2452"/>
        <v>0</v>
      </c>
      <c r="O6948" s="112">
        <f t="shared" si="2452"/>
        <v>0</v>
      </c>
      <c r="P6948" s="112">
        <f t="shared" si="2436"/>
        <v>0</v>
      </c>
      <c r="Q6948" s="112">
        <f t="shared" si="2437"/>
        <v>0</v>
      </c>
      <c r="R6948" s="35"/>
    </row>
    <row r="6949" spans="1:18" x14ac:dyDescent="0.3">
      <c r="A6949" s="40" t="s">
        <v>2364</v>
      </c>
      <c r="B6949" s="40" t="s">
        <v>111</v>
      </c>
      <c r="C6949" s="40" t="s">
        <v>117</v>
      </c>
      <c r="D6949" s="40" t="s">
        <v>2366</v>
      </c>
      <c r="E6949" s="52" t="s">
        <v>142</v>
      </c>
      <c r="F6949" s="52" t="s">
        <v>0</v>
      </c>
      <c r="G6949" s="52" t="s">
        <v>0</v>
      </c>
      <c r="H6949" s="6" t="s">
        <v>27</v>
      </c>
      <c r="I6949" s="104">
        <f t="shared" si="2452"/>
        <v>100</v>
      </c>
      <c r="J6949" s="104">
        <f t="shared" si="2452"/>
        <v>100</v>
      </c>
      <c r="K6949" s="104">
        <f t="shared" si="2452"/>
        <v>0</v>
      </c>
      <c r="L6949" s="104">
        <f t="shared" si="2434"/>
        <v>0</v>
      </c>
      <c r="M6949" s="104">
        <f t="shared" si="2452"/>
        <v>0</v>
      </c>
      <c r="N6949" s="104">
        <f t="shared" si="2452"/>
        <v>0</v>
      </c>
      <c r="O6949" s="104">
        <f t="shared" si="2452"/>
        <v>0</v>
      </c>
      <c r="P6949" s="104">
        <f t="shared" si="2436"/>
        <v>0</v>
      </c>
      <c r="Q6949" s="104">
        <f t="shared" si="2437"/>
        <v>0</v>
      </c>
      <c r="R6949" s="35"/>
    </row>
    <row r="6950" spans="1:18" x14ac:dyDescent="0.3">
      <c r="A6950" s="40" t="s">
        <v>2364</v>
      </c>
      <c r="B6950" s="40" t="s">
        <v>111</v>
      </c>
      <c r="C6950" s="40" t="s">
        <v>117</v>
      </c>
      <c r="D6950" s="40" t="s">
        <v>2366</v>
      </c>
      <c r="E6950" s="88" t="s">
        <v>3021</v>
      </c>
      <c r="F6950" s="40"/>
      <c r="G6950" s="81" t="s">
        <v>3053</v>
      </c>
      <c r="H6950" s="9" t="s">
        <v>34</v>
      </c>
      <c r="I6950" s="102">
        <v>100</v>
      </c>
      <c r="J6950" s="102">
        <v>100</v>
      </c>
      <c r="K6950" s="102"/>
      <c r="L6950" s="102">
        <f t="shared" si="2434"/>
        <v>0</v>
      </c>
      <c r="M6950" s="102">
        <v>0</v>
      </c>
      <c r="N6950" s="102"/>
      <c r="O6950" s="102"/>
      <c r="P6950" s="102">
        <f t="shared" si="2436"/>
        <v>0</v>
      </c>
      <c r="Q6950" s="102">
        <f t="shared" si="2437"/>
        <v>0</v>
      </c>
      <c r="R6950" s="35"/>
    </row>
    <row r="6951" spans="1:18" s="34" customFormat="1" ht="20.399999999999999" x14ac:dyDescent="0.3">
      <c r="A6951" s="43" t="s">
        <v>0</v>
      </c>
      <c r="B6951" s="43" t="s">
        <v>0</v>
      </c>
      <c r="C6951" s="43" t="s">
        <v>0</v>
      </c>
      <c r="D6951" s="49" t="s">
        <v>0</v>
      </c>
      <c r="E6951" s="49" t="s">
        <v>0</v>
      </c>
      <c r="F6951" s="49" t="s">
        <v>0</v>
      </c>
      <c r="G6951" s="49" t="s">
        <v>0</v>
      </c>
      <c r="H6951" s="21" t="s">
        <v>53</v>
      </c>
      <c r="I6951" s="112">
        <f t="shared" ref="I6951:O6951" si="2453">SUM(I6952)</f>
        <v>206000</v>
      </c>
      <c r="J6951" s="112">
        <f t="shared" si="2453"/>
        <v>206000</v>
      </c>
      <c r="K6951" s="112">
        <f t="shared" si="2453"/>
        <v>0</v>
      </c>
      <c r="L6951" s="112">
        <f t="shared" si="2434"/>
        <v>16200</v>
      </c>
      <c r="M6951" s="112">
        <f t="shared" si="2453"/>
        <v>1200</v>
      </c>
      <c r="N6951" s="112">
        <f t="shared" si="2453"/>
        <v>8000</v>
      </c>
      <c r="O6951" s="112">
        <f t="shared" si="2453"/>
        <v>7000</v>
      </c>
      <c r="P6951" s="112">
        <f t="shared" si="2436"/>
        <v>16200</v>
      </c>
      <c r="Q6951" s="112">
        <f t="shared" si="2437"/>
        <v>7.8640776699029118</v>
      </c>
      <c r="R6951" s="35"/>
    </row>
    <row r="6952" spans="1:18" x14ac:dyDescent="0.3">
      <c r="A6952" s="40" t="s">
        <v>2364</v>
      </c>
      <c r="B6952" s="40" t="s">
        <v>111</v>
      </c>
      <c r="C6952" s="40" t="s">
        <v>117</v>
      </c>
      <c r="D6952" s="40" t="s">
        <v>2366</v>
      </c>
      <c r="E6952" s="52" t="s">
        <v>149</v>
      </c>
      <c r="F6952" s="52" t="s">
        <v>0</v>
      </c>
      <c r="G6952" s="52" t="s">
        <v>0</v>
      </c>
      <c r="H6952" s="6" t="s">
        <v>46</v>
      </c>
      <c r="I6952" s="104">
        <f>SUM(I6953,I6956,I6957)</f>
        <v>206000</v>
      </c>
      <c r="J6952" s="104">
        <f>SUM(J6953,J6956,J6957)</f>
        <v>206000</v>
      </c>
      <c r="K6952" s="104">
        <f>SUM(K6953,K6956,K6957)</f>
        <v>0</v>
      </c>
      <c r="L6952" s="104">
        <f t="shared" si="2434"/>
        <v>16200</v>
      </c>
      <c r="M6952" s="104">
        <f>SUM(M6953,M6956,M6957)</f>
        <v>1200</v>
      </c>
      <c r="N6952" s="104">
        <f t="shared" ref="N6952:O6952" si="2454">SUM(N6953,N6956,N6957)</f>
        <v>8000</v>
      </c>
      <c r="O6952" s="104">
        <f t="shared" si="2454"/>
        <v>7000</v>
      </c>
      <c r="P6952" s="104">
        <f t="shared" si="2436"/>
        <v>16200</v>
      </c>
      <c r="Q6952" s="104">
        <f t="shared" si="2437"/>
        <v>7.8640776699029118</v>
      </c>
      <c r="R6952" s="35"/>
    </row>
    <row r="6953" spans="1:18" x14ac:dyDescent="0.3">
      <c r="A6953" s="41" t="s">
        <v>2364</v>
      </c>
      <c r="B6953" s="41" t="s">
        <v>111</v>
      </c>
      <c r="C6953" s="41" t="s">
        <v>117</v>
      </c>
      <c r="D6953" s="41" t="s">
        <v>2366</v>
      </c>
      <c r="E6953" s="41" t="s">
        <v>150</v>
      </c>
      <c r="F6953" s="40" t="s">
        <v>0</v>
      </c>
      <c r="G6953" s="81" t="s">
        <v>0</v>
      </c>
      <c r="H6953" s="6" t="s">
        <v>49</v>
      </c>
      <c r="I6953" s="104">
        <f>SUM(I6954:I6955)</f>
        <v>151000</v>
      </c>
      <c r="J6953" s="104">
        <f>SUM(J6954:J6955)</f>
        <v>151000</v>
      </c>
      <c r="K6953" s="104">
        <f>SUM(K6954:K6955)</f>
        <v>0</v>
      </c>
      <c r="L6953" s="104">
        <f t="shared" si="2434"/>
        <v>11200</v>
      </c>
      <c r="M6953" s="104">
        <f>SUM(M6954:M6955)</f>
        <v>1200</v>
      </c>
      <c r="N6953" s="104">
        <f t="shared" ref="N6953:O6953" si="2455">SUM(N6954:N6955)</f>
        <v>5000</v>
      </c>
      <c r="O6953" s="104">
        <f t="shared" si="2455"/>
        <v>5000</v>
      </c>
      <c r="P6953" s="104">
        <f t="shared" si="2436"/>
        <v>11200</v>
      </c>
      <c r="Q6953" s="104">
        <f t="shared" si="2437"/>
        <v>7.4172185430463582</v>
      </c>
      <c r="R6953" s="35"/>
    </row>
    <row r="6954" spans="1:18" x14ac:dyDescent="0.3">
      <c r="A6954" s="40" t="s">
        <v>2364</v>
      </c>
      <c r="B6954" s="40" t="s">
        <v>111</v>
      </c>
      <c r="C6954" s="40" t="s">
        <v>117</v>
      </c>
      <c r="D6954" s="40" t="s">
        <v>2366</v>
      </c>
      <c r="E6954" s="88" t="s">
        <v>3022</v>
      </c>
      <c r="F6954" s="40"/>
      <c r="G6954" s="81" t="s">
        <v>3053</v>
      </c>
      <c r="H6954" s="9" t="s">
        <v>49</v>
      </c>
      <c r="I6954" s="102">
        <v>150000</v>
      </c>
      <c r="J6954" s="102">
        <v>150000</v>
      </c>
      <c r="K6954" s="102"/>
      <c r="L6954" s="102">
        <f t="shared" si="2434"/>
        <v>11200</v>
      </c>
      <c r="M6954" s="102">
        <v>1200</v>
      </c>
      <c r="N6954" s="102">
        <v>5000</v>
      </c>
      <c r="O6954" s="102">
        <v>5000</v>
      </c>
      <c r="P6954" s="102">
        <f t="shared" si="2436"/>
        <v>11200</v>
      </c>
      <c r="Q6954" s="102">
        <f t="shared" si="2437"/>
        <v>7.4666666666666677</v>
      </c>
      <c r="R6954" s="35"/>
    </row>
    <row r="6955" spans="1:18" x14ac:dyDescent="0.3">
      <c r="A6955" s="40" t="s">
        <v>2364</v>
      </c>
      <c r="B6955" s="40" t="s">
        <v>111</v>
      </c>
      <c r="C6955" s="40" t="s">
        <v>117</v>
      </c>
      <c r="D6955" s="40" t="s">
        <v>2366</v>
      </c>
      <c r="E6955" s="88" t="s">
        <v>3022</v>
      </c>
      <c r="F6955" s="40" t="s">
        <v>2374</v>
      </c>
      <c r="G6955" s="81" t="s">
        <v>3053</v>
      </c>
      <c r="H6955" s="9" t="s">
        <v>2375</v>
      </c>
      <c r="I6955" s="102">
        <v>1000</v>
      </c>
      <c r="J6955" s="102">
        <v>1000</v>
      </c>
      <c r="K6955" s="102"/>
      <c r="L6955" s="102">
        <f t="shared" si="2434"/>
        <v>0</v>
      </c>
      <c r="M6955" s="102">
        <v>0</v>
      </c>
      <c r="N6955" s="102"/>
      <c r="O6955" s="102"/>
      <c r="P6955" s="102">
        <f t="shared" si="2436"/>
        <v>0</v>
      </c>
      <c r="Q6955" s="102">
        <f t="shared" si="2437"/>
        <v>0</v>
      </c>
      <c r="R6955" s="35"/>
    </row>
    <row r="6956" spans="1:18" x14ac:dyDescent="0.3">
      <c r="A6956" s="40" t="s">
        <v>2364</v>
      </c>
      <c r="B6956" s="40" t="s">
        <v>111</v>
      </c>
      <c r="C6956" s="40" t="s">
        <v>117</v>
      </c>
      <c r="D6956" s="40" t="s">
        <v>2366</v>
      </c>
      <c r="E6956" s="88" t="s">
        <v>3025</v>
      </c>
      <c r="F6956" s="40"/>
      <c r="G6956" s="81" t="s">
        <v>3053</v>
      </c>
      <c r="H6956" s="9" t="s">
        <v>51</v>
      </c>
      <c r="I6956" s="102">
        <v>1000</v>
      </c>
      <c r="J6956" s="102">
        <v>1000</v>
      </c>
      <c r="K6956" s="102"/>
      <c r="L6956" s="102">
        <f t="shared" si="2434"/>
        <v>0</v>
      </c>
      <c r="M6956" s="102">
        <v>0</v>
      </c>
      <c r="N6956" s="102"/>
      <c r="O6956" s="102"/>
      <c r="P6956" s="102">
        <f t="shared" si="2436"/>
        <v>0</v>
      </c>
      <c r="Q6956" s="102">
        <f t="shared" si="2437"/>
        <v>0</v>
      </c>
      <c r="R6956" s="35"/>
    </row>
    <row r="6957" spans="1:18" x14ac:dyDescent="0.3">
      <c r="A6957" s="41" t="s">
        <v>2364</v>
      </c>
      <c r="B6957" s="41" t="s">
        <v>111</v>
      </c>
      <c r="C6957" s="41" t="s">
        <v>117</v>
      </c>
      <c r="D6957" s="41" t="s">
        <v>2366</v>
      </c>
      <c r="E6957" s="41" t="s">
        <v>332</v>
      </c>
      <c r="F6957" s="40" t="s">
        <v>0</v>
      </c>
      <c r="G6957" s="81" t="s">
        <v>0</v>
      </c>
      <c r="H6957" s="6" t="s">
        <v>52</v>
      </c>
      <c r="I6957" s="104">
        <f t="shared" ref="I6957:O6957" si="2456">SUM(I6958:I6959)</f>
        <v>54000</v>
      </c>
      <c r="J6957" s="104">
        <f t="shared" si="2456"/>
        <v>54000</v>
      </c>
      <c r="K6957" s="104">
        <f t="shared" si="2456"/>
        <v>0</v>
      </c>
      <c r="L6957" s="104">
        <f t="shared" si="2434"/>
        <v>5000</v>
      </c>
      <c r="M6957" s="104">
        <f t="shared" si="2456"/>
        <v>0</v>
      </c>
      <c r="N6957" s="104">
        <f t="shared" si="2456"/>
        <v>3000</v>
      </c>
      <c r="O6957" s="104">
        <f t="shared" si="2456"/>
        <v>2000</v>
      </c>
      <c r="P6957" s="104">
        <f t="shared" si="2436"/>
        <v>5000</v>
      </c>
      <c r="Q6957" s="104">
        <f t="shared" si="2437"/>
        <v>9.2592592592592595</v>
      </c>
      <c r="R6957" s="35"/>
    </row>
    <row r="6958" spans="1:18" x14ac:dyDescent="0.3">
      <c r="A6958" s="40" t="s">
        <v>2364</v>
      </c>
      <c r="B6958" s="40" t="s">
        <v>111</v>
      </c>
      <c r="C6958" s="40" t="s">
        <v>117</v>
      </c>
      <c r="D6958" s="40" t="s">
        <v>2366</v>
      </c>
      <c r="E6958" s="88" t="s">
        <v>3037</v>
      </c>
      <c r="F6958" s="40" t="s">
        <v>2376</v>
      </c>
      <c r="G6958" s="81" t="s">
        <v>3053</v>
      </c>
      <c r="H6958" s="9" t="s">
        <v>2377</v>
      </c>
      <c r="I6958" s="102">
        <v>50000</v>
      </c>
      <c r="J6958" s="102">
        <v>50000</v>
      </c>
      <c r="K6958" s="102"/>
      <c r="L6958" s="102">
        <f t="shared" si="2434"/>
        <v>5000</v>
      </c>
      <c r="M6958" s="102">
        <v>0</v>
      </c>
      <c r="N6958" s="102">
        <v>3000</v>
      </c>
      <c r="O6958" s="102">
        <v>2000</v>
      </c>
      <c r="P6958" s="102">
        <f t="shared" si="2436"/>
        <v>5000</v>
      </c>
      <c r="Q6958" s="102">
        <f t="shared" si="2437"/>
        <v>10</v>
      </c>
      <c r="R6958" s="35"/>
    </row>
    <row r="6959" spans="1:18" x14ac:dyDescent="0.3">
      <c r="A6959" s="40" t="s">
        <v>2364</v>
      </c>
      <c r="B6959" s="40" t="s">
        <v>111</v>
      </c>
      <c r="C6959" s="40" t="s">
        <v>117</v>
      </c>
      <c r="D6959" s="40" t="s">
        <v>2366</v>
      </c>
      <c r="E6959" s="88" t="s">
        <v>3037</v>
      </c>
      <c r="F6959" s="40" t="s">
        <v>2378</v>
      </c>
      <c r="G6959" s="81" t="s">
        <v>3053</v>
      </c>
      <c r="H6959" s="9" t="s">
        <v>2379</v>
      </c>
      <c r="I6959" s="102">
        <v>4000</v>
      </c>
      <c r="J6959" s="102">
        <v>4000</v>
      </c>
      <c r="K6959" s="102"/>
      <c r="L6959" s="102">
        <f t="shared" si="2434"/>
        <v>0</v>
      </c>
      <c r="M6959" s="102">
        <v>0</v>
      </c>
      <c r="N6959" s="102"/>
      <c r="O6959" s="102"/>
      <c r="P6959" s="102">
        <f t="shared" si="2436"/>
        <v>0</v>
      </c>
      <c r="Q6959" s="102">
        <f t="shared" si="2437"/>
        <v>0</v>
      </c>
      <c r="R6959" s="35"/>
    </row>
    <row r="6960" spans="1:18" s="34" customFormat="1" x14ac:dyDescent="0.3">
      <c r="A6960" s="49" t="s">
        <v>0</v>
      </c>
      <c r="B6960" s="49" t="s">
        <v>0</v>
      </c>
      <c r="C6960" s="49" t="s">
        <v>0</v>
      </c>
      <c r="D6960" s="49" t="s">
        <v>0</v>
      </c>
      <c r="E6960" s="49" t="s">
        <v>0</v>
      </c>
      <c r="F6960" s="49" t="s">
        <v>0</v>
      </c>
      <c r="G6960" s="49" t="s">
        <v>0</v>
      </c>
      <c r="H6960" s="21" t="s">
        <v>2380</v>
      </c>
      <c r="I6960" s="112">
        <f t="shared" ref="I6960:O6960" si="2457">SUM(I6924,I6948,I6951)</f>
        <v>4913289</v>
      </c>
      <c r="J6960" s="112">
        <f t="shared" si="2457"/>
        <v>4913289</v>
      </c>
      <c r="K6960" s="112">
        <f t="shared" si="2457"/>
        <v>0</v>
      </c>
      <c r="L6960" s="112">
        <f t="shared" ref="L6960:L7023" si="2458">SUM(M6960:O6960)</f>
        <v>1119942</v>
      </c>
      <c r="M6960" s="112">
        <f t="shared" si="2457"/>
        <v>347242</v>
      </c>
      <c r="N6960" s="112">
        <f t="shared" si="2457"/>
        <v>395400</v>
      </c>
      <c r="O6960" s="112">
        <f t="shared" si="2457"/>
        <v>377300</v>
      </c>
      <c r="P6960" s="112">
        <f t="shared" si="2436"/>
        <v>1119942</v>
      </c>
      <c r="Q6960" s="112">
        <f t="shared" si="2437"/>
        <v>22.794140544144664</v>
      </c>
      <c r="R6960" s="35"/>
    </row>
    <row r="6961" spans="1:18" ht="15" thickBot="1" x14ac:dyDescent="0.35">
      <c r="A6961" s="81" t="s">
        <v>0</v>
      </c>
      <c r="B6961" s="81" t="s">
        <v>0</v>
      </c>
      <c r="C6961" s="81" t="s">
        <v>0</v>
      </c>
      <c r="D6961" s="81" t="s">
        <v>0</v>
      </c>
      <c r="E6961" s="81" t="s">
        <v>0</v>
      </c>
      <c r="F6961" s="81" t="s">
        <v>0</v>
      </c>
      <c r="G6961" s="81" t="s">
        <v>0</v>
      </c>
      <c r="H6961" s="6" t="s">
        <v>152</v>
      </c>
      <c r="I6961" s="104">
        <v>83</v>
      </c>
      <c r="J6961" s="104">
        <v>83</v>
      </c>
      <c r="K6961" s="104"/>
      <c r="L6961" s="104"/>
      <c r="M6961" s="104"/>
      <c r="N6961" s="104"/>
      <c r="O6961" s="104"/>
      <c r="P6961" s="104"/>
      <c r="Q6961" s="104"/>
      <c r="R6961" s="35"/>
    </row>
    <row r="6962" spans="1:18" s="34" customFormat="1" ht="31.2" thickBot="1" x14ac:dyDescent="0.35">
      <c r="A6962" s="127" t="s">
        <v>0</v>
      </c>
      <c r="B6962" s="127" t="s">
        <v>0</v>
      </c>
      <c r="C6962" s="127" t="s">
        <v>0</v>
      </c>
      <c r="D6962" s="127" t="s">
        <v>0</v>
      </c>
      <c r="E6962" s="127" t="s">
        <v>0</v>
      </c>
      <c r="F6962" s="127" t="s">
        <v>0</v>
      </c>
      <c r="G6962" s="127" t="s">
        <v>0</v>
      </c>
      <c r="H6962" s="29" t="s">
        <v>63</v>
      </c>
      <c r="I6962" s="124" t="s">
        <v>3013</v>
      </c>
      <c r="J6962" s="124" t="s">
        <v>2</v>
      </c>
      <c r="K6962" s="124" t="s">
        <v>3097</v>
      </c>
      <c r="L6962" s="124" t="s">
        <v>3097</v>
      </c>
      <c r="M6962" s="124" t="s">
        <v>3098</v>
      </c>
      <c r="N6962" s="124" t="s">
        <v>3099</v>
      </c>
      <c r="O6962" s="124" t="s">
        <v>3100</v>
      </c>
      <c r="P6962" s="124" t="s">
        <v>3097</v>
      </c>
      <c r="Q6962" s="126" t="s">
        <v>3101</v>
      </c>
      <c r="R6962" s="35"/>
    </row>
    <row r="6963" spans="1:18" x14ac:dyDescent="0.3">
      <c r="A6963" s="128"/>
      <c r="B6963" s="128"/>
      <c r="C6963" s="128"/>
      <c r="D6963" s="128"/>
      <c r="E6963" s="128"/>
      <c r="F6963" s="128"/>
      <c r="G6963" s="128"/>
      <c r="H6963" s="10" t="s">
        <v>0</v>
      </c>
      <c r="I6963" s="103">
        <v>1</v>
      </c>
      <c r="J6963" s="103">
        <v>2</v>
      </c>
      <c r="K6963" s="103">
        <v>3</v>
      </c>
      <c r="L6963" s="103" t="s">
        <v>3</v>
      </c>
      <c r="M6963" s="103">
        <v>5</v>
      </c>
      <c r="N6963" s="103">
        <v>6</v>
      </c>
      <c r="O6963" s="103">
        <v>7</v>
      </c>
      <c r="P6963" s="103" t="s">
        <v>3102</v>
      </c>
      <c r="Q6963" s="103">
        <v>9</v>
      </c>
      <c r="R6963" s="35"/>
    </row>
    <row r="6964" spans="1:18" x14ac:dyDescent="0.3">
      <c r="A6964" s="128"/>
      <c r="B6964" s="128"/>
      <c r="C6964" s="128"/>
      <c r="D6964" s="128"/>
      <c r="E6964" s="128"/>
      <c r="F6964" s="128"/>
      <c r="G6964" s="128"/>
      <c r="H6964" s="11" t="s">
        <v>65</v>
      </c>
      <c r="I6964" s="105">
        <f>SUM(I6960)</f>
        <v>4913289</v>
      </c>
      <c r="J6964" s="105">
        <f>SUM(J6960)</f>
        <v>4913289</v>
      </c>
      <c r="K6964" s="105">
        <f>SUM(K6960)</f>
        <v>0</v>
      </c>
      <c r="L6964" s="105">
        <f t="shared" si="2458"/>
        <v>1119942</v>
      </c>
      <c r="M6964" s="105">
        <f>SUM(M6960)</f>
        <v>347242</v>
      </c>
      <c r="N6964" s="105">
        <f t="shared" ref="N6964:O6964" si="2459">SUM(N6960)</f>
        <v>395400</v>
      </c>
      <c r="O6964" s="105">
        <f t="shared" si="2459"/>
        <v>377300</v>
      </c>
      <c r="P6964" s="105">
        <f t="shared" ref="P6964:P7027" si="2460">K6964+L6964</f>
        <v>1119942</v>
      </c>
      <c r="Q6964" s="105">
        <f t="shared" ref="Q6964:Q7027" si="2461">IF(J6964=0,"-",P6964/J6964*100)</f>
        <v>22.794140544144664</v>
      </c>
      <c r="R6964" s="35"/>
    </row>
    <row r="6965" spans="1:18" x14ac:dyDescent="0.3">
      <c r="A6965" s="128"/>
      <c r="B6965" s="128"/>
      <c r="C6965" s="128"/>
      <c r="D6965" s="128"/>
      <c r="E6965" s="128"/>
      <c r="F6965" s="128"/>
      <c r="G6965" s="128"/>
      <c r="H6965" s="12" t="s">
        <v>62</v>
      </c>
      <c r="I6965" s="105">
        <f>SUM(I6964)</f>
        <v>4913289</v>
      </c>
      <c r="J6965" s="105">
        <f>SUM(J6964)</f>
        <v>4913289</v>
      </c>
      <c r="K6965" s="105">
        <f>SUM(K6964)</f>
        <v>0</v>
      </c>
      <c r="L6965" s="105">
        <f t="shared" si="2458"/>
        <v>1119942</v>
      </c>
      <c r="M6965" s="105">
        <f>SUM(M6964)</f>
        <v>347242</v>
      </c>
      <c r="N6965" s="105">
        <f t="shared" ref="N6965:O6965" si="2462">SUM(N6964)</f>
        <v>395400</v>
      </c>
      <c r="O6965" s="105">
        <f t="shared" si="2462"/>
        <v>377300</v>
      </c>
      <c r="P6965" s="105">
        <f t="shared" si="2460"/>
        <v>1119942</v>
      </c>
      <c r="Q6965" s="105">
        <f t="shared" si="2461"/>
        <v>22.794140544144664</v>
      </c>
      <c r="R6965" s="35"/>
    </row>
    <row r="6966" spans="1:18" x14ac:dyDescent="0.3">
      <c r="A6966" s="129"/>
      <c r="B6966" s="129"/>
      <c r="C6966" s="129"/>
      <c r="D6966" s="129"/>
      <c r="E6966" s="129"/>
      <c r="F6966" s="129"/>
      <c r="G6966" s="129"/>
      <c r="R6966" s="35"/>
    </row>
    <row r="6967" spans="1:18" x14ac:dyDescent="0.3">
      <c r="A6967" s="81" t="s">
        <v>0</v>
      </c>
      <c r="B6967" s="81" t="s">
        <v>0</v>
      </c>
      <c r="C6967" s="81" t="s">
        <v>0</v>
      </c>
      <c r="D6967" s="81" t="s">
        <v>0</v>
      </c>
      <c r="E6967" s="81" t="s">
        <v>0</v>
      </c>
      <c r="F6967" s="81" t="s">
        <v>0</v>
      </c>
      <c r="G6967" s="81" t="s">
        <v>0</v>
      </c>
      <c r="H6967" s="13" t="s">
        <v>0</v>
      </c>
      <c r="I6967" s="106"/>
      <c r="J6967" s="106"/>
      <c r="K6967" s="106"/>
      <c r="L6967" s="106"/>
      <c r="M6967" s="106"/>
      <c r="N6967" s="106"/>
      <c r="O6967" s="106"/>
      <c r="P6967" s="106"/>
      <c r="Q6967" s="106"/>
      <c r="R6967" s="35"/>
    </row>
    <row r="6968" spans="1:18" s="34" customFormat="1" x14ac:dyDescent="0.3">
      <c r="A6968" s="49" t="s">
        <v>0</v>
      </c>
      <c r="B6968" s="49" t="s">
        <v>0</v>
      </c>
      <c r="C6968" s="49" t="s">
        <v>0</v>
      </c>
      <c r="D6968" s="49" t="s">
        <v>0</v>
      </c>
      <c r="E6968" s="49" t="s">
        <v>0</v>
      </c>
      <c r="F6968" s="49" t="s">
        <v>0</v>
      </c>
      <c r="G6968" s="49" t="s">
        <v>0</v>
      </c>
      <c r="H6968" s="21" t="s">
        <v>2381</v>
      </c>
      <c r="I6968" s="112">
        <f>SUM(I6960)</f>
        <v>4913289</v>
      </c>
      <c r="J6968" s="112">
        <f>SUM(J6960)</f>
        <v>4913289</v>
      </c>
      <c r="K6968" s="112">
        <f>SUM(K6960)</f>
        <v>0</v>
      </c>
      <c r="L6968" s="112">
        <f t="shared" si="2458"/>
        <v>1119942</v>
      </c>
      <c r="M6968" s="112">
        <f>SUM(M6960)</f>
        <v>347242</v>
      </c>
      <c r="N6968" s="112">
        <f t="shared" ref="N6968:O6968" si="2463">SUM(N6960)</f>
        <v>395400</v>
      </c>
      <c r="O6968" s="112">
        <f t="shared" si="2463"/>
        <v>377300</v>
      </c>
      <c r="P6968" s="112">
        <f t="shared" si="2460"/>
        <v>1119942</v>
      </c>
      <c r="Q6968" s="112">
        <f t="shared" si="2461"/>
        <v>22.794140544144664</v>
      </c>
      <c r="R6968" s="35"/>
    </row>
    <row r="6969" spans="1:18" x14ac:dyDescent="0.3">
      <c r="A6969" s="81" t="s">
        <v>0</v>
      </c>
      <c r="B6969" s="81" t="s">
        <v>0</v>
      </c>
      <c r="C6969" s="81" t="s">
        <v>0</v>
      </c>
      <c r="D6969" s="81" t="s">
        <v>0</v>
      </c>
      <c r="E6969" s="81" t="s">
        <v>0</v>
      </c>
      <c r="F6969" s="81" t="s">
        <v>0</v>
      </c>
      <c r="G6969" s="81" t="s">
        <v>0</v>
      </c>
      <c r="H6969" s="6" t="s">
        <v>152</v>
      </c>
      <c r="I6969" s="104">
        <f>I6961</f>
        <v>83</v>
      </c>
      <c r="J6969" s="104">
        <f>J6961</f>
        <v>83</v>
      </c>
      <c r="K6969" s="104"/>
      <c r="L6969" s="104"/>
      <c r="M6969" s="104"/>
      <c r="N6969" s="104"/>
      <c r="O6969" s="104"/>
      <c r="P6969" s="104"/>
      <c r="Q6969" s="104"/>
      <c r="R6969" s="35"/>
    </row>
    <row r="6970" spans="1:18" x14ac:dyDescent="0.3">
      <c r="A6970" s="81" t="s">
        <v>0</v>
      </c>
      <c r="B6970" s="81" t="s">
        <v>0</v>
      </c>
      <c r="C6970" s="81" t="s">
        <v>0</v>
      </c>
      <c r="D6970" s="81" t="s">
        <v>0</v>
      </c>
      <c r="E6970" s="81" t="s">
        <v>0</v>
      </c>
      <c r="F6970" s="81" t="s">
        <v>0</v>
      </c>
      <c r="G6970" s="81" t="s">
        <v>0</v>
      </c>
      <c r="H6970" s="14" t="s">
        <v>0</v>
      </c>
      <c r="I6970" s="107"/>
      <c r="J6970" s="107"/>
      <c r="K6970" s="107"/>
      <c r="L6970" s="107"/>
      <c r="M6970" s="107"/>
      <c r="N6970" s="107"/>
      <c r="O6970" s="107"/>
      <c r="P6970" s="107"/>
      <c r="Q6970" s="107"/>
      <c r="R6970" s="35"/>
    </row>
    <row r="6971" spans="1:18" s="34" customFormat="1" x14ac:dyDescent="0.3">
      <c r="A6971" s="49" t="s">
        <v>0</v>
      </c>
      <c r="B6971" s="49" t="s">
        <v>0</v>
      </c>
      <c r="C6971" s="49" t="s">
        <v>0</v>
      </c>
      <c r="D6971" s="49" t="s">
        <v>0</v>
      </c>
      <c r="E6971" s="49" t="s">
        <v>0</v>
      </c>
      <c r="F6971" s="49" t="s">
        <v>0</v>
      </c>
      <c r="G6971" s="49" t="s">
        <v>0</v>
      </c>
      <c r="H6971" s="21" t="s">
        <v>2382</v>
      </c>
      <c r="I6971" s="112">
        <f>SUM(I6968)</f>
        <v>4913289</v>
      </c>
      <c r="J6971" s="112">
        <f>SUM(J6968)</f>
        <v>4913289</v>
      </c>
      <c r="K6971" s="112">
        <f>SUM(K6968)</f>
        <v>0</v>
      </c>
      <c r="L6971" s="112">
        <f t="shared" si="2458"/>
        <v>1119942</v>
      </c>
      <c r="M6971" s="112">
        <f>SUM(M6968)</f>
        <v>347242</v>
      </c>
      <c r="N6971" s="112">
        <f t="shared" ref="N6971:O6971" si="2464">SUM(N6968)</f>
        <v>395400</v>
      </c>
      <c r="O6971" s="112">
        <f t="shared" si="2464"/>
        <v>377300</v>
      </c>
      <c r="P6971" s="112">
        <f t="shared" si="2460"/>
        <v>1119942</v>
      </c>
      <c r="Q6971" s="112">
        <f t="shared" si="2461"/>
        <v>22.794140544144664</v>
      </c>
      <c r="R6971" s="35"/>
    </row>
    <row r="6972" spans="1:18" x14ac:dyDescent="0.3">
      <c r="A6972" s="81" t="s">
        <v>0</v>
      </c>
      <c r="B6972" s="81" t="s">
        <v>0</v>
      </c>
      <c r="C6972" s="81" t="s">
        <v>0</v>
      </c>
      <c r="D6972" s="81" t="s">
        <v>0</v>
      </c>
      <c r="E6972" s="81" t="s">
        <v>0</v>
      </c>
      <c r="F6972" s="81" t="s">
        <v>0</v>
      </c>
      <c r="G6972" s="81" t="s">
        <v>0</v>
      </c>
      <c r="H6972" s="6" t="s">
        <v>179</v>
      </c>
      <c r="I6972" s="104">
        <f>I6969</f>
        <v>83</v>
      </c>
      <c r="J6972" s="104">
        <f>J6969</f>
        <v>83</v>
      </c>
      <c r="K6972" s="104"/>
      <c r="L6972" s="104"/>
      <c r="M6972" s="104"/>
      <c r="N6972" s="104"/>
      <c r="O6972" s="104"/>
      <c r="P6972" s="104"/>
      <c r="Q6972" s="104"/>
      <c r="R6972" s="35"/>
    </row>
    <row r="6973" spans="1:18" x14ac:dyDescent="0.3">
      <c r="A6973" s="41" t="s">
        <v>2383</v>
      </c>
      <c r="B6973" s="52" t="s">
        <v>0</v>
      </c>
      <c r="C6973" s="52" t="s">
        <v>0</v>
      </c>
      <c r="D6973" s="52" t="s">
        <v>0</v>
      </c>
      <c r="E6973" s="52" t="s">
        <v>0</v>
      </c>
      <c r="F6973" s="52" t="s">
        <v>0</v>
      </c>
      <c r="G6973" s="52" t="s">
        <v>0</v>
      </c>
      <c r="H6973" s="6" t="s">
        <v>2384</v>
      </c>
      <c r="I6973" s="102"/>
      <c r="J6973" s="102"/>
      <c r="K6973" s="102"/>
      <c r="L6973" s="102">
        <f t="shared" si="2458"/>
        <v>0</v>
      </c>
      <c r="M6973" s="102">
        <v>0</v>
      </c>
      <c r="N6973" s="102"/>
      <c r="O6973" s="102"/>
      <c r="P6973" s="102">
        <f t="shared" si="2460"/>
        <v>0</v>
      </c>
      <c r="Q6973" s="102" t="str">
        <f t="shared" si="2461"/>
        <v>-</v>
      </c>
      <c r="R6973" s="35"/>
    </row>
    <row r="6974" spans="1:18" ht="15" thickBot="1" x14ac:dyDescent="0.35">
      <c r="A6974" s="41" t="s">
        <v>2383</v>
      </c>
      <c r="B6974" s="41" t="s">
        <v>111</v>
      </c>
      <c r="C6974" s="40" t="s">
        <v>0</v>
      </c>
      <c r="D6974" s="40" t="s">
        <v>0</v>
      </c>
      <c r="E6974" s="52" t="s">
        <v>0</v>
      </c>
      <c r="F6974" s="52" t="s">
        <v>0</v>
      </c>
      <c r="G6974" s="52" t="s">
        <v>0</v>
      </c>
      <c r="H6974" s="6" t="s">
        <v>0</v>
      </c>
      <c r="I6974" s="102"/>
      <c r="J6974" s="102"/>
      <c r="K6974" s="102"/>
      <c r="L6974" s="102"/>
      <c r="M6974" s="102"/>
      <c r="N6974" s="102"/>
      <c r="O6974" s="102"/>
      <c r="P6974" s="102"/>
      <c r="Q6974" s="102"/>
      <c r="R6974" s="35"/>
    </row>
    <row r="6975" spans="1:18" s="34" customFormat="1" ht="31.2" thickBot="1" x14ac:dyDescent="0.35">
      <c r="A6975" s="45" t="s">
        <v>112</v>
      </c>
      <c r="B6975" s="45" t="s">
        <v>113</v>
      </c>
      <c r="C6975" s="45" t="s">
        <v>114</v>
      </c>
      <c r="D6975" s="46" t="s">
        <v>0</v>
      </c>
      <c r="E6975" s="45" t="s">
        <v>3014</v>
      </c>
      <c r="F6975" s="45" t="s">
        <v>115</v>
      </c>
      <c r="G6975" s="45" t="s">
        <v>116</v>
      </c>
      <c r="H6975" s="29" t="s">
        <v>1</v>
      </c>
      <c r="I6975" s="124" t="s">
        <v>3013</v>
      </c>
      <c r="J6975" s="124" t="s">
        <v>2</v>
      </c>
      <c r="K6975" s="124" t="s">
        <v>3097</v>
      </c>
      <c r="L6975" s="124" t="s">
        <v>3097</v>
      </c>
      <c r="M6975" s="124" t="s">
        <v>3098</v>
      </c>
      <c r="N6975" s="124" t="s">
        <v>3099</v>
      </c>
      <c r="O6975" s="124" t="s">
        <v>3100</v>
      </c>
      <c r="P6975" s="124" t="s">
        <v>3097</v>
      </c>
      <c r="Q6975" s="126" t="s">
        <v>3101</v>
      </c>
      <c r="R6975" s="35"/>
    </row>
    <row r="6976" spans="1:18" x14ac:dyDescent="0.3">
      <c r="A6976" s="50" t="s">
        <v>0</v>
      </c>
      <c r="B6976" s="50" t="s">
        <v>0</v>
      </c>
      <c r="C6976" s="50" t="s">
        <v>0</v>
      </c>
      <c r="D6976" s="51" t="s">
        <v>0</v>
      </c>
      <c r="E6976" s="51" t="s">
        <v>0</v>
      </c>
      <c r="F6976" s="86" t="s">
        <v>0</v>
      </c>
      <c r="G6976" s="87" t="s">
        <v>0</v>
      </c>
      <c r="H6976" s="8" t="s">
        <v>0</v>
      </c>
      <c r="I6976" s="103">
        <v>1</v>
      </c>
      <c r="J6976" s="103">
        <v>2</v>
      </c>
      <c r="K6976" s="103">
        <v>3</v>
      </c>
      <c r="L6976" s="103" t="s">
        <v>3</v>
      </c>
      <c r="M6976" s="103">
        <v>5</v>
      </c>
      <c r="N6976" s="103">
        <v>6</v>
      </c>
      <c r="O6976" s="103">
        <v>7</v>
      </c>
      <c r="P6976" s="103" t="s">
        <v>3102</v>
      </c>
      <c r="Q6976" s="103">
        <v>9</v>
      </c>
      <c r="R6976" s="35"/>
    </row>
    <row r="6977" spans="1:18" x14ac:dyDescent="0.3">
      <c r="A6977" s="41" t="s">
        <v>2383</v>
      </c>
      <c r="B6977" s="41" t="s">
        <v>111</v>
      </c>
      <c r="C6977" s="40" t="s">
        <v>117</v>
      </c>
      <c r="D6977" s="40" t="s">
        <v>2385</v>
      </c>
      <c r="E6977" s="52" t="s">
        <v>0</v>
      </c>
      <c r="F6977" s="52" t="s">
        <v>0</v>
      </c>
      <c r="G6977" s="52" t="s">
        <v>0</v>
      </c>
      <c r="H6977" s="6" t="s">
        <v>2384</v>
      </c>
      <c r="I6977" s="102"/>
      <c r="J6977" s="102"/>
      <c r="K6977" s="102"/>
      <c r="L6977" s="102">
        <f t="shared" si="2458"/>
        <v>0</v>
      </c>
      <c r="M6977" s="102">
        <v>0</v>
      </c>
      <c r="N6977" s="102"/>
      <c r="O6977" s="102"/>
      <c r="P6977" s="102">
        <f t="shared" si="2460"/>
        <v>0</v>
      </c>
      <c r="Q6977" s="102" t="str">
        <f t="shared" si="2461"/>
        <v>-</v>
      </c>
      <c r="R6977" s="35"/>
    </row>
    <row r="6978" spans="1:18" s="34" customFormat="1" ht="20.399999999999999" x14ac:dyDescent="0.3">
      <c r="A6978" s="43" t="s">
        <v>0</v>
      </c>
      <c r="B6978" s="43" t="s">
        <v>0</v>
      </c>
      <c r="C6978" s="43" t="s">
        <v>0</v>
      </c>
      <c r="D6978" s="49" t="s">
        <v>0</v>
      </c>
      <c r="E6978" s="49" t="s">
        <v>0</v>
      </c>
      <c r="F6978" s="49" t="s">
        <v>0</v>
      </c>
      <c r="G6978" s="49" t="s">
        <v>0</v>
      </c>
      <c r="H6978" s="21" t="s">
        <v>26</v>
      </c>
      <c r="I6978" s="112">
        <f>SUM(I6979,I6987,I6989)</f>
        <v>2348563</v>
      </c>
      <c r="J6978" s="112">
        <f>SUM(J6979,J6987,J6989)</f>
        <v>2137763</v>
      </c>
      <c r="K6978" s="112">
        <f>SUM(K6979,K6987,K6989)</f>
        <v>0</v>
      </c>
      <c r="L6978" s="112">
        <f t="shared" si="2458"/>
        <v>467416</v>
      </c>
      <c r="M6978" s="112">
        <f>SUM(M6979,M6987,M6989)</f>
        <v>130516</v>
      </c>
      <c r="N6978" s="112">
        <f t="shared" ref="N6978:O6978" si="2465">SUM(N6979,N6987,N6989)</f>
        <v>169750</v>
      </c>
      <c r="O6978" s="112">
        <f t="shared" si="2465"/>
        <v>167150</v>
      </c>
      <c r="P6978" s="112">
        <f t="shared" si="2460"/>
        <v>467416</v>
      </c>
      <c r="Q6978" s="112">
        <f t="shared" si="2461"/>
        <v>21.864724948462484</v>
      </c>
      <c r="R6978" s="35"/>
    </row>
    <row r="6979" spans="1:18" x14ac:dyDescent="0.3">
      <c r="A6979" s="40" t="s">
        <v>2383</v>
      </c>
      <c r="B6979" s="40" t="s">
        <v>111</v>
      </c>
      <c r="C6979" s="40" t="s">
        <v>117</v>
      </c>
      <c r="D6979" s="40" t="s">
        <v>2385</v>
      </c>
      <c r="E6979" s="52" t="s">
        <v>119</v>
      </c>
      <c r="F6979" s="52" t="s">
        <v>0</v>
      </c>
      <c r="G6979" s="52" t="s">
        <v>0</v>
      </c>
      <c r="H6979" s="6" t="s">
        <v>5</v>
      </c>
      <c r="I6979" s="104">
        <f>SUM(I6980,I6981)</f>
        <v>1683180</v>
      </c>
      <c r="J6979" s="104">
        <f>SUM(J6980,J6981)</f>
        <v>1683180</v>
      </c>
      <c r="K6979" s="104">
        <f>SUM(K6980,K6981)</f>
        <v>0</v>
      </c>
      <c r="L6979" s="104">
        <f t="shared" si="2458"/>
        <v>382355</v>
      </c>
      <c r="M6979" s="104">
        <f>SUM(M6980,M6981)</f>
        <v>118855</v>
      </c>
      <c r="N6979" s="104">
        <f t="shared" ref="N6979:O6979" si="2466">SUM(N6980,N6981)</f>
        <v>133750</v>
      </c>
      <c r="O6979" s="104">
        <f t="shared" si="2466"/>
        <v>129750</v>
      </c>
      <c r="P6979" s="104">
        <f t="shared" si="2460"/>
        <v>382355</v>
      </c>
      <c r="Q6979" s="104">
        <f t="shared" si="2461"/>
        <v>22.716227616773015</v>
      </c>
      <c r="R6979" s="35"/>
    </row>
    <row r="6980" spans="1:18" x14ac:dyDescent="0.3">
      <c r="A6980" s="40" t="s">
        <v>2383</v>
      </c>
      <c r="B6980" s="40" t="s">
        <v>111</v>
      </c>
      <c r="C6980" s="40" t="s">
        <v>117</v>
      </c>
      <c r="D6980" s="40" t="s">
        <v>2385</v>
      </c>
      <c r="E6980" s="88" t="s">
        <v>3015</v>
      </c>
      <c r="F6980" s="40"/>
      <c r="G6980" s="81" t="s">
        <v>3078</v>
      </c>
      <c r="H6980" s="9" t="s">
        <v>6</v>
      </c>
      <c r="I6980" s="102">
        <v>1395780</v>
      </c>
      <c r="J6980" s="102">
        <v>1395780</v>
      </c>
      <c r="K6980" s="102"/>
      <c r="L6980" s="102">
        <f t="shared" si="2458"/>
        <v>339749</v>
      </c>
      <c r="M6980" s="102">
        <v>107749</v>
      </c>
      <c r="N6980" s="102">
        <v>116000</v>
      </c>
      <c r="O6980" s="102">
        <v>116000</v>
      </c>
      <c r="P6980" s="102">
        <f t="shared" si="2460"/>
        <v>339749</v>
      </c>
      <c r="Q6980" s="102">
        <f t="shared" si="2461"/>
        <v>24.341156915846337</v>
      </c>
      <c r="R6980" s="35"/>
    </row>
    <row r="6981" spans="1:18" x14ac:dyDescent="0.3">
      <c r="A6981" s="41" t="s">
        <v>2383</v>
      </c>
      <c r="B6981" s="41" t="s">
        <v>111</v>
      </c>
      <c r="C6981" s="41" t="s">
        <v>117</v>
      </c>
      <c r="D6981" s="41" t="s">
        <v>2385</v>
      </c>
      <c r="E6981" s="41" t="s">
        <v>120</v>
      </c>
      <c r="F6981" s="40" t="s">
        <v>0</v>
      </c>
      <c r="G6981" s="81" t="s">
        <v>0</v>
      </c>
      <c r="H6981" s="6" t="s">
        <v>7</v>
      </c>
      <c r="I6981" s="104">
        <f>SUM(I6982:I6986)</f>
        <v>287400</v>
      </c>
      <c r="J6981" s="104">
        <f t="shared" ref="J6981:O6981" si="2467">SUM(J6982:J6986)</f>
        <v>287400</v>
      </c>
      <c r="K6981" s="104">
        <f t="shared" si="2467"/>
        <v>0</v>
      </c>
      <c r="L6981" s="104">
        <f t="shared" si="2458"/>
        <v>42606</v>
      </c>
      <c r="M6981" s="104">
        <f t="shared" si="2467"/>
        <v>11106</v>
      </c>
      <c r="N6981" s="104">
        <f t="shared" si="2467"/>
        <v>17750</v>
      </c>
      <c r="O6981" s="104">
        <f t="shared" si="2467"/>
        <v>13750</v>
      </c>
      <c r="P6981" s="104">
        <f t="shared" si="2460"/>
        <v>42606</v>
      </c>
      <c r="Q6981" s="104">
        <f t="shared" si="2461"/>
        <v>14.824634655532359</v>
      </c>
      <c r="R6981" s="35"/>
    </row>
    <row r="6982" spans="1:18" x14ac:dyDescent="0.3">
      <c r="A6982" s="40" t="s">
        <v>2383</v>
      </c>
      <c r="B6982" s="40" t="s">
        <v>111</v>
      </c>
      <c r="C6982" s="40" t="s">
        <v>117</v>
      </c>
      <c r="D6982" s="40" t="s">
        <v>2385</v>
      </c>
      <c r="E6982" s="88" t="s">
        <v>3016</v>
      </c>
      <c r="F6982" s="40" t="s">
        <v>2386</v>
      </c>
      <c r="G6982" s="81" t="s">
        <v>3078</v>
      </c>
      <c r="H6982" s="9" t="s">
        <v>9</v>
      </c>
      <c r="I6982" s="102">
        <v>55000</v>
      </c>
      <c r="J6982" s="102">
        <v>55000</v>
      </c>
      <c r="K6982" s="102"/>
      <c r="L6982" s="102">
        <f t="shared" si="2458"/>
        <v>7727</v>
      </c>
      <c r="M6982" s="102">
        <v>2227</v>
      </c>
      <c r="N6982" s="102">
        <v>2750</v>
      </c>
      <c r="O6982" s="102">
        <v>2750</v>
      </c>
      <c r="P6982" s="102">
        <f t="shared" si="2460"/>
        <v>7727</v>
      </c>
      <c r="Q6982" s="102">
        <f t="shared" si="2461"/>
        <v>14.049090909090909</v>
      </c>
      <c r="R6982" s="35"/>
    </row>
    <row r="6983" spans="1:18" x14ac:dyDescent="0.3">
      <c r="A6983" s="40" t="s">
        <v>2383</v>
      </c>
      <c r="B6983" s="40" t="s">
        <v>111</v>
      </c>
      <c r="C6983" s="40" t="s">
        <v>117</v>
      </c>
      <c r="D6983" s="40" t="s">
        <v>2385</v>
      </c>
      <c r="E6983" s="88" t="s">
        <v>3016</v>
      </c>
      <c r="F6983" s="40" t="s">
        <v>2387</v>
      </c>
      <c r="G6983" s="81" t="s">
        <v>3078</v>
      </c>
      <c r="H6983" s="9" t="s">
        <v>12</v>
      </c>
      <c r="I6983" s="102">
        <v>150000</v>
      </c>
      <c r="J6983" s="102">
        <v>150000</v>
      </c>
      <c r="K6983" s="102"/>
      <c r="L6983" s="102">
        <f t="shared" si="2458"/>
        <v>30879</v>
      </c>
      <c r="M6983" s="102">
        <v>8879</v>
      </c>
      <c r="N6983" s="102">
        <v>11000</v>
      </c>
      <c r="O6983" s="102">
        <v>11000</v>
      </c>
      <c r="P6983" s="102">
        <f t="shared" si="2460"/>
        <v>30879</v>
      </c>
      <c r="Q6983" s="102">
        <f t="shared" si="2461"/>
        <v>20.585999999999999</v>
      </c>
      <c r="R6983" s="35"/>
    </row>
    <row r="6984" spans="1:18" x14ac:dyDescent="0.3">
      <c r="A6984" s="40" t="s">
        <v>2383</v>
      </c>
      <c r="B6984" s="40" t="s">
        <v>111</v>
      </c>
      <c r="C6984" s="40" t="s">
        <v>117</v>
      </c>
      <c r="D6984" s="40" t="s">
        <v>2385</v>
      </c>
      <c r="E6984" s="88" t="s">
        <v>3016</v>
      </c>
      <c r="F6984" s="40" t="s">
        <v>2388</v>
      </c>
      <c r="G6984" s="81" t="s">
        <v>3078</v>
      </c>
      <c r="H6984" s="9" t="s">
        <v>10</v>
      </c>
      <c r="I6984" s="102">
        <v>36000</v>
      </c>
      <c r="J6984" s="102">
        <v>36000</v>
      </c>
      <c r="K6984" s="102"/>
      <c r="L6984" s="102">
        <f t="shared" si="2458"/>
        <v>0</v>
      </c>
      <c r="M6984" s="102">
        <v>0</v>
      </c>
      <c r="N6984" s="102"/>
      <c r="O6984" s="102"/>
      <c r="P6984" s="102">
        <f t="shared" si="2460"/>
        <v>0</v>
      </c>
      <c r="Q6984" s="102">
        <f t="shared" si="2461"/>
        <v>0</v>
      </c>
      <c r="R6984" s="35"/>
    </row>
    <row r="6985" spans="1:18" x14ac:dyDescent="0.3">
      <c r="A6985" s="40" t="s">
        <v>2383</v>
      </c>
      <c r="B6985" s="40" t="s">
        <v>111</v>
      </c>
      <c r="C6985" s="40" t="s">
        <v>117</v>
      </c>
      <c r="D6985" s="40" t="s">
        <v>2385</v>
      </c>
      <c r="E6985" s="88" t="s">
        <v>3016</v>
      </c>
      <c r="F6985" s="40" t="s">
        <v>2389</v>
      </c>
      <c r="G6985" s="81" t="s">
        <v>3078</v>
      </c>
      <c r="H6985" s="9" t="s">
        <v>8</v>
      </c>
      <c r="I6985" s="102">
        <v>34000</v>
      </c>
      <c r="J6985" s="102">
        <v>34000</v>
      </c>
      <c r="K6985" s="102"/>
      <c r="L6985" s="102">
        <f t="shared" si="2458"/>
        <v>0</v>
      </c>
      <c r="M6985" s="102">
        <v>0</v>
      </c>
      <c r="N6985" s="102"/>
      <c r="O6985" s="102"/>
      <c r="P6985" s="102">
        <f t="shared" si="2460"/>
        <v>0</v>
      </c>
      <c r="Q6985" s="102">
        <f t="shared" si="2461"/>
        <v>0</v>
      </c>
      <c r="R6985" s="35"/>
    </row>
    <row r="6986" spans="1:18" x14ac:dyDescent="0.3">
      <c r="A6986" s="40" t="s">
        <v>2383</v>
      </c>
      <c r="B6986" s="40" t="s">
        <v>111</v>
      </c>
      <c r="C6986" s="40" t="s">
        <v>117</v>
      </c>
      <c r="D6986" s="40" t="s">
        <v>2385</v>
      </c>
      <c r="E6986" s="88" t="s">
        <v>3016</v>
      </c>
      <c r="F6986" s="40" t="s">
        <v>2390</v>
      </c>
      <c r="G6986" s="81" t="s">
        <v>3078</v>
      </c>
      <c r="H6986" s="9" t="s">
        <v>11</v>
      </c>
      <c r="I6986" s="102">
        <v>12400</v>
      </c>
      <c r="J6986" s="102">
        <v>12400</v>
      </c>
      <c r="K6986" s="102"/>
      <c r="L6986" s="102">
        <f t="shared" si="2458"/>
        <v>4000</v>
      </c>
      <c r="M6986" s="102">
        <v>0</v>
      </c>
      <c r="N6986" s="102">
        <v>4000</v>
      </c>
      <c r="O6986" s="102"/>
      <c r="P6986" s="102">
        <f t="shared" si="2460"/>
        <v>4000</v>
      </c>
      <c r="Q6986" s="102">
        <f t="shared" si="2461"/>
        <v>32.258064516129032</v>
      </c>
      <c r="R6986" s="35"/>
    </row>
    <row r="6987" spans="1:18" x14ac:dyDescent="0.3">
      <c r="A6987" s="40" t="s">
        <v>2383</v>
      </c>
      <c r="B6987" s="40" t="s">
        <v>111</v>
      </c>
      <c r="C6987" s="40" t="s">
        <v>117</v>
      </c>
      <c r="D6987" s="40" t="s">
        <v>2385</v>
      </c>
      <c r="E6987" s="52" t="s">
        <v>124</v>
      </c>
      <c r="F6987" s="52" t="s">
        <v>0</v>
      </c>
      <c r="G6987" s="52" t="s">
        <v>0</v>
      </c>
      <c r="H6987" s="6" t="s">
        <v>14</v>
      </c>
      <c r="I6987" s="104">
        <f t="shared" ref="I6987:O6987" si="2468">SUM(I6988)</f>
        <v>146557</v>
      </c>
      <c r="J6987" s="104">
        <f t="shared" si="2468"/>
        <v>146557</v>
      </c>
      <c r="K6987" s="104">
        <f t="shared" si="2468"/>
        <v>0</v>
      </c>
      <c r="L6987" s="104">
        <f t="shared" si="2458"/>
        <v>38814</v>
      </c>
      <c r="M6987" s="104">
        <f t="shared" si="2468"/>
        <v>11314</v>
      </c>
      <c r="N6987" s="104">
        <f t="shared" si="2468"/>
        <v>15000</v>
      </c>
      <c r="O6987" s="104">
        <f t="shared" si="2468"/>
        <v>12500</v>
      </c>
      <c r="P6987" s="104">
        <f t="shared" si="2460"/>
        <v>38814</v>
      </c>
      <c r="Q6987" s="104">
        <f t="shared" si="2461"/>
        <v>26.483893638652539</v>
      </c>
      <c r="R6987" s="35"/>
    </row>
    <row r="6988" spans="1:18" x14ac:dyDescent="0.3">
      <c r="A6988" s="40" t="s">
        <v>2383</v>
      </c>
      <c r="B6988" s="40" t="s">
        <v>111</v>
      </c>
      <c r="C6988" s="40" t="s">
        <v>117</v>
      </c>
      <c r="D6988" s="40" t="s">
        <v>2385</v>
      </c>
      <c r="E6988" s="88" t="s">
        <v>3017</v>
      </c>
      <c r="F6988" s="40"/>
      <c r="G6988" s="81" t="s">
        <v>3078</v>
      </c>
      <c r="H6988" s="9" t="s">
        <v>15</v>
      </c>
      <c r="I6988" s="102">
        <v>146557</v>
      </c>
      <c r="J6988" s="102">
        <v>146557</v>
      </c>
      <c r="K6988" s="102"/>
      <c r="L6988" s="102">
        <f t="shared" si="2458"/>
        <v>38814</v>
      </c>
      <c r="M6988" s="102">
        <v>11314</v>
      </c>
      <c r="N6988" s="102">
        <v>15000</v>
      </c>
      <c r="O6988" s="102">
        <v>12500</v>
      </c>
      <c r="P6988" s="102">
        <f t="shared" si="2460"/>
        <v>38814</v>
      </c>
      <c r="Q6988" s="102">
        <f t="shared" si="2461"/>
        <v>26.483893638652539</v>
      </c>
      <c r="R6988" s="35"/>
    </row>
    <row r="6989" spans="1:18" x14ac:dyDescent="0.3">
      <c r="A6989" s="40" t="s">
        <v>2383</v>
      </c>
      <c r="B6989" s="40" t="s">
        <v>111</v>
      </c>
      <c r="C6989" s="40" t="s">
        <v>117</v>
      </c>
      <c r="D6989" s="40" t="s">
        <v>2385</v>
      </c>
      <c r="E6989" s="52" t="s">
        <v>125</v>
      </c>
      <c r="F6989" s="52" t="s">
        <v>0</v>
      </c>
      <c r="G6989" s="52" t="s">
        <v>0</v>
      </c>
      <c r="H6989" s="6" t="s">
        <v>16</v>
      </c>
      <c r="I6989" s="104">
        <f t="shared" ref="I6989:O6989" si="2469">SUM(I6990,I6991,I6994,I6997,I6998,I6999,I7000,I7003,I7009)</f>
        <v>518826</v>
      </c>
      <c r="J6989" s="104">
        <f t="shared" si="2469"/>
        <v>308026</v>
      </c>
      <c r="K6989" s="104">
        <f t="shared" si="2469"/>
        <v>0</v>
      </c>
      <c r="L6989" s="104">
        <f t="shared" si="2458"/>
        <v>46247</v>
      </c>
      <c r="M6989" s="104">
        <f t="shared" si="2469"/>
        <v>347</v>
      </c>
      <c r="N6989" s="104">
        <f t="shared" si="2469"/>
        <v>21000</v>
      </c>
      <c r="O6989" s="104">
        <f t="shared" si="2469"/>
        <v>24900</v>
      </c>
      <c r="P6989" s="104">
        <f t="shared" si="2460"/>
        <v>46247</v>
      </c>
      <c r="Q6989" s="104">
        <f t="shared" si="2461"/>
        <v>15.013992325323185</v>
      </c>
      <c r="R6989" s="35"/>
    </row>
    <row r="6990" spans="1:18" x14ac:dyDescent="0.3">
      <c r="A6990" s="40" t="s">
        <v>2383</v>
      </c>
      <c r="B6990" s="40" t="s">
        <v>111</v>
      </c>
      <c r="C6990" s="40" t="s">
        <v>117</v>
      </c>
      <c r="D6990" s="40" t="s">
        <v>2385</v>
      </c>
      <c r="E6990" s="88" t="s">
        <v>3018</v>
      </c>
      <c r="F6990" s="40"/>
      <c r="G6990" s="81" t="s">
        <v>3078</v>
      </c>
      <c r="H6990" s="9" t="s">
        <v>17</v>
      </c>
      <c r="I6990" s="102">
        <v>5000</v>
      </c>
      <c r="J6990" s="102">
        <v>5000</v>
      </c>
      <c r="K6990" s="102"/>
      <c r="L6990" s="102">
        <f t="shared" si="2458"/>
        <v>0</v>
      </c>
      <c r="M6990" s="102">
        <v>0</v>
      </c>
      <c r="N6990" s="102"/>
      <c r="O6990" s="102"/>
      <c r="P6990" s="102">
        <f t="shared" si="2460"/>
        <v>0</v>
      </c>
      <c r="Q6990" s="102">
        <f t="shared" si="2461"/>
        <v>0</v>
      </c>
      <c r="R6990" s="35"/>
    </row>
    <row r="6991" spans="1:18" x14ac:dyDescent="0.3">
      <c r="A6991" s="41" t="s">
        <v>2383</v>
      </c>
      <c r="B6991" s="41" t="s">
        <v>111</v>
      </c>
      <c r="C6991" s="41" t="s">
        <v>117</v>
      </c>
      <c r="D6991" s="41" t="s">
        <v>2385</v>
      </c>
      <c r="E6991" s="41" t="s">
        <v>317</v>
      </c>
      <c r="F6991" s="40" t="s">
        <v>0</v>
      </c>
      <c r="G6991" s="81" t="s">
        <v>0</v>
      </c>
      <c r="H6991" s="6" t="s">
        <v>18</v>
      </c>
      <c r="I6991" s="104">
        <f t="shared" ref="I6991:O6991" si="2470">SUM(I6992:I6993)</f>
        <v>48100</v>
      </c>
      <c r="J6991" s="104">
        <f t="shared" si="2470"/>
        <v>48000</v>
      </c>
      <c r="K6991" s="104">
        <f t="shared" si="2470"/>
        <v>0</v>
      </c>
      <c r="L6991" s="104">
        <f t="shared" si="2458"/>
        <v>8000</v>
      </c>
      <c r="M6991" s="104">
        <f t="shared" si="2470"/>
        <v>0</v>
      </c>
      <c r="N6991" s="104">
        <f t="shared" si="2470"/>
        <v>4000</v>
      </c>
      <c r="O6991" s="104">
        <f t="shared" si="2470"/>
        <v>4000</v>
      </c>
      <c r="P6991" s="104">
        <f t="shared" si="2460"/>
        <v>8000</v>
      </c>
      <c r="Q6991" s="104">
        <f t="shared" si="2461"/>
        <v>16.666666666666664</v>
      </c>
      <c r="R6991" s="35"/>
    </row>
    <row r="6992" spans="1:18" x14ac:dyDescent="0.3">
      <c r="A6992" s="40" t="s">
        <v>2383</v>
      </c>
      <c r="B6992" s="40" t="s">
        <v>111</v>
      </c>
      <c r="C6992" s="40" t="s">
        <v>117</v>
      </c>
      <c r="D6992" s="40" t="s">
        <v>2385</v>
      </c>
      <c r="E6992" s="88" t="s">
        <v>3031</v>
      </c>
      <c r="F6992" s="40"/>
      <c r="G6992" s="81" t="s">
        <v>3078</v>
      </c>
      <c r="H6992" s="9" t="s">
        <v>18</v>
      </c>
      <c r="I6992" s="102">
        <v>48000</v>
      </c>
      <c r="J6992" s="102">
        <v>48000</v>
      </c>
      <c r="K6992" s="102"/>
      <c r="L6992" s="102">
        <f t="shared" si="2458"/>
        <v>8000</v>
      </c>
      <c r="M6992" s="102">
        <v>0</v>
      </c>
      <c r="N6992" s="102">
        <v>4000</v>
      </c>
      <c r="O6992" s="102">
        <v>4000</v>
      </c>
      <c r="P6992" s="102">
        <f t="shared" si="2460"/>
        <v>8000</v>
      </c>
      <c r="Q6992" s="102">
        <f t="shared" si="2461"/>
        <v>16.666666666666664</v>
      </c>
      <c r="R6992" s="35"/>
    </row>
    <row r="6993" spans="1:18" x14ac:dyDescent="0.3">
      <c r="A6993" s="40" t="s">
        <v>2383</v>
      </c>
      <c r="B6993" s="40" t="s">
        <v>111</v>
      </c>
      <c r="C6993" s="40" t="s">
        <v>117</v>
      </c>
      <c r="D6993" s="40" t="s">
        <v>2385</v>
      </c>
      <c r="E6993" s="88" t="s">
        <v>3031</v>
      </c>
      <c r="F6993" s="40" t="s">
        <v>2391</v>
      </c>
      <c r="G6993" s="81" t="s">
        <v>3078</v>
      </c>
      <c r="H6993" s="9" t="s">
        <v>2392</v>
      </c>
      <c r="I6993" s="102">
        <v>100</v>
      </c>
      <c r="J6993" s="102">
        <v>0</v>
      </c>
      <c r="K6993" s="102"/>
      <c r="L6993" s="102">
        <f t="shared" si="2458"/>
        <v>0</v>
      </c>
      <c r="M6993" s="102">
        <v>0</v>
      </c>
      <c r="N6993" s="102"/>
      <c r="O6993" s="102"/>
      <c r="P6993" s="102">
        <f t="shared" si="2460"/>
        <v>0</v>
      </c>
      <c r="Q6993" s="102" t="str">
        <f t="shared" si="2461"/>
        <v>-</v>
      </c>
      <c r="R6993" s="35"/>
    </row>
    <row r="6994" spans="1:18" x14ac:dyDescent="0.3">
      <c r="A6994" s="41" t="s">
        <v>2383</v>
      </c>
      <c r="B6994" s="41" t="s">
        <v>111</v>
      </c>
      <c r="C6994" s="41" t="s">
        <v>117</v>
      </c>
      <c r="D6994" s="41" t="s">
        <v>2385</v>
      </c>
      <c r="E6994" s="41" t="s">
        <v>318</v>
      </c>
      <c r="F6994" s="40" t="s">
        <v>0</v>
      </c>
      <c r="G6994" s="81" t="s">
        <v>0</v>
      </c>
      <c r="H6994" s="6" t="s">
        <v>19</v>
      </c>
      <c r="I6994" s="104">
        <f t="shared" ref="I6994:O6994" si="2471">SUM(I6995:I6996)</f>
        <v>52100</v>
      </c>
      <c r="J6994" s="104">
        <f t="shared" si="2471"/>
        <v>42000</v>
      </c>
      <c r="K6994" s="104">
        <f t="shared" si="2471"/>
        <v>0</v>
      </c>
      <c r="L6994" s="104">
        <f t="shared" si="2458"/>
        <v>8000</v>
      </c>
      <c r="M6994" s="104">
        <f t="shared" si="2471"/>
        <v>0</v>
      </c>
      <c r="N6994" s="104">
        <f t="shared" si="2471"/>
        <v>3000</v>
      </c>
      <c r="O6994" s="104">
        <f t="shared" si="2471"/>
        <v>5000</v>
      </c>
      <c r="P6994" s="104">
        <f t="shared" si="2460"/>
        <v>8000</v>
      </c>
      <c r="Q6994" s="104">
        <f t="shared" si="2461"/>
        <v>19.047619047619047</v>
      </c>
      <c r="R6994" s="35"/>
    </row>
    <row r="6995" spans="1:18" x14ac:dyDescent="0.3">
      <c r="A6995" s="40" t="s">
        <v>2383</v>
      </c>
      <c r="B6995" s="40" t="s">
        <v>111</v>
      </c>
      <c r="C6995" s="40" t="s">
        <v>117</v>
      </c>
      <c r="D6995" s="40" t="s">
        <v>2385</v>
      </c>
      <c r="E6995" s="88" t="s">
        <v>3032</v>
      </c>
      <c r="F6995" s="40"/>
      <c r="G6995" s="81" t="s">
        <v>3078</v>
      </c>
      <c r="H6995" s="9" t="s">
        <v>19</v>
      </c>
      <c r="I6995" s="102">
        <v>42000</v>
      </c>
      <c r="J6995" s="102">
        <v>42000</v>
      </c>
      <c r="K6995" s="102"/>
      <c r="L6995" s="102">
        <f t="shared" si="2458"/>
        <v>8000</v>
      </c>
      <c r="M6995" s="102">
        <v>0</v>
      </c>
      <c r="N6995" s="102">
        <v>3000</v>
      </c>
      <c r="O6995" s="102">
        <v>5000</v>
      </c>
      <c r="P6995" s="102">
        <f t="shared" si="2460"/>
        <v>8000</v>
      </c>
      <c r="Q6995" s="102">
        <f t="shared" si="2461"/>
        <v>19.047619047619047</v>
      </c>
      <c r="R6995" s="35"/>
    </row>
    <row r="6996" spans="1:18" ht="20.399999999999999" x14ac:dyDescent="0.3">
      <c r="A6996" s="40" t="s">
        <v>2383</v>
      </c>
      <c r="B6996" s="40" t="s">
        <v>111</v>
      </c>
      <c r="C6996" s="40" t="s">
        <v>117</v>
      </c>
      <c r="D6996" s="40" t="s">
        <v>2385</v>
      </c>
      <c r="E6996" s="88" t="s">
        <v>3032</v>
      </c>
      <c r="F6996" s="40" t="s">
        <v>2393</v>
      </c>
      <c r="G6996" s="81" t="s">
        <v>3078</v>
      </c>
      <c r="H6996" s="9" t="s">
        <v>2394</v>
      </c>
      <c r="I6996" s="102">
        <v>10100</v>
      </c>
      <c r="J6996" s="102">
        <v>0</v>
      </c>
      <c r="K6996" s="102"/>
      <c r="L6996" s="102">
        <f t="shared" si="2458"/>
        <v>0</v>
      </c>
      <c r="M6996" s="102">
        <v>0</v>
      </c>
      <c r="N6996" s="102"/>
      <c r="O6996" s="102"/>
      <c r="P6996" s="102">
        <f t="shared" si="2460"/>
        <v>0</v>
      </c>
      <c r="Q6996" s="102" t="str">
        <f t="shared" si="2461"/>
        <v>-</v>
      </c>
      <c r="R6996" s="35"/>
    </row>
    <row r="6997" spans="1:18" x14ac:dyDescent="0.3">
      <c r="A6997" s="40" t="s">
        <v>2383</v>
      </c>
      <c r="B6997" s="40" t="s">
        <v>111</v>
      </c>
      <c r="C6997" s="40" t="s">
        <v>117</v>
      </c>
      <c r="D6997" s="40" t="s">
        <v>2385</v>
      </c>
      <c r="E6997" s="88" t="s">
        <v>3026</v>
      </c>
      <c r="F6997" s="40"/>
      <c r="G6997" s="81" t="s">
        <v>3078</v>
      </c>
      <c r="H6997" s="9" t="s">
        <v>20</v>
      </c>
      <c r="I6997" s="102">
        <v>40000</v>
      </c>
      <c r="J6997" s="102">
        <v>40000</v>
      </c>
      <c r="K6997" s="102"/>
      <c r="L6997" s="102">
        <f t="shared" si="2458"/>
        <v>7000</v>
      </c>
      <c r="M6997" s="102">
        <v>0</v>
      </c>
      <c r="N6997" s="102">
        <v>3500</v>
      </c>
      <c r="O6997" s="102">
        <v>3500</v>
      </c>
      <c r="P6997" s="102">
        <f t="shared" si="2460"/>
        <v>7000</v>
      </c>
      <c r="Q6997" s="102">
        <f t="shared" si="2461"/>
        <v>17.5</v>
      </c>
      <c r="R6997" s="35"/>
    </row>
    <row r="6998" spans="1:18" x14ac:dyDescent="0.3">
      <c r="A6998" s="40" t="s">
        <v>2383</v>
      </c>
      <c r="B6998" s="40" t="s">
        <v>111</v>
      </c>
      <c r="C6998" s="40" t="s">
        <v>117</v>
      </c>
      <c r="D6998" s="40" t="s">
        <v>2385</v>
      </c>
      <c r="E6998" s="88" t="s">
        <v>3033</v>
      </c>
      <c r="F6998" s="40"/>
      <c r="G6998" s="81" t="s">
        <v>3078</v>
      </c>
      <c r="H6998" s="9" t="s">
        <v>21</v>
      </c>
      <c r="I6998" s="102">
        <v>25000</v>
      </c>
      <c r="J6998" s="102">
        <v>25000</v>
      </c>
      <c r="K6998" s="102"/>
      <c r="L6998" s="102">
        <f t="shared" si="2458"/>
        <v>4500</v>
      </c>
      <c r="M6998" s="102">
        <v>0</v>
      </c>
      <c r="N6998" s="102">
        <v>2000</v>
      </c>
      <c r="O6998" s="102">
        <v>2500</v>
      </c>
      <c r="P6998" s="102">
        <f t="shared" si="2460"/>
        <v>4500</v>
      </c>
      <c r="Q6998" s="102">
        <f t="shared" si="2461"/>
        <v>18</v>
      </c>
      <c r="R6998" s="35"/>
    </row>
    <row r="6999" spans="1:18" x14ac:dyDescent="0.3">
      <c r="A6999" s="40" t="s">
        <v>2383</v>
      </c>
      <c r="B6999" s="40" t="s">
        <v>111</v>
      </c>
      <c r="C6999" s="40" t="s">
        <v>117</v>
      </c>
      <c r="D6999" s="40" t="s">
        <v>2385</v>
      </c>
      <c r="E6999" s="88" t="s">
        <v>3034</v>
      </c>
      <c r="F6999" s="40"/>
      <c r="G6999" s="81" t="s">
        <v>3078</v>
      </c>
      <c r="H6999" s="9" t="s">
        <v>22</v>
      </c>
      <c r="I6999" s="102">
        <v>15000</v>
      </c>
      <c r="J6999" s="102">
        <v>15000</v>
      </c>
      <c r="K6999" s="102"/>
      <c r="L6999" s="102">
        <f t="shared" si="2458"/>
        <v>2000</v>
      </c>
      <c r="M6999" s="102">
        <v>0</v>
      </c>
      <c r="N6999" s="102">
        <v>1000</v>
      </c>
      <c r="O6999" s="102">
        <v>1000</v>
      </c>
      <c r="P6999" s="102">
        <f t="shared" si="2460"/>
        <v>2000</v>
      </c>
      <c r="Q6999" s="102">
        <f t="shared" si="2461"/>
        <v>13.333333333333334</v>
      </c>
      <c r="R6999" s="35"/>
    </row>
    <row r="7000" spans="1:18" x14ac:dyDescent="0.3">
      <c r="A7000" s="41" t="s">
        <v>2383</v>
      </c>
      <c r="B7000" s="41" t="s">
        <v>111</v>
      </c>
      <c r="C7000" s="41" t="s">
        <v>117</v>
      </c>
      <c r="D7000" s="41" t="s">
        <v>2385</v>
      </c>
      <c r="E7000" s="41" t="s">
        <v>321</v>
      </c>
      <c r="F7000" s="40" t="s">
        <v>0</v>
      </c>
      <c r="G7000" s="81" t="s">
        <v>0</v>
      </c>
      <c r="H7000" s="6" t="s">
        <v>23</v>
      </c>
      <c r="I7000" s="104">
        <f t="shared" ref="I7000:O7000" si="2472">SUM(I7001:I7002)</f>
        <v>93291</v>
      </c>
      <c r="J7000" s="104">
        <f t="shared" si="2472"/>
        <v>93191</v>
      </c>
      <c r="K7000" s="104">
        <f t="shared" si="2472"/>
        <v>0</v>
      </c>
      <c r="L7000" s="104">
        <f t="shared" si="2458"/>
        <v>9000</v>
      </c>
      <c r="M7000" s="104">
        <f t="shared" si="2472"/>
        <v>0</v>
      </c>
      <c r="N7000" s="104">
        <f t="shared" si="2472"/>
        <v>4000</v>
      </c>
      <c r="O7000" s="104">
        <f t="shared" si="2472"/>
        <v>5000</v>
      </c>
      <c r="P7000" s="104">
        <f t="shared" si="2460"/>
        <v>9000</v>
      </c>
      <c r="Q7000" s="104">
        <f t="shared" si="2461"/>
        <v>9.6575849599210226</v>
      </c>
      <c r="R7000" s="35"/>
    </row>
    <row r="7001" spans="1:18" x14ac:dyDescent="0.3">
      <c r="A7001" s="40" t="s">
        <v>2383</v>
      </c>
      <c r="B7001" s="40" t="s">
        <v>111</v>
      </c>
      <c r="C7001" s="40" t="s">
        <v>117</v>
      </c>
      <c r="D7001" s="40" t="s">
        <v>2385</v>
      </c>
      <c r="E7001" s="88" t="s">
        <v>3035</v>
      </c>
      <c r="F7001" s="40"/>
      <c r="G7001" s="81" t="s">
        <v>3078</v>
      </c>
      <c r="H7001" s="9" t="s">
        <v>23</v>
      </c>
      <c r="I7001" s="102">
        <v>93191</v>
      </c>
      <c r="J7001" s="102">
        <v>93191</v>
      </c>
      <c r="K7001" s="102"/>
      <c r="L7001" s="102">
        <f t="shared" si="2458"/>
        <v>9000</v>
      </c>
      <c r="M7001" s="102">
        <v>0</v>
      </c>
      <c r="N7001" s="102">
        <v>4000</v>
      </c>
      <c r="O7001" s="102">
        <v>5000</v>
      </c>
      <c r="P7001" s="102">
        <f t="shared" si="2460"/>
        <v>9000</v>
      </c>
      <c r="Q7001" s="102">
        <f t="shared" si="2461"/>
        <v>9.6575849599210226</v>
      </c>
      <c r="R7001" s="35"/>
    </row>
    <row r="7002" spans="1:18" ht="20.399999999999999" x14ac:dyDescent="0.3">
      <c r="A7002" s="40" t="s">
        <v>2383</v>
      </c>
      <c r="B7002" s="40" t="s">
        <v>111</v>
      </c>
      <c r="C7002" s="40" t="s">
        <v>117</v>
      </c>
      <c r="D7002" s="40" t="s">
        <v>2385</v>
      </c>
      <c r="E7002" s="88" t="s">
        <v>3035</v>
      </c>
      <c r="F7002" s="40" t="s">
        <v>2395</v>
      </c>
      <c r="G7002" s="81" t="s">
        <v>3078</v>
      </c>
      <c r="H7002" s="9" t="s">
        <v>2396</v>
      </c>
      <c r="I7002" s="102">
        <v>100</v>
      </c>
      <c r="J7002" s="102">
        <v>0</v>
      </c>
      <c r="K7002" s="102"/>
      <c r="L7002" s="102">
        <f t="shared" si="2458"/>
        <v>0</v>
      </c>
      <c r="M7002" s="102">
        <v>0</v>
      </c>
      <c r="N7002" s="102"/>
      <c r="O7002" s="102"/>
      <c r="P7002" s="102">
        <f t="shared" si="2460"/>
        <v>0</v>
      </c>
      <c r="Q7002" s="102" t="str">
        <f t="shared" si="2461"/>
        <v>-</v>
      </c>
      <c r="R7002" s="35"/>
    </row>
    <row r="7003" spans="1:18" x14ac:dyDescent="0.3">
      <c r="A7003" s="41" t="s">
        <v>2383</v>
      </c>
      <c r="B7003" s="41" t="s">
        <v>111</v>
      </c>
      <c r="C7003" s="41" t="s">
        <v>117</v>
      </c>
      <c r="D7003" s="41" t="s">
        <v>2385</v>
      </c>
      <c r="E7003" s="41" t="s">
        <v>322</v>
      </c>
      <c r="F7003" s="40" t="s">
        <v>0</v>
      </c>
      <c r="G7003" s="81" t="s">
        <v>0</v>
      </c>
      <c r="H7003" s="6" t="s">
        <v>24</v>
      </c>
      <c r="I7003" s="104">
        <f t="shared" ref="I7003:O7003" si="2473">SUM(I7004:I7008)</f>
        <v>10400</v>
      </c>
      <c r="J7003" s="104">
        <f t="shared" si="2473"/>
        <v>10000</v>
      </c>
      <c r="K7003" s="104">
        <f t="shared" si="2473"/>
        <v>0</v>
      </c>
      <c r="L7003" s="104">
        <f t="shared" si="2458"/>
        <v>2000</v>
      </c>
      <c r="M7003" s="104">
        <f t="shared" si="2473"/>
        <v>0</v>
      </c>
      <c r="N7003" s="104">
        <f t="shared" si="2473"/>
        <v>1000</v>
      </c>
      <c r="O7003" s="104">
        <f t="shared" si="2473"/>
        <v>1000</v>
      </c>
      <c r="P7003" s="104">
        <f t="shared" si="2460"/>
        <v>2000</v>
      </c>
      <c r="Q7003" s="104">
        <f t="shared" si="2461"/>
        <v>20</v>
      </c>
      <c r="R7003" s="35"/>
    </row>
    <row r="7004" spans="1:18" x14ac:dyDescent="0.3">
      <c r="A7004" s="40" t="s">
        <v>2383</v>
      </c>
      <c r="B7004" s="40" t="s">
        <v>111</v>
      </c>
      <c r="C7004" s="40" t="s">
        <v>117</v>
      </c>
      <c r="D7004" s="40" t="s">
        <v>2385</v>
      </c>
      <c r="E7004" s="88" t="s">
        <v>3036</v>
      </c>
      <c r="F7004" s="40"/>
      <c r="G7004" s="81" t="s">
        <v>3078</v>
      </c>
      <c r="H7004" s="9" t="s">
        <v>24</v>
      </c>
      <c r="I7004" s="102">
        <v>10000</v>
      </c>
      <c r="J7004" s="102">
        <v>10000</v>
      </c>
      <c r="K7004" s="102"/>
      <c r="L7004" s="102">
        <f t="shared" si="2458"/>
        <v>2000</v>
      </c>
      <c r="M7004" s="102">
        <v>0</v>
      </c>
      <c r="N7004" s="102">
        <v>1000</v>
      </c>
      <c r="O7004" s="102">
        <v>1000</v>
      </c>
      <c r="P7004" s="102">
        <f t="shared" si="2460"/>
        <v>2000</v>
      </c>
      <c r="Q7004" s="102">
        <f t="shared" si="2461"/>
        <v>20</v>
      </c>
      <c r="R7004" s="35"/>
    </row>
    <row r="7005" spans="1:18" ht="20.399999999999999" x14ac:dyDescent="0.3">
      <c r="A7005" s="40" t="s">
        <v>2383</v>
      </c>
      <c r="B7005" s="40" t="s">
        <v>111</v>
      </c>
      <c r="C7005" s="40" t="s">
        <v>117</v>
      </c>
      <c r="D7005" s="40" t="s">
        <v>2385</v>
      </c>
      <c r="E7005" s="88" t="s">
        <v>3036</v>
      </c>
      <c r="F7005" s="40" t="s">
        <v>2397</v>
      </c>
      <c r="G7005" s="81" t="s">
        <v>3078</v>
      </c>
      <c r="H7005" s="9" t="s">
        <v>2398</v>
      </c>
      <c r="I7005" s="102">
        <v>100</v>
      </c>
      <c r="J7005" s="102">
        <v>0</v>
      </c>
      <c r="K7005" s="102"/>
      <c r="L7005" s="102">
        <f t="shared" si="2458"/>
        <v>0</v>
      </c>
      <c r="M7005" s="102">
        <v>0</v>
      </c>
      <c r="N7005" s="102"/>
      <c r="O7005" s="102"/>
      <c r="P7005" s="102">
        <f t="shared" si="2460"/>
        <v>0</v>
      </c>
      <c r="Q7005" s="102" t="str">
        <f t="shared" si="2461"/>
        <v>-</v>
      </c>
      <c r="R7005" s="35"/>
    </row>
    <row r="7006" spans="1:18" x14ac:dyDescent="0.3">
      <c r="A7006" s="40" t="s">
        <v>2383</v>
      </c>
      <c r="B7006" s="40" t="s">
        <v>111</v>
      </c>
      <c r="C7006" s="40" t="s">
        <v>117</v>
      </c>
      <c r="D7006" s="40" t="s">
        <v>2385</v>
      </c>
      <c r="E7006" s="88" t="s">
        <v>3036</v>
      </c>
      <c r="F7006" s="40" t="s">
        <v>2399</v>
      </c>
      <c r="G7006" s="81" t="s">
        <v>3078</v>
      </c>
      <c r="H7006" s="9" t="s">
        <v>2400</v>
      </c>
      <c r="I7006" s="102">
        <v>100</v>
      </c>
      <c r="J7006" s="102">
        <v>0</v>
      </c>
      <c r="K7006" s="102"/>
      <c r="L7006" s="102">
        <f t="shared" si="2458"/>
        <v>0</v>
      </c>
      <c r="M7006" s="102">
        <v>0</v>
      </c>
      <c r="N7006" s="102"/>
      <c r="O7006" s="102"/>
      <c r="P7006" s="102">
        <f t="shared" si="2460"/>
        <v>0</v>
      </c>
      <c r="Q7006" s="102" t="str">
        <f t="shared" si="2461"/>
        <v>-</v>
      </c>
      <c r="R7006" s="35"/>
    </row>
    <row r="7007" spans="1:18" x14ac:dyDescent="0.3">
      <c r="A7007" s="40" t="s">
        <v>2383</v>
      </c>
      <c r="B7007" s="40" t="s">
        <v>111</v>
      </c>
      <c r="C7007" s="40" t="s">
        <v>117</v>
      </c>
      <c r="D7007" s="40" t="s">
        <v>2385</v>
      </c>
      <c r="E7007" s="88" t="s">
        <v>3036</v>
      </c>
      <c r="F7007" s="40" t="s">
        <v>2401</v>
      </c>
      <c r="G7007" s="81" t="s">
        <v>3078</v>
      </c>
      <c r="H7007" s="9" t="s">
        <v>2402</v>
      </c>
      <c r="I7007" s="102">
        <v>100</v>
      </c>
      <c r="J7007" s="102">
        <v>0</v>
      </c>
      <c r="K7007" s="102"/>
      <c r="L7007" s="102">
        <f t="shared" si="2458"/>
        <v>0</v>
      </c>
      <c r="M7007" s="102">
        <v>0</v>
      </c>
      <c r="N7007" s="102"/>
      <c r="O7007" s="102"/>
      <c r="P7007" s="102">
        <f t="shared" si="2460"/>
        <v>0</v>
      </c>
      <c r="Q7007" s="102" t="str">
        <f t="shared" si="2461"/>
        <v>-</v>
      </c>
      <c r="R7007" s="35"/>
    </row>
    <row r="7008" spans="1:18" x14ac:dyDescent="0.3">
      <c r="A7008" s="40" t="s">
        <v>2383</v>
      </c>
      <c r="B7008" s="40" t="s">
        <v>111</v>
      </c>
      <c r="C7008" s="40" t="s">
        <v>117</v>
      </c>
      <c r="D7008" s="40" t="s">
        <v>2385</v>
      </c>
      <c r="E7008" s="88" t="s">
        <v>3036</v>
      </c>
      <c r="F7008" s="40" t="s">
        <v>2403</v>
      </c>
      <c r="G7008" s="81" t="s">
        <v>3078</v>
      </c>
      <c r="H7008" s="9" t="s">
        <v>2404</v>
      </c>
      <c r="I7008" s="102">
        <v>100</v>
      </c>
      <c r="J7008" s="102">
        <v>0</v>
      </c>
      <c r="K7008" s="102"/>
      <c r="L7008" s="102">
        <f t="shared" si="2458"/>
        <v>0</v>
      </c>
      <c r="M7008" s="102">
        <v>0</v>
      </c>
      <c r="N7008" s="102"/>
      <c r="O7008" s="102"/>
      <c r="P7008" s="102">
        <f t="shared" si="2460"/>
        <v>0</v>
      </c>
      <c r="Q7008" s="102" t="str">
        <f t="shared" si="2461"/>
        <v>-</v>
      </c>
      <c r="R7008" s="35"/>
    </row>
    <row r="7009" spans="1:18" x14ac:dyDescent="0.3">
      <c r="A7009" s="41" t="s">
        <v>2383</v>
      </c>
      <c r="B7009" s="41" t="s">
        <v>111</v>
      </c>
      <c r="C7009" s="41" t="s">
        <v>117</v>
      </c>
      <c r="D7009" s="41" t="s">
        <v>2385</v>
      </c>
      <c r="E7009" s="41" t="s">
        <v>127</v>
      </c>
      <c r="F7009" s="40" t="s">
        <v>0</v>
      </c>
      <c r="G7009" s="81" t="s">
        <v>0</v>
      </c>
      <c r="H7009" s="6" t="s">
        <v>25</v>
      </c>
      <c r="I7009" s="104">
        <f t="shared" ref="I7009:O7009" si="2474">SUM(I7010:I7014)</f>
        <v>229935</v>
      </c>
      <c r="J7009" s="104">
        <f t="shared" si="2474"/>
        <v>29835</v>
      </c>
      <c r="K7009" s="104">
        <f t="shared" si="2474"/>
        <v>0</v>
      </c>
      <c r="L7009" s="104">
        <f t="shared" si="2458"/>
        <v>5747</v>
      </c>
      <c r="M7009" s="104">
        <f t="shared" si="2474"/>
        <v>347</v>
      </c>
      <c r="N7009" s="104">
        <f t="shared" si="2474"/>
        <v>2500</v>
      </c>
      <c r="O7009" s="104">
        <f t="shared" si="2474"/>
        <v>2900</v>
      </c>
      <c r="P7009" s="104">
        <f t="shared" si="2460"/>
        <v>5747</v>
      </c>
      <c r="Q7009" s="104">
        <f t="shared" si="2461"/>
        <v>19.262611027316908</v>
      </c>
      <c r="R7009" s="35"/>
    </row>
    <row r="7010" spans="1:18" x14ac:dyDescent="0.3">
      <c r="A7010" s="40" t="s">
        <v>2383</v>
      </c>
      <c r="B7010" s="40" t="s">
        <v>111</v>
      </c>
      <c r="C7010" s="40" t="s">
        <v>117</v>
      </c>
      <c r="D7010" s="40" t="s">
        <v>2385</v>
      </c>
      <c r="E7010" s="88" t="s">
        <v>3019</v>
      </c>
      <c r="F7010" s="40"/>
      <c r="G7010" s="81" t="s">
        <v>3078</v>
      </c>
      <c r="H7010" s="9" t="s">
        <v>25</v>
      </c>
      <c r="I7010" s="102">
        <v>25000</v>
      </c>
      <c r="J7010" s="102">
        <v>25000</v>
      </c>
      <c r="K7010" s="102"/>
      <c r="L7010" s="102">
        <f t="shared" si="2458"/>
        <v>4500</v>
      </c>
      <c r="M7010" s="102">
        <v>0</v>
      </c>
      <c r="N7010" s="102">
        <v>2000</v>
      </c>
      <c r="O7010" s="102">
        <v>2500</v>
      </c>
      <c r="P7010" s="102">
        <f t="shared" si="2460"/>
        <v>4500</v>
      </c>
      <c r="Q7010" s="102">
        <f t="shared" si="2461"/>
        <v>18</v>
      </c>
      <c r="R7010" s="35"/>
    </row>
    <row r="7011" spans="1:18" x14ac:dyDescent="0.3">
      <c r="A7011" s="40" t="s">
        <v>2383</v>
      </c>
      <c r="B7011" s="40" t="s">
        <v>111</v>
      </c>
      <c r="C7011" s="40" t="s">
        <v>117</v>
      </c>
      <c r="D7011" s="40" t="s">
        <v>2385</v>
      </c>
      <c r="E7011" s="88" t="s">
        <v>3019</v>
      </c>
      <c r="F7011" s="40" t="s">
        <v>2405</v>
      </c>
      <c r="G7011" s="81" t="s">
        <v>3078</v>
      </c>
      <c r="H7011" s="9" t="s">
        <v>135</v>
      </c>
      <c r="I7011" s="102">
        <v>4735</v>
      </c>
      <c r="J7011" s="102">
        <v>4735</v>
      </c>
      <c r="K7011" s="102"/>
      <c r="L7011" s="102">
        <f t="shared" si="2458"/>
        <v>1247</v>
      </c>
      <c r="M7011" s="102">
        <v>347</v>
      </c>
      <c r="N7011" s="102">
        <v>500</v>
      </c>
      <c r="O7011" s="102">
        <v>400</v>
      </c>
      <c r="P7011" s="102">
        <f t="shared" si="2460"/>
        <v>1247</v>
      </c>
      <c r="Q7011" s="102">
        <f t="shared" si="2461"/>
        <v>26.335797254487858</v>
      </c>
      <c r="R7011" s="35"/>
    </row>
    <row r="7012" spans="1:18" ht="20.399999999999999" x14ac:dyDescent="0.3">
      <c r="A7012" s="40" t="s">
        <v>2383</v>
      </c>
      <c r="B7012" s="40" t="s">
        <v>111</v>
      </c>
      <c r="C7012" s="40" t="s">
        <v>117</v>
      </c>
      <c r="D7012" s="40" t="s">
        <v>2385</v>
      </c>
      <c r="E7012" s="88" t="s">
        <v>3019</v>
      </c>
      <c r="F7012" s="40" t="s">
        <v>2406</v>
      </c>
      <c r="G7012" s="81" t="s">
        <v>3078</v>
      </c>
      <c r="H7012" s="9" t="s">
        <v>141</v>
      </c>
      <c r="I7012" s="102">
        <v>100</v>
      </c>
      <c r="J7012" s="102">
        <v>100</v>
      </c>
      <c r="K7012" s="102"/>
      <c r="L7012" s="102">
        <f t="shared" si="2458"/>
        <v>0</v>
      </c>
      <c r="M7012" s="102">
        <v>0</v>
      </c>
      <c r="N7012" s="102"/>
      <c r="O7012" s="102"/>
      <c r="P7012" s="102">
        <f t="shared" si="2460"/>
        <v>0</v>
      </c>
      <c r="Q7012" s="102">
        <f t="shared" si="2461"/>
        <v>0</v>
      </c>
      <c r="R7012" s="35"/>
    </row>
    <row r="7013" spans="1:18" ht="20.399999999999999" x14ac:dyDescent="0.3">
      <c r="A7013" s="40" t="s">
        <v>2383</v>
      </c>
      <c r="B7013" s="40" t="s">
        <v>111</v>
      </c>
      <c r="C7013" s="40" t="s">
        <v>117</v>
      </c>
      <c r="D7013" s="40" t="s">
        <v>2385</v>
      </c>
      <c r="E7013" s="88" t="s">
        <v>3019</v>
      </c>
      <c r="F7013" s="40" t="s">
        <v>2407</v>
      </c>
      <c r="G7013" s="81" t="s">
        <v>3078</v>
      </c>
      <c r="H7013" s="9" t="s">
        <v>2408</v>
      </c>
      <c r="I7013" s="102">
        <v>100</v>
      </c>
      <c r="J7013" s="102">
        <v>0</v>
      </c>
      <c r="K7013" s="102"/>
      <c r="L7013" s="102">
        <f t="shared" si="2458"/>
        <v>0</v>
      </c>
      <c r="M7013" s="102">
        <v>0</v>
      </c>
      <c r="N7013" s="102"/>
      <c r="O7013" s="102"/>
      <c r="P7013" s="102">
        <f t="shared" si="2460"/>
        <v>0</v>
      </c>
      <c r="Q7013" s="102" t="str">
        <f t="shared" si="2461"/>
        <v>-</v>
      </c>
      <c r="R7013" s="35"/>
    </row>
    <row r="7014" spans="1:18" ht="20.399999999999999" x14ac:dyDescent="0.3">
      <c r="A7014" s="40" t="s">
        <v>2383</v>
      </c>
      <c r="B7014" s="40" t="s">
        <v>111</v>
      </c>
      <c r="C7014" s="40" t="s">
        <v>117</v>
      </c>
      <c r="D7014" s="40" t="s">
        <v>2385</v>
      </c>
      <c r="E7014" s="88" t="s">
        <v>3019</v>
      </c>
      <c r="F7014" s="40" t="s">
        <v>2409</v>
      </c>
      <c r="G7014" s="81" t="s">
        <v>3078</v>
      </c>
      <c r="H7014" s="9" t="s">
        <v>2410</v>
      </c>
      <c r="I7014" s="102">
        <v>200000</v>
      </c>
      <c r="J7014" s="102">
        <v>0</v>
      </c>
      <c r="K7014" s="102"/>
      <c r="L7014" s="102">
        <f t="shared" si="2458"/>
        <v>0</v>
      </c>
      <c r="M7014" s="102">
        <v>0</v>
      </c>
      <c r="N7014" s="102"/>
      <c r="O7014" s="102"/>
      <c r="P7014" s="102">
        <f t="shared" si="2460"/>
        <v>0</v>
      </c>
      <c r="Q7014" s="102" t="str">
        <f t="shared" si="2461"/>
        <v>-</v>
      </c>
      <c r="R7014" s="35"/>
    </row>
    <row r="7015" spans="1:18" s="34" customFormat="1" ht="20.399999999999999" x14ac:dyDescent="0.3">
      <c r="A7015" s="43" t="s">
        <v>0</v>
      </c>
      <c r="B7015" s="43" t="s">
        <v>0</v>
      </c>
      <c r="C7015" s="43" t="s">
        <v>0</v>
      </c>
      <c r="D7015" s="49" t="s">
        <v>0</v>
      </c>
      <c r="E7015" s="49" t="s">
        <v>0</v>
      </c>
      <c r="F7015" s="49" t="s">
        <v>0</v>
      </c>
      <c r="G7015" s="49" t="s">
        <v>0</v>
      </c>
      <c r="H7015" s="21" t="s">
        <v>35</v>
      </c>
      <c r="I7015" s="112">
        <f t="shared" ref="I7015:O7016" si="2475">SUM(I7016)</f>
        <v>400</v>
      </c>
      <c r="J7015" s="112">
        <f t="shared" si="2475"/>
        <v>100</v>
      </c>
      <c r="K7015" s="112">
        <f t="shared" si="2475"/>
        <v>0</v>
      </c>
      <c r="L7015" s="112">
        <f t="shared" si="2458"/>
        <v>0</v>
      </c>
      <c r="M7015" s="112">
        <f t="shared" si="2475"/>
        <v>0</v>
      </c>
      <c r="N7015" s="112">
        <f t="shared" si="2475"/>
        <v>0</v>
      </c>
      <c r="O7015" s="112">
        <f t="shared" si="2475"/>
        <v>0</v>
      </c>
      <c r="P7015" s="112">
        <f t="shared" si="2460"/>
        <v>0</v>
      </c>
      <c r="Q7015" s="112">
        <f t="shared" si="2461"/>
        <v>0</v>
      </c>
      <c r="R7015" s="35"/>
    </row>
    <row r="7016" spans="1:18" x14ac:dyDescent="0.3">
      <c r="A7016" s="40" t="s">
        <v>2383</v>
      </c>
      <c r="B7016" s="40" t="s">
        <v>111</v>
      </c>
      <c r="C7016" s="40" t="s">
        <v>117</v>
      </c>
      <c r="D7016" s="40" t="s">
        <v>2385</v>
      </c>
      <c r="E7016" s="52" t="s">
        <v>142</v>
      </c>
      <c r="F7016" s="52" t="s">
        <v>0</v>
      </c>
      <c r="G7016" s="52" t="s">
        <v>0</v>
      </c>
      <c r="H7016" s="6" t="s">
        <v>27</v>
      </c>
      <c r="I7016" s="104">
        <f t="shared" si="2475"/>
        <v>400</v>
      </c>
      <c r="J7016" s="104">
        <f t="shared" si="2475"/>
        <v>100</v>
      </c>
      <c r="K7016" s="104">
        <f t="shared" si="2475"/>
        <v>0</v>
      </c>
      <c r="L7016" s="104">
        <f t="shared" si="2458"/>
        <v>0</v>
      </c>
      <c r="M7016" s="104">
        <f t="shared" si="2475"/>
        <v>0</v>
      </c>
      <c r="N7016" s="104">
        <f t="shared" si="2475"/>
        <v>0</v>
      </c>
      <c r="O7016" s="104">
        <f t="shared" si="2475"/>
        <v>0</v>
      </c>
      <c r="P7016" s="104">
        <f t="shared" si="2460"/>
        <v>0</v>
      </c>
      <c r="Q7016" s="104">
        <f t="shared" si="2461"/>
        <v>0</v>
      </c>
      <c r="R7016" s="35"/>
    </row>
    <row r="7017" spans="1:18" x14ac:dyDescent="0.3">
      <c r="A7017" s="41" t="s">
        <v>2383</v>
      </c>
      <c r="B7017" s="41" t="s">
        <v>111</v>
      </c>
      <c r="C7017" s="41" t="s">
        <v>117</v>
      </c>
      <c r="D7017" s="41" t="s">
        <v>2385</v>
      </c>
      <c r="E7017" s="41" t="s">
        <v>148</v>
      </c>
      <c r="F7017" s="40" t="s">
        <v>0</v>
      </c>
      <c r="G7017" s="81" t="s">
        <v>0</v>
      </c>
      <c r="H7017" s="6" t="s">
        <v>34</v>
      </c>
      <c r="I7017" s="104">
        <f>SUM(I7018:I7021)</f>
        <v>400</v>
      </c>
      <c r="J7017" s="104">
        <f>SUM(J7018:J7021)</f>
        <v>100</v>
      </c>
      <c r="K7017" s="104">
        <f>SUM(K7018:K7021)</f>
        <v>0</v>
      </c>
      <c r="L7017" s="104">
        <f t="shared" si="2458"/>
        <v>0</v>
      </c>
      <c r="M7017" s="104">
        <f>SUM(M7018:M7021)</f>
        <v>0</v>
      </c>
      <c r="N7017" s="104">
        <f t="shared" ref="N7017:O7017" si="2476">SUM(N7018:N7021)</f>
        <v>0</v>
      </c>
      <c r="O7017" s="104">
        <f t="shared" si="2476"/>
        <v>0</v>
      </c>
      <c r="P7017" s="104">
        <f t="shared" si="2460"/>
        <v>0</v>
      </c>
      <c r="Q7017" s="104">
        <f t="shared" si="2461"/>
        <v>0</v>
      </c>
      <c r="R7017" s="35"/>
    </row>
    <row r="7018" spans="1:18" x14ac:dyDescent="0.3">
      <c r="A7018" s="40" t="s">
        <v>2383</v>
      </c>
      <c r="B7018" s="40" t="s">
        <v>111</v>
      </c>
      <c r="C7018" s="40" t="s">
        <v>117</v>
      </c>
      <c r="D7018" s="40" t="s">
        <v>2385</v>
      </c>
      <c r="E7018" s="88" t="s">
        <v>3021</v>
      </c>
      <c r="F7018" s="40"/>
      <c r="G7018" s="81" t="s">
        <v>3078</v>
      </c>
      <c r="H7018" s="9" t="s">
        <v>34</v>
      </c>
      <c r="I7018" s="102">
        <v>100</v>
      </c>
      <c r="J7018" s="102">
        <v>100</v>
      </c>
      <c r="K7018" s="102"/>
      <c r="L7018" s="102">
        <f t="shared" si="2458"/>
        <v>0</v>
      </c>
      <c r="M7018" s="102">
        <v>0</v>
      </c>
      <c r="N7018" s="102"/>
      <c r="O7018" s="102"/>
      <c r="P7018" s="102">
        <f t="shared" si="2460"/>
        <v>0</v>
      </c>
      <c r="Q7018" s="102">
        <f t="shared" si="2461"/>
        <v>0</v>
      </c>
      <c r="R7018" s="35"/>
    </row>
    <row r="7019" spans="1:18" ht="20.399999999999999" x14ac:dyDescent="0.3">
      <c r="A7019" s="40" t="s">
        <v>2383</v>
      </c>
      <c r="B7019" s="40" t="s">
        <v>111</v>
      </c>
      <c r="C7019" s="40" t="s">
        <v>117</v>
      </c>
      <c r="D7019" s="40" t="s">
        <v>2385</v>
      </c>
      <c r="E7019" s="88" t="s">
        <v>3021</v>
      </c>
      <c r="F7019" s="40" t="s">
        <v>2411</v>
      </c>
      <c r="G7019" s="81" t="s">
        <v>3078</v>
      </c>
      <c r="H7019" s="9" t="s">
        <v>2412</v>
      </c>
      <c r="I7019" s="102">
        <v>100</v>
      </c>
      <c r="J7019" s="102">
        <v>0</v>
      </c>
      <c r="K7019" s="102"/>
      <c r="L7019" s="102">
        <f t="shared" si="2458"/>
        <v>0</v>
      </c>
      <c r="M7019" s="102">
        <v>0</v>
      </c>
      <c r="N7019" s="102"/>
      <c r="O7019" s="102"/>
      <c r="P7019" s="102">
        <f t="shared" si="2460"/>
        <v>0</v>
      </c>
      <c r="Q7019" s="102" t="str">
        <f t="shared" si="2461"/>
        <v>-</v>
      </c>
      <c r="R7019" s="35"/>
    </row>
    <row r="7020" spans="1:18" ht="20.399999999999999" x14ac:dyDescent="0.3">
      <c r="A7020" s="40" t="s">
        <v>2383</v>
      </c>
      <c r="B7020" s="40" t="s">
        <v>111</v>
      </c>
      <c r="C7020" s="40" t="s">
        <v>117</v>
      </c>
      <c r="D7020" s="40" t="s">
        <v>2385</v>
      </c>
      <c r="E7020" s="88" t="s">
        <v>3021</v>
      </c>
      <c r="F7020" s="40" t="s">
        <v>2413</v>
      </c>
      <c r="G7020" s="81" t="s">
        <v>3078</v>
      </c>
      <c r="H7020" s="9" t="s">
        <v>2414</v>
      </c>
      <c r="I7020" s="102">
        <v>100</v>
      </c>
      <c r="J7020" s="102">
        <v>0</v>
      </c>
      <c r="K7020" s="102"/>
      <c r="L7020" s="102">
        <f t="shared" si="2458"/>
        <v>0</v>
      </c>
      <c r="M7020" s="102">
        <v>0</v>
      </c>
      <c r="N7020" s="102"/>
      <c r="O7020" s="102"/>
      <c r="P7020" s="102">
        <f t="shared" si="2460"/>
        <v>0</v>
      </c>
      <c r="Q7020" s="102" t="str">
        <f t="shared" si="2461"/>
        <v>-</v>
      </c>
      <c r="R7020" s="35"/>
    </row>
    <row r="7021" spans="1:18" x14ac:dyDescent="0.3">
      <c r="A7021" s="40" t="s">
        <v>2383</v>
      </c>
      <c r="B7021" s="40" t="s">
        <v>111</v>
      </c>
      <c r="C7021" s="40" t="s">
        <v>117</v>
      </c>
      <c r="D7021" s="40" t="s">
        <v>2385</v>
      </c>
      <c r="E7021" s="88" t="s">
        <v>3021</v>
      </c>
      <c r="F7021" s="40" t="s">
        <v>2415</v>
      </c>
      <c r="G7021" s="81" t="s">
        <v>3078</v>
      </c>
      <c r="H7021" s="9" t="s">
        <v>2416</v>
      </c>
      <c r="I7021" s="102">
        <v>100</v>
      </c>
      <c r="J7021" s="102">
        <v>0</v>
      </c>
      <c r="K7021" s="102"/>
      <c r="L7021" s="102">
        <f t="shared" si="2458"/>
        <v>0</v>
      </c>
      <c r="M7021" s="102">
        <v>0</v>
      </c>
      <c r="N7021" s="102"/>
      <c r="O7021" s="102"/>
      <c r="P7021" s="102">
        <f t="shared" si="2460"/>
        <v>0</v>
      </c>
      <c r="Q7021" s="102" t="str">
        <f t="shared" si="2461"/>
        <v>-</v>
      </c>
      <c r="R7021" s="35"/>
    </row>
    <row r="7022" spans="1:18" s="34" customFormat="1" ht="20.399999999999999" x14ac:dyDescent="0.3">
      <c r="A7022" s="43" t="s">
        <v>0</v>
      </c>
      <c r="B7022" s="43" t="s">
        <v>0</v>
      </c>
      <c r="C7022" s="43" t="s">
        <v>0</v>
      </c>
      <c r="D7022" s="49" t="s">
        <v>0</v>
      </c>
      <c r="E7022" s="49" t="s">
        <v>0</v>
      </c>
      <c r="F7022" s="49" t="s">
        <v>0</v>
      </c>
      <c r="G7022" s="49" t="s">
        <v>0</v>
      </c>
      <c r="H7022" s="21" t="s">
        <v>41</v>
      </c>
      <c r="I7022" s="112">
        <f t="shared" ref="I7022:O7023" si="2477">SUM(I7023)</f>
        <v>300</v>
      </c>
      <c r="J7022" s="112">
        <f t="shared" si="2477"/>
        <v>0</v>
      </c>
      <c r="K7022" s="112">
        <f t="shared" si="2477"/>
        <v>0</v>
      </c>
      <c r="L7022" s="112">
        <f t="shared" si="2458"/>
        <v>0</v>
      </c>
      <c r="M7022" s="112">
        <f t="shared" si="2477"/>
        <v>0</v>
      </c>
      <c r="N7022" s="112">
        <f t="shared" si="2477"/>
        <v>0</v>
      </c>
      <c r="O7022" s="112">
        <f t="shared" si="2477"/>
        <v>0</v>
      </c>
      <c r="P7022" s="112">
        <f t="shared" si="2460"/>
        <v>0</v>
      </c>
      <c r="Q7022" s="112" t="str">
        <f t="shared" si="2461"/>
        <v>-</v>
      </c>
      <c r="R7022" s="35"/>
    </row>
    <row r="7023" spans="1:18" x14ac:dyDescent="0.3">
      <c r="A7023" s="40" t="s">
        <v>2383</v>
      </c>
      <c r="B7023" s="40" t="s">
        <v>111</v>
      </c>
      <c r="C7023" s="40" t="s">
        <v>117</v>
      </c>
      <c r="D7023" s="40" t="s">
        <v>2385</v>
      </c>
      <c r="E7023" s="52" t="s">
        <v>192</v>
      </c>
      <c r="F7023" s="52" t="s">
        <v>0</v>
      </c>
      <c r="G7023" s="52" t="s">
        <v>0</v>
      </c>
      <c r="H7023" s="6" t="s">
        <v>36</v>
      </c>
      <c r="I7023" s="104">
        <f t="shared" si="2477"/>
        <v>300</v>
      </c>
      <c r="J7023" s="104">
        <f t="shared" si="2477"/>
        <v>0</v>
      </c>
      <c r="K7023" s="104">
        <f t="shared" si="2477"/>
        <v>0</v>
      </c>
      <c r="L7023" s="104">
        <f t="shared" si="2458"/>
        <v>0</v>
      </c>
      <c r="M7023" s="104">
        <f t="shared" si="2477"/>
        <v>0</v>
      </c>
      <c r="N7023" s="104">
        <f t="shared" si="2477"/>
        <v>0</v>
      </c>
      <c r="O7023" s="104">
        <f t="shared" si="2477"/>
        <v>0</v>
      </c>
      <c r="P7023" s="104">
        <f t="shared" si="2460"/>
        <v>0</v>
      </c>
      <c r="Q7023" s="104" t="str">
        <f t="shared" si="2461"/>
        <v>-</v>
      </c>
      <c r="R7023" s="35"/>
    </row>
    <row r="7024" spans="1:18" x14ac:dyDescent="0.3">
      <c r="A7024" s="41" t="s">
        <v>2383</v>
      </c>
      <c r="B7024" s="41" t="s">
        <v>111</v>
      </c>
      <c r="C7024" s="41" t="s">
        <v>117</v>
      </c>
      <c r="D7024" s="41" t="s">
        <v>2385</v>
      </c>
      <c r="E7024" s="41" t="s">
        <v>193</v>
      </c>
      <c r="F7024" s="40" t="s">
        <v>0</v>
      </c>
      <c r="G7024" s="81" t="s">
        <v>0</v>
      </c>
      <c r="H7024" s="6" t="s">
        <v>37</v>
      </c>
      <c r="I7024" s="104">
        <f>SUM(I7025:I7027)</f>
        <v>300</v>
      </c>
      <c r="J7024" s="104">
        <f>SUM(J7025:J7027)</f>
        <v>0</v>
      </c>
      <c r="K7024" s="104">
        <f>SUM(K7025:K7027)</f>
        <v>0</v>
      </c>
      <c r="L7024" s="104">
        <f t="shared" ref="L7024:L7087" si="2478">SUM(M7024:O7024)</f>
        <v>0</v>
      </c>
      <c r="M7024" s="104">
        <f>SUM(M7025:M7027)</f>
        <v>0</v>
      </c>
      <c r="N7024" s="104">
        <f t="shared" ref="N7024:O7024" si="2479">SUM(N7025:N7027)</f>
        <v>0</v>
      </c>
      <c r="O7024" s="104">
        <f t="shared" si="2479"/>
        <v>0</v>
      </c>
      <c r="P7024" s="104">
        <f t="shared" si="2460"/>
        <v>0</v>
      </c>
      <c r="Q7024" s="104" t="str">
        <f t="shared" si="2461"/>
        <v>-</v>
      </c>
      <c r="R7024" s="35"/>
    </row>
    <row r="7025" spans="1:18" ht="20.399999999999999" x14ac:dyDescent="0.3">
      <c r="A7025" s="40" t="s">
        <v>2383</v>
      </c>
      <c r="B7025" s="40" t="s">
        <v>111</v>
      </c>
      <c r="C7025" s="40" t="s">
        <v>117</v>
      </c>
      <c r="D7025" s="40" t="s">
        <v>2385</v>
      </c>
      <c r="E7025" s="88" t="s">
        <v>3024</v>
      </c>
      <c r="F7025" s="40" t="s">
        <v>2417</v>
      </c>
      <c r="G7025" s="81" t="s">
        <v>3078</v>
      </c>
      <c r="H7025" s="9" t="s">
        <v>2418</v>
      </c>
      <c r="I7025" s="102">
        <v>100</v>
      </c>
      <c r="J7025" s="102">
        <v>0</v>
      </c>
      <c r="K7025" s="102"/>
      <c r="L7025" s="102">
        <f t="shared" si="2478"/>
        <v>0</v>
      </c>
      <c r="M7025" s="102">
        <v>0</v>
      </c>
      <c r="N7025" s="102"/>
      <c r="O7025" s="102"/>
      <c r="P7025" s="102">
        <f t="shared" si="2460"/>
        <v>0</v>
      </c>
      <c r="Q7025" s="102" t="str">
        <f t="shared" si="2461"/>
        <v>-</v>
      </c>
      <c r="R7025" s="35"/>
    </row>
    <row r="7026" spans="1:18" x14ac:dyDescent="0.3">
      <c r="A7026" s="40" t="s">
        <v>2383</v>
      </c>
      <c r="B7026" s="40" t="s">
        <v>111</v>
      </c>
      <c r="C7026" s="40" t="s">
        <v>117</v>
      </c>
      <c r="D7026" s="40" t="s">
        <v>2385</v>
      </c>
      <c r="E7026" s="88" t="s">
        <v>3024</v>
      </c>
      <c r="F7026" s="40" t="s">
        <v>2419</v>
      </c>
      <c r="G7026" s="81" t="s">
        <v>3078</v>
      </c>
      <c r="H7026" s="9" t="s">
        <v>2420</v>
      </c>
      <c r="I7026" s="102">
        <v>100</v>
      </c>
      <c r="J7026" s="102">
        <v>0</v>
      </c>
      <c r="K7026" s="102"/>
      <c r="L7026" s="102">
        <f t="shared" si="2478"/>
        <v>0</v>
      </c>
      <c r="M7026" s="102">
        <v>0</v>
      </c>
      <c r="N7026" s="102"/>
      <c r="O7026" s="102"/>
      <c r="P7026" s="102">
        <f t="shared" si="2460"/>
        <v>0</v>
      </c>
      <c r="Q7026" s="102" t="str">
        <f t="shared" si="2461"/>
        <v>-</v>
      </c>
      <c r="R7026" s="35"/>
    </row>
    <row r="7027" spans="1:18" ht="20.399999999999999" x14ac:dyDescent="0.3">
      <c r="A7027" s="40" t="s">
        <v>2383</v>
      </c>
      <c r="B7027" s="40" t="s">
        <v>111</v>
      </c>
      <c r="C7027" s="40" t="s">
        <v>117</v>
      </c>
      <c r="D7027" s="40" t="s">
        <v>2385</v>
      </c>
      <c r="E7027" s="88" t="s">
        <v>3024</v>
      </c>
      <c r="F7027" s="40" t="s">
        <v>2421</v>
      </c>
      <c r="G7027" s="81" t="s">
        <v>3078</v>
      </c>
      <c r="H7027" s="9" t="s">
        <v>2422</v>
      </c>
      <c r="I7027" s="102">
        <v>100</v>
      </c>
      <c r="J7027" s="102">
        <v>0</v>
      </c>
      <c r="K7027" s="102"/>
      <c r="L7027" s="102">
        <f t="shared" si="2478"/>
        <v>0</v>
      </c>
      <c r="M7027" s="102">
        <v>0</v>
      </c>
      <c r="N7027" s="102"/>
      <c r="O7027" s="102"/>
      <c r="P7027" s="102">
        <f t="shared" si="2460"/>
        <v>0</v>
      </c>
      <c r="Q7027" s="102" t="str">
        <f t="shared" si="2461"/>
        <v>-</v>
      </c>
      <c r="R7027" s="35"/>
    </row>
    <row r="7028" spans="1:18" s="34" customFormat="1" ht="20.399999999999999" x14ac:dyDescent="0.3">
      <c r="A7028" s="43" t="s">
        <v>0</v>
      </c>
      <c r="B7028" s="43" t="s">
        <v>0</v>
      </c>
      <c r="C7028" s="43" t="s">
        <v>0</v>
      </c>
      <c r="D7028" s="49" t="s">
        <v>0</v>
      </c>
      <c r="E7028" s="49" t="s">
        <v>0</v>
      </c>
      <c r="F7028" s="49" t="s">
        <v>0</v>
      </c>
      <c r="G7028" s="49" t="s">
        <v>0</v>
      </c>
      <c r="H7028" s="21" t="s">
        <v>53</v>
      </c>
      <c r="I7028" s="112">
        <f>SUM(I7029)</f>
        <v>7501800</v>
      </c>
      <c r="J7028" s="112">
        <f t="shared" ref="J7028:O7028" si="2480">SUM(J7029)</f>
        <v>111000</v>
      </c>
      <c r="K7028" s="112">
        <f t="shared" si="2480"/>
        <v>0</v>
      </c>
      <c r="L7028" s="112">
        <f t="shared" si="2478"/>
        <v>5000</v>
      </c>
      <c r="M7028" s="112">
        <f t="shared" si="2480"/>
        <v>0</v>
      </c>
      <c r="N7028" s="112">
        <f t="shared" si="2480"/>
        <v>5000</v>
      </c>
      <c r="O7028" s="112">
        <f t="shared" si="2480"/>
        <v>0</v>
      </c>
      <c r="P7028" s="112">
        <f t="shared" ref="P7028:P7091" si="2481">K7028+L7028</f>
        <v>5000</v>
      </c>
      <c r="Q7028" s="112">
        <f t="shared" ref="Q7028:Q7091" si="2482">IF(J7028=0,"-",P7028/J7028*100)</f>
        <v>4.5045045045045047</v>
      </c>
      <c r="R7028" s="35"/>
    </row>
    <row r="7029" spans="1:18" x14ac:dyDescent="0.3">
      <c r="A7029" s="40" t="s">
        <v>2383</v>
      </c>
      <c r="B7029" s="40" t="s">
        <v>111</v>
      </c>
      <c r="C7029" s="40" t="s">
        <v>117</v>
      </c>
      <c r="D7029" s="40" t="s">
        <v>2385</v>
      </c>
      <c r="E7029" s="52" t="s">
        <v>149</v>
      </c>
      <c r="F7029" s="52" t="s">
        <v>0</v>
      </c>
      <c r="G7029" s="52" t="s">
        <v>0</v>
      </c>
      <c r="H7029" s="6" t="s">
        <v>46</v>
      </c>
      <c r="I7029" s="104">
        <f>SUM(I7030,I7034,I7037,I7041,I7047)</f>
        <v>7501800</v>
      </c>
      <c r="J7029" s="104">
        <f>SUM(J7030,J7034,J7037,J7041,J7047)</f>
        <v>111000</v>
      </c>
      <c r="K7029" s="104">
        <f>SUM(K7030,K7034,K7037,K7041,K7047)</f>
        <v>0</v>
      </c>
      <c r="L7029" s="104">
        <f t="shared" si="2478"/>
        <v>5000</v>
      </c>
      <c r="M7029" s="104">
        <f>SUM(M7030,M7034,M7037,M7041,M7047)</f>
        <v>0</v>
      </c>
      <c r="N7029" s="104">
        <f t="shared" ref="N7029:O7029" si="2483">SUM(N7030,N7034,N7037,N7041,N7047)</f>
        <v>5000</v>
      </c>
      <c r="O7029" s="104">
        <f t="shared" si="2483"/>
        <v>0</v>
      </c>
      <c r="P7029" s="104">
        <f t="shared" si="2481"/>
        <v>5000</v>
      </c>
      <c r="Q7029" s="104">
        <f t="shared" si="2482"/>
        <v>4.5045045045045047</v>
      </c>
      <c r="R7029" s="35"/>
    </row>
    <row r="7030" spans="1:18" x14ac:dyDescent="0.3">
      <c r="A7030" s="41" t="s">
        <v>2383</v>
      </c>
      <c r="B7030" s="41" t="s">
        <v>111</v>
      </c>
      <c r="C7030" s="41" t="s">
        <v>117</v>
      </c>
      <c r="D7030" s="41" t="s">
        <v>2385</v>
      </c>
      <c r="E7030" s="41" t="s">
        <v>463</v>
      </c>
      <c r="F7030" s="40" t="s">
        <v>0</v>
      </c>
      <c r="G7030" s="81" t="s">
        <v>0</v>
      </c>
      <c r="H7030" s="6" t="s">
        <v>47</v>
      </c>
      <c r="I7030" s="104">
        <f>SUM(I7031:I7033)</f>
        <v>3600100</v>
      </c>
      <c r="J7030" s="104">
        <f>SUM(J7031:J7033)</f>
        <v>0</v>
      </c>
      <c r="K7030" s="104">
        <f>SUM(K7031:K7033)</f>
        <v>0</v>
      </c>
      <c r="L7030" s="104">
        <f t="shared" si="2478"/>
        <v>0</v>
      </c>
      <c r="M7030" s="104">
        <f>SUM(M7031:M7033)</f>
        <v>0</v>
      </c>
      <c r="N7030" s="104">
        <f t="shared" ref="N7030:O7030" si="2484">SUM(N7031:N7033)</f>
        <v>0</v>
      </c>
      <c r="O7030" s="104">
        <f t="shared" si="2484"/>
        <v>0</v>
      </c>
      <c r="P7030" s="104">
        <f t="shared" si="2481"/>
        <v>0</v>
      </c>
      <c r="Q7030" s="104" t="str">
        <f t="shared" si="2482"/>
        <v>-</v>
      </c>
      <c r="R7030" s="35"/>
    </row>
    <row r="7031" spans="1:18" ht="20.399999999999999" x14ac:dyDescent="0.3">
      <c r="A7031" s="40" t="s">
        <v>2383</v>
      </c>
      <c r="B7031" s="40" t="s">
        <v>111</v>
      </c>
      <c r="C7031" s="40" t="s">
        <v>117</v>
      </c>
      <c r="D7031" s="40" t="s">
        <v>2385</v>
      </c>
      <c r="E7031" s="88" t="s">
        <v>3042</v>
      </c>
      <c r="F7031" s="40" t="s">
        <v>2423</v>
      </c>
      <c r="G7031" s="81" t="s">
        <v>3078</v>
      </c>
      <c r="H7031" s="9" t="s">
        <v>2424</v>
      </c>
      <c r="I7031" s="102">
        <v>3500000</v>
      </c>
      <c r="J7031" s="102">
        <v>0</v>
      </c>
      <c r="K7031" s="102"/>
      <c r="L7031" s="102">
        <f t="shared" si="2478"/>
        <v>0</v>
      </c>
      <c r="M7031" s="102">
        <v>0</v>
      </c>
      <c r="N7031" s="102"/>
      <c r="O7031" s="102"/>
      <c r="P7031" s="102">
        <f t="shared" si="2481"/>
        <v>0</v>
      </c>
      <c r="Q7031" s="102" t="str">
        <f t="shared" si="2482"/>
        <v>-</v>
      </c>
      <c r="R7031" s="35"/>
    </row>
    <row r="7032" spans="1:18" x14ac:dyDescent="0.3">
      <c r="A7032" s="40" t="s">
        <v>2383</v>
      </c>
      <c r="B7032" s="40" t="s">
        <v>111</v>
      </c>
      <c r="C7032" s="40" t="s">
        <v>117</v>
      </c>
      <c r="D7032" s="40" t="s">
        <v>2385</v>
      </c>
      <c r="E7032" s="88" t="s">
        <v>3042</v>
      </c>
      <c r="F7032" s="40" t="s">
        <v>2425</v>
      </c>
      <c r="G7032" s="81" t="s">
        <v>3078</v>
      </c>
      <c r="H7032" s="9" t="s">
        <v>2426</v>
      </c>
      <c r="I7032" s="102">
        <v>100</v>
      </c>
      <c r="J7032" s="102">
        <v>0</v>
      </c>
      <c r="K7032" s="102"/>
      <c r="L7032" s="102">
        <f t="shared" si="2478"/>
        <v>0</v>
      </c>
      <c r="M7032" s="102">
        <v>0</v>
      </c>
      <c r="N7032" s="102"/>
      <c r="O7032" s="102"/>
      <c r="P7032" s="102">
        <f t="shared" si="2481"/>
        <v>0</v>
      </c>
      <c r="Q7032" s="102" t="str">
        <f t="shared" si="2482"/>
        <v>-</v>
      </c>
      <c r="R7032" s="35"/>
    </row>
    <row r="7033" spans="1:18" ht="30.6" x14ac:dyDescent="0.3">
      <c r="A7033" s="40" t="s">
        <v>2383</v>
      </c>
      <c r="B7033" s="40" t="s">
        <v>111</v>
      </c>
      <c r="C7033" s="40" t="s">
        <v>117</v>
      </c>
      <c r="D7033" s="40" t="s">
        <v>2385</v>
      </c>
      <c r="E7033" s="88" t="s">
        <v>3042</v>
      </c>
      <c r="F7033" s="40" t="s">
        <v>2427</v>
      </c>
      <c r="G7033" s="81" t="s">
        <v>3078</v>
      </c>
      <c r="H7033" s="9" t="s">
        <v>2428</v>
      </c>
      <c r="I7033" s="102">
        <v>100000</v>
      </c>
      <c r="J7033" s="102">
        <v>0</v>
      </c>
      <c r="K7033" s="102"/>
      <c r="L7033" s="102">
        <f t="shared" si="2478"/>
        <v>0</v>
      </c>
      <c r="M7033" s="102">
        <v>0</v>
      </c>
      <c r="N7033" s="102"/>
      <c r="O7033" s="102"/>
      <c r="P7033" s="102">
        <f t="shared" si="2481"/>
        <v>0</v>
      </c>
      <c r="Q7033" s="102" t="str">
        <f t="shared" si="2482"/>
        <v>-</v>
      </c>
      <c r="R7033" s="35"/>
    </row>
    <row r="7034" spans="1:18" x14ac:dyDescent="0.3">
      <c r="A7034" s="41" t="s">
        <v>2383</v>
      </c>
      <c r="B7034" s="41" t="s">
        <v>111</v>
      </c>
      <c r="C7034" s="41" t="s">
        <v>117</v>
      </c>
      <c r="D7034" s="41" t="s">
        <v>2385</v>
      </c>
      <c r="E7034" s="41" t="s">
        <v>415</v>
      </c>
      <c r="F7034" s="40" t="s">
        <v>0</v>
      </c>
      <c r="G7034" s="81" t="s">
        <v>0</v>
      </c>
      <c r="H7034" s="6" t="s">
        <v>48</v>
      </c>
      <c r="I7034" s="104">
        <f t="shared" ref="I7034:O7034" si="2485">SUM(I7035:I7036)</f>
        <v>600000</v>
      </c>
      <c r="J7034" s="104">
        <f t="shared" si="2485"/>
        <v>0</v>
      </c>
      <c r="K7034" s="104">
        <f t="shared" si="2485"/>
        <v>0</v>
      </c>
      <c r="L7034" s="104">
        <f t="shared" si="2478"/>
        <v>0</v>
      </c>
      <c r="M7034" s="104">
        <f t="shared" si="2485"/>
        <v>0</v>
      </c>
      <c r="N7034" s="104">
        <f t="shared" si="2485"/>
        <v>0</v>
      </c>
      <c r="O7034" s="104">
        <f t="shared" si="2485"/>
        <v>0</v>
      </c>
      <c r="P7034" s="104">
        <f t="shared" si="2481"/>
        <v>0</v>
      </c>
      <c r="Q7034" s="104" t="str">
        <f t="shared" si="2482"/>
        <v>-</v>
      </c>
      <c r="R7034" s="35"/>
    </row>
    <row r="7035" spans="1:18" x14ac:dyDescent="0.3">
      <c r="A7035" s="40" t="s">
        <v>2383</v>
      </c>
      <c r="B7035" s="40" t="s">
        <v>111</v>
      </c>
      <c r="C7035" s="40" t="s">
        <v>117</v>
      </c>
      <c r="D7035" s="40" t="s">
        <v>2385</v>
      </c>
      <c r="E7035" s="88" t="s">
        <v>3039</v>
      </c>
      <c r="F7035" s="40" t="s">
        <v>2429</v>
      </c>
      <c r="G7035" s="81" t="s">
        <v>3078</v>
      </c>
      <c r="H7035" s="9" t="s">
        <v>2430</v>
      </c>
      <c r="I7035" s="102">
        <v>500000</v>
      </c>
      <c r="J7035" s="102">
        <v>0</v>
      </c>
      <c r="K7035" s="102"/>
      <c r="L7035" s="102">
        <f t="shared" si="2478"/>
        <v>0</v>
      </c>
      <c r="M7035" s="102">
        <v>0</v>
      </c>
      <c r="N7035" s="102"/>
      <c r="O7035" s="102"/>
      <c r="P7035" s="102">
        <f t="shared" si="2481"/>
        <v>0</v>
      </c>
      <c r="Q7035" s="102" t="str">
        <f t="shared" si="2482"/>
        <v>-</v>
      </c>
      <c r="R7035" s="35"/>
    </row>
    <row r="7036" spans="1:18" x14ac:dyDescent="0.3">
      <c r="A7036" s="40" t="s">
        <v>2383</v>
      </c>
      <c r="B7036" s="40" t="s">
        <v>111</v>
      </c>
      <c r="C7036" s="40" t="s">
        <v>117</v>
      </c>
      <c r="D7036" s="40" t="s">
        <v>2385</v>
      </c>
      <c r="E7036" s="88" t="s">
        <v>3039</v>
      </c>
      <c r="F7036" s="40" t="s">
        <v>2431</v>
      </c>
      <c r="G7036" s="81" t="s">
        <v>3078</v>
      </c>
      <c r="H7036" s="9" t="s">
        <v>2432</v>
      </c>
      <c r="I7036" s="102">
        <v>100000</v>
      </c>
      <c r="J7036" s="102">
        <v>0</v>
      </c>
      <c r="K7036" s="102"/>
      <c r="L7036" s="102">
        <f t="shared" si="2478"/>
        <v>0</v>
      </c>
      <c r="M7036" s="102">
        <v>0</v>
      </c>
      <c r="N7036" s="102"/>
      <c r="O7036" s="102"/>
      <c r="P7036" s="102">
        <f t="shared" si="2481"/>
        <v>0</v>
      </c>
      <c r="Q7036" s="102" t="str">
        <f t="shared" si="2482"/>
        <v>-</v>
      </c>
      <c r="R7036" s="35"/>
    </row>
    <row r="7037" spans="1:18" x14ac:dyDescent="0.3">
      <c r="A7037" s="41" t="s">
        <v>2383</v>
      </c>
      <c r="B7037" s="41" t="s">
        <v>111</v>
      </c>
      <c r="C7037" s="41" t="s">
        <v>117</v>
      </c>
      <c r="D7037" s="41" t="s">
        <v>2385</v>
      </c>
      <c r="E7037" s="41" t="s">
        <v>150</v>
      </c>
      <c r="F7037" s="40" t="s">
        <v>0</v>
      </c>
      <c r="G7037" s="81" t="s">
        <v>0</v>
      </c>
      <c r="H7037" s="6" t="s">
        <v>49</v>
      </c>
      <c r="I7037" s="104">
        <f t="shared" ref="I7037:O7037" si="2486">SUM(I7038:I7040)</f>
        <v>71200</v>
      </c>
      <c r="J7037" s="104">
        <f t="shared" si="2486"/>
        <v>71000</v>
      </c>
      <c r="K7037" s="104">
        <f t="shared" si="2486"/>
        <v>0</v>
      </c>
      <c r="L7037" s="104">
        <f t="shared" si="2478"/>
        <v>5000</v>
      </c>
      <c r="M7037" s="104">
        <f t="shared" si="2486"/>
        <v>0</v>
      </c>
      <c r="N7037" s="104">
        <f t="shared" si="2486"/>
        <v>5000</v>
      </c>
      <c r="O7037" s="104">
        <f t="shared" si="2486"/>
        <v>0</v>
      </c>
      <c r="P7037" s="104">
        <f t="shared" si="2481"/>
        <v>5000</v>
      </c>
      <c r="Q7037" s="104">
        <f t="shared" si="2482"/>
        <v>7.042253521126761</v>
      </c>
      <c r="R7037" s="35"/>
    </row>
    <row r="7038" spans="1:18" x14ac:dyDescent="0.3">
      <c r="A7038" s="40" t="s">
        <v>2383</v>
      </c>
      <c r="B7038" s="40" t="s">
        <v>111</v>
      </c>
      <c r="C7038" s="40" t="s">
        <v>117</v>
      </c>
      <c r="D7038" s="40" t="s">
        <v>2385</v>
      </c>
      <c r="E7038" s="88" t="s">
        <v>3022</v>
      </c>
      <c r="F7038" s="40"/>
      <c r="G7038" s="81" t="s">
        <v>3078</v>
      </c>
      <c r="H7038" s="9" t="s">
        <v>49</v>
      </c>
      <c r="I7038" s="102">
        <v>71000</v>
      </c>
      <c r="J7038" s="102">
        <v>71000</v>
      </c>
      <c r="K7038" s="102"/>
      <c r="L7038" s="102">
        <f t="shared" si="2478"/>
        <v>5000</v>
      </c>
      <c r="M7038" s="102">
        <v>0</v>
      </c>
      <c r="N7038" s="102">
        <v>5000</v>
      </c>
      <c r="O7038" s="102"/>
      <c r="P7038" s="102">
        <f t="shared" si="2481"/>
        <v>5000</v>
      </c>
      <c r="Q7038" s="102">
        <f t="shared" si="2482"/>
        <v>7.042253521126761</v>
      </c>
      <c r="R7038" s="35"/>
    </row>
    <row r="7039" spans="1:18" x14ac:dyDescent="0.3">
      <c r="A7039" s="40" t="s">
        <v>2383</v>
      </c>
      <c r="B7039" s="40" t="s">
        <v>111</v>
      </c>
      <c r="C7039" s="40" t="s">
        <v>117</v>
      </c>
      <c r="D7039" s="40" t="s">
        <v>2385</v>
      </c>
      <c r="E7039" s="88" t="s">
        <v>3022</v>
      </c>
      <c r="F7039" s="40" t="s">
        <v>2433</v>
      </c>
      <c r="G7039" s="81" t="s">
        <v>3078</v>
      </c>
      <c r="H7039" s="9" t="s">
        <v>2434</v>
      </c>
      <c r="I7039" s="102">
        <v>100</v>
      </c>
      <c r="J7039" s="102">
        <v>0</v>
      </c>
      <c r="K7039" s="102"/>
      <c r="L7039" s="102">
        <f t="shared" si="2478"/>
        <v>0</v>
      </c>
      <c r="M7039" s="102">
        <v>0</v>
      </c>
      <c r="N7039" s="102"/>
      <c r="O7039" s="102"/>
      <c r="P7039" s="102">
        <f t="shared" si="2481"/>
        <v>0</v>
      </c>
      <c r="Q7039" s="102" t="str">
        <f t="shared" si="2482"/>
        <v>-</v>
      </c>
      <c r="R7039" s="35"/>
    </row>
    <row r="7040" spans="1:18" x14ac:dyDescent="0.3">
      <c r="A7040" s="40" t="s">
        <v>2383</v>
      </c>
      <c r="B7040" s="40" t="s">
        <v>111</v>
      </c>
      <c r="C7040" s="40" t="s">
        <v>117</v>
      </c>
      <c r="D7040" s="40" t="s">
        <v>2385</v>
      </c>
      <c r="E7040" s="88" t="s">
        <v>3022</v>
      </c>
      <c r="F7040" s="40" t="s">
        <v>2435</v>
      </c>
      <c r="G7040" s="81" t="s">
        <v>3078</v>
      </c>
      <c r="H7040" s="9" t="s">
        <v>2436</v>
      </c>
      <c r="I7040" s="102">
        <v>100</v>
      </c>
      <c r="J7040" s="102">
        <v>0</v>
      </c>
      <c r="K7040" s="102"/>
      <c r="L7040" s="102">
        <f t="shared" si="2478"/>
        <v>0</v>
      </c>
      <c r="M7040" s="102">
        <v>0</v>
      </c>
      <c r="N7040" s="102"/>
      <c r="O7040" s="102"/>
      <c r="P7040" s="102">
        <f t="shared" si="2481"/>
        <v>0</v>
      </c>
      <c r="Q7040" s="102" t="str">
        <f t="shared" si="2482"/>
        <v>-</v>
      </c>
      <c r="R7040" s="35"/>
    </row>
    <row r="7041" spans="1:18" x14ac:dyDescent="0.3">
      <c r="A7041" s="41" t="s">
        <v>2383</v>
      </c>
      <c r="B7041" s="41" t="s">
        <v>111</v>
      </c>
      <c r="C7041" s="41" t="s">
        <v>117</v>
      </c>
      <c r="D7041" s="41" t="s">
        <v>2385</v>
      </c>
      <c r="E7041" s="41" t="s">
        <v>236</v>
      </c>
      <c r="F7041" s="40" t="s">
        <v>0</v>
      </c>
      <c r="G7041" s="81" t="s">
        <v>0</v>
      </c>
      <c r="H7041" s="6" t="s">
        <v>51</v>
      </c>
      <c r="I7041" s="104">
        <f t="shared" ref="I7041:O7041" si="2487">SUM(I7042:I7046)</f>
        <v>845700</v>
      </c>
      <c r="J7041" s="104">
        <f t="shared" si="2487"/>
        <v>40000</v>
      </c>
      <c r="K7041" s="104">
        <f t="shared" si="2487"/>
        <v>0</v>
      </c>
      <c r="L7041" s="104">
        <f t="shared" si="2478"/>
        <v>0</v>
      </c>
      <c r="M7041" s="104">
        <f t="shared" si="2487"/>
        <v>0</v>
      </c>
      <c r="N7041" s="104">
        <f t="shared" si="2487"/>
        <v>0</v>
      </c>
      <c r="O7041" s="104">
        <f t="shared" si="2487"/>
        <v>0</v>
      </c>
      <c r="P7041" s="104">
        <f t="shared" si="2481"/>
        <v>0</v>
      </c>
      <c r="Q7041" s="104">
        <f t="shared" si="2482"/>
        <v>0</v>
      </c>
      <c r="R7041" s="35"/>
    </row>
    <row r="7042" spans="1:18" x14ac:dyDescent="0.3">
      <c r="A7042" s="40" t="s">
        <v>2383</v>
      </c>
      <c r="B7042" s="40" t="s">
        <v>111</v>
      </c>
      <c r="C7042" s="40" t="s">
        <v>117</v>
      </c>
      <c r="D7042" s="40" t="s">
        <v>2385</v>
      </c>
      <c r="E7042" s="88" t="s">
        <v>3025</v>
      </c>
      <c r="F7042" s="40"/>
      <c r="G7042" s="81" t="s">
        <v>3078</v>
      </c>
      <c r="H7042" s="9" t="s">
        <v>51</v>
      </c>
      <c r="I7042" s="102">
        <v>40000</v>
      </c>
      <c r="J7042" s="102">
        <v>40000</v>
      </c>
      <c r="K7042" s="102"/>
      <c r="L7042" s="102">
        <f t="shared" si="2478"/>
        <v>0</v>
      </c>
      <c r="M7042" s="102">
        <v>0</v>
      </c>
      <c r="N7042" s="102"/>
      <c r="O7042" s="102"/>
      <c r="P7042" s="102">
        <f t="shared" si="2481"/>
        <v>0</v>
      </c>
      <c r="Q7042" s="102">
        <f t="shared" si="2482"/>
        <v>0</v>
      </c>
      <c r="R7042" s="35"/>
    </row>
    <row r="7043" spans="1:18" ht="20.399999999999999" x14ac:dyDescent="0.3">
      <c r="A7043" s="40" t="s">
        <v>2383</v>
      </c>
      <c r="B7043" s="40" t="s">
        <v>111</v>
      </c>
      <c r="C7043" s="40" t="s">
        <v>117</v>
      </c>
      <c r="D7043" s="40" t="s">
        <v>2385</v>
      </c>
      <c r="E7043" s="88" t="s">
        <v>3025</v>
      </c>
      <c r="F7043" s="40" t="s">
        <v>2437</v>
      </c>
      <c r="G7043" s="81" t="s">
        <v>3078</v>
      </c>
      <c r="H7043" s="9" t="s">
        <v>2438</v>
      </c>
      <c r="I7043" s="102">
        <v>605500</v>
      </c>
      <c r="J7043" s="102">
        <v>0</v>
      </c>
      <c r="K7043" s="102"/>
      <c r="L7043" s="102">
        <f t="shared" si="2478"/>
        <v>0</v>
      </c>
      <c r="M7043" s="102">
        <v>0</v>
      </c>
      <c r="N7043" s="102"/>
      <c r="O7043" s="102"/>
      <c r="P7043" s="102">
        <f t="shared" si="2481"/>
        <v>0</v>
      </c>
      <c r="Q7043" s="102" t="str">
        <f t="shared" si="2482"/>
        <v>-</v>
      </c>
      <c r="R7043" s="35"/>
    </row>
    <row r="7044" spans="1:18" ht="20.399999999999999" x14ac:dyDescent="0.3">
      <c r="A7044" s="40" t="s">
        <v>2383</v>
      </c>
      <c r="B7044" s="40" t="s">
        <v>111</v>
      </c>
      <c r="C7044" s="40" t="s">
        <v>117</v>
      </c>
      <c r="D7044" s="40" t="s">
        <v>2385</v>
      </c>
      <c r="E7044" s="88" t="s">
        <v>3025</v>
      </c>
      <c r="F7044" s="40" t="s">
        <v>2439</v>
      </c>
      <c r="G7044" s="81" t="s">
        <v>3078</v>
      </c>
      <c r="H7044" s="9" t="s">
        <v>2440</v>
      </c>
      <c r="I7044" s="102">
        <v>200000</v>
      </c>
      <c r="J7044" s="102">
        <v>0</v>
      </c>
      <c r="K7044" s="102"/>
      <c r="L7044" s="102">
        <f t="shared" si="2478"/>
        <v>0</v>
      </c>
      <c r="M7044" s="102">
        <v>0</v>
      </c>
      <c r="N7044" s="102"/>
      <c r="O7044" s="102"/>
      <c r="P7044" s="102">
        <f t="shared" si="2481"/>
        <v>0</v>
      </c>
      <c r="Q7044" s="102" t="str">
        <f t="shared" si="2482"/>
        <v>-</v>
      </c>
      <c r="R7044" s="35"/>
    </row>
    <row r="7045" spans="1:18" ht="20.399999999999999" x14ac:dyDescent="0.3">
      <c r="A7045" s="40" t="s">
        <v>2383</v>
      </c>
      <c r="B7045" s="40" t="s">
        <v>111</v>
      </c>
      <c r="C7045" s="40" t="s">
        <v>117</v>
      </c>
      <c r="D7045" s="40" t="s">
        <v>2385</v>
      </c>
      <c r="E7045" s="88" t="s">
        <v>3025</v>
      </c>
      <c r="F7045" s="40" t="s">
        <v>2441</v>
      </c>
      <c r="G7045" s="81" t="s">
        <v>3078</v>
      </c>
      <c r="H7045" s="9" t="s">
        <v>2442</v>
      </c>
      <c r="I7045" s="102">
        <v>100</v>
      </c>
      <c r="J7045" s="102">
        <v>0</v>
      </c>
      <c r="K7045" s="102"/>
      <c r="L7045" s="102">
        <f t="shared" si="2478"/>
        <v>0</v>
      </c>
      <c r="M7045" s="102">
        <v>0</v>
      </c>
      <c r="N7045" s="102"/>
      <c r="O7045" s="102"/>
      <c r="P7045" s="102">
        <f t="shared" si="2481"/>
        <v>0</v>
      </c>
      <c r="Q7045" s="102" t="str">
        <f t="shared" si="2482"/>
        <v>-</v>
      </c>
      <c r="R7045" s="35"/>
    </row>
    <row r="7046" spans="1:18" ht="20.399999999999999" x14ac:dyDescent="0.3">
      <c r="A7046" s="40" t="s">
        <v>2383</v>
      </c>
      <c r="B7046" s="40" t="s">
        <v>111</v>
      </c>
      <c r="C7046" s="40" t="s">
        <v>117</v>
      </c>
      <c r="D7046" s="40" t="s">
        <v>2385</v>
      </c>
      <c r="E7046" s="88" t="s">
        <v>3025</v>
      </c>
      <c r="F7046" s="40" t="s">
        <v>2443</v>
      </c>
      <c r="G7046" s="81" t="s">
        <v>3078</v>
      </c>
      <c r="H7046" s="9" t="s">
        <v>2444</v>
      </c>
      <c r="I7046" s="102">
        <v>100</v>
      </c>
      <c r="J7046" s="102">
        <v>0</v>
      </c>
      <c r="K7046" s="102"/>
      <c r="L7046" s="102">
        <f t="shared" si="2478"/>
        <v>0</v>
      </c>
      <c r="M7046" s="102">
        <v>0</v>
      </c>
      <c r="N7046" s="102"/>
      <c r="O7046" s="102"/>
      <c r="P7046" s="102">
        <f t="shared" si="2481"/>
        <v>0</v>
      </c>
      <c r="Q7046" s="102" t="str">
        <f t="shared" si="2482"/>
        <v>-</v>
      </c>
      <c r="R7046" s="35"/>
    </row>
    <row r="7047" spans="1:18" x14ac:dyDescent="0.3">
      <c r="A7047" s="41" t="s">
        <v>2383</v>
      </c>
      <c r="B7047" s="41" t="s">
        <v>111</v>
      </c>
      <c r="C7047" s="41" t="s">
        <v>117</v>
      </c>
      <c r="D7047" s="41" t="s">
        <v>2385</v>
      </c>
      <c r="E7047" s="41" t="s">
        <v>332</v>
      </c>
      <c r="F7047" s="40" t="s">
        <v>0</v>
      </c>
      <c r="G7047" s="81" t="s">
        <v>0</v>
      </c>
      <c r="H7047" s="6" t="s">
        <v>52</v>
      </c>
      <c r="I7047" s="104">
        <f t="shared" ref="I7047:O7047" si="2488">SUM(I7048:I7050)</f>
        <v>2384800</v>
      </c>
      <c r="J7047" s="104">
        <f t="shared" si="2488"/>
        <v>0</v>
      </c>
      <c r="K7047" s="104">
        <f t="shared" si="2488"/>
        <v>0</v>
      </c>
      <c r="L7047" s="104">
        <f t="shared" si="2478"/>
        <v>0</v>
      </c>
      <c r="M7047" s="104">
        <f t="shared" si="2488"/>
        <v>0</v>
      </c>
      <c r="N7047" s="104">
        <f t="shared" si="2488"/>
        <v>0</v>
      </c>
      <c r="O7047" s="104">
        <f t="shared" si="2488"/>
        <v>0</v>
      </c>
      <c r="P7047" s="104">
        <f t="shared" si="2481"/>
        <v>0</v>
      </c>
      <c r="Q7047" s="104" t="str">
        <f t="shared" si="2482"/>
        <v>-</v>
      </c>
      <c r="R7047" s="35"/>
    </row>
    <row r="7048" spans="1:18" ht="20.399999999999999" x14ac:dyDescent="0.3">
      <c r="A7048" s="40" t="s">
        <v>2383</v>
      </c>
      <c r="B7048" s="40" t="s">
        <v>111</v>
      </c>
      <c r="C7048" s="40" t="s">
        <v>117</v>
      </c>
      <c r="D7048" s="40" t="s">
        <v>2385</v>
      </c>
      <c r="E7048" s="88" t="s">
        <v>3037</v>
      </c>
      <c r="F7048" s="40" t="s">
        <v>2445</v>
      </c>
      <c r="G7048" s="81" t="s">
        <v>3078</v>
      </c>
      <c r="H7048" s="9" t="s">
        <v>2446</v>
      </c>
      <c r="I7048" s="102">
        <v>100700</v>
      </c>
      <c r="J7048" s="102">
        <v>0</v>
      </c>
      <c r="K7048" s="102"/>
      <c r="L7048" s="102">
        <f t="shared" si="2478"/>
        <v>0</v>
      </c>
      <c r="M7048" s="102">
        <v>0</v>
      </c>
      <c r="N7048" s="102"/>
      <c r="O7048" s="102"/>
      <c r="P7048" s="102">
        <f t="shared" si="2481"/>
        <v>0</v>
      </c>
      <c r="Q7048" s="102" t="str">
        <f t="shared" si="2482"/>
        <v>-</v>
      </c>
      <c r="R7048" s="35"/>
    </row>
    <row r="7049" spans="1:18" ht="20.399999999999999" x14ac:dyDescent="0.3">
      <c r="A7049" s="40" t="s">
        <v>2383</v>
      </c>
      <c r="B7049" s="40" t="s">
        <v>111</v>
      </c>
      <c r="C7049" s="40" t="s">
        <v>117</v>
      </c>
      <c r="D7049" s="40" t="s">
        <v>2385</v>
      </c>
      <c r="E7049" s="88" t="s">
        <v>3037</v>
      </c>
      <c r="F7049" s="40" t="s">
        <v>2447</v>
      </c>
      <c r="G7049" s="81" t="s">
        <v>3078</v>
      </c>
      <c r="H7049" s="9" t="s">
        <v>2448</v>
      </c>
      <c r="I7049" s="102">
        <v>1000100</v>
      </c>
      <c r="J7049" s="102">
        <v>0</v>
      </c>
      <c r="K7049" s="102"/>
      <c r="L7049" s="102">
        <f t="shared" si="2478"/>
        <v>0</v>
      </c>
      <c r="M7049" s="102">
        <v>0</v>
      </c>
      <c r="N7049" s="102"/>
      <c r="O7049" s="102"/>
      <c r="P7049" s="102">
        <f t="shared" si="2481"/>
        <v>0</v>
      </c>
      <c r="Q7049" s="102" t="str">
        <f t="shared" si="2482"/>
        <v>-</v>
      </c>
      <c r="R7049" s="35"/>
    </row>
    <row r="7050" spans="1:18" ht="20.399999999999999" x14ac:dyDescent="0.3">
      <c r="A7050" s="40" t="s">
        <v>2383</v>
      </c>
      <c r="B7050" s="40" t="s">
        <v>111</v>
      </c>
      <c r="C7050" s="40" t="s">
        <v>117</v>
      </c>
      <c r="D7050" s="40" t="s">
        <v>2385</v>
      </c>
      <c r="E7050" s="88" t="s">
        <v>3037</v>
      </c>
      <c r="F7050" s="40" t="s">
        <v>2449</v>
      </c>
      <c r="G7050" s="81" t="s">
        <v>3078</v>
      </c>
      <c r="H7050" s="9" t="s">
        <v>2450</v>
      </c>
      <c r="I7050" s="102">
        <v>1284000</v>
      </c>
      <c r="J7050" s="102">
        <v>0</v>
      </c>
      <c r="K7050" s="102"/>
      <c r="L7050" s="102">
        <f t="shared" si="2478"/>
        <v>0</v>
      </c>
      <c r="M7050" s="102">
        <v>0</v>
      </c>
      <c r="N7050" s="102"/>
      <c r="O7050" s="102"/>
      <c r="P7050" s="102">
        <f t="shared" si="2481"/>
        <v>0</v>
      </c>
      <c r="Q7050" s="102" t="str">
        <f t="shared" si="2482"/>
        <v>-</v>
      </c>
      <c r="R7050" s="35"/>
    </row>
    <row r="7051" spans="1:18" s="34" customFormat="1" x14ac:dyDescent="0.3">
      <c r="A7051" s="49" t="s">
        <v>0</v>
      </c>
      <c r="B7051" s="49" t="s">
        <v>0</v>
      </c>
      <c r="C7051" s="49" t="s">
        <v>0</v>
      </c>
      <c r="D7051" s="49" t="s">
        <v>0</v>
      </c>
      <c r="E7051" s="49" t="s">
        <v>0</v>
      </c>
      <c r="F7051" s="49" t="s">
        <v>0</v>
      </c>
      <c r="G7051" s="49" t="s">
        <v>0</v>
      </c>
      <c r="H7051" s="21" t="s">
        <v>2451</v>
      </c>
      <c r="I7051" s="112">
        <f t="shared" ref="I7051:O7051" si="2489">SUM(I7028,I7022,I7015,I6978)</f>
        <v>9851063</v>
      </c>
      <c r="J7051" s="112">
        <f t="shared" si="2489"/>
        <v>2248863</v>
      </c>
      <c r="K7051" s="112">
        <f t="shared" si="2489"/>
        <v>0</v>
      </c>
      <c r="L7051" s="112">
        <f t="shared" si="2478"/>
        <v>472416</v>
      </c>
      <c r="M7051" s="112">
        <f t="shared" si="2489"/>
        <v>130516</v>
      </c>
      <c r="N7051" s="112">
        <f t="shared" si="2489"/>
        <v>174750</v>
      </c>
      <c r="O7051" s="112">
        <f t="shared" si="2489"/>
        <v>167150</v>
      </c>
      <c r="P7051" s="112">
        <f t="shared" si="2481"/>
        <v>472416</v>
      </c>
      <c r="Q7051" s="112">
        <f t="shared" si="2482"/>
        <v>21.006882144443658</v>
      </c>
      <c r="R7051" s="35"/>
    </row>
    <row r="7052" spans="1:18" ht="15" thickBot="1" x14ac:dyDescent="0.35">
      <c r="A7052" s="81" t="s">
        <v>0</v>
      </c>
      <c r="B7052" s="81" t="s">
        <v>0</v>
      </c>
      <c r="C7052" s="81" t="s">
        <v>0</v>
      </c>
      <c r="D7052" s="81" t="s">
        <v>0</v>
      </c>
      <c r="E7052" s="81" t="s">
        <v>0</v>
      </c>
      <c r="F7052" s="81" t="s">
        <v>0</v>
      </c>
      <c r="G7052" s="81" t="s">
        <v>0</v>
      </c>
      <c r="H7052" s="6" t="s">
        <v>152</v>
      </c>
      <c r="I7052" s="104">
        <v>71</v>
      </c>
      <c r="J7052" s="104">
        <v>71</v>
      </c>
      <c r="K7052" s="104"/>
      <c r="L7052" s="104"/>
      <c r="M7052" s="104"/>
      <c r="N7052" s="104"/>
      <c r="O7052" s="104"/>
      <c r="P7052" s="104"/>
      <c r="Q7052" s="104"/>
      <c r="R7052" s="35"/>
    </row>
    <row r="7053" spans="1:18" s="34" customFormat="1" ht="31.2" thickBot="1" x14ac:dyDescent="0.35">
      <c r="A7053" s="127" t="s">
        <v>0</v>
      </c>
      <c r="B7053" s="127" t="s">
        <v>0</v>
      </c>
      <c r="C7053" s="127" t="s">
        <v>0</v>
      </c>
      <c r="D7053" s="127" t="s">
        <v>0</v>
      </c>
      <c r="E7053" s="127" t="s">
        <v>0</v>
      </c>
      <c r="F7053" s="127" t="s">
        <v>0</v>
      </c>
      <c r="G7053" s="127" t="s">
        <v>0</v>
      </c>
      <c r="H7053" s="29" t="s">
        <v>63</v>
      </c>
      <c r="I7053" s="124" t="s">
        <v>3013</v>
      </c>
      <c r="J7053" s="124" t="s">
        <v>2</v>
      </c>
      <c r="K7053" s="124" t="s">
        <v>3097</v>
      </c>
      <c r="L7053" s="124" t="s">
        <v>3097</v>
      </c>
      <c r="M7053" s="124" t="s">
        <v>3098</v>
      </c>
      <c r="N7053" s="124" t="s">
        <v>3099</v>
      </c>
      <c r="O7053" s="124" t="s">
        <v>3100</v>
      </c>
      <c r="P7053" s="124" t="s">
        <v>3097</v>
      </c>
      <c r="Q7053" s="126" t="s">
        <v>3101</v>
      </c>
      <c r="R7053" s="35"/>
    </row>
    <row r="7054" spans="1:18" x14ac:dyDescent="0.3">
      <c r="A7054" s="128"/>
      <c r="B7054" s="128"/>
      <c r="C7054" s="128"/>
      <c r="D7054" s="128"/>
      <c r="E7054" s="128"/>
      <c r="F7054" s="128"/>
      <c r="G7054" s="128"/>
      <c r="H7054" s="10" t="s">
        <v>0</v>
      </c>
      <c r="I7054" s="103">
        <v>1</v>
      </c>
      <c r="J7054" s="103">
        <v>2</v>
      </c>
      <c r="K7054" s="103">
        <v>3</v>
      </c>
      <c r="L7054" s="103" t="s">
        <v>3</v>
      </c>
      <c r="M7054" s="103">
        <v>5</v>
      </c>
      <c r="N7054" s="103">
        <v>6</v>
      </c>
      <c r="O7054" s="103">
        <v>7</v>
      </c>
      <c r="P7054" s="103" t="s">
        <v>3102</v>
      </c>
      <c r="Q7054" s="103">
        <v>9</v>
      </c>
      <c r="R7054" s="35"/>
    </row>
    <row r="7055" spans="1:18" x14ac:dyDescent="0.3">
      <c r="A7055" s="128"/>
      <c r="B7055" s="128"/>
      <c r="C7055" s="128"/>
      <c r="D7055" s="128"/>
      <c r="E7055" s="128"/>
      <c r="F7055" s="128"/>
      <c r="G7055" s="128"/>
      <c r="H7055" s="11" t="s">
        <v>75</v>
      </c>
      <c r="I7055" s="105">
        <f>SUM(I7051)</f>
        <v>9851063</v>
      </c>
      <c r="J7055" s="105">
        <f>SUM(J7051)</f>
        <v>2248863</v>
      </c>
      <c r="K7055" s="105">
        <f>SUM(K7051)</f>
        <v>0</v>
      </c>
      <c r="L7055" s="105">
        <f t="shared" si="2478"/>
        <v>472416</v>
      </c>
      <c r="M7055" s="105">
        <f>SUM(M7051)</f>
        <v>130516</v>
      </c>
      <c r="N7055" s="105">
        <f t="shared" ref="N7055:O7055" si="2490">SUM(N7051)</f>
        <v>174750</v>
      </c>
      <c r="O7055" s="105">
        <f t="shared" si="2490"/>
        <v>167150</v>
      </c>
      <c r="P7055" s="105">
        <f t="shared" si="2481"/>
        <v>472416</v>
      </c>
      <c r="Q7055" s="105">
        <f t="shared" si="2482"/>
        <v>21.006882144443658</v>
      </c>
      <c r="R7055" s="35"/>
    </row>
    <row r="7056" spans="1:18" x14ac:dyDescent="0.3">
      <c r="A7056" s="128"/>
      <c r="B7056" s="128"/>
      <c r="C7056" s="128"/>
      <c r="D7056" s="128"/>
      <c r="E7056" s="128"/>
      <c r="F7056" s="128"/>
      <c r="G7056" s="128"/>
      <c r="H7056" s="12" t="s">
        <v>62</v>
      </c>
      <c r="I7056" s="105">
        <f>SUM(I7055)</f>
        <v>9851063</v>
      </c>
      <c r="J7056" s="105">
        <f>SUM(J7055)</f>
        <v>2248863</v>
      </c>
      <c r="K7056" s="105">
        <f>SUM(K7055)</f>
        <v>0</v>
      </c>
      <c r="L7056" s="105">
        <f t="shared" si="2478"/>
        <v>472416</v>
      </c>
      <c r="M7056" s="105">
        <f>SUM(M7055)</f>
        <v>130516</v>
      </c>
      <c r="N7056" s="105">
        <f t="shared" ref="N7056:O7056" si="2491">SUM(N7055)</f>
        <v>174750</v>
      </c>
      <c r="O7056" s="105">
        <f t="shared" si="2491"/>
        <v>167150</v>
      </c>
      <c r="P7056" s="105">
        <f t="shared" si="2481"/>
        <v>472416</v>
      </c>
      <c r="Q7056" s="105">
        <f t="shared" si="2482"/>
        <v>21.006882144443658</v>
      </c>
      <c r="R7056" s="35"/>
    </row>
    <row r="7057" spans="1:18" x14ac:dyDescent="0.3">
      <c r="A7057" s="129"/>
      <c r="B7057" s="129"/>
      <c r="C7057" s="129"/>
      <c r="D7057" s="129"/>
      <c r="E7057" s="129"/>
      <c r="F7057" s="129"/>
      <c r="G7057" s="129"/>
      <c r="R7057" s="35"/>
    </row>
    <row r="7058" spans="1:18" x14ac:dyDescent="0.3">
      <c r="A7058" s="81" t="s">
        <v>0</v>
      </c>
      <c r="B7058" s="81" t="s">
        <v>0</v>
      </c>
      <c r="C7058" s="81" t="s">
        <v>0</v>
      </c>
      <c r="D7058" s="81" t="s">
        <v>0</v>
      </c>
      <c r="E7058" s="81" t="s">
        <v>0</v>
      </c>
      <c r="F7058" s="81" t="s">
        <v>0</v>
      </c>
      <c r="G7058" s="81" t="s">
        <v>0</v>
      </c>
      <c r="H7058" s="13" t="s">
        <v>0</v>
      </c>
      <c r="I7058" s="106"/>
      <c r="J7058" s="106"/>
      <c r="K7058" s="106"/>
      <c r="L7058" s="106"/>
      <c r="M7058" s="106"/>
      <c r="N7058" s="106"/>
      <c r="O7058" s="106"/>
      <c r="P7058" s="106"/>
      <c r="Q7058" s="106"/>
      <c r="R7058" s="35"/>
    </row>
    <row r="7059" spans="1:18" s="34" customFormat="1" x14ac:dyDescent="0.3">
      <c r="A7059" s="49" t="s">
        <v>0</v>
      </c>
      <c r="B7059" s="49" t="s">
        <v>0</v>
      </c>
      <c r="C7059" s="49" t="s">
        <v>0</v>
      </c>
      <c r="D7059" s="49" t="s">
        <v>0</v>
      </c>
      <c r="E7059" s="49" t="s">
        <v>0</v>
      </c>
      <c r="F7059" s="49" t="s">
        <v>0</v>
      </c>
      <c r="G7059" s="49" t="s">
        <v>0</v>
      </c>
      <c r="H7059" s="21" t="s">
        <v>2452</v>
      </c>
      <c r="I7059" s="112">
        <f>SUM(I7051)</f>
        <v>9851063</v>
      </c>
      <c r="J7059" s="112">
        <f>SUM(J7051)</f>
        <v>2248863</v>
      </c>
      <c r="K7059" s="112">
        <f>SUM(K7051)</f>
        <v>0</v>
      </c>
      <c r="L7059" s="112">
        <f t="shared" si="2478"/>
        <v>472416</v>
      </c>
      <c r="M7059" s="112">
        <f>SUM(M7051)</f>
        <v>130516</v>
      </c>
      <c r="N7059" s="112">
        <f t="shared" ref="N7059:O7059" si="2492">SUM(N7051)</f>
        <v>174750</v>
      </c>
      <c r="O7059" s="112">
        <f t="shared" si="2492"/>
        <v>167150</v>
      </c>
      <c r="P7059" s="112">
        <f t="shared" si="2481"/>
        <v>472416</v>
      </c>
      <c r="Q7059" s="112">
        <f t="shared" si="2482"/>
        <v>21.006882144443658</v>
      </c>
      <c r="R7059" s="35"/>
    </row>
    <row r="7060" spans="1:18" x14ac:dyDescent="0.3">
      <c r="A7060" s="81" t="s">
        <v>0</v>
      </c>
      <c r="B7060" s="81" t="s">
        <v>0</v>
      </c>
      <c r="C7060" s="81" t="s">
        <v>0</v>
      </c>
      <c r="D7060" s="81" t="s">
        <v>0</v>
      </c>
      <c r="E7060" s="81" t="s">
        <v>0</v>
      </c>
      <c r="F7060" s="81" t="s">
        <v>0</v>
      </c>
      <c r="G7060" s="81" t="s">
        <v>0</v>
      </c>
      <c r="H7060" s="6" t="s">
        <v>152</v>
      </c>
      <c r="I7060" s="104">
        <f>I7052</f>
        <v>71</v>
      </c>
      <c r="J7060" s="104">
        <f>J7052</f>
        <v>71</v>
      </c>
      <c r="K7060" s="104"/>
      <c r="L7060" s="104"/>
      <c r="M7060" s="104"/>
      <c r="N7060" s="104"/>
      <c r="O7060" s="104"/>
      <c r="P7060" s="104"/>
      <c r="Q7060" s="104"/>
      <c r="R7060" s="35"/>
    </row>
    <row r="7061" spans="1:18" x14ac:dyDescent="0.3">
      <c r="A7061" s="81" t="s">
        <v>0</v>
      </c>
      <c r="B7061" s="81" t="s">
        <v>0</v>
      </c>
      <c r="C7061" s="81" t="s">
        <v>0</v>
      </c>
      <c r="D7061" s="81" t="s">
        <v>0</v>
      </c>
      <c r="E7061" s="81" t="s">
        <v>0</v>
      </c>
      <c r="F7061" s="81" t="s">
        <v>0</v>
      </c>
      <c r="G7061" s="81" t="s">
        <v>0</v>
      </c>
      <c r="H7061" s="14" t="s">
        <v>0</v>
      </c>
      <c r="I7061" s="107"/>
      <c r="J7061" s="107"/>
      <c r="K7061" s="107"/>
      <c r="L7061" s="107"/>
      <c r="M7061" s="107"/>
      <c r="N7061" s="107"/>
      <c r="O7061" s="107"/>
      <c r="P7061" s="107"/>
      <c r="Q7061" s="107"/>
      <c r="R7061" s="35"/>
    </row>
    <row r="7062" spans="1:18" s="34" customFormat="1" x14ac:dyDescent="0.3">
      <c r="A7062" s="49" t="s">
        <v>0</v>
      </c>
      <c r="B7062" s="49" t="s">
        <v>0</v>
      </c>
      <c r="C7062" s="49" t="s">
        <v>0</v>
      </c>
      <c r="D7062" s="49" t="s">
        <v>0</v>
      </c>
      <c r="E7062" s="49" t="s">
        <v>0</v>
      </c>
      <c r="F7062" s="49" t="s">
        <v>0</v>
      </c>
      <c r="G7062" s="49" t="s">
        <v>0</v>
      </c>
      <c r="H7062" s="21" t="s">
        <v>2453</v>
      </c>
      <c r="I7062" s="112">
        <f>SUM(I7059)</f>
        <v>9851063</v>
      </c>
      <c r="J7062" s="112">
        <f>SUM(J7059)</f>
        <v>2248863</v>
      </c>
      <c r="K7062" s="112">
        <f>SUM(K7059)</f>
        <v>0</v>
      </c>
      <c r="L7062" s="112">
        <f t="shared" si="2478"/>
        <v>472416</v>
      </c>
      <c r="M7062" s="112">
        <f>SUM(M7059)</f>
        <v>130516</v>
      </c>
      <c r="N7062" s="112">
        <f t="shared" ref="N7062:O7062" si="2493">SUM(N7059)</f>
        <v>174750</v>
      </c>
      <c r="O7062" s="112">
        <f t="shared" si="2493"/>
        <v>167150</v>
      </c>
      <c r="P7062" s="112">
        <f t="shared" si="2481"/>
        <v>472416</v>
      </c>
      <c r="Q7062" s="112">
        <f t="shared" si="2482"/>
        <v>21.006882144443658</v>
      </c>
      <c r="R7062" s="35"/>
    </row>
    <row r="7063" spans="1:18" x14ac:dyDescent="0.3">
      <c r="A7063" s="81" t="s">
        <v>0</v>
      </c>
      <c r="B7063" s="81" t="s">
        <v>0</v>
      </c>
      <c r="C7063" s="81" t="s">
        <v>0</v>
      </c>
      <c r="D7063" s="81" t="s">
        <v>0</v>
      </c>
      <c r="E7063" s="81" t="s">
        <v>0</v>
      </c>
      <c r="F7063" s="81" t="s">
        <v>0</v>
      </c>
      <c r="G7063" s="81" t="s">
        <v>0</v>
      </c>
      <c r="H7063" s="6" t="s">
        <v>179</v>
      </c>
      <c r="I7063" s="104">
        <f>I7060</f>
        <v>71</v>
      </c>
      <c r="J7063" s="104">
        <f>J7060</f>
        <v>71</v>
      </c>
      <c r="K7063" s="104"/>
      <c r="L7063" s="104"/>
      <c r="M7063" s="104"/>
      <c r="N7063" s="104"/>
      <c r="O7063" s="104"/>
      <c r="P7063" s="104"/>
      <c r="Q7063" s="104"/>
      <c r="R7063" s="35"/>
    </row>
    <row r="7064" spans="1:18" x14ac:dyDescent="0.3">
      <c r="A7064" s="41" t="s">
        <v>2454</v>
      </c>
      <c r="B7064" s="52" t="s">
        <v>0</v>
      </c>
      <c r="C7064" s="52" t="s">
        <v>0</v>
      </c>
      <c r="D7064" s="52" t="s">
        <v>0</v>
      </c>
      <c r="E7064" s="52" t="s">
        <v>0</v>
      </c>
      <c r="F7064" s="52" t="s">
        <v>0</v>
      </c>
      <c r="G7064" s="52" t="s">
        <v>0</v>
      </c>
      <c r="H7064" s="6" t="s">
        <v>2455</v>
      </c>
      <c r="I7064" s="102"/>
      <c r="J7064" s="102"/>
      <c r="K7064" s="102"/>
      <c r="L7064" s="102">
        <f t="shared" si="2478"/>
        <v>0</v>
      </c>
      <c r="M7064" s="102">
        <v>0</v>
      </c>
      <c r="N7064" s="102"/>
      <c r="O7064" s="102"/>
      <c r="P7064" s="102">
        <f t="shared" si="2481"/>
        <v>0</v>
      </c>
      <c r="Q7064" s="102" t="str">
        <f t="shared" si="2482"/>
        <v>-</v>
      </c>
      <c r="R7064" s="35"/>
    </row>
    <row r="7065" spans="1:18" ht="15" thickBot="1" x14ac:dyDescent="0.35">
      <c r="A7065" s="41" t="s">
        <v>2454</v>
      </c>
      <c r="B7065" s="41" t="s">
        <v>111</v>
      </c>
      <c r="C7065" s="40" t="s">
        <v>0</v>
      </c>
      <c r="D7065" s="40" t="s">
        <v>0</v>
      </c>
      <c r="E7065" s="52" t="s">
        <v>0</v>
      </c>
      <c r="F7065" s="52" t="s">
        <v>0</v>
      </c>
      <c r="G7065" s="52" t="s">
        <v>0</v>
      </c>
      <c r="H7065" s="6" t="s">
        <v>0</v>
      </c>
      <c r="I7065" s="102"/>
      <c r="J7065" s="102"/>
      <c r="K7065" s="102"/>
      <c r="L7065" s="102"/>
      <c r="M7065" s="102"/>
      <c r="N7065" s="102"/>
      <c r="O7065" s="102"/>
      <c r="P7065" s="102"/>
      <c r="Q7065" s="102"/>
      <c r="R7065" s="35"/>
    </row>
    <row r="7066" spans="1:18" s="34" customFormat="1" ht="31.2" thickBot="1" x14ac:dyDescent="0.35">
      <c r="A7066" s="45" t="s">
        <v>112</v>
      </c>
      <c r="B7066" s="45" t="s">
        <v>113</v>
      </c>
      <c r="C7066" s="45" t="s">
        <v>114</v>
      </c>
      <c r="D7066" s="46" t="s">
        <v>0</v>
      </c>
      <c r="E7066" s="45" t="s">
        <v>3014</v>
      </c>
      <c r="F7066" s="45" t="s">
        <v>115</v>
      </c>
      <c r="G7066" s="45" t="s">
        <v>116</v>
      </c>
      <c r="H7066" s="29" t="s">
        <v>1</v>
      </c>
      <c r="I7066" s="124" t="s">
        <v>3013</v>
      </c>
      <c r="J7066" s="124" t="s">
        <v>2</v>
      </c>
      <c r="K7066" s="124" t="s">
        <v>3097</v>
      </c>
      <c r="L7066" s="124" t="s">
        <v>3097</v>
      </c>
      <c r="M7066" s="124" t="s">
        <v>3098</v>
      </c>
      <c r="N7066" s="124" t="s">
        <v>3099</v>
      </c>
      <c r="O7066" s="124" t="s">
        <v>3100</v>
      </c>
      <c r="P7066" s="124" t="s">
        <v>3097</v>
      </c>
      <c r="Q7066" s="126" t="s">
        <v>3101</v>
      </c>
      <c r="R7066" s="35"/>
    </row>
    <row r="7067" spans="1:18" x14ac:dyDescent="0.3">
      <c r="A7067" s="50" t="s">
        <v>0</v>
      </c>
      <c r="B7067" s="50" t="s">
        <v>0</v>
      </c>
      <c r="C7067" s="50" t="s">
        <v>0</v>
      </c>
      <c r="D7067" s="51" t="s">
        <v>0</v>
      </c>
      <c r="E7067" s="51" t="s">
        <v>0</v>
      </c>
      <c r="F7067" s="86" t="s">
        <v>0</v>
      </c>
      <c r="G7067" s="87" t="s">
        <v>0</v>
      </c>
      <c r="H7067" s="8" t="s">
        <v>0</v>
      </c>
      <c r="I7067" s="103">
        <v>1</v>
      </c>
      <c r="J7067" s="103">
        <v>2</v>
      </c>
      <c r="K7067" s="103">
        <v>3</v>
      </c>
      <c r="L7067" s="103" t="s">
        <v>3</v>
      </c>
      <c r="M7067" s="103">
        <v>5</v>
      </c>
      <c r="N7067" s="103">
        <v>6</v>
      </c>
      <c r="O7067" s="103">
        <v>7</v>
      </c>
      <c r="P7067" s="103" t="s">
        <v>3102</v>
      </c>
      <c r="Q7067" s="103">
        <v>9</v>
      </c>
      <c r="R7067" s="35"/>
    </row>
    <row r="7068" spans="1:18" x14ac:dyDescent="0.3">
      <c r="A7068" s="41" t="s">
        <v>2454</v>
      </c>
      <c r="B7068" s="41" t="s">
        <v>111</v>
      </c>
      <c r="C7068" s="40" t="s">
        <v>117</v>
      </c>
      <c r="D7068" s="40" t="s">
        <v>2456</v>
      </c>
      <c r="E7068" s="52" t="s">
        <v>0</v>
      </c>
      <c r="F7068" s="52" t="s">
        <v>0</v>
      </c>
      <c r="G7068" s="52" t="s">
        <v>0</v>
      </c>
      <c r="H7068" s="6" t="s">
        <v>2455</v>
      </c>
      <c r="I7068" s="102"/>
      <c r="J7068" s="102"/>
      <c r="K7068" s="102"/>
      <c r="L7068" s="102">
        <f t="shared" si="2478"/>
        <v>0</v>
      </c>
      <c r="M7068" s="102">
        <v>0</v>
      </c>
      <c r="N7068" s="102"/>
      <c r="O7068" s="102"/>
      <c r="P7068" s="102">
        <f t="shared" si="2481"/>
        <v>0</v>
      </c>
      <c r="Q7068" s="102" t="str">
        <f t="shared" si="2482"/>
        <v>-</v>
      </c>
      <c r="R7068" s="35"/>
    </row>
    <row r="7069" spans="1:18" s="34" customFormat="1" ht="20.399999999999999" x14ac:dyDescent="0.3">
      <c r="A7069" s="43" t="s">
        <v>0</v>
      </c>
      <c r="B7069" s="43" t="s">
        <v>0</v>
      </c>
      <c r="C7069" s="43" t="s">
        <v>0</v>
      </c>
      <c r="D7069" s="49" t="s">
        <v>0</v>
      </c>
      <c r="E7069" s="49" t="s">
        <v>0</v>
      </c>
      <c r="F7069" s="49" t="s">
        <v>0</v>
      </c>
      <c r="G7069" s="49" t="s">
        <v>0</v>
      </c>
      <c r="H7069" s="21" t="s">
        <v>26</v>
      </c>
      <c r="I7069" s="112">
        <f>SUM(I7070,I7078,I7080)</f>
        <v>3068540</v>
      </c>
      <c r="J7069" s="112">
        <f>SUM(J7070,J7078,J7080)</f>
        <v>2621541</v>
      </c>
      <c r="K7069" s="112">
        <f>SUM(K7070,K7078,K7080)</f>
        <v>0</v>
      </c>
      <c r="L7069" s="112">
        <f t="shared" si="2478"/>
        <v>619752</v>
      </c>
      <c r="M7069" s="112">
        <f>SUM(M7070,M7078,M7080)</f>
        <v>188280</v>
      </c>
      <c r="N7069" s="112">
        <f t="shared" ref="N7069:O7069" si="2494">SUM(N7070,N7078,N7080)</f>
        <v>215486</v>
      </c>
      <c r="O7069" s="112">
        <f t="shared" si="2494"/>
        <v>215986</v>
      </c>
      <c r="P7069" s="112">
        <f t="shared" si="2481"/>
        <v>619752</v>
      </c>
      <c r="Q7069" s="112">
        <f t="shared" si="2482"/>
        <v>23.640751756314319</v>
      </c>
      <c r="R7069" s="35"/>
    </row>
    <row r="7070" spans="1:18" x14ac:dyDescent="0.3">
      <c r="A7070" s="40" t="s">
        <v>2454</v>
      </c>
      <c r="B7070" s="40" t="s">
        <v>111</v>
      </c>
      <c r="C7070" s="40" t="s">
        <v>117</v>
      </c>
      <c r="D7070" s="40" t="s">
        <v>2456</v>
      </c>
      <c r="E7070" s="52" t="s">
        <v>119</v>
      </c>
      <c r="F7070" s="52" t="s">
        <v>0</v>
      </c>
      <c r="G7070" s="52" t="s">
        <v>0</v>
      </c>
      <c r="H7070" s="6" t="s">
        <v>5</v>
      </c>
      <c r="I7070" s="104">
        <f>SUM(I7071,I7072)</f>
        <v>2155440</v>
      </c>
      <c r="J7070" s="104">
        <f>SUM(J7071,J7072)</f>
        <v>2145440</v>
      </c>
      <c r="K7070" s="104">
        <f>SUM(K7071,K7072)</f>
        <v>0</v>
      </c>
      <c r="L7070" s="104">
        <f t="shared" si="2478"/>
        <v>521113</v>
      </c>
      <c r="M7070" s="104">
        <f>SUM(M7071,M7072)</f>
        <v>171513</v>
      </c>
      <c r="N7070" s="104">
        <f t="shared" ref="N7070:O7070" si="2495">SUM(N7071,N7072)</f>
        <v>173300</v>
      </c>
      <c r="O7070" s="104">
        <f t="shared" si="2495"/>
        <v>176300</v>
      </c>
      <c r="P7070" s="104">
        <f t="shared" si="2481"/>
        <v>521113</v>
      </c>
      <c r="Q7070" s="104">
        <f t="shared" si="2482"/>
        <v>24.289329927660528</v>
      </c>
      <c r="R7070" s="35"/>
    </row>
    <row r="7071" spans="1:18" x14ac:dyDescent="0.3">
      <c r="A7071" s="40" t="s">
        <v>2454</v>
      </c>
      <c r="B7071" s="40" t="s">
        <v>111</v>
      </c>
      <c r="C7071" s="40" t="s">
        <v>117</v>
      </c>
      <c r="D7071" s="40" t="s">
        <v>2456</v>
      </c>
      <c r="E7071" s="88" t="s">
        <v>3015</v>
      </c>
      <c r="F7071" s="40"/>
      <c r="G7071" s="81" t="s">
        <v>3079</v>
      </c>
      <c r="H7071" s="9" t="s">
        <v>6</v>
      </c>
      <c r="I7071" s="102">
        <v>1831940</v>
      </c>
      <c r="J7071" s="102">
        <v>1831940</v>
      </c>
      <c r="K7071" s="102"/>
      <c r="L7071" s="102">
        <f t="shared" si="2478"/>
        <v>462636</v>
      </c>
      <c r="M7071" s="102">
        <v>152636</v>
      </c>
      <c r="N7071" s="102">
        <v>155000</v>
      </c>
      <c r="O7071" s="102">
        <v>155000</v>
      </c>
      <c r="P7071" s="102">
        <f t="shared" si="2481"/>
        <v>462636</v>
      </c>
      <c r="Q7071" s="102">
        <f t="shared" si="2482"/>
        <v>25.253883860825137</v>
      </c>
      <c r="R7071" s="35"/>
    </row>
    <row r="7072" spans="1:18" x14ac:dyDescent="0.3">
      <c r="A7072" s="41" t="s">
        <v>2454</v>
      </c>
      <c r="B7072" s="41" t="s">
        <v>111</v>
      </c>
      <c r="C7072" s="41" t="s">
        <v>117</v>
      </c>
      <c r="D7072" s="41" t="s">
        <v>2456</v>
      </c>
      <c r="E7072" s="41" t="s">
        <v>120</v>
      </c>
      <c r="F7072" s="40" t="s">
        <v>0</v>
      </c>
      <c r="G7072" s="81" t="s">
        <v>0</v>
      </c>
      <c r="H7072" s="6" t="s">
        <v>7</v>
      </c>
      <c r="I7072" s="104">
        <f>SUM(I7073:I7077)</f>
        <v>323500</v>
      </c>
      <c r="J7072" s="104">
        <f>SUM(J7073:J7077)</f>
        <v>313500</v>
      </c>
      <c r="K7072" s="104">
        <f>SUM(K7073:K7077)</f>
        <v>0</v>
      </c>
      <c r="L7072" s="104">
        <f t="shared" si="2478"/>
        <v>58477</v>
      </c>
      <c r="M7072" s="104">
        <f>SUM(M7073:M7077)</f>
        <v>18877</v>
      </c>
      <c r="N7072" s="104">
        <f t="shared" ref="N7072:O7072" si="2496">SUM(N7073:N7077)</f>
        <v>18300</v>
      </c>
      <c r="O7072" s="104">
        <f t="shared" si="2496"/>
        <v>21300</v>
      </c>
      <c r="P7072" s="104">
        <f t="shared" si="2481"/>
        <v>58477</v>
      </c>
      <c r="Q7072" s="104">
        <f t="shared" si="2482"/>
        <v>18.652950558213714</v>
      </c>
      <c r="R7072" s="35"/>
    </row>
    <row r="7073" spans="1:18" x14ac:dyDescent="0.3">
      <c r="A7073" s="40" t="s">
        <v>2454</v>
      </c>
      <c r="B7073" s="40" t="s">
        <v>111</v>
      </c>
      <c r="C7073" s="40" t="s">
        <v>117</v>
      </c>
      <c r="D7073" s="40" t="s">
        <v>2456</v>
      </c>
      <c r="E7073" s="88" t="s">
        <v>3016</v>
      </c>
      <c r="F7073" s="40" t="s">
        <v>2457</v>
      </c>
      <c r="G7073" s="81" t="s">
        <v>3079</v>
      </c>
      <c r="H7073" s="9" t="s">
        <v>9</v>
      </c>
      <c r="I7073" s="102">
        <v>48000</v>
      </c>
      <c r="J7073" s="102">
        <v>48000</v>
      </c>
      <c r="K7073" s="102"/>
      <c r="L7073" s="102">
        <f t="shared" si="2478"/>
        <v>10700</v>
      </c>
      <c r="M7073" s="102">
        <v>2700</v>
      </c>
      <c r="N7073" s="102">
        <v>4000</v>
      </c>
      <c r="O7073" s="102">
        <v>4000</v>
      </c>
      <c r="P7073" s="102">
        <f t="shared" si="2481"/>
        <v>10700</v>
      </c>
      <c r="Q7073" s="102">
        <f t="shared" si="2482"/>
        <v>22.291666666666668</v>
      </c>
      <c r="R7073" s="35"/>
    </row>
    <row r="7074" spans="1:18" x14ac:dyDescent="0.3">
      <c r="A7074" s="40" t="s">
        <v>2454</v>
      </c>
      <c r="B7074" s="40" t="s">
        <v>111</v>
      </c>
      <c r="C7074" s="40" t="s">
        <v>117</v>
      </c>
      <c r="D7074" s="40" t="s">
        <v>2456</v>
      </c>
      <c r="E7074" s="88" t="s">
        <v>3016</v>
      </c>
      <c r="F7074" s="40" t="s">
        <v>2458</v>
      </c>
      <c r="G7074" s="81" t="s">
        <v>3079</v>
      </c>
      <c r="H7074" s="9" t="s">
        <v>12</v>
      </c>
      <c r="I7074" s="102">
        <v>167000</v>
      </c>
      <c r="J7074" s="102">
        <v>167000</v>
      </c>
      <c r="K7074" s="102"/>
      <c r="L7074" s="102">
        <f t="shared" si="2478"/>
        <v>40927</v>
      </c>
      <c r="M7074" s="102">
        <v>12327</v>
      </c>
      <c r="N7074" s="102">
        <v>14300</v>
      </c>
      <c r="O7074" s="102">
        <v>14300</v>
      </c>
      <c r="P7074" s="102">
        <f t="shared" si="2481"/>
        <v>40927</v>
      </c>
      <c r="Q7074" s="102">
        <f t="shared" si="2482"/>
        <v>24.507185628742516</v>
      </c>
      <c r="R7074" s="35"/>
    </row>
    <row r="7075" spans="1:18" x14ac:dyDescent="0.3">
      <c r="A7075" s="40" t="s">
        <v>2454</v>
      </c>
      <c r="B7075" s="40" t="s">
        <v>111</v>
      </c>
      <c r="C7075" s="40" t="s">
        <v>117</v>
      </c>
      <c r="D7075" s="40" t="s">
        <v>2456</v>
      </c>
      <c r="E7075" s="88" t="s">
        <v>3016</v>
      </c>
      <c r="F7075" s="40" t="s">
        <v>2459</v>
      </c>
      <c r="G7075" s="81" t="s">
        <v>3079</v>
      </c>
      <c r="H7075" s="9" t="s">
        <v>10</v>
      </c>
      <c r="I7075" s="102">
        <v>37000</v>
      </c>
      <c r="J7075" s="102">
        <v>37000</v>
      </c>
      <c r="K7075" s="102"/>
      <c r="L7075" s="102">
        <f t="shared" si="2478"/>
        <v>0</v>
      </c>
      <c r="M7075" s="102">
        <v>0</v>
      </c>
      <c r="N7075" s="102"/>
      <c r="O7075" s="102"/>
      <c r="P7075" s="102">
        <f t="shared" si="2481"/>
        <v>0</v>
      </c>
      <c r="Q7075" s="102">
        <f t="shared" si="2482"/>
        <v>0</v>
      </c>
      <c r="R7075" s="35"/>
    </row>
    <row r="7076" spans="1:18" x14ac:dyDescent="0.3">
      <c r="A7076" s="40" t="s">
        <v>2454</v>
      </c>
      <c r="B7076" s="40" t="s">
        <v>111</v>
      </c>
      <c r="C7076" s="40" t="s">
        <v>117</v>
      </c>
      <c r="D7076" s="40" t="s">
        <v>2456</v>
      </c>
      <c r="E7076" s="88" t="s">
        <v>3016</v>
      </c>
      <c r="F7076" s="40" t="s">
        <v>2460</v>
      </c>
      <c r="G7076" s="81" t="s">
        <v>3079</v>
      </c>
      <c r="H7076" s="9" t="s">
        <v>8</v>
      </c>
      <c r="I7076" s="102">
        <v>38500</v>
      </c>
      <c r="J7076" s="102">
        <v>38500</v>
      </c>
      <c r="K7076" s="102"/>
      <c r="L7076" s="102">
        <f t="shared" si="2478"/>
        <v>0</v>
      </c>
      <c r="M7076" s="102">
        <v>0</v>
      </c>
      <c r="N7076" s="102"/>
      <c r="O7076" s="102"/>
      <c r="P7076" s="102">
        <f t="shared" si="2481"/>
        <v>0</v>
      </c>
      <c r="Q7076" s="102">
        <f t="shared" si="2482"/>
        <v>0</v>
      </c>
      <c r="R7076" s="35"/>
    </row>
    <row r="7077" spans="1:18" x14ac:dyDescent="0.3">
      <c r="A7077" s="40" t="s">
        <v>2454</v>
      </c>
      <c r="B7077" s="40" t="s">
        <v>111</v>
      </c>
      <c r="C7077" s="40" t="s">
        <v>117</v>
      </c>
      <c r="D7077" s="40" t="s">
        <v>2456</v>
      </c>
      <c r="E7077" s="88" t="s">
        <v>3016</v>
      </c>
      <c r="F7077" s="40" t="s">
        <v>2461</v>
      </c>
      <c r="G7077" s="81" t="s">
        <v>3079</v>
      </c>
      <c r="H7077" s="9" t="s">
        <v>11</v>
      </c>
      <c r="I7077" s="102">
        <v>33000</v>
      </c>
      <c r="J7077" s="102">
        <v>23000</v>
      </c>
      <c r="K7077" s="102"/>
      <c r="L7077" s="102">
        <f t="shared" si="2478"/>
        <v>6850</v>
      </c>
      <c r="M7077" s="102">
        <v>3850</v>
      </c>
      <c r="N7077" s="102"/>
      <c r="O7077" s="102">
        <v>3000</v>
      </c>
      <c r="P7077" s="102">
        <f t="shared" si="2481"/>
        <v>6850</v>
      </c>
      <c r="Q7077" s="102">
        <f t="shared" si="2482"/>
        <v>29.782608695652176</v>
      </c>
      <c r="R7077" s="35"/>
    </row>
    <row r="7078" spans="1:18" x14ac:dyDescent="0.3">
      <c r="A7078" s="40" t="s">
        <v>2454</v>
      </c>
      <c r="B7078" s="40" t="s">
        <v>111</v>
      </c>
      <c r="C7078" s="40" t="s">
        <v>117</v>
      </c>
      <c r="D7078" s="40" t="s">
        <v>2456</v>
      </c>
      <c r="E7078" s="52" t="s">
        <v>124</v>
      </c>
      <c r="F7078" s="52" t="s">
        <v>0</v>
      </c>
      <c r="G7078" s="52" t="s">
        <v>0</v>
      </c>
      <c r="H7078" s="6" t="s">
        <v>14</v>
      </c>
      <c r="I7078" s="104">
        <f>SUM(I7079)</f>
        <v>200000</v>
      </c>
      <c r="J7078" s="104">
        <f>SUM(J7079)</f>
        <v>200000</v>
      </c>
      <c r="K7078" s="104">
        <f>SUM(K7079)</f>
        <v>0</v>
      </c>
      <c r="L7078" s="104">
        <f t="shared" si="2478"/>
        <v>51628</v>
      </c>
      <c r="M7078" s="104">
        <f>SUM(M7079)</f>
        <v>16028</v>
      </c>
      <c r="N7078" s="104">
        <f t="shared" ref="N7078:O7078" si="2497">SUM(N7079)</f>
        <v>19000</v>
      </c>
      <c r="O7078" s="104">
        <f t="shared" si="2497"/>
        <v>16600</v>
      </c>
      <c r="P7078" s="104">
        <f t="shared" si="2481"/>
        <v>51628</v>
      </c>
      <c r="Q7078" s="104">
        <f t="shared" si="2482"/>
        <v>25.813999999999997</v>
      </c>
      <c r="R7078" s="35"/>
    </row>
    <row r="7079" spans="1:18" x14ac:dyDescent="0.3">
      <c r="A7079" s="40" t="s">
        <v>2454</v>
      </c>
      <c r="B7079" s="40" t="s">
        <v>111</v>
      </c>
      <c r="C7079" s="40" t="s">
        <v>117</v>
      </c>
      <c r="D7079" s="40" t="s">
        <v>2456</v>
      </c>
      <c r="E7079" s="88" t="s">
        <v>3017</v>
      </c>
      <c r="F7079" s="40"/>
      <c r="G7079" s="81" t="s">
        <v>3079</v>
      </c>
      <c r="H7079" s="9" t="s">
        <v>15</v>
      </c>
      <c r="I7079" s="102">
        <v>200000</v>
      </c>
      <c r="J7079" s="102">
        <v>200000</v>
      </c>
      <c r="K7079" s="102"/>
      <c r="L7079" s="102">
        <f t="shared" si="2478"/>
        <v>51628</v>
      </c>
      <c r="M7079" s="102">
        <v>16028</v>
      </c>
      <c r="N7079" s="102">
        <v>19000</v>
      </c>
      <c r="O7079" s="102">
        <v>16600</v>
      </c>
      <c r="P7079" s="102">
        <f t="shared" si="2481"/>
        <v>51628</v>
      </c>
      <c r="Q7079" s="102">
        <f t="shared" si="2482"/>
        <v>25.813999999999997</v>
      </c>
      <c r="R7079" s="35"/>
    </row>
    <row r="7080" spans="1:18" x14ac:dyDescent="0.3">
      <c r="A7080" s="40" t="s">
        <v>2454</v>
      </c>
      <c r="B7080" s="40" t="s">
        <v>111</v>
      </c>
      <c r="C7080" s="40" t="s">
        <v>117</v>
      </c>
      <c r="D7080" s="40" t="s">
        <v>2456</v>
      </c>
      <c r="E7080" s="52" t="s">
        <v>125</v>
      </c>
      <c r="F7080" s="52" t="s">
        <v>0</v>
      </c>
      <c r="G7080" s="52" t="s">
        <v>0</v>
      </c>
      <c r="H7080" s="6" t="s">
        <v>16</v>
      </c>
      <c r="I7080" s="104">
        <f>SUM(I7081,I7084,I7085,I7086,I7087,I7088,I7091,I7092)</f>
        <v>713100</v>
      </c>
      <c r="J7080" s="104">
        <f>SUM(J7081,J7084,J7085,J7086,J7087,J7088,J7091,J7092)</f>
        <v>276101</v>
      </c>
      <c r="K7080" s="104">
        <f>SUM(K7081,K7084,K7085,K7086,K7087,K7088,K7091,K7092)</f>
        <v>0</v>
      </c>
      <c r="L7080" s="104">
        <f t="shared" si="2478"/>
        <v>47011</v>
      </c>
      <c r="M7080" s="104">
        <f>SUM(M7081,M7084,M7085,M7086,M7087,M7088,M7091,M7092)</f>
        <v>739</v>
      </c>
      <c r="N7080" s="104">
        <f t="shared" ref="N7080:O7080" si="2498">SUM(N7081,N7084,N7085,N7086,N7087,N7088,N7091,N7092)</f>
        <v>23186</v>
      </c>
      <c r="O7080" s="104">
        <f t="shared" si="2498"/>
        <v>23086</v>
      </c>
      <c r="P7080" s="104">
        <f t="shared" si="2481"/>
        <v>47011</v>
      </c>
      <c r="Q7080" s="104">
        <f t="shared" si="2482"/>
        <v>17.026740214631602</v>
      </c>
      <c r="R7080" s="35"/>
    </row>
    <row r="7081" spans="1:18" s="31" customFormat="1" x14ac:dyDescent="0.3">
      <c r="A7081" s="41" t="s">
        <v>2454</v>
      </c>
      <c r="B7081" s="41" t="s">
        <v>111</v>
      </c>
      <c r="C7081" s="41" t="s">
        <v>117</v>
      </c>
      <c r="D7081" s="41" t="s">
        <v>2456</v>
      </c>
      <c r="E7081" s="41" t="s">
        <v>126</v>
      </c>
      <c r="F7081" s="40" t="s">
        <v>0</v>
      </c>
      <c r="G7081" s="81" t="s">
        <v>0</v>
      </c>
      <c r="H7081" s="16" t="s">
        <v>17</v>
      </c>
      <c r="I7081" s="104">
        <f>SUM(I7082:I7083)</f>
        <v>35500</v>
      </c>
      <c r="J7081" s="104">
        <f>SUM(J7082:J7083)</f>
        <v>500</v>
      </c>
      <c r="K7081" s="104">
        <f>SUM(K7082:K7083)</f>
        <v>0</v>
      </c>
      <c r="L7081" s="104">
        <f t="shared" si="2478"/>
        <v>0</v>
      </c>
      <c r="M7081" s="104">
        <f>SUM(M7082:M7083)</f>
        <v>0</v>
      </c>
      <c r="N7081" s="104">
        <f t="shared" ref="N7081:O7081" si="2499">SUM(N7082:N7083)</f>
        <v>0</v>
      </c>
      <c r="O7081" s="104">
        <f t="shared" si="2499"/>
        <v>0</v>
      </c>
      <c r="P7081" s="104">
        <f t="shared" si="2481"/>
        <v>0</v>
      </c>
      <c r="Q7081" s="104">
        <f t="shared" si="2482"/>
        <v>0</v>
      </c>
      <c r="R7081" s="35"/>
    </row>
    <row r="7082" spans="1:18" x14ac:dyDescent="0.3">
      <c r="A7082" s="40" t="s">
        <v>2454</v>
      </c>
      <c r="B7082" s="40" t="s">
        <v>111</v>
      </c>
      <c r="C7082" s="40" t="s">
        <v>117</v>
      </c>
      <c r="D7082" s="40" t="s">
        <v>2456</v>
      </c>
      <c r="E7082" s="88" t="s">
        <v>3018</v>
      </c>
      <c r="F7082" s="40"/>
      <c r="G7082" s="81" t="s">
        <v>3080</v>
      </c>
      <c r="H7082" s="9" t="s">
        <v>17</v>
      </c>
      <c r="I7082" s="102">
        <v>30500</v>
      </c>
      <c r="J7082" s="102">
        <v>500</v>
      </c>
      <c r="K7082" s="102"/>
      <c r="L7082" s="102">
        <f t="shared" si="2478"/>
        <v>0</v>
      </c>
      <c r="M7082" s="102">
        <v>0</v>
      </c>
      <c r="N7082" s="102"/>
      <c r="O7082" s="102"/>
      <c r="P7082" s="102">
        <f t="shared" si="2481"/>
        <v>0</v>
      </c>
      <c r="Q7082" s="102">
        <f t="shared" si="2482"/>
        <v>0</v>
      </c>
      <c r="R7082" s="35"/>
    </row>
    <row r="7083" spans="1:18" x14ac:dyDescent="0.3">
      <c r="A7083" s="40" t="s">
        <v>2454</v>
      </c>
      <c r="B7083" s="40" t="s">
        <v>111</v>
      </c>
      <c r="C7083" s="40" t="s">
        <v>117</v>
      </c>
      <c r="D7083" s="40" t="s">
        <v>2456</v>
      </c>
      <c r="E7083" s="88" t="s">
        <v>3018</v>
      </c>
      <c r="F7083" s="40" t="s">
        <v>2462</v>
      </c>
      <c r="G7083" s="81" t="s">
        <v>3080</v>
      </c>
      <c r="H7083" s="9" t="s">
        <v>2463</v>
      </c>
      <c r="I7083" s="102">
        <v>5000</v>
      </c>
      <c r="J7083" s="102">
        <v>0</v>
      </c>
      <c r="K7083" s="102"/>
      <c r="L7083" s="102">
        <f t="shared" si="2478"/>
        <v>0</v>
      </c>
      <c r="M7083" s="102">
        <v>0</v>
      </c>
      <c r="N7083" s="102"/>
      <c r="O7083" s="102"/>
      <c r="P7083" s="102">
        <f t="shared" si="2481"/>
        <v>0</v>
      </c>
      <c r="Q7083" s="102" t="str">
        <f t="shared" si="2482"/>
        <v>-</v>
      </c>
      <c r="R7083" s="35"/>
    </row>
    <row r="7084" spans="1:18" x14ac:dyDescent="0.3">
      <c r="A7084" s="40" t="s">
        <v>2454</v>
      </c>
      <c r="B7084" s="40" t="s">
        <v>111</v>
      </c>
      <c r="C7084" s="40" t="s">
        <v>117</v>
      </c>
      <c r="D7084" s="40" t="s">
        <v>2456</v>
      </c>
      <c r="E7084" s="88" t="s">
        <v>3031</v>
      </c>
      <c r="F7084" s="40"/>
      <c r="G7084" s="81" t="s">
        <v>3080</v>
      </c>
      <c r="H7084" s="9" t="s">
        <v>18</v>
      </c>
      <c r="I7084" s="102">
        <v>56000</v>
      </c>
      <c r="J7084" s="102">
        <v>36000</v>
      </c>
      <c r="K7084" s="102"/>
      <c r="L7084" s="102">
        <f t="shared" si="2478"/>
        <v>6000</v>
      </c>
      <c r="M7084" s="102">
        <v>0</v>
      </c>
      <c r="N7084" s="102">
        <v>3000</v>
      </c>
      <c r="O7084" s="102">
        <v>3000</v>
      </c>
      <c r="P7084" s="102">
        <f t="shared" si="2481"/>
        <v>6000</v>
      </c>
      <c r="Q7084" s="102">
        <f t="shared" si="2482"/>
        <v>16.666666666666664</v>
      </c>
      <c r="R7084" s="35"/>
    </row>
    <row r="7085" spans="1:18" x14ac:dyDescent="0.3">
      <c r="A7085" s="40" t="s">
        <v>2454</v>
      </c>
      <c r="B7085" s="40" t="s">
        <v>111</v>
      </c>
      <c r="C7085" s="40" t="s">
        <v>117</v>
      </c>
      <c r="D7085" s="40" t="s">
        <v>2456</v>
      </c>
      <c r="E7085" s="88" t="s">
        <v>3032</v>
      </c>
      <c r="F7085" s="40"/>
      <c r="G7085" s="81" t="s">
        <v>3080</v>
      </c>
      <c r="H7085" s="9" t="s">
        <v>19</v>
      </c>
      <c r="I7085" s="102">
        <v>48000</v>
      </c>
      <c r="J7085" s="102">
        <v>26000</v>
      </c>
      <c r="K7085" s="102"/>
      <c r="L7085" s="102">
        <f t="shared" si="2478"/>
        <v>4320</v>
      </c>
      <c r="M7085" s="102">
        <v>0</v>
      </c>
      <c r="N7085" s="102">
        <v>2160</v>
      </c>
      <c r="O7085" s="102">
        <v>2160</v>
      </c>
      <c r="P7085" s="102">
        <f t="shared" si="2481"/>
        <v>4320</v>
      </c>
      <c r="Q7085" s="102">
        <f t="shared" si="2482"/>
        <v>16.615384615384617</v>
      </c>
      <c r="R7085" s="35"/>
    </row>
    <row r="7086" spans="1:18" x14ac:dyDescent="0.3">
      <c r="A7086" s="40" t="s">
        <v>2454</v>
      </c>
      <c r="B7086" s="40" t="s">
        <v>111</v>
      </c>
      <c r="C7086" s="40" t="s">
        <v>117</v>
      </c>
      <c r="D7086" s="40" t="s">
        <v>2456</v>
      </c>
      <c r="E7086" s="88" t="s">
        <v>3026</v>
      </c>
      <c r="F7086" s="40"/>
      <c r="G7086" s="81" t="s">
        <v>3080</v>
      </c>
      <c r="H7086" s="9" t="s">
        <v>20</v>
      </c>
      <c r="I7086" s="102">
        <v>80000</v>
      </c>
      <c r="J7086" s="102">
        <v>25000</v>
      </c>
      <c r="K7086" s="102"/>
      <c r="L7086" s="102">
        <f t="shared" si="2478"/>
        <v>4170</v>
      </c>
      <c r="M7086" s="102">
        <v>0</v>
      </c>
      <c r="N7086" s="102">
        <v>2085</v>
      </c>
      <c r="O7086" s="102">
        <v>2085</v>
      </c>
      <c r="P7086" s="102">
        <f t="shared" si="2481"/>
        <v>4170</v>
      </c>
      <c r="Q7086" s="102">
        <f t="shared" si="2482"/>
        <v>16.68</v>
      </c>
      <c r="R7086" s="35"/>
    </row>
    <row r="7087" spans="1:18" x14ac:dyDescent="0.3">
      <c r="A7087" s="40" t="s">
        <v>2454</v>
      </c>
      <c r="B7087" s="40" t="s">
        <v>111</v>
      </c>
      <c r="C7087" s="40" t="s">
        <v>117</v>
      </c>
      <c r="D7087" s="40" t="s">
        <v>2456</v>
      </c>
      <c r="E7087" s="88" t="s">
        <v>3033</v>
      </c>
      <c r="F7087" s="40"/>
      <c r="G7087" s="81" t="s">
        <v>3080</v>
      </c>
      <c r="H7087" s="9" t="s">
        <v>21</v>
      </c>
      <c r="I7087" s="102">
        <v>12000</v>
      </c>
      <c r="J7087" s="102">
        <v>2000</v>
      </c>
      <c r="K7087" s="102"/>
      <c r="L7087" s="102">
        <f t="shared" si="2478"/>
        <v>1000</v>
      </c>
      <c r="M7087" s="102">
        <v>0</v>
      </c>
      <c r="N7087" s="102">
        <v>500</v>
      </c>
      <c r="O7087" s="102">
        <v>500</v>
      </c>
      <c r="P7087" s="102">
        <f t="shared" si="2481"/>
        <v>1000</v>
      </c>
      <c r="Q7087" s="102">
        <f t="shared" si="2482"/>
        <v>50</v>
      </c>
      <c r="R7087" s="35"/>
    </row>
    <row r="7088" spans="1:18" s="33" customFormat="1" x14ac:dyDescent="0.3">
      <c r="A7088" s="41" t="s">
        <v>2454</v>
      </c>
      <c r="B7088" s="41" t="s">
        <v>111</v>
      </c>
      <c r="C7088" s="41" t="s">
        <v>117</v>
      </c>
      <c r="D7088" s="41" t="s">
        <v>2456</v>
      </c>
      <c r="E7088" s="41" t="s">
        <v>321</v>
      </c>
      <c r="F7088" s="40" t="s">
        <v>0</v>
      </c>
      <c r="G7088" s="81" t="s">
        <v>0</v>
      </c>
      <c r="H7088" s="16" t="s">
        <v>23</v>
      </c>
      <c r="I7088" s="104">
        <f>SUM(I7089:I7090)</f>
        <v>75000</v>
      </c>
      <c r="J7088" s="104">
        <f>SUM(J7089:J7090)</f>
        <v>45000</v>
      </c>
      <c r="K7088" s="104">
        <f>SUM(K7089:K7090)</f>
        <v>0</v>
      </c>
      <c r="L7088" s="104">
        <f t="shared" ref="L7088:L7151" si="2500">SUM(M7088:O7088)</f>
        <v>7500</v>
      </c>
      <c r="M7088" s="104">
        <f>SUM(M7089:M7090)</f>
        <v>0</v>
      </c>
      <c r="N7088" s="104">
        <f t="shared" ref="N7088:O7088" si="2501">SUM(N7089:N7090)</f>
        <v>3750</v>
      </c>
      <c r="O7088" s="104">
        <f t="shared" si="2501"/>
        <v>3750</v>
      </c>
      <c r="P7088" s="104">
        <f t="shared" si="2481"/>
        <v>7500</v>
      </c>
      <c r="Q7088" s="104">
        <f t="shared" si="2482"/>
        <v>16.666666666666664</v>
      </c>
      <c r="R7088" s="35"/>
    </row>
    <row r="7089" spans="1:18" x14ac:dyDescent="0.3">
      <c r="A7089" s="40" t="s">
        <v>2454</v>
      </c>
      <c r="B7089" s="40" t="s">
        <v>111</v>
      </c>
      <c r="C7089" s="40" t="s">
        <v>117</v>
      </c>
      <c r="D7089" s="40" t="s">
        <v>2456</v>
      </c>
      <c r="E7089" s="88" t="s">
        <v>3035</v>
      </c>
      <c r="F7089" s="40"/>
      <c r="G7089" s="81" t="s">
        <v>3080</v>
      </c>
      <c r="H7089" s="9" t="s">
        <v>23</v>
      </c>
      <c r="I7089" s="102">
        <v>70000</v>
      </c>
      <c r="J7089" s="102">
        <v>45000</v>
      </c>
      <c r="K7089" s="102"/>
      <c r="L7089" s="102">
        <f t="shared" si="2500"/>
        <v>7500</v>
      </c>
      <c r="M7089" s="102">
        <v>0</v>
      </c>
      <c r="N7089" s="102">
        <v>3750</v>
      </c>
      <c r="O7089" s="102">
        <v>3750</v>
      </c>
      <c r="P7089" s="102">
        <f t="shared" si="2481"/>
        <v>7500</v>
      </c>
      <c r="Q7089" s="102">
        <f t="shared" si="2482"/>
        <v>16.666666666666664</v>
      </c>
      <c r="R7089" s="35"/>
    </row>
    <row r="7090" spans="1:18" x14ac:dyDescent="0.3">
      <c r="A7090" s="40" t="s">
        <v>2454</v>
      </c>
      <c r="B7090" s="40" t="s">
        <v>111</v>
      </c>
      <c r="C7090" s="40" t="s">
        <v>117</v>
      </c>
      <c r="D7090" s="40" t="s">
        <v>2456</v>
      </c>
      <c r="E7090" s="88" t="s">
        <v>3035</v>
      </c>
      <c r="F7090" s="40" t="s">
        <v>2464</v>
      </c>
      <c r="G7090" s="81" t="s">
        <v>3080</v>
      </c>
      <c r="H7090" s="9" t="s">
        <v>2465</v>
      </c>
      <c r="I7090" s="102">
        <v>5000</v>
      </c>
      <c r="J7090" s="102">
        <v>0</v>
      </c>
      <c r="K7090" s="102"/>
      <c r="L7090" s="102">
        <f t="shared" si="2500"/>
        <v>0</v>
      </c>
      <c r="M7090" s="102">
        <v>0</v>
      </c>
      <c r="N7090" s="102"/>
      <c r="O7090" s="102"/>
      <c r="P7090" s="102">
        <f t="shared" si="2481"/>
        <v>0</v>
      </c>
      <c r="Q7090" s="102" t="str">
        <f t="shared" si="2482"/>
        <v>-</v>
      </c>
      <c r="R7090" s="35"/>
    </row>
    <row r="7091" spans="1:18" x14ac:dyDescent="0.3">
      <c r="A7091" s="40" t="s">
        <v>2454</v>
      </c>
      <c r="B7091" s="40" t="s">
        <v>111</v>
      </c>
      <c r="C7091" s="40" t="s">
        <v>117</v>
      </c>
      <c r="D7091" s="40" t="s">
        <v>2456</v>
      </c>
      <c r="E7091" s="88" t="s">
        <v>3036</v>
      </c>
      <c r="F7091" s="40"/>
      <c r="G7091" s="81" t="s">
        <v>3080</v>
      </c>
      <c r="H7091" s="9" t="s">
        <v>24</v>
      </c>
      <c r="I7091" s="102">
        <v>17000</v>
      </c>
      <c r="J7091" s="102">
        <v>2000</v>
      </c>
      <c r="K7091" s="102"/>
      <c r="L7091" s="102">
        <f t="shared" si="2500"/>
        <v>0</v>
      </c>
      <c r="M7091" s="102">
        <v>0</v>
      </c>
      <c r="N7091" s="102"/>
      <c r="O7091" s="102"/>
      <c r="P7091" s="102">
        <f t="shared" si="2481"/>
        <v>0</v>
      </c>
      <c r="Q7091" s="102">
        <f t="shared" si="2482"/>
        <v>0</v>
      </c>
      <c r="R7091" s="35"/>
    </row>
    <row r="7092" spans="1:18" x14ac:dyDescent="0.3">
      <c r="A7092" s="41" t="s">
        <v>2454</v>
      </c>
      <c r="B7092" s="41" t="s">
        <v>111</v>
      </c>
      <c r="C7092" s="41" t="s">
        <v>117</v>
      </c>
      <c r="D7092" s="41" t="s">
        <v>2456</v>
      </c>
      <c r="E7092" s="41" t="s">
        <v>127</v>
      </c>
      <c r="F7092" s="40" t="s">
        <v>0</v>
      </c>
      <c r="G7092" s="81" t="s">
        <v>0</v>
      </c>
      <c r="H7092" s="6" t="s">
        <v>25</v>
      </c>
      <c r="I7092" s="104">
        <f>SUM(I7093:I7101)</f>
        <v>389600</v>
      </c>
      <c r="J7092" s="104">
        <f>SUM(J7093:J7101)</f>
        <v>139601</v>
      </c>
      <c r="K7092" s="104">
        <f>SUM(K7093:K7101)</f>
        <v>0</v>
      </c>
      <c r="L7092" s="104">
        <f t="shared" si="2500"/>
        <v>24021</v>
      </c>
      <c r="M7092" s="104">
        <f>SUM(M7093:M7101)</f>
        <v>739</v>
      </c>
      <c r="N7092" s="104">
        <f t="shared" ref="N7092:O7092" si="2502">SUM(N7093:N7101)</f>
        <v>11691</v>
      </c>
      <c r="O7092" s="104">
        <f t="shared" si="2502"/>
        <v>11591</v>
      </c>
      <c r="P7092" s="104">
        <f t="shared" ref="P7092:P7155" si="2503">K7092+L7092</f>
        <v>24021</v>
      </c>
      <c r="Q7092" s="104">
        <f t="shared" ref="Q7092:Q7155" si="2504">IF(J7092=0,"-",P7092/J7092*100)</f>
        <v>17.206896798733535</v>
      </c>
      <c r="R7092" s="35"/>
    </row>
    <row r="7093" spans="1:18" x14ac:dyDescent="0.3">
      <c r="A7093" s="40" t="s">
        <v>2454</v>
      </c>
      <c r="B7093" s="40" t="s">
        <v>111</v>
      </c>
      <c r="C7093" s="40" t="s">
        <v>117</v>
      </c>
      <c r="D7093" s="40" t="s">
        <v>2456</v>
      </c>
      <c r="E7093" s="88" t="s">
        <v>3019</v>
      </c>
      <c r="F7093" s="40"/>
      <c r="G7093" s="81" t="s">
        <v>3080</v>
      </c>
      <c r="H7093" s="9" t="s">
        <v>25</v>
      </c>
      <c r="I7093" s="102">
        <v>250000</v>
      </c>
      <c r="J7093" s="102">
        <v>0</v>
      </c>
      <c r="K7093" s="102"/>
      <c r="L7093" s="102">
        <f t="shared" si="2500"/>
        <v>0</v>
      </c>
      <c r="M7093" s="102">
        <v>0</v>
      </c>
      <c r="N7093" s="102"/>
      <c r="O7093" s="102"/>
      <c r="P7093" s="102">
        <f t="shared" si="2503"/>
        <v>0</v>
      </c>
      <c r="Q7093" s="102" t="str">
        <f t="shared" si="2504"/>
        <v>-</v>
      </c>
      <c r="R7093" s="35"/>
    </row>
    <row r="7094" spans="1:18" x14ac:dyDescent="0.3">
      <c r="A7094" s="40" t="s">
        <v>2454</v>
      </c>
      <c r="B7094" s="40" t="s">
        <v>111</v>
      </c>
      <c r="C7094" s="40" t="s">
        <v>117</v>
      </c>
      <c r="D7094" s="40" t="s">
        <v>2456</v>
      </c>
      <c r="E7094" s="88" t="s">
        <v>3019</v>
      </c>
      <c r="F7094" s="40" t="s">
        <v>2466</v>
      </c>
      <c r="G7094" s="81" t="s">
        <v>3079</v>
      </c>
      <c r="H7094" s="9" t="s">
        <v>135</v>
      </c>
      <c r="I7094" s="102">
        <v>5500</v>
      </c>
      <c r="J7094" s="102">
        <v>5500</v>
      </c>
      <c r="K7094" s="102"/>
      <c r="L7094" s="102">
        <f t="shared" si="2500"/>
        <v>1589</v>
      </c>
      <c r="M7094" s="102">
        <v>489</v>
      </c>
      <c r="N7094" s="102">
        <v>600</v>
      </c>
      <c r="O7094" s="102">
        <v>500</v>
      </c>
      <c r="P7094" s="102">
        <f t="shared" si="2503"/>
        <v>1589</v>
      </c>
      <c r="Q7094" s="102">
        <f t="shared" si="2504"/>
        <v>28.890909090909091</v>
      </c>
      <c r="R7094" s="35"/>
    </row>
    <row r="7095" spans="1:18" x14ac:dyDescent="0.3">
      <c r="A7095" s="40" t="s">
        <v>2454</v>
      </c>
      <c r="B7095" s="40" t="s">
        <v>111</v>
      </c>
      <c r="C7095" s="40" t="s">
        <v>117</v>
      </c>
      <c r="D7095" s="40" t="s">
        <v>2456</v>
      </c>
      <c r="E7095" s="88" t="s">
        <v>3019</v>
      </c>
      <c r="F7095" s="40" t="s">
        <v>2467</v>
      </c>
      <c r="G7095" s="81" t="s">
        <v>3080</v>
      </c>
      <c r="H7095" s="9" t="s">
        <v>2468</v>
      </c>
      <c r="I7095" s="102">
        <v>500</v>
      </c>
      <c r="J7095" s="102">
        <v>500</v>
      </c>
      <c r="K7095" s="102"/>
      <c r="L7095" s="102">
        <f t="shared" si="2500"/>
        <v>250</v>
      </c>
      <c r="M7095" s="102">
        <v>250</v>
      </c>
      <c r="N7095" s="102"/>
      <c r="O7095" s="102"/>
      <c r="P7095" s="102">
        <f t="shared" si="2503"/>
        <v>250</v>
      </c>
      <c r="Q7095" s="102">
        <f t="shared" si="2504"/>
        <v>50</v>
      </c>
      <c r="R7095" s="35"/>
    </row>
    <row r="7096" spans="1:18" x14ac:dyDescent="0.3">
      <c r="A7096" s="40" t="s">
        <v>2454</v>
      </c>
      <c r="B7096" s="40" t="s">
        <v>111</v>
      </c>
      <c r="C7096" s="40" t="s">
        <v>117</v>
      </c>
      <c r="D7096" s="40" t="s">
        <v>2456</v>
      </c>
      <c r="E7096" s="88" t="s">
        <v>3019</v>
      </c>
      <c r="F7096" s="40" t="s">
        <v>2469</v>
      </c>
      <c r="G7096" s="81" t="s">
        <v>3080</v>
      </c>
      <c r="H7096" s="9" t="s">
        <v>2470</v>
      </c>
      <c r="I7096" s="102">
        <v>100000</v>
      </c>
      <c r="J7096" s="102">
        <v>100000</v>
      </c>
      <c r="K7096" s="102"/>
      <c r="L7096" s="102">
        <f t="shared" si="2500"/>
        <v>16600</v>
      </c>
      <c r="M7096" s="102">
        <v>0</v>
      </c>
      <c r="N7096" s="102">
        <v>8300</v>
      </c>
      <c r="O7096" s="102">
        <v>8300</v>
      </c>
      <c r="P7096" s="102">
        <f t="shared" si="2503"/>
        <v>16600</v>
      </c>
      <c r="Q7096" s="102">
        <f t="shared" si="2504"/>
        <v>16.600000000000001</v>
      </c>
      <c r="R7096" s="35"/>
    </row>
    <row r="7097" spans="1:18" ht="20.399999999999999" x14ac:dyDescent="0.3">
      <c r="A7097" s="40" t="s">
        <v>2454</v>
      </c>
      <c r="B7097" s="40" t="s">
        <v>111</v>
      </c>
      <c r="C7097" s="40" t="s">
        <v>117</v>
      </c>
      <c r="D7097" s="40" t="s">
        <v>2456</v>
      </c>
      <c r="E7097" s="88" t="s">
        <v>3019</v>
      </c>
      <c r="F7097" s="40" t="s">
        <v>2471</v>
      </c>
      <c r="G7097" s="81" t="s">
        <v>3080</v>
      </c>
      <c r="H7097" s="9" t="s">
        <v>141</v>
      </c>
      <c r="I7097" s="102">
        <v>100</v>
      </c>
      <c r="J7097" s="102">
        <v>100</v>
      </c>
      <c r="K7097" s="102"/>
      <c r="L7097" s="102">
        <f t="shared" si="2500"/>
        <v>0</v>
      </c>
      <c r="M7097" s="102">
        <v>0</v>
      </c>
      <c r="N7097" s="102"/>
      <c r="O7097" s="102"/>
      <c r="P7097" s="102">
        <f t="shared" si="2503"/>
        <v>0</v>
      </c>
      <c r="Q7097" s="102">
        <f t="shared" si="2504"/>
        <v>0</v>
      </c>
      <c r="R7097" s="35"/>
    </row>
    <row r="7098" spans="1:18" x14ac:dyDescent="0.3">
      <c r="A7098" s="40" t="s">
        <v>2454</v>
      </c>
      <c r="B7098" s="40" t="s">
        <v>111</v>
      </c>
      <c r="C7098" s="40" t="s">
        <v>117</v>
      </c>
      <c r="D7098" s="40" t="s">
        <v>2456</v>
      </c>
      <c r="E7098" s="88" t="s">
        <v>3019</v>
      </c>
      <c r="F7098" s="40" t="s">
        <v>2472</v>
      </c>
      <c r="G7098" s="81" t="s">
        <v>3080</v>
      </c>
      <c r="H7098" s="9" t="s">
        <v>2473</v>
      </c>
      <c r="I7098" s="102">
        <v>15000</v>
      </c>
      <c r="J7098" s="102">
        <v>15000</v>
      </c>
      <c r="K7098" s="102"/>
      <c r="L7098" s="102">
        <f t="shared" si="2500"/>
        <v>2500</v>
      </c>
      <c r="M7098" s="102">
        <v>0</v>
      </c>
      <c r="N7098" s="102">
        <v>1250</v>
      </c>
      <c r="O7098" s="102">
        <v>1250</v>
      </c>
      <c r="P7098" s="102">
        <f t="shared" si="2503"/>
        <v>2500</v>
      </c>
      <c r="Q7098" s="102">
        <f t="shared" si="2504"/>
        <v>16.666666666666664</v>
      </c>
      <c r="R7098" s="35"/>
    </row>
    <row r="7099" spans="1:18" ht="20.399999999999999" x14ac:dyDescent="0.3">
      <c r="A7099" s="40" t="s">
        <v>2454</v>
      </c>
      <c r="B7099" s="40" t="s">
        <v>111</v>
      </c>
      <c r="C7099" s="40" t="s">
        <v>117</v>
      </c>
      <c r="D7099" s="40" t="s">
        <v>2456</v>
      </c>
      <c r="E7099" s="88" t="s">
        <v>3019</v>
      </c>
      <c r="F7099" s="40" t="s">
        <v>2474</v>
      </c>
      <c r="G7099" s="81" t="s">
        <v>3080</v>
      </c>
      <c r="H7099" s="9" t="s">
        <v>2475</v>
      </c>
      <c r="I7099" s="102">
        <v>0</v>
      </c>
      <c r="J7099" s="102">
        <v>0</v>
      </c>
      <c r="K7099" s="102"/>
      <c r="L7099" s="102">
        <f t="shared" si="2500"/>
        <v>0</v>
      </c>
      <c r="M7099" s="102">
        <v>0</v>
      </c>
      <c r="N7099" s="102"/>
      <c r="O7099" s="102"/>
      <c r="P7099" s="102">
        <f t="shared" si="2503"/>
        <v>0</v>
      </c>
      <c r="Q7099" s="102" t="str">
        <f t="shared" si="2504"/>
        <v>-</v>
      </c>
      <c r="R7099" s="35"/>
    </row>
    <row r="7100" spans="1:18" x14ac:dyDescent="0.3">
      <c r="A7100" s="40" t="s">
        <v>2454</v>
      </c>
      <c r="B7100" s="40" t="s">
        <v>111</v>
      </c>
      <c r="C7100" s="40" t="s">
        <v>117</v>
      </c>
      <c r="D7100" s="40" t="s">
        <v>2456</v>
      </c>
      <c r="E7100" s="88" t="s">
        <v>3019</v>
      </c>
      <c r="F7100" s="40" t="s">
        <v>2476</v>
      </c>
      <c r="G7100" s="81" t="s">
        <v>3080</v>
      </c>
      <c r="H7100" s="9" t="s">
        <v>2477</v>
      </c>
      <c r="I7100" s="103"/>
      <c r="J7100" s="103">
        <v>1</v>
      </c>
      <c r="K7100" s="103"/>
      <c r="L7100" s="103">
        <f t="shared" si="2500"/>
        <v>0</v>
      </c>
      <c r="M7100" s="103">
        <v>0</v>
      </c>
      <c r="N7100" s="103"/>
      <c r="O7100" s="103"/>
      <c r="P7100" s="102">
        <f t="shared" si="2503"/>
        <v>0</v>
      </c>
      <c r="Q7100" s="102">
        <f t="shared" si="2504"/>
        <v>0</v>
      </c>
      <c r="R7100" s="35"/>
    </row>
    <row r="7101" spans="1:18" x14ac:dyDescent="0.3">
      <c r="A7101" s="40" t="s">
        <v>2454</v>
      </c>
      <c r="B7101" s="40" t="s">
        <v>111</v>
      </c>
      <c r="C7101" s="40" t="s">
        <v>117</v>
      </c>
      <c r="D7101" s="40" t="s">
        <v>2456</v>
      </c>
      <c r="E7101" s="88" t="s">
        <v>3019</v>
      </c>
      <c r="F7101" s="40" t="s">
        <v>2478</v>
      </c>
      <c r="G7101" s="81" t="s">
        <v>3080</v>
      </c>
      <c r="H7101" s="9" t="s">
        <v>2479</v>
      </c>
      <c r="I7101" s="102">
        <v>18500</v>
      </c>
      <c r="J7101" s="102">
        <v>18500</v>
      </c>
      <c r="K7101" s="102"/>
      <c r="L7101" s="102">
        <f t="shared" si="2500"/>
        <v>3082</v>
      </c>
      <c r="M7101" s="102">
        <v>0</v>
      </c>
      <c r="N7101" s="102">
        <v>1541</v>
      </c>
      <c r="O7101" s="102">
        <v>1541</v>
      </c>
      <c r="P7101" s="102">
        <f t="shared" si="2503"/>
        <v>3082</v>
      </c>
      <c r="Q7101" s="102">
        <f t="shared" si="2504"/>
        <v>16.659459459459462</v>
      </c>
      <c r="R7101" s="35"/>
    </row>
    <row r="7102" spans="1:18" s="34" customFormat="1" ht="20.399999999999999" x14ac:dyDescent="0.3">
      <c r="A7102" s="43" t="s">
        <v>0</v>
      </c>
      <c r="B7102" s="43" t="s">
        <v>0</v>
      </c>
      <c r="C7102" s="43" t="s">
        <v>0</v>
      </c>
      <c r="D7102" s="49" t="s">
        <v>0</v>
      </c>
      <c r="E7102" s="49" t="s">
        <v>0</v>
      </c>
      <c r="F7102" s="49" t="s">
        <v>0</v>
      </c>
      <c r="G7102" s="49" t="s">
        <v>0</v>
      </c>
      <c r="H7102" s="21" t="s">
        <v>35</v>
      </c>
      <c r="I7102" s="112">
        <f>SUM(I7103)</f>
        <v>380100</v>
      </c>
      <c r="J7102" s="112">
        <f>SUM(J7103)</f>
        <v>20100</v>
      </c>
      <c r="K7102" s="112">
        <f>SUM(K7103)</f>
        <v>0</v>
      </c>
      <c r="L7102" s="112">
        <f t="shared" si="2500"/>
        <v>0</v>
      </c>
      <c r="M7102" s="112">
        <f>SUM(M7103)</f>
        <v>0</v>
      </c>
      <c r="N7102" s="112">
        <f t="shared" ref="N7102:O7102" si="2505">SUM(N7103)</f>
        <v>0</v>
      </c>
      <c r="O7102" s="112">
        <f t="shared" si="2505"/>
        <v>0</v>
      </c>
      <c r="P7102" s="112">
        <f t="shared" si="2503"/>
        <v>0</v>
      </c>
      <c r="Q7102" s="112">
        <f t="shared" si="2504"/>
        <v>0</v>
      </c>
      <c r="R7102" s="35"/>
    </row>
    <row r="7103" spans="1:18" x14ac:dyDescent="0.3">
      <c r="A7103" s="40" t="s">
        <v>2454</v>
      </c>
      <c r="B7103" s="40" t="s">
        <v>111</v>
      </c>
      <c r="C7103" s="40" t="s">
        <v>117</v>
      </c>
      <c r="D7103" s="40" t="s">
        <v>2456</v>
      </c>
      <c r="E7103" s="52" t="s">
        <v>142</v>
      </c>
      <c r="F7103" s="52" t="s">
        <v>0</v>
      </c>
      <c r="G7103" s="52" t="s">
        <v>0</v>
      </c>
      <c r="H7103" s="6" t="s">
        <v>27</v>
      </c>
      <c r="I7103" s="104">
        <f>SUM(I7104,I7117)</f>
        <v>380100</v>
      </c>
      <c r="J7103" s="104">
        <f>SUM(J7104,J7117)</f>
        <v>20100</v>
      </c>
      <c r="K7103" s="104">
        <f>SUM(K7104,K7117)</f>
        <v>0</v>
      </c>
      <c r="L7103" s="104">
        <f t="shared" si="2500"/>
        <v>0</v>
      </c>
      <c r="M7103" s="104">
        <f>SUM(M7104,M7117)</f>
        <v>0</v>
      </c>
      <c r="N7103" s="104">
        <f t="shared" ref="N7103:O7103" si="2506">SUM(N7104,N7117)</f>
        <v>0</v>
      </c>
      <c r="O7103" s="104">
        <f t="shared" si="2506"/>
        <v>0</v>
      </c>
      <c r="P7103" s="104">
        <f t="shared" si="2503"/>
        <v>0</v>
      </c>
      <c r="Q7103" s="104">
        <f t="shared" si="2504"/>
        <v>0</v>
      </c>
      <c r="R7103" s="35"/>
    </row>
    <row r="7104" spans="1:18" x14ac:dyDescent="0.3">
      <c r="A7104" s="41" t="s">
        <v>2454</v>
      </c>
      <c r="B7104" s="41" t="s">
        <v>111</v>
      </c>
      <c r="C7104" s="41" t="s">
        <v>117</v>
      </c>
      <c r="D7104" s="41" t="s">
        <v>2456</v>
      </c>
      <c r="E7104" s="41" t="s">
        <v>143</v>
      </c>
      <c r="F7104" s="40" t="s">
        <v>0</v>
      </c>
      <c r="G7104" s="81" t="s">
        <v>0</v>
      </c>
      <c r="H7104" s="6" t="s">
        <v>30</v>
      </c>
      <c r="I7104" s="104">
        <f>SUM(I7105:I7116)</f>
        <v>360000</v>
      </c>
      <c r="J7104" s="104">
        <f>SUM(J7105:J7116)</f>
        <v>0</v>
      </c>
      <c r="K7104" s="104">
        <f>SUM(K7105:K7116)</f>
        <v>0</v>
      </c>
      <c r="L7104" s="104">
        <f t="shared" si="2500"/>
        <v>0</v>
      </c>
      <c r="M7104" s="104">
        <f>SUM(M7105:M7116)</f>
        <v>0</v>
      </c>
      <c r="N7104" s="104">
        <f t="shared" ref="N7104:O7104" si="2507">SUM(N7105:N7116)</f>
        <v>0</v>
      </c>
      <c r="O7104" s="104">
        <f t="shared" si="2507"/>
        <v>0</v>
      </c>
      <c r="P7104" s="104">
        <f t="shared" si="2503"/>
        <v>0</v>
      </c>
      <c r="Q7104" s="104" t="str">
        <f t="shared" si="2504"/>
        <v>-</v>
      </c>
      <c r="R7104" s="35"/>
    </row>
    <row r="7105" spans="1:18" x14ac:dyDescent="0.3">
      <c r="A7105" s="40" t="s">
        <v>2454</v>
      </c>
      <c r="B7105" s="40" t="s">
        <v>111</v>
      </c>
      <c r="C7105" s="40" t="s">
        <v>117</v>
      </c>
      <c r="D7105" s="40" t="s">
        <v>2456</v>
      </c>
      <c r="E7105" s="88" t="s">
        <v>3020</v>
      </c>
      <c r="F7105" s="40" t="s">
        <v>2480</v>
      </c>
      <c r="G7105" s="81" t="s">
        <v>3081</v>
      </c>
      <c r="H7105" s="9" t="s">
        <v>2481</v>
      </c>
      <c r="I7105" s="102">
        <v>0</v>
      </c>
      <c r="J7105" s="102">
        <v>0</v>
      </c>
      <c r="K7105" s="102"/>
      <c r="L7105" s="102">
        <f t="shared" si="2500"/>
        <v>0</v>
      </c>
      <c r="M7105" s="102">
        <v>0</v>
      </c>
      <c r="N7105" s="102"/>
      <c r="O7105" s="102"/>
      <c r="P7105" s="102">
        <f t="shared" si="2503"/>
        <v>0</v>
      </c>
      <c r="Q7105" s="102" t="str">
        <f t="shared" si="2504"/>
        <v>-</v>
      </c>
      <c r="R7105" s="35"/>
    </row>
    <row r="7106" spans="1:18" x14ac:dyDescent="0.3">
      <c r="A7106" s="40" t="s">
        <v>2454</v>
      </c>
      <c r="B7106" s="40" t="s">
        <v>111</v>
      </c>
      <c r="C7106" s="40" t="s">
        <v>117</v>
      </c>
      <c r="D7106" s="40" t="s">
        <v>2456</v>
      </c>
      <c r="E7106" s="88" t="s">
        <v>3020</v>
      </c>
      <c r="F7106" s="40" t="s">
        <v>2482</v>
      </c>
      <c r="G7106" s="81" t="s">
        <v>3082</v>
      </c>
      <c r="H7106" s="9" t="s">
        <v>2483</v>
      </c>
      <c r="I7106" s="102">
        <v>0</v>
      </c>
      <c r="J7106" s="102">
        <v>0</v>
      </c>
      <c r="K7106" s="102"/>
      <c r="L7106" s="102">
        <f t="shared" si="2500"/>
        <v>0</v>
      </c>
      <c r="M7106" s="102">
        <v>0</v>
      </c>
      <c r="N7106" s="102"/>
      <c r="O7106" s="102"/>
      <c r="P7106" s="102">
        <f t="shared" si="2503"/>
        <v>0</v>
      </c>
      <c r="Q7106" s="102" t="str">
        <f t="shared" si="2504"/>
        <v>-</v>
      </c>
      <c r="R7106" s="35"/>
    </row>
    <row r="7107" spans="1:18" x14ac:dyDescent="0.3">
      <c r="A7107" s="40" t="s">
        <v>2454</v>
      </c>
      <c r="B7107" s="40" t="s">
        <v>111</v>
      </c>
      <c r="C7107" s="40" t="s">
        <v>117</v>
      </c>
      <c r="D7107" s="40" t="s">
        <v>2456</v>
      </c>
      <c r="E7107" s="88" t="s">
        <v>3020</v>
      </c>
      <c r="F7107" s="40" t="s">
        <v>2484</v>
      </c>
      <c r="G7107" s="81" t="s">
        <v>3082</v>
      </c>
      <c r="H7107" s="9" t="s">
        <v>2485</v>
      </c>
      <c r="I7107" s="102">
        <v>0</v>
      </c>
      <c r="J7107" s="102">
        <v>0</v>
      </c>
      <c r="K7107" s="102"/>
      <c r="L7107" s="102">
        <f t="shared" si="2500"/>
        <v>0</v>
      </c>
      <c r="M7107" s="102">
        <v>0</v>
      </c>
      <c r="N7107" s="102"/>
      <c r="O7107" s="102"/>
      <c r="P7107" s="102">
        <f t="shared" si="2503"/>
        <v>0</v>
      </c>
      <c r="Q7107" s="102" t="str">
        <f t="shared" si="2504"/>
        <v>-</v>
      </c>
      <c r="R7107" s="35"/>
    </row>
    <row r="7108" spans="1:18" x14ac:dyDescent="0.3">
      <c r="A7108" s="40" t="s">
        <v>2454</v>
      </c>
      <c r="B7108" s="40" t="s">
        <v>111</v>
      </c>
      <c r="C7108" s="40" t="s">
        <v>117</v>
      </c>
      <c r="D7108" s="40" t="s">
        <v>2456</v>
      </c>
      <c r="E7108" s="88" t="s">
        <v>3020</v>
      </c>
      <c r="F7108" s="40" t="s">
        <v>2486</v>
      </c>
      <c r="G7108" s="81" t="s">
        <v>3082</v>
      </c>
      <c r="H7108" s="9" t="s">
        <v>2487</v>
      </c>
      <c r="I7108" s="102">
        <v>200000</v>
      </c>
      <c r="J7108" s="102">
        <v>0</v>
      </c>
      <c r="K7108" s="102"/>
      <c r="L7108" s="102">
        <f t="shared" si="2500"/>
        <v>0</v>
      </c>
      <c r="M7108" s="102">
        <v>0</v>
      </c>
      <c r="N7108" s="102"/>
      <c r="O7108" s="102"/>
      <c r="P7108" s="102">
        <f t="shared" si="2503"/>
        <v>0</v>
      </c>
      <c r="Q7108" s="102" t="str">
        <f t="shared" si="2504"/>
        <v>-</v>
      </c>
      <c r="R7108" s="35"/>
    </row>
    <row r="7109" spans="1:18" x14ac:dyDescent="0.3">
      <c r="A7109" s="40" t="s">
        <v>2454</v>
      </c>
      <c r="B7109" s="40" t="s">
        <v>111</v>
      </c>
      <c r="C7109" s="40" t="s">
        <v>117</v>
      </c>
      <c r="D7109" s="40" t="s">
        <v>2456</v>
      </c>
      <c r="E7109" s="88" t="s">
        <v>3020</v>
      </c>
      <c r="F7109" s="40" t="s">
        <v>2488</v>
      </c>
      <c r="G7109" s="81" t="s">
        <v>3082</v>
      </c>
      <c r="H7109" s="9" t="s">
        <v>2489</v>
      </c>
      <c r="I7109" s="102">
        <v>12000</v>
      </c>
      <c r="J7109" s="102">
        <v>0</v>
      </c>
      <c r="K7109" s="102"/>
      <c r="L7109" s="102">
        <f t="shared" si="2500"/>
        <v>0</v>
      </c>
      <c r="M7109" s="102">
        <v>0</v>
      </c>
      <c r="N7109" s="102"/>
      <c r="O7109" s="102"/>
      <c r="P7109" s="102">
        <f t="shared" si="2503"/>
        <v>0</v>
      </c>
      <c r="Q7109" s="102" t="str">
        <f t="shared" si="2504"/>
        <v>-</v>
      </c>
      <c r="R7109" s="35"/>
    </row>
    <row r="7110" spans="1:18" x14ac:dyDescent="0.3">
      <c r="A7110" s="40" t="s">
        <v>2454</v>
      </c>
      <c r="B7110" s="40" t="s">
        <v>111</v>
      </c>
      <c r="C7110" s="40" t="s">
        <v>117</v>
      </c>
      <c r="D7110" s="40" t="s">
        <v>2456</v>
      </c>
      <c r="E7110" s="88" t="s">
        <v>3020</v>
      </c>
      <c r="F7110" s="40" t="s">
        <v>2490</v>
      </c>
      <c r="G7110" s="81" t="s">
        <v>3082</v>
      </c>
      <c r="H7110" s="9" t="s">
        <v>2491</v>
      </c>
      <c r="I7110" s="102">
        <v>18000</v>
      </c>
      <c r="J7110" s="102">
        <v>0</v>
      </c>
      <c r="K7110" s="102"/>
      <c r="L7110" s="102">
        <f t="shared" si="2500"/>
        <v>0</v>
      </c>
      <c r="M7110" s="102">
        <v>0</v>
      </c>
      <c r="N7110" s="102"/>
      <c r="O7110" s="102"/>
      <c r="P7110" s="102">
        <f t="shared" si="2503"/>
        <v>0</v>
      </c>
      <c r="Q7110" s="102" t="str">
        <f t="shared" si="2504"/>
        <v>-</v>
      </c>
      <c r="R7110" s="35"/>
    </row>
    <row r="7111" spans="1:18" x14ac:dyDescent="0.3">
      <c r="A7111" s="40" t="s">
        <v>2454</v>
      </c>
      <c r="B7111" s="40" t="s">
        <v>111</v>
      </c>
      <c r="C7111" s="40" t="s">
        <v>117</v>
      </c>
      <c r="D7111" s="40" t="s">
        <v>2456</v>
      </c>
      <c r="E7111" s="88" t="s">
        <v>3020</v>
      </c>
      <c r="F7111" s="40" t="s">
        <v>2492</v>
      </c>
      <c r="G7111" s="81" t="s">
        <v>3082</v>
      </c>
      <c r="H7111" s="9" t="s">
        <v>2493</v>
      </c>
      <c r="I7111" s="102">
        <v>40000</v>
      </c>
      <c r="J7111" s="102">
        <v>0</v>
      </c>
      <c r="K7111" s="102"/>
      <c r="L7111" s="102">
        <f t="shared" si="2500"/>
        <v>0</v>
      </c>
      <c r="M7111" s="102">
        <v>0</v>
      </c>
      <c r="N7111" s="102"/>
      <c r="O7111" s="102"/>
      <c r="P7111" s="102">
        <f t="shared" si="2503"/>
        <v>0</v>
      </c>
      <c r="Q7111" s="102" t="str">
        <f t="shared" si="2504"/>
        <v>-</v>
      </c>
      <c r="R7111" s="35"/>
    </row>
    <row r="7112" spans="1:18" x14ac:dyDescent="0.3">
      <c r="A7112" s="40" t="s">
        <v>2454</v>
      </c>
      <c r="B7112" s="40" t="s">
        <v>111</v>
      </c>
      <c r="C7112" s="40" t="s">
        <v>117</v>
      </c>
      <c r="D7112" s="40" t="s">
        <v>2456</v>
      </c>
      <c r="E7112" s="88" t="s">
        <v>3020</v>
      </c>
      <c r="F7112" s="40" t="s">
        <v>2494</v>
      </c>
      <c r="G7112" s="81" t="s">
        <v>3082</v>
      </c>
      <c r="H7112" s="9" t="s">
        <v>2495</v>
      </c>
      <c r="I7112" s="102">
        <v>5000</v>
      </c>
      <c r="J7112" s="102">
        <v>0</v>
      </c>
      <c r="K7112" s="102"/>
      <c r="L7112" s="102">
        <f t="shared" si="2500"/>
        <v>0</v>
      </c>
      <c r="M7112" s="102">
        <v>0</v>
      </c>
      <c r="N7112" s="102"/>
      <c r="O7112" s="102"/>
      <c r="P7112" s="102">
        <f t="shared" si="2503"/>
        <v>0</v>
      </c>
      <c r="Q7112" s="102" t="str">
        <f t="shared" si="2504"/>
        <v>-</v>
      </c>
      <c r="R7112" s="35"/>
    </row>
    <row r="7113" spans="1:18" x14ac:dyDescent="0.3">
      <c r="A7113" s="40" t="s">
        <v>2454</v>
      </c>
      <c r="B7113" s="40" t="s">
        <v>111</v>
      </c>
      <c r="C7113" s="40" t="s">
        <v>117</v>
      </c>
      <c r="D7113" s="40" t="s">
        <v>2456</v>
      </c>
      <c r="E7113" s="88" t="s">
        <v>3020</v>
      </c>
      <c r="F7113" s="40" t="s">
        <v>2496</v>
      </c>
      <c r="G7113" s="81" t="s">
        <v>3082</v>
      </c>
      <c r="H7113" s="9" t="s">
        <v>2497</v>
      </c>
      <c r="I7113" s="102">
        <v>58000</v>
      </c>
      <c r="J7113" s="102">
        <v>0</v>
      </c>
      <c r="K7113" s="102"/>
      <c r="L7113" s="102">
        <f t="shared" si="2500"/>
        <v>0</v>
      </c>
      <c r="M7113" s="102">
        <v>0</v>
      </c>
      <c r="N7113" s="102"/>
      <c r="O7113" s="102"/>
      <c r="P7113" s="102">
        <f t="shared" si="2503"/>
        <v>0</v>
      </c>
      <c r="Q7113" s="102" t="str">
        <f t="shared" si="2504"/>
        <v>-</v>
      </c>
      <c r="R7113" s="35"/>
    </row>
    <row r="7114" spans="1:18" x14ac:dyDescent="0.3">
      <c r="A7114" s="40" t="s">
        <v>2454</v>
      </c>
      <c r="B7114" s="40" t="s">
        <v>111</v>
      </c>
      <c r="C7114" s="40" t="s">
        <v>117</v>
      </c>
      <c r="D7114" s="40" t="s">
        <v>2456</v>
      </c>
      <c r="E7114" s="88" t="s">
        <v>3020</v>
      </c>
      <c r="F7114" s="40" t="s">
        <v>2498</v>
      </c>
      <c r="G7114" s="81" t="s">
        <v>3082</v>
      </c>
      <c r="H7114" s="9" t="s">
        <v>2499</v>
      </c>
      <c r="I7114" s="102">
        <v>8000</v>
      </c>
      <c r="J7114" s="102">
        <v>0</v>
      </c>
      <c r="K7114" s="102"/>
      <c r="L7114" s="102">
        <f t="shared" si="2500"/>
        <v>0</v>
      </c>
      <c r="M7114" s="102">
        <v>0</v>
      </c>
      <c r="N7114" s="102"/>
      <c r="O7114" s="102"/>
      <c r="P7114" s="102">
        <f t="shared" si="2503"/>
        <v>0</v>
      </c>
      <c r="Q7114" s="102" t="str">
        <f t="shared" si="2504"/>
        <v>-</v>
      </c>
      <c r="R7114" s="35"/>
    </row>
    <row r="7115" spans="1:18" x14ac:dyDescent="0.3">
      <c r="A7115" s="40" t="s">
        <v>2454</v>
      </c>
      <c r="B7115" s="40" t="s">
        <v>111</v>
      </c>
      <c r="C7115" s="40" t="s">
        <v>117</v>
      </c>
      <c r="D7115" s="40" t="s">
        <v>2456</v>
      </c>
      <c r="E7115" s="88" t="s">
        <v>3020</v>
      </c>
      <c r="F7115" s="40" t="s">
        <v>2500</v>
      </c>
      <c r="G7115" s="81" t="s">
        <v>3082</v>
      </c>
      <c r="H7115" s="9" t="s">
        <v>2501</v>
      </c>
      <c r="I7115" s="102">
        <v>10000</v>
      </c>
      <c r="J7115" s="102">
        <v>0</v>
      </c>
      <c r="K7115" s="102"/>
      <c r="L7115" s="102">
        <f t="shared" si="2500"/>
        <v>0</v>
      </c>
      <c r="M7115" s="102">
        <v>0</v>
      </c>
      <c r="N7115" s="102"/>
      <c r="O7115" s="102"/>
      <c r="P7115" s="102">
        <f t="shared" si="2503"/>
        <v>0</v>
      </c>
      <c r="Q7115" s="102" t="str">
        <f t="shared" si="2504"/>
        <v>-</v>
      </c>
      <c r="R7115" s="35"/>
    </row>
    <row r="7116" spans="1:18" x14ac:dyDescent="0.3">
      <c r="A7116" s="40" t="s">
        <v>2454</v>
      </c>
      <c r="B7116" s="40" t="s">
        <v>111</v>
      </c>
      <c r="C7116" s="40" t="s">
        <v>117</v>
      </c>
      <c r="D7116" s="40" t="s">
        <v>2456</v>
      </c>
      <c r="E7116" s="88" t="s">
        <v>3020</v>
      </c>
      <c r="F7116" s="40" t="s">
        <v>2502</v>
      </c>
      <c r="G7116" s="81" t="s">
        <v>3082</v>
      </c>
      <c r="H7116" s="9" t="s">
        <v>2503</v>
      </c>
      <c r="I7116" s="102">
        <v>9000</v>
      </c>
      <c r="J7116" s="102">
        <v>0</v>
      </c>
      <c r="K7116" s="102"/>
      <c r="L7116" s="102">
        <f t="shared" si="2500"/>
        <v>0</v>
      </c>
      <c r="M7116" s="102">
        <v>0</v>
      </c>
      <c r="N7116" s="102"/>
      <c r="O7116" s="102"/>
      <c r="P7116" s="102">
        <f t="shared" si="2503"/>
        <v>0</v>
      </c>
      <c r="Q7116" s="102" t="str">
        <f t="shared" si="2504"/>
        <v>-</v>
      </c>
      <c r="R7116" s="35"/>
    </row>
    <row r="7117" spans="1:18" x14ac:dyDescent="0.3">
      <c r="A7117" s="41" t="s">
        <v>2454</v>
      </c>
      <c r="B7117" s="41" t="s">
        <v>111</v>
      </c>
      <c r="C7117" s="41" t="s">
        <v>117</v>
      </c>
      <c r="D7117" s="41" t="s">
        <v>2456</v>
      </c>
      <c r="E7117" s="41" t="s">
        <v>148</v>
      </c>
      <c r="F7117" s="40" t="s">
        <v>0</v>
      </c>
      <c r="G7117" s="81" t="s">
        <v>0</v>
      </c>
      <c r="H7117" s="6" t="s">
        <v>34</v>
      </c>
      <c r="I7117" s="104">
        <f>SUM(I7118:I7119)</f>
        <v>20100</v>
      </c>
      <c r="J7117" s="104">
        <f>SUM(J7118:J7119)</f>
        <v>20100</v>
      </c>
      <c r="K7117" s="104">
        <f>SUM(K7118:K7119)</f>
        <v>0</v>
      </c>
      <c r="L7117" s="104">
        <f t="shared" si="2500"/>
        <v>0</v>
      </c>
      <c r="M7117" s="104">
        <f>SUM(M7118:M7119)</f>
        <v>0</v>
      </c>
      <c r="N7117" s="104">
        <f t="shared" ref="N7117:O7117" si="2508">SUM(N7118:N7119)</f>
        <v>0</v>
      </c>
      <c r="O7117" s="104">
        <f t="shared" si="2508"/>
        <v>0</v>
      </c>
      <c r="P7117" s="104">
        <f t="shared" si="2503"/>
        <v>0</v>
      </c>
      <c r="Q7117" s="104">
        <f t="shared" si="2504"/>
        <v>0</v>
      </c>
      <c r="R7117" s="35"/>
    </row>
    <row r="7118" spans="1:18" x14ac:dyDescent="0.3">
      <c r="A7118" s="40" t="s">
        <v>2454</v>
      </c>
      <c r="B7118" s="40" t="s">
        <v>111</v>
      </c>
      <c r="C7118" s="40" t="s">
        <v>117</v>
      </c>
      <c r="D7118" s="40" t="s">
        <v>2456</v>
      </c>
      <c r="E7118" s="88" t="s">
        <v>3021</v>
      </c>
      <c r="F7118" s="40"/>
      <c r="G7118" s="81" t="s">
        <v>3080</v>
      </c>
      <c r="H7118" s="9" t="s">
        <v>34</v>
      </c>
      <c r="I7118" s="102">
        <v>100</v>
      </c>
      <c r="J7118" s="102">
        <v>100</v>
      </c>
      <c r="K7118" s="102"/>
      <c r="L7118" s="102">
        <f t="shared" si="2500"/>
        <v>0</v>
      </c>
      <c r="M7118" s="102">
        <v>0</v>
      </c>
      <c r="N7118" s="102"/>
      <c r="O7118" s="102"/>
      <c r="P7118" s="102">
        <f t="shared" si="2503"/>
        <v>0</v>
      </c>
      <c r="Q7118" s="102">
        <f t="shared" si="2504"/>
        <v>0</v>
      </c>
      <c r="R7118" s="35"/>
    </row>
    <row r="7119" spans="1:18" x14ac:dyDescent="0.3">
      <c r="A7119" s="40" t="s">
        <v>2454</v>
      </c>
      <c r="B7119" s="40" t="s">
        <v>111</v>
      </c>
      <c r="C7119" s="40" t="s">
        <v>117</v>
      </c>
      <c r="D7119" s="40" t="s">
        <v>2456</v>
      </c>
      <c r="E7119" s="88" t="s">
        <v>3021</v>
      </c>
      <c r="F7119" s="40" t="s">
        <v>2504</v>
      </c>
      <c r="G7119" s="81" t="s">
        <v>3080</v>
      </c>
      <c r="H7119" s="9" t="s">
        <v>2505</v>
      </c>
      <c r="I7119" s="102">
        <v>20000</v>
      </c>
      <c r="J7119" s="102">
        <v>20000</v>
      </c>
      <c r="K7119" s="102"/>
      <c r="L7119" s="102">
        <f t="shared" si="2500"/>
        <v>0</v>
      </c>
      <c r="M7119" s="102">
        <v>0</v>
      </c>
      <c r="N7119" s="102"/>
      <c r="O7119" s="102"/>
      <c r="P7119" s="102">
        <f t="shared" si="2503"/>
        <v>0</v>
      </c>
      <c r="Q7119" s="102">
        <f t="shared" si="2504"/>
        <v>0</v>
      </c>
      <c r="R7119" s="35"/>
    </row>
    <row r="7120" spans="1:18" s="34" customFormat="1" ht="20.399999999999999" x14ac:dyDescent="0.3">
      <c r="A7120" s="43" t="s">
        <v>0</v>
      </c>
      <c r="B7120" s="43" t="s">
        <v>0</v>
      </c>
      <c r="C7120" s="43" t="s">
        <v>0</v>
      </c>
      <c r="D7120" s="49" t="s">
        <v>0</v>
      </c>
      <c r="E7120" s="49" t="s">
        <v>0</v>
      </c>
      <c r="F7120" s="49" t="s">
        <v>0</v>
      </c>
      <c r="G7120" s="49" t="s">
        <v>0</v>
      </c>
      <c r="H7120" s="21" t="s">
        <v>53</v>
      </c>
      <c r="I7120" s="112">
        <f>SUM(I7121)</f>
        <v>205000</v>
      </c>
      <c r="J7120" s="112">
        <f>SUM(J7121)</f>
        <v>75000</v>
      </c>
      <c r="K7120" s="112">
        <f>SUM(K7121)</f>
        <v>0</v>
      </c>
      <c r="L7120" s="112">
        <f t="shared" si="2500"/>
        <v>0</v>
      </c>
      <c r="M7120" s="112">
        <f>SUM(M7121)</f>
        <v>0</v>
      </c>
      <c r="N7120" s="112">
        <f t="shared" ref="N7120:O7120" si="2509">SUM(N7121)</f>
        <v>0</v>
      </c>
      <c r="O7120" s="112">
        <f t="shared" si="2509"/>
        <v>0</v>
      </c>
      <c r="P7120" s="112">
        <f t="shared" si="2503"/>
        <v>0</v>
      </c>
      <c r="Q7120" s="112">
        <f t="shared" si="2504"/>
        <v>0</v>
      </c>
      <c r="R7120" s="35"/>
    </row>
    <row r="7121" spans="1:18" x14ac:dyDescent="0.3">
      <c r="A7121" s="40" t="s">
        <v>2454</v>
      </c>
      <c r="B7121" s="40" t="s">
        <v>111</v>
      </c>
      <c r="C7121" s="40" t="s">
        <v>117</v>
      </c>
      <c r="D7121" s="40" t="s">
        <v>2456</v>
      </c>
      <c r="E7121" s="52" t="s">
        <v>149</v>
      </c>
      <c r="F7121" s="52" t="s">
        <v>0</v>
      </c>
      <c r="G7121" s="52" t="s">
        <v>0</v>
      </c>
      <c r="H7121" s="6" t="s">
        <v>46</v>
      </c>
      <c r="I7121" s="104">
        <f>SUM(I7122,I7123)</f>
        <v>205000</v>
      </c>
      <c r="J7121" s="104">
        <f>SUM(J7122,J7123)</f>
        <v>75000</v>
      </c>
      <c r="K7121" s="104">
        <f>SUM(K7122,K7123)</f>
        <v>0</v>
      </c>
      <c r="L7121" s="104">
        <f t="shared" si="2500"/>
        <v>0</v>
      </c>
      <c r="M7121" s="104">
        <f>SUM(M7122,M7123)</f>
        <v>0</v>
      </c>
      <c r="N7121" s="104">
        <f t="shared" ref="N7121:O7121" si="2510">SUM(N7122,N7123)</f>
        <v>0</v>
      </c>
      <c r="O7121" s="104">
        <f t="shared" si="2510"/>
        <v>0</v>
      </c>
      <c r="P7121" s="104">
        <f t="shared" si="2503"/>
        <v>0</v>
      </c>
      <c r="Q7121" s="104">
        <f t="shared" si="2504"/>
        <v>0</v>
      </c>
      <c r="R7121" s="35"/>
    </row>
    <row r="7122" spans="1:18" x14ac:dyDescent="0.3">
      <c r="A7122" s="40" t="s">
        <v>2454</v>
      </c>
      <c r="B7122" s="40" t="s">
        <v>111</v>
      </c>
      <c r="C7122" s="40" t="s">
        <v>117</v>
      </c>
      <c r="D7122" s="40" t="s">
        <v>2456</v>
      </c>
      <c r="E7122" s="88" t="s">
        <v>3022</v>
      </c>
      <c r="F7122" s="40"/>
      <c r="G7122" s="81" t="s">
        <v>3080</v>
      </c>
      <c r="H7122" s="9" t="s">
        <v>49</v>
      </c>
      <c r="I7122" s="102">
        <v>130000</v>
      </c>
      <c r="J7122" s="102">
        <v>0</v>
      </c>
      <c r="K7122" s="102"/>
      <c r="L7122" s="102">
        <f t="shared" si="2500"/>
        <v>0</v>
      </c>
      <c r="M7122" s="102">
        <v>0</v>
      </c>
      <c r="N7122" s="102"/>
      <c r="O7122" s="102"/>
      <c r="P7122" s="102">
        <f t="shared" si="2503"/>
        <v>0</v>
      </c>
      <c r="Q7122" s="102" t="str">
        <f t="shared" si="2504"/>
        <v>-</v>
      </c>
      <c r="R7122" s="35"/>
    </row>
    <row r="7123" spans="1:18" x14ac:dyDescent="0.3">
      <c r="A7123" s="41" t="s">
        <v>2454</v>
      </c>
      <c r="B7123" s="41" t="s">
        <v>111</v>
      </c>
      <c r="C7123" s="41" t="s">
        <v>117</v>
      </c>
      <c r="D7123" s="41" t="s">
        <v>2456</v>
      </c>
      <c r="E7123" s="41" t="s">
        <v>236</v>
      </c>
      <c r="F7123" s="40" t="s">
        <v>0</v>
      </c>
      <c r="G7123" s="81" t="s">
        <v>0</v>
      </c>
      <c r="H7123" s="6" t="s">
        <v>51</v>
      </c>
      <c r="I7123" s="104">
        <f>SUM(I7124:I7125)</f>
        <v>75000</v>
      </c>
      <c r="J7123" s="104">
        <f>SUM(J7124:J7125)</f>
        <v>75000</v>
      </c>
      <c r="K7123" s="104">
        <f>SUM(K7124:K7125)</f>
        <v>0</v>
      </c>
      <c r="L7123" s="104">
        <f t="shared" si="2500"/>
        <v>0</v>
      </c>
      <c r="M7123" s="104">
        <f>SUM(M7124:M7125)</f>
        <v>0</v>
      </c>
      <c r="N7123" s="104">
        <f t="shared" ref="N7123:O7123" si="2511">SUM(N7124:N7125)</f>
        <v>0</v>
      </c>
      <c r="O7123" s="104">
        <f t="shared" si="2511"/>
        <v>0</v>
      </c>
      <c r="P7123" s="104">
        <f t="shared" si="2503"/>
        <v>0</v>
      </c>
      <c r="Q7123" s="104">
        <f t="shared" si="2504"/>
        <v>0</v>
      </c>
      <c r="R7123" s="35"/>
    </row>
    <row r="7124" spans="1:18" x14ac:dyDescent="0.3">
      <c r="A7124" s="40" t="s">
        <v>2454</v>
      </c>
      <c r="B7124" s="40" t="s">
        <v>111</v>
      </c>
      <c r="C7124" s="40" t="s">
        <v>117</v>
      </c>
      <c r="D7124" s="40" t="s">
        <v>2456</v>
      </c>
      <c r="E7124" s="88" t="s">
        <v>3025</v>
      </c>
      <c r="F7124" s="40"/>
      <c r="G7124" s="81" t="s">
        <v>3080</v>
      </c>
      <c r="H7124" s="9" t="s">
        <v>51</v>
      </c>
      <c r="I7124" s="102">
        <v>65000</v>
      </c>
      <c r="J7124" s="102">
        <v>65000</v>
      </c>
      <c r="K7124" s="102"/>
      <c r="L7124" s="102">
        <f t="shared" si="2500"/>
        <v>0</v>
      </c>
      <c r="M7124" s="102">
        <v>0</v>
      </c>
      <c r="N7124" s="102"/>
      <c r="O7124" s="102"/>
      <c r="P7124" s="102">
        <f t="shared" si="2503"/>
        <v>0</v>
      </c>
      <c r="Q7124" s="102">
        <f t="shared" si="2504"/>
        <v>0</v>
      </c>
      <c r="R7124" s="35"/>
    </row>
    <row r="7125" spans="1:18" x14ac:dyDescent="0.3">
      <c r="A7125" s="40" t="s">
        <v>2454</v>
      </c>
      <c r="B7125" s="40" t="s">
        <v>111</v>
      </c>
      <c r="C7125" s="40" t="s">
        <v>117</v>
      </c>
      <c r="D7125" s="40" t="s">
        <v>2456</v>
      </c>
      <c r="E7125" s="88" t="s">
        <v>3025</v>
      </c>
      <c r="F7125" s="40" t="s">
        <v>2506</v>
      </c>
      <c r="G7125" s="81" t="s">
        <v>3080</v>
      </c>
      <c r="H7125" s="9" t="s">
        <v>2507</v>
      </c>
      <c r="I7125" s="102">
        <v>10000</v>
      </c>
      <c r="J7125" s="102">
        <v>10000</v>
      </c>
      <c r="K7125" s="102"/>
      <c r="L7125" s="102">
        <f t="shared" si="2500"/>
        <v>0</v>
      </c>
      <c r="M7125" s="102">
        <v>0</v>
      </c>
      <c r="N7125" s="102"/>
      <c r="O7125" s="102"/>
      <c r="P7125" s="102">
        <f t="shared" si="2503"/>
        <v>0</v>
      </c>
      <c r="Q7125" s="102">
        <f t="shared" si="2504"/>
        <v>0</v>
      </c>
      <c r="R7125" s="35"/>
    </row>
    <row r="7126" spans="1:18" s="34" customFormat="1" x14ac:dyDescent="0.3">
      <c r="A7126" s="49" t="s">
        <v>0</v>
      </c>
      <c r="B7126" s="49" t="s">
        <v>0</v>
      </c>
      <c r="C7126" s="49" t="s">
        <v>0</v>
      </c>
      <c r="D7126" s="49" t="s">
        <v>0</v>
      </c>
      <c r="E7126" s="49" t="s">
        <v>0</v>
      </c>
      <c r="F7126" s="49" t="s">
        <v>0</v>
      </c>
      <c r="G7126" s="49" t="s">
        <v>0</v>
      </c>
      <c r="H7126" s="21" t="s">
        <v>2508</v>
      </c>
      <c r="I7126" s="112">
        <f>SUM(I7120,I7102,I7069)</f>
        <v>3653640</v>
      </c>
      <c r="J7126" s="112">
        <f>SUM(J7120,J7102,J7069)</f>
        <v>2716641</v>
      </c>
      <c r="K7126" s="112">
        <f>SUM(K7120,K7102,K7069)</f>
        <v>0</v>
      </c>
      <c r="L7126" s="112">
        <f t="shared" si="2500"/>
        <v>619752</v>
      </c>
      <c r="M7126" s="112">
        <f>SUM(M7120,M7102,M7069)</f>
        <v>188280</v>
      </c>
      <c r="N7126" s="112">
        <f t="shared" ref="N7126:O7126" si="2512">SUM(N7120,N7102,N7069)</f>
        <v>215486</v>
      </c>
      <c r="O7126" s="112">
        <f t="shared" si="2512"/>
        <v>215986</v>
      </c>
      <c r="P7126" s="112">
        <f t="shared" si="2503"/>
        <v>619752</v>
      </c>
      <c r="Q7126" s="112">
        <f t="shared" si="2504"/>
        <v>22.813172590710366</v>
      </c>
      <c r="R7126" s="35"/>
    </row>
    <row r="7127" spans="1:18" ht="15" thickBot="1" x14ac:dyDescent="0.35">
      <c r="A7127" s="81" t="s">
        <v>0</v>
      </c>
      <c r="B7127" s="81" t="s">
        <v>0</v>
      </c>
      <c r="C7127" s="81" t="s">
        <v>0</v>
      </c>
      <c r="D7127" s="81" t="s">
        <v>0</v>
      </c>
      <c r="E7127" s="81" t="s">
        <v>0</v>
      </c>
      <c r="F7127" s="81" t="s">
        <v>0</v>
      </c>
      <c r="G7127" s="81" t="s">
        <v>0</v>
      </c>
      <c r="H7127" s="6" t="s">
        <v>152</v>
      </c>
      <c r="I7127" s="104">
        <v>79</v>
      </c>
      <c r="J7127" s="104">
        <v>79</v>
      </c>
      <c r="K7127" s="104"/>
      <c r="L7127" s="104"/>
      <c r="M7127" s="104"/>
      <c r="N7127" s="104"/>
      <c r="O7127" s="104"/>
      <c r="P7127" s="104"/>
      <c r="Q7127" s="104"/>
      <c r="R7127" s="35"/>
    </row>
    <row r="7128" spans="1:18" s="34" customFormat="1" ht="31.2" thickBot="1" x14ac:dyDescent="0.35">
      <c r="A7128" s="127" t="s">
        <v>0</v>
      </c>
      <c r="B7128" s="127" t="s">
        <v>0</v>
      </c>
      <c r="C7128" s="127" t="s">
        <v>0</v>
      </c>
      <c r="D7128" s="127" t="s">
        <v>0</v>
      </c>
      <c r="E7128" s="127" t="s">
        <v>0</v>
      </c>
      <c r="F7128" s="127" t="s">
        <v>0</v>
      </c>
      <c r="G7128" s="127" t="s">
        <v>0</v>
      </c>
      <c r="H7128" s="29" t="s">
        <v>63</v>
      </c>
      <c r="I7128" s="124" t="s">
        <v>3013</v>
      </c>
      <c r="J7128" s="124" t="s">
        <v>2</v>
      </c>
      <c r="K7128" s="124" t="s">
        <v>3097</v>
      </c>
      <c r="L7128" s="124" t="s">
        <v>3097</v>
      </c>
      <c r="M7128" s="124" t="s">
        <v>3098</v>
      </c>
      <c r="N7128" s="124" t="s">
        <v>3099</v>
      </c>
      <c r="O7128" s="124" t="s">
        <v>3100</v>
      </c>
      <c r="P7128" s="124" t="s">
        <v>3097</v>
      </c>
      <c r="Q7128" s="126" t="s">
        <v>3101</v>
      </c>
      <c r="R7128" s="35"/>
    </row>
    <row r="7129" spans="1:18" x14ac:dyDescent="0.3">
      <c r="A7129" s="128"/>
      <c r="B7129" s="128"/>
      <c r="C7129" s="128"/>
      <c r="D7129" s="128"/>
      <c r="E7129" s="128"/>
      <c r="F7129" s="128"/>
      <c r="G7129" s="128"/>
      <c r="H7129" s="10" t="s">
        <v>0</v>
      </c>
      <c r="I7129" s="103">
        <v>1</v>
      </c>
      <c r="J7129" s="103">
        <v>2</v>
      </c>
      <c r="K7129" s="103">
        <v>3</v>
      </c>
      <c r="L7129" s="103" t="s">
        <v>3</v>
      </c>
      <c r="M7129" s="103">
        <v>5</v>
      </c>
      <c r="N7129" s="103">
        <v>6</v>
      </c>
      <c r="O7129" s="103">
        <v>7</v>
      </c>
      <c r="P7129" s="103" t="s">
        <v>3102</v>
      </c>
      <c r="Q7129" s="103">
        <v>9</v>
      </c>
      <c r="R7129" s="35"/>
    </row>
    <row r="7130" spans="1:18" x14ac:dyDescent="0.3">
      <c r="A7130" s="128"/>
      <c r="B7130" s="128"/>
      <c r="C7130" s="128"/>
      <c r="D7130" s="128"/>
      <c r="E7130" s="128"/>
      <c r="F7130" s="128"/>
      <c r="G7130" s="128"/>
      <c r="H7130" s="11" t="s">
        <v>66</v>
      </c>
      <c r="I7130" s="105">
        <f>SUM(I7071,I7073,I7074,I7075,I7076,I7077,I7079,I7094)</f>
        <v>2360940</v>
      </c>
      <c r="J7130" s="105">
        <f>SUM(J7071,J7073,J7074,J7075,J7076,J7077,J7079,J7094)</f>
        <v>2350940</v>
      </c>
      <c r="K7130" s="105">
        <f>SUM(K7071,K7073,K7074,K7075,K7076,K7077,K7079,K7094)</f>
        <v>0</v>
      </c>
      <c r="L7130" s="105">
        <f t="shared" si="2500"/>
        <v>574330</v>
      </c>
      <c r="M7130" s="105">
        <f>SUM(M7071,M7073,M7074,M7075,M7076,M7077,M7079,M7094)</f>
        <v>188030</v>
      </c>
      <c r="N7130" s="105">
        <f t="shared" ref="N7130:O7130" si="2513">SUM(N7071,N7073,N7074,N7075,N7076,N7077,N7079,N7094)</f>
        <v>192900</v>
      </c>
      <c r="O7130" s="105">
        <f t="shared" si="2513"/>
        <v>193400</v>
      </c>
      <c r="P7130" s="105">
        <f t="shared" si="2503"/>
        <v>574330</v>
      </c>
      <c r="Q7130" s="105">
        <f t="shared" si="2504"/>
        <v>24.429802547066277</v>
      </c>
      <c r="R7130" s="35"/>
    </row>
    <row r="7131" spans="1:18" x14ac:dyDescent="0.3">
      <c r="A7131" s="128"/>
      <c r="B7131" s="128"/>
      <c r="C7131" s="128"/>
      <c r="D7131" s="128"/>
      <c r="E7131" s="128"/>
      <c r="F7131" s="128"/>
      <c r="G7131" s="128"/>
      <c r="H7131" s="11" t="s">
        <v>79</v>
      </c>
      <c r="I7131" s="105">
        <f>SUM(I7082,I7083,I7084,I7085,I7086,I7087,I7089,I7090,I7091,I7093,I7095,I7096,I7097,I7098,I7099,I7100,I7101,I7118,I7119,I7122,I7124,I7125)</f>
        <v>932700</v>
      </c>
      <c r="J7131" s="105">
        <f>SUM(J7082,J7083,J7084,J7085,J7086,J7087,J7089,J7090,J7091,J7093,J7095,J7096,J7097,J7098,J7099,J7100,J7101,J7118,J7119,J7122,J7124,J7125)</f>
        <v>365701</v>
      </c>
      <c r="K7131" s="105">
        <f>SUM(K7082,K7083,K7084,K7085,K7086,K7087,K7089,K7090,K7091,K7093,K7095,K7096,K7097,K7098,K7099,K7100,K7101,K7118,K7119,K7122,K7124,K7125)</f>
        <v>0</v>
      </c>
      <c r="L7131" s="105">
        <f t="shared" si="2500"/>
        <v>45422</v>
      </c>
      <c r="M7131" s="105">
        <f>SUM(M7082,M7083,M7084,M7085,M7086,M7087,M7089,M7090,M7091,M7093,M7095,M7096,M7097,M7098,M7099,M7100,M7101,M7118,M7119,M7122,M7124,M7125)</f>
        <v>250</v>
      </c>
      <c r="N7131" s="105">
        <f t="shared" ref="N7131:O7131" si="2514">SUM(N7082,N7083,N7084,N7085,N7086,N7087,N7089,N7090,N7091,N7093,N7095,N7096,N7097,N7098,N7099,N7100,N7101,N7118,N7119,N7122,N7124,N7125)</f>
        <v>22586</v>
      </c>
      <c r="O7131" s="105">
        <f t="shared" si="2514"/>
        <v>22586</v>
      </c>
      <c r="P7131" s="105">
        <f t="shared" si="2503"/>
        <v>45422</v>
      </c>
      <c r="Q7131" s="105">
        <f t="shared" si="2504"/>
        <v>12.420529339542414</v>
      </c>
      <c r="R7131" s="35"/>
    </row>
    <row r="7132" spans="1:18" x14ac:dyDescent="0.3">
      <c r="A7132" s="128"/>
      <c r="B7132" s="128"/>
      <c r="C7132" s="128"/>
      <c r="D7132" s="128"/>
      <c r="E7132" s="128"/>
      <c r="F7132" s="128"/>
      <c r="G7132" s="128"/>
      <c r="H7132" s="11" t="s">
        <v>87</v>
      </c>
      <c r="I7132" s="105">
        <f>SUM(I7106,I7107,I7108,I7109,I7110,I7111,I7112,I7113,I7114,I7115,I7116)</f>
        <v>360000</v>
      </c>
      <c r="J7132" s="105">
        <f>SUM(J7106,J7107,J7108,J7109,J7110,J7111,J7112,J7113,J7114,J7115,J7116)</f>
        <v>0</v>
      </c>
      <c r="K7132" s="105">
        <f>SUM(K7106,K7107,K7108,K7109,K7110,K7111,K7112,K7113,K7114,K7115,K7116)</f>
        <v>0</v>
      </c>
      <c r="L7132" s="105">
        <f t="shared" si="2500"/>
        <v>0</v>
      </c>
      <c r="M7132" s="105">
        <f>SUM(M7106,M7107,M7108,M7109,M7110,M7111,M7112,M7113,M7114,M7115,M7116)</f>
        <v>0</v>
      </c>
      <c r="N7132" s="105">
        <f t="shared" ref="N7132:O7132" si="2515">SUM(N7106,N7107,N7108,N7109,N7110,N7111,N7112,N7113,N7114,N7115,N7116)</f>
        <v>0</v>
      </c>
      <c r="O7132" s="105">
        <f t="shared" si="2515"/>
        <v>0</v>
      </c>
      <c r="P7132" s="105">
        <f t="shared" si="2503"/>
        <v>0</v>
      </c>
      <c r="Q7132" s="105" t="str">
        <f t="shared" si="2504"/>
        <v>-</v>
      </c>
      <c r="R7132" s="35"/>
    </row>
    <row r="7133" spans="1:18" x14ac:dyDescent="0.3">
      <c r="A7133" s="128"/>
      <c r="B7133" s="128"/>
      <c r="C7133" s="128"/>
      <c r="D7133" s="128"/>
      <c r="E7133" s="128"/>
      <c r="F7133" s="128"/>
      <c r="G7133" s="128"/>
      <c r="H7133" s="11" t="s">
        <v>89</v>
      </c>
      <c r="I7133" s="105">
        <f>SUM(I7105)</f>
        <v>0</v>
      </c>
      <c r="J7133" s="105">
        <f>SUM(J7105)</f>
        <v>0</v>
      </c>
      <c r="K7133" s="105">
        <f>SUM(K7105)</f>
        <v>0</v>
      </c>
      <c r="L7133" s="105">
        <f t="shared" si="2500"/>
        <v>0</v>
      </c>
      <c r="M7133" s="105">
        <f>SUM(M7105)</f>
        <v>0</v>
      </c>
      <c r="N7133" s="105">
        <f t="shared" ref="N7133:O7133" si="2516">SUM(N7105)</f>
        <v>0</v>
      </c>
      <c r="O7133" s="105">
        <f t="shared" si="2516"/>
        <v>0</v>
      </c>
      <c r="P7133" s="105">
        <f t="shared" si="2503"/>
        <v>0</v>
      </c>
      <c r="Q7133" s="105" t="str">
        <f t="shared" si="2504"/>
        <v>-</v>
      </c>
      <c r="R7133" s="35"/>
    </row>
    <row r="7134" spans="1:18" x14ac:dyDescent="0.3">
      <c r="A7134" s="129"/>
      <c r="B7134" s="129"/>
      <c r="C7134" s="129"/>
      <c r="D7134" s="129"/>
      <c r="E7134" s="129"/>
      <c r="F7134" s="129"/>
      <c r="G7134" s="129"/>
      <c r="H7134" s="12" t="s">
        <v>62</v>
      </c>
      <c r="I7134" s="105">
        <f>SUM(I7130:I7133)</f>
        <v>3653640</v>
      </c>
      <c r="J7134" s="105">
        <f>SUM(J7130:J7133)</f>
        <v>2716641</v>
      </c>
      <c r="K7134" s="105">
        <f>SUM(K7130:K7133)</f>
        <v>0</v>
      </c>
      <c r="L7134" s="105">
        <f t="shared" si="2500"/>
        <v>619752</v>
      </c>
      <c r="M7134" s="105">
        <f>SUM(M7130:M7133)</f>
        <v>188280</v>
      </c>
      <c r="N7134" s="105">
        <f t="shared" ref="N7134:O7134" si="2517">SUM(N7130:N7133)</f>
        <v>215486</v>
      </c>
      <c r="O7134" s="105">
        <f t="shared" si="2517"/>
        <v>215986</v>
      </c>
      <c r="P7134" s="105">
        <f t="shared" si="2503"/>
        <v>619752</v>
      </c>
      <c r="Q7134" s="105">
        <f t="shared" si="2504"/>
        <v>22.813172590710366</v>
      </c>
      <c r="R7134" s="35"/>
    </row>
    <row r="7135" spans="1:18" x14ac:dyDescent="0.3">
      <c r="A7135" s="81" t="s">
        <v>0</v>
      </c>
      <c r="B7135" s="81" t="s">
        <v>0</v>
      </c>
      <c r="C7135" s="81" t="s">
        <v>0</v>
      </c>
      <c r="D7135" s="81" t="s">
        <v>0</v>
      </c>
      <c r="E7135" s="81" t="s">
        <v>0</v>
      </c>
      <c r="F7135" s="81" t="s">
        <v>0</v>
      </c>
      <c r="G7135" s="81" t="s">
        <v>0</v>
      </c>
      <c r="H7135" s="13" t="s">
        <v>0</v>
      </c>
      <c r="I7135" s="106"/>
      <c r="J7135" s="106"/>
      <c r="K7135" s="106"/>
      <c r="L7135" s="106"/>
      <c r="M7135" s="106"/>
      <c r="N7135" s="106"/>
      <c r="O7135" s="106"/>
      <c r="P7135" s="106"/>
      <c r="Q7135" s="106"/>
      <c r="R7135" s="35"/>
    </row>
    <row r="7136" spans="1:18" s="34" customFormat="1" x14ac:dyDescent="0.3">
      <c r="A7136" s="49" t="s">
        <v>0</v>
      </c>
      <c r="B7136" s="49" t="s">
        <v>0</v>
      </c>
      <c r="C7136" s="49" t="s">
        <v>0</v>
      </c>
      <c r="D7136" s="49" t="s">
        <v>0</v>
      </c>
      <c r="E7136" s="49" t="s">
        <v>0</v>
      </c>
      <c r="F7136" s="49" t="s">
        <v>0</v>
      </c>
      <c r="G7136" s="49" t="s">
        <v>0</v>
      </c>
      <c r="H7136" s="21" t="s">
        <v>2509</v>
      </c>
      <c r="I7136" s="112">
        <f>SUM(I7126)</f>
        <v>3653640</v>
      </c>
      <c r="J7136" s="112">
        <f>SUM(J7126)</f>
        <v>2716641</v>
      </c>
      <c r="K7136" s="112">
        <f>SUM(K7126)</f>
        <v>0</v>
      </c>
      <c r="L7136" s="112">
        <f t="shared" si="2500"/>
        <v>619752</v>
      </c>
      <c r="M7136" s="112">
        <f>SUM(M7126)</f>
        <v>188280</v>
      </c>
      <c r="N7136" s="112">
        <f t="shared" ref="N7136:O7136" si="2518">SUM(N7126)</f>
        <v>215486</v>
      </c>
      <c r="O7136" s="112">
        <f t="shared" si="2518"/>
        <v>215986</v>
      </c>
      <c r="P7136" s="112">
        <f t="shared" si="2503"/>
        <v>619752</v>
      </c>
      <c r="Q7136" s="112">
        <f t="shared" si="2504"/>
        <v>22.813172590710366</v>
      </c>
      <c r="R7136" s="35"/>
    </row>
    <row r="7137" spans="1:18" x14ac:dyDescent="0.3">
      <c r="A7137" s="81" t="s">
        <v>0</v>
      </c>
      <c r="B7137" s="81" t="s">
        <v>0</v>
      </c>
      <c r="C7137" s="81" t="s">
        <v>0</v>
      </c>
      <c r="D7137" s="81" t="s">
        <v>0</v>
      </c>
      <c r="E7137" s="81" t="s">
        <v>0</v>
      </c>
      <c r="F7137" s="81" t="s">
        <v>0</v>
      </c>
      <c r="G7137" s="81" t="s">
        <v>0</v>
      </c>
      <c r="H7137" s="6" t="s">
        <v>152</v>
      </c>
      <c r="I7137" s="104">
        <f>I7127</f>
        <v>79</v>
      </c>
      <c r="J7137" s="104">
        <f>J7127</f>
        <v>79</v>
      </c>
      <c r="K7137" s="104"/>
      <c r="L7137" s="104"/>
      <c r="M7137" s="104"/>
      <c r="N7137" s="104"/>
      <c r="O7137" s="104"/>
      <c r="P7137" s="104"/>
      <c r="Q7137" s="104"/>
      <c r="R7137" s="35"/>
    </row>
    <row r="7138" spans="1:18" x14ac:dyDescent="0.3">
      <c r="A7138" s="81" t="s">
        <v>0</v>
      </c>
      <c r="B7138" s="81" t="s">
        <v>0</v>
      </c>
      <c r="C7138" s="81" t="s">
        <v>0</v>
      </c>
      <c r="D7138" s="81" t="s">
        <v>0</v>
      </c>
      <c r="E7138" s="81" t="s">
        <v>0</v>
      </c>
      <c r="F7138" s="81" t="s">
        <v>0</v>
      </c>
      <c r="G7138" s="81" t="s">
        <v>0</v>
      </c>
      <c r="H7138" s="14" t="s">
        <v>0</v>
      </c>
      <c r="I7138" s="107"/>
      <c r="J7138" s="107"/>
      <c r="K7138" s="107"/>
      <c r="L7138" s="107"/>
      <c r="M7138" s="107"/>
      <c r="N7138" s="107"/>
      <c r="O7138" s="107"/>
      <c r="P7138" s="107"/>
      <c r="Q7138" s="107"/>
      <c r="R7138" s="35"/>
    </row>
    <row r="7139" spans="1:18" s="34" customFormat="1" x14ac:dyDescent="0.3">
      <c r="A7139" s="49" t="s">
        <v>0</v>
      </c>
      <c r="B7139" s="49" t="s">
        <v>0</v>
      </c>
      <c r="C7139" s="49" t="s">
        <v>0</v>
      </c>
      <c r="D7139" s="49" t="s">
        <v>0</v>
      </c>
      <c r="E7139" s="49" t="s">
        <v>0</v>
      </c>
      <c r="F7139" s="49" t="s">
        <v>0</v>
      </c>
      <c r="G7139" s="49" t="s">
        <v>0</v>
      </c>
      <c r="H7139" s="21" t="s">
        <v>2510</v>
      </c>
      <c r="I7139" s="112">
        <f>SUM(I7136)</f>
        <v>3653640</v>
      </c>
      <c r="J7139" s="112">
        <f>SUM(J7136)</f>
        <v>2716641</v>
      </c>
      <c r="K7139" s="112">
        <f>SUM(K7136)</f>
        <v>0</v>
      </c>
      <c r="L7139" s="112">
        <f t="shared" si="2500"/>
        <v>619752</v>
      </c>
      <c r="M7139" s="112">
        <f>SUM(M7136)</f>
        <v>188280</v>
      </c>
      <c r="N7139" s="112">
        <f t="shared" ref="N7139:O7139" si="2519">SUM(N7136)</f>
        <v>215486</v>
      </c>
      <c r="O7139" s="112">
        <f t="shared" si="2519"/>
        <v>215986</v>
      </c>
      <c r="P7139" s="112">
        <f t="shared" si="2503"/>
        <v>619752</v>
      </c>
      <c r="Q7139" s="112">
        <f t="shared" si="2504"/>
        <v>22.813172590710366</v>
      </c>
      <c r="R7139" s="35"/>
    </row>
    <row r="7140" spans="1:18" x14ac:dyDescent="0.3">
      <c r="A7140" s="81" t="s">
        <v>0</v>
      </c>
      <c r="B7140" s="81" t="s">
        <v>0</v>
      </c>
      <c r="C7140" s="81" t="s">
        <v>0</v>
      </c>
      <c r="D7140" s="81" t="s">
        <v>0</v>
      </c>
      <c r="E7140" s="81" t="s">
        <v>0</v>
      </c>
      <c r="F7140" s="81" t="s">
        <v>0</v>
      </c>
      <c r="G7140" s="81" t="s">
        <v>0</v>
      </c>
      <c r="H7140" s="6" t="s">
        <v>179</v>
      </c>
      <c r="I7140" s="104">
        <f>I7137</f>
        <v>79</v>
      </c>
      <c r="J7140" s="104">
        <f>J7137</f>
        <v>79</v>
      </c>
      <c r="K7140" s="104"/>
      <c r="L7140" s="104"/>
      <c r="M7140" s="104"/>
      <c r="N7140" s="104"/>
      <c r="O7140" s="104"/>
      <c r="P7140" s="104"/>
      <c r="Q7140" s="104"/>
      <c r="R7140" s="35"/>
    </row>
    <row r="7141" spans="1:18" x14ac:dyDescent="0.3">
      <c r="A7141" s="41" t="s">
        <v>2511</v>
      </c>
      <c r="B7141" s="52" t="s">
        <v>0</v>
      </c>
      <c r="C7141" s="52" t="s">
        <v>0</v>
      </c>
      <c r="D7141" s="52" t="s">
        <v>0</v>
      </c>
      <c r="E7141" s="52" t="s">
        <v>0</v>
      </c>
      <c r="F7141" s="52" t="s">
        <v>0</v>
      </c>
      <c r="G7141" s="52" t="s">
        <v>0</v>
      </c>
      <c r="H7141" s="6" t="s">
        <v>2512</v>
      </c>
      <c r="I7141" s="102"/>
      <c r="J7141" s="102"/>
      <c r="K7141" s="102"/>
      <c r="L7141" s="102">
        <f t="shared" si="2500"/>
        <v>0</v>
      </c>
      <c r="M7141" s="102">
        <v>0</v>
      </c>
      <c r="N7141" s="102"/>
      <c r="O7141" s="102"/>
      <c r="P7141" s="102">
        <f t="shared" si="2503"/>
        <v>0</v>
      </c>
      <c r="Q7141" s="102" t="str">
        <f t="shared" si="2504"/>
        <v>-</v>
      </c>
      <c r="R7141" s="35"/>
    </row>
    <row r="7142" spans="1:18" ht="15" thickBot="1" x14ac:dyDescent="0.35">
      <c r="A7142" s="41" t="s">
        <v>2511</v>
      </c>
      <c r="B7142" s="41" t="s">
        <v>111</v>
      </c>
      <c r="C7142" s="40" t="s">
        <v>0</v>
      </c>
      <c r="D7142" s="40" t="s">
        <v>0</v>
      </c>
      <c r="E7142" s="52" t="s">
        <v>0</v>
      </c>
      <c r="F7142" s="52" t="s">
        <v>0</v>
      </c>
      <c r="G7142" s="52" t="s">
        <v>0</v>
      </c>
      <c r="H7142" s="6" t="s">
        <v>0</v>
      </c>
      <c r="I7142" s="102"/>
      <c r="J7142" s="102"/>
      <c r="K7142" s="102"/>
      <c r="L7142" s="102"/>
      <c r="M7142" s="102"/>
      <c r="N7142" s="102"/>
      <c r="O7142" s="102"/>
      <c r="P7142" s="102"/>
      <c r="Q7142" s="102"/>
      <c r="R7142" s="35"/>
    </row>
    <row r="7143" spans="1:18" s="34" customFormat="1" ht="31.2" thickBot="1" x14ac:dyDescent="0.35">
      <c r="A7143" s="45" t="s">
        <v>112</v>
      </c>
      <c r="B7143" s="45" t="s">
        <v>113</v>
      </c>
      <c r="C7143" s="45" t="s">
        <v>114</v>
      </c>
      <c r="D7143" s="46" t="s">
        <v>0</v>
      </c>
      <c r="E7143" s="45" t="s">
        <v>3014</v>
      </c>
      <c r="F7143" s="45" t="s">
        <v>115</v>
      </c>
      <c r="G7143" s="45" t="s">
        <v>116</v>
      </c>
      <c r="H7143" s="29" t="s">
        <v>1</v>
      </c>
      <c r="I7143" s="124" t="s">
        <v>3013</v>
      </c>
      <c r="J7143" s="124" t="s">
        <v>2</v>
      </c>
      <c r="K7143" s="124" t="s">
        <v>3097</v>
      </c>
      <c r="L7143" s="124" t="s">
        <v>3097</v>
      </c>
      <c r="M7143" s="124" t="s">
        <v>3098</v>
      </c>
      <c r="N7143" s="124" t="s">
        <v>3099</v>
      </c>
      <c r="O7143" s="124" t="s">
        <v>3100</v>
      </c>
      <c r="P7143" s="124" t="s">
        <v>3097</v>
      </c>
      <c r="Q7143" s="126" t="s">
        <v>3101</v>
      </c>
      <c r="R7143" s="35"/>
    </row>
    <row r="7144" spans="1:18" x14ac:dyDescent="0.3">
      <c r="A7144" s="50" t="s">
        <v>0</v>
      </c>
      <c r="B7144" s="50" t="s">
        <v>0</v>
      </c>
      <c r="C7144" s="50" t="s">
        <v>0</v>
      </c>
      <c r="D7144" s="51" t="s">
        <v>0</v>
      </c>
      <c r="E7144" s="51" t="s">
        <v>0</v>
      </c>
      <c r="F7144" s="86" t="s">
        <v>0</v>
      </c>
      <c r="G7144" s="87" t="s">
        <v>0</v>
      </c>
      <c r="H7144" s="8" t="s">
        <v>0</v>
      </c>
      <c r="I7144" s="103">
        <v>1</v>
      </c>
      <c r="J7144" s="103">
        <v>2</v>
      </c>
      <c r="K7144" s="103">
        <v>3</v>
      </c>
      <c r="L7144" s="103" t="s">
        <v>3</v>
      </c>
      <c r="M7144" s="103">
        <v>5</v>
      </c>
      <c r="N7144" s="103">
        <v>6</v>
      </c>
      <c r="O7144" s="103">
        <v>7</v>
      </c>
      <c r="P7144" s="103" t="s">
        <v>3102</v>
      </c>
      <c r="Q7144" s="103">
        <v>9</v>
      </c>
      <c r="R7144" s="35"/>
    </row>
    <row r="7145" spans="1:18" x14ac:dyDescent="0.3">
      <c r="A7145" s="41" t="s">
        <v>2511</v>
      </c>
      <c r="B7145" s="41" t="s">
        <v>111</v>
      </c>
      <c r="C7145" s="40" t="s">
        <v>117</v>
      </c>
      <c r="D7145" s="40" t="s">
        <v>2513</v>
      </c>
      <c r="E7145" s="52" t="s">
        <v>0</v>
      </c>
      <c r="F7145" s="52" t="s">
        <v>0</v>
      </c>
      <c r="G7145" s="52" t="s">
        <v>0</v>
      </c>
      <c r="H7145" s="6" t="s">
        <v>2512</v>
      </c>
      <c r="I7145" s="102"/>
      <c r="J7145" s="102"/>
      <c r="K7145" s="102"/>
      <c r="L7145" s="102">
        <f t="shared" si="2500"/>
        <v>0</v>
      </c>
      <c r="M7145" s="102">
        <v>0</v>
      </c>
      <c r="N7145" s="102"/>
      <c r="O7145" s="102"/>
      <c r="P7145" s="102">
        <f t="shared" si="2503"/>
        <v>0</v>
      </c>
      <c r="Q7145" s="102" t="str">
        <f t="shared" si="2504"/>
        <v>-</v>
      </c>
      <c r="R7145" s="35"/>
    </row>
    <row r="7146" spans="1:18" s="34" customFormat="1" ht="20.399999999999999" x14ac:dyDescent="0.3">
      <c r="A7146" s="43" t="s">
        <v>0</v>
      </c>
      <c r="B7146" s="43" t="s">
        <v>0</v>
      </c>
      <c r="C7146" s="43" t="s">
        <v>0</v>
      </c>
      <c r="D7146" s="49" t="s">
        <v>0</v>
      </c>
      <c r="E7146" s="49" t="s">
        <v>0</v>
      </c>
      <c r="F7146" s="49" t="s">
        <v>0</v>
      </c>
      <c r="G7146" s="49" t="s">
        <v>0</v>
      </c>
      <c r="H7146" s="21" t="s">
        <v>26</v>
      </c>
      <c r="I7146" s="112">
        <f>SUM(I7147,I7155,I7157)</f>
        <v>699594</v>
      </c>
      <c r="J7146" s="112">
        <f>SUM(J7147,J7155,J7157)</f>
        <v>699594</v>
      </c>
      <c r="K7146" s="112">
        <f>SUM(K7147,K7155,K7157)</f>
        <v>0</v>
      </c>
      <c r="L7146" s="112">
        <f t="shared" si="2500"/>
        <v>150104</v>
      </c>
      <c r="M7146" s="112">
        <f>SUM(M7147,M7155,M7157)</f>
        <v>44352</v>
      </c>
      <c r="N7146" s="112">
        <f t="shared" ref="N7146:O7146" si="2520">SUM(N7147,N7155,N7157)</f>
        <v>52651</v>
      </c>
      <c r="O7146" s="112">
        <f t="shared" si="2520"/>
        <v>53101</v>
      </c>
      <c r="P7146" s="112">
        <f t="shared" si="2503"/>
        <v>150104</v>
      </c>
      <c r="Q7146" s="112">
        <f t="shared" si="2504"/>
        <v>21.455872977755668</v>
      </c>
      <c r="R7146" s="35"/>
    </row>
    <row r="7147" spans="1:18" x14ac:dyDescent="0.3">
      <c r="A7147" s="40" t="s">
        <v>2511</v>
      </c>
      <c r="B7147" s="40" t="s">
        <v>111</v>
      </c>
      <c r="C7147" s="40" t="s">
        <v>117</v>
      </c>
      <c r="D7147" s="40" t="s">
        <v>2513</v>
      </c>
      <c r="E7147" s="52" t="s">
        <v>119</v>
      </c>
      <c r="F7147" s="52" t="s">
        <v>0</v>
      </c>
      <c r="G7147" s="52" t="s">
        <v>0</v>
      </c>
      <c r="H7147" s="6" t="s">
        <v>5</v>
      </c>
      <c r="I7147" s="104">
        <f>SUM(I7148,I7149)</f>
        <v>528494</v>
      </c>
      <c r="J7147" s="104">
        <f>SUM(J7148,J7149)</f>
        <v>528494</v>
      </c>
      <c r="K7147" s="104">
        <f>SUM(K7148,K7149)</f>
        <v>0</v>
      </c>
      <c r="L7147" s="104">
        <f t="shared" si="2500"/>
        <v>128847</v>
      </c>
      <c r="M7147" s="104">
        <f>SUM(M7148,M7149)</f>
        <v>39445</v>
      </c>
      <c r="N7147" s="104">
        <f t="shared" ref="N7147:O7147" si="2521">SUM(N7148,N7149)</f>
        <v>44701</v>
      </c>
      <c r="O7147" s="104">
        <f t="shared" si="2521"/>
        <v>44701</v>
      </c>
      <c r="P7147" s="104">
        <f t="shared" si="2503"/>
        <v>128847</v>
      </c>
      <c r="Q7147" s="104">
        <f t="shared" si="2504"/>
        <v>24.380030804512444</v>
      </c>
      <c r="R7147" s="35"/>
    </row>
    <row r="7148" spans="1:18" x14ac:dyDescent="0.3">
      <c r="A7148" s="40" t="s">
        <v>2511</v>
      </c>
      <c r="B7148" s="40" t="s">
        <v>111</v>
      </c>
      <c r="C7148" s="40" t="s">
        <v>117</v>
      </c>
      <c r="D7148" s="40" t="s">
        <v>2513</v>
      </c>
      <c r="E7148" s="88" t="s">
        <v>3015</v>
      </c>
      <c r="F7148" s="40"/>
      <c r="G7148" s="81" t="s">
        <v>3053</v>
      </c>
      <c r="H7148" s="9" t="s">
        <v>6</v>
      </c>
      <c r="I7148" s="102">
        <v>454974</v>
      </c>
      <c r="J7148" s="102">
        <v>454974</v>
      </c>
      <c r="K7148" s="102"/>
      <c r="L7148" s="102">
        <f t="shared" si="2500"/>
        <v>115166</v>
      </c>
      <c r="M7148" s="102">
        <v>35166</v>
      </c>
      <c r="N7148" s="102">
        <v>40000</v>
      </c>
      <c r="O7148" s="102">
        <v>40000</v>
      </c>
      <c r="P7148" s="102">
        <f t="shared" si="2503"/>
        <v>115166</v>
      </c>
      <c r="Q7148" s="102">
        <f t="shared" si="2504"/>
        <v>25.312655228650428</v>
      </c>
      <c r="R7148" s="35"/>
    </row>
    <row r="7149" spans="1:18" x14ac:dyDescent="0.3">
      <c r="A7149" s="41" t="s">
        <v>2511</v>
      </c>
      <c r="B7149" s="41" t="s">
        <v>111</v>
      </c>
      <c r="C7149" s="41" t="s">
        <v>117</v>
      </c>
      <c r="D7149" s="41" t="s">
        <v>2513</v>
      </c>
      <c r="E7149" s="41" t="s">
        <v>120</v>
      </c>
      <c r="F7149" s="40" t="s">
        <v>0</v>
      </c>
      <c r="G7149" s="81" t="s">
        <v>0</v>
      </c>
      <c r="H7149" s="6" t="s">
        <v>7</v>
      </c>
      <c r="I7149" s="104">
        <f>SUM(I7150:I7154)</f>
        <v>73520</v>
      </c>
      <c r="J7149" s="104">
        <f>SUM(J7150:J7154)</f>
        <v>73520</v>
      </c>
      <c r="K7149" s="104">
        <f>SUM(K7150:K7154)</f>
        <v>0</v>
      </c>
      <c r="L7149" s="104">
        <f t="shared" si="2500"/>
        <v>13681</v>
      </c>
      <c r="M7149" s="104">
        <f>SUM(M7150:M7154)</f>
        <v>4279</v>
      </c>
      <c r="N7149" s="104">
        <f t="shared" ref="N7149:O7149" si="2522">SUM(N7150:N7154)</f>
        <v>4701</v>
      </c>
      <c r="O7149" s="104">
        <f t="shared" si="2522"/>
        <v>4701</v>
      </c>
      <c r="P7149" s="104">
        <f t="shared" si="2503"/>
        <v>13681</v>
      </c>
      <c r="Q7149" s="104">
        <f t="shared" si="2504"/>
        <v>18.60854189336235</v>
      </c>
      <c r="R7149" s="35"/>
    </row>
    <row r="7150" spans="1:18" x14ac:dyDescent="0.3">
      <c r="A7150" s="40" t="s">
        <v>2511</v>
      </c>
      <c r="B7150" s="40" t="s">
        <v>111</v>
      </c>
      <c r="C7150" s="40" t="s">
        <v>117</v>
      </c>
      <c r="D7150" s="40" t="s">
        <v>2513</v>
      </c>
      <c r="E7150" s="88" t="s">
        <v>3016</v>
      </c>
      <c r="F7150" s="40" t="s">
        <v>2514</v>
      </c>
      <c r="G7150" s="81" t="s">
        <v>3053</v>
      </c>
      <c r="H7150" s="9" t="s">
        <v>9</v>
      </c>
      <c r="I7150" s="102">
        <v>12720</v>
      </c>
      <c r="J7150" s="102">
        <v>12720</v>
      </c>
      <c r="K7150" s="102"/>
      <c r="L7150" s="102">
        <f t="shared" si="2500"/>
        <v>2651</v>
      </c>
      <c r="M7150" s="102">
        <v>849</v>
      </c>
      <c r="N7150" s="102">
        <v>901</v>
      </c>
      <c r="O7150" s="102">
        <v>901</v>
      </c>
      <c r="P7150" s="102">
        <f t="shared" si="2503"/>
        <v>2651</v>
      </c>
      <c r="Q7150" s="102">
        <f t="shared" si="2504"/>
        <v>20.841194968553459</v>
      </c>
      <c r="R7150" s="35"/>
    </row>
    <row r="7151" spans="1:18" x14ac:dyDescent="0.3">
      <c r="A7151" s="40" t="s">
        <v>2511</v>
      </c>
      <c r="B7151" s="40" t="s">
        <v>111</v>
      </c>
      <c r="C7151" s="40" t="s">
        <v>117</v>
      </c>
      <c r="D7151" s="40" t="s">
        <v>2513</v>
      </c>
      <c r="E7151" s="88" t="s">
        <v>3016</v>
      </c>
      <c r="F7151" s="40" t="s">
        <v>2515</v>
      </c>
      <c r="G7151" s="81" t="s">
        <v>3053</v>
      </c>
      <c r="H7151" s="9" t="s">
        <v>12</v>
      </c>
      <c r="I7151" s="102">
        <v>45600</v>
      </c>
      <c r="J7151" s="102">
        <v>45600</v>
      </c>
      <c r="K7151" s="102"/>
      <c r="L7151" s="102">
        <f t="shared" si="2500"/>
        <v>11030</v>
      </c>
      <c r="M7151" s="102">
        <v>3430</v>
      </c>
      <c r="N7151" s="102">
        <v>3800</v>
      </c>
      <c r="O7151" s="102">
        <v>3800</v>
      </c>
      <c r="P7151" s="102">
        <f t="shared" si="2503"/>
        <v>11030</v>
      </c>
      <c r="Q7151" s="102">
        <f t="shared" si="2504"/>
        <v>24.188596491228072</v>
      </c>
      <c r="R7151" s="35"/>
    </row>
    <row r="7152" spans="1:18" x14ac:dyDescent="0.3">
      <c r="A7152" s="40" t="s">
        <v>2511</v>
      </c>
      <c r="B7152" s="40" t="s">
        <v>111</v>
      </c>
      <c r="C7152" s="40" t="s">
        <v>117</v>
      </c>
      <c r="D7152" s="40" t="s">
        <v>2513</v>
      </c>
      <c r="E7152" s="88" t="s">
        <v>3016</v>
      </c>
      <c r="F7152" s="40" t="s">
        <v>2516</v>
      </c>
      <c r="G7152" s="81" t="s">
        <v>3053</v>
      </c>
      <c r="H7152" s="9" t="s">
        <v>10</v>
      </c>
      <c r="I7152" s="102">
        <v>9500</v>
      </c>
      <c r="J7152" s="102">
        <v>9500</v>
      </c>
      <c r="K7152" s="102"/>
      <c r="L7152" s="102">
        <f t="shared" ref="L7152:L7215" si="2523">SUM(M7152:O7152)</f>
        <v>0</v>
      </c>
      <c r="M7152" s="102">
        <v>0</v>
      </c>
      <c r="N7152" s="102"/>
      <c r="O7152" s="102"/>
      <c r="P7152" s="102">
        <f t="shared" si="2503"/>
        <v>0</v>
      </c>
      <c r="Q7152" s="102">
        <f t="shared" si="2504"/>
        <v>0</v>
      </c>
      <c r="R7152" s="35"/>
    </row>
    <row r="7153" spans="1:18" x14ac:dyDescent="0.3">
      <c r="A7153" s="40" t="s">
        <v>2511</v>
      </c>
      <c r="B7153" s="40" t="s">
        <v>111</v>
      </c>
      <c r="C7153" s="40" t="s">
        <v>117</v>
      </c>
      <c r="D7153" s="40" t="s">
        <v>2513</v>
      </c>
      <c r="E7153" s="88" t="s">
        <v>3016</v>
      </c>
      <c r="F7153" s="40" t="s">
        <v>2517</v>
      </c>
      <c r="G7153" s="81" t="s">
        <v>3053</v>
      </c>
      <c r="H7153" s="9" t="s">
        <v>8</v>
      </c>
      <c r="I7153" s="102">
        <v>0</v>
      </c>
      <c r="J7153" s="102">
        <v>0</v>
      </c>
      <c r="K7153" s="102"/>
      <c r="L7153" s="102">
        <f t="shared" si="2523"/>
        <v>0</v>
      </c>
      <c r="M7153" s="102">
        <v>0</v>
      </c>
      <c r="N7153" s="102">
        <v>0</v>
      </c>
      <c r="O7153" s="102">
        <v>0</v>
      </c>
      <c r="P7153" s="102">
        <f t="shared" si="2503"/>
        <v>0</v>
      </c>
      <c r="Q7153" s="102" t="str">
        <f t="shared" si="2504"/>
        <v>-</v>
      </c>
      <c r="R7153" s="35"/>
    </row>
    <row r="7154" spans="1:18" x14ac:dyDescent="0.3">
      <c r="A7154" s="40" t="s">
        <v>2511</v>
      </c>
      <c r="B7154" s="40" t="s">
        <v>111</v>
      </c>
      <c r="C7154" s="40" t="s">
        <v>117</v>
      </c>
      <c r="D7154" s="40" t="s">
        <v>2513</v>
      </c>
      <c r="E7154" s="88" t="s">
        <v>3016</v>
      </c>
      <c r="F7154" s="40" t="s">
        <v>2518</v>
      </c>
      <c r="G7154" s="81" t="s">
        <v>3053</v>
      </c>
      <c r="H7154" s="9" t="s">
        <v>11</v>
      </c>
      <c r="I7154" s="102">
        <v>5700</v>
      </c>
      <c r="J7154" s="102">
        <v>5700</v>
      </c>
      <c r="K7154" s="102"/>
      <c r="L7154" s="102">
        <f t="shared" si="2523"/>
        <v>0</v>
      </c>
      <c r="M7154" s="102">
        <v>0</v>
      </c>
      <c r="N7154" s="102"/>
      <c r="O7154" s="102"/>
      <c r="P7154" s="102">
        <f t="shared" si="2503"/>
        <v>0</v>
      </c>
      <c r="Q7154" s="102">
        <f t="shared" si="2504"/>
        <v>0</v>
      </c>
      <c r="R7154" s="35"/>
    </row>
    <row r="7155" spans="1:18" x14ac:dyDescent="0.3">
      <c r="A7155" s="40" t="s">
        <v>2511</v>
      </c>
      <c r="B7155" s="40" t="s">
        <v>111</v>
      </c>
      <c r="C7155" s="40" t="s">
        <v>117</v>
      </c>
      <c r="D7155" s="40" t="s">
        <v>2513</v>
      </c>
      <c r="E7155" s="52" t="s">
        <v>124</v>
      </c>
      <c r="F7155" s="52" t="s">
        <v>0</v>
      </c>
      <c r="G7155" s="52" t="s">
        <v>0</v>
      </c>
      <c r="H7155" s="6" t="s">
        <v>14</v>
      </c>
      <c r="I7155" s="104">
        <f>SUM(I7156)</f>
        <v>47900</v>
      </c>
      <c r="J7155" s="104">
        <f>SUM(J7156)</f>
        <v>47900</v>
      </c>
      <c r="K7155" s="104">
        <f>SUM(K7156)</f>
        <v>0</v>
      </c>
      <c r="L7155" s="104">
        <f t="shared" si="2523"/>
        <v>12693</v>
      </c>
      <c r="M7155" s="104">
        <f>SUM(M7156)</f>
        <v>3693</v>
      </c>
      <c r="N7155" s="104">
        <f t="shared" ref="N7155:O7155" si="2524">SUM(N7156)</f>
        <v>5000</v>
      </c>
      <c r="O7155" s="104">
        <f t="shared" si="2524"/>
        <v>4000</v>
      </c>
      <c r="P7155" s="104">
        <f t="shared" si="2503"/>
        <v>12693</v>
      </c>
      <c r="Q7155" s="104">
        <f t="shared" si="2504"/>
        <v>26.498956158663884</v>
      </c>
      <c r="R7155" s="35"/>
    </row>
    <row r="7156" spans="1:18" x14ac:dyDescent="0.3">
      <c r="A7156" s="40" t="s">
        <v>2511</v>
      </c>
      <c r="B7156" s="40" t="s">
        <v>111</v>
      </c>
      <c r="C7156" s="40" t="s">
        <v>117</v>
      </c>
      <c r="D7156" s="40" t="s">
        <v>2513</v>
      </c>
      <c r="E7156" s="88" t="s">
        <v>3017</v>
      </c>
      <c r="F7156" s="40"/>
      <c r="G7156" s="81" t="s">
        <v>3053</v>
      </c>
      <c r="H7156" s="9" t="s">
        <v>15</v>
      </c>
      <c r="I7156" s="102">
        <v>47900</v>
      </c>
      <c r="J7156" s="102">
        <v>47900</v>
      </c>
      <c r="K7156" s="102"/>
      <c r="L7156" s="102">
        <f t="shared" si="2523"/>
        <v>12693</v>
      </c>
      <c r="M7156" s="102">
        <v>3693</v>
      </c>
      <c r="N7156" s="102">
        <v>5000</v>
      </c>
      <c r="O7156" s="102">
        <v>4000</v>
      </c>
      <c r="P7156" s="102">
        <f t="shared" ref="P7156:P7219" si="2525">K7156+L7156</f>
        <v>12693</v>
      </c>
      <c r="Q7156" s="102">
        <f t="shared" ref="Q7156:Q7219" si="2526">IF(J7156=0,"-",P7156/J7156*100)</f>
        <v>26.498956158663884</v>
      </c>
      <c r="R7156" s="35"/>
    </row>
    <row r="7157" spans="1:18" x14ac:dyDescent="0.3">
      <c r="A7157" s="40" t="s">
        <v>2511</v>
      </c>
      <c r="B7157" s="40" t="s">
        <v>111</v>
      </c>
      <c r="C7157" s="40" t="s">
        <v>117</v>
      </c>
      <c r="D7157" s="40" t="s">
        <v>2513</v>
      </c>
      <c r="E7157" s="52" t="s">
        <v>125</v>
      </c>
      <c r="F7157" s="52" t="s">
        <v>0</v>
      </c>
      <c r="G7157" s="52" t="s">
        <v>0</v>
      </c>
      <c r="H7157" s="6" t="s">
        <v>16</v>
      </c>
      <c r="I7157" s="104">
        <f>SUM(I7158:I7164)</f>
        <v>123200</v>
      </c>
      <c r="J7157" s="104">
        <f>SUM(J7158:J7164)</f>
        <v>123200</v>
      </c>
      <c r="K7157" s="104">
        <f>SUM(K7158:K7164)</f>
        <v>0</v>
      </c>
      <c r="L7157" s="104">
        <f t="shared" si="2523"/>
        <v>8564</v>
      </c>
      <c r="M7157" s="104">
        <f>SUM(M7158:M7164)</f>
        <v>1214</v>
      </c>
      <c r="N7157" s="104">
        <f t="shared" ref="N7157:O7157" si="2527">SUM(N7158:N7164)</f>
        <v>2950</v>
      </c>
      <c r="O7157" s="104">
        <f t="shared" si="2527"/>
        <v>4400</v>
      </c>
      <c r="P7157" s="104">
        <f t="shared" si="2525"/>
        <v>8564</v>
      </c>
      <c r="Q7157" s="104">
        <f t="shared" si="2526"/>
        <v>6.9512987012987013</v>
      </c>
      <c r="R7157" s="35"/>
    </row>
    <row r="7158" spans="1:18" x14ac:dyDescent="0.3">
      <c r="A7158" s="40" t="s">
        <v>2511</v>
      </c>
      <c r="B7158" s="40" t="s">
        <v>111</v>
      </c>
      <c r="C7158" s="40" t="s">
        <v>117</v>
      </c>
      <c r="D7158" s="40" t="s">
        <v>2513</v>
      </c>
      <c r="E7158" s="88" t="s">
        <v>3018</v>
      </c>
      <c r="F7158" s="40"/>
      <c r="G7158" s="81" t="s">
        <v>3053</v>
      </c>
      <c r="H7158" s="9" t="s">
        <v>17</v>
      </c>
      <c r="I7158" s="102">
        <v>4000</v>
      </c>
      <c r="J7158" s="102">
        <v>4000</v>
      </c>
      <c r="K7158" s="102"/>
      <c r="L7158" s="102">
        <f t="shared" si="2523"/>
        <v>0</v>
      </c>
      <c r="M7158" s="102">
        <v>0</v>
      </c>
      <c r="N7158" s="102"/>
      <c r="O7158" s="102"/>
      <c r="P7158" s="102">
        <f t="shared" si="2525"/>
        <v>0</v>
      </c>
      <c r="Q7158" s="102">
        <f t="shared" si="2526"/>
        <v>0</v>
      </c>
      <c r="R7158" s="35"/>
    </row>
    <row r="7159" spans="1:18" x14ac:dyDescent="0.3">
      <c r="A7159" s="40" t="s">
        <v>2511</v>
      </c>
      <c r="B7159" s="40" t="s">
        <v>111</v>
      </c>
      <c r="C7159" s="40" t="s">
        <v>117</v>
      </c>
      <c r="D7159" s="40" t="s">
        <v>2513</v>
      </c>
      <c r="E7159" s="88" t="s">
        <v>3032</v>
      </c>
      <c r="F7159" s="40"/>
      <c r="G7159" s="81" t="s">
        <v>3053</v>
      </c>
      <c r="H7159" s="9" t="s">
        <v>19</v>
      </c>
      <c r="I7159" s="102">
        <v>20000</v>
      </c>
      <c r="J7159" s="102">
        <v>20000</v>
      </c>
      <c r="K7159" s="102"/>
      <c r="L7159" s="102">
        <f t="shared" si="2523"/>
        <v>3500</v>
      </c>
      <c r="M7159" s="102">
        <v>0</v>
      </c>
      <c r="N7159" s="102">
        <v>1750</v>
      </c>
      <c r="O7159" s="102">
        <v>1750</v>
      </c>
      <c r="P7159" s="102">
        <f t="shared" si="2525"/>
        <v>3500</v>
      </c>
      <c r="Q7159" s="102">
        <f t="shared" si="2526"/>
        <v>17.5</v>
      </c>
      <c r="R7159" s="35"/>
    </row>
    <row r="7160" spans="1:18" x14ac:dyDescent="0.3">
      <c r="A7160" s="40" t="s">
        <v>2511</v>
      </c>
      <c r="B7160" s="40" t="s">
        <v>111</v>
      </c>
      <c r="C7160" s="40" t="s">
        <v>117</v>
      </c>
      <c r="D7160" s="40" t="s">
        <v>2513</v>
      </c>
      <c r="E7160" s="88" t="s">
        <v>3026</v>
      </c>
      <c r="F7160" s="40"/>
      <c r="G7160" s="81" t="s">
        <v>3053</v>
      </c>
      <c r="H7160" s="9" t="s">
        <v>20</v>
      </c>
      <c r="I7160" s="102">
        <v>3000</v>
      </c>
      <c r="J7160" s="102">
        <v>3000</v>
      </c>
      <c r="K7160" s="102"/>
      <c r="L7160" s="102">
        <f t="shared" si="2523"/>
        <v>1000</v>
      </c>
      <c r="M7160" s="102">
        <v>0</v>
      </c>
      <c r="N7160" s="102">
        <v>0</v>
      </c>
      <c r="O7160" s="102">
        <v>1000</v>
      </c>
      <c r="P7160" s="102">
        <f t="shared" si="2525"/>
        <v>1000</v>
      </c>
      <c r="Q7160" s="102">
        <f t="shared" si="2526"/>
        <v>33.333333333333329</v>
      </c>
      <c r="R7160" s="35"/>
    </row>
    <row r="7161" spans="1:18" x14ac:dyDescent="0.3">
      <c r="A7161" s="40" t="s">
        <v>2511</v>
      </c>
      <c r="B7161" s="40" t="s">
        <v>111</v>
      </c>
      <c r="C7161" s="40" t="s">
        <v>117</v>
      </c>
      <c r="D7161" s="40" t="s">
        <v>2513</v>
      </c>
      <c r="E7161" s="88" t="s">
        <v>3033</v>
      </c>
      <c r="F7161" s="40"/>
      <c r="G7161" s="81" t="s">
        <v>3053</v>
      </c>
      <c r="H7161" s="9" t="s">
        <v>21</v>
      </c>
      <c r="I7161" s="102">
        <v>100</v>
      </c>
      <c r="J7161" s="102">
        <v>100</v>
      </c>
      <c r="K7161" s="102"/>
      <c r="L7161" s="102">
        <f t="shared" si="2523"/>
        <v>0</v>
      </c>
      <c r="M7161" s="102">
        <v>0</v>
      </c>
      <c r="N7161" s="102">
        <v>0</v>
      </c>
      <c r="O7161" s="102">
        <v>0</v>
      </c>
      <c r="P7161" s="102">
        <f t="shared" si="2525"/>
        <v>0</v>
      </c>
      <c r="Q7161" s="102">
        <f t="shared" si="2526"/>
        <v>0</v>
      </c>
      <c r="R7161" s="35"/>
    </row>
    <row r="7162" spans="1:18" x14ac:dyDescent="0.3">
      <c r="A7162" s="40" t="s">
        <v>2511</v>
      </c>
      <c r="B7162" s="40" t="s">
        <v>111</v>
      </c>
      <c r="C7162" s="40" t="s">
        <v>117</v>
      </c>
      <c r="D7162" s="40" t="s">
        <v>2513</v>
      </c>
      <c r="E7162" s="88" t="s">
        <v>3035</v>
      </c>
      <c r="F7162" s="40"/>
      <c r="G7162" s="81" t="s">
        <v>3053</v>
      </c>
      <c r="H7162" s="9" t="s">
        <v>23</v>
      </c>
      <c r="I7162" s="102">
        <v>20000</v>
      </c>
      <c r="J7162" s="102">
        <v>20000</v>
      </c>
      <c r="K7162" s="102"/>
      <c r="L7162" s="102">
        <f t="shared" si="2523"/>
        <v>0</v>
      </c>
      <c r="M7162" s="102">
        <v>0</v>
      </c>
      <c r="N7162" s="102">
        <v>0</v>
      </c>
      <c r="O7162" s="102">
        <v>0</v>
      </c>
      <c r="P7162" s="102">
        <f t="shared" si="2525"/>
        <v>0</v>
      </c>
      <c r="Q7162" s="102">
        <f t="shared" si="2526"/>
        <v>0</v>
      </c>
      <c r="R7162" s="35"/>
    </row>
    <row r="7163" spans="1:18" x14ac:dyDescent="0.3">
      <c r="A7163" s="40" t="s">
        <v>2511</v>
      </c>
      <c r="B7163" s="40" t="s">
        <v>111</v>
      </c>
      <c r="C7163" s="40" t="s">
        <v>117</v>
      </c>
      <c r="D7163" s="40" t="s">
        <v>2513</v>
      </c>
      <c r="E7163" s="88" t="s">
        <v>3036</v>
      </c>
      <c r="F7163" s="40"/>
      <c r="G7163" s="81" t="s">
        <v>3053</v>
      </c>
      <c r="H7163" s="9" t="s">
        <v>24</v>
      </c>
      <c r="I7163" s="102">
        <v>1600</v>
      </c>
      <c r="J7163" s="102">
        <v>1600</v>
      </c>
      <c r="K7163" s="102"/>
      <c r="L7163" s="102">
        <f t="shared" si="2523"/>
        <v>0</v>
      </c>
      <c r="M7163" s="102">
        <v>0</v>
      </c>
      <c r="N7163" s="102"/>
      <c r="O7163" s="102"/>
      <c r="P7163" s="102">
        <f t="shared" si="2525"/>
        <v>0</v>
      </c>
      <c r="Q7163" s="102">
        <f t="shared" si="2526"/>
        <v>0</v>
      </c>
      <c r="R7163" s="35"/>
    </row>
    <row r="7164" spans="1:18" x14ac:dyDescent="0.3">
      <c r="A7164" s="41" t="s">
        <v>2511</v>
      </c>
      <c r="B7164" s="41" t="s">
        <v>111</v>
      </c>
      <c r="C7164" s="41" t="s">
        <v>117</v>
      </c>
      <c r="D7164" s="41" t="s">
        <v>2513</v>
      </c>
      <c r="E7164" s="41" t="s">
        <v>127</v>
      </c>
      <c r="F7164" s="40" t="s">
        <v>0</v>
      </c>
      <c r="G7164" s="81" t="s">
        <v>0</v>
      </c>
      <c r="H7164" s="6" t="s">
        <v>25</v>
      </c>
      <c r="I7164" s="104">
        <f>SUM(I7165:I7167)</f>
        <v>74500</v>
      </c>
      <c r="J7164" s="104">
        <f>SUM(J7165:J7167)</f>
        <v>74500</v>
      </c>
      <c r="K7164" s="104">
        <f>SUM(K7165:K7167)</f>
        <v>0</v>
      </c>
      <c r="L7164" s="104">
        <f t="shared" si="2523"/>
        <v>4064</v>
      </c>
      <c r="M7164" s="104">
        <f>SUM(M7165:M7167)</f>
        <v>1214</v>
      </c>
      <c r="N7164" s="104">
        <f t="shared" ref="N7164:O7164" si="2528">SUM(N7165:N7167)</f>
        <v>1200</v>
      </c>
      <c r="O7164" s="104">
        <f t="shared" si="2528"/>
        <v>1650</v>
      </c>
      <c r="P7164" s="104">
        <f t="shared" si="2525"/>
        <v>4064</v>
      </c>
      <c r="Q7164" s="104">
        <f t="shared" si="2526"/>
        <v>5.4550335570469803</v>
      </c>
      <c r="R7164" s="35"/>
    </row>
    <row r="7165" spans="1:18" x14ac:dyDescent="0.3">
      <c r="A7165" s="40" t="s">
        <v>2511</v>
      </c>
      <c r="B7165" s="40" t="s">
        <v>111</v>
      </c>
      <c r="C7165" s="40" t="s">
        <v>117</v>
      </c>
      <c r="D7165" s="40" t="s">
        <v>2513</v>
      </c>
      <c r="E7165" s="88" t="s">
        <v>3019</v>
      </c>
      <c r="F7165" s="40"/>
      <c r="G7165" s="81" t="s">
        <v>3053</v>
      </c>
      <c r="H7165" s="9" t="s">
        <v>25</v>
      </c>
      <c r="I7165" s="102">
        <v>70000</v>
      </c>
      <c r="J7165" s="102">
        <v>70000</v>
      </c>
      <c r="K7165" s="102"/>
      <c r="L7165" s="102">
        <f t="shared" si="2523"/>
        <v>3600</v>
      </c>
      <c r="M7165" s="102">
        <v>1100</v>
      </c>
      <c r="N7165" s="102">
        <v>1000</v>
      </c>
      <c r="O7165" s="102">
        <v>1500</v>
      </c>
      <c r="P7165" s="102">
        <f t="shared" si="2525"/>
        <v>3600</v>
      </c>
      <c r="Q7165" s="102">
        <f t="shared" si="2526"/>
        <v>5.1428571428571423</v>
      </c>
      <c r="R7165" s="35"/>
    </row>
    <row r="7166" spans="1:18" x14ac:dyDescent="0.3">
      <c r="A7166" s="40" t="s">
        <v>2511</v>
      </c>
      <c r="B7166" s="40" t="s">
        <v>111</v>
      </c>
      <c r="C7166" s="40" t="s">
        <v>117</v>
      </c>
      <c r="D7166" s="40" t="s">
        <v>2513</v>
      </c>
      <c r="E7166" s="88" t="s">
        <v>3019</v>
      </c>
      <c r="F7166" s="40" t="s">
        <v>2519</v>
      </c>
      <c r="G7166" s="81" t="s">
        <v>3053</v>
      </c>
      <c r="H7166" s="9" t="s">
        <v>135</v>
      </c>
      <c r="I7166" s="102">
        <v>1600</v>
      </c>
      <c r="J7166" s="102">
        <v>1600</v>
      </c>
      <c r="K7166" s="102"/>
      <c r="L7166" s="102">
        <f t="shared" si="2523"/>
        <v>464</v>
      </c>
      <c r="M7166" s="102">
        <v>114</v>
      </c>
      <c r="N7166" s="102">
        <v>200</v>
      </c>
      <c r="O7166" s="102">
        <v>150</v>
      </c>
      <c r="P7166" s="102">
        <f t="shared" si="2525"/>
        <v>464</v>
      </c>
      <c r="Q7166" s="102">
        <f t="shared" si="2526"/>
        <v>28.999999999999996</v>
      </c>
      <c r="R7166" s="35"/>
    </row>
    <row r="7167" spans="1:18" ht="20.399999999999999" x14ac:dyDescent="0.3">
      <c r="A7167" s="40" t="s">
        <v>2511</v>
      </c>
      <c r="B7167" s="40" t="s">
        <v>111</v>
      </c>
      <c r="C7167" s="40" t="s">
        <v>117</v>
      </c>
      <c r="D7167" s="40" t="s">
        <v>2513</v>
      </c>
      <c r="E7167" s="88" t="s">
        <v>3019</v>
      </c>
      <c r="F7167" s="40" t="s">
        <v>2520</v>
      </c>
      <c r="G7167" s="81" t="s">
        <v>3053</v>
      </c>
      <c r="H7167" s="9" t="s">
        <v>141</v>
      </c>
      <c r="I7167" s="102">
        <v>2900</v>
      </c>
      <c r="J7167" s="102">
        <v>2900</v>
      </c>
      <c r="K7167" s="102"/>
      <c r="L7167" s="102">
        <f t="shared" si="2523"/>
        <v>0</v>
      </c>
      <c r="M7167" s="102">
        <v>0</v>
      </c>
      <c r="N7167" s="102">
        <v>0</v>
      </c>
      <c r="O7167" s="102">
        <v>0</v>
      </c>
      <c r="P7167" s="102">
        <f t="shared" si="2525"/>
        <v>0</v>
      </c>
      <c r="Q7167" s="102">
        <f t="shared" si="2526"/>
        <v>0</v>
      </c>
      <c r="R7167" s="35"/>
    </row>
    <row r="7168" spans="1:18" s="34" customFormat="1" ht="20.399999999999999" x14ac:dyDescent="0.3">
      <c r="A7168" s="43" t="s">
        <v>0</v>
      </c>
      <c r="B7168" s="43" t="s">
        <v>0</v>
      </c>
      <c r="C7168" s="43" t="s">
        <v>0</v>
      </c>
      <c r="D7168" s="49" t="s">
        <v>0</v>
      </c>
      <c r="E7168" s="49" t="s">
        <v>0</v>
      </c>
      <c r="F7168" s="49" t="s">
        <v>0</v>
      </c>
      <c r="G7168" s="49" t="s">
        <v>0</v>
      </c>
      <c r="H7168" s="21" t="s">
        <v>35</v>
      </c>
      <c r="I7168" s="112">
        <f t="shared" ref="I7168:O7169" si="2529">SUM(I7169)</f>
        <v>100</v>
      </c>
      <c r="J7168" s="112">
        <f t="shared" si="2529"/>
        <v>100</v>
      </c>
      <c r="K7168" s="112">
        <f t="shared" si="2529"/>
        <v>0</v>
      </c>
      <c r="L7168" s="112">
        <f t="shared" si="2523"/>
        <v>0</v>
      </c>
      <c r="M7168" s="112">
        <f t="shared" si="2529"/>
        <v>0</v>
      </c>
      <c r="N7168" s="112">
        <f t="shared" si="2529"/>
        <v>0</v>
      </c>
      <c r="O7168" s="112">
        <f t="shared" si="2529"/>
        <v>0</v>
      </c>
      <c r="P7168" s="112">
        <f t="shared" si="2525"/>
        <v>0</v>
      </c>
      <c r="Q7168" s="112">
        <f t="shared" si="2526"/>
        <v>0</v>
      </c>
      <c r="R7168" s="35"/>
    </row>
    <row r="7169" spans="1:18" x14ac:dyDescent="0.3">
      <c r="A7169" s="40" t="s">
        <v>2511</v>
      </c>
      <c r="B7169" s="40" t="s">
        <v>111</v>
      </c>
      <c r="C7169" s="40" t="s">
        <v>117</v>
      </c>
      <c r="D7169" s="40" t="s">
        <v>2513</v>
      </c>
      <c r="E7169" s="52" t="s">
        <v>142</v>
      </c>
      <c r="F7169" s="52" t="s">
        <v>0</v>
      </c>
      <c r="G7169" s="52" t="s">
        <v>0</v>
      </c>
      <c r="H7169" s="6" t="s">
        <v>27</v>
      </c>
      <c r="I7169" s="104">
        <f t="shared" si="2529"/>
        <v>100</v>
      </c>
      <c r="J7169" s="104">
        <f t="shared" si="2529"/>
        <v>100</v>
      </c>
      <c r="K7169" s="104">
        <f t="shared" si="2529"/>
        <v>0</v>
      </c>
      <c r="L7169" s="104">
        <f t="shared" si="2523"/>
        <v>0</v>
      </c>
      <c r="M7169" s="104">
        <f t="shared" si="2529"/>
        <v>0</v>
      </c>
      <c r="N7169" s="104">
        <f t="shared" si="2529"/>
        <v>0</v>
      </c>
      <c r="O7169" s="104">
        <f t="shared" si="2529"/>
        <v>0</v>
      </c>
      <c r="P7169" s="104">
        <f t="shared" si="2525"/>
        <v>0</v>
      </c>
      <c r="Q7169" s="104">
        <f t="shared" si="2526"/>
        <v>0</v>
      </c>
      <c r="R7169" s="35"/>
    </row>
    <row r="7170" spans="1:18" x14ac:dyDescent="0.3">
      <c r="A7170" s="40" t="s">
        <v>2511</v>
      </c>
      <c r="B7170" s="40" t="s">
        <v>111</v>
      </c>
      <c r="C7170" s="40" t="s">
        <v>117</v>
      </c>
      <c r="D7170" s="40" t="s">
        <v>2513</v>
      </c>
      <c r="E7170" s="88" t="s">
        <v>3021</v>
      </c>
      <c r="F7170" s="40"/>
      <c r="G7170" s="81" t="s">
        <v>3053</v>
      </c>
      <c r="H7170" s="9" t="s">
        <v>34</v>
      </c>
      <c r="I7170" s="102">
        <v>100</v>
      </c>
      <c r="J7170" s="102">
        <v>100</v>
      </c>
      <c r="K7170" s="102"/>
      <c r="L7170" s="102">
        <f t="shared" si="2523"/>
        <v>0</v>
      </c>
      <c r="M7170" s="102">
        <v>0</v>
      </c>
      <c r="N7170" s="102"/>
      <c r="O7170" s="102"/>
      <c r="P7170" s="102">
        <f t="shared" si="2525"/>
        <v>0</v>
      </c>
      <c r="Q7170" s="102">
        <f t="shared" si="2526"/>
        <v>0</v>
      </c>
      <c r="R7170" s="35"/>
    </row>
    <row r="7171" spans="1:18" s="34" customFormat="1" ht="20.399999999999999" x14ac:dyDescent="0.3">
      <c r="A7171" s="43" t="s">
        <v>0</v>
      </c>
      <c r="B7171" s="43" t="s">
        <v>0</v>
      </c>
      <c r="C7171" s="43" t="s">
        <v>0</v>
      </c>
      <c r="D7171" s="49" t="s">
        <v>0</v>
      </c>
      <c r="E7171" s="49" t="s">
        <v>0</v>
      </c>
      <c r="F7171" s="49" t="s">
        <v>0</v>
      </c>
      <c r="G7171" s="49" t="s">
        <v>0</v>
      </c>
      <c r="H7171" s="21" t="s">
        <v>53</v>
      </c>
      <c r="I7171" s="112">
        <f>SUM(I7172)</f>
        <v>100857</v>
      </c>
      <c r="J7171" s="112">
        <f>SUM(J7172)</f>
        <v>100857</v>
      </c>
      <c r="K7171" s="112">
        <f>SUM(K7172)</f>
        <v>0</v>
      </c>
      <c r="L7171" s="112">
        <f t="shared" si="2523"/>
        <v>2000</v>
      </c>
      <c r="M7171" s="112">
        <f>SUM(M7172)</f>
        <v>0</v>
      </c>
      <c r="N7171" s="112">
        <f t="shared" ref="N7171:O7171" si="2530">SUM(N7172)</f>
        <v>0</v>
      </c>
      <c r="O7171" s="112">
        <f t="shared" si="2530"/>
        <v>2000</v>
      </c>
      <c r="P7171" s="112">
        <f t="shared" si="2525"/>
        <v>2000</v>
      </c>
      <c r="Q7171" s="112">
        <f t="shared" si="2526"/>
        <v>1.9830056416510504</v>
      </c>
      <c r="R7171" s="35"/>
    </row>
    <row r="7172" spans="1:18" x14ac:dyDescent="0.3">
      <c r="A7172" s="40" t="s">
        <v>2511</v>
      </c>
      <c r="B7172" s="40" t="s">
        <v>111</v>
      </c>
      <c r="C7172" s="40" t="s">
        <v>117</v>
      </c>
      <c r="D7172" s="40" t="s">
        <v>2513</v>
      </c>
      <c r="E7172" s="52" t="s">
        <v>149</v>
      </c>
      <c r="F7172" s="52" t="s">
        <v>0</v>
      </c>
      <c r="G7172" s="52" t="s">
        <v>0</v>
      </c>
      <c r="H7172" s="6" t="s">
        <v>46</v>
      </c>
      <c r="I7172" s="104">
        <f>SUM(I7173,I7176)</f>
        <v>100857</v>
      </c>
      <c r="J7172" s="104">
        <f>SUM(J7173,J7176)</f>
        <v>100857</v>
      </c>
      <c r="K7172" s="104">
        <f>SUM(K7173,K7176)</f>
        <v>0</v>
      </c>
      <c r="L7172" s="104">
        <f t="shared" si="2523"/>
        <v>2000</v>
      </c>
      <c r="M7172" s="104">
        <f>SUM(M7173,M7176)</f>
        <v>0</v>
      </c>
      <c r="N7172" s="104">
        <f t="shared" ref="N7172:O7172" si="2531">SUM(N7173,N7176)</f>
        <v>0</v>
      </c>
      <c r="O7172" s="104">
        <f t="shared" si="2531"/>
        <v>2000</v>
      </c>
      <c r="P7172" s="104">
        <f t="shared" si="2525"/>
        <v>2000</v>
      </c>
      <c r="Q7172" s="104">
        <f t="shared" si="2526"/>
        <v>1.9830056416510504</v>
      </c>
      <c r="R7172" s="35"/>
    </row>
    <row r="7173" spans="1:18" x14ac:dyDescent="0.3">
      <c r="A7173" s="41" t="s">
        <v>2511</v>
      </c>
      <c r="B7173" s="41" t="s">
        <v>111</v>
      </c>
      <c r="C7173" s="41" t="s">
        <v>117</v>
      </c>
      <c r="D7173" s="41" t="s">
        <v>2513</v>
      </c>
      <c r="E7173" s="41" t="s">
        <v>150</v>
      </c>
      <c r="F7173" s="40" t="s">
        <v>0</v>
      </c>
      <c r="G7173" s="81" t="s">
        <v>0</v>
      </c>
      <c r="H7173" s="6" t="s">
        <v>49</v>
      </c>
      <c r="I7173" s="104">
        <f>SUM(I7174:I7175)</f>
        <v>70857</v>
      </c>
      <c r="J7173" s="104">
        <f>SUM(J7174:J7175)</f>
        <v>70857</v>
      </c>
      <c r="K7173" s="104">
        <f>SUM(K7174:K7175)</f>
        <v>0</v>
      </c>
      <c r="L7173" s="104">
        <f t="shared" si="2523"/>
        <v>2000</v>
      </c>
      <c r="M7173" s="104">
        <f>SUM(M7174:M7175)</f>
        <v>0</v>
      </c>
      <c r="N7173" s="104">
        <f t="shared" ref="N7173:O7173" si="2532">SUM(N7174:N7175)</f>
        <v>0</v>
      </c>
      <c r="O7173" s="104">
        <f t="shared" si="2532"/>
        <v>2000</v>
      </c>
      <c r="P7173" s="104">
        <f t="shared" si="2525"/>
        <v>2000</v>
      </c>
      <c r="Q7173" s="104">
        <f t="shared" si="2526"/>
        <v>2.822586335859548</v>
      </c>
      <c r="R7173" s="35"/>
    </row>
    <row r="7174" spans="1:18" x14ac:dyDescent="0.3">
      <c r="A7174" s="40" t="s">
        <v>2511</v>
      </c>
      <c r="B7174" s="40" t="s">
        <v>111</v>
      </c>
      <c r="C7174" s="40" t="s">
        <v>117</v>
      </c>
      <c r="D7174" s="40" t="s">
        <v>2513</v>
      </c>
      <c r="E7174" s="88" t="s">
        <v>3022</v>
      </c>
      <c r="F7174" s="40" t="s">
        <v>2521</v>
      </c>
      <c r="G7174" s="81" t="s">
        <v>3053</v>
      </c>
      <c r="H7174" s="9" t="s">
        <v>2522</v>
      </c>
      <c r="I7174" s="102">
        <v>10500</v>
      </c>
      <c r="J7174" s="102">
        <v>10500</v>
      </c>
      <c r="K7174" s="102"/>
      <c r="L7174" s="102">
        <f t="shared" si="2523"/>
        <v>0</v>
      </c>
      <c r="M7174" s="102">
        <v>0</v>
      </c>
      <c r="N7174" s="102"/>
      <c r="O7174" s="102"/>
      <c r="P7174" s="102">
        <f t="shared" si="2525"/>
        <v>0</v>
      </c>
      <c r="Q7174" s="102">
        <f t="shared" si="2526"/>
        <v>0</v>
      </c>
      <c r="R7174" s="35"/>
    </row>
    <row r="7175" spans="1:18" x14ac:dyDescent="0.3">
      <c r="A7175" s="40" t="s">
        <v>2511</v>
      </c>
      <c r="B7175" s="40" t="s">
        <v>111</v>
      </c>
      <c r="C7175" s="40" t="s">
        <v>117</v>
      </c>
      <c r="D7175" s="40" t="s">
        <v>2513</v>
      </c>
      <c r="E7175" s="88" t="s">
        <v>3022</v>
      </c>
      <c r="F7175" s="40" t="s">
        <v>2523</v>
      </c>
      <c r="G7175" s="81" t="s">
        <v>3053</v>
      </c>
      <c r="H7175" s="9" t="s">
        <v>2524</v>
      </c>
      <c r="I7175" s="102">
        <v>60357</v>
      </c>
      <c r="J7175" s="102">
        <v>60357</v>
      </c>
      <c r="K7175" s="102"/>
      <c r="L7175" s="102">
        <f t="shared" si="2523"/>
        <v>2000</v>
      </c>
      <c r="M7175" s="102">
        <v>0</v>
      </c>
      <c r="N7175" s="102">
        <v>0</v>
      </c>
      <c r="O7175" s="102">
        <v>2000</v>
      </c>
      <c r="P7175" s="102">
        <f t="shared" si="2525"/>
        <v>2000</v>
      </c>
      <c r="Q7175" s="102">
        <f t="shared" si="2526"/>
        <v>3.3136173103368289</v>
      </c>
      <c r="R7175" s="35"/>
    </row>
    <row r="7176" spans="1:18" x14ac:dyDescent="0.3">
      <c r="A7176" s="41" t="s">
        <v>2511</v>
      </c>
      <c r="B7176" s="41" t="s">
        <v>111</v>
      </c>
      <c r="C7176" s="41" t="s">
        <v>117</v>
      </c>
      <c r="D7176" s="41" t="s">
        <v>2513</v>
      </c>
      <c r="E7176" s="41" t="s">
        <v>236</v>
      </c>
      <c r="F7176" s="40" t="s">
        <v>0</v>
      </c>
      <c r="G7176" s="81" t="s">
        <v>0</v>
      </c>
      <c r="H7176" s="6" t="s">
        <v>51</v>
      </c>
      <c r="I7176" s="104">
        <f>SUM(I7177:I7178)</f>
        <v>30000</v>
      </c>
      <c r="J7176" s="104">
        <f>SUM(J7177:J7178)</f>
        <v>30000</v>
      </c>
      <c r="K7176" s="104">
        <f>SUM(K7177:K7178)</f>
        <v>0</v>
      </c>
      <c r="L7176" s="104">
        <f t="shared" si="2523"/>
        <v>0</v>
      </c>
      <c r="M7176" s="104">
        <f>SUM(M7177:M7178)</f>
        <v>0</v>
      </c>
      <c r="N7176" s="104">
        <f t="shared" ref="N7176:O7176" si="2533">SUM(N7177:N7178)</f>
        <v>0</v>
      </c>
      <c r="O7176" s="104">
        <f t="shared" si="2533"/>
        <v>0</v>
      </c>
      <c r="P7176" s="104">
        <f t="shared" si="2525"/>
        <v>0</v>
      </c>
      <c r="Q7176" s="104">
        <f t="shared" si="2526"/>
        <v>0</v>
      </c>
      <c r="R7176" s="35"/>
    </row>
    <row r="7177" spans="1:18" x14ac:dyDescent="0.3">
      <c r="A7177" s="40" t="s">
        <v>2511</v>
      </c>
      <c r="B7177" s="40" t="s">
        <v>111</v>
      </c>
      <c r="C7177" s="40" t="s">
        <v>117</v>
      </c>
      <c r="D7177" s="40" t="s">
        <v>2513</v>
      </c>
      <c r="E7177" s="88" t="s">
        <v>3025</v>
      </c>
      <c r="F7177" s="40" t="s">
        <v>2525</v>
      </c>
      <c r="G7177" s="81" t="s">
        <v>3053</v>
      </c>
      <c r="H7177" s="9" t="s">
        <v>2526</v>
      </c>
      <c r="I7177" s="102">
        <v>30000</v>
      </c>
      <c r="J7177" s="102">
        <v>30000</v>
      </c>
      <c r="K7177" s="102"/>
      <c r="L7177" s="102">
        <f t="shared" si="2523"/>
        <v>0</v>
      </c>
      <c r="M7177" s="102">
        <v>0</v>
      </c>
      <c r="N7177" s="102">
        <v>0</v>
      </c>
      <c r="O7177" s="102">
        <v>0</v>
      </c>
      <c r="P7177" s="102">
        <f t="shared" si="2525"/>
        <v>0</v>
      </c>
      <c r="Q7177" s="102">
        <f t="shared" si="2526"/>
        <v>0</v>
      </c>
      <c r="R7177" s="35"/>
    </row>
    <row r="7178" spans="1:18" x14ac:dyDescent="0.3">
      <c r="A7178" s="40" t="s">
        <v>2511</v>
      </c>
      <c r="B7178" s="40" t="s">
        <v>111</v>
      </c>
      <c r="C7178" s="40" t="s">
        <v>117</v>
      </c>
      <c r="D7178" s="40" t="s">
        <v>2513</v>
      </c>
      <c r="E7178" s="88" t="s">
        <v>3025</v>
      </c>
      <c r="F7178" s="40" t="s">
        <v>2527</v>
      </c>
      <c r="G7178" s="81" t="s">
        <v>3053</v>
      </c>
      <c r="H7178" s="9" t="s">
        <v>2528</v>
      </c>
      <c r="I7178" s="102">
        <v>0</v>
      </c>
      <c r="J7178" s="102">
        <v>0</v>
      </c>
      <c r="K7178" s="102"/>
      <c r="L7178" s="102">
        <f t="shared" si="2523"/>
        <v>0</v>
      </c>
      <c r="M7178" s="102">
        <v>0</v>
      </c>
      <c r="N7178" s="102">
        <v>0</v>
      </c>
      <c r="O7178" s="102">
        <v>0</v>
      </c>
      <c r="P7178" s="102">
        <f t="shared" si="2525"/>
        <v>0</v>
      </c>
      <c r="Q7178" s="102" t="str">
        <f t="shared" si="2526"/>
        <v>-</v>
      </c>
      <c r="R7178" s="35"/>
    </row>
    <row r="7179" spans="1:18" s="34" customFormat="1" x14ac:dyDescent="0.3">
      <c r="A7179" s="49" t="s">
        <v>0</v>
      </c>
      <c r="B7179" s="49" t="s">
        <v>0</v>
      </c>
      <c r="C7179" s="49" t="s">
        <v>0</v>
      </c>
      <c r="D7179" s="49" t="s">
        <v>0</v>
      </c>
      <c r="E7179" s="49" t="s">
        <v>0</v>
      </c>
      <c r="F7179" s="49" t="s">
        <v>0</v>
      </c>
      <c r="G7179" s="49" t="s">
        <v>0</v>
      </c>
      <c r="H7179" s="21" t="s">
        <v>2529</v>
      </c>
      <c r="I7179" s="112">
        <f>SUM(I7171,I7168,I7146)</f>
        <v>800551</v>
      </c>
      <c r="J7179" s="112">
        <f>SUM(J7171,J7168,J7146)</f>
        <v>800551</v>
      </c>
      <c r="K7179" s="112">
        <f>SUM(K7171,K7168,K7146)</f>
        <v>0</v>
      </c>
      <c r="L7179" s="112">
        <f t="shared" si="2523"/>
        <v>152104</v>
      </c>
      <c r="M7179" s="112">
        <f>SUM(M7171,M7168,M7146)</f>
        <v>44352</v>
      </c>
      <c r="N7179" s="112">
        <f t="shared" ref="N7179:O7179" si="2534">SUM(N7171,N7168,N7146)</f>
        <v>52651</v>
      </c>
      <c r="O7179" s="112">
        <f t="shared" si="2534"/>
        <v>55101</v>
      </c>
      <c r="P7179" s="112">
        <f t="shared" si="2525"/>
        <v>152104</v>
      </c>
      <c r="Q7179" s="112">
        <f t="shared" si="2526"/>
        <v>18.9999138093638</v>
      </c>
      <c r="R7179" s="35"/>
    </row>
    <row r="7180" spans="1:18" ht="15" thickBot="1" x14ac:dyDescent="0.35">
      <c r="A7180" s="81" t="s">
        <v>0</v>
      </c>
      <c r="B7180" s="81" t="s">
        <v>0</v>
      </c>
      <c r="C7180" s="81" t="s">
        <v>0</v>
      </c>
      <c r="D7180" s="81" t="s">
        <v>0</v>
      </c>
      <c r="E7180" s="81" t="s">
        <v>0</v>
      </c>
      <c r="F7180" s="81" t="s">
        <v>0</v>
      </c>
      <c r="G7180" s="81" t="s">
        <v>0</v>
      </c>
      <c r="H7180" s="6" t="s">
        <v>152</v>
      </c>
      <c r="I7180" s="104">
        <v>20</v>
      </c>
      <c r="J7180" s="104">
        <v>20</v>
      </c>
      <c r="K7180" s="104"/>
      <c r="L7180" s="104"/>
      <c r="M7180" s="104"/>
      <c r="N7180" s="104"/>
      <c r="O7180" s="104"/>
      <c r="P7180" s="104"/>
      <c r="Q7180" s="104"/>
      <c r="R7180" s="35"/>
    </row>
    <row r="7181" spans="1:18" s="34" customFormat="1" ht="31.2" thickBot="1" x14ac:dyDescent="0.35">
      <c r="A7181" s="127" t="s">
        <v>0</v>
      </c>
      <c r="B7181" s="127" t="s">
        <v>0</v>
      </c>
      <c r="C7181" s="127" t="s">
        <v>0</v>
      </c>
      <c r="D7181" s="127" t="s">
        <v>0</v>
      </c>
      <c r="E7181" s="127" t="s">
        <v>0</v>
      </c>
      <c r="F7181" s="127" t="s">
        <v>0</v>
      </c>
      <c r="G7181" s="127" t="s">
        <v>0</v>
      </c>
      <c r="H7181" s="29" t="s">
        <v>63</v>
      </c>
      <c r="I7181" s="124" t="s">
        <v>3013</v>
      </c>
      <c r="J7181" s="124" t="s">
        <v>2</v>
      </c>
      <c r="K7181" s="124" t="s">
        <v>3097</v>
      </c>
      <c r="L7181" s="124" t="s">
        <v>3097</v>
      </c>
      <c r="M7181" s="124" t="s">
        <v>3098</v>
      </c>
      <c r="N7181" s="124" t="s">
        <v>3099</v>
      </c>
      <c r="O7181" s="124" t="s">
        <v>3100</v>
      </c>
      <c r="P7181" s="124" t="s">
        <v>3097</v>
      </c>
      <c r="Q7181" s="126" t="s">
        <v>3101</v>
      </c>
      <c r="R7181" s="35"/>
    </row>
    <row r="7182" spans="1:18" x14ac:dyDescent="0.3">
      <c r="A7182" s="128"/>
      <c r="B7182" s="128"/>
      <c r="C7182" s="128"/>
      <c r="D7182" s="128"/>
      <c r="E7182" s="128"/>
      <c r="F7182" s="128"/>
      <c r="G7182" s="128"/>
      <c r="H7182" s="10" t="s">
        <v>0</v>
      </c>
      <c r="I7182" s="103">
        <v>1</v>
      </c>
      <c r="J7182" s="103">
        <v>2</v>
      </c>
      <c r="K7182" s="103">
        <v>3</v>
      </c>
      <c r="L7182" s="103" t="s">
        <v>3</v>
      </c>
      <c r="M7182" s="103">
        <v>5</v>
      </c>
      <c r="N7182" s="103">
        <v>6</v>
      </c>
      <c r="O7182" s="103">
        <v>7</v>
      </c>
      <c r="P7182" s="103" t="s">
        <v>3102</v>
      </c>
      <c r="Q7182" s="103">
        <v>9</v>
      </c>
      <c r="R7182" s="35"/>
    </row>
    <row r="7183" spans="1:18" x14ac:dyDescent="0.3">
      <c r="A7183" s="128"/>
      <c r="B7183" s="128"/>
      <c r="C7183" s="128"/>
      <c r="D7183" s="128"/>
      <c r="E7183" s="128"/>
      <c r="F7183" s="128"/>
      <c r="G7183" s="128"/>
      <c r="H7183" s="11" t="s">
        <v>65</v>
      </c>
      <c r="I7183" s="105">
        <f>SUM(I7179)</f>
        <v>800551</v>
      </c>
      <c r="J7183" s="105">
        <f>SUM(J7179)</f>
        <v>800551</v>
      </c>
      <c r="K7183" s="105">
        <f>SUM(K7179)</f>
        <v>0</v>
      </c>
      <c r="L7183" s="105">
        <f t="shared" si="2523"/>
        <v>152104</v>
      </c>
      <c r="M7183" s="105">
        <f>SUM(M7179)</f>
        <v>44352</v>
      </c>
      <c r="N7183" s="105">
        <f t="shared" ref="N7183:O7183" si="2535">SUM(N7179)</f>
        <v>52651</v>
      </c>
      <c r="O7183" s="105">
        <f t="shared" si="2535"/>
        <v>55101</v>
      </c>
      <c r="P7183" s="105">
        <f t="shared" si="2525"/>
        <v>152104</v>
      </c>
      <c r="Q7183" s="105">
        <f t="shared" si="2526"/>
        <v>18.9999138093638</v>
      </c>
      <c r="R7183" s="35"/>
    </row>
    <row r="7184" spans="1:18" x14ac:dyDescent="0.3">
      <c r="A7184" s="128"/>
      <c r="B7184" s="128"/>
      <c r="C7184" s="128"/>
      <c r="D7184" s="128"/>
      <c r="E7184" s="128"/>
      <c r="F7184" s="128"/>
      <c r="G7184" s="128"/>
      <c r="H7184" s="12" t="s">
        <v>62</v>
      </c>
      <c r="I7184" s="105">
        <f>SUM(I7183)</f>
        <v>800551</v>
      </c>
      <c r="J7184" s="105">
        <f>SUM(J7183)</f>
        <v>800551</v>
      </c>
      <c r="K7184" s="105">
        <f>SUM(K7183)</f>
        <v>0</v>
      </c>
      <c r="L7184" s="105">
        <f t="shared" si="2523"/>
        <v>152104</v>
      </c>
      <c r="M7184" s="105">
        <f>SUM(M7183)</f>
        <v>44352</v>
      </c>
      <c r="N7184" s="105">
        <f t="shared" ref="N7184:O7184" si="2536">SUM(N7183)</f>
        <v>52651</v>
      </c>
      <c r="O7184" s="105">
        <f t="shared" si="2536"/>
        <v>55101</v>
      </c>
      <c r="P7184" s="105">
        <f t="shared" si="2525"/>
        <v>152104</v>
      </c>
      <c r="Q7184" s="105">
        <f t="shared" si="2526"/>
        <v>18.9999138093638</v>
      </c>
      <c r="R7184" s="35"/>
    </row>
    <row r="7185" spans="1:18" s="34" customFormat="1" x14ac:dyDescent="0.3">
      <c r="A7185" s="49" t="s">
        <v>0</v>
      </c>
      <c r="B7185" s="49" t="s">
        <v>0</v>
      </c>
      <c r="C7185" s="49" t="s">
        <v>0</v>
      </c>
      <c r="D7185" s="49" t="s">
        <v>0</v>
      </c>
      <c r="E7185" s="49" t="s">
        <v>0</v>
      </c>
      <c r="F7185" s="49" t="s">
        <v>0</v>
      </c>
      <c r="G7185" s="49" t="s">
        <v>0</v>
      </c>
      <c r="H7185" s="21" t="s">
        <v>2530</v>
      </c>
      <c r="I7185" s="112">
        <f>SUM(I7179)</f>
        <v>800551</v>
      </c>
      <c r="J7185" s="112">
        <f>SUM(J7179)</f>
        <v>800551</v>
      </c>
      <c r="K7185" s="112">
        <f>SUM(K7179)</f>
        <v>0</v>
      </c>
      <c r="L7185" s="112">
        <f t="shared" si="2523"/>
        <v>152104</v>
      </c>
      <c r="M7185" s="112">
        <f>SUM(M7179)</f>
        <v>44352</v>
      </c>
      <c r="N7185" s="112">
        <f t="shared" ref="N7185:O7185" si="2537">SUM(N7179)</f>
        <v>52651</v>
      </c>
      <c r="O7185" s="112">
        <f t="shared" si="2537"/>
        <v>55101</v>
      </c>
      <c r="P7185" s="112">
        <f t="shared" si="2525"/>
        <v>152104</v>
      </c>
      <c r="Q7185" s="112">
        <f t="shared" si="2526"/>
        <v>18.9999138093638</v>
      </c>
      <c r="R7185" s="35"/>
    </row>
    <row r="7186" spans="1:18" x14ac:dyDescent="0.3">
      <c r="A7186" s="81" t="s">
        <v>0</v>
      </c>
      <c r="B7186" s="81" t="s">
        <v>0</v>
      </c>
      <c r="C7186" s="81" t="s">
        <v>0</v>
      </c>
      <c r="D7186" s="81" t="s">
        <v>0</v>
      </c>
      <c r="E7186" s="81" t="s">
        <v>0</v>
      </c>
      <c r="F7186" s="81" t="s">
        <v>0</v>
      </c>
      <c r="G7186" s="81" t="s">
        <v>0</v>
      </c>
      <c r="H7186" s="6" t="s">
        <v>152</v>
      </c>
      <c r="I7186" s="104">
        <f>I7180</f>
        <v>20</v>
      </c>
      <c r="J7186" s="104">
        <f>J7180</f>
        <v>20</v>
      </c>
      <c r="K7186" s="104"/>
      <c r="L7186" s="104"/>
      <c r="M7186" s="104"/>
      <c r="N7186" s="104"/>
      <c r="O7186" s="104"/>
      <c r="P7186" s="104"/>
      <c r="Q7186" s="104"/>
      <c r="R7186" s="35"/>
    </row>
    <row r="7187" spans="1:18" x14ac:dyDescent="0.3">
      <c r="A7187" s="81" t="s">
        <v>0</v>
      </c>
      <c r="B7187" s="81" t="s">
        <v>0</v>
      </c>
      <c r="C7187" s="81" t="s">
        <v>0</v>
      </c>
      <c r="D7187" s="81" t="s">
        <v>0</v>
      </c>
      <c r="E7187" s="81" t="s">
        <v>0</v>
      </c>
      <c r="F7187" s="81" t="s">
        <v>0</v>
      </c>
      <c r="G7187" s="81" t="s">
        <v>0</v>
      </c>
      <c r="H7187" s="14" t="s">
        <v>0</v>
      </c>
      <c r="I7187" s="107"/>
      <c r="J7187" s="107"/>
      <c r="K7187" s="107"/>
      <c r="L7187" s="107"/>
      <c r="M7187" s="107"/>
      <c r="N7187" s="107"/>
      <c r="O7187" s="107"/>
      <c r="P7187" s="107"/>
      <c r="Q7187" s="107"/>
      <c r="R7187" s="35"/>
    </row>
    <row r="7188" spans="1:18" s="34" customFormat="1" x14ac:dyDescent="0.3">
      <c r="A7188" s="49" t="s">
        <v>0</v>
      </c>
      <c r="B7188" s="49" t="s">
        <v>0</v>
      </c>
      <c r="C7188" s="49" t="s">
        <v>0</v>
      </c>
      <c r="D7188" s="49" t="s">
        <v>0</v>
      </c>
      <c r="E7188" s="49" t="s">
        <v>0</v>
      </c>
      <c r="F7188" s="49" t="s">
        <v>0</v>
      </c>
      <c r="G7188" s="49" t="s">
        <v>0</v>
      </c>
      <c r="H7188" s="21" t="s">
        <v>2531</v>
      </c>
      <c r="I7188" s="112">
        <f>SUM(I7185)</f>
        <v>800551</v>
      </c>
      <c r="J7188" s="112">
        <f>SUM(J7185)</f>
        <v>800551</v>
      </c>
      <c r="K7188" s="112">
        <f>SUM(K7185)</f>
        <v>0</v>
      </c>
      <c r="L7188" s="112">
        <f t="shared" si="2523"/>
        <v>152104</v>
      </c>
      <c r="M7188" s="112">
        <f>SUM(M7185)</f>
        <v>44352</v>
      </c>
      <c r="N7188" s="112">
        <f t="shared" ref="N7188:O7188" si="2538">SUM(N7185)</f>
        <v>52651</v>
      </c>
      <c r="O7188" s="112">
        <f t="shared" si="2538"/>
        <v>55101</v>
      </c>
      <c r="P7188" s="112">
        <f t="shared" si="2525"/>
        <v>152104</v>
      </c>
      <c r="Q7188" s="112">
        <f t="shared" si="2526"/>
        <v>18.9999138093638</v>
      </c>
      <c r="R7188" s="35"/>
    </row>
    <row r="7189" spans="1:18" x14ac:dyDescent="0.3">
      <c r="A7189" s="81" t="s">
        <v>0</v>
      </c>
      <c r="B7189" s="81" t="s">
        <v>0</v>
      </c>
      <c r="C7189" s="81" t="s">
        <v>0</v>
      </c>
      <c r="D7189" s="81" t="s">
        <v>0</v>
      </c>
      <c r="E7189" s="81" t="s">
        <v>0</v>
      </c>
      <c r="F7189" s="81" t="s">
        <v>0</v>
      </c>
      <c r="G7189" s="81" t="s">
        <v>0</v>
      </c>
      <c r="H7189" s="6" t="s">
        <v>179</v>
      </c>
      <c r="I7189" s="104">
        <f>I7186</f>
        <v>20</v>
      </c>
      <c r="J7189" s="104">
        <f>J7186</f>
        <v>20</v>
      </c>
      <c r="K7189" s="104"/>
      <c r="L7189" s="104"/>
      <c r="M7189" s="104"/>
      <c r="N7189" s="104"/>
      <c r="O7189" s="104"/>
      <c r="P7189" s="104"/>
      <c r="Q7189" s="104"/>
      <c r="R7189" s="35"/>
    </row>
    <row r="7190" spans="1:18" x14ac:dyDescent="0.3">
      <c r="A7190" s="41" t="s">
        <v>2532</v>
      </c>
      <c r="B7190" s="52" t="s">
        <v>0</v>
      </c>
      <c r="C7190" s="52" t="s">
        <v>0</v>
      </c>
      <c r="D7190" s="52" t="s">
        <v>0</v>
      </c>
      <c r="E7190" s="52" t="s">
        <v>0</v>
      </c>
      <c r="F7190" s="52" t="s">
        <v>0</v>
      </c>
      <c r="G7190" s="52" t="s">
        <v>0</v>
      </c>
      <c r="H7190" s="6" t="s">
        <v>2533</v>
      </c>
      <c r="I7190" s="102"/>
      <c r="J7190" s="102"/>
      <c r="K7190" s="102"/>
      <c r="L7190" s="102">
        <f t="shared" si="2523"/>
        <v>0</v>
      </c>
      <c r="M7190" s="102">
        <v>0</v>
      </c>
      <c r="N7190" s="102"/>
      <c r="O7190" s="102"/>
      <c r="P7190" s="102">
        <f t="shared" si="2525"/>
        <v>0</v>
      </c>
      <c r="Q7190" s="102" t="str">
        <f t="shared" si="2526"/>
        <v>-</v>
      </c>
      <c r="R7190" s="35"/>
    </row>
    <row r="7191" spans="1:18" ht="15" thickBot="1" x14ac:dyDescent="0.35">
      <c r="A7191" s="41" t="s">
        <v>2532</v>
      </c>
      <c r="B7191" s="41" t="s">
        <v>111</v>
      </c>
      <c r="C7191" s="40" t="s">
        <v>0</v>
      </c>
      <c r="D7191" s="40" t="s">
        <v>0</v>
      </c>
      <c r="E7191" s="52" t="s">
        <v>0</v>
      </c>
      <c r="F7191" s="52" t="s">
        <v>0</v>
      </c>
      <c r="G7191" s="52" t="s">
        <v>0</v>
      </c>
      <c r="H7191" s="6" t="s">
        <v>0</v>
      </c>
      <c r="I7191" s="102"/>
      <c r="J7191" s="102"/>
      <c r="K7191" s="102"/>
      <c r="L7191" s="102"/>
      <c r="M7191" s="102"/>
      <c r="N7191" s="102"/>
      <c r="O7191" s="102"/>
      <c r="P7191" s="102"/>
      <c r="Q7191" s="102"/>
      <c r="R7191" s="35"/>
    </row>
    <row r="7192" spans="1:18" s="34" customFormat="1" ht="31.2" thickBot="1" x14ac:dyDescent="0.35">
      <c r="A7192" s="45" t="s">
        <v>112</v>
      </c>
      <c r="B7192" s="45" t="s">
        <v>113</v>
      </c>
      <c r="C7192" s="45" t="s">
        <v>114</v>
      </c>
      <c r="D7192" s="46" t="s">
        <v>0</v>
      </c>
      <c r="E7192" s="45" t="s">
        <v>3014</v>
      </c>
      <c r="F7192" s="45" t="s">
        <v>115</v>
      </c>
      <c r="G7192" s="45" t="s">
        <v>116</v>
      </c>
      <c r="H7192" s="29" t="s">
        <v>1</v>
      </c>
      <c r="I7192" s="124" t="s">
        <v>3013</v>
      </c>
      <c r="J7192" s="124" t="s">
        <v>2</v>
      </c>
      <c r="K7192" s="124" t="s">
        <v>3097</v>
      </c>
      <c r="L7192" s="124" t="s">
        <v>3097</v>
      </c>
      <c r="M7192" s="124" t="s">
        <v>3098</v>
      </c>
      <c r="N7192" s="124" t="s">
        <v>3099</v>
      </c>
      <c r="O7192" s="124" t="s">
        <v>3100</v>
      </c>
      <c r="P7192" s="124" t="s">
        <v>3097</v>
      </c>
      <c r="Q7192" s="126" t="s">
        <v>3101</v>
      </c>
      <c r="R7192" s="35"/>
    </row>
    <row r="7193" spans="1:18" x14ac:dyDescent="0.3">
      <c r="A7193" s="50" t="s">
        <v>0</v>
      </c>
      <c r="B7193" s="50" t="s">
        <v>0</v>
      </c>
      <c r="C7193" s="50" t="s">
        <v>0</v>
      </c>
      <c r="D7193" s="51" t="s">
        <v>0</v>
      </c>
      <c r="E7193" s="51" t="s">
        <v>0</v>
      </c>
      <c r="F7193" s="86" t="s">
        <v>0</v>
      </c>
      <c r="G7193" s="87" t="s">
        <v>0</v>
      </c>
      <c r="H7193" s="8" t="s">
        <v>0</v>
      </c>
      <c r="I7193" s="103">
        <v>1</v>
      </c>
      <c r="J7193" s="103">
        <v>2</v>
      </c>
      <c r="K7193" s="103">
        <v>3</v>
      </c>
      <c r="L7193" s="103" t="s">
        <v>3</v>
      </c>
      <c r="M7193" s="103">
        <v>5</v>
      </c>
      <c r="N7193" s="103">
        <v>6</v>
      </c>
      <c r="O7193" s="103">
        <v>7</v>
      </c>
      <c r="P7193" s="103" t="s">
        <v>3102</v>
      </c>
      <c r="Q7193" s="103">
        <v>9</v>
      </c>
      <c r="R7193" s="35"/>
    </row>
    <row r="7194" spans="1:18" x14ac:dyDescent="0.3">
      <c r="A7194" s="41" t="s">
        <v>2532</v>
      </c>
      <c r="B7194" s="41" t="s">
        <v>111</v>
      </c>
      <c r="C7194" s="40" t="s">
        <v>117</v>
      </c>
      <c r="D7194" s="40" t="s">
        <v>2534</v>
      </c>
      <c r="E7194" s="52" t="s">
        <v>0</v>
      </c>
      <c r="F7194" s="52" t="s">
        <v>0</v>
      </c>
      <c r="G7194" s="52" t="s">
        <v>0</v>
      </c>
      <c r="H7194" s="6" t="s">
        <v>2533</v>
      </c>
      <c r="I7194" s="102"/>
      <c r="J7194" s="102"/>
      <c r="K7194" s="102"/>
      <c r="L7194" s="102">
        <f t="shared" si="2523"/>
        <v>0</v>
      </c>
      <c r="M7194" s="102">
        <v>0</v>
      </c>
      <c r="N7194" s="102"/>
      <c r="O7194" s="102"/>
      <c r="P7194" s="102">
        <f t="shared" si="2525"/>
        <v>0</v>
      </c>
      <c r="Q7194" s="102" t="str">
        <f t="shared" si="2526"/>
        <v>-</v>
      </c>
      <c r="R7194" s="35"/>
    </row>
    <row r="7195" spans="1:18" s="34" customFormat="1" ht="20.399999999999999" x14ac:dyDescent="0.3">
      <c r="A7195" s="43" t="s">
        <v>0</v>
      </c>
      <c r="B7195" s="43" t="s">
        <v>0</v>
      </c>
      <c r="C7195" s="43" t="s">
        <v>0</v>
      </c>
      <c r="D7195" s="49" t="s">
        <v>0</v>
      </c>
      <c r="E7195" s="49" t="s">
        <v>0</v>
      </c>
      <c r="F7195" s="49" t="s">
        <v>0</v>
      </c>
      <c r="G7195" s="49" t="s">
        <v>0</v>
      </c>
      <c r="H7195" s="21" t="s">
        <v>26</v>
      </c>
      <c r="I7195" s="112">
        <f>SUM(I7196,I7204,I7206)</f>
        <v>9677603</v>
      </c>
      <c r="J7195" s="112">
        <f>SUM(J7196,J7204,J7206)</f>
        <v>8529603</v>
      </c>
      <c r="K7195" s="112">
        <f>SUM(K7196,K7204,K7206)</f>
        <v>0</v>
      </c>
      <c r="L7195" s="112">
        <f t="shared" si="2523"/>
        <v>2109276</v>
      </c>
      <c r="M7195" s="112">
        <f>SUM(M7196,M7204,M7206)</f>
        <v>676976</v>
      </c>
      <c r="N7195" s="112">
        <f t="shared" ref="N7195:O7195" si="2539">SUM(N7196,N7204,N7206)</f>
        <v>685500</v>
      </c>
      <c r="O7195" s="112">
        <f t="shared" si="2539"/>
        <v>746800</v>
      </c>
      <c r="P7195" s="112">
        <f t="shared" si="2525"/>
        <v>2109276</v>
      </c>
      <c r="Q7195" s="112">
        <f t="shared" si="2526"/>
        <v>24.728888319890153</v>
      </c>
      <c r="R7195" s="35"/>
    </row>
    <row r="7196" spans="1:18" x14ac:dyDescent="0.3">
      <c r="A7196" s="40" t="s">
        <v>2532</v>
      </c>
      <c r="B7196" s="40" t="s">
        <v>111</v>
      </c>
      <c r="C7196" s="40" t="s">
        <v>117</v>
      </c>
      <c r="D7196" s="40" t="s">
        <v>2534</v>
      </c>
      <c r="E7196" s="52" t="s">
        <v>119</v>
      </c>
      <c r="F7196" s="52" t="s">
        <v>0</v>
      </c>
      <c r="G7196" s="52" t="s">
        <v>0</v>
      </c>
      <c r="H7196" s="6" t="s">
        <v>5</v>
      </c>
      <c r="I7196" s="104">
        <f>SUM(I7197,I7198)</f>
        <v>6899893</v>
      </c>
      <c r="J7196" s="104">
        <f>SUM(J7197,J7198)</f>
        <v>6899893</v>
      </c>
      <c r="K7196" s="104">
        <f>SUM(K7197,K7198)</f>
        <v>0</v>
      </c>
      <c r="L7196" s="104">
        <f t="shared" si="2523"/>
        <v>1732184</v>
      </c>
      <c r="M7196" s="104">
        <f>SUM(M7197,M7198)</f>
        <v>588484</v>
      </c>
      <c r="N7196" s="104">
        <f t="shared" ref="N7196:O7196" si="2540">SUM(N7197,N7198)</f>
        <v>565400</v>
      </c>
      <c r="O7196" s="104">
        <f t="shared" si="2540"/>
        <v>578300</v>
      </c>
      <c r="P7196" s="104">
        <f t="shared" si="2525"/>
        <v>1732184</v>
      </c>
      <c r="Q7196" s="104">
        <f t="shared" si="2526"/>
        <v>25.10450524377697</v>
      </c>
      <c r="R7196" s="35"/>
    </row>
    <row r="7197" spans="1:18" x14ac:dyDescent="0.3">
      <c r="A7197" s="40" t="s">
        <v>2532</v>
      </c>
      <c r="B7197" s="40" t="s">
        <v>111</v>
      </c>
      <c r="C7197" s="40" t="s">
        <v>117</v>
      </c>
      <c r="D7197" s="40" t="s">
        <v>2534</v>
      </c>
      <c r="E7197" s="88" t="s">
        <v>3015</v>
      </c>
      <c r="F7197" s="40"/>
      <c r="G7197" s="81" t="s">
        <v>3083</v>
      </c>
      <c r="H7197" s="9" t="s">
        <v>6</v>
      </c>
      <c r="I7197" s="102">
        <v>5927193</v>
      </c>
      <c r="J7197" s="102">
        <v>5927193</v>
      </c>
      <c r="K7197" s="102"/>
      <c r="L7197" s="102">
        <f t="shared" si="2523"/>
        <v>1519478</v>
      </c>
      <c r="M7197" s="102">
        <v>519478</v>
      </c>
      <c r="N7197" s="102">
        <v>500000</v>
      </c>
      <c r="O7197" s="102">
        <v>500000</v>
      </c>
      <c r="P7197" s="102">
        <f t="shared" si="2525"/>
        <v>1519478</v>
      </c>
      <c r="Q7197" s="102">
        <f t="shared" si="2526"/>
        <v>25.635709854563533</v>
      </c>
      <c r="R7197" s="35"/>
    </row>
    <row r="7198" spans="1:18" x14ac:dyDescent="0.3">
      <c r="A7198" s="41" t="s">
        <v>2532</v>
      </c>
      <c r="B7198" s="41" t="s">
        <v>111</v>
      </c>
      <c r="C7198" s="41" t="s">
        <v>117</v>
      </c>
      <c r="D7198" s="41" t="s">
        <v>2534</v>
      </c>
      <c r="E7198" s="41" t="s">
        <v>120</v>
      </c>
      <c r="F7198" s="40" t="s">
        <v>0</v>
      </c>
      <c r="G7198" s="81" t="s">
        <v>0</v>
      </c>
      <c r="H7198" s="6" t="s">
        <v>7</v>
      </c>
      <c r="I7198" s="104">
        <f>SUM(I7199:I7203)</f>
        <v>972700</v>
      </c>
      <c r="J7198" s="104">
        <f t="shared" ref="J7198:O7198" si="2541">SUM(J7199:J7203)</f>
        <v>972700</v>
      </c>
      <c r="K7198" s="104">
        <f t="shared" si="2541"/>
        <v>0</v>
      </c>
      <c r="L7198" s="104">
        <f t="shared" si="2523"/>
        <v>212706</v>
      </c>
      <c r="M7198" s="104">
        <f t="shared" si="2541"/>
        <v>69006</v>
      </c>
      <c r="N7198" s="104">
        <f t="shared" si="2541"/>
        <v>65400</v>
      </c>
      <c r="O7198" s="104">
        <f t="shared" si="2541"/>
        <v>78300</v>
      </c>
      <c r="P7198" s="104">
        <f t="shared" si="2525"/>
        <v>212706</v>
      </c>
      <c r="Q7198" s="104">
        <f t="shared" si="2526"/>
        <v>21.867585072478668</v>
      </c>
      <c r="R7198" s="35"/>
    </row>
    <row r="7199" spans="1:18" x14ac:dyDescent="0.3">
      <c r="A7199" s="40" t="s">
        <v>2532</v>
      </c>
      <c r="B7199" s="40" t="s">
        <v>111</v>
      </c>
      <c r="C7199" s="40" t="s">
        <v>117</v>
      </c>
      <c r="D7199" s="40" t="s">
        <v>2534</v>
      </c>
      <c r="E7199" s="88" t="s">
        <v>3016</v>
      </c>
      <c r="F7199" s="40" t="s">
        <v>2535</v>
      </c>
      <c r="G7199" s="81" t="s">
        <v>3083</v>
      </c>
      <c r="H7199" s="9" t="s">
        <v>9</v>
      </c>
      <c r="I7199" s="102">
        <v>180000</v>
      </c>
      <c r="J7199" s="102">
        <v>180000</v>
      </c>
      <c r="K7199" s="102"/>
      <c r="L7199" s="102">
        <f t="shared" si="2523"/>
        <v>37059</v>
      </c>
      <c r="M7199" s="102">
        <v>12059</v>
      </c>
      <c r="N7199" s="102">
        <v>12500</v>
      </c>
      <c r="O7199" s="102">
        <v>12500</v>
      </c>
      <c r="P7199" s="102">
        <f t="shared" si="2525"/>
        <v>37059</v>
      </c>
      <c r="Q7199" s="102">
        <f t="shared" si="2526"/>
        <v>20.588333333333335</v>
      </c>
      <c r="R7199" s="35"/>
    </row>
    <row r="7200" spans="1:18" x14ac:dyDescent="0.3">
      <c r="A7200" s="40" t="s">
        <v>2532</v>
      </c>
      <c r="B7200" s="40" t="s">
        <v>111</v>
      </c>
      <c r="C7200" s="40" t="s">
        <v>117</v>
      </c>
      <c r="D7200" s="40" t="s">
        <v>2534</v>
      </c>
      <c r="E7200" s="88" t="s">
        <v>3016</v>
      </c>
      <c r="F7200" s="40" t="s">
        <v>2536</v>
      </c>
      <c r="G7200" s="81" t="s">
        <v>3083</v>
      </c>
      <c r="H7200" s="9" t="s">
        <v>12</v>
      </c>
      <c r="I7200" s="102">
        <v>517700</v>
      </c>
      <c r="J7200" s="102">
        <v>517700</v>
      </c>
      <c r="K7200" s="102"/>
      <c r="L7200" s="102">
        <f t="shared" si="2523"/>
        <v>122047</v>
      </c>
      <c r="M7200" s="102">
        <v>38047</v>
      </c>
      <c r="N7200" s="102">
        <v>42000</v>
      </c>
      <c r="O7200" s="102">
        <v>42000</v>
      </c>
      <c r="P7200" s="102">
        <f t="shared" si="2525"/>
        <v>122047</v>
      </c>
      <c r="Q7200" s="102">
        <f t="shared" si="2526"/>
        <v>23.574850299401199</v>
      </c>
      <c r="R7200" s="35"/>
    </row>
    <row r="7201" spans="1:18" x14ac:dyDescent="0.3">
      <c r="A7201" s="40" t="s">
        <v>2532</v>
      </c>
      <c r="B7201" s="40" t="s">
        <v>111</v>
      </c>
      <c r="C7201" s="40" t="s">
        <v>117</v>
      </c>
      <c r="D7201" s="40" t="s">
        <v>2534</v>
      </c>
      <c r="E7201" s="88" t="s">
        <v>3016</v>
      </c>
      <c r="F7201" s="40" t="s">
        <v>2537</v>
      </c>
      <c r="G7201" s="81" t="s">
        <v>3083</v>
      </c>
      <c r="H7201" s="9" t="s">
        <v>10</v>
      </c>
      <c r="I7201" s="102">
        <v>115000</v>
      </c>
      <c r="J7201" s="102">
        <v>115000</v>
      </c>
      <c r="K7201" s="102"/>
      <c r="L7201" s="102">
        <f t="shared" si="2523"/>
        <v>0</v>
      </c>
      <c r="M7201" s="102">
        <v>0</v>
      </c>
      <c r="N7201" s="102"/>
      <c r="O7201" s="102"/>
      <c r="P7201" s="102">
        <f t="shared" si="2525"/>
        <v>0</v>
      </c>
      <c r="Q7201" s="102">
        <f t="shared" si="2526"/>
        <v>0</v>
      </c>
      <c r="R7201" s="35"/>
    </row>
    <row r="7202" spans="1:18" x14ac:dyDescent="0.3">
      <c r="A7202" s="40" t="s">
        <v>2532</v>
      </c>
      <c r="B7202" s="40" t="s">
        <v>111</v>
      </c>
      <c r="C7202" s="40" t="s">
        <v>117</v>
      </c>
      <c r="D7202" s="40" t="s">
        <v>2534</v>
      </c>
      <c r="E7202" s="88" t="s">
        <v>3016</v>
      </c>
      <c r="F7202" s="40" t="s">
        <v>2538</v>
      </c>
      <c r="G7202" s="81" t="s">
        <v>3083</v>
      </c>
      <c r="H7202" s="9" t="s">
        <v>8</v>
      </c>
      <c r="I7202" s="102">
        <v>85000</v>
      </c>
      <c r="J7202" s="102">
        <v>85000</v>
      </c>
      <c r="K7202" s="102"/>
      <c r="L7202" s="102">
        <f t="shared" si="2523"/>
        <v>38000</v>
      </c>
      <c r="M7202" s="102">
        <v>15000</v>
      </c>
      <c r="N7202" s="102">
        <v>7000</v>
      </c>
      <c r="O7202" s="102">
        <v>16000</v>
      </c>
      <c r="P7202" s="102">
        <f t="shared" si="2525"/>
        <v>38000</v>
      </c>
      <c r="Q7202" s="102">
        <f t="shared" si="2526"/>
        <v>44.705882352941181</v>
      </c>
      <c r="R7202" s="35"/>
    </row>
    <row r="7203" spans="1:18" x14ac:dyDescent="0.3">
      <c r="A7203" s="40" t="s">
        <v>2532</v>
      </c>
      <c r="B7203" s="40" t="s">
        <v>111</v>
      </c>
      <c r="C7203" s="40" t="s">
        <v>117</v>
      </c>
      <c r="D7203" s="40" t="s">
        <v>2534</v>
      </c>
      <c r="E7203" s="88" t="s">
        <v>3016</v>
      </c>
      <c r="F7203" s="40" t="s">
        <v>2539</v>
      </c>
      <c r="G7203" s="81" t="s">
        <v>3083</v>
      </c>
      <c r="H7203" s="9" t="s">
        <v>11</v>
      </c>
      <c r="I7203" s="102">
        <v>75000</v>
      </c>
      <c r="J7203" s="102">
        <v>75000</v>
      </c>
      <c r="K7203" s="102"/>
      <c r="L7203" s="102">
        <f t="shared" si="2523"/>
        <v>15600</v>
      </c>
      <c r="M7203" s="102">
        <v>3900</v>
      </c>
      <c r="N7203" s="102">
        <v>3900</v>
      </c>
      <c r="O7203" s="102">
        <v>7800</v>
      </c>
      <c r="P7203" s="102">
        <f t="shared" si="2525"/>
        <v>15600</v>
      </c>
      <c r="Q7203" s="102">
        <f t="shared" si="2526"/>
        <v>20.8</v>
      </c>
      <c r="R7203" s="35"/>
    </row>
    <row r="7204" spans="1:18" x14ac:dyDescent="0.3">
      <c r="A7204" s="40" t="s">
        <v>2532</v>
      </c>
      <c r="B7204" s="40" t="s">
        <v>111</v>
      </c>
      <c r="C7204" s="40" t="s">
        <v>117</v>
      </c>
      <c r="D7204" s="40" t="s">
        <v>2534</v>
      </c>
      <c r="E7204" s="52" t="s">
        <v>124</v>
      </c>
      <c r="F7204" s="52" t="s">
        <v>0</v>
      </c>
      <c r="G7204" s="52" t="s">
        <v>0</v>
      </c>
      <c r="H7204" s="6" t="s">
        <v>14</v>
      </c>
      <c r="I7204" s="104">
        <f t="shared" ref="I7204:O7204" si="2542">SUM(I7205)</f>
        <v>881000</v>
      </c>
      <c r="J7204" s="104">
        <f t="shared" si="2542"/>
        <v>881000</v>
      </c>
      <c r="K7204" s="104">
        <f t="shared" si="2542"/>
        <v>0</v>
      </c>
      <c r="L7204" s="104">
        <f t="shared" si="2523"/>
        <v>212672</v>
      </c>
      <c r="M7204" s="104">
        <f t="shared" si="2542"/>
        <v>67672</v>
      </c>
      <c r="N7204" s="104">
        <f t="shared" si="2542"/>
        <v>75000</v>
      </c>
      <c r="O7204" s="104">
        <f t="shared" si="2542"/>
        <v>70000</v>
      </c>
      <c r="P7204" s="104">
        <f t="shared" si="2525"/>
        <v>212672</v>
      </c>
      <c r="Q7204" s="104">
        <f t="shared" si="2526"/>
        <v>24.139841089670831</v>
      </c>
      <c r="R7204" s="35"/>
    </row>
    <row r="7205" spans="1:18" x14ac:dyDescent="0.3">
      <c r="A7205" s="40" t="s">
        <v>2532</v>
      </c>
      <c r="B7205" s="40" t="s">
        <v>111</v>
      </c>
      <c r="C7205" s="40" t="s">
        <v>117</v>
      </c>
      <c r="D7205" s="40" t="s">
        <v>2534</v>
      </c>
      <c r="E7205" s="88" t="s">
        <v>3017</v>
      </c>
      <c r="F7205" s="40"/>
      <c r="G7205" s="81" t="s">
        <v>3083</v>
      </c>
      <c r="H7205" s="9" t="s">
        <v>15</v>
      </c>
      <c r="I7205" s="102">
        <v>881000</v>
      </c>
      <c r="J7205" s="102">
        <v>881000</v>
      </c>
      <c r="K7205" s="102"/>
      <c r="L7205" s="102">
        <f t="shared" si="2523"/>
        <v>212672</v>
      </c>
      <c r="M7205" s="102">
        <v>67672</v>
      </c>
      <c r="N7205" s="102">
        <v>75000</v>
      </c>
      <c r="O7205" s="102">
        <v>70000</v>
      </c>
      <c r="P7205" s="102">
        <f t="shared" si="2525"/>
        <v>212672</v>
      </c>
      <c r="Q7205" s="102">
        <f t="shared" si="2526"/>
        <v>24.139841089670831</v>
      </c>
      <c r="R7205" s="35"/>
    </row>
    <row r="7206" spans="1:18" x14ac:dyDescent="0.3">
      <c r="A7206" s="40" t="s">
        <v>2532</v>
      </c>
      <c r="B7206" s="40" t="s">
        <v>111</v>
      </c>
      <c r="C7206" s="40" t="s">
        <v>117</v>
      </c>
      <c r="D7206" s="40" t="s">
        <v>2534</v>
      </c>
      <c r="E7206" s="52" t="s">
        <v>125</v>
      </c>
      <c r="F7206" s="52" t="s">
        <v>0</v>
      </c>
      <c r="G7206" s="52" t="s">
        <v>0</v>
      </c>
      <c r="H7206" s="6" t="s">
        <v>16</v>
      </c>
      <c r="I7206" s="104">
        <f t="shared" ref="I7206:O7206" si="2543">SUM(I7207,I7208,I7209,I7210,I7214,I7217,I7220,I7223,I7224)</f>
        <v>1896710</v>
      </c>
      <c r="J7206" s="104">
        <f t="shared" si="2543"/>
        <v>748710</v>
      </c>
      <c r="K7206" s="104">
        <f t="shared" si="2543"/>
        <v>0</v>
      </c>
      <c r="L7206" s="104">
        <f t="shared" si="2523"/>
        <v>164420</v>
      </c>
      <c r="M7206" s="104">
        <f t="shared" si="2543"/>
        <v>20820</v>
      </c>
      <c r="N7206" s="104">
        <f t="shared" si="2543"/>
        <v>45100</v>
      </c>
      <c r="O7206" s="104">
        <f t="shared" si="2543"/>
        <v>98500</v>
      </c>
      <c r="P7206" s="104">
        <f t="shared" si="2525"/>
        <v>164420</v>
      </c>
      <c r="Q7206" s="104">
        <f t="shared" si="2526"/>
        <v>21.960438621094948</v>
      </c>
      <c r="R7206" s="35"/>
    </row>
    <row r="7207" spans="1:18" x14ac:dyDescent="0.3">
      <c r="A7207" s="40" t="s">
        <v>2532</v>
      </c>
      <c r="B7207" s="40" t="s">
        <v>111</v>
      </c>
      <c r="C7207" s="40" t="s">
        <v>117</v>
      </c>
      <c r="D7207" s="40" t="s">
        <v>2534</v>
      </c>
      <c r="E7207" s="88" t="s">
        <v>3018</v>
      </c>
      <c r="F7207" s="40"/>
      <c r="G7207" s="81" t="s">
        <v>3083</v>
      </c>
      <c r="H7207" s="9" t="s">
        <v>17</v>
      </c>
      <c r="I7207" s="102">
        <v>8000</v>
      </c>
      <c r="J7207" s="102">
        <v>8000</v>
      </c>
      <c r="K7207" s="102"/>
      <c r="L7207" s="102">
        <f t="shared" si="2523"/>
        <v>5000</v>
      </c>
      <c r="M7207" s="102">
        <v>0</v>
      </c>
      <c r="N7207" s="102"/>
      <c r="O7207" s="102">
        <v>5000</v>
      </c>
      <c r="P7207" s="102">
        <f t="shared" si="2525"/>
        <v>5000</v>
      </c>
      <c r="Q7207" s="102">
        <f t="shared" si="2526"/>
        <v>62.5</v>
      </c>
      <c r="R7207" s="35"/>
    </row>
    <row r="7208" spans="1:18" x14ac:dyDescent="0.3">
      <c r="A7208" s="40" t="s">
        <v>2532</v>
      </c>
      <c r="B7208" s="40" t="s">
        <v>111</v>
      </c>
      <c r="C7208" s="40" t="s">
        <v>117</v>
      </c>
      <c r="D7208" s="40" t="s">
        <v>2534</v>
      </c>
      <c r="E7208" s="88" t="s">
        <v>3031</v>
      </c>
      <c r="F7208" s="40"/>
      <c r="G7208" s="81" t="s">
        <v>3083</v>
      </c>
      <c r="H7208" s="9" t="s">
        <v>18</v>
      </c>
      <c r="I7208" s="102">
        <v>150000</v>
      </c>
      <c r="J7208" s="102">
        <v>150000</v>
      </c>
      <c r="K7208" s="102"/>
      <c r="L7208" s="102">
        <f t="shared" si="2523"/>
        <v>33150</v>
      </c>
      <c r="M7208" s="102">
        <v>9150</v>
      </c>
      <c r="N7208" s="102">
        <v>15000</v>
      </c>
      <c r="O7208" s="102">
        <v>9000</v>
      </c>
      <c r="P7208" s="102">
        <f t="shared" si="2525"/>
        <v>33150</v>
      </c>
      <c r="Q7208" s="102">
        <f t="shared" si="2526"/>
        <v>22.1</v>
      </c>
      <c r="R7208" s="35"/>
    </row>
    <row r="7209" spans="1:18" x14ac:dyDescent="0.3">
      <c r="A7209" s="40" t="s">
        <v>2532</v>
      </c>
      <c r="B7209" s="40" t="s">
        <v>111</v>
      </c>
      <c r="C7209" s="40" t="s">
        <v>117</v>
      </c>
      <c r="D7209" s="40" t="s">
        <v>2534</v>
      </c>
      <c r="E7209" s="88" t="s">
        <v>3032</v>
      </c>
      <c r="F7209" s="40"/>
      <c r="G7209" s="81" t="s">
        <v>3083</v>
      </c>
      <c r="H7209" s="9" t="s">
        <v>19</v>
      </c>
      <c r="I7209" s="102">
        <v>33000</v>
      </c>
      <c r="J7209" s="102">
        <v>33000</v>
      </c>
      <c r="K7209" s="102"/>
      <c r="L7209" s="102">
        <f t="shared" si="2523"/>
        <v>8100</v>
      </c>
      <c r="M7209" s="102">
        <v>3100</v>
      </c>
      <c r="N7209" s="102">
        <v>2500</v>
      </c>
      <c r="O7209" s="102">
        <v>2500</v>
      </c>
      <c r="P7209" s="102">
        <f t="shared" si="2525"/>
        <v>8100</v>
      </c>
      <c r="Q7209" s="102">
        <f t="shared" si="2526"/>
        <v>24.545454545454547</v>
      </c>
      <c r="R7209" s="35"/>
    </row>
    <row r="7210" spans="1:18" x14ac:dyDescent="0.3">
      <c r="A7210" s="41" t="s">
        <v>2532</v>
      </c>
      <c r="B7210" s="41" t="s">
        <v>111</v>
      </c>
      <c r="C7210" s="41" t="s">
        <v>117</v>
      </c>
      <c r="D7210" s="41" t="s">
        <v>2534</v>
      </c>
      <c r="E7210" s="41" t="s">
        <v>247</v>
      </c>
      <c r="F7210" s="40" t="s">
        <v>0</v>
      </c>
      <c r="G7210" s="81" t="s">
        <v>0</v>
      </c>
      <c r="H7210" s="6" t="s">
        <v>20</v>
      </c>
      <c r="I7210" s="104">
        <f t="shared" ref="I7210:O7210" si="2544">SUM(I7211:I7213)</f>
        <v>833906</v>
      </c>
      <c r="J7210" s="104">
        <f t="shared" si="2544"/>
        <v>196406</v>
      </c>
      <c r="K7210" s="104">
        <f t="shared" si="2544"/>
        <v>0</v>
      </c>
      <c r="L7210" s="104">
        <f t="shared" si="2523"/>
        <v>57500</v>
      </c>
      <c r="M7210" s="104">
        <f t="shared" si="2544"/>
        <v>0</v>
      </c>
      <c r="N7210" s="104">
        <f t="shared" si="2544"/>
        <v>10000</v>
      </c>
      <c r="O7210" s="104">
        <f t="shared" si="2544"/>
        <v>47500</v>
      </c>
      <c r="P7210" s="104">
        <f t="shared" si="2525"/>
        <v>57500</v>
      </c>
      <c r="Q7210" s="104">
        <f t="shared" si="2526"/>
        <v>29.276091361771023</v>
      </c>
      <c r="R7210" s="35"/>
    </row>
    <row r="7211" spans="1:18" x14ac:dyDescent="0.3">
      <c r="A7211" s="40" t="s">
        <v>2532</v>
      </c>
      <c r="B7211" s="40" t="s">
        <v>111</v>
      </c>
      <c r="C7211" s="40" t="s">
        <v>117</v>
      </c>
      <c r="D7211" s="40" t="s">
        <v>2534</v>
      </c>
      <c r="E7211" s="88" t="s">
        <v>3026</v>
      </c>
      <c r="F7211" s="40"/>
      <c r="G7211" s="81" t="s">
        <v>3083</v>
      </c>
      <c r="H7211" s="9" t="s">
        <v>20</v>
      </c>
      <c r="I7211" s="102">
        <v>196406</v>
      </c>
      <c r="J7211" s="102">
        <v>196406</v>
      </c>
      <c r="K7211" s="102"/>
      <c r="L7211" s="102">
        <f t="shared" si="2523"/>
        <v>20000</v>
      </c>
      <c r="M7211" s="102">
        <v>0</v>
      </c>
      <c r="N7211" s="102">
        <v>10000</v>
      </c>
      <c r="O7211" s="102">
        <v>10000</v>
      </c>
      <c r="P7211" s="102">
        <f t="shared" si="2525"/>
        <v>20000</v>
      </c>
      <c r="Q7211" s="102">
        <f t="shared" si="2526"/>
        <v>10.182988299746444</v>
      </c>
      <c r="R7211" s="35"/>
    </row>
    <row r="7212" spans="1:18" x14ac:dyDescent="0.3">
      <c r="A7212" s="40" t="s">
        <v>2532</v>
      </c>
      <c r="B7212" s="40" t="s">
        <v>111</v>
      </c>
      <c r="C7212" s="40" t="s">
        <v>117</v>
      </c>
      <c r="D7212" s="40" t="s">
        <v>2534</v>
      </c>
      <c r="E7212" s="88" t="s">
        <v>3026</v>
      </c>
      <c r="F7212" s="40" t="s">
        <v>2540</v>
      </c>
      <c r="G7212" s="81" t="s">
        <v>3083</v>
      </c>
      <c r="H7212" s="9" t="s">
        <v>2541</v>
      </c>
      <c r="I7212" s="102">
        <v>600000</v>
      </c>
      <c r="J7212" s="102">
        <v>0</v>
      </c>
      <c r="K7212" s="102"/>
      <c r="L7212" s="102">
        <f t="shared" si="2523"/>
        <v>0</v>
      </c>
      <c r="M7212" s="102">
        <v>0</v>
      </c>
      <c r="N7212" s="102">
        <v>0</v>
      </c>
      <c r="O7212" s="102">
        <v>0</v>
      </c>
      <c r="P7212" s="102">
        <f t="shared" si="2525"/>
        <v>0</v>
      </c>
      <c r="Q7212" s="102" t="str">
        <f t="shared" si="2526"/>
        <v>-</v>
      </c>
      <c r="R7212" s="35"/>
    </row>
    <row r="7213" spans="1:18" x14ac:dyDescent="0.3">
      <c r="A7213" s="40" t="s">
        <v>2532</v>
      </c>
      <c r="B7213" s="40" t="s">
        <v>111</v>
      </c>
      <c r="C7213" s="40" t="s">
        <v>117</v>
      </c>
      <c r="D7213" s="40" t="s">
        <v>2534</v>
      </c>
      <c r="E7213" s="88" t="s">
        <v>3026</v>
      </c>
      <c r="F7213" s="40" t="s">
        <v>2542</v>
      </c>
      <c r="G7213" s="81" t="s">
        <v>3083</v>
      </c>
      <c r="H7213" s="9" t="s">
        <v>2543</v>
      </c>
      <c r="I7213" s="102">
        <v>37500</v>
      </c>
      <c r="J7213" s="102">
        <v>0</v>
      </c>
      <c r="K7213" s="102"/>
      <c r="L7213" s="102">
        <f t="shared" si="2523"/>
        <v>37500</v>
      </c>
      <c r="M7213" s="102">
        <v>0</v>
      </c>
      <c r="N7213" s="102"/>
      <c r="O7213" s="102">
        <v>37500</v>
      </c>
      <c r="P7213" s="102">
        <f t="shared" si="2525"/>
        <v>37500</v>
      </c>
      <c r="Q7213" s="102" t="str">
        <f t="shared" si="2526"/>
        <v>-</v>
      </c>
      <c r="R7213" s="35"/>
    </row>
    <row r="7214" spans="1:18" x14ac:dyDescent="0.3">
      <c r="A7214" s="41" t="s">
        <v>2532</v>
      </c>
      <c r="B7214" s="41" t="s">
        <v>111</v>
      </c>
      <c r="C7214" s="41" t="s">
        <v>117</v>
      </c>
      <c r="D7214" s="41" t="s">
        <v>2534</v>
      </c>
      <c r="E7214" s="41" t="s">
        <v>319</v>
      </c>
      <c r="F7214" s="40" t="s">
        <v>0</v>
      </c>
      <c r="G7214" s="81" t="s">
        <v>0</v>
      </c>
      <c r="H7214" s="6" t="s">
        <v>21</v>
      </c>
      <c r="I7214" s="104">
        <f t="shared" ref="I7214:O7214" si="2545">SUM(I7215:I7216)</f>
        <v>220500</v>
      </c>
      <c r="J7214" s="104">
        <f t="shared" si="2545"/>
        <v>70500</v>
      </c>
      <c r="K7214" s="104">
        <f t="shared" si="2545"/>
        <v>0</v>
      </c>
      <c r="L7214" s="104">
        <f t="shared" si="2523"/>
        <v>10400</v>
      </c>
      <c r="M7214" s="104">
        <f t="shared" si="2545"/>
        <v>400</v>
      </c>
      <c r="N7214" s="104">
        <f t="shared" si="2545"/>
        <v>5000</v>
      </c>
      <c r="O7214" s="104">
        <f t="shared" si="2545"/>
        <v>5000</v>
      </c>
      <c r="P7214" s="104">
        <f t="shared" si="2525"/>
        <v>10400</v>
      </c>
      <c r="Q7214" s="104">
        <f t="shared" si="2526"/>
        <v>14.75177304964539</v>
      </c>
      <c r="R7214" s="35"/>
    </row>
    <row r="7215" spans="1:18" x14ac:dyDescent="0.3">
      <c r="A7215" s="40" t="s">
        <v>2532</v>
      </c>
      <c r="B7215" s="40" t="s">
        <v>111</v>
      </c>
      <c r="C7215" s="40" t="s">
        <v>117</v>
      </c>
      <c r="D7215" s="40" t="s">
        <v>2534</v>
      </c>
      <c r="E7215" s="88" t="s">
        <v>3033</v>
      </c>
      <c r="F7215" s="40"/>
      <c r="G7215" s="81" t="s">
        <v>3083</v>
      </c>
      <c r="H7215" s="9" t="s">
        <v>21</v>
      </c>
      <c r="I7215" s="102">
        <v>70500</v>
      </c>
      <c r="J7215" s="102">
        <v>70500</v>
      </c>
      <c r="K7215" s="102"/>
      <c r="L7215" s="102">
        <f t="shared" si="2523"/>
        <v>10400</v>
      </c>
      <c r="M7215" s="102">
        <v>400</v>
      </c>
      <c r="N7215" s="102">
        <v>5000</v>
      </c>
      <c r="O7215" s="102">
        <v>5000</v>
      </c>
      <c r="P7215" s="102">
        <f t="shared" si="2525"/>
        <v>10400</v>
      </c>
      <c r="Q7215" s="102">
        <f t="shared" si="2526"/>
        <v>14.75177304964539</v>
      </c>
      <c r="R7215" s="35"/>
    </row>
    <row r="7216" spans="1:18" x14ac:dyDescent="0.3">
      <c r="A7216" s="40" t="s">
        <v>2532</v>
      </c>
      <c r="B7216" s="40" t="s">
        <v>111</v>
      </c>
      <c r="C7216" s="40" t="s">
        <v>117</v>
      </c>
      <c r="D7216" s="40" t="s">
        <v>2534</v>
      </c>
      <c r="E7216" s="88" t="s">
        <v>3033</v>
      </c>
      <c r="F7216" s="40" t="s">
        <v>2544</v>
      </c>
      <c r="G7216" s="81" t="s">
        <v>3083</v>
      </c>
      <c r="H7216" s="9" t="s">
        <v>21</v>
      </c>
      <c r="I7216" s="102">
        <v>150000</v>
      </c>
      <c r="J7216" s="102">
        <v>0</v>
      </c>
      <c r="K7216" s="102"/>
      <c r="L7216" s="102">
        <f t="shared" ref="L7216:L7279" si="2546">SUM(M7216:O7216)</f>
        <v>0</v>
      </c>
      <c r="M7216" s="102">
        <v>0</v>
      </c>
      <c r="N7216" s="102"/>
      <c r="O7216" s="102">
        <v>0</v>
      </c>
      <c r="P7216" s="102">
        <f t="shared" si="2525"/>
        <v>0</v>
      </c>
      <c r="Q7216" s="102" t="str">
        <f t="shared" si="2526"/>
        <v>-</v>
      </c>
      <c r="R7216" s="35"/>
    </row>
    <row r="7217" spans="1:18" x14ac:dyDescent="0.3">
      <c r="A7217" s="41" t="s">
        <v>2532</v>
      </c>
      <c r="B7217" s="41" t="s">
        <v>111</v>
      </c>
      <c r="C7217" s="41" t="s">
        <v>117</v>
      </c>
      <c r="D7217" s="41" t="s">
        <v>2534</v>
      </c>
      <c r="E7217" s="41" t="s">
        <v>320</v>
      </c>
      <c r="F7217" s="40" t="s">
        <v>0</v>
      </c>
      <c r="G7217" s="81" t="s">
        <v>0</v>
      </c>
      <c r="H7217" s="6" t="s">
        <v>22</v>
      </c>
      <c r="I7217" s="104">
        <f t="shared" ref="I7217:O7217" si="2547">SUM(I7218:I7219)</f>
        <v>171000</v>
      </c>
      <c r="J7217" s="104">
        <f t="shared" si="2547"/>
        <v>21000</v>
      </c>
      <c r="K7217" s="104">
        <f t="shared" si="2547"/>
        <v>0</v>
      </c>
      <c r="L7217" s="104">
        <f t="shared" si="2546"/>
        <v>5200</v>
      </c>
      <c r="M7217" s="104">
        <f t="shared" si="2547"/>
        <v>2000</v>
      </c>
      <c r="N7217" s="104">
        <f t="shared" si="2547"/>
        <v>1600</v>
      </c>
      <c r="O7217" s="104">
        <f t="shared" si="2547"/>
        <v>1600</v>
      </c>
      <c r="P7217" s="104">
        <f t="shared" si="2525"/>
        <v>5200</v>
      </c>
      <c r="Q7217" s="104">
        <f t="shared" si="2526"/>
        <v>24.761904761904763</v>
      </c>
      <c r="R7217" s="35"/>
    </row>
    <row r="7218" spans="1:18" x14ac:dyDescent="0.3">
      <c r="A7218" s="40" t="s">
        <v>2532</v>
      </c>
      <c r="B7218" s="40" t="s">
        <v>111</v>
      </c>
      <c r="C7218" s="40" t="s">
        <v>117</v>
      </c>
      <c r="D7218" s="40" t="s">
        <v>2534</v>
      </c>
      <c r="E7218" s="88" t="s">
        <v>3034</v>
      </c>
      <c r="F7218" s="40"/>
      <c r="G7218" s="81" t="s">
        <v>3083</v>
      </c>
      <c r="H7218" s="9" t="s">
        <v>22</v>
      </c>
      <c r="I7218" s="102">
        <v>21000</v>
      </c>
      <c r="J7218" s="102">
        <v>21000</v>
      </c>
      <c r="K7218" s="102"/>
      <c r="L7218" s="102">
        <f t="shared" si="2546"/>
        <v>5200</v>
      </c>
      <c r="M7218" s="102">
        <v>2000</v>
      </c>
      <c r="N7218" s="102">
        <v>1600</v>
      </c>
      <c r="O7218" s="102">
        <v>1600</v>
      </c>
      <c r="P7218" s="102">
        <f t="shared" si="2525"/>
        <v>5200</v>
      </c>
      <c r="Q7218" s="102">
        <f t="shared" si="2526"/>
        <v>24.761904761904763</v>
      </c>
      <c r="R7218" s="35"/>
    </row>
    <row r="7219" spans="1:18" x14ac:dyDescent="0.3">
      <c r="A7219" s="40" t="s">
        <v>2532</v>
      </c>
      <c r="B7219" s="40" t="s">
        <v>111</v>
      </c>
      <c r="C7219" s="40" t="s">
        <v>117</v>
      </c>
      <c r="D7219" s="40" t="s">
        <v>2534</v>
      </c>
      <c r="E7219" s="88" t="s">
        <v>3034</v>
      </c>
      <c r="F7219" s="40" t="s">
        <v>2545</v>
      </c>
      <c r="G7219" s="81" t="s">
        <v>3083</v>
      </c>
      <c r="H7219" s="9" t="s">
        <v>22</v>
      </c>
      <c r="I7219" s="102">
        <v>150000</v>
      </c>
      <c r="J7219" s="102">
        <v>0</v>
      </c>
      <c r="K7219" s="102"/>
      <c r="L7219" s="102">
        <f t="shared" si="2546"/>
        <v>0</v>
      </c>
      <c r="M7219" s="102">
        <v>0</v>
      </c>
      <c r="N7219" s="102"/>
      <c r="O7219" s="102">
        <v>0</v>
      </c>
      <c r="P7219" s="102">
        <f t="shared" si="2525"/>
        <v>0</v>
      </c>
      <c r="Q7219" s="102" t="str">
        <f t="shared" si="2526"/>
        <v>-</v>
      </c>
      <c r="R7219" s="35"/>
    </row>
    <row r="7220" spans="1:18" x14ac:dyDescent="0.3">
      <c r="A7220" s="41" t="s">
        <v>2532</v>
      </c>
      <c r="B7220" s="41" t="s">
        <v>111</v>
      </c>
      <c r="C7220" s="41" t="s">
        <v>117</v>
      </c>
      <c r="D7220" s="41" t="s">
        <v>2534</v>
      </c>
      <c r="E7220" s="41" t="s">
        <v>321</v>
      </c>
      <c r="F7220" s="40" t="s">
        <v>0</v>
      </c>
      <c r="G7220" s="81" t="s">
        <v>0</v>
      </c>
      <c r="H7220" s="6" t="s">
        <v>23</v>
      </c>
      <c r="I7220" s="104">
        <f>SUM(I7221:I7222)</f>
        <v>133804</v>
      </c>
      <c r="J7220" s="104">
        <f t="shared" ref="J7220:O7220" si="2548">SUM(J7221:J7222)</f>
        <v>120304</v>
      </c>
      <c r="K7220" s="104">
        <f t="shared" si="2548"/>
        <v>0</v>
      </c>
      <c r="L7220" s="104">
        <f t="shared" si="2546"/>
        <v>11000</v>
      </c>
      <c r="M7220" s="104">
        <f t="shared" si="2548"/>
        <v>1000</v>
      </c>
      <c r="N7220" s="104">
        <f t="shared" si="2548"/>
        <v>5000</v>
      </c>
      <c r="O7220" s="104">
        <f t="shared" si="2548"/>
        <v>5000</v>
      </c>
      <c r="P7220" s="104">
        <f t="shared" ref="P7220:P7283" si="2549">K7220+L7220</f>
        <v>11000</v>
      </c>
      <c r="Q7220" s="104">
        <f t="shared" ref="Q7220:Q7283" si="2550">IF(J7220=0,"-",P7220/J7220*100)</f>
        <v>9.1435031254156147</v>
      </c>
      <c r="R7220" s="35"/>
    </row>
    <row r="7221" spans="1:18" x14ac:dyDescent="0.3">
      <c r="A7221" s="40" t="s">
        <v>2532</v>
      </c>
      <c r="B7221" s="40" t="s">
        <v>111</v>
      </c>
      <c r="C7221" s="40" t="s">
        <v>117</v>
      </c>
      <c r="D7221" s="40" t="s">
        <v>2534</v>
      </c>
      <c r="E7221" s="88" t="s">
        <v>3035</v>
      </c>
      <c r="F7221" s="40"/>
      <c r="G7221" s="81" t="s">
        <v>3083</v>
      </c>
      <c r="H7221" s="9" t="s">
        <v>23</v>
      </c>
      <c r="I7221" s="102">
        <v>120304</v>
      </c>
      <c r="J7221" s="102">
        <v>120304</v>
      </c>
      <c r="K7221" s="102"/>
      <c r="L7221" s="102">
        <f t="shared" si="2546"/>
        <v>11000</v>
      </c>
      <c r="M7221" s="102">
        <v>1000</v>
      </c>
      <c r="N7221" s="102">
        <v>5000</v>
      </c>
      <c r="O7221" s="102">
        <v>5000</v>
      </c>
      <c r="P7221" s="102">
        <f t="shared" si="2549"/>
        <v>11000</v>
      </c>
      <c r="Q7221" s="102">
        <f t="shared" si="2550"/>
        <v>9.1435031254156147</v>
      </c>
      <c r="R7221" s="35"/>
    </row>
    <row r="7222" spans="1:18" x14ac:dyDescent="0.3">
      <c r="A7222" s="40" t="s">
        <v>2532</v>
      </c>
      <c r="B7222" s="40" t="s">
        <v>111</v>
      </c>
      <c r="C7222" s="40" t="s">
        <v>117</v>
      </c>
      <c r="D7222" s="40" t="s">
        <v>2534</v>
      </c>
      <c r="E7222" s="88" t="s">
        <v>3035</v>
      </c>
      <c r="F7222" s="40" t="s">
        <v>2753</v>
      </c>
      <c r="G7222" s="81" t="s">
        <v>3083</v>
      </c>
      <c r="H7222" s="9" t="s">
        <v>2546</v>
      </c>
      <c r="I7222" s="102">
        <v>13500</v>
      </c>
      <c r="J7222" s="102">
        <v>0</v>
      </c>
      <c r="K7222" s="102"/>
      <c r="L7222" s="102">
        <f t="shared" si="2546"/>
        <v>0</v>
      </c>
      <c r="M7222" s="102">
        <v>0</v>
      </c>
      <c r="N7222" s="102"/>
      <c r="O7222" s="102">
        <v>0</v>
      </c>
      <c r="P7222" s="102">
        <f t="shared" si="2549"/>
        <v>0</v>
      </c>
      <c r="Q7222" s="102" t="str">
        <f t="shared" si="2550"/>
        <v>-</v>
      </c>
      <c r="R7222" s="35"/>
    </row>
    <row r="7223" spans="1:18" x14ac:dyDescent="0.3">
      <c r="A7223" s="40" t="s">
        <v>2532</v>
      </c>
      <c r="B7223" s="40" t="s">
        <v>111</v>
      </c>
      <c r="C7223" s="40" t="s">
        <v>117</v>
      </c>
      <c r="D7223" s="40" t="s">
        <v>2534</v>
      </c>
      <c r="E7223" s="88" t="s">
        <v>3036</v>
      </c>
      <c r="F7223" s="40"/>
      <c r="G7223" s="81" t="s">
        <v>3083</v>
      </c>
      <c r="H7223" s="9" t="s">
        <v>24</v>
      </c>
      <c r="I7223" s="102">
        <v>25000</v>
      </c>
      <c r="J7223" s="102">
        <v>25000</v>
      </c>
      <c r="K7223" s="102"/>
      <c r="L7223" s="102">
        <f t="shared" si="2546"/>
        <v>15500</v>
      </c>
      <c r="M7223" s="102">
        <v>500</v>
      </c>
      <c r="N7223" s="102"/>
      <c r="O7223" s="102">
        <v>15000</v>
      </c>
      <c r="P7223" s="102">
        <f t="shared" si="2549"/>
        <v>15500</v>
      </c>
      <c r="Q7223" s="102">
        <f t="shared" si="2550"/>
        <v>62</v>
      </c>
      <c r="R7223" s="35"/>
    </row>
    <row r="7224" spans="1:18" x14ac:dyDescent="0.3">
      <c r="A7224" s="41" t="s">
        <v>2532</v>
      </c>
      <c r="B7224" s="41" t="s">
        <v>111</v>
      </c>
      <c r="C7224" s="41" t="s">
        <v>117</v>
      </c>
      <c r="D7224" s="41" t="s">
        <v>2534</v>
      </c>
      <c r="E7224" s="41" t="s">
        <v>127</v>
      </c>
      <c r="F7224" s="40" t="s">
        <v>0</v>
      </c>
      <c r="G7224" s="81" t="s">
        <v>0</v>
      </c>
      <c r="H7224" s="6" t="s">
        <v>25</v>
      </c>
      <c r="I7224" s="104">
        <f t="shared" ref="I7224:O7224" si="2551">SUM(I7225:I7229)</f>
        <v>321500</v>
      </c>
      <c r="J7224" s="104">
        <f t="shared" si="2551"/>
        <v>124500</v>
      </c>
      <c r="K7224" s="104">
        <f t="shared" si="2551"/>
        <v>0</v>
      </c>
      <c r="L7224" s="104">
        <f t="shared" si="2546"/>
        <v>18570</v>
      </c>
      <c r="M7224" s="104">
        <f t="shared" si="2551"/>
        <v>4670</v>
      </c>
      <c r="N7224" s="104">
        <f t="shared" si="2551"/>
        <v>6000</v>
      </c>
      <c r="O7224" s="104">
        <f t="shared" si="2551"/>
        <v>7900</v>
      </c>
      <c r="P7224" s="104">
        <f t="shared" si="2549"/>
        <v>18570</v>
      </c>
      <c r="Q7224" s="104">
        <f t="shared" si="2550"/>
        <v>14.91566265060241</v>
      </c>
      <c r="R7224" s="35"/>
    </row>
    <row r="7225" spans="1:18" x14ac:dyDescent="0.3">
      <c r="A7225" s="40" t="s">
        <v>2532</v>
      </c>
      <c r="B7225" s="40" t="s">
        <v>111</v>
      </c>
      <c r="C7225" s="40" t="s">
        <v>117</v>
      </c>
      <c r="D7225" s="40" t="s">
        <v>2534</v>
      </c>
      <c r="E7225" s="88" t="s">
        <v>3019</v>
      </c>
      <c r="F7225" s="40"/>
      <c r="G7225" s="81" t="s">
        <v>3083</v>
      </c>
      <c r="H7225" s="9" t="s">
        <v>25</v>
      </c>
      <c r="I7225" s="102">
        <v>100000</v>
      </c>
      <c r="J7225" s="102">
        <v>100000</v>
      </c>
      <c r="K7225" s="102"/>
      <c r="L7225" s="102">
        <f t="shared" si="2546"/>
        <v>10500</v>
      </c>
      <c r="M7225" s="102">
        <v>3000</v>
      </c>
      <c r="N7225" s="102">
        <v>3500</v>
      </c>
      <c r="O7225" s="102">
        <v>4000</v>
      </c>
      <c r="P7225" s="102">
        <f t="shared" si="2549"/>
        <v>10500</v>
      </c>
      <c r="Q7225" s="102">
        <f t="shared" si="2550"/>
        <v>10.5</v>
      </c>
      <c r="R7225" s="35"/>
    </row>
    <row r="7226" spans="1:18" x14ac:dyDescent="0.3">
      <c r="A7226" s="40" t="s">
        <v>2532</v>
      </c>
      <c r="B7226" s="40" t="s">
        <v>111</v>
      </c>
      <c r="C7226" s="40" t="s">
        <v>117</v>
      </c>
      <c r="D7226" s="40" t="s">
        <v>2534</v>
      </c>
      <c r="E7226" s="88" t="s">
        <v>3019</v>
      </c>
      <c r="F7226" s="40" t="s">
        <v>2547</v>
      </c>
      <c r="G7226" s="81" t="s">
        <v>3083</v>
      </c>
      <c r="H7226" s="9" t="s">
        <v>135</v>
      </c>
      <c r="I7226" s="102">
        <v>22500</v>
      </c>
      <c r="J7226" s="102">
        <v>22500</v>
      </c>
      <c r="K7226" s="102"/>
      <c r="L7226" s="102">
        <f t="shared" si="2546"/>
        <v>6070</v>
      </c>
      <c r="M7226" s="102">
        <v>1670</v>
      </c>
      <c r="N7226" s="102">
        <v>2500</v>
      </c>
      <c r="O7226" s="102">
        <v>1900</v>
      </c>
      <c r="P7226" s="102">
        <f t="shared" si="2549"/>
        <v>6070</v>
      </c>
      <c r="Q7226" s="102">
        <f t="shared" si="2550"/>
        <v>26.977777777777778</v>
      </c>
      <c r="R7226" s="35"/>
    </row>
    <row r="7227" spans="1:18" x14ac:dyDescent="0.3">
      <c r="A7227" s="40" t="s">
        <v>2532</v>
      </c>
      <c r="B7227" s="40" t="s">
        <v>111</v>
      </c>
      <c r="C7227" s="40" t="s">
        <v>117</v>
      </c>
      <c r="D7227" s="40" t="s">
        <v>2534</v>
      </c>
      <c r="E7227" s="88" t="s">
        <v>3019</v>
      </c>
      <c r="F7227" s="40" t="s">
        <v>2548</v>
      </c>
      <c r="G7227" s="81" t="s">
        <v>3083</v>
      </c>
      <c r="H7227" s="9" t="s">
        <v>2549</v>
      </c>
      <c r="I7227" s="102">
        <v>170000</v>
      </c>
      <c r="J7227" s="102">
        <v>0</v>
      </c>
      <c r="K7227" s="102"/>
      <c r="L7227" s="102">
        <f t="shared" si="2546"/>
        <v>0</v>
      </c>
      <c r="M7227" s="102">
        <v>0</v>
      </c>
      <c r="N7227" s="102"/>
      <c r="O7227" s="102">
        <v>0</v>
      </c>
      <c r="P7227" s="102">
        <f t="shared" si="2549"/>
        <v>0</v>
      </c>
      <c r="Q7227" s="102" t="str">
        <f t="shared" si="2550"/>
        <v>-</v>
      </c>
      <c r="R7227" s="35"/>
    </row>
    <row r="7228" spans="1:18" ht="20.399999999999999" x14ac:dyDescent="0.3">
      <c r="A7228" s="40" t="s">
        <v>2532</v>
      </c>
      <c r="B7228" s="40" t="s">
        <v>111</v>
      </c>
      <c r="C7228" s="40" t="s">
        <v>117</v>
      </c>
      <c r="D7228" s="40" t="s">
        <v>2534</v>
      </c>
      <c r="E7228" s="88" t="s">
        <v>3019</v>
      </c>
      <c r="F7228" s="40" t="s">
        <v>2550</v>
      </c>
      <c r="G7228" s="81" t="s">
        <v>3083</v>
      </c>
      <c r="H7228" s="9" t="s">
        <v>141</v>
      </c>
      <c r="I7228" s="102">
        <v>2000</v>
      </c>
      <c r="J7228" s="102">
        <v>2000</v>
      </c>
      <c r="K7228" s="102"/>
      <c r="L7228" s="102">
        <f t="shared" si="2546"/>
        <v>0</v>
      </c>
      <c r="M7228" s="102">
        <v>0</v>
      </c>
      <c r="N7228" s="102">
        <v>0</v>
      </c>
      <c r="O7228" s="102">
        <v>0</v>
      </c>
      <c r="P7228" s="102">
        <f t="shared" si="2549"/>
        <v>0</v>
      </c>
      <c r="Q7228" s="102">
        <f t="shared" si="2550"/>
        <v>0</v>
      </c>
      <c r="R7228" s="35"/>
    </row>
    <row r="7229" spans="1:18" x14ac:dyDescent="0.3">
      <c r="A7229" s="40" t="s">
        <v>2532</v>
      </c>
      <c r="B7229" s="40" t="s">
        <v>111</v>
      </c>
      <c r="C7229" s="40" t="s">
        <v>117</v>
      </c>
      <c r="D7229" s="40" t="s">
        <v>2534</v>
      </c>
      <c r="E7229" s="88" t="s">
        <v>3019</v>
      </c>
      <c r="F7229" s="40" t="s">
        <v>2551</v>
      </c>
      <c r="G7229" s="81" t="s">
        <v>3083</v>
      </c>
      <c r="H7229" s="9" t="s">
        <v>2552</v>
      </c>
      <c r="I7229" s="102">
        <v>27000</v>
      </c>
      <c r="J7229" s="102">
        <v>0</v>
      </c>
      <c r="K7229" s="102"/>
      <c r="L7229" s="102">
        <f t="shared" si="2546"/>
        <v>2000</v>
      </c>
      <c r="M7229" s="102">
        <v>0</v>
      </c>
      <c r="N7229" s="102"/>
      <c r="O7229" s="102">
        <v>2000</v>
      </c>
      <c r="P7229" s="102">
        <f t="shared" si="2549"/>
        <v>2000</v>
      </c>
      <c r="Q7229" s="102" t="str">
        <f t="shared" si="2550"/>
        <v>-</v>
      </c>
      <c r="R7229" s="35"/>
    </row>
    <row r="7230" spans="1:18" s="34" customFormat="1" ht="20.399999999999999" x14ac:dyDescent="0.3">
      <c r="A7230" s="43" t="s">
        <v>0</v>
      </c>
      <c r="B7230" s="43" t="s">
        <v>0</v>
      </c>
      <c r="C7230" s="43" t="s">
        <v>0</v>
      </c>
      <c r="D7230" s="49" t="s">
        <v>0</v>
      </c>
      <c r="E7230" s="49" t="s">
        <v>0</v>
      </c>
      <c r="F7230" s="49" t="s">
        <v>0</v>
      </c>
      <c r="G7230" s="49" t="s">
        <v>0</v>
      </c>
      <c r="H7230" s="21" t="s">
        <v>35</v>
      </c>
      <c r="I7230" s="112">
        <f t="shared" ref="I7230:O7230" si="2552">SUM(I7231)</f>
        <v>734100</v>
      </c>
      <c r="J7230" s="112">
        <f t="shared" si="2552"/>
        <v>554100</v>
      </c>
      <c r="K7230" s="112">
        <f t="shared" si="2552"/>
        <v>0</v>
      </c>
      <c r="L7230" s="112">
        <f t="shared" si="2546"/>
        <v>0</v>
      </c>
      <c r="M7230" s="112">
        <f t="shared" si="2552"/>
        <v>0</v>
      </c>
      <c r="N7230" s="112">
        <f t="shared" si="2552"/>
        <v>0</v>
      </c>
      <c r="O7230" s="112">
        <f t="shared" si="2552"/>
        <v>0</v>
      </c>
      <c r="P7230" s="112">
        <f t="shared" si="2549"/>
        <v>0</v>
      </c>
      <c r="Q7230" s="112">
        <f t="shared" si="2550"/>
        <v>0</v>
      </c>
      <c r="R7230" s="35"/>
    </row>
    <row r="7231" spans="1:18" x14ac:dyDescent="0.3">
      <c r="A7231" s="40" t="s">
        <v>2532</v>
      </c>
      <c r="B7231" s="40" t="s">
        <v>111</v>
      </c>
      <c r="C7231" s="40" t="s">
        <v>117</v>
      </c>
      <c r="D7231" s="40" t="s">
        <v>2534</v>
      </c>
      <c r="E7231" s="52" t="s">
        <v>142</v>
      </c>
      <c r="F7231" s="52" t="s">
        <v>0</v>
      </c>
      <c r="G7231" s="52" t="s">
        <v>0</v>
      </c>
      <c r="H7231" s="6" t="s">
        <v>27</v>
      </c>
      <c r="I7231" s="104">
        <f>SUM(I7232,I7235)</f>
        <v>734100</v>
      </c>
      <c r="J7231" s="104">
        <f>SUM(J7232,J7235)</f>
        <v>554100</v>
      </c>
      <c r="K7231" s="104">
        <f>SUM(K7232,K7235)</f>
        <v>0</v>
      </c>
      <c r="L7231" s="104">
        <f t="shared" si="2546"/>
        <v>0</v>
      </c>
      <c r="M7231" s="104">
        <f>SUM(M7232,M7235)</f>
        <v>0</v>
      </c>
      <c r="N7231" s="104">
        <f t="shared" ref="N7231:O7231" si="2553">SUM(N7232,N7235)</f>
        <v>0</v>
      </c>
      <c r="O7231" s="104">
        <f t="shared" si="2553"/>
        <v>0</v>
      </c>
      <c r="P7231" s="104">
        <f t="shared" si="2549"/>
        <v>0</v>
      </c>
      <c r="Q7231" s="104">
        <f t="shared" si="2550"/>
        <v>0</v>
      </c>
      <c r="R7231" s="35"/>
    </row>
    <row r="7232" spans="1:18" x14ac:dyDescent="0.3">
      <c r="A7232" s="41" t="s">
        <v>2532</v>
      </c>
      <c r="B7232" s="41" t="s">
        <v>111</v>
      </c>
      <c r="C7232" s="41" t="s">
        <v>117</v>
      </c>
      <c r="D7232" s="41" t="s">
        <v>2534</v>
      </c>
      <c r="E7232" s="41" t="s">
        <v>143</v>
      </c>
      <c r="F7232" s="40" t="s">
        <v>0</v>
      </c>
      <c r="G7232" s="81" t="s">
        <v>0</v>
      </c>
      <c r="H7232" s="6" t="s">
        <v>30</v>
      </c>
      <c r="I7232" s="104">
        <f>SUM(I7233:I7234)</f>
        <v>730000</v>
      </c>
      <c r="J7232" s="104">
        <f>SUM(J7233:J7234)</f>
        <v>550000</v>
      </c>
      <c r="K7232" s="104">
        <f>SUM(K7233:K7234)</f>
        <v>0</v>
      </c>
      <c r="L7232" s="104">
        <f t="shared" si="2546"/>
        <v>0</v>
      </c>
      <c r="M7232" s="104">
        <f>SUM(M7233:M7234)</f>
        <v>0</v>
      </c>
      <c r="N7232" s="104">
        <f t="shared" ref="N7232:O7232" si="2554">SUM(N7233:N7234)</f>
        <v>0</v>
      </c>
      <c r="O7232" s="104">
        <f t="shared" si="2554"/>
        <v>0</v>
      </c>
      <c r="P7232" s="104">
        <f t="shared" si="2549"/>
        <v>0</v>
      </c>
      <c r="Q7232" s="104">
        <f t="shared" si="2550"/>
        <v>0</v>
      </c>
      <c r="R7232" s="35"/>
    </row>
    <row r="7233" spans="1:18" x14ac:dyDescent="0.3">
      <c r="A7233" s="40" t="s">
        <v>2532</v>
      </c>
      <c r="B7233" s="40" t="s">
        <v>111</v>
      </c>
      <c r="C7233" s="40" t="s">
        <v>117</v>
      </c>
      <c r="D7233" s="40" t="s">
        <v>2534</v>
      </c>
      <c r="E7233" s="88" t="s">
        <v>3020</v>
      </c>
      <c r="F7233" s="40" t="s">
        <v>2553</v>
      </c>
      <c r="G7233" s="81" t="s">
        <v>3083</v>
      </c>
      <c r="H7233" s="9" t="s">
        <v>2554</v>
      </c>
      <c r="I7233" s="102">
        <v>580000</v>
      </c>
      <c r="J7233" s="102">
        <v>550000</v>
      </c>
      <c r="K7233" s="102"/>
      <c r="L7233" s="102">
        <f t="shared" si="2546"/>
        <v>0</v>
      </c>
      <c r="M7233" s="102">
        <v>0</v>
      </c>
      <c r="N7233" s="102">
        <v>0</v>
      </c>
      <c r="O7233" s="102">
        <v>0</v>
      </c>
      <c r="P7233" s="102">
        <f t="shared" si="2549"/>
        <v>0</v>
      </c>
      <c r="Q7233" s="102">
        <f t="shared" si="2550"/>
        <v>0</v>
      </c>
      <c r="R7233" s="35"/>
    </row>
    <row r="7234" spans="1:18" x14ac:dyDescent="0.3">
      <c r="A7234" s="40" t="s">
        <v>2532</v>
      </c>
      <c r="B7234" s="40" t="s">
        <v>111</v>
      </c>
      <c r="C7234" s="40" t="s">
        <v>117</v>
      </c>
      <c r="D7234" s="40" t="s">
        <v>2534</v>
      </c>
      <c r="E7234" s="88" t="s">
        <v>3020</v>
      </c>
      <c r="F7234" s="40" t="s">
        <v>2555</v>
      </c>
      <c r="G7234" s="81" t="s">
        <v>3083</v>
      </c>
      <c r="H7234" s="9" t="s">
        <v>2556</v>
      </c>
      <c r="I7234" s="102">
        <v>150000</v>
      </c>
      <c r="J7234" s="102">
        <v>0</v>
      </c>
      <c r="K7234" s="102"/>
      <c r="L7234" s="102">
        <f t="shared" si="2546"/>
        <v>0</v>
      </c>
      <c r="M7234" s="102">
        <v>0</v>
      </c>
      <c r="N7234" s="102"/>
      <c r="O7234" s="102">
        <v>0</v>
      </c>
      <c r="P7234" s="102">
        <f t="shared" si="2549"/>
        <v>0</v>
      </c>
      <c r="Q7234" s="102" t="str">
        <f t="shared" si="2550"/>
        <v>-</v>
      </c>
      <c r="R7234" s="35"/>
    </row>
    <row r="7235" spans="1:18" x14ac:dyDescent="0.3">
      <c r="A7235" s="41" t="s">
        <v>2532</v>
      </c>
      <c r="B7235" s="41" t="s">
        <v>111</v>
      </c>
      <c r="C7235" s="41" t="s">
        <v>117</v>
      </c>
      <c r="D7235" s="41" t="s">
        <v>2534</v>
      </c>
      <c r="E7235" s="41" t="s">
        <v>148</v>
      </c>
      <c r="F7235" s="40" t="s">
        <v>0</v>
      </c>
      <c r="G7235" s="81" t="s">
        <v>0</v>
      </c>
      <c r="H7235" s="6" t="s">
        <v>34</v>
      </c>
      <c r="I7235" s="104">
        <f t="shared" ref="I7235:O7235" si="2555">SUM(I7236:I7237)</f>
        <v>4100</v>
      </c>
      <c r="J7235" s="104">
        <f t="shared" si="2555"/>
        <v>4100</v>
      </c>
      <c r="K7235" s="104">
        <f t="shared" si="2555"/>
        <v>0</v>
      </c>
      <c r="L7235" s="104">
        <f t="shared" si="2546"/>
        <v>0</v>
      </c>
      <c r="M7235" s="104">
        <f t="shared" si="2555"/>
        <v>0</v>
      </c>
      <c r="N7235" s="104">
        <f t="shared" si="2555"/>
        <v>0</v>
      </c>
      <c r="O7235" s="104">
        <f t="shared" si="2555"/>
        <v>0</v>
      </c>
      <c r="P7235" s="104">
        <f t="shared" si="2549"/>
        <v>0</v>
      </c>
      <c r="Q7235" s="104">
        <f t="shared" si="2550"/>
        <v>0</v>
      </c>
      <c r="R7235" s="35"/>
    </row>
    <row r="7236" spans="1:18" x14ac:dyDescent="0.3">
      <c r="A7236" s="40" t="s">
        <v>2532</v>
      </c>
      <c r="B7236" s="40" t="s">
        <v>111</v>
      </c>
      <c r="C7236" s="40" t="s">
        <v>117</v>
      </c>
      <c r="D7236" s="40" t="s">
        <v>2534</v>
      </c>
      <c r="E7236" s="88" t="s">
        <v>3021</v>
      </c>
      <c r="F7236" s="40" t="s">
        <v>2557</v>
      </c>
      <c r="G7236" s="81" t="s">
        <v>3083</v>
      </c>
      <c r="H7236" s="9" t="s">
        <v>405</v>
      </c>
      <c r="I7236" s="102">
        <v>100</v>
      </c>
      <c r="J7236" s="102">
        <v>100</v>
      </c>
      <c r="K7236" s="102"/>
      <c r="L7236" s="102">
        <f t="shared" si="2546"/>
        <v>0</v>
      </c>
      <c r="M7236" s="102">
        <v>0</v>
      </c>
      <c r="N7236" s="102"/>
      <c r="O7236" s="102"/>
      <c r="P7236" s="102">
        <f t="shared" si="2549"/>
        <v>0</v>
      </c>
      <c r="Q7236" s="102">
        <f t="shared" si="2550"/>
        <v>0</v>
      </c>
      <c r="R7236" s="35"/>
    </row>
    <row r="7237" spans="1:18" x14ac:dyDescent="0.3">
      <c r="A7237" s="40" t="s">
        <v>2532</v>
      </c>
      <c r="B7237" s="40" t="s">
        <v>111</v>
      </c>
      <c r="C7237" s="40" t="s">
        <v>117</v>
      </c>
      <c r="D7237" s="40" t="s">
        <v>2534</v>
      </c>
      <c r="E7237" s="88" t="s">
        <v>3021</v>
      </c>
      <c r="F7237" s="40" t="s">
        <v>2558</v>
      </c>
      <c r="G7237" s="81" t="s">
        <v>3083</v>
      </c>
      <c r="H7237" s="9" t="s">
        <v>2559</v>
      </c>
      <c r="I7237" s="102">
        <v>4000</v>
      </c>
      <c r="J7237" s="102">
        <v>4000</v>
      </c>
      <c r="K7237" s="102"/>
      <c r="L7237" s="102">
        <f t="shared" si="2546"/>
        <v>0</v>
      </c>
      <c r="M7237" s="102">
        <v>0</v>
      </c>
      <c r="N7237" s="102"/>
      <c r="O7237" s="102"/>
      <c r="P7237" s="102">
        <f t="shared" si="2549"/>
        <v>0</v>
      </c>
      <c r="Q7237" s="102">
        <f t="shared" si="2550"/>
        <v>0</v>
      </c>
      <c r="R7237" s="35"/>
    </row>
    <row r="7238" spans="1:18" s="34" customFormat="1" ht="20.399999999999999" x14ac:dyDescent="0.3">
      <c r="A7238" s="43" t="s">
        <v>0</v>
      </c>
      <c r="B7238" s="43" t="s">
        <v>0</v>
      </c>
      <c r="C7238" s="43" t="s">
        <v>0</v>
      </c>
      <c r="D7238" s="49" t="s">
        <v>0</v>
      </c>
      <c r="E7238" s="49" t="s">
        <v>0</v>
      </c>
      <c r="F7238" s="49" t="s">
        <v>0</v>
      </c>
      <c r="G7238" s="49" t="s">
        <v>0</v>
      </c>
      <c r="H7238" s="21" t="s">
        <v>41</v>
      </c>
      <c r="I7238" s="112">
        <f t="shared" ref="I7238:O7238" si="2556">SUM(I7239)</f>
        <v>700000</v>
      </c>
      <c r="J7238" s="112">
        <f t="shared" si="2556"/>
        <v>0</v>
      </c>
      <c r="K7238" s="112">
        <f t="shared" si="2556"/>
        <v>0</v>
      </c>
      <c r="L7238" s="112">
        <f t="shared" si="2546"/>
        <v>0</v>
      </c>
      <c r="M7238" s="112">
        <f t="shared" si="2556"/>
        <v>0</v>
      </c>
      <c r="N7238" s="112">
        <f t="shared" si="2556"/>
        <v>0</v>
      </c>
      <c r="O7238" s="112">
        <f t="shared" si="2556"/>
        <v>0</v>
      </c>
      <c r="P7238" s="112">
        <f t="shared" si="2549"/>
        <v>0</v>
      </c>
      <c r="Q7238" s="112" t="str">
        <f t="shared" si="2550"/>
        <v>-</v>
      </c>
      <c r="R7238" s="35"/>
    </row>
    <row r="7239" spans="1:18" x14ac:dyDescent="0.3">
      <c r="A7239" s="40" t="s">
        <v>2532</v>
      </c>
      <c r="B7239" s="40" t="s">
        <v>111</v>
      </c>
      <c r="C7239" s="40" t="s">
        <v>117</v>
      </c>
      <c r="D7239" s="40" t="s">
        <v>2534</v>
      </c>
      <c r="E7239" s="52" t="s">
        <v>192</v>
      </c>
      <c r="F7239" s="52" t="s">
        <v>0</v>
      </c>
      <c r="G7239" s="52" t="s">
        <v>0</v>
      </c>
      <c r="H7239" s="6" t="s">
        <v>36</v>
      </c>
      <c r="I7239" s="104">
        <f>SUM(I7240,I7241)</f>
        <v>700000</v>
      </c>
      <c r="J7239" s="104">
        <f>SUM(J7240,J7241)</f>
        <v>0</v>
      </c>
      <c r="K7239" s="104">
        <f>SUM(K7240,K7241)</f>
        <v>0</v>
      </c>
      <c r="L7239" s="104">
        <f t="shared" si="2546"/>
        <v>0</v>
      </c>
      <c r="M7239" s="104">
        <f>SUM(M7240,M7241)</f>
        <v>0</v>
      </c>
      <c r="N7239" s="104">
        <f t="shared" ref="N7239:O7239" si="2557">SUM(N7240,N7241)</f>
        <v>0</v>
      </c>
      <c r="O7239" s="104">
        <f t="shared" si="2557"/>
        <v>0</v>
      </c>
      <c r="P7239" s="104">
        <f t="shared" si="2549"/>
        <v>0</v>
      </c>
      <c r="Q7239" s="104" t="str">
        <f t="shared" si="2550"/>
        <v>-</v>
      </c>
      <c r="R7239" s="35"/>
    </row>
    <row r="7240" spans="1:18" x14ac:dyDescent="0.3">
      <c r="A7240" s="40" t="s">
        <v>2532</v>
      </c>
      <c r="B7240" s="40" t="s">
        <v>111</v>
      </c>
      <c r="C7240" s="40" t="s">
        <v>117</v>
      </c>
      <c r="D7240" s="40" t="s">
        <v>2534</v>
      </c>
      <c r="E7240" s="88" t="s">
        <v>3024</v>
      </c>
      <c r="F7240" s="40"/>
      <c r="G7240" s="81" t="s">
        <v>3083</v>
      </c>
      <c r="H7240" s="9" t="s">
        <v>37</v>
      </c>
      <c r="I7240" s="102">
        <v>0</v>
      </c>
      <c r="J7240" s="102">
        <v>0</v>
      </c>
      <c r="K7240" s="102"/>
      <c r="L7240" s="102">
        <f t="shared" si="2546"/>
        <v>0</v>
      </c>
      <c r="M7240" s="102">
        <v>0</v>
      </c>
      <c r="N7240" s="102"/>
      <c r="O7240" s="102"/>
      <c r="P7240" s="102">
        <f t="shared" si="2549"/>
        <v>0</v>
      </c>
      <c r="Q7240" s="102" t="str">
        <f t="shared" si="2550"/>
        <v>-</v>
      </c>
      <c r="R7240" s="35"/>
    </row>
    <row r="7241" spans="1:18" x14ac:dyDescent="0.3">
      <c r="A7241" s="41" t="s">
        <v>2532</v>
      </c>
      <c r="B7241" s="41" t="s">
        <v>111</v>
      </c>
      <c r="C7241" s="41" t="s">
        <v>117</v>
      </c>
      <c r="D7241" s="41" t="s">
        <v>2534</v>
      </c>
      <c r="E7241" s="41" t="s">
        <v>408</v>
      </c>
      <c r="F7241" s="40" t="s">
        <v>0</v>
      </c>
      <c r="G7241" s="81" t="s">
        <v>0</v>
      </c>
      <c r="H7241" s="6" t="s">
        <v>38</v>
      </c>
      <c r="I7241" s="104">
        <f>SUM(I7242:I7245)</f>
        <v>700000</v>
      </c>
      <c r="J7241" s="104">
        <f t="shared" ref="J7241:O7241" si="2558">SUM(J7242:J7245)</f>
        <v>0</v>
      </c>
      <c r="K7241" s="104">
        <f t="shared" si="2558"/>
        <v>0</v>
      </c>
      <c r="L7241" s="104">
        <f t="shared" si="2546"/>
        <v>0</v>
      </c>
      <c r="M7241" s="104">
        <f t="shared" si="2558"/>
        <v>0</v>
      </c>
      <c r="N7241" s="104">
        <f t="shared" si="2558"/>
        <v>0</v>
      </c>
      <c r="O7241" s="104">
        <f t="shared" si="2558"/>
        <v>0</v>
      </c>
      <c r="P7241" s="104">
        <f t="shared" si="2549"/>
        <v>0</v>
      </c>
      <c r="Q7241" s="104" t="str">
        <f t="shared" si="2550"/>
        <v>-</v>
      </c>
      <c r="R7241" s="35"/>
    </row>
    <row r="7242" spans="1:18" x14ac:dyDescent="0.3">
      <c r="A7242" s="40" t="s">
        <v>2532</v>
      </c>
      <c r="B7242" s="40" t="s">
        <v>111</v>
      </c>
      <c r="C7242" s="40" t="s">
        <v>117</v>
      </c>
      <c r="D7242" s="40" t="s">
        <v>2534</v>
      </c>
      <c r="E7242" s="88" t="s">
        <v>3038</v>
      </c>
      <c r="F7242" s="40" t="s">
        <v>2560</v>
      </c>
      <c r="G7242" s="81" t="s">
        <v>3054</v>
      </c>
      <c r="H7242" s="9" t="s">
        <v>2561</v>
      </c>
      <c r="I7242" s="102">
        <v>250000</v>
      </c>
      <c r="J7242" s="102">
        <v>0</v>
      </c>
      <c r="K7242" s="102"/>
      <c r="L7242" s="102">
        <f t="shared" si="2546"/>
        <v>0</v>
      </c>
      <c r="M7242" s="102">
        <v>0</v>
      </c>
      <c r="N7242" s="102"/>
      <c r="O7242" s="102"/>
      <c r="P7242" s="102">
        <f t="shared" si="2549"/>
        <v>0</v>
      </c>
      <c r="Q7242" s="102" t="str">
        <f t="shared" si="2550"/>
        <v>-</v>
      </c>
      <c r="R7242" s="35"/>
    </row>
    <row r="7243" spans="1:18" x14ac:dyDescent="0.3">
      <c r="A7243" s="40" t="s">
        <v>2532</v>
      </c>
      <c r="B7243" s="40" t="s">
        <v>111</v>
      </c>
      <c r="C7243" s="40" t="s">
        <v>117</v>
      </c>
      <c r="D7243" s="40" t="s">
        <v>2534</v>
      </c>
      <c r="E7243" s="88" t="s">
        <v>3038</v>
      </c>
      <c r="F7243" s="40" t="s">
        <v>2562</v>
      </c>
      <c r="G7243" s="81" t="s">
        <v>3084</v>
      </c>
      <c r="H7243" s="9" t="s">
        <v>2563</v>
      </c>
      <c r="I7243" s="102">
        <v>250000</v>
      </c>
      <c r="J7243" s="102">
        <v>0</v>
      </c>
      <c r="K7243" s="102"/>
      <c r="L7243" s="102">
        <f t="shared" si="2546"/>
        <v>0</v>
      </c>
      <c r="M7243" s="102">
        <v>0</v>
      </c>
      <c r="N7243" s="102"/>
      <c r="O7243" s="102"/>
      <c r="P7243" s="102">
        <f t="shared" si="2549"/>
        <v>0</v>
      </c>
      <c r="Q7243" s="102" t="str">
        <f t="shared" si="2550"/>
        <v>-</v>
      </c>
      <c r="R7243" s="35"/>
    </row>
    <row r="7244" spans="1:18" x14ac:dyDescent="0.3">
      <c r="A7244" s="40" t="s">
        <v>2532</v>
      </c>
      <c r="B7244" s="40" t="s">
        <v>111</v>
      </c>
      <c r="C7244" s="40" t="s">
        <v>117</v>
      </c>
      <c r="D7244" s="40" t="s">
        <v>2534</v>
      </c>
      <c r="E7244" s="88" t="s">
        <v>3038</v>
      </c>
      <c r="F7244" s="40" t="s">
        <v>2564</v>
      </c>
      <c r="G7244" s="81" t="s">
        <v>3083</v>
      </c>
      <c r="H7244" s="9" t="s">
        <v>2565</v>
      </c>
      <c r="I7244" s="102">
        <v>180000</v>
      </c>
      <c r="J7244" s="102">
        <v>0</v>
      </c>
      <c r="K7244" s="102"/>
      <c r="L7244" s="102">
        <f t="shared" si="2546"/>
        <v>0</v>
      </c>
      <c r="M7244" s="102">
        <v>0</v>
      </c>
      <c r="N7244" s="102"/>
      <c r="O7244" s="102"/>
      <c r="P7244" s="102">
        <f t="shared" si="2549"/>
        <v>0</v>
      </c>
      <c r="Q7244" s="102" t="str">
        <f t="shared" si="2550"/>
        <v>-</v>
      </c>
      <c r="R7244" s="35"/>
    </row>
    <row r="7245" spans="1:18" x14ac:dyDescent="0.3">
      <c r="A7245" s="40" t="s">
        <v>2532</v>
      </c>
      <c r="B7245" s="40" t="s">
        <v>111</v>
      </c>
      <c r="C7245" s="40" t="s">
        <v>117</v>
      </c>
      <c r="D7245" s="40" t="s">
        <v>2534</v>
      </c>
      <c r="E7245" s="88" t="s">
        <v>3038</v>
      </c>
      <c r="F7245" s="40" t="s">
        <v>2566</v>
      </c>
      <c r="G7245" s="81" t="s">
        <v>3083</v>
      </c>
      <c r="H7245" s="9" t="s">
        <v>2567</v>
      </c>
      <c r="I7245" s="102">
        <v>20000</v>
      </c>
      <c r="J7245" s="102">
        <v>0</v>
      </c>
      <c r="K7245" s="102"/>
      <c r="L7245" s="102">
        <f t="shared" si="2546"/>
        <v>0</v>
      </c>
      <c r="M7245" s="102">
        <v>0</v>
      </c>
      <c r="N7245" s="102"/>
      <c r="O7245" s="102"/>
      <c r="P7245" s="102">
        <f t="shared" si="2549"/>
        <v>0</v>
      </c>
      <c r="Q7245" s="102" t="str">
        <f t="shared" si="2550"/>
        <v>-</v>
      </c>
      <c r="R7245" s="35"/>
    </row>
    <row r="7246" spans="1:18" s="34" customFormat="1" ht="20.399999999999999" x14ac:dyDescent="0.3">
      <c r="A7246" s="43" t="s">
        <v>0</v>
      </c>
      <c r="B7246" s="43" t="s">
        <v>0</v>
      </c>
      <c r="C7246" s="43" t="s">
        <v>0</v>
      </c>
      <c r="D7246" s="49" t="s">
        <v>0</v>
      </c>
      <c r="E7246" s="49" t="s">
        <v>0</v>
      </c>
      <c r="F7246" s="49" t="s">
        <v>0</v>
      </c>
      <c r="G7246" s="49" t="s">
        <v>0</v>
      </c>
      <c r="H7246" s="21" t="s">
        <v>53</v>
      </c>
      <c r="I7246" s="112">
        <f t="shared" ref="I7246:O7246" si="2559">SUM(I7247)</f>
        <v>808605</v>
      </c>
      <c r="J7246" s="112">
        <f t="shared" si="2559"/>
        <v>36605</v>
      </c>
      <c r="K7246" s="112">
        <f t="shared" si="2559"/>
        <v>0</v>
      </c>
      <c r="L7246" s="112">
        <f t="shared" si="2546"/>
        <v>234000</v>
      </c>
      <c r="M7246" s="112">
        <f t="shared" si="2559"/>
        <v>0</v>
      </c>
      <c r="N7246" s="112">
        <f t="shared" si="2559"/>
        <v>112000</v>
      </c>
      <c r="O7246" s="112">
        <f t="shared" si="2559"/>
        <v>122000</v>
      </c>
      <c r="P7246" s="112">
        <f t="shared" si="2549"/>
        <v>234000</v>
      </c>
      <c r="Q7246" s="112">
        <f>IF(I7246=0,"-",P7246/I7246*100)</f>
        <v>28.938727809004394</v>
      </c>
      <c r="R7246" s="35"/>
    </row>
    <row r="7247" spans="1:18" x14ac:dyDescent="0.3">
      <c r="A7247" s="40" t="s">
        <v>2532</v>
      </c>
      <c r="B7247" s="40" t="s">
        <v>111</v>
      </c>
      <c r="C7247" s="40" t="s">
        <v>117</v>
      </c>
      <c r="D7247" s="40" t="s">
        <v>2534</v>
      </c>
      <c r="E7247" s="52" t="s">
        <v>149</v>
      </c>
      <c r="F7247" s="52" t="s">
        <v>0</v>
      </c>
      <c r="G7247" s="52" t="s">
        <v>0</v>
      </c>
      <c r="H7247" s="6" t="s">
        <v>46</v>
      </c>
      <c r="I7247" s="104">
        <f>SUM(I7248,I7252)</f>
        <v>808605</v>
      </c>
      <c r="J7247" s="104">
        <f>SUM(J7248,J7252)</f>
        <v>36605</v>
      </c>
      <c r="K7247" s="104">
        <f>SUM(K7248,K7252)</f>
        <v>0</v>
      </c>
      <c r="L7247" s="104">
        <f t="shared" si="2546"/>
        <v>234000</v>
      </c>
      <c r="M7247" s="104">
        <f>SUM(M7248,M7252)</f>
        <v>0</v>
      </c>
      <c r="N7247" s="104">
        <f t="shared" ref="N7247:O7247" si="2560">SUM(N7248,N7252)</f>
        <v>112000</v>
      </c>
      <c r="O7247" s="104">
        <f t="shared" si="2560"/>
        <v>122000</v>
      </c>
      <c r="P7247" s="104">
        <f t="shared" si="2549"/>
        <v>234000</v>
      </c>
      <c r="Q7247" s="104">
        <f t="shared" ref="Q7247:Q7248" si="2561">IF(I7247=0,"-",P7247/I7247*100)</f>
        <v>28.938727809004394</v>
      </c>
      <c r="R7247" s="35"/>
    </row>
    <row r="7248" spans="1:18" x14ac:dyDescent="0.3">
      <c r="A7248" s="41" t="s">
        <v>2532</v>
      </c>
      <c r="B7248" s="41" t="s">
        <v>111</v>
      </c>
      <c r="C7248" s="41" t="s">
        <v>117</v>
      </c>
      <c r="D7248" s="41" t="s">
        <v>2534</v>
      </c>
      <c r="E7248" s="41" t="s">
        <v>150</v>
      </c>
      <c r="F7248" s="40" t="s">
        <v>0</v>
      </c>
      <c r="G7248" s="81" t="s">
        <v>0</v>
      </c>
      <c r="H7248" s="6" t="s">
        <v>49</v>
      </c>
      <c r="I7248" s="104">
        <f>SUM(I7249:I7251)</f>
        <v>694605</v>
      </c>
      <c r="J7248" s="104">
        <f>SUM(J7249:J7251)</f>
        <v>26605</v>
      </c>
      <c r="K7248" s="104">
        <f>SUM(K7249:K7251)</f>
        <v>0</v>
      </c>
      <c r="L7248" s="104">
        <f t="shared" si="2546"/>
        <v>174000</v>
      </c>
      <c r="M7248" s="104">
        <f>SUM(M7249:M7251)</f>
        <v>0</v>
      </c>
      <c r="N7248" s="104">
        <f t="shared" ref="N7248:O7248" si="2562">SUM(N7249:N7251)</f>
        <v>112000</v>
      </c>
      <c r="O7248" s="104">
        <f t="shared" si="2562"/>
        <v>62000</v>
      </c>
      <c r="P7248" s="104">
        <f t="shared" si="2549"/>
        <v>174000</v>
      </c>
      <c r="Q7248" s="104">
        <f t="shared" si="2561"/>
        <v>25.050208391819812</v>
      </c>
      <c r="R7248" s="35"/>
    </row>
    <row r="7249" spans="1:18" x14ac:dyDescent="0.3">
      <c r="A7249" s="40" t="s">
        <v>2532</v>
      </c>
      <c r="B7249" s="40" t="s">
        <v>111</v>
      </c>
      <c r="C7249" s="40" t="s">
        <v>117</v>
      </c>
      <c r="D7249" s="40" t="s">
        <v>2534</v>
      </c>
      <c r="E7249" s="88" t="s">
        <v>3022</v>
      </c>
      <c r="F7249" s="40" t="s">
        <v>2568</v>
      </c>
      <c r="G7249" s="81" t="s">
        <v>3083</v>
      </c>
      <c r="H7249" s="9" t="s">
        <v>606</v>
      </c>
      <c r="I7249" s="102">
        <v>26605</v>
      </c>
      <c r="J7249" s="102">
        <v>26605</v>
      </c>
      <c r="K7249" s="102"/>
      <c r="L7249" s="102">
        <f t="shared" si="2546"/>
        <v>4000</v>
      </c>
      <c r="M7249" s="102">
        <v>0</v>
      </c>
      <c r="N7249" s="102">
        <v>2000</v>
      </c>
      <c r="O7249" s="102">
        <v>2000</v>
      </c>
      <c r="P7249" s="102">
        <f t="shared" si="2549"/>
        <v>4000</v>
      </c>
      <c r="Q7249" s="102">
        <f t="shared" si="2550"/>
        <v>15.034767900770532</v>
      </c>
      <c r="R7249" s="35"/>
    </row>
    <row r="7250" spans="1:18" x14ac:dyDescent="0.3">
      <c r="A7250" s="40" t="s">
        <v>2532</v>
      </c>
      <c r="B7250" s="40" t="s">
        <v>111</v>
      </c>
      <c r="C7250" s="40" t="s">
        <v>117</v>
      </c>
      <c r="D7250" s="40" t="s">
        <v>2534</v>
      </c>
      <c r="E7250" s="88" t="s">
        <v>3022</v>
      </c>
      <c r="F7250" s="40" t="s">
        <v>2569</v>
      </c>
      <c r="G7250" s="81" t="s">
        <v>3083</v>
      </c>
      <c r="H7250" s="9" t="s">
        <v>2570</v>
      </c>
      <c r="I7250" s="102">
        <v>138000</v>
      </c>
      <c r="J7250" s="102">
        <v>0</v>
      </c>
      <c r="K7250" s="102"/>
      <c r="L7250" s="102">
        <f t="shared" si="2546"/>
        <v>20000</v>
      </c>
      <c r="M7250" s="102">
        <v>0</v>
      </c>
      <c r="N7250" s="102">
        <v>10000</v>
      </c>
      <c r="O7250" s="102">
        <v>10000</v>
      </c>
      <c r="P7250" s="102">
        <f t="shared" si="2549"/>
        <v>20000</v>
      </c>
      <c r="Q7250" s="102" t="str">
        <f t="shared" si="2550"/>
        <v>-</v>
      </c>
      <c r="R7250" s="35"/>
    </row>
    <row r="7251" spans="1:18" x14ac:dyDescent="0.3">
      <c r="A7251" s="40" t="s">
        <v>2532</v>
      </c>
      <c r="B7251" s="40" t="s">
        <v>111</v>
      </c>
      <c r="C7251" s="40" t="s">
        <v>117</v>
      </c>
      <c r="D7251" s="40" t="s">
        <v>2534</v>
      </c>
      <c r="E7251" s="88" t="s">
        <v>3022</v>
      </c>
      <c r="F7251" s="40" t="s">
        <v>2571</v>
      </c>
      <c r="G7251" s="81" t="s">
        <v>3083</v>
      </c>
      <c r="H7251" s="9" t="s">
        <v>2572</v>
      </c>
      <c r="I7251" s="102">
        <v>530000</v>
      </c>
      <c r="J7251" s="102">
        <v>0</v>
      </c>
      <c r="K7251" s="102"/>
      <c r="L7251" s="102">
        <f t="shared" si="2546"/>
        <v>150000</v>
      </c>
      <c r="M7251" s="102">
        <v>0</v>
      </c>
      <c r="N7251" s="102">
        <v>100000</v>
      </c>
      <c r="O7251" s="102">
        <v>50000</v>
      </c>
      <c r="P7251" s="102">
        <f t="shared" si="2549"/>
        <v>150000</v>
      </c>
      <c r="Q7251" s="102" t="str">
        <f t="shared" si="2550"/>
        <v>-</v>
      </c>
      <c r="R7251" s="35"/>
    </row>
    <row r="7252" spans="1:18" x14ac:dyDescent="0.3">
      <c r="A7252" s="41" t="s">
        <v>2532</v>
      </c>
      <c r="B7252" s="41" t="s">
        <v>111</v>
      </c>
      <c r="C7252" s="41" t="s">
        <v>117</v>
      </c>
      <c r="D7252" s="41" t="s">
        <v>2534</v>
      </c>
      <c r="E7252" s="41" t="s">
        <v>332</v>
      </c>
      <c r="F7252" s="40" t="s">
        <v>0</v>
      </c>
      <c r="G7252" s="81" t="s">
        <v>0</v>
      </c>
      <c r="H7252" s="6" t="s">
        <v>52</v>
      </c>
      <c r="I7252" s="104">
        <f t="shared" ref="I7252:O7252" si="2563">SUM(I7253:I7255)</f>
        <v>114000</v>
      </c>
      <c r="J7252" s="104">
        <f t="shared" si="2563"/>
        <v>10000</v>
      </c>
      <c r="K7252" s="104">
        <f t="shared" si="2563"/>
        <v>0</v>
      </c>
      <c r="L7252" s="104">
        <f t="shared" si="2546"/>
        <v>60000</v>
      </c>
      <c r="M7252" s="104">
        <f t="shared" si="2563"/>
        <v>0</v>
      </c>
      <c r="N7252" s="104">
        <f t="shared" si="2563"/>
        <v>0</v>
      </c>
      <c r="O7252" s="104">
        <f t="shared" si="2563"/>
        <v>60000</v>
      </c>
      <c r="P7252" s="104">
        <f t="shared" si="2549"/>
        <v>60000</v>
      </c>
      <c r="Q7252" s="104">
        <f>IF(I7252=0,"-",P7252/I7252*100)</f>
        <v>52.631578947368418</v>
      </c>
      <c r="R7252" s="35"/>
    </row>
    <row r="7253" spans="1:18" x14ac:dyDescent="0.3">
      <c r="A7253" s="40" t="s">
        <v>2532</v>
      </c>
      <c r="B7253" s="40" t="s">
        <v>111</v>
      </c>
      <c r="C7253" s="40" t="s">
        <v>117</v>
      </c>
      <c r="D7253" s="40" t="s">
        <v>2534</v>
      </c>
      <c r="E7253" s="88" t="s">
        <v>3037</v>
      </c>
      <c r="F7253" s="40"/>
      <c r="G7253" s="81" t="s">
        <v>3083</v>
      </c>
      <c r="H7253" s="9" t="s">
        <v>52</v>
      </c>
      <c r="I7253" s="102">
        <v>50000</v>
      </c>
      <c r="J7253" s="102">
        <v>0</v>
      </c>
      <c r="K7253" s="102"/>
      <c r="L7253" s="102">
        <f t="shared" si="2546"/>
        <v>0</v>
      </c>
      <c r="M7253" s="102">
        <v>0</v>
      </c>
      <c r="N7253" s="102"/>
      <c r="O7253" s="102"/>
      <c r="P7253" s="102">
        <f t="shared" si="2549"/>
        <v>0</v>
      </c>
      <c r="Q7253" s="102" t="str">
        <f t="shared" si="2550"/>
        <v>-</v>
      </c>
      <c r="R7253" s="35"/>
    </row>
    <row r="7254" spans="1:18" x14ac:dyDescent="0.3">
      <c r="A7254" s="40" t="s">
        <v>2532</v>
      </c>
      <c r="B7254" s="40" t="s">
        <v>111</v>
      </c>
      <c r="C7254" s="40" t="s">
        <v>117</v>
      </c>
      <c r="D7254" s="40" t="s">
        <v>2534</v>
      </c>
      <c r="E7254" s="88" t="s">
        <v>3037</v>
      </c>
      <c r="F7254" s="40" t="s">
        <v>2573</v>
      </c>
      <c r="G7254" s="81" t="s">
        <v>3083</v>
      </c>
      <c r="H7254" s="9" t="s">
        <v>2574</v>
      </c>
      <c r="I7254" s="102">
        <v>10000</v>
      </c>
      <c r="J7254" s="102">
        <v>10000</v>
      </c>
      <c r="K7254" s="102"/>
      <c r="L7254" s="102">
        <f t="shared" si="2546"/>
        <v>10000</v>
      </c>
      <c r="M7254" s="102">
        <v>0</v>
      </c>
      <c r="N7254" s="102"/>
      <c r="O7254" s="102">
        <v>10000</v>
      </c>
      <c r="P7254" s="102">
        <f t="shared" si="2549"/>
        <v>10000</v>
      </c>
      <c r="Q7254" s="102">
        <f t="shared" si="2550"/>
        <v>100</v>
      </c>
      <c r="R7254" s="35"/>
    </row>
    <row r="7255" spans="1:18" x14ac:dyDescent="0.3">
      <c r="A7255" s="40" t="s">
        <v>2532</v>
      </c>
      <c r="B7255" s="40" t="s">
        <v>111</v>
      </c>
      <c r="C7255" s="40" t="s">
        <v>117</v>
      </c>
      <c r="D7255" s="40" t="s">
        <v>2534</v>
      </c>
      <c r="E7255" s="88" t="s">
        <v>3037</v>
      </c>
      <c r="F7255" s="40" t="s">
        <v>2575</v>
      </c>
      <c r="G7255" s="81" t="s">
        <v>3083</v>
      </c>
      <c r="H7255" s="9" t="s">
        <v>2576</v>
      </c>
      <c r="I7255" s="102">
        <v>54000</v>
      </c>
      <c r="J7255" s="102">
        <v>0</v>
      </c>
      <c r="K7255" s="102"/>
      <c r="L7255" s="102">
        <f t="shared" si="2546"/>
        <v>50000</v>
      </c>
      <c r="M7255" s="102">
        <v>0</v>
      </c>
      <c r="N7255" s="102"/>
      <c r="O7255" s="102">
        <v>50000</v>
      </c>
      <c r="P7255" s="102">
        <f t="shared" si="2549"/>
        <v>50000</v>
      </c>
      <c r="Q7255" s="102" t="str">
        <f t="shared" si="2550"/>
        <v>-</v>
      </c>
      <c r="R7255" s="35"/>
    </row>
    <row r="7256" spans="1:18" s="34" customFormat="1" x14ac:dyDescent="0.3">
      <c r="A7256" s="49" t="s">
        <v>0</v>
      </c>
      <c r="B7256" s="49" t="s">
        <v>0</v>
      </c>
      <c r="C7256" s="49" t="s">
        <v>0</v>
      </c>
      <c r="D7256" s="49" t="s">
        <v>0</v>
      </c>
      <c r="E7256" s="49" t="s">
        <v>0</v>
      </c>
      <c r="F7256" s="49" t="s">
        <v>0</v>
      </c>
      <c r="G7256" s="49" t="s">
        <v>0</v>
      </c>
      <c r="H7256" s="21" t="s">
        <v>2577</v>
      </c>
      <c r="I7256" s="112">
        <f t="shared" ref="I7256:O7256" si="2564">SUM(I7246,I7238,I7230,I7195)</f>
        <v>11920308</v>
      </c>
      <c r="J7256" s="112">
        <f t="shared" si="2564"/>
        <v>9120308</v>
      </c>
      <c r="K7256" s="112">
        <f t="shared" si="2564"/>
        <v>0</v>
      </c>
      <c r="L7256" s="112">
        <f t="shared" si="2546"/>
        <v>2343276</v>
      </c>
      <c r="M7256" s="112">
        <f t="shared" si="2564"/>
        <v>676976</v>
      </c>
      <c r="N7256" s="112">
        <f t="shared" si="2564"/>
        <v>797500</v>
      </c>
      <c r="O7256" s="112">
        <f t="shared" si="2564"/>
        <v>868800</v>
      </c>
      <c r="P7256" s="112">
        <f t="shared" si="2549"/>
        <v>2343276</v>
      </c>
      <c r="Q7256" s="112">
        <f t="shared" si="2550"/>
        <v>25.692948089033834</v>
      </c>
      <c r="R7256" s="35"/>
    </row>
    <row r="7257" spans="1:18" ht="15" thickBot="1" x14ac:dyDescent="0.35">
      <c r="A7257" s="81" t="s">
        <v>0</v>
      </c>
      <c r="B7257" s="81" t="s">
        <v>0</v>
      </c>
      <c r="C7257" s="81" t="s">
        <v>0</v>
      </c>
      <c r="D7257" s="81" t="s">
        <v>0</v>
      </c>
      <c r="E7257" s="81" t="s">
        <v>0</v>
      </c>
      <c r="F7257" s="81" t="s">
        <v>0</v>
      </c>
      <c r="G7257" s="81" t="s">
        <v>0</v>
      </c>
      <c r="H7257" s="6" t="s">
        <v>152</v>
      </c>
      <c r="I7257" s="104">
        <v>224</v>
      </c>
      <c r="J7257" s="104">
        <v>224</v>
      </c>
      <c r="K7257" s="104"/>
      <c r="L7257" s="104"/>
      <c r="M7257" s="104"/>
      <c r="N7257" s="104"/>
      <c r="O7257" s="104"/>
      <c r="P7257" s="104"/>
      <c r="Q7257" s="104"/>
      <c r="R7257" s="35"/>
    </row>
    <row r="7258" spans="1:18" s="34" customFormat="1" ht="31.2" thickBot="1" x14ac:dyDescent="0.35">
      <c r="A7258" s="127" t="s">
        <v>0</v>
      </c>
      <c r="B7258" s="127" t="s">
        <v>0</v>
      </c>
      <c r="C7258" s="127" t="s">
        <v>0</v>
      </c>
      <c r="D7258" s="127" t="s">
        <v>0</v>
      </c>
      <c r="E7258" s="127" t="s">
        <v>0</v>
      </c>
      <c r="F7258" s="127" t="s">
        <v>0</v>
      </c>
      <c r="G7258" s="127" t="s">
        <v>0</v>
      </c>
      <c r="H7258" s="29" t="s">
        <v>63</v>
      </c>
      <c r="I7258" s="124" t="s">
        <v>3013</v>
      </c>
      <c r="J7258" s="124" t="s">
        <v>2</v>
      </c>
      <c r="K7258" s="124" t="s">
        <v>3097</v>
      </c>
      <c r="L7258" s="124" t="s">
        <v>3097</v>
      </c>
      <c r="M7258" s="124" t="s">
        <v>3098</v>
      </c>
      <c r="N7258" s="124" t="s">
        <v>3099</v>
      </c>
      <c r="O7258" s="124" t="s">
        <v>3100</v>
      </c>
      <c r="P7258" s="124" t="s">
        <v>3097</v>
      </c>
      <c r="Q7258" s="126" t="s">
        <v>3101</v>
      </c>
      <c r="R7258" s="35"/>
    </row>
    <row r="7259" spans="1:18" x14ac:dyDescent="0.3">
      <c r="A7259" s="128"/>
      <c r="B7259" s="128"/>
      <c r="C7259" s="128"/>
      <c r="D7259" s="128"/>
      <c r="E7259" s="128"/>
      <c r="F7259" s="128"/>
      <c r="G7259" s="128"/>
      <c r="H7259" s="10" t="s">
        <v>0</v>
      </c>
      <c r="I7259" s="103">
        <v>1</v>
      </c>
      <c r="J7259" s="103">
        <v>2</v>
      </c>
      <c r="K7259" s="103">
        <v>3</v>
      </c>
      <c r="L7259" s="103" t="s">
        <v>3</v>
      </c>
      <c r="M7259" s="103">
        <v>5</v>
      </c>
      <c r="N7259" s="103">
        <v>6</v>
      </c>
      <c r="O7259" s="103">
        <v>7</v>
      </c>
      <c r="P7259" s="103" t="s">
        <v>3102</v>
      </c>
      <c r="Q7259" s="103">
        <v>9</v>
      </c>
      <c r="R7259" s="35"/>
    </row>
    <row r="7260" spans="1:18" x14ac:dyDescent="0.3">
      <c r="A7260" s="128"/>
      <c r="B7260" s="128"/>
      <c r="C7260" s="128"/>
      <c r="D7260" s="128"/>
      <c r="E7260" s="128"/>
      <c r="F7260" s="128"/>
      <c r="G7260" s="128"/>
      <c r="H7260" s="11" t="s">
        <v>68</v>
      </c>
      <c r="I7260" s="105">
        <f>SUM(I7197,I7199,I7200,I7201,I7202,I7203,I7205,I7207,I7208,I7209,I7211,I7212,I7213,I7215,I7216,I7218,I7219,I7221,I7222,I7223,I7225,I7226,I7227,I7228,I7229,I7233,I7234,I7236,I7237,I7240,I7244,I7245,I7249,I7250,I7251,I7253,I7254,I7255)</f>
        <v>11420308</v>
      </c>
      <c r="J7260" s="105">
        <f>SUM(J7197,J7199,J7200,J7201,J7202,J7203,J7205,J7207,J7208,J7209,J7211,J7212,J7213,J7215,J7216,J7218,J7219,J7221,J7222,J7223,J7225,J7226,J7227,J7228,J7229,J7233,J7234,J7236,J7237,J7240,J7244,J7245,J7249,J7250,J7251,J7253,J7254,J7255)</f>
        <v>9120308</v>
      </c>
      <c r="K7260" s="105">
        <f>SUM(K7197,K7199,K7200,K7201,K7202,K7203,K7205,K7207,K7208,K7209,K7211,K7212,K7213,K7215,K7216,K7218,K7219,K7221,K7222,K7223,K7225,K7226,K7227,K7228,K7229,K7233,K7234,K7236,K7237,K7240,K7244,K7245,K7249,K7250,K7251,K7253,K7254,K7255)</f>
        <v>0</v>
      </c>
      <c r="L7260" s="105">
        <f t="shared" si="2546"/>
        <v>2343276</v>
      </c>
      <c r="M7260" s="105">
        <f>SUM(M7197,M7199,M7200,M7201,M7202,M7203,M7205,M7207,M7208,M7209,M7211,M7212,M7213,M7215,M7216,M7218,M7219,M7221,M7222,M7223,M7225,M7226,M7227,M7228,M7229,M7233,M7234,M7236,M7237,M7240,M7244,M7245,M7249,M7250,M7251,M7253,M7254,M7255)</f>
        <v>676976</v>
      </c>
      <c r="N7260" s="105">
        <f t="shared" ref="N7260:O7260" si="2565">SUM(N7197,N7199,N7200,N7201,N7202,N7203,N7205,N7207,N7208,N7209,N7211,N7212,N7213,N7215,N7216,N7218,N7219,N7221,N7222,N7223,N7225,N7226,N7227,N7228,N7229,N7233,N7234,N7236,N7237,N7240,N7244,N7245,N7249,N7250,N7251,N7253,N7254,N7255)</f>
        <v>797500</v>
      </c>
      <c r="O7260" s="105">
        <f t="shared" si="2565"/>
        <v>868800</v>
      </c>
      <c r="P7260" s="105">
        <f t="shared" si="2549"/>
        <v>2343276</v>
      </c>
      <c r="Q7260" s="105">
        <f t="shared" si="2550"/>
        <v>25.692948089033834</v>
      </c>
      <c r="R7260" s="35"/>
    </row>
    <row r="7261" spans="1:18" x14ac:dyDescent="0.3">
      <c r="A7261" s="128"/>
      <c r="B7261" s="128"/>
      <c r="C7261" s="128"/>
      <c r="D7261" s="128"/>
      <c r="E7261" s="128"/>
      <c r="F7261" s="128"/>
      <c r="G7261" s="128"/>
      <c r="H7261" s="11" t="s">
        <v>73</v>
      </c>
      <c r="I7261" s="105">
        <f t="shared" ref="I7261:K7262" si="2566">SUM(I7242)</f>
        <v>250000</v>
      </c>
      <c r="J7261" s="105">
        <f t="shared" si="2566"/>
        <v>0</v>
      </c>
      <c r="K7261" s="105">
        <f t="shared" si="2566"/>
        <v>0</v>
      </c>
      <c r="L7261" s="105">
        <f t="shared" si="2546"/>
        <v>0</v>
      </c>
      <c r="M7261" s="105">
        <f t="shared" ref="M7261:O7262" si="2567">SUM(M7242)</f>
        <v>0</v>
      </c>
      <c r="N7261" s="105">
        <f t="shared" si="2567"/>
        <v>0</v>
      </c>
      <c r="O7261" s="105">
        <f t="shared" si="2567"/>
        <v>0</v>
      </c>
      <c r="P7261" s="105">
        <f t="shared" si="2549"/>
        <v>0</v>
      </c>
      <c r="Q7261" s="105" t="str">
        <f t="shared" si="2550"/>
        <v>-</v>
      </c>
      <c r="R7261" s="35"/>
    </row>
    <row r="7262" spans="1:18" x14ac:dyDescent="0.3">
      <c r="A7262" s="128"/>
      <c r="B7262" s="128"/>
      <c r="C7262" s="128"/>
      <c r="D7262" s="128"/>
      <c r="E7262" s="128"/>
      <c r="F7262" s="128"/>
      <c r="G7262" s="128"/>
      <c r="H7262" s="11" t="s">
        <v>84</v>
      </c>
      <c r="I7262" s="105">
        <f t="shared" si="2566"/>
        <v>250000</v>
      </c>
      <c r="J7262" s="105">
        <f t="shared" si="2566"/>
        <v>0</v>
      </c>
      <c r="K7262" s="105">
        <f t="shared" si="2566"/>
        <v>0</v>
      </c>
      <c r="L7262" s="105">
        <f t="shared" si="2546"/>
        <v>0</v>
      </c>
      <c r="M7262" s="105">
        <f t="shared" si="2567"/>
        <v>0</v>
      </c>
      <c r="N7262" s="105">
        <f t="shared" si="2567"/>
        <v>0</v>
      </c>
      <c r="O7262" s="105">
        <f t="shared" si="2567"/>
        <v>0</v>
      </c>
      <c r="P7262" s="105">
        <f t="shared" si="2549"/>
        <v>0</v>
      </c>
      <c r="Q7262" s="105" t="str">
        <f t="shared" si="2550"/>
        <v>-</v>
      </c>
      <c r="R7262" s="35"/>
    </row>
    <row r="7263" spans="1:18" x14ac:dyDescent="0.3">
      <c r="A7263" s="129"/>
      <c r="B7263" s="129"/>
      <c r="C7263" s="129"/>
      <c r="D7263" s="129"/>
      <c r="E7263" s="129"/>
      <c r="F7263" s="129"/>
      <c r="G7263" s="129"/>
      <c r="H7263" s="12" t="s">
        <v>62</v>
      </c>
      <c r="I7263" s="105">
        <f>SUM(I7260:I7262)</f>
        <v>11920308</v>
      </c>
      <c r="J7263" s="105">
        <f>SUM(J7260:J7262)</f>
        <v>9120308</v>
      </c>
      <c r="K7263" s="105">
        <f>SUM(K7260:K7262)</f>
        <v>0</v>
      </c>
      <c r="L7263" s="105">
        <f t="shared" si="2546"/>
        <v>2343276</v>
      </c>
      <c r="M7263" s="105">
        <f>SUM(M7260:M7262)</f>
        <v>676976</v>
      </c>
      <c r="N7263" s="105">
        <f t="shared" ref="N7263:O7263" si="2568">SUM(N7260:N7262)</f>
        <v>797500</v>
      </c>
      <c r="O7263" s="105">
        <f t="shared" si="2568"/>
        <v>868800</v>
      </c>
      <c r="P7263" s="105">
        <f t="shared" si="2549"/>
        <v>2343276</v>
      </c>
      <c r="Q7263" s="105">
        <f t="shared" si="2550"/>
        <v>25.692948089033834</v>
      </c>
      <c r="R7263" s="35"/>
    </row>
    <row r="7264" spans="1:18" x14ac:dyDescent="0.3">
      <c r="A7264" s="81" t="s">
        <v>0</v>
      </c>
      <c r="B7264" s="81" t="s">
        <v>0</v>
      </c>
      <c r="C7264" s="81" t="s">
        <v>0</v>
      </c>
      <c r="D7264" s="81" t="s">
        <v>0</v>
      </c>
      <c r="E7264" s="81" t="s">
        <v>0</v>
      </c>
      <c r="F7264" s="81" t="s">
        <v>0</v>
      </c>
      <c r="G7264" s="81" t="s">
        <v>0</v>
      </c>
      <c r="H7264" s="13" t="s">
        <v>0</v>
      </c>
      <c r="I7264" s="106"/>
      <c r="J7264" s="106"/>
      <c r="K7264" s="106"/>
      <c r="L7264" s="106"/>
      <c r="M7264" s="106"/>
      <c r="N7264" s="106"/>
      <c r="O7264" s="106"/>
      <c r="P7264" s="106"/>
      <c r="Q7264" s="106"/>
      <c r="R7264" s="35"/>
    </row>
    <row r="7265" spans="1:18" s="34" customFormat="1" x14ac:dyDescent="0.3">
      <c r="A7265" s="49" t="s">
        <v>0</v>
      </c>
      <c r="B7265" s="49" t="s">
        <v>0</v>
      </c>
      <c r="C7265" s="49" t="s">
        <v>0</v>
      </c>
      <c r="D7265" s="49" t="s">
        <v>0</v>
      </c>
      <c r="E7265" s="49" t="s">
        <v>0</v>
      </c>
      <c r="F7265" s="49" t="s">
        <v>0</v>
      </c>
      <c r="G7265" s="49" t="s">
        <v>0</v>
      </c>
      <c r="H7265" s="21" t="s">
        <v>2578</v>
      </c>
      <c r="I7265" s="112">
        <f>SUM(I7256)</f>
        <v>11920308</v>
      </c>
      <c r="J7265" s="112">
        <f>SUM(J7256)</f>
        <v>9120308</v>
      </c>
      <c r="K7265" s="112">
        <f>SUM(K7256)</f>
        <v>0</v>
      </c>
      <c r="L7265" s="112">
        <f t="shared" si="2546"/>
        <v>2343276</v>
      </c>
      <c r="M7265" s="112">
        <f>SUM(M7256)</f>
        <v>676976</v>
      </c>
      <c r="N7265" s="112">
        <f t="shared" ref="N7265:O7265" si="2569">SUM(N7256)</f>
        <v>797500</v>
      </c>
      <c r="O7265" s="112">
        <f t="shared" si="2569"/>
        <v>868800</v>
      </c>
      <c r="P7265" s="112">
        <f t="shared" si="2549"/>
        <v>2343276</v>
      </c>
      <c r="Q7265" s="112">
        <f t="shared" si="2550"/>
        <v>25.692948089033834</v>
      </c>
      <c r="R7265" s="35"/>
    </row>
    <row r="7266" spans="1:18" x14ac:dyDescent="0.3">
      <c r="A7266" s="81" t="s">
        <v>0</v>
      </c>
      <c r="B7266" s="81" t="s">
        <v>0</v>
      </c>
      <c r="C7266" s="81" t="s">
        <v>0</v>
      </c>
      <c r="D7266" s="81" t="s">
        <v>0</v>
      </c>
      <c r="E7266" s="81" t="s">
        <v>0</v>
      </c>
      <c r="F7266" s="81" t="s">
        <v>0</v>
      </c>
      <c r="G7266" s="81" t="s">
        <v>0</v>
      </c>
      <c r="H7266" s="6" t="s">
        <v>152</v>
      </c>
      <c r="I7266" s="104">
        <f>I7257</f>
        <v>224</v>
      </c>
      <c r="J7266" s="104">
        <f>J7257</f>
        <v>224</v>
      </c>
      <c r="K7266" s="104"/>
      <c r="L7266" s="104"/>
      <c r="M7266" s="104"/>
      <c r="N7266" s="104"/>
      <c r="O7266" s="104"/>
      <c r="P7266" s="104"/>
      <c r="Q7266" s="104"/>
      <c r="R7266" s="35"/>
    </row>
    <row r="7267" spans="1:18" x14ac:dyDescent="0.3">
      <c r="A7267" s="81" t="s">
        <v>0</v>
      </c>
      <c r="B7267" s="81" t="s">
        <v>0</v>
      </c>
      <c r="C7267" s="81" t="s">
        <v>0</v>
      </c>
      <c r="D7267" s="81" t="s">
        <v>0</v>
      </c>
      <c r="E7267" s="81" t="s">
        <v>0</v>
      </c>
      <c r="F7267" s="81" t="s">
        <v>0</v>
      </c>
      <c r="G7267" s="81" t="s">
        <v>0</v>
      </c>
      <c r="H7267" s="14" t="s">
        <v>0</v>
      </c>
      <c r="I7267" s="107"/>
      <c r="J7267" s="107"/>
      <c r="K7267" s="107"/>
      <c r="L7267" s="107"/>
      <c r="M7267" s="107"/>
      <c r="N7267" s="107"/>
      <c r="O7267" s="107"/>
      <c r="P7267" s="107"/>
      <c r="Q7267" s="107"/>
      <c r="R7267" s="35"/>
    </row>
    <row r="7268" spans="1:18" s="34" customFormat="1" x14ac:dyDescent="0.3">
      <c r="A7268" s="49" t="s">
        <v>0</v>
      </c>
      <c r="B7268" s="49" t="s">
        <v>0</v>
      </c>
      <c r="C7268" s="49" t="s">
        <v>0</v>
      </c>
      <c r="D7268" s="49" t="s">
        <v>0</v>
      </c>
      <c r="E7268" s="49" t="s">
        <v>0</v>
      </c>
      <c r="F7268" s="49" t="s">
        <v>0</v>
      </c>
      <c r="G7268" s="49" t="s">
        <v>0</v>
      </c>
      <c r="H7268" s="21" t="s">
        <v>2579</v>
      </c>
      <c r="I7268" s="112">
        <f>SUM(I7265)</f>
        <v>11920308</v>
      </c>
      <c r="J7268" s="112">
        <f>SUM(J7265)</f>
        <v>9120308</v>
      </c>
      <c r="K7268" s="112">
        <f>SUM(K7265)</f>
        <v>0</v>
      </c>
      <c r="L7268" s="112">
        <f t="shared" si="2546"/>
        <v>2343276</v>
      </c>
      <c r="M7268" s="112">
        <f>SUM(M7265)</f>
        <v>676976</v>
      </c>
      <c r="N7268" s="112">
        <f t="shared" ref="N7268:O7268" si="2570">SUM(N7265)</f>
        <v>797500</v>
      </c>
      <c r="O7268" s="112">
        <f t="shared" si="2570"/>
        <v>868800</v>
      </c>
      <c r="P7268" s="112">
        <f t="shared" si="2549"/>
        <v>2343276</v>
      </c>
      <c r="Q7268" s="112">
        <f t="shared" si="2550"/>
        <v>25.692948089033834</v>
      </c>
      <c r="R7268" s="35"/>
    </row>
    <row r="7269" spans="1:18" x14ac:dyDescent="0.3">
      <c r="A7269" s="81" t="s">
        <v>0</v>
      </c>
      <c r="B7269" s="81" t="s">
        <v>0</v>
      </c>
      <c r="C7269" s="81" t="s">
        <v>0</v>
      </c>
      <c r="D7269" s="81" t="s">
        <v>0</v>
      </c>
      <c r="E7269" s="81" t="s">
        <v>0</v>
      </c>
      <c r="F7269" s="81" t="s">
        <v>0</v>
      </c>
      <c r="G7269" s="81" t="s">
        <v>0</v>
      </c>
      <c r="H7269" s="6" t="s">
        <v>179</v>
      </c>
      <c r="I7269" s="104">
        <f>I7266</f>
        <v>224</v>
      </c>
      <c r="J7269" s="104">
        <f>J7266</f>
        <v>224</v>
      </c>
      <c r="K7269" s="104"/>
      <c r="L7269" s="104"/>
      <c r="M7269" s="104"/>
      <c r="N7269" s="104"/>
      <c r="O7269" s="104"/>
      <c r="P7269" s="104"/>
      <c r="Q7269" s="104"/>
      <c r="R7269" s="35"/>
    </row>
    <row r="7270" spans="1:18" x14ac:dyDescent="0.3">
      <c r="A7270" s="41" t="s">
        <v>2580</v>
      </c>
      <c r="B7270" s="52" t="s">
        <v>0</v>
      </c>
      <c r="C7270" s="52" t="s">
        <v>0</v>
      </c>
      <c r="D7270" s="52" t="s">
        <v>0</v>
      </c>
      <c r="E7270" s="52" t="s">
        <v>0</v>
      </c>
      <c r="F7270" s="52" t="s">
        <v>0</v>
      </c>
      <c r="G7270" s="52" t="s">
        <v>0</v>
      </c>
      <c r="H7270" s="6" t="s">
        <v>2581</v>
      </c>
      <c r="I7270" s="102"/>
      <c r="J7270" s="102"/>
      <c r="K7270" s="102"/>
      <c r="L7270" s="102">
        <f t="shared" si="2546"/>
        <v>0</v>
      </c>
      <c r="M7270" s="102">
        <v>0</v>
      </c>
      <c r="N7270" s="102"/>
      <c r="O7270" s="102"/>
      <c r="P7270" s="102">
        <f t="shared" si="2549"/>
        <v>0</v>
      </c>
      <c r="Q7270" s="102" t="str">
        <f t="shared" si="2550"/>
        <v>-</v>
      </c>
      <c r="R7270" s="35"/>
    </row>
    <row r="7271" spans="1:18" ht="15" thickBot="1" x14ac:dyDescent="0.35">
      <c r="A7271" s="41" t="s">
        <v>2580</v>
      </c>
      <c r="B7271" s="41" t="s">
        <v>111</v>
      </c>
      <c r="C7271" s="40" t="s">
        <v>0</v>
      </c>
      <c r="D7271" s="40" t="s">
        <v>0</v>
      </c>
      <c r="E7271" s="52" t="s">
        <v>0</v>
      </c>
      <c r="F7271" s="52" t="s">
        <v>0</v>
      </c>
      <c r="G7271" s="52" t="s">
        <v>0</v>
      </c>
      <c r="H7271" s="6" t="s">
        <v>0</v>
      </c>
      <c r="I7271" s="102"/>
      <c r="J7271" s="102"/>
      <c r="K7271" s="102"/>
      <c r="L7271" s="102"/>
      <c r="M7271" s="102"/>
      <c r="N7271" s="102"/>
      <c r="O7271" s="102"/>
      <c r="P7271" s="102"/>
      <c r="Q7271" s="102"/>
      <c r="R7271" s="35"/>
    </row>
    <row r="7272" spans="1:18" s="34" customFormat="1" ht="31.2" thickBot="1" x14ac:dyDescent="0.35">
      <c r="A7272" s="45" t="s">
        <v>112</v>
      </c>
      <c r="B7272" s="45" t="s">
        <v>113</v>
      </c>
      <c r="C7272" s="45" t="s">
        <v>114</v>
      </c>
      <c r="D7272" s="46" t="s">
        <v>0</v>
      </c>
      <c r="E7272" s="45" t="s">
        <v>3014</v>
      </c>
      <c r="F7272" s="45" t="s">
        <v>115</v>
      </c>
      <c r="G7272" s="45" t="s">
        <v>116</v>
      </c>
      <c r="H7272" s="29" t="s">
        <v>1</v>
      </c>
      <c r="I7272" s="124" t="s">
        <v>3013</v>
      </c>
      <c r="J7272" s="124" t="s">
        <v>2</v>
      </c>
      <c r="K7272" s="124" t="s">
        <v>3097</v>
      </c>
      <c r="L7272" s="124" t="s">
        <v>3097</v>
      </c>
      <c r="M7272" s="124" t="s">
        <v>3098</v>
      </c>
      <c r="N7272" s="124" t="s">
        <v>3099</v>
      </c>
      <c r="O7272" s="124" t="s">
        <v>3100</v>
      </c>
      <c r="P7272" s="124" t="s">
        <v>3097</v>
      </c>
      <c r="Q7272" s="126" t="s">
        <v>3101</v>
      </c>
      <c r="R7272" s="35"/>
    </row>
    <row r="7273" spans="1:18" x14ac:dyDescent="0.3">
      <c r="A7273" s="50" t="s">
        <v>0</v>
      </c>
      <c r="B7273" s="50" t="s">
        <v>0</v>
      </c>
      <c r="C7273" s="50" t="s">
        <v>0</v>
      </c>
      <c r="D7273" s="51" t="s">
        <v>0</v>
      </c>
      <c r="E7273" s="51" t="s">
        <v>0</v>
      </c>
      <c r="F7273" s="86" t="s">
        <v>0</v>
      </c>
      <c r="G7273" s="87" t="s">
        <v>0</v>
      </c>
      <c r="H7273" s="8" t="s">
        <v>0</v>
      </c>
      <c r="I7273" s="103">
        <v>1</v>
      </c>
      <c r="J7273" s="103">
        <v>2</v>
      </c>
      <c r="K7273" s="103">
        <v>3</v>
      </c>
      <c r="L7273" s="103" t="s">
        <v>3</v>
      </c>
      <c r="M7273" s="103">
        <v>5</v>
      </c>
      <c r="N7273" s="103">
        <v>6</v>
      </c>
      <c r="O7273" s="103">
        <v>7</v>
      </c>
      <c r="P7273" s="103" t="s">
        <v>3102</v>
      </c>
      <c r="Q7273" s="103">
        <v>9</v>
      </c>
      <c r="R7273" s="35"/>
    </row>
    <row r="7274" spans="1:18" x14ac:dyDescent="0.3">
      <c r="A7274" s="41" t="s">
        <v>2580</v>
      </c>
      <c r="B7274" s="41" t="s">
        <v>111</v>
      </c>
      <c r="C7274" s="40" t="s">
        <v>117</v>
      </c>
      <c r="D7274" s="40" t="s">
        <v>2582</v>
      </c>
      <c r="E7274" s="52" t="s">
        <v>0</v>
      </c>
      <c r="F7274" s="52" t="s">
        <v>0</v>
      </c>
      <c r="G7274" s="52" t="s">
        <v>0</v>
      </c>
      <c r="H7274" s="6" t="s">
        <v>2581</v>
      </c>
      <c r="I7274" s="102"/>
      <c r="J7274" s="102"/>
      <c r="K7274" s="102"/>
      <c r="L7274" s="102">
        <f t="shared" si="2546"/>
        <v>0</v>
      </c>
      <c r="M7274" s="102">
        <v>0</v>
      </c>
      <c r="N7274" s="102"/>
      <c r="O7274" s="102"/>
      <c r="P7274" s="102">
        <f t="shared" si="2549"/>
        <v>0</v>
      </c>
      <c r="Q7274" s="102" t="str">
        <f t="shared" si="2550"/>
        <v>-</v>
      </c>
      <c r="R7274" s="35"/>
    </row>
    <row r="7275" spans="1:18" s="34" customFormat="1" ht="20.399999999999999" x14ac:dyDescent="0.3">
      <c r="A7275" s="43" t="s">
        <v>0</v>
      </c>
      <c r="B7275" s="43" t="s">
        <v>0</v>
      </c>
      <c r="C7275" s="43" t="s">
        <v>0</v>
      </c>
      <c r="D7275" s="49" t="s">
        <v>0</v>
      </c>
      <c r="E7275" s="49" t="s">
        <v>0</v>
      </c>
      <c r="F7275" s="49" t="s">
        <v>0</v>
      </c>
      <c r="G7275" s="49" t="s">
        <v>0</v>
      </c>
      <c r="H7275" s="21" t="s">
        <v>26</v>
      </c>
      <c r="I7275" s="112">
        <f>SUM(I7276,I7284,I7286)</f>
        <v>1109388</v>
      </c>
      <c r="J7275" s="112">
        <f>SUM(J7276,J7284,J7286)</f>
        <v>1109388</v>
      </c>
      <c r="K7275" s="112">
        <f>SUM(K7276,K7284,K7286)</f>
        <v>0</v>
      </c>
      <c r="L7275" s="112">
        <f t="shared" si="2546"/>
        <v>251337</v>
      </c>
      <c r="M7275" s="112">
        <f>SUM(M7276,M7284,M7286)</f>
        <v>58059</v>
      </c>
      <c r="N7275" s="112">
        <f t="shared" ref="N7275:O7275" si="2571">SUM(N7276,N7284,N7286)</f>
        <v>96539</v>
      </c>
      <c r="O7275" s="112">
        <f t="shared" si="2571"/>
        <v>96739</v>
      </c>
      <c r="P7275" s="112">
        <f t="shared" si="2549"/>
        <v>251337</v>
      </c>
      <c r="Q7275" s="112">
        <f t="shared" si="2550"/>
        <v>22.655464093716535</v>
      </c>
      <c r="R7275" s="35"/>
    </row>
    <row r="7276" spans="1:18" x14ac:dyDescent="0.3">
      <c r="A7276" s="40" t="s">
        <v>2580</v>
      </c>
      <c r="B7276" s="40" t="s">
        <v>111</v>
      </c>
      <c r="C7276" s="40" t="s">
        <v>117</v>
      </c>
      <c r="D7276" s="40" t="s">
        <v>2582</v>
      </c>
      <c r="E7276" s="52" t="s">
        <v>119</v>
      </c>
      <c r="F7276" s="52" t="s">
        <v>0</v>
      </c>
      <c r="G7276" s="52" t="s">
        <v>0</v>
      </c>
      <c r="H7276" s="6" t="s">
        <v>5</v>
      </c>
      <c r="I7276" s="104">
        <f>SUM(I7277,I7278)</f>
        <v>339638</v>
      </c>
      <c r="J7276" s="104">
        <f>SUM(J7277,J7278)</f>
        <v>339638</v>
      </c>
      <c r="K7276" s="104">
        <f>SUM(K7277,K7278)</f>
        <v>0</v>
      </c>
      <c r="L7276" s="104">
        <f t="shared" si="2546"/>
        <v>87611</v>
      </c>
      <c r="M7276" s="104">
        <f>SUM(M7277,M7278)</f>
        <v>27933</v>
      </c>
      <c r="N7276" s="104">
        <f t="shared" ref="N7276:O7276" si="2572">SUM(N7277,N7278)</f>
        <v>29839</v>
      </c>
      <c r="O7276" s="104">
        <f t="shared" si="2572"/>
        <v>29839</v>
      </c>
      <c r="P7276" s="104">
        <f t="shared" si="2549"/>
        <v>87611</v>
      </c>
      <c r="Q7276" s="104">
        <f t="shared" si="2550"/>
        <v>25.795405696653496</v>
      </c>
      <c r="R7276" s="35"/>
    </row>
    <row r="7277" spans="1:18" x14ac:dyDescent="0.3">
      <c r="A7277" s="40" t="s">
        <v>2580</v>
      </c>
      <c r="B7277" s="40" t="s">
        <v>111</v>
      </c>
      <c r="C7277" s="40" t="s">
        <v>117</v>
      </c>
      <c r="D7277" s="40" t="s">
        <v>2582</v>
      </c>
      <c r="E7277" s="88" t="s">
        <v>3015</v>
      </c>
      <c r="F7277" s="40"/>
      <c r="G7277" s="81" t="s">
        <v>3085</v>
      </c>
      <c r="H7277" s="9" t="s">
        <v>6</v>
      </c>
      <c r="I7277" s="102">
        <v>295000</v>
      </c>
      <c r="J7277" s="102">
        <v>295000</v>
      </c>
      <c r="K7277" s="102"/>
      <c r="L7277" s="102">
        <f t="shared" si="2546"/>
        <v>79544</v>
      </c>
      <c r="M7277" s="102">
        <v>25544</v>
      </c>
      <c r="N7277" s="102">
        <v>27000</v>
      </c>
      <c r="O7277" s="102">
        <v>27000</v>
      </c>
      <c r="P7277" s="102">
        <f t="shared" si="2549"/>
        <v>79544</v>
      </c>
      <c r="Q7277" s="102">
        <f t="shared" si="2550"/>
        <v>26.96406779661017</v>
      </c>
      <c r="R7277" s="35"/>
    </row>
    <row r="7278" spans="1:18" x14ac:dyDescent="0.3">
      <c r="A7278" s="41" t="s">
        <v>2580</v>
      </c>
      <c r="B7278" s="41" t="s">
        <v>111</v>
      </c>
      <c r="C7278" s="41" t="s">
        <v>117</v>
      </c>
      <c r="D7278" s="41" t="s">
        <v>2582</v>
      </c>
      <c r="E7278" s="41" t="s">
        <v>120</v>
      </c>
      <c r="F7278" s="40" t="s">
        <v>0</v>
      </c>
      <c r="G7278" s="81" t="s">
        <v>0</v>
      </c>
      <c r="H7278" s="6" t="s">
        <v>7</v>
      </c>
      <c r="I7278" s="104">
        <f>SUM(I7279:I7283)</f>
        <v>44638</v>
      </c>
      <c r="J7278" s="104">
        <f>SUM(J7279:J7283)</f>
        <v>44638</v>
      </c>
      <c r="K7278" s="104">
        <f>SUM(K7279:K7283)</f>
        <v>0</v>
      </c>
      <c r="L7278" s="104">
        <f t="shared" si="2546"/>
        <v>8067</v>
      </c>
      <c r="M7278" s="104">
        <f>SUM(M7279:M7283)</f>
        <v>2389</v>
      </c>
      <c r="N7278" s="104">
        <f t="shared" ref="N7278:O7278" si="2573">SUM(N7279:N7283)</f>
        <v>2839</v>
      </c>
      <c r="O7278" s="104">
        <f t="shared" si="2573"/>
        <v>2839</v>
      </c>
      <c r="P7278" s="104">
        <f t="shared" si="2549"/>
        <v>8067</v>
      </c>
      <c r="Q7278" s="104">
        <f t="shared" si="2550"/>
        <v>18.072046238630762</v>
      </c>
      <c r="R7278" s="35"/>
    </row>
    <row r="7279" spans="1:18" x14ac:dyDescent="0.3">
      <c r="A7279" s="40" t="s">
        <v>2580</v>
      </c>
      <c r="B7279" s="40" t="s">
        <v>111</v>
      </c>
      <c r="C7279" s="40" t="s">
        <v>117</v>
      </c>
      <c r="D7279" s="40" t="s">
        <v>2582</v>
      </c>
      <c r="E7279" s="88" t="s">
        <v>3016</v>
      </c>
      <c r="F7279" s="40" t="s">
        <v>2583</v>
      </c>
      <c r="G7279" s="81" t="s">
        <v>3085</v>
      </c>
      <c r="H7279" s="9" t="s">
        <v>9</v>
      </c>
      <c r="I7279" s="102">
        <v>7668</v>
      </c>
      <c r="J7279" s="102">
        <v>7668</v>
      </c>
      <c r="K7279" s="102"/>
      <c r="L7279" s="102">
        <f t="shared" si="2546"/>
        <v>1918</v>
      </c>
      <c r="M7279" s="102">
        <v>640</v>
      </c>
      <c r="N7279" s="102">
        <v>639</v>
      </c>
      <c r="O7279" s="102">
        <v>639</v>
      </c>
      <c r="P7279" s="102">
        <f t="shared" si="2549"/>
        <v>1918</v>
      </c>
      <c r="Q7279" s="102">
        <f t="shared" si="2550"/>
        <v>25.013041210224308</v>
      </c>
      <c r="R7279" s="35"/>
    </row>
    <row r="7280" spans="1:18" x14ac:dyDescent="0.3">
      <c r="A7280" s="40" t="s">
        <v>2580</v>
      </c>
      <c r="B7280" s="40" t="s">
        <v>111</v>
      </c>
      <c r="C7280" s="40" t="s">
        <v>117</v>
      </c>
      <c r="D7280" s="40" t="s">
        <v>2582</v>
      </c>
      <c r="E7280" s="88" t="s">
        <v>3016</v>
      </c>
      <c r="F7280" s="40" t="s">
        <v>2584</v>
      </c>
      <c r="G7280" s="81" t="s">
        <v>3085</v>
      </c>
      <c r="H7280" s="9" t="s">
        <v>12</v>
      </c>
      <c r="I7280" s="102">
        <v>25800</v>
      </c>
      <c r="J7280" s="102">
        <v>25800</v>
      </c>
      <c r="K7280" s="102"/>
      <c r="L7280" s="102">
        <f t="shared" ref="L7280:L7343" si="2574">SUM(M7280:O7280)</f>
        <v>6149</v>
      </c>
      <c r="M7280" s="102">
        <v>1749</v>
      </c>
      <c r="N7280" s="102">
        <v>2200</v>
      </c>
      <c r="O7280" s="102">
        <v>2200</v>
      </c>
      <c r="P7280" s="102">
        <f t="shared" si="2549"/>
        <v>6149</v>
      </c>
      <c r="Q7280" s="102">
        <f t="shared" si="2550"/>
        <v>23.833333333333336</v>
      </c>
      <c r="R7280" s="35"/>
    </row>
    <row r="7281" spans="1:18" x14ac:dyDescent="0.3">
      <c r="A7281" s="40" t="s">
        <v>2580</v>
      </c>
      <c r="B7281" s="40" t="s">
        <v>111</v>
      </c>
      <c r="C7281" s="40" t="s">
        <v>117</v>
      </c>
      <c r="D7281" s="40" t="s">
        <v>2582</v>
      </c>
      <c r="E7281" s="88" t="s">
        <v>3016</v>
      </c>
      <c r="F7281" s="40" t="s">
        <v>2585</v>
      </c>
      <c r="G7281" s="81" t="s">
        <v>3085</v>
      </c>
      <c r="H7281" s="9" t="s">
        <v>10</v>
      </c>
      <c r="I7281" s="102">
        <v>5170</v>
      </c>
      <c r="J7281" s="102">
        <v>5170</v>
      </c>
      <c r="K7281" s="102"/>
      <c r="L7281" s="102">
        <f t="shared" si="2574"/>
        <v>0</v>
      </c>
      <c r="M7281" s="102">
        <v>0</v>
      </c>
      <c r="N7281" s="102"/>
      <c r="O7281" s="102"/>
      <c r="P7281" s="102">
        <f t="shared" si="2549"/>
        <v>0</v>
      </c>
      <c r="Q7281" s="102">
        <f t="shared" si="2550"/>
        <v>0</v>
      </c>
      <c r="R7281" s="35"/>
    </row>
    <row r="7282" spans="1:18" x14ac:dyDescent="0.3">
      <c r="A7282" s="40" t="s">
        <v>2580</v>
      </c>
      <c r="B7282" s="40" t="s">
        <v>111</v>
      </c>
      <c r="C7282" s="40" t="s">
        <v>117</v>
      </c>
      <c r="D7282" s="40" t="s">
        <v>2582</v>
      </c>
      <c r="E7282" s="88" t="s">
        <v>3016</v>
      </c>
      <c r="F7282" s="40" t="s">
        <v>2586</v>
      </c>
      <c r="G7282" s="81" t="s">
        <v>3085</v>
      </c>
      <c r="H7282" s="9" t="s">
        <v>8</v>
      </c>
      <c r="I7282" s="102">
        <v>0</v>
      </c>
      <c r="J7282" s="102">
        <v>0</v>
      </c>
      <c r="K7282" s="102"/>
      <c r="L7282" s="102">
        <f t="shared" si="2574"/>
        <v>0</v>
      </c>
      <c r="M7282" s="102">
        <v>0</v>
      </c>
      <c r="N7282" s="102"/>
      <c r="O7282" s="102"/>
      <c r="P7282" s="102">
        <f t="shared" si="2549"/>
        <v>0</v>
      </c>
      <c r="Q7282" s="102" t="str">
        <f t="shared" si="2550"/>
        <v>-</v>
      </c>
      <c r="R7282" s="35"/>
    </row>
    <row r="7283" spans="1:18" x14ac:dyDescent="0.3">
      <c r="A7283" s="40" t="s">
        <v>2580</v>
      </c>
      <c r="B7283" s="40" t="s">
        <v>111</v>
      </c>
      <c r="C7283" s="40" t="s">
        <v>117</v>
      </c>
      <c r="D7283" s="40" t="s">
        <v>2582</v>
      </c>
      <c r="E7283" s="88" t="s">
        <v>3016</v>
      </c>
      <c r="F7283" s="40" t="s">
        <v>2587</v>
      </c>
      <c r="G7283" s="81" t="s">
        <v>3085</v>
      </c>
      <c r="H7283" s="9" t="s">
        <v>11</v>
      </c>
      <c r="I7283" s="102">
        <v>6000</v>
      </c>
      <c r="J7283" s="102">
        <v>6000</v>
      </c>
      <c r="K7283" s="102"/>
      <c r="L7283" s="102">
        <f t="shared" si="2574"/>
        <v>0</v>
      </c>
      <c r="M7283" s="102">
        <v>0</v>
      </c>
      <c r="N7283" s="102"/>
      <c r="O7283" s="102"/>
      <c r="P7283" s="102">
        <f t="shared" si="2549"/>
        <v>0</v>
      </c>
      <c r="Q7283" s="102">
        <f t="shared" si="2550"/>
        <v>0</v>
      </c>
      <c r="R7283" s="35"/>
    </row>
    <row r="7284" spans="1:18" x14ac:dyDescent="0.3">
      <c r="A7284" s="40" t="s">
        <v>2580</v>
      </c>
      <c r="B7284" s="40" t="s">
        <v>111</v>
      </c>
      <c r="C7284" s="40" t="s">
        <v>117</v>
      </c>
      <c r="D7284" s="40" t="s">
        <v>2582</v>
      </c>
      <c r="E7284" s="52" t="s">
        <v>124</v>
      </c>
      <c r="F7284" s="52" t="s">
        <v>0</v>
      </c>
      <c r="G7284" s="52" t="s">
        <v>0</v>
      </c>
      <c r="H7284" s="6" t="s">
        <v>14</v>
      </c>
      <c r="I7284" s="104">
        <f>SUM(I7285)</f>
        <v>30975</v>
      </c>
      <c r="J7284" s="104">
        <f>SUM(J7285)</f>
        <v>30975</v>
      </c>
      <c r="K7284" s="104">
        <f>SUM(K7285)</f>
        <v>0</v>
      </c>
      <c r="L7284" s="104">
        <f t="shared" si="2574"/>
        <v>8983</v>
      </c>
      <c r="M7284" s="104">
        <f>SUM(M7285)</f>
        <v>2683</v>
      </c>
      <c r="N7284" s="104">
        <f t="shared" ref="N7284:O7284" si="2575">SUM(N7285)</f>
        <v>3500</v>
      </c>
      <c r="O7284" s="104">
        <f t="shared" si="2575"/>
        <v>2800</v>
      </c>
      <c r="P7284" s="104">
        <f t="shared" ref="P7284:P7347" si="2576">K7284+L7284</f>
        <v>8983</v>
      </c>
      <c r="Q7284" s="104">
        <f t="shared" ref="Q7284:Q7347" si="2577">IF(J7284=0,"-",P7284/J7284*100)</f>
        <v>29.000807102502019</v>
      </c>
      <c r="R7284" s="35"/>
    </row>
    <row r="7285" spans="1:18" x14ac:dyDescent="0.3">
      <c r="A7285" s="40" t="s">
        <v>2580</v>
      </c>
      <c r="B7285" s="40" t="s">
        <v>111</v>
      </c>
      <c r="C7285" s="40" t="s">
        <v>117</v>
      </c>
      <c r="D7285" s="40" t="s">
        <v>2582</v>
      </c>
      <c r="E7285" s="88" t="s">
        <v>3017</v>
      </c>
      <c r="F7285" s="40"/>
      <c r="G7285" s="81" t="s">
        <v>3085</v>
      </c>
      <c r="H7285" s="9" t="s">
        <v>15</v>
      </c>
      <c r="I7285" s="102">
        <v>30975</v>
      </c>
      <c r="J7285" s="102">
        <v>30975</v>
      </c>
      <c r="K7285" s="102"/>
      <c r="L7285" s="102">
        <f t="shared" si="2574"/>
        <v>8983</v>
      </c>
      <c r="M7285" s="102">
        <v>2683</v>
      </c>
      <c r="N7285" s="102">
        <v>3500</v>
      </c>
      <c r="O7285" s="102">
        <v>2800</v>
      </c>
      <c r="P7285" s="102">
        <f t="shared" si="2576"/>
        <v>8983</v>
      </c>
      <c r="Q7285" s="102">
        <f t="shared" si="2577"/>
        <v>29.000807102502019</v>
      </c>
      <c r="R7285" s="35"/>
    </row>
    <row r="7286" spans="1:18" x14ac:dyDescent="0.3">
      <c r="A7286" s="40" t="s">
        <v>2580</v>
      </c>
      <c r="B7286" s="40" t="s">
        <v>111</v>
      </c>
      <c r="C7286" s="40" t="s">
        <v>117</v>
      </c>
      <c r="D7286" s="40" t="s">
        <v>2582</v>
      </c>
      <c r="E7286" s="52" t="s">
        <v>125</v>
      </c>
      <c r="F7286" s="52" t="s">
        <v>0</v>
      </c>
      <c r="G7286" s="52" t="s">
        <v>0</v>
      </c>
      <c r="H7286" s="6" t="s">
        <v>16</v>
      </c>
      <c r="I7286" s="104">
        <f>SUM(I7287:I7295)</f>
        <v>738775</v>
      </c>
      <c r="J7286" s="104">
        <f>SUM(J7287:J7295)</f>
        <v>738775</v>
      </c>
      <c r="K7286" s="104">
        <f>SUM(K7287:K7295)</f>
        <v>0</v>
      </c>
      <c r="L7286" s="104">
        <f t="shared" si="2574"/>
        <v>154743</v>
      </c>
      <c r="M7286" s="104">
        <f>SUM(M7287:M7295)</f>
        <v>27443</v>
      </c>
      <c r="N7286" s="104">
        <f t="shared" ref="N7286:O7286" si="2578">SUM(N7287:N7295)</f>
        <v>63200</v>
      </c>
      <c r="O7286" s="104">
        <f t="shared" si="2578"/>
        <v>64100</v>
      </c>
      <c r="P7286" s="104">
        <f t="shared" si="2576"/>
        <v>154743</v>
      </c>
      <c r="Q7286" s="104">
        <f t="shared" si="2577"/>
        <v>20.945890156001489</v>
      </c>
      <c r="R7286" s="35"/>
    </row>
    <row r="7287" spans="1:18" x14ac:dyDescent="0.3">
      <c r="A7287" s="40" t="s">
        <v>2580</v>
      </c>
      <c r="B7287" s="40" t="s">
        <v>111</v>
      </c>
      <c r="C7287" s="40" t="s">
        <v>117</v>
      </c>
      <c r="D7287" s="40" t="s">
        <v>2582</v>
      </c>
      <c r="E7287" s="88" t="s">
        <v>3018</v>
      </c>
      <c r="F7287" s="40"/>
      <c r="G7287" s="81" t="s">
        <v>3085</v>
      </c>
      <c r="H7287" s="9" t="s">
        <v>17</v>
      </c>
      <c r="I7287" s="102">
        <v>1000</v>
      </c>
      <c r="J7287" s="102">
        <v>1000</v>
      </c>
      <c r="K7287" s="102"/>
      <c r="L7287" s="102">
        <f t="shared" si="2574"/>
        <v>200</v>
      </c>
      <c r="M7287" s="102">
        <v>0</v>
      </c>
      <c r="N7287" s="102">
        <v>100</v>
      </c>
      <c r="O7287" s="102">
        <v>100</v>
      </c>
      <c r="P7287" s="102">
        <f t="shared" si="2576"/>
        <v>200</v>
      </c>
      <c r="Q7287" s="102">
        <f t="shared" si="2577"/>
        <v>20</v>
      </c>
      <c r="R7287" s="35"/>
    </row>
    <row r="7288" spans="1:18" x14ac:dyDescent="0.3">
      <c r="A7288" s="40" t="s">
        <v>2580</v>
      </c>
      <c r="B7288" s="40" t="s">
        <v>111</v>
      </c>
      <c r="C7288" s="40" t="s">
        <v>117</v>
      </c>
      <c r="D7288" s="40" t="s">
        <v>2582</v>
      </c>
      <c r="E7288" s="88" t="s">
        <v>3031</v>
      </c>
      <c r="F7288" s="40"/>
      <c r="G7288" s="81" t="s">
        <v>3085</v>
      </c>
      <c r="H7288" s="9" t="s">
        <v>18</v>
      </c>
      <c r="I7288" s="102">
        <v>10200</v>
      </c>
      <c r="J7288" s="102">
        <v>10200</v>
      </c>
      <c r="K7288" s="102"/>
      <c r="L7288" s="102">
        <f t="shared" si="2574"/>
        <v>3000</v>
      </c>
      <c r="M7288" s="102">
        <v>1000</v>
      </c>
      <c r="N7288" s="102">
        <v>1000</v>
      </c>
      <c r="O7288" s="102">
        <v>1000</v>
      </c>
      <c r="P7288" s="102">
        <f t="shared" si="2576"/>
        <v>3000</v>
      </c>
      <c r="Q7288" s="102">
        <f t="shared" si="2577"/>
        <v>29.411764705882355</v>
      </c>
      <c r="R7288" s="35"/>
    </row>
    <row r="7289" spans="1:18" x14ac:dyDescent="0.3">
      <c r="A7289" s="40" t="s">
        <v>2580</v>
      </c>
      <c r="B7289" s="40" t="s">
        <v>111</v>
      </c>
      <c r="C7289" s="40" t="s">
        <v>117</v>
      </c>
      <c r="D7289" s="40" t="s">
        <v>2582</v>
      </c>
      <c r="E7289" s="88" t="s">
        <v>3032</v>
      </c>
      <c r="F7289" s="40"/>
      <c r="G7289" s="81" t="s">
        <v>3085</v>
      </c>
      <c r="H7289" s="9" t="s">
        <v>19</v>
      </c>
      <c r="I7289" s="102">
        <v>17500</v>
      </c>
      <c r="J7289" s="102">
        <v>17500</v>
      </c>
      <c r="K7289" s="102"/>
      <c r="L7289" s="102">
        <f t="shared" si="2574"/>
        <v>4220</v>
      </c>
      <c r="M7289" s="102">
        <v>820</v>
      </c>
      <c r="N7289" s="102">
        <v>1700</v>
      </c>
      <c r="O7289" s="102">
        <v>1700</v>
      </c>
      <c r="P7289" s="102">
        <f t="shared" si="2576"/>
        <v>4220</v>
      </c>
      <c r="Q7289" s="102">
        <f t="shared" si="2577"/>
        <v>24.114285714285714</v>
      </c>
      <c r="R7289" s="35"/>
    </row>
    <row r="7290" spans="1:18" x14ac:dyDescent="0.3">
      <c r="A7290" s="40" t="s">
        <v>2580</v>
      </c>
      <c r="B7290" s="40" t="s">
        <v>111</v>
      </c>
      <c r="C7290" s="40" t="s">
        <v>117</v>
      </c>
      <c r="D7290" s="40" t="s">
        <v>2582</v>
      </c>
      <c r="E7290" s="88" t="s">
        <v>3026</v>
      </c>
      <c r="F7290" s="40"/>
      <c r="G7290" s="81" t="s">
        <v>3085</v>
      </c>
      <c r="H7290" s="9" t="s">
        <v>20</v>
      </c>
      <c r="I7290" s="102">
        <v>7000</v>
      </c>
      <c r="J7290" s="102">
        <v>7000</v>
      </c>
      <c r="K7290" s="102"/>
      <c r="L7290" s="102">
        <f t="shared" si="2574"/>
        <v>4000</v>
      </c>
      <c r="M7290" s="102">
        <v>0</v>
      </c>
      <c r="N7290" s="102">
        <v>3000</v>
      </c>
      <c r="O7290" s="102">
        <v>1000</v>
      </c>
      <c r="P7290" s="102">
        <f t="shared" si="2576"/>
        <v>4000</v>
      </c>
      <c r="Q7290" s="102">
        <f t="shared" si="2577"/>
        <v>57.142857142857139</v>
      </c>
      <c r="R7290" s="35"/>
    </row>
    <row r="7291" spans="1:18" x14ac:dyDescent="0.3">
      <c r="A7291" s="40" t="s">
        <v>2580</v>
      </c>
      <c r="B7291" s="40" t="s">
        <v>111</v>
      </c>
      <c r="C7291" s="40" t="s">
        <v>117</v>
      </c>
      <c r="D7291" s="40" t="s">
        <v>2582</v>
      </c>
      <c r="E7291" s="88" t="s">
        <v>3033</v>
      </c>
      <c r="F7291" s="40"/>
      <c r="G7291" s="81" t="s">
        <v>3085</v>
      </c>
      <c r="H7291" s="9" t="s">
        <v>21</v>
      </c>
      <c r="I7291" s="102">
        <v>6000</v>
      </c>
      <c r="J7291" s="102">
        <v>6000</v>
      </c>
      <c r="K7291" s="102"/>
      <c r="L7291" s="102">
        <f t="shared" si="2574"/>
        <v>2400</v>
      </c>
      <c r="M7291" s="102">
        <v>0</v>
      </c>
      <c r="N7291" s="102">
        <v>1200</v>
      </c>
      <c r="O7291" s="102">
        <v>1200</v>
      </c>
      <c r="P7291" s="102">
        <f t="shared" si="2576"/>
        <v>2400</v>
      </c>
      <c r="Q7291" s="102">
        <f t="shared" si="2577"/>
        <v>40</v>
      </c>
      <c r="R7291" s="35"/>
    </row>
    <row r="7292" spans="1:18" x14ac:dyDescent="0.3">
      <c r="A7292" s="40" t="s">
        <v>2580</v>
      </c>
      <c r="B7292" s="40" t="s">
        <v>111</v>
      </c>
      <c r="C7292" s="40" t="s">
        <v>117</v>
      </c>
      <c r="D7292" s="40" t="s">
        <v>2582</v>
      </c>
      <c r="E7292" s="88" t="s">
        <v>3034</v>
      </c>
      <c r="F7292" s="40"/>
      <c r="G7292" s="81" t="s">
        <v>3085</v>
      </c>
      <c r="H7292" s="9" t="s">
        <v>22</v>
      </c>
      <c r="I7292" s="102">
        <v>640000</v>
      </c>
      <c r="J7292" s="102">
        <v>640000</v>
      </c>
      <c r="K7292" s="102"/>
      <c r="L7292" s="102">
        <f t="shared" si="2574"/>
        <v>125000</v>
      </c>
      <c r="M7292" s="102">
        <v>25000</v>
      </c>
      <c r="N7292" s="102">
        <v>50000</v>
      </c>
      <c r="O7292" s="102">
        <v>50000</v>
      </c>
      <c r="P7292" s="102">
        <f t="shared" si="2576"/>
        <v>125000</v>
      </c>
      <c r="Q7292" s="102">
        <f t="shared" si="2577"/>
        <v>19.53125</v>
      </c>
      <c r="R7292" s="35"/>
    </row>
    <row r="7293" spans="1:18" x14ac:dyDescent="0.3">
      <c r="A7293" s="40" t="s">
        <v>2580</v>
      </c>
      <c r="B7293" s="40" t="s">
        <v>111</v>
      </c>
      <c r="C7293" s="40" t="s">
        <v>117</v>
      </c>
      <c r="D7293" s="40" t="s">
        <v>2582</v>
      </c>
      <c r="E7293" s="88" t="s">
        <v>3035</v>
      </c>
      <c r="F7293" s="40"/>
      <c r="G7293" s="81" t="s">
        <v>3085</v>
      </c>
      <c r="H7293" s="9" t="s">
        <v>23</v>
      </c>
      <c r="I7293" s="102">
        <v>12000</v>
      </c>
      <c r="J7293" s="102">
        <v>12000</v>
      </c>
      <c r="K7293" s="102"/>
      <c r="L7293" s="102">
        <f t="shared" si="2574"/>
        <v>4040</v>
      </c>
      <c r="M7293" s="102">
        <v>40</v>
      </c>
      <c r="N7293" s="102">
        <v>2000</v>
      </c>
      <c r="O7293" s="102">
        <v>2000</v>
      </c>
      <c r="P7293" s="102">
        <f t="shared" si="2576"/>
        <v>4040</v>
      </c>
      <c r="Q7293" s="102">
        <f t="shared" si="2577"/>
        <v>33.666666666666664</v>
      </c>
      <c r="R7293" s="35"/>
    </row>
    <row r="7294" spans="1:18" x14ac:dyDescent="0.3">
      <c r="A7294" s="40" t="s">
        <v>2580</v>
      </c>
      <c r="B7294" s="40" t="s">
        <v>111</v>
      </c>
      <c r="C7294" s="40" t="s">
        <v>117</v>
      </c>
      <c r="D7294" s="40" t="s">
        <v>2582</v>
      </c>
      <c r="E7294" s="88" t="s">
        <v>3036</v>
      </c>
      <c r="F7294" s="40"/>
      <c r="G7294" s="81" t="s">
        <v>3085</v>
      </c>
      <c r="H7294" s="9" t="s">
        <v>24</v>
      </c>
      <c r="I7294" s="102">
        <v>11000</v>
      </c>
      <c r="J7294" s="102">
        <v>11000</v>
      </c>
      <c r="K7294" s="102"/>
      <c r="L7294" s="102">
        <f t="shared" si="2574"/>
        <v>5200</v>
      </c>
      <c r="M7294" s="102">
        <v>200</v>
      </c>
      <c r="N7294" s="102"/>
      <c r="O7294" s="102">
        <v>5000</v>
      </c>
      <c r="P7294" s="102">
        <f t="shared" si="2576"/>
        <v>5200</v>
      </c>
      <c r="Q7294" s="102">
        <f t="shared" si="2577"/>
        <v>47.272727272727273</v>
      </c>
      <c r="R7294" s="35"/>
    </row>
    <row r="7295" spans="1:18" x14ac:dyDescent="0.3">
      <c r="A7295" s="41" t="s">
        <v>2580</v>
      </c>
      <c r="B7295" s="41" t="s">
        <v>111</v>
      </c>
      <c r="C7295" s="41" t="s">
        <v>117</v>
      </c>
      <c r="D7295" s="41" t="s">
        <v>2582</v>
      </c>
      <c r="E7295" s="41" t="s">
        <v>127</v>
      </c>
      <c r="F7295" s="40" t="s">
        <v>0</v>
      </c>
      <c r="G7295" s="81" t="s">
        <v>0</v>
      </c>
      <c r="H7295" s="6" t="s">
        <v>25</v>
      </c>
      <c r="I7295" s="104">
        <f>SUM(I7296:I7298)</f>
        <v>34075</v>
      </c>
      <c r="J7295" s="104">
        <f>SUM(J7296:J7298)</f>
        <v>34075</v>
      </c>
      <c r="K7295" s="104">
        <f>SUM(K7296:K7298)</f>
        <v>0</v>
      </c>
      <c r="L7295" s="104">
        <f t="shared" si="2574"/>
        <v>6683</v>
      </c>
      <c r="M7295" s="104">
        <f>SUM(M7296:M7298)</f>
        <v>383</v>
      </c>
      <c r="N7295" s="104">
        <f t="shared" ref="N7295:O7295" si="2579">SUM(N7296:N7298)</f>
        <v>4200</v>
      </c>
      <c r="O7295" s="104">
        <f t="shared" si="2579"/>
        <v>2100</v>
      </c>
      <c r="P7295" s="104">
        <f t="shared" si="2576"/>
        <v>6683</v>
      </c>
      <c r="Q7295" s="104">
        <f t="shared" si="2577"/>
        <v>19.612619222303742</v>
      </c>
      <c r="R7295" s="35"/>
    </row>
    <row r="7296" spans="1:18" x14ac:dyDescent="0.3">
      <c r="A7296" s="40" t="s">
        <v>2580</v>
      </c>
      <c r="B7296" s="40" t="s">
        <v>111</v>
      </c>
      <c r="C7296" s="40" t="s">
        <v>117</v>
      </c>
      <c r="D7296" s="40" t="s">
        <v>2582</v>
      </c>
      <c r="E7296" s="88" t="s">
        <v>3019</v>
      </c>
      <c r="F7296" s="40"/>
      <c r="G7296" s="81" t="s">
        <v>3085</v>
      </c>
      <c r="H7296" s="9" t="s">
        <v>25</v>
      </c>
      <c r="I7296" s="102">
        <v>31500</v>
      </c>
      <c r="J7296" s="102">
        <v>31500</v>
      </c>
      <c r="K7296" s="102"/>
      <c r="L7296" s="102">
        <f t="shared" si="2574"/>
        <v>6300</v>
      </c>
      <c r="M7296" s="102">
        <v>300</v>
      </c>
      <c r="N7296" s="102">
        <v>4000</v>
      </c>
      <c r="O7296" s="102">
        <v>2000</v>
      </c>
      <c r="P7296" s="102">
        <f t="shared" si="2576"/>
        <v>6300</v>
      </c>
      <c r="Q7296" s="102">
        <f t="shared" si="2577"/>
        <v>20</v>
      </c>
      <c r="R7296" s="35"/>
    </row>
    <row r="7297" spans="1:18" x14ac:dyDescent="0.3">
      <c r="A7297" s="40" t="s">
        <v>2580</v>
      </c>
      <c r="B7297" s="40" t="s">
        <v>111</v>
      </c>
      <c r="C7297" s="40" t="s">
        <v>117</v>
      </c>
      <c r="D7297" s="40" t="s">
        <v>2582</v>
      </c>
      <c r="E7297" s="88" t="s">
        <v>3019</v>
      </c>
      <c r="F7297" s="40" t="s">
        <v>2588</v>
      </c>
      <c r="G7297" s="81" t="s">
        <v>3085</v>
      </c>
      <c r="H7297" s="9" t="s">
        <v>135</v>
      </c>
      <c r="I7297" s="102">
        <v>1100</v>
      </c>
      <c r="J7297" s="102">
        <v>1100</v>
      </c>
      <c r="K7297" s="102"/>
      <c r="L7297" s="102">
        <f t="shared" si="2574"/>
        <v>383</v>
      </c>
      <c r="M7297" s="102">
        <v>83</v>
      </c>
      <c r="N7297" s="102">
        <v>200</v>
      </c>
      <c r="O7297" s="102">
        <v>100</v>
      </c>
      <c r="P7297" s="102">
        <f t="shared" si="2576"/>
        <v>383</v>
      </c>
      <c r="Q7297" s="102">
        <f t="shared" si="2577"/>
        <v>34.81818181818182</v>
      </c>
      <c r="R7297" s="35"/>
    </row>
    <row r="7298" spans="1:18" ht="20.399999999999999" x14ac:dyDescent="0.3">
      <c r="A7298" s="40" t="s">
        <v>2580</v>
      </c>
      <c r="B7298" s="40" t="s">
        <v>111</v>
      </c>
      <c r="C7298" s="40" t="s">
        <v>117</v>
      </c>
      <c r="D7298" s="40" t="s">
        <v>2582</v>
      </c>
      <c r="E7298" s="88" t="s">
        <v>3019</v>
      </c>
      <c r="F7298" s="40" t="s">
        <v>2589</v>
      </c>
      <c r="G7298" s="81" t="s">
        <v>3085</v>
      </c>
      <c r="H7298" s="9" t="s">
        <v>141</v>
      </c>
      <c r="I7298" s="102">
        <v>1475</v>
      </c>
      <c r="J7298" s="102">
        <v>1475</v>
      </c>
      <c r="K7298" s="102"/>
      <c r="L7298" s="102">
        <f t="shared" si="2574"/>
        <v>0</v>
      </c>
      <c r="M7298" s="102">
        <v>0</v>
      </c>
      <c r="N7298" s="102"/>
      <c r="O7298" s="102"/>
      <c r="P7298" s="102">
        <f t="shared" si="2576"/>
        <v>0</v>
      </c>
      <c r="Q7298" s="102">
        <f t="shared" si="2577"/>
        <v>0</v>
      </c>
      <c r="R7298" s="35"/>
    </row>
    <row r="7299" spans="1:18" s="34" customFormat="1" ht="20.399999999999999" x14ac:dyDescent="0.3">
      <c r="A7299" s="43" t="s">
        <v>0</v>
      </c>
      <c r="B7299" s="43" t="s">
        <v>0</v>
      </c>
      <c r="C7299" s="43" t="s">
        <v>0</v>
      </c>
      <c r="D7299" s="49" t="s">
        <v>0</v>
      </c>
      <c r="E7299" s="49" t="s">
        <v>0</v>
      </c>
      <c r="F7299" s="49" t="s">
        <v>0</v>
      </c>
      <c r="G7299" s="49" t="s">
        <v>0</v>
      </c>
      <c r="H7299" s="21" t="s">
        <v>35</v>
      </c>
      <c r="I7299" s="112">
        <f t="shared" ref="I7299:O7300" si="2580">SUM(I7300)</f>
        <v>100</v>
      </c>
      <c r="J7299" s="112">
        <f t="shared" si="2580"/>
        <v>100</v>
      </c>
      <c r="K7299" s="112">
        <f t="shared" si="2580"/>
        <v>0</v>
      </c>
      <c r="L7299" s="112">
        <f t="shared" si="2574"/>
        <v>0</v>
      </c>
      <c r="M7299" s="112">
        <f t="shared" si="2580"/>
        <v>0</v>
      </c>
      <c r="N7299" s="112">
        <f t="shared" si="2580"/>
        <v>0</v>
      </c>
      <c r="O7299" s="112">
        <f t="shared" si="2580"/>
        <v>0</v>
      </c>
      <c r="P7299" s="112">
        <f t="shared" si="2576"/>
        <v>0</v>
      </c>
      <c r="Q7299" s="112">
        <f t="shared" si="2577"/>
        <v>0</v>
      </c>
      <c r="R7299" s="35"/>
    </row>
    <row r="7300" spans="1:18" x14ac:dyDescent="0.3">
      <c r="A7300" s="40" t="s">
        <v>2580</v>
      </c>
      <c r="B7300" s="40" t="s">
        <v>111</v>
      </c>
      <c r="C7300" s="40" t="s">
        <v>117</v>
      </c>
      <c r="D7300" s="40" t="s">
        <v>2582</v>
      </c>
      <c r="E7300" s="52" t="s">
        <v>142</v>
      </c>
      <c r="F7300" s="52" t="s">
        <v>0</v>
      </c>
      <c r="G7300" s="52" t="s">
        <v>0</v>
      </c>
      <c r="H7300" s="6" t="s">
        <v>27</v>
      </c>
      <c r="I7300" s="104">
        <f t="shared" si="2580"/>
        <v>100</v>
      </c>
      <c r="J7300" s="104">
        <f t="shared" si="2580"/>
        <v>100</v>
      </c>
      <c r="K7300" s="104">
        <f t="shared" si="2580"/>
        <v>0</v>
      </c>
      <c r="L7300" s="104">
        <f t="shared" si="2574"/>
        <v>0</v>
      </c>
      <c r="M7300" s="104">
        <f t="shared" si="2580"/>
        <v>0</v>
      </c>
      <c r="N7300" s="104">
        <f t="shared" si="2580"/>
        <v>0</v>
      </c>
      <c r="O7300" s="104">
        <f t="shared" si="2580"/>
        <v>0</v>
      </c>
      <c r="P7300" s="104">
        <f t="shared" si="2576"/>
        <v>0</v>
      </c>
      <c r="Q7300" s="104">
        <f t="shared" si="2577"/>
        <v>0</v>
      </c>
      <c r="R7300" s="35"/>
    </row>
    <row r="7301" spans="1:18" x14ac:dyDescent="0.3">
      <c r="A7301" s="40" t="s">
        <v>2580</v>
      </c>
      <c r="B7301" s="40" t="s">
        <v>111</v>
      </c>
      <c r="C7301" s="40" t="s">
        <v>117</v>
      </c>
      <c r="D7301" s="40" t="s">
        <v>2582</v>
      </c>
      <c r="E7301" s="88" t="s">
        <v>3021</v>
      </c>
      <c r="F7301" s="40"/>
      <c r="G7301" s="81" t="s">
        <v>3085</v>
      </c>
      <c r="H7301" s="9" t="s">
        <v>34</v>
      </c>
      <c r="I7301" s="102">
        <v>100</v>
      </c>
      <c r="J7301" s="102">
        <v>100</v>
      </c>
      <c r="K7301" s="102"/>
      <c r="L7301" s="102">
        <f t="shared" si="2574"/>
        <v>0</v>
      </c>
      <c r="M7301" s="102">
        <v>0</v>
      </c>
      <c r="N7301" s="102"/>
      <c r="O7301" s="102"/>
      <c r="P7301" s="102">
        <f t="shared" si="2576"/>
        <v>0</v>
      </c>
      <c r="Q7301" s="102">
        <f t="shared" si="2577"/>
        <v>0</v>
      </c>
      <c r="R7301" s="35"/>
    </row>
    <row r="7302" spans="1:18" s="34" customFormat="1" ht="20.399999999999999" x14ac:dyDescent="0.3">
      <c r="A7302" s="43" t="s">
        <v>0</v>
      </c>
      <c r="B7302" s="43" t="s">
        <v>0</v>
      </c>
      <c r="C7302" s="43" t="s">
        <v>0</v>
      </c>
      <c r="D7302" s="49" t="s">
        <v>0</v>
      </c>
      <c r="E7302" s="49" t="s">
        <v>0</v>
      </c>
      <c r="F7302" s="49" t="s">
        <v>0</v>
      </c>
      <c r="G7302" s="49" t="s">
        <v>0</v>
      </c>
      <c r="H7302" s="21" t="s">
        <v>53</v>
      </c>
      <c r="I7302" s="112">
        <f>SUM(I7303)</f>
        <v>1176032</v>
      </c>
      <c r="J7302" s="112">
        <f>SUM(J7303)</f>
        <v>1076032</v>
      </c>
      <c r="K7302" s="112">
        <f>SUM(K7303)</f>
        <v>0</v>
      </c>
      <c r="L7302" s="112">
        <f t="shared" si="2574"/>
        <v>406000</v>
      </c>
      <c r="M7302" s="112">
        <f>SUM(M7303)</f>
        <v>0</v>
      </c>
      <c r="N7302" s="112">
        <f t="shared" ref="N7302:O7302" si="2581">SUM(N7303)</f>
        <v>203000</v>
      </c>
      <c r="O7302" s="112">
        <f t="shared" si="2581"/>
        <v>203000</v>
      </c>
      <c r="P7302" s="112">
        <f t="shared" si="2576"/>
        <v>406000</v>
      </c>
      <c r="Q7302" s="112">
        <f t="shared" si="2577"/>
        <v>37.731219889371317</v>
      </c>
      <c r="R7302" s="35"/>
    </row>
    <row r="7303" spans="1:18" x14ac:dyDescent="0.3">
      <c r="A7303" s="40" t="s">
        <v>2580</v>
      </c>
      <c r="B7303" s="40" t="s">
        <v>111</v>
      </c>
      <c r="C7303" s="40" t="s">
        <v>117</v>
      </c>
      <c r="D7303" s="40" t="s">
        <v>2582</v>
      </c>
      <c r="E7303" s="52" t="s">
        <v>149</v>
      </c>
      <c r="F7303" s="52" t="s">
        <v>0</v>
      </c>
      <c r="G7303" s="52" t="s">
        <v>0</v>
      </c>
      <c r="H7303" s="6" t="s">
        <v>46</v>
      </c>
      <c r="I7303" s="104">
        <f>SUM(I7304,I7305)</f>
        <v>1176032</v>
      </c>
      <c r="J7303" s="104">
        <f>SUM(J7304,J7305)</f>
        <v>1076032</v>
      </c>
      <c r="K7303" s="104">
        <f>SUM(K7304,K7305)</f>
        <v>0</v>
      </c>
      <c r="L7303" s="104">
        <f t="shared" si="2574"/>
        <v>406000</v>
      </c>
      <c r="M7303" s="104">
        <f>SUM(M7304,M7305)</f>
        <v>0</v>
      </c>
      <c r="N7303" s="104">
        <f t="shared" ref="N7303:O7303" si="2582">SUM(N7304,N7305)</f>
        <v>203000</v>
      </c>
      <c r="O7303" s="104">
        <f t="shared" si="2582"/>
        <v>203000</v>
      </c>
      <c r="P7303" s="104">
        <f t="shared" si="2576"/>
        <v>406000</v>
      </c>
      <c r="Q7303" s="104">
        <f t="shared" si="2577"/>
        <v>37.731219889371317</v>
      </c>
      <c r="R7303" s="35"/>
    </row>
    <row r="7304" spans="1:18" x14ac:dyDescent="0.3">
      <c r="A7304" s="40" t="s">
        <v>2580</v>
      </c>
      <c r="B7304" s="40" t="s">
        <v>111</v>
      </c>
      <c r="C7304" s="40" t="s">
        <v>117</v>
      </c>
      <c r="D7304" s="40" t="s">
        <v>2582</v>
      </c>
      <c r="E7304" s="88" t="s">
        <v>3022</v>
      </c>
      <c r="F7304" s="40"/>
      <c r="G7304" s="81" t="s">
        <v>3085</v>
      </c>
      <c r="H7304" s="9" t="s">
        <v>49</v>
      </c>
      <c r="I7304" s="102">
        <v>10000</v>
      </c>
      <c r="J7304" s="102">
        <v>10000</v>
      </c>
      <c r="K7304" s="102"/>
      <c r="L7304" s="102">
        <f t="shared" si="2574"/>
        <v>6000</v>
      </c>
      <c r="M7304" s="102">
        <v>0</v>
      </c>
      <c r="N7304" s="102">
        <v>3000</v>
      </c>
      <c r="O7304" s="102">
        <v>3000</v>
      </c>
      <c r="P7304" s="102">
        <f t="shared" si="2576"/>
        <v>6000</v>
      </c>
      <c r="Q7304" s="102">
        <f t="shared" si="2577"/>
        <v>60</v>
      </c>
      <c r="R7304" s="35"/>
    </row>
    <row r="7305" spans="1:18" x14ac:dyDescent="0.3">
      <c r="A7305" s="41" t="s">
        <v>2580</v>
      </c>
      <c r="B7305" s="41" t="s">
        <v>111</v>
      </c>
      <c r="C7305" s="41" t="s">
        <v>117</v>
      </c>
      <c r="D7305" s="41" t="s">
        <v>2582</v>
      </c>
      <c r="E7305" s="41" t="s">
        <v>2023</v>
      </c>
      <c r="F7305" s="40" t="s">
        <v>0</v>
      </c>
      <c r="G7305" s="81" t="s">
        <v>0</v>
      </c>
      <c r="H7305" s="6" t="s">
        <v>50</v>
      </c>
      <c r="I7305" s="104">
        <f>SUM(I7306:I7307)</f>
        <v>1166032</v>
      </c>
      <c r="J7305" s="104">
        <f>SUM(J7306:J7307)</f>
        <v>1066032</v>
      </c>
      <c r="K7305" s="104">
        <f>SUM(K7306:K7307)</f>
        <v>0</v>
      </c>
      <c r="L7305" s="104">
        <f t="shared" si="2574"/>
        <v>400000</v>
      </c>
      <c r="M7305" s="104">
        <f>SUM(M7306:M7307)</f>
        <v>0</v>
      </c>
      <c r="N7305" s="104">
        <f t="shared" ref="N7305:O7305" si="2583">SUM(N7306:N7307)</f>
        <v>200000</v>
      </c>
      <c r="O7305" s="104">
        <f t="shared" si="2583"/>
        <v>200000</v>
      </c>
      <c r="P7305" s="104">
        <f t="shared" si="2576"/>
        <v>400000</v>
      </c>
      <c r="Q7305" s="104">
        <f t="shared" si="2577"/>
        <v>37.522325783841389</v>
      </c>
      <c r="R7305" s="35"/>
    </row>
    <row r="7306" spans="1:18" x14ac:dyDescent="0.3">
      <c r="A7306" s="40" t="s">
        <v>2580</v>
      </c>
      <c r="B7306" s="40" t="s">
        <v>111</v>
      </c>
      <c r="C7306" s="40" t="s">
        <v>117</v>
      </c>
      <c r="D7306" s="40" t="s">
        <v>2582</v>
      </c>
      <c r="E7306" s="88" t="s">
        <v>3049</v>
      </c>
      <c r="F7306" s="40" t="s">
        <v>2590</v>
      </c>
      <c r="G7306" s="81" t="s">
        <v>3085</v>
      </c>
      <c r="H7306" s="9" t="s">
        <v>50</v>
      </c>
      <c r="I7306" s="102">
        <v>100000</v>
      </c>
      <c r="J7306" s="102">
        <v>0</v>
      </c>
      <c r="K7306" s="102"/>
      <c r="L7306" s="102">
        <f t="shared" si="2574"/>
        <v>0</v>
      </c>
      <c r="M7306" s="102">
        <v>0</v>
      </c>
      <c r="N7306" s="102"/>
      <c r="O7306" s="102"/>
      <c r="P7306" s="102">
        <f t="shared" si="2576"/>
        <v>0</v>
      </c>
      <c r="Q7306" s="102" t="str">
        <f t="shared" si="2577"/>
        <v>-</v>
      </c>
      <c r="R7306" s="35"/>
    </row>
    <row r="7307" spans="1:18" x14ac:dyDescent="0.3">
      <c r="A7307" s="40" t="s">
        <v>2580</v>
      </c>
      <c r="B7307" s="40" t="s">
        <v>111</v>
      </c>
      <c r="C7307" s="40" t="s">
        <v>117</v>
      </c>
      <c r="D7307" s="40" t="s">
        <v>2582</v>
      </c>
      <c r="E7307" s="88" t="s">
        <v>3049</v>
      </c>
      <c r="F7307" s="40" t="s">
        <v>2591</v>
      </c>
      <c r="G7307" s="81" t="s">
        <v>3085</v>
      </c>
      <c r="H7307" s="9" t="s">
        <v>50</v>
      </c>
      <c r="I7307" s="102">
        <v>1066032</v>
      </c>
      <c r="J7307" s="102">
        <v>1066032</v>
      </c>
      <c r="K7307" s="102"/>
      <c r="L7307" s="102">
        <f t="shared" si="2574"/>
        <v>400000</v>
      </c>
      <c r="M7307" s="102">
        <v>0</v>
      </c>
      <c r="N7307" s="102">
        <v>200000</v>
      </c>
      <c r="O7307" s="102">
        <v>200000</v>
      </c>
      <c r="P7307" s="102">
        <f t="shared" si="2576"/>
        <v>400000</v>
      </c>
      <c r="Q7307" s="102">
        <f t="shared" si="2577"/>
        <v>37.522325783841389</v>
      </c>
      <c r="R7307" s="35"/>
    </row>
    <row r="7308" spans="1:18" s="34" customFormat="1" x14ac:dyDescent="0.3">
      <c r="A7308" s="49" t="s">
        <v>0</v>
      </c>
      <c r="B7308" s="49" t="s">
        <v>0</v>
      </c>
      <c r="C7308" s="49" t="s">
        <v>0</v>
      </c>
      <c r="D7308" s="49" t="s">
        <v>0</v>
      </c>
      <c r="E7308" s="49" t="s">
        <v>0</v>
      </c>
      <c r="F7308" s="49" t="s">
        <v>0</v>
      </c>
      <c r="G7308" s="49" t="s">
        <v>0</v>
      </c>
      <c r="H7308" s="21" t="s">
        <v>2592</v>
      </c>
      <c r="I7308" s="112">
        <f>SUM(I7302,I7299,I7275)</f>
        <v>2285520</v>
      </c>
      <c r="J7308" s="112">
        <f>SUM(J7302,J7299,J7275)</f>
        <v>2185520</v>
      </c>
      <c r="K7308" s="112">
        <f>SUM(K7302,K7299,K7275)</f>
        <v>0</v>
      </c>
      <c r="L7308" s="112">
        <f t="shared" si="2574"/>
        <v>657337</v>
      </c>
      <c r="M7308" s="112">
        <f>SUM(M7302,M7299,M7275)</f>
        <v>58059</v>
      </c>
      <c r="N7308" s="112">
        <f t="shared" ref="N7308:O7308" si="2584">SUM(N7302,N7299,N7275)</f>
        <v>299539</v>
      </c>
      <c r="O7308" s="112">
        <f t="shared" si="2584"/>
        <v>299739</v>
      </c>
      <c r="P7308" s="112">
        <f t="shared" si="2576"/>
        <v>657337</v>
      </c>
      <c r="Q7308" s="112">
        <f t="shared" si="2577"/>
        <v>30.076915333650572</v>
      </c>
      <c r="R7308" s="35"/>
    </row>
    <row r="7309" spans="1:18" ht="15" thickBot="1" x14ac:dyDescent="0.35">
      <c r="A7309" s="81" t="s">
        <v>0</v>
      </c>
      <c r="B7309" s="81" t="s">
        <v>0</v>
      </c>
      <c r="C7309" s="81" t="s">
        <v>0</v>
      </c>
      <c r="D7309" s="81" t="s">
        <v>0</v>
      </c>
      <c r="E7309" s="81" t="s">
        <v>0</v>
      </c>
      <c r="F7309" s="81" t="s">
        <v>0</v>
      </c>
      <c r="G7309" s="81" t="s">
        <v>0</v>
      </c>
      <c r="H7309" s="6" t="s">
        <v>152</v>
      </c>
      <c r="I7309" s="104">
        <v>10</v>
      </c>
      <c r="J7309" s="104">
        <v>10</v>
      </c>
      <c r="K7309" s="104"/>
      <c r="L7309" s="104"/>
      <c r="M7309" s="104"/>
      <c r="N7309" s="104"/>
      <c r="O7309" s="104"/>
      <c r="P7309" s="104"/>
      <c r="Q7309" s="104"/>
      <c r="R7309" s="35"/>
    </row>
    <row r="7310" spans="1:18" s="34" customFormat="1" ht="31.2" thickBot="1" x14ac:dyDescent="0.35">
      <c r="A7310" s="127" t="s">
        <v>0</v>
      </c>
      <c r="B7310" s="127" t="s">
        <v>0</v>
      </c>
      <c r="C7310" s="127" t="s">
        <v>0</v>
      </c>
      <c r="D7310" s="127" t="s">
        <v>0</v>
      </c>
      <c r="E7310" s="127" t="s">
        <v>0</v>
      </c>
      <c r="F7310" s="127" t="s">
        <v>0</v>
      </c>
      <c r="G7310" s="127" t="s">
        <v>0</v>
      </c>
      <c r="H7310" s="29" t="s">
        <v>63</v>
      </c>
      <c r="I7310" s="124" t="s">
        <v>3013</v>
      </c>
      <c r="J7310" s="124" t="s">
        <v>2</v>
      </c>
      <c r="K7310" s="124" t="s">
        <v>3097</v>
      </c>
      <c r="L7310" s="124" t="s">
        <v>3097</v>
      </c>
      <c r="M7310" s="124" t="s">
        <v>3098</v>
      </c>
      <c r="N7310" s="124" t="s">
        <v>3099</v>
      </c>
      <c r="O7310" s="124" t="s">
        <v>3100</v>
      </c>
      <c r="P7310" s="124" t="s">
        <v>3097</v>
      </c>
      <c r="Q7310" s="126" t="s">
        <v>3101</v>
      </c>
      <c r="R7310" s="35"/>
    </row>
    <row r="7311" spans="1:18" x14ac:dyDescent="0.3">
      <c r="A7311" s="128"/>
      <c r="B7311" s="128"/>
      <c r="C7311" s="128"/>
      <c r="D7311" s="128"/>
      <c r="E7311" s="128"/>
      <c r="F7311" s="128"/>
      <c r="G7311" s="128"/>
      <c r="H7311" s="10" t="s">
        <v>0</v>
      </c>
      <c r="I7311" s="103">
        <v>1</v>
      </c>
      <c r="J7311" s="103">
        <v>2</v>
      </c>
      <c r="K7311" s="103">
        <v>3</v>
      </c>
      <c r="L7311" s="103" t="s">
        <v>3</v>
      </c>
      <c r="M7311" s="103">
        <v>5</v>
      </c>
      <c r="N7311" s="103">
        <v>6</v>
      </c>
      <c r="O7311" s="103">
        <v>7</v>
      </c>
      <c r="P7311" s="103" t="s">
        <v>3102</v>
      </c>
      <c r="Q7311" s="103">
        <v>9</v>
      </c>
      <c r="R7311" s="35"/>
    </row>
    <row r="7312" spans="1:18" x14ac:dyDescent="0.3">
      <c r="A7312" s="128"/>
      <c r="B7312" s="128"/>
      <c r="C7312" s="128"/>
      <c r="D7312" s="128"/>
      <c r="E7312" s="128"/>
      <c r="F7312" s="128"/>
      <c r="G7312" s="128"/>
      <c r="H7312" s="11" t="s">
        <v>108</v>
      </c>
      <c r="I7312" s="105">
        <f>SUM(I7308)</f>
        <v>2285520</v>
      </c>
      <c r="J7312" s="105">
        <f>SUM(J7308)</f>
        <v>2185520</v>
      </c>
      <c r="K7312" s="105">
        <f>SUM(K7308)</f>
        <v>0</v>
      </c>
      <c r="L7312" s="105">
        <f t="shared" si="2574"/>
        <v>657337</v>
      </c>
      <c r="M7312" s="105">
        <f>SUM(M7308)</f>
        <v>58059</v>
      </c>
      <c r="N7312" s="105">
        <f t="shared" ref="N7312:O7312" si="2585">SUM(N7308)</f>
        <v>299539</v>
      </c>
      <c r="O7312" s="105">
        <f t="shared" si="2585"/>
        <v>299739</v>
      </c>
      <c r="P7312" s="105">
        <f t="shared" si="2576"/>
        <v>657337</v>
      </c>
      <c r="Q7312" s="105">
        <f t="shared" si="2577"/>
        <v>30.076915333650572</v>
      </c>
      <c r="R7312" s="35"/>
    </row>
    <row r="7313" spans="1:18" x14ac:dyDescent="0.3">
      <c r="A7313" s="128"/>
      <c r="B7313" s="128"/>
      <c r="C7313" s="128"/>
      <c r="D7313" s="128"/>
      <c r="E7313" s="128"/>
      <c r="F7313" s="128"/>
      <c r="G7313" s="128"/>
      <c r="H7313" s="12" t="s">
        <v>62</v>
      </c>
      <c r="I7313" s="105">
        <f>SUM(I7312)</f>
        <v>2285520</v>
      </c>
      <c r="J7313" s="105">
        <f>SUM(J7312)</f>
        <v>2185520</v>
      </c>
      <c r="K7313" s="105">
        <f>SUM(K7312)</f>
        <v>0</v>
      </c>
      <c r="L7313" s="105">
        <f t="shared" si="2574"/>
        <v>657337</v>
      </c>
      <c r="M7313" s="105">
        <f>SUM(M7312)</f>
        <v>58059</v>
      </c>
      <c r="N7313" s="105">
        <f t="shared" ref="N7313:O7313" si="2586">SUM(N7312)</f>
        <v>299539</v>
      </c>
      <c r="O7313" s="105">
        <f t="shared" si="2586"/>
        <v>299739</v>
      </c>
      <c r="P7313" s="105">
        <f t="shared" si="2576"/>
        <v>657337</v>
      </c>
      <c r="Q7313" s="105">
        <f t="shared" si="2577"/>
        <v>30.076915333650572</v>
      </c>
      <c r="R7313" s="35"/>
    </row>
    <row r="7314" spans="1:18" s="34" customFormat="1" x14ac:dyDescent="0.3">
      <c r="A7314" s="49" t="s">
        <v>0</v>
      </c>
      <c r="B7314" s="49" t="s">
        <v>0</v>
      </c>
      <c r="C7314" s="49" t="s">
        <v>0</v>
      </c>
      <c r="D7314" s="49" t="s">
        <v>0</v>
      </c>
      <c r="E7314" s="49" t="s">
        <v>0</v>
      </c>
      <c r="F7314" s="49" t="s">
        <v>0</v>
      </c>
      <c r="G7314" s="49" t="s">
        <v>0</v>
      </c>
      <c r="H7314" s="21" t="s">
        <v>2593</v>
      </c>
      <c r="I7314" s="112">
        <f>SUM(I7308)</f>
        <v>2285520</v>
      </c>
      <c r="J7314" s="112">
        <f>SUM(J7308)</f>
        <v>2185520</v>
      </c>
      <c r="K7314" s="112">
        <f>SUM(K7308)</f>
        <v>0</v>
      </c>
      <c r="L7314" s="112">
        <f t="shared" si="2574"/>
        <v>657337</v>
      </c>
      <c r="M7314" s="112">
        <f>SUM(M7308)</f>
        <v>58059</v>
      </c>
      <c r="N7314" s="112">
        <f t="shared" ref="N7314:O7314" si="2587">SUM(N7308)</f>
        <v>299539</v>
      </c>
      <c r="O7314" s="112">
        <f t="shared" si="2587"/>
        <v>299739</v>
      </c>
      <c r="P7314" s="112">
        <f t="shared" si="2576"/>
        <v>657337</v>
      </c>
      <c r="Q7314" s="112">
        <f t="shared" si="2577"/>
        <v>30.076915333650572</v>
      </c>
      <c r="R7314" s="35"/>
    </row>
    <row r="7315" spans="1:18" x14ac:dyDescent="0.3">
      <c r="A7315" s="81" t="s">
        <v>0</v>
      </c>
      <c r="B7315" s="81" t="s">
        <v>0</v>
      </c>
      <c r="C7315" s="81" t="s">
        <v>0</v>
      </c>
      <c r="D7315" s="81" t="s">
        <v>0</v>
      </c>
      <c r="E7315" s="81" t="s">
        <v>0</v>
      </c>
      <c r="F7315" s="81" t="s">
        <v>0</v>
      </c>
      <c r="G7315" s="81" t="s">
        <v>0</v>
      </c>
      <c r="H7315" s="6" t="s">
        <v>152</v>
      </c>
      <c r="I7315" s="104">
        <f>I7309</f>
        <v>10</v>
      </c>
      <c r="J7315" s="104">
        <f>J7309</f>
        <v>10</v>
      </c>
      <c r="K7315" s="104"/>
      <c r="L7315" s="104"/>
      <c r="M7315" s="104"/>
      <c r="N7315" s="104"/>
      <c r="O7315" s="104"/>
      <c r="P7315" s="104"/>
      <c r="Q7315" s="104"/>
      <c r="R7315" s="35"/>
    </row>
    <row r="7316" spans="1:18" x14ac:dyDescent="0.3">
      <c r="A7316" s="81" t="s">
        <v>0</v>
      </c>
      <c r="B7316" s="81" t="s">
        <v>0</v>
      </c>
      <c r="C7316" s="81" t="s">
        <v>0</v>
      </c>
      <c r="D7316" s="81" t="s">
        <v>0</v>
      </c>
      <c r="E7316" s="81" t="s">
        <v>0</v>
      </c>
      <c r="F7316" s="81" t="s">
        <v>0</v>
      </c>
      <c r="G7316" s="81" t="s">
        <v>0</v>
      </c>
      <c r="H7316" s="14" t="s">
        <v>0</v>
      </c>
      <c r="I7316" s="107"/>
      <c r="J7316" s="107"/>
      <c r="K7316" s="107"/>
      <c r="L7316" s="107"/>
      <c r="M7316" s="107"/>
      <c r="N7316" s="107"/>
      <c r="O7316" s="107"/>
      <c r="P7316" s="107"/>
      <c r="Q7316" s="107"/>
      <c r="R7316" s="35"/>
    </row>
    <row r="7317" spans="1:18" s="34" customFormat="1" x14ac:dyDescent="0.3">
      <c r="A7317" s="49" t="s">
        <v>0</v>
      </c>
      <c r="B7317" s="49" t="s">
        <v>0</v>
      </c>
      <c r="C7317" s="49" t="s">
        <v>0</v>
      </c>
      <c r="D7317" s="49" t="s">
        <v>0</v>
      </c>
      <c r="E7317" s="49" t="s">
        <v>0</v>
      </c>
      <c r="F7317" s="49" t="s">
        <v>0</v>
      </c>
      <c r="G7317" s="49" t="s">
        <v>0</v>
      </c>
      <c r="H7317" s="21" t="s">
        <v>2594</v>
      </c>
      <c r="I7317" s="112">
        <f>SUM(I7314)</f>
        <v>2285520</v>
      </c>
      <c r="J7317" s="112">
        <f>SUM(J7314)</f>
        <v>2185520</v>
      </c>
      <c r="K7317" s="112">
        <f>SUM(K7314)</f>
        <v>0</v>
      </c>
      <c r="L7317" s="112">
        <f t="shared" si="2574"/>
        <v>657337</v>
      </c>
      <c r="M7317" s="112">
        <f>SUM(M7314)</f>
        <v>58059</v>
      </c>
      <c r="N7317" s="112">
        <f t="shared" ref="N7317:O7317" si="2588">SUM(N7314)</f>
        <v>299539</v>
      </c>
      <c r="O7317" s="112">
        <f t="shared" si="2588"/>
        <v>299739</v>
      </c>
      <c r="P7317" s="112">
        <f t="shared" si="2576"/>
        <v>657337</v>
      </c>
      <c r="Q7317" s="112">
        <f t="shared" si="2577"/>
        <v>30.076915333650572</v>
      </c>
      <c r="R7317" s="35"/>
    </row>
    <row r="7318" spans="1:18" x14ac:dyDescent="0.3">
      <c r="A7318" s="81" t="s">
        <v>0</v>
      </c>
      <c r="B7318" s="81" t="s">
        <v>0</v>
      </c>
      <c r="C7318" s="81" t="s">
        <v>0</v>
      </c>
      <c r="D7318" s="81" t="s">
        <v>0</v>
      </c>
      <c r="E7318" s="81" t="s">
        <v>0</v>
      </c>
      <c r="F7318" s="81" t="s">
        <v>0</v>
      </c>
      <c r="G7318" s="81" t="s">
        <v>0</v>
      </c>
      <c r="H7318" s="6" t="s">
        <v>179</v>
      </c>
      <c r="I7318" s="104">
        <f>I7315</f>
        <v>10</v>
      </c>
      <c r="J7318" s="104">
        <f>J7315</f>
        <v>10</v>
      </c>
      <c r="K7318" s="104"/>
      <c r="L7318" s="104"/>
      <c r="M7318" s="104"/>
      <c r="N7318" s="104"/>
      <c r="O7318" s="104"/>
      <c r="P7318" s="104"/>
      <c r="Q7318" s="104"/>
      <c r="R7318" s="35"/>
    </row>
    <row r="7319" spans="1:18" x14ac:dyDescent="0.3">
      <c r="A7319" s="41" t="s">
        <v>2595</v>
      </c>
      <c r="B7319" s="52" t="s">
        <v>0</v>
      </c>
      <c r="C7319" s="52" t="s">
        <v>0</v>
      </c>
      <c r="D7319" s="52" t="s">
        <v>0</v>
      </c>
      <c r="E7319" s="52" t="s">
        <v>0</v>
      </c>
      <c r="F7319" s="52" t="s">
        <v>0</v>
      </c>
      <c r="G7319" s="52" t="s">
        <v>0</v>
      </c>
      <c r="H7319" s="6" t="s">
        <v>2596</v>
      </c>
      <c r="I7319" s="102"/>
      <c r="J7319" s="102"/>
      <c r="K7319" s="102"/>
      <c r="L7319" s="102">
        <f t="shared" si="2574"/>
        <v>0</v>
      </c>
      <c r="M7319" s="102">
        <v>0</v>
      </c>
      <c r="N7319" s="102"/>
      <c r="O7319" s="102"/>
      <c r="P7319" s="102">
        <f t="shared" si="2576"/>
        <v>0</v>
      </c>
      <c r="Q7319" s="102" t="str">
        <f t="shared" si="2577"/>
        <v>-</v>
      </c>
      <c r="R7319" s="35"/>
    </row>
    <row r="7320" spans="1:18" ht="15" thickBot="1" x14ac:dyDescent="0.35">
      <c r="A7320" s="41" t="s">
        <v>2595</v>
      </c>
      <c r="B7320" s="41" t="s">
        <v>111</v>
      </c>
      <c r="C7320" s="40" t="s">
        <v>0</v>
      </c>
      <c r="D7320" s="40" t="s">
        <v>0</v>
      </c>
      <c r="E7320" s="52" t="s">
        <v>0</v>
      </c>
      <c r="F7320" s="52" t="s">
        <v>0</v>
      </c>
      <c r="G7320" s="52" t="s">
        <v>0</v>
      </c>
      <c r="H7320" s="6" t="s">
        <v>0</v>
      </c>
      <c r="I7320" s="102"/>
      <c r="J7320" s="102"/>
      <c r="K7320" s="102"/>
      <c r="L7320" s="102"/>
      <c r="M7320" s="102"/>
      <c r="N7320" s="102"/>
      <c r="O7320" s="102"/>
      <c r="P7320" s="102"/>
      <c r="Q7320" s="102"/>
      <c r="R7320" s="35"/>
    </row>
    <row r="7321" spans="1:18" s="34" customFormat="1" ht="31.2" thickBot="1" x14ac:dyDescent="0.35">
      <c r="A7321" s="45" t="s">
        <v>112</v>
      </c>
      <c r="B7321" s="45" t="s">
        <v>113</v>
      </c>
      <c r="C7321" s="45" t="s">
        <v>114</v>
      </c>
      <c r="D7321" s="46" t="s">
        <v>0</v>
      </c>
      <c r="E7321" s="45" t="s">
        <v>3014</v>
      </c>
      <c r="F7321" s="45" t="s">
        <v>115</v>
      </c>
      <c r="G7321" s="45" t="s">
        <v>116</v>
      </c>
      <c r="H7321" s="29" t="s">
        <v>1</v>
      </c>
      <c r="I7321" s="124" t="s">
        <v>3013</v>
      </c>
      <c r="J7321" s="124" t="s">
        <v>2</v>
      </c>
      <c r="K7321" s="124" t="s">
        <v>3097</v>
      </c>
      <c r="L7321" s="124" t="s">
        <v>3097</v>
      </c>
      <c r="M7321" s="124" t="s">
        <v>3098</v>
      </c>
      <c r="N7321" s="124" t="s">
        <v>3099</v>
      </c>
      <c r="O7321" s="124" t="s">
        <v>3100</v>
      </c>
      <c r="P7321" s="124" t="s">
        <v>3097</v>
      </c>
      <c r="Q7321" s="126" t="s">
        <v>3101</v>
      </c>
      <c r="R7321" s="35"/>
    </row>
    <row r="7322" spans="1:18" x14ac:dyDescent="0.3">
      <c r="A7322" s="50" t="s">
        <v>0</v>
      </c>
      <c r="B7322" s="50" t="s">
        <v>0</v>
      </c>
      <c r="C7322" s="50" t="s">
        <v>0</v>
      </c>
      <c r="D7322" s="51" t="s">
        <v>0</v>
      </c>
      <c r="E7322" s="51" t="s">
        <v>0</v>
      </c>
      <c r="F7322" s="86" t="s">
        <v>0</v>
      </c>
      <c r="G7322" s="87" t="s">
        <v>0</v>
      </c>
      <c r="H7322" s="8" t="s">
        <v>0</v>
      </c>
      <c r="I7322" s="103">
        <v>1</v>
      </c>
      <c r="J7322" s="103">
        <v>2</v>
      </c>
      <c r="K7322" s="103">
        <v>3</v>
      </c>
      <c r="L7322" s="103" t="s">
        <v>3</v>
      </c>
      <c r="M7322" s="103">
        <v>5</v>
      </c>
      <c r="N7322" s="103">
        <v>6</v>
      </c>
      <c r="O7322" s="103">
        <v>7</v>
      </c>
      <c r="P7322" s="103" t="s">
        <v>3102</v>
      </c>
      <c r="Q7322" s="103">
        <v>9</v>
      </c>
      <c r="R7322" s="35"/>
    </row>
    <row r="7323" spans="1:18" x14ac:dyDescent="0.3">
      <c r="A7323" s="41" t="s">
        <v>2595</v>
      </c>
      <c r="B7323" s="41" t="s">
        <v>111</v>
      </c>
      <c r="C7323" s="40" t="s">
        <v>117</v>
      </c>
      <c r="D7323" s="40" t="s">
        <v>2597</v>
      </c>
      <c r="E7323" s="52" t="s">
        <v>0</v>
      </c>
      <c r="F7323" s="52" t="s">
        <v>0</v>
      </c>
      <c r="G7323" s="52" t="s">
        <v>0</v>
      </c>
      <c r="H7323" s="6" t="s">
        <v>2596</v>
      </c>
      <c r="I7323" s="102"/>
      <c r="J7323" s="102"/>
      <c r="K7323" s="102"/>
      <c r="L7323" s="102">
        <f t="shared" si="2574"/>
        <v>0</v>
      </c>
      <c r="M7323" s="102">
        <v>0</v>
      </c>
      <c r="N7323" s="102"/>
      <c r="O7323" s="102"/>
      <c r="P7323" s="102">
        <f t="shared" si="2576"/>
        <v>0</v>
      </c>
      <c r="Q7323" s="102" t="str">
        <f t="shared" si="2577"/>
        <v>-</v>
      </c>
      <c r="R7323" s="35"/>
    </row>
    <row r="7324" spans="1:18" s="34" customFormat="1" ht="20.399999999999999" x14ac:dyDescent="0.3">
      <c r="A7324" s="43" t="s">
        <v>0</v>
      </c>
      <c r="B7324" s="43" t="s">
        <v>0</v>
      </c>
      <c r="C7324" s="43" t="s">
        <v>0</v>
      </c>
      <c r="D7324" s="49" t="s">
        <v>0</v>
      </c>
      <c r="E7324" s="49" t="s">
        <v>0</v>
      </c>
      <c r="F7324" s="49" t="s">
        <v>0</v>
      </c>
      <c r="G7324" s="49" t="s">
        <v>0</v>
      </c>
      <c r="H7324" s="21" t="s">
        <v>26</v>
      </c>
      <c r="I7324" s="112">
        <f>SUM(I7325,I7335,I7333)</f>
        <v>404546</v>
      </c>
      <c r="J7324" s="112">
        <f>SUM(J7325,J7335,J7333)</f>
        <v>404546</v>
      </c>
      <c r="K7324" s="112">
        <f>SUM(K7325,K7335,K7333)</f>
        <v>0</v>
      </c>
      <c r="L7324" s="112">
        <f t="shared" si="2574"/>
        <v>99764</v>
      </c>
      <c r="M7324" s="112">
        <f>SUM(M7325,M7335,M7333)</f>
        <v>26020</v>
      </c>
      <c r="N7324" s="112">
        <f t="shared" ref="N7324:O7324" si="2589">SUM(N7325,N7335,N7333)</f>
        <v>39072</v>
      </c>
      <c r="O7324" s="112">
        <f t="shared" si="2589"/>
        <v>34672</v>
      </c>
      <c r="P7324" s="112">
        <f t="shared" si="2576"/>
        <v>99764</v>
      </c>
      <c r="Q7324" s="112">
        <f t="shared" si="2577"/>
        <v>24.660730794520276</v>
      </c>
      <c r="R7324" s="35"/>
    </row>
    <row r="7325" spans="1:18" x14ac:dyDescent="0.3">
      <c r="A7325" s="40" t="s">
        <v>2595</v>
      </c>
      <c r="B7325" s="40" t="s">
        <v>111</v>
      </c>
      <c r="C7325" s="40" t="s">
        <v>117</v>
      </c>
      <c r="D7325" s="40" t="s">
        <v>2597</v>
      </c>
      <c r="E7325" s="52" t="s">
        <v>119</v>
      </c>
      <c r="F7325" s="52" t="s">
        <v>0</v>
      </c>
      <c r="G7325" s="52" t="s">
        <v>0</v>
      </c>
      <c r="H7325" s="6" t="s">
        <v>5</v>
      </c>
      <c r="I7325" s="104">
        <f>SUM(I7326,I7327)</f>
        <v>299709</v>
      </c>
      <c r="J7325" s="104">
        <f>SUM(J7326,J7327)</f>
        <v>299709</v>
      </c>
      <c r="K7325" s="104">
        <f>SUM(K7326,K7327)</f>
        <v>0</v>
      </c>
      <c r="L7325" s="104">
        <f t="shared" si="2574"/>
        <v>73391</v>
      </c>
      <c r="M7325" s="104">
        <f>SUM(M7326,M7327)</f>
        <v>23647</v>
      </c>
      <c r="N7325" s="104">
        <f t="shared" ref="N7325:O7325" si="2590">SUM(N7326,N7327)</f>
        <v>24872</v>
      </c>
      <c r="O7325" s="104">
        <f t="shared" si="2590"/>
        <v>24872</v>
      </c>
      <c r="P7325" s="104">
        <f t="shared" si="2576"/>
        <v>73391</v>
      </c>
      <c r="Q7325" s="104">
        <f t="shared" si="2577"/>
        <v>24.487419463546306</v>
      </c>
      <c r="R7325" s="35"/>
    </row>
    <row r="7326" spans="1:18" x14ac:dyDescent="0.3">
      <c r="A7326" s="40" t="s">
        <v>2595</v>
      </c>
      <c r="B7326" s="40" t="s">
        <v>111</v>
      </c>
      <c r="C7326" s="40" t="s">
        <v>117</v>
      </c>
      <c r="D7326" s="40" t="s">
        <v>2597</v>
      </c>
      <c r="E7326" s="88" t="s">
        <v>3015</v>
      </c>
      <c r="F7326" s="40"/>
      <c r="G7326" s="81" t="s">
        <v>3058</v>
      </c>
      <c r="H7326" s="9" t="s">
        <v>6</v>
      </c>
      <c r="I7326" s="102">
        <v>269029</v>
      </c>
      <c r="J7326" s="102">
        <v>269029</v>
      </c>
      <c r="K7326" s="102"/>
      <c r="L7326" s="102">
        <f t="shared" si="2574"/>
        <v>67922</v>
      </c>
      <c r="M7326" s="102">
        <v>21922</v>
      </c>
      <c r="N7326" s="102">
        <v>23000</v>
      </c>
      <c r="O7326" s="102">
        <v>23000</v>
      </c>
      <c r="P7326" s="102">
        <f t="shared" si="2576"/>
        <v>67922</v>
      </c>
      <c r="Q7326" s="102">
        <f t="shared" si="2577"/>
        <v>25.247092320902208</v>
      </c>
      <c r="R7326" s="35"/>
    </row>
    <row r="7327" spans="1:18" x14ac:dyDescent="0.3">
      <c r="A7327" s="41" t="s">
        <v>2595</v>
      </c>
      <c r="B7327" s="41" t="s">
        <v>111</v>
      </c>
      <c r="C7327" s="41" t="s">
        <v>117</v>
      </c>
      <c r="D7327" s="41" t="s">
        <v>2597</v>
      </c>
      <c r="E7327" s="41" t="s">
        <v>120</v>
      </c>
      <c r="F7327" s="40" t="s">
        <v>0</v>
      </c>
      <c r="G7327" s="81" t="s">
        <v>0</v>
      </c>
      <c r="H7327" s="6" t="s">
        <v>7</v>
      </c>
      <c r="I7327" s="104">
        <f>SUM(I7328:I7332)</f>
        <v>30680</v>
      </c>
      <c r="J7327" s="104">
        <f t="shared" ref="J7327:O7327" si="2591">SUM(J7328:J7332)</f>
        <v>30680</v>
      </c>
      <c r="K7327" s="104">
        <f t="shared" si="2591"/>
        <v>0</v>
      </c>
      <c r="L7327" s="104">
        <f t="shared" si="2574"/>
        <v>5469</v>
      </c>
      <c r="M7327" s="104">
        <f t="shared" si="2591"/>
        <v>1725</v>
      </c>
      <c r="N7327" s="104">
        <f t="shared" si="2591"/>
        <v>1872</v>
      </c>
      <c r="O7327" s="104">
        <f t="shared" si="2591"/>
        <v>1872</v>
      </c>
      <c r="P7327" s="104">
        <f t="shared" si="2576"/>
        <v>5469</v>
      </c>
      <c r="Q7327" s="104">
        <f t="shared" si="2577"/>
        <v>17.825945241199477</v>
      </c>
      <c r="R7327" s="35"/>
    </row>
    <row r="7328" spans="1:18" x14ac:dyDescent="0.3">
      <c r="A7328" s="40" t="s">
        <v>2595</v>
      </c>
      <c r="B7328" s="40" t="s">
        <v>111</v>
      </c>
      <c r="C7328" s="40" t="s">
        <v>117</v>
      </c>
      <c r="D7328" s="40" t="s">
        <v>2597</v>
      </c>
      <c r="E7328" s="88" t="s">
        <v>3016</v>
      </c>
      <c r="F7328" s="40" t="s">
        <v>2598</v>
      </c>
      <c r="G7328" s="81" t="s">
        <v>3058</v>
      </c>
      <c r="H7328" s="9" t="s">
        <v>9</v>
      </c>
      <c r="I7328" s="102">
        <v>5600</v>
      </c>
      <c r="J7328" s="102">
        <v>5600</v>
      </c>
      <c r="K7328" s="102"/>
      <c r="L7328" s="102">
        <f t="shared" si="2574"/>
        <v>1116</v>
      </c>
      <c r="M7328" s="102">
        <v>372</v>
      </c>
      <c r="N7328" s="102">
        <v>372</v>
      </c>
      <c r="O7328" s="102">
        <v>372</v>
      </c>
      <c r="P7328" s="102">
        <f t="shared" si="2576"/>
        <v>1116</v>
      </c>
      <c r="Q7328" s="102">
        <f t="shared" si="2577"/>
        <v>19.928571428571431</v>
      </c>
      <c r="R7328" s="35"/>
    </row>
    <row r="7329" spans="1:18" x14ac:dyDescent="0.3">
      <c r="A7329" s="40" t="s">
        <v>2595</v>
      </c>
      <c r="B7329" s="40" t="s">
        <v>111</v>
      </c>
      <c r="C7329" s="40" t="s">
        <v>117</v>
      </c>
      <c r="D7329" s="40" t="s">
        <v>2597</v>
      </c>
      <c r="E7329" s="88" t="s">
        <v>3016</v>
      </c>
      <c r="F7329" s="40" t="s">
        <v>2599</v>
      </c>
      <c r="G7329" s="81" t="s">
        <v>3058</v>
      </c>
      <c r="H7329" s="9" t="s">
        <v>12</v>
      </c>
      <c r="I7329" s="102">
        <v>17100</v>
      </c>
      <c r="J7329" s="102">
        <v>17100</v>
      </c>
      <c r="K7329" s="102"/>
      <c r="L7329" s="102">
        <f t="shared" si="2574"/>
        <v>4353</v>
      </c>
      <c r="M7329" s="102">
        <v>1353</v>
      </c>
      <c r="N7329" s="102">
        <v>1500</v>
      </c>
      <c r="O7329" s="102">
        <v>1500</v>
      </c>
      <c r="P7329" s="102">
        <f t="shared" si="2576"/>
        <v>4353</v>
      </c>
      <c r="Q7329" s="102">
        <f t="shared" si="2577"/>
        <v>25.456140350877192</v>
      </c>
      <c r="R7329" s="35"/>
    </row>
    <row r="7330" spans="1:18" x14ac:dyDescent="0.3">
      <c r="A7330" s="40" t="s">
        <v>2595</v>
      </c>
      <c r="B7330" s="40" t="s">
        <v>111</v>
      </c>
      <c r="C7330" s="40" t="s">
        <v>117</v>
      </c>
      <c r="D7330" s="40" t="s">
        <v>2597</v>
      </c>
      <c r="E7330" s="88" t="s">
        <v>3016</v>
      </c>
      <c r="F7330" s="40" t="s">
        <v>2600</v>
      </c>
      <c r="G7330" s="81" t="s">
        <v>3058</v>
      </c>
      <c r="H7330" s="9" t="s">
        <v>10</v>
      </c>
      <c r="I7330" s="102">
        <v>4200</v>
      </c>
      <c r="J7330" s="102">
        <v>4200</v>
      </c>
      <c r="K7330" s="102"/>
      <c r="L7330" s="102">
        <f t="shared" si="2574"/>
        <v>0</v>
      </c>
      <c r="M7330" s="102">
        <v>0</v>
      </c>
      <c r="N7330" s="102"/>
      <c r="O7330" s="102"/>
      <c r="P7330" s="102">
        <f t="shared" si="2576"/>
        <v>0</v>
      </c>
      <c r="Q7330" s="102">
        <f t="shared" si="2577"/>
        <v>0</v>
      </c>
      <c r="R7330" s="35"/>
    </row>
    <row r="7331" spans="1:18" x14ac:dyDescent="0.3">
      <c r="A7331" s="40" t="s">
        <v>2595</v>
      </c>
      <c r="B7331" s="40" t="s">
        <v>111</v>
      </c>
      <c r="C7331" s="40" t="s">
        <v>117</v>
      </c>
      <c r="D7331" s="40" t="s">
        <v>2597</v>
      </c>
      <c r="E7331" s="88" t="s">
        <v>3016</v>
      </c>
      <c r="F7331" s="40" t="s">
        <v>2601</v>
      </c>
      <c r="G7331" s="81" t="s">
        <v>3058</v>
      </c>
      <c r="H7331" s="9" t="s">
        <v>8</v>
      </c>
      <c r="I7331" s="102">
        <v>0</v>
      </c>
      <c r="J7331" s="102">
        <v>0</v>
      </c>
      <c r="K7331" s="102"/>
      <c r="L7331" s="102">
        <f t="shared" si="2574"/>
        <v>0</v>
      </c>
      <c r="M7331" s="102">
        <v>0</v>
      </c>
      <c r="N7331" s="102"/>
      <c r="O7331" s="102"/>
      <c r="P7331" s="102">
        <f t="shared" si="2576"/>
        <v>0</v>
      </c>
      <c r="Q7331" s="102" t="str">
        <f t="shared" si="2577"/>
        <v>-</v>
      </c>
      <c r="R7331" s="35"/>
    </row>
    <row r="7332" spans="1:18" x14ac:dyDescent="0.3">
      <c r="A7332" s="40" t="s">
        <v>2595</v>
      </c>
      <c r="B7332" s="40" t="s">
        <v>111</v>
      </c>
      <c r="C7332" s="40" t="s">
        <v>117</v>
      </c>
      <c r="D7332" s="40" t="s">
        <v>2597</v>
      </c>
      <c r="E7332" s="88" t="s">
        <v>3016</v>
      </c>
      <c r="F7332" s="40" t="s">
        <v>2602</v>
      </c>
      <c r="G7332" s="81" t="s">
        <v>3058</v>
      </c>
      <c r="H7332" s="9" t="s">
        <v>11</v>
      </c>
      <c r="I7332" s="102">
        <v>3780</v>
      </c>
      <c r="J7332" s="102">
        <v>3780</v>
      </c>
      <c r="K7332" s="102"/>
      <c r="L7332" s="102">
        <f t="shared" si="2574"/>
        <v>0</v>
      </c>
      <c r="M7332" s="102">
        <v>0</v>
      </c>
      <c r="N7332" s="102"/>
      <c r="O7332" s="102"/>
      <c r="P7332" s="102">
        <f t="shared" si="2576"/>
        <v>0</v>
      </c>
      <c r="Q7332" s="102">
        <f t="shared" si="2577"/>
        <v>0</v>
      </c>
      <c r="R7332" s="35"/>
    </row>
    <row r="7333" spans="1:18" x14ac:dyDescent="0.3">
      <c r="A7333" s="40" t="s">
        <v>2595</v>
      </c>
      <c r="B7333" s="40" t="s">
        <v>111</v>
      </c>
      <c r="C7333" s="40" t="s">
        <v>117</v>
      </c>
      <c r="D7333" s="40" t="s">
        <v>2597</v>
      </c>
      <c r="E7333" s="52" t="s">
        <v>124</v>
      </c>
      <c r="F7333" s="52" t="s">
        <v>0</v>
      </c>
      <c r="G7333" s="52" t="s">
        <v>0</v>
      </c>
      <c r="H7333" s="6" t="s">
        <v>14</v>
      </c>
      <c r="I7333" s="104">
        <f t="shared" ref="I7333:O7333" si="2592">SUM(I7334)</f>
        <v>27198</v>
      </c>
      <c r="J7333" s="104">
        <f t="shared" si="2592"/>
        <v>27198</v>
      </c>
      <c r="K7333" s="104">
        <f t="shared" si="2592"/>
        <v>0</v>
      </c>
      <c r="L7333" s="104">
        <f t="shared" si="2574"/>
        <v>8303</v>
      </c>
      <c r="M7333" s="104">
        <f t="shared" si="2592"/>
        <v>2303</v>
      </c>
      <c r="N7333" s="104">
        <f t="shared" si="2592"/>
        <v>3500</v>
      </c>
      <c r="O7333" s="104">
        <f t="shared" si="2592"/>
        <v>2500</v>
      </c>
      <c r="P7333" s="104">
        <f t="shared" si="2576"/>
        <v>8303</v>
      </c>
      <c r="Q7333" s="104">
        <f t="shared" si="2577"/>
        <v>30.527979998529304</v>
      </c>
      <c r="R7333" s="35"/>
    </row>
    <row r="7334" spans="1:18" x14ac:dyDescent="0.3">
      <c r="A7334" s="40" t="s">
        <v>2595</v>
      </c>
      <c r="B7334" s="40" t="s">
        <v>111</v>
      </c>
      <c r="C7334" s="40" t="s">
        <v>117</v>
      </c>
      <c r="D7334" s="40" t="s">
        <v>2597</v>
      </c>
      <c r="E7334" s="88" t="s">
        <v>3017</v>
      </c>
      <c r="F7334" s="40"/>
      <c r="G7334" s="81" t="s">
        <v>3058</v>
      </c>
      <c r="H7334" s="9" t="s">
        <v>15</v>
      </c>
      <c r="I7334" s="102">
        <v>27198</v>
      </c>
      <c r="J7334" s="102">
        <v>27198</v>
      </c>
      <c r="K7334" s="102"/>
      <c r="L7334" s="102">
        <f t="shared" si="2574"/>
        <v>8303</v>
      </c>
      <c r="M7334" s="102">
        <v>2303</v>
      </c>
      <c r="N7334" s="102">
        <v>3500</v>
      </c>
      <c r="O7334" s="102">
        <v>2500</v>
      </c>
      <c r="P7334" s="102">
        <f t="shared" si="2576"/>
        <v>8303</v>
      </c>
      <c r="Q7334" s="102">
        <f t="shared" si="2577"/>
        <v>30.527979998529304</v>
      </c>
      <c r="R7334" s="35"/>
    </row>
    <row r="7335" spans="1:18" x14ac:dyDescent="0.3">
      <c r="A7335" s="40" t="s">
        <v>2595</v>
      </c>
      <c r="B7335" s="40" t="s">
        <v>111</v>
      </c>
      <c r="C7335" s="40" t="s">
        <v>117</v>
      </c>
      <c r="D7335" s="40" t="s">
        <v>2597</v>
      </c>
      <c r="E7335" s="52" t="s">
        <v>125</v>
      </c>
      <c r="F7335" s="52" t="s">
        <v>0</v>
      </c>
      <c r="G7335" s="52" t="s">
        <v>0</v>
      </c>
      <c r="H7335" s="6" t="s">
        <v>16</v>
      </c>
      <c r="I7335" s="104">
        <f t="shared" ref="I7335:O7335" si="2593">SUM(I7336:I7344)</f>
        <v>77639</v>
      </c>
      <c r="J7335" s="104">
        <f t="shared" si="2593"/>
        <v>77639</v>
      </c>
      <c r="K7335" s="104">
        <f t="shared" si="2593"/>
        <v>0</v>
      </c>
      <c r="L7335" s="104">
        <f t="shared" si="2574"/>
        <v>18070</v>
      </c>
      <c r="M7335" s="104">
        <f t="shared" si="2593"/>
        <v>70</v>
      </c>
      <c r="N7335" s="104">
        <f t="shared" si="2593"/>
        <v>10700</v>
      </c>
      <c r="O7335" s="104">
        <f t="shared" si="2593"/>
        <v>7300</v>
      </c>
      <c r="P7335" s="104">
        <f t="shared" si="2576"/>
        <v>18070</v>
      </c>
      <c r="Q7335" s="104">
        <f t="shared" si="2577"/>
        <v>23.274385296049665</v>
      </c>
      <c r="R7335" s="35"/>
    </row>
    <row r="7336" spans="1:18" x14ac:dyDescent="0.3">
      <c r="A7336" s="40" t="s">
        <v>2595</v>
      </c>
      <c r="B7336" s="40" t="s">
        <v>111</v>
      </c>
      <c r="C7336" s="40" t="s">
        <v>117</v>
      </c>
      <c r="D7336" s="40" t="s">
        <v>2597</v>
      </c>
      <c r="E7336" s="88" t="s">
        <v>3018</v>
      </c>
      <c r="F7336" s="40"/>
      <c r="G7336" s="81" t="s">
        <v>3058</v>
      </c>
      <c r="H7336" s="9" t="s">
        <v>17</v>
      </c>
      <c r="I7336" s="102">
        <v>400</v>
      </c>
      <c r="J7336" s="102">
        <v>400</v>
      </c>
      <c r="K7336" s="102"/>
      <c r="L7336" s="102">
        <f t="shared" si="2574"/>
        <v>0</v>
      </c>
      <c r="M7336" s="102">
        <v>0</v>
      </c>
      <c r="N7336" s="102"/>
      <c r="O7336" s="102"/>
      <c r="P7336" s="102">
        <f t="shared" si="2576"/>
        <v>0</v>
      </c>
      <c r="Q7336" s="102">
        <f t="shared" si="2577"/>
        <v>0</v>
      </c>
      <c r="R7336" s="35"/>
    </row>
    <row r="7337" spans="1:18" x14ac:dyDescent="0.3">
      <c r="A7337" s="40" t="s">
        <v>2595</v>
      </c>
      <c r="B7337" s="40" t="s">
        <v>111</v>
      </c>
      <c r="C7337" s="40" t="s">
        <v>117</v>
      </c>
      <c r="D7337" s="40" t="s">
        <v>2597</v>
      </c>
      <c r="E7337" s="88" t="s">
        <v>3031</v>
      </c>
      <c r="F7337" s="40"/>
      <c r="G7337" s="81" t="s">
        <v>3058</v>
      </c>
      <c r="H7337" s="9" t="s">
        <v>18</v>
      </c>
      <c r="I7337" s="102">
        <v>8464</v>
      </c>
      <c r="J7337" s="102">
        <v>8464</v>
      </c>
      <c r="K7337" s="102"/>
      <c r="L7337" s="102">
        <f t="shared" si="2574"/>
        <v>4000</v>
      </c>
      <c r="M7337" s="102">
        <v>0</v>
      </c>
      <c r="N7337" s="102">
        <v>3000</v>
      </c>
      <c r="O7337" s="102">
        <v>1000</v>
      </c>
      <c r="P7337" s="102">
        <f t="shared" si="2576"/>
        <v>4000</v>
      </c>
      <c r="Q7337" s="102">
        <f t="shared" si="2577"/>
        <v>47.258979206049148</v>
      </c>
      <c r="R7337" s="35"/>
    </row>
    <row r="7338" spans="1:18" x14ac:dyDescent="0.3">
      <c r="A7338" s="40" t="s">
        <v>2595</v>
      </c>
      <c r="B7338" s="40" t="s">
        <v>111</v>
      </c>
      <c r="C7338" s="40" t="s">
        <v>117</v>
      </c>
      <c r="D7338" s="40" t="s">
        <v>2597</v>
      </c>
      <c r="E7338" s="88" t="s">
        <v>3032</v>
      </c>
      <c r="F7338" s="40"/>
      <c r="G7338" s="81" t="s">
        <v>3058</v>
      </c>
      <c r="H7338" s="9" t="s">
        <v>19</v>
      </c>
      <c r="I7338" s="102">
        <v>6000</v>
      </c>
      <c r="J7338" s="102">
        <v>6000</v>
      </c>
      <c r="K7338" s="102"/>
      <c r="L7338" s="102">
        <f t="shared" si="2574"/>
        <v>3000</v>
      </c>
      <c r="M7338" s="102">
        <v>0</v>
      </c>
      <c r="N7338" s="102">
        <v>2000</v>
      </c>
      <c r="O7338" s="102">
        <v>1000</v>
      </c>
      <c r="P7338" s="102">
        <f t="shared" si="2576"/>
        <v>3000</v>
      </c>
      <c r="Q7338" s="102">
        <f t="shared" si="2577"/>
        <v>50</v>
      </c>
      <c r="R7338" s="35"/>
    </row>
    <row r="7339" spans="1:18" x14ac:dyDescent="0.3">
      <c r="A7339" s="40" t="s">
        <v>2595</v>
      </c>
      <c r="B7339" s="40" t="s">
        <v>111</v>
      </c>
      <c r="C7339" s="40" t="s">
        <v>117</v>
      </c>
      <c r="D7339" s="40" t="s">
        <v>2597</v>
      </c>
      <c r="E7339" s="88" t="s">
        <v>3026</v>
      </c>
      <c r="F7339" s="40"/>
      <c r="G7339" s="81" t="s">
        <v>3058</v>
      </c>
      <c r="H7339" s="9" t="s">
        <v>20</v>
      </c>
      <c r="I7339" s="102">
        <v>9000</v>
      </c>
      <c r="J7339" s="102">
        <v>9000</v>
      </c>
      <c r="K7339" s="102"/>
      <c r="L7339" s="102">
        <f t="shared" si="2574"/>
        <v>2000</v>
      </c>
      <c r="M7339" s="102">
        <v>0</v>
      </c>
      <c r="N7339" s="102">
        <v>1000</v>
      </c>
      <c r="O7339" s="102">
        <v>1000</v>
      </c>
      <c r="P7339" s="102">
        <f t="shared" si="2576"/>
        <v>2000</v>
      </c>
      <c r="Q7339" s="102">
        <f t="shared" si="2577"/>
        <v>22.222222222222221</v>
      </c>
      <c r="R7339" s="35"/>
    </row>
    <row r="7340" spans="1:18" x14ac:dyDescent="0.3">
      <c r="A7340" s="40" t="s">
        <v>2595</v>
      </c>
      <c r="B7340" s="40" t="s">
        <v>111</v>
      </c>
      <c r="C7340" s="40" t="s">
        <v>117</v>
      </c>
      <c r="D7340" s="40" t="s">
        <v>2597</v>
      </c>
      <c r="E7340" s="88" t="s">
        <v>3033</v>
      </c>
      <c r="F7340" s="40"/>
      <c r="G7340" s="81" t="s">
        <v>3058</v>
      </c>
      <c r="H7340" s="9" t="s">
        <v>21</v>
      </c>
      <c r="I7340" s="102">
        <v>2600</v>
      </c>
      <c r="J7340" s="102">
        <v>2600</v>
      </c>
      <c r="K7340" s="102"/>
      <c r="L7340" s="102">
        <f t="shared" si="2574"/>
        <v>500</v>
      </c>
      <c r="M7340" s="102">
        <v>0</v>
      </c>
      <c r="N7340" s="102">
        <v>300</v>
      </c>
      <c r="O7340" s="102">
        <v>200</v>
      </c>
      <c r="P7340" s="102">
        <f t="shared" si="2576"/>
        <v>500</v>
      </c>
      <c r="Q7340" s="102">
        <f t="shared" si="2577"/>
        <v>19.230769230769234</v>
      </c>
      <c r="R7340" s="35"/>
    </row>
    <row r="7341" spans="1:18" x14ac:dyDescent="0.3">
      <c r="A7341" s="40" t="s">
        <v>2595</v>
      </c>
      <c r="B7341" s="40" t="s">
        <v>111</v>
      </c>
      <c r="C7341" s="40" t="s">
        <v>117</v>
      </c>
      <c r="D7341" s="40" t="s">
        <v>2597</v>
      </c>
      <c r="E7341" s="88" t="s">
        <v>3034</v>
      </c>
      <c r="F7341" s="40"/>
      <c r="G7341" s="81" t="s">
        <v>3058</v>
      </c>
      <c r="H7341" s="9" t="s">
        <v>22</v>
      </c>
      <c r="I7341" s="102">
        <v>40000</v>
      </c>
      <c r="J7341" s="102">
        <v>40000</v>
      </c>
      <c r="K7341" s="102"/>
      <c r="L7341" s="102">
        <f t="shared" si="2574"/>
        <v>6000</v>
      </c>
      <c r="M7341" s="102">
        <v>0</v>
      </c>
      <c r="N7341" s="102">
        <v>3000</v>
      </c>
      <c r="O7341" s="102">
        <v>3000</v>
      </c>
      <c r="P7341" s="102">
        <f t="shared" si="2576"/>
        <v>6000</v>
      </c>
      <c r="Q7341" s="102">
        <f t="shared" si="2577"/>
        <v>15</v>
      </c>
      <c r="R7341" s="35"/>
    </row>
    <row r="7342" spans="1:18" x14ac:dyDescent="0.3">
      <c r="A7342" s="40" t="s">
        <v>2595</v>
      </c>
      <c r="B7342" s="40" t="s">
        <v>111</v>
      </c>
      <c r="C7342" s="40" t="s">
        <v>117</v>
      </c>
      <c r="D7342" s="40" t="s">
        <v>2597</v>
      </c>
      <c r="E7342" s="88" t="s">
        <v>3035</v>
      </c>
      <c r="F7342" s="40"/>
      <c r="G7342" s="81" t="s">
        <v>3058</v>
      </c>
      <c r="H7342" s="9" t="s">
        <v>23</v>
      </c>
      <c r="I7342" s="102">
        <v>2000</v>
      </c>
      <c r="J7342" s="102">
        <v>2000</v>
      </c>
      <c r="K7342" s="102"/>
      <c r="L7342" s="102">
        <f t="shared" si="2574"/>
        <v>700</v>
      </c>
      <c r="M7342" s="102">
        <v>0</v>
      </c>
      <c r="N7342" s="102">
        <v>200</v>
      </c>
      <c r="O7342" s="102">
        <v>500</v>
      </c>
      <c r="P7342" s="102">
        <f t="shared" si="2576"/>
        <v>700</v>
      </c>
      <c r="Q7342" s="102">
        <f t="shared" si="2577"/>
        <v>35</v>
      </c>
      <c r="R7342" s="35"/>
    </row>
    <row r="7343" spans="1:18" x14ac:dyDescent="0.3">
      <c r="A7343" s="40" t="s">
        <v>2595</v>
      </c>
      <c r="B7343" s="40" t="s">
        <v>111</v>
      </c>
      <c r="C7343" s="40" t="s">
        <v>117</v>
      </c>
      <c r="D7343" s="40" t="s">
        <v>2597</v>
      </c>
      <c r="E7343" s="88" t="s">
        <v>3036</v>
      </c>
      <c r="F7343" s="40"/>
      <c r="G7343" s="81" t="s">
        <v>3058</v>
      </c>
      <c r="H7343" s="9" t="s">
        <v>24</v>
      </c>
      <c r="I7343" s="102">
        <v>2200</v>
      </c>
      <c r="J7343" s="102">
        <v>2200</v>
      </c>
      <c r="K7343" s="102"/>
      <c r="L7343" s="102">
        <f t="shared" si="2574"/>
        <v>0</v>
      </c>
      <c r="M7343" s="102">
        <v>0</v>
      </c>
      <c r="N7343" s="102"/>
      <c r="O7343" s="102"/>
      <c r="P7343" s="102">
        <f t="shared" si="2576"/>
        <v>0</v>
      </c>
      <c r="Q7343" s="102">
        <f t="shared" si="2577"/>
        <v>0</v>
      </c>
      <c r="R7343" s="35"/>
    </row>
    <row r="7344" spans="1:18" x14ac:dyDescent="0.3">
      <c r="A7344" s="41" t="s">
        <v>2595</v>
      </c>
      <c r="B7344" s="41" t="s">
        <v>111</v>
      </c>
      <c r="C7344" s="41" t="s">
        <v>117</v>
      </c>
      <c r="D7344" s="41" t="s">
        <v>2597</v>
      </c>
      <c r="E7344" s="41" t="s">
        <v>127</v>
      </c>
      <c r="F7344" s="40" t="s">
        <v>0</v>
      </c>
      <c r="G7344" s="81" t="s">
        <v>0</v>
      </c>
      <c r="H7344" s="6" t="s">
        <v>25</v>
      </c>
      <c r="I7344" s="104">
        <f t="shared" ref="I7344:O7344" si="2594">SUM(I7345:I7347)</f>
        <v>6975</v>
      </c>
      <c r="J7344" s="104">
        <f t="shared" si="2594"/>
        <v>6975</v>
      </c>
      <c r="K7344" s="104">
        <f t="shared" si="2594"/>
        <v>0</v>
      </c>
      <c r="L7344" s="104">
        <f t="shared" ref="L7344:L7407" si="2595">SUM(M7344:O7344)</f>
        <v>1870</v>
      </c>
      <c r="M7344" s="104">
        <f t="shared" si="2594"/>
        <v>70</v>
      </c>
      <c r="N7344" s="104">
        <f t="shared" si="2594"/>
        <v>1200</v>
      </c>
      <c r="O7344" s="104">
        <f t="shared" si="2594"/>
        <v>600</v>
      </c>
      <c r="P7344" s="104">
        <f t="shared" si="2576"/>
        <v>1870</v>
      </c>
      <c r="Q7344" s="104">
        <f t="shared" si="2577"/>
        <v>26.810035842293907</v>
      </c>
      <c r="R7344" s="35"/>
    </row>
    <row r="7345" spans="1:18" x14ac:dyDescent="0.3">
      <c r="A7345" s="40" t="s">
        <v>2595</v>
      </c>
      <c r="B7345" s="40" t="s">
        <v>111</v>
      </c>
      <c r="C7345" s="40" t="s">
        <v>117</v>
      </c>
      <c r="D7345" s="40" t="s">
        <v>2597</v>
      </c>
      <c r="E7345" s="88" t="s">
        <v>3019</v>
      </c>
      <c r="F7345" s="40"/>
      <c r="G7345" s="81" t="s">
        <v>3058</v>
      </c>
      <c r="H7345" s="9" t="s">
        <v>25</v>
      </c>
      <c r="I7345" s="102">
        <v>4500</v>
      </c>
      <c r="J7345" s="102">
        <v>4500</v>
      </c>
      <c r="K7345" s="102"/>
      <c r="L7345" s="102">
        <f t="shared" si="2595"/>
        <v>1500</v>
      </c>
      <c r="M7345" s="102">
        <v>0</v>
      </c>
      <c r="N7345" s="102">
        <v>1000</v>
      </c>
      <c r="O7345" s="102">
        <v>500</v>
      </c>
      <c r="P7345" s="102">
        <f t="shared" si="2576"/>
        <v>1500</v>
      </c>
      <c r="Q7345" s="102">
        <f t="shared" si="2577"/>
        <v>33.333333333333329</v>
      </c>
      <c r="R7345" s="35"/>
    </row>
    <row r="7346" spans="1:18" x14ac:dyDescent="0.3">
      <c r="A7346" s="40" t="s">
        <v>2595</v>
      </c>
      <c r="B7346" s="40" t="s">
        <v>111</v>
      </c>
      <c r="C7346" s="40" t="s">
        <v>117</v>
      </c>
      <c r="D7346" s="40" t="s">
        <v>2597</v>
      </c>
      <c r="E7346" s="88" t="s">
        <v>3019</v>
      </c>
      <c r="F7346" s="40" t="s">
        <v>2603</v>
      </c>
      <c r="G7346" s="81" t="s">
        <v>3058</v>
      </c>
      <c r="H7346" s="9" t="s">
        <v>135</v>
      </c>
      <c r="I7346" s="102">
        <v>875</v>
      </c>
      <c r="J7346" s="102">
        <v>875</v>
      </c>
      <c r="K7346" s="102"/>
      <c r="L7346" s="102">
        <f t="shared" si="2595"/>
        <v>370</v>
      </c>
      <c r="M7346" s="102">
        <v>70</v>
      </c>
      <c r="N7346" s="102">
        <v>200</v>
      </c>
      <c r="O7346" s="102">
        <v>100</v>
      </c>
      <c r="P7346" s="102">
        <f t="shared" si="2576"/>
        <v>370</v>
      </c>
      <c r="Q7346" s="102">
        <f t="shared" si="2577"/>
        <v>42.285714285714285</v>
      </c>
      <c r="R7346" s="35"/>
    </row>
    <row r="7347" spans="1:18" ht="20.399999999999999" x14ac:dyDescent="0.3">
      <c r="A7347" s="40" t="s">
        <v>2595</v>
      </c>
      <c r="B7347" s="40" t="s">
        <v>111</v>
      </c>
      <c r="C7347" s="40" t="s">
        <v>117</v>
      </c>
      <c r="D7347" s="40" t="s">
        <v>2597</v>
      </c>
      <c r="E7347" s="88" t="s">
        <v>3019</v>
      </c>
      <c r="F7347" s="40" t="s">
        <v>2604</v>
      </c>
      <c r="G7347" s="81" t="s">
        <v>3058</v>
      </c>
      <c r="H7347" s="9" t="s">
        <v>141</v>
      </c>
      <c r="I7347" s="102">
        <v>1600</v>
      </c>
      <c r="J7347" s="102">
        <v>1600</v>
      </c>
      <c r="K7347" s="102"/>
      <c r="L7347" s="102">
        <f t="shared" si="2595"/>
        <v>0</v>
      </c>
      <c r="M7347" s="102">
        <v>0</v>
      </c>
      <c r="N7347" s="102"/>
      <c r="O7347" s="102"/>
      <c r="P7347" s="102">
        <f t="shared" si="2576"/>
        <v>0</v>
      </c>
      <c r="Q7347" s="102">
        <f t="shared" si="2577"/>
        <v>0</v>
      </c>
      <c r="R7347" s="35"/>
    </row>
    <row r="7348" spans="1:18" s="34" customFormat="1" ht="20.399999999999999" x14ac:dyDescent="0.3">
      <c r="A7348" s="43" t="s">
        <v>0</v>
      </c>
      <c r="B7348" s="43" t="s">
        <v>0</v>
      </c>
      <c r="C7348" s="43" t="s">
        <v>0</v>
      </c>
      <c r="D7348" s="49" t="s">
        <v>0</v>
      </c>
      <c r="E7348" s="49" t="s">
        <v>0</v>
      </c>
      <c r="F7348" s="49" t="s">
        <v>0</v>
      </c>
      <c r="G7348" s="49" t="s">
        <v>0</v>
      </c>
      <c r="H7348" s="21" t="s">
        <v>35</v>
      </c>
      <c r="I7348" s="112">
        <f>SUM(I7349)</f>
        <v>100</v>
      </c>
      <c r="J7348" s="112">
        <f t="shared" ref="J7348:O7349" si="2596">SUM(J7349)</f>
        <v>100</v>
      </c>
      <c r="K7348" s="112">
        <f t="shared" si="2596"/>
        <v>0</v>
      </c>
      <c r="L7348" s="112">
        <f t="shared" si="2595"/>
        <v>0</v>
      </c>
      <c r="M7348" s="112">
        <f t="shared" si="2596"/>
        <v>0</v>
      </c>
      <c r="N7348" s="112">
        <f t="shared" si="2596"/>
        <v>0</v>
      </c>
      <c r="O7348" s="112">
        <f t="shared" si="2596"/>
        <v>0</v>
      </c>
      <c r="P7348" s="112">
        <f t="shared" ref="P7348:P7411" si="2597">K7348+L7348</f>
        <v>0</v>
      </c>
      <c r="Q7348" s="112">
        <f t="shared" ref="Q7348:Q7411" si="2598">IF(J7348=0,"-",P7348/J7348*100)</f>
        <v>0</v>
      </c>
      <c r="R7348" s="35"/>
    </row>
    <row r="7349" spans="1:18" x14ac:dyDescent="0.3">
      <c r="A7349" s="40" t="s">
        <v>2595</v>
      </c>
      <c r="B7349" s="40" t="s">
        <v>111</v>
      </c>
      <c r="C7349" s="40" t="s">
        <v>117</v>
      </c>
      <c r="D7349" s="40" t="s">
        <v>2597</v>
      </c>
      <c r="E7349" s="52" t="s">
        <v>142</v>
      </c>
      <c r="F7349" s="52" t="s">
        <v>0</v>
      </c>
      <c r="G7349" s="52" t="s">
        <v>0</v>
      </c>
      <c r="H7349" s="6" t="s">
        <v>27</v>
      </c>
      <c r="I7349" s="104">
        <f>SUM(I7350)</f>
        <v>100</v>
      </c>
      <c r="J7349" s="104">
        <f t="shared" si="2596"/>
        <v>100</v>
      </c>
      <c r="K7349" s="104">
        <f t="shared" si="2596"/>
        <v>0</v>
      </c>
      <c r="L7349" s="104">
        <f t="shared" si="2595"/>
        <v>0</v>
      </c>
      <c r="M7349" s="104">
        <f t="shared" si="2596"/>
        <v>0</v>
      </c>
      <c r="N7349" s="104">
        <f t="shared" si="2596"/>
        <v>0</v>
      </c>
      <c r="O7349" s="104">
        <f t="shared" si="2596"/>
        <v>0</v>
      </c>
      <c r="P7349" s="104">
        <f t="shared" si="2597"/>
        <v>0</v>
      </c>
      <c r="Q7349" s="104">
        <f t="shared" si="2598"/>
        <v>0</v>
      </c>
      <c r="R7349" s="35"/>
    </row>
    <row r="7350" spans="1:18" x14ac:dyDescent="0.3">
      <c r="A7350" s="40" t="s">
        <v>2595</v>
      </c>
      <c r="B7350" s="40" t="s">
        <v>111</v>
      </c>
      <c r="C7350" s="40" t="s">
        <v>117</v>
      </c>
      <c r="D7350" s="40" t="s">
        <v>2597</v>
      </c>
      <c r="E7350" s="88" t="s">
        <v>3021</v>
      </c>
      <c r="F7350" s="40"/>
      <c r="G7350" s="81" t="s">
        <v>3058</v>
      </c>
      <c r="H7350" s="9" t="s">
        <v>34</v>
      </c>
      <c r="I7350" s="102">
        <v>100</v>
      </c>
      <c r="J7350" s="102">
        <v>100</v>
      </c>
      <c r="K7350" s="102"/>
      <c r="L7350" s="102">
        <f t="shared" si="2595"/>
        <v>0</v>
      </c>
      <c r="M7350" s="102">
        <v>0</v>
      </c>
      <c r="N7350" s="102"/>
      <c r="O7350" s="102"/>
      <c r="P7350" s="102">
        <f t="shared" si="2597"/>
        <v>0</v>
      </c>
      <c r="Q7350" s="102">
        <f t="shared" si="2598"/>
        <v>0</v>
      </c>
      <c r="R7350" s="35"/>
    </row>
    <row r="7351" spans="1:18" s="34" customFormat="1" ht="20.399999999999999" x14ac:dyDescent="0.3">
      <c r="A7351" s="43" t="s">
        <v>0</v>
      </c>
      <c r="B7351" s="43" t="s">
        <v>0</v>
      </c>
      <c r="C7351" s="43" t="s">
        <v>0</v>
      </c>
      <c r="D7351" s="49" t="s">
        <v>0</v>
      </c>
      <c r="E7351" s="49" t="s">
        <v>0</v>
      </c>
      <c r="F7351" s="49" t="s">
        <v>0</v>
      </c>
      <c r="G7351" s="49" t="s">
        <v>0</v>
      </c>
      <c r="H7351" s="21" t="s">
        <v>53</v>
      </c>
      <c r="I7351" s="112">
        <f t="shared" ref="I7351:O7352" si="2599">SUM(I7352)</f>
        <v>4700</v>
      </c>
      <c r="J7351" s="112">
        <f t="shared" si="2599"/>
        <v>4700</v>
      </c>
      <c r="K7351" s="112">
        <f t="shared" si="2599"/>
        <v>0</v>
      </c>
      <c r="L7351" s="112">
        <f t="shared" si="2595"/>
        <v>0</v>
      </c>
      <c r="M7351" s="112">
        <f t="shared" si="2599"/>
        <v>0</v>
      </c>
      <c r="N7351" s="112">
        <f t="shared" si="2599"/>
        <v>0</v>
      </c>
      <c r="O7351" s="112">
        <f t="shared" si="2599"/>
        <v>0</v>
      </c>
      <c r="P7351" s="112">
        <f t="shared" si="2597"/>
        <v>0</v>
      </c>
      <c r="Q7351" s="112">
        <f t="shared" si="2598"/>
        <v>0</v>
      </c>
      <c r="R7351" s="35"/>
    </row>
    <row r="7352" spans="1:18" x14ac:dyDescent="0.3">
      <c r="A7352" s="40" t="s">
        <v>2595</v>
      </c>
      <c r="B7352" s="40" t="s">
        <v>111</v>
      </c>
      <c r="C7352" s="40" t="s">
        <v>117</v>
      </c>
      <c r="D7352" s="40" t="s">
        <v>2597</v>
      </c>
      <c r="E7352" s="52" t="s">
        <v>149</v>
      </c>
      <c r="F7352" s="52" t="s">
        <v>0</v>
      </c>
      <c r="G7352" s="52" t="s">
        <v>0</v>
      </c>
      <c r="H7352" s="6" t="s">
        <v>46</v>
      </c>
      <c r="I7352" s="104">
        <f t="shared" si="2599"/>
        <v>4700</v>
      </c>
      <c r="J7352" s="104">
        <f t="shared" si="2599"/>
        <v>4700</v>
      </c>
      <c r="K7352" s="104">
        <f t="shared" si="2599"/>
        <v>0</v>
      </c>
      <c r="L7352" s="104">
        <f t="shared" si="2595"/>
        <v>0</v>
      </c>
      <c r="M7352" s="104">
        <f t="shared" si="2599"/>
        <v>0</v>
      </c>
      <c r="N7352" s="104">
        <f t="shared" si="2599"/>
        <v>0</v>
      </c>
      <c r="O7352" s="104">
        <f t="shared" si="2599"/>
        <v>0</v>
      </c>
      <c r="P7352" s="104">
        <f t="shared" si="2597"/>
        <v>0</v>
      </c>
      <c r="Q7352" s="104">
        <f t="shared" si="2598"/>
        <v>0</v>
      </c>
      <c r="R7352" s="35"/>
    </row>
    <row r="7353" spans="1:18" x14ac:dyDescent="0.3">
      <c r="A7353" s="40" t="s">
        <v>2595</v>
      </c>
      <c r="B7353" s="40" t="s">
        <v>111</v>
      </c>
      <c r="C7353" s="40" t="s">
        <v>117</v>
      </c>
      <c r="D7353" s="40" t="s">
        <v>2597</v>
      </c>
      <c r="E7353" s="88" t="s">
        <v>3022</v>
      </c>
      <c r="F7353" s="40"/>
      <c r="G7353" s="81" t="s">
        <v>3058</v>
      </c>
      <c r="H7353" s="9" t="s">
        <v>49</v>
      </c>
      <c r="I7353" s="102">
        <v>4700</v>
      </c>
      <c r="J7353" s="102">
        <v>4700</v>
      </c>
      <c r="K7353" s="102"/>
      <c r="L7353" s="102">
        <f t="shared" si="2595"/>
        <v>0</v>
      </c>
      <c r="M7353" s="102">
        <v>0</v>
      </c>
      <c r="N7353" s="102"/>
      <c r="O7353" s="102"/>
      <c r="P7353" s="102">
        <f t="shared" si="2597"/>
        <v>0</v>
      </c>
      <c r="Q7353" s="102">
        <f t="shared" si="2598"/>
        <v>0</v>
      </c>
      <c r="R7353" s="35"/>
    </row>
    <row r="7354" spans="1:18" s="34" customFormat="1" x14ac:dyDescent="0.3">
      <c r="A7354" s="49" t="s">
        <v>0</v>
      </c>
      <c r="B7354" s="49" t="s">
        <v>0</v>
      </c>
      <c r="C7354" s="49" t="s">
        <v>0</v>
      </c>
      <c r="D7354" s="49" t="s">
        <v>0</v>
      </c>
      <c r="E7354" s="49" t="s">
        <v>0</v>
      </c>
      <c r="F7354" s="49" t="s">
        <v>0</v>
      </c>
      <c r="G7354" s="49" t="s">
        <v>0</v>
      </c>
      <c r="H7354" s="21" t="s">
        <v>2605</v>
      </c>
      <c r="I7354" s="112">
        <f t="shared" ref="I7354:O7354" si="2600">SUM(I7324,I7348,I7351)</f>
        <v>409346</v>
      </c>
      <c r="J7354" s="112">
        <f t="shared" si="2600"/>
        <v>409346</v>
      </c>
      <c r="K7354" s="112">
        <f t="shared" si="2600"/>
        <v>0</v>
      </c>
      <c r="L7354" s="112">
        <f t="shared" si="2595"/>
        <v>99764</v>
      </c>
      <c r="M7354" s="112">
        <f t="shared" si="2600"/>
        <v>26020</v>
      </c>
      <c r="N7354" s="112">
        <f t="shared" si="2600"/>
        <v>39072</v>
      </c>
      <c r="O7354" s="112">
        <f t="shared" si="2600"/>
        <v>34672</v>
      </c>
      <c r="P7354" s="112">
        <f t="shared" si="2597"/>
        <v>99764</v>
      </c>
      <c r="Q7354" s="112">
        <f t="shared" si="2598"/>
        <v>24.371558534833611</v>
      </c>
      <c r="R7354" s="35"/>
    </row>
    <row r="7355" spans="1:18" ht="15" thickBot="1" x14ac:dyDescent="0.35">
      <c r="A7355" s="81" t="s">
        <v>0</v>
      </c>
      <c r="B7355" s="81" t="s">
        <v>0</v>
      </c>
      <c r="C7355" s="81" t="s">
        <v>0</v>
      </c>
      <c r="D7355" s="81" t="s">
        <v>0</v>
      </c>
      <c r="E7355" s="81" t="s">
        <v>0</v>
      </c>
      <c r="F7355" s="81" t="s">
        <v>0</v>
      </c>
      <c r="G7355" s="81" t="s">
        <v>0</v>
      </c>
      <c r="H7355" s="6" t="s">
        <v>152</v>
      </c>
      <c r="I7355" s="104">
        <v>11</v>
      </c>
      <c r="J7355" s="104">
        <v>11</v>
      </c>
      <c r="K7355" s="104"/>
      <c r="L7355" s="104"/>
      <c r="M7355" s="104"/>
      <c r="N7355" s="104"/>
      <c r="O7355" s="104"/>
      <c r="P7355" s="104"/>
      <c r="Q7355" s="104"/>
      <c r="R7355" s="35"/>
    </row>
    <row r="7356" spans="1:18" s="34" customFormat="1" ht="31.2" thickBot="1" x14ac:dyDescent="0.35">
      <c r="A7356" s="127" t="s">
        <v>0</v>
      </c>
      <c r="B7356" s="127" t="s">
        <v>0</v>
      </c>
      <c r="C7356" s="127" t="s">
        <v>0</v>
      </c>
      <c r="D7356" s="127" t="s">
        <v>0</v>
      </c>
      <c r="E7356" s="127" t="s">
        <v>0</v>
      </c>
      <c r="F7356" s="127" t="s">
        <v>0</v>
      </c>
      <c r="G7356" s="127" t="s">
        <v>0</v>
      </c>
      <c r="H7356" s="29" t="s">
        <v>63</v>
      </c>
      <c r="I7356" s="124" t="s">
        <v>3013</v>
      </c>
      <c r="J7356" s="124" t="s">
        <v>2</v>
      </c>
      <c r="K7356" s="124" t="s">
        <v>3097</v>
      </c>
      <c r="L7356" s="124" t="s">
        <v>3097</v>
      </c>
      <c r="M7356" s="124" t="s">
        <v>3098</v>
      </c>
      <c r="N7356" s="124" t="s">
        <v>3099</v>
      </c>
      <c r="O7356" s="124" t="s">
        <v>3100</v>
      </c>
      <c r="P7356" s="124" t="s">
        <v>3097</v>
      </c>
      <c r="Q7356" s="126" t="s">
        <v>3101</v>
      </c>
      <c r="R7356" s="35"/>
    </row>
    <row r="7357" spans="1:18" x14ac:dyDescent="0.3">
      <c r="A7357" s="128"/>
      <c r="B7357" s="128"/>
      <c r="C7357" s="128"/>
      <c r="D7357" s="128"/>
      <c r="E7357" s="128"/>
      <c r="F7357" s="128"/>
      <c r="G7357" s="128"/>
      <c r="H7357" s="10" t="s">
        <v>0</v>
      </c>
      <c r="I7357" s="103">
        <v>1</v>
      </c>
      <c r="J7357" s="103">
        <v>2</v>
      </c>
      <c r="K7357" s="103">
        <v>3</v>
      </c>
      <c r="L7357" s="103" t="s">
        <v>3</v>
      </c>
      <c r="M7357" s="103">
        <v>5</v>
      </c>
      <c r="N7357" s="103">
        <v>6</v>
      </c>
      <c r="O7357" s="103">
        <v>7</v>
      </c>
      <c r="P7357" s="103" t="s">
        <v>3102</v>
      </c>
      <c r="Q7357" s="103">
        <v>9</v>
      </c>
      <c r="R7357" s="35"/>
    </row>
    <row r="7358" spans="1:18" x14ac:dyDescent="0.3">
      <c r="A7358" s="128"/>
      <c r="B7358" s="128"/>
      <c r="C7358" s="128"/>
      <c r="D7358" s="128"/>
      <c r="E7358" s="128"/>
      <c r="F7358" s="128"/>
      <c r="G7358" s="128"/>
      <c r="H7358" s="11" t="s">
        <v>69</v>
      </c>
      <c r="I7358" s="105">
        <f>SUM(I7354)</f>
        <v>409346</v>
      </c>
      <c r="J7358" s="105">
        <f>SUM(J7354)</f>
        <v>409346</v>
      </c>
      <c r="K7358" s="105">
        <f>SUM(K7354)</f>
        <v>0</v>
      </c>
      <c r="L7358" s="105">
        <f t="shared" si="2595"/>
        <v>99764</v>
      </c>
      <c r="M7358" s="105">
        <f>SUM(M7354)</f>
        <v>26020</v>
      </c>
      <c r="N7358" s="105">
        <f t="shared" ref="N7358:O7358" si="2601">SUM(N7354)</f>
        <v>39072</v>
      </c>
      <c r="O7358" s="105">
        <f t="shared" si="2601"/>
        <v>34672</v>
      </c>
      <c r="P7358" s="105">
        <f t="shared" si="2597"/>
        <v>99764</v>
      </c>
      <c r="Q7358" s="105">
        <f t="shared" si="2598"/>
        <v>24.371558534833611</v>
      </c>
      <c r="R7358" s="35"/>
    </row>
    <row r="7359" spans="1:18" x14ac:dyDescent="0.3">
      <c r="A7359" s="128"/>
      <c r="B7359" s="128"/>
      <c r="C7359" s="128"/>
      <c r="D7359" s="128"/>
      <c r="E7359" s="128"/>
      <c r="F7359" s="128"/>
      <c r="G7359" s="128"/>
      <c r="H7359" s="12" t="s">
        <v>62</v>
      </c>
      <c r="I7359" s="105">
        <f>SUM(I7358)</f>
        <v>409346</v>
      </c>
      <c r="J7359" s="105">
        <f>SUM(J7358)</f>
        <v>409346</v>
      </c>
      <c r="K7359" s="105">
        <f>SUM(K7358)</f>
        <v>0</v>
      </c>
      <c r="L7359" s="105">
        <f t="shared" si="2595"/>
        <v>99764</v>
      </c>
      <c r="M7359" s="105">
        <f>SUM(M7358)</f>
        <v>26020</v>
      </c>
      <c r="N7359" s="105">
        <f t="shared" ref="N7359:O7359" si="2602">SUM(N7358)</f>
        <v>39072</v>
      </c>
      <c r="O7359" s="105">
        <f t="shared" si="2602"/>
        <v>34672</v>
      </c>
      <c r="P7359" s="105">
        <f t="shared" si="2597"/>
        <v>99764</v>
      </c>
      <c r="Q7359" s="105">
        <f t="shared" si="2598"/>
        <v>24.371558534833611</v>
      </c>
      <c r="R7359" s="35"/>
    </row>
    <row r="7360" spans="1:18" x14ac:dyDescent="0.3">
      <c r="A7360" s="129"/>
      <c r="B7360" s="129"/>
      <c r="C7360" s="129"/>
      <c r="D7360" s="129"/>
      <c r="E7360" s="129"/>
      <c r="F7360" s="129"/>
      <c r="G7360" s="129"/>
      <c r="R7360" s="35"/>
    </row>
    <row r="7361" spans="1:18" x14ac:dyDescent="0.3">
      <c r="A7361" s="81" t="s">
        <v>0</v>
      </c>
      <c r="B7361" s="81" t="s">
        <v>0</v>
      </c>
      <c r="C7361" s="81" t="s">
        <v>0</v>
      </c>
      <c r="D7361" s="81" t="s">
        <v>0</v>
      </c>
      <c r="E7361" s="81" t="s">
        <v>0</v>
      </c>
      <c r="F7361" s="81" t="s">
        <v>0</v>
      </c>
      <c r="G7361" s="81" t="s">
        <v>0</v>
      </c>
      <c r="H7361" s="13" t="s">
        <v>0</v>
      </c>
      <c r="I7361" s="106"/>
      <c r="J7361" s="106"/>
      <c r="K7361" s="106"/>
      <c r="L7361" s="106"/>
      <c r="M7361" s="106"/>
      <c r="N7361" s="106"/>
      <c r="O7361" s="106"/>
      <c r="P7361" s="106"/>
      <c r="Q7361" s="106"/>
      <c r="R7361" s="35"/>
    </row>
    <row r="7362" spans="1:18" s="34" customFormat="1" x14ac:dyDescent="0.3">
      <c r="A7362" s="49" t="s">
        <v>0</v>
      </c>
      <c r="B7362" s="49" t="s">
        <v>0</v>
      </c>
      <c r="C7362" s="49" t="s">
        <v>0</v>
      </c>
      <c r="D7362" s="49" t="s">
        <v>0</v>
      </c>
      <c r="E7362" s="49" t="s">
        <v>0</v>
      </c>
      <c r="F7362" s="49" t="s">
        <v>0</v>
      </c>
      <c r="G7362" s="49" t="s">
        <v>0</v>
      </c>
      <c r="H7362" s="21" t="s">
        <v>2606</v>
      </c>
      <c r="I7362" s="112">
        <f>SUM(I7354)</f>
        <v>409346</v>
      </c>
      <c r="J7362" s="112">
        <f>SUM(J7354)</f>
        <v>409346</v>
      </c>
      <c r="K7362" s="112">
        <f>SUM(K7354)</f>
        <v>0</v>
      </c>
      <c r="L7362" s="112">
        <f t="shared" si="2595"/>
        <v>99764</v>
      </c>
      <c r="M7362" s="112">
        <f>SUM(M7354)</f>
        <v>26020</v>
      </c>
      <c r="N7362" s="112">
        <f t="shared" ref="N7362:O7362" si="2603">SUM(N7354)</f>
        <v>39072</v>
      </c>
      <c r="O7362" s="112">
        <f t="shared" si="2603"/>
        <v>34672</v>
      </c>
      <c r="P7362" s="112">
        <f t="shared" si="2597"/>
        <v>99764</v>
      </c>
      <c r="Q7362" s="112">
        <f t="shared" si="2598"/>
        <v>24.371558534833611</v>
      </c>
      <c r="R7362" s="35"/>
    </row>
    <row r="7363" spans="1:18" x14ac:dyDescent="0.3">
      <c r="A7363" s="81" t="s">
        <v>0</v>
      </c>
      <c r="B7363" s="81" t="s">
        <v>0</v>
      </c>
      <c r="C7363" s="81" t="s">
        <v>0</v>
      </c>
      <c r="D7363" s="81" t="s">
        <v>0</v>
      </c>
      <c r="E7363" s="81" t="s">
        <v>0</v>
      </c>
      <c r="F7363" s="81" t="s">
        <v>0</v>
      </c>
      <c r="G7363" s="81" t="s">
        <v>0</v>
      </c>
      <c r="H7363" s="6" t="s">
        <v>152</v>
      </c>
      <c r="I7363" s="104">
        <f>I7355</f>
        <v>11</v>
      </c>
      <c r="J7363" s="104">
        <f>J7355</f>
        <v>11</v>
      </c>
      <c r="K7363" s="104"/>
      <c r="L7363" s="104"/>
      <c r="M7363" s="104"/>
      <c r="N7363" s="104"/>
      <c r="O7363" s="104"/>
      <c r="P7363" s="104"/>
      <c r="Q7363" s="104"/>
      <c r="R7363" s="35"/>
    </row>
    <row r="7364" spans="1:18" x14ac:dyDescent="0.3">
      <c r="A7364" s="81" t="s">
        <v>0</v>
      </c>
      <c r="B7364" s="81" t="s">
        <v>0</v>
      </c>
      <c r="C7364" s="81" t="s">
        <v>0</v>
      </c>
      <c r="D7364" s="81" t="s">
        <v>0</v>
      </c>
      <c r="E7364" s="81" t="s">
        <v>0</v>
      </c>
      <c r="F7364" s="81" t="s">
        <v>0</v>
      </c>
      <c r="G7364" s="81" t="s">
        <v>0</v>
      </c>
      <c r="H7364" s="14" t="s">
        <v>0</v>
      </c>
      <c r="I7364" s="107"/>
      <c r="J7364" s="107"/>
      <c r="K7364" s="107"/>
      <c r="L7364" s="107"/>
      <c r="M7364" s="107"/>
      <c r="N7364" s="107"/>
      <c r="O7364" s="107"/>
      <c r="P7364" s="107"/>
      <c r="Q7364" s="107"/>
      <c r="R7364" s="35"/>
    </row>
    <row r="7365" spans="1:18" s="34" customFormat="1" x14ac:dyDescent="0.3">
      <c r="A7365" s="49" t="s">
        <v>0</v>
      </c>
      <c r="B7365" s="49" t="s">
        <v>0</v>
      </c>
      <c r="C7365" s="49" t="s">
        <v>0</v>
      </c>
      <c r="D7365" s="49" t="s">
        <v>0</v>
      </c>
      <c r="E7365" s="49" t="s">
        <v>0</v>
      </c>
      <c r="F7365" s="49" t="s">
        <v>0</v>
      </c>
      <c r="G7365" s="49" t="s">
        <v>0</v>
      </c>
      <c r="H7365" s="21" t="s">
        <v>2607</v>
      </c>
      <c r="I7365" s="112">
        <f>SUM(I7362)</f>
        <v>409346</v>
      </c>
      <c r="J7365" s="112">
        <f>SUM(J7362)</f>
        <v>409346</v>
      </c>
      <c r="K7365" s="112">
        <f>SUM(K7362)</f>
        <v>0</v>
      </c>
      <c r="L7365" s="112">
        <f t="shared" si="2595"/>
        <v>99764</v>
      </c>
      <c r="M7365" s="112">
        <f>SUM(M7362)</f>
        <v>26020</v>
      </c>
      <c r="N7365" s="112">
        <f t="shared" ref="N7365:O7365" si="2604">SUM(N7362)</f>
        <v>39072</v>
      </c>
      <c r="O7365" s="112">
        <f t="shared" si="2604"/>
        <v>34672</v>
      </c>
      <c r="P7365" s="112">
        <f t="shared" si="2597"/>
        <v>99764</v>
      </c>
      <c r="Q7365" s="112">
        <f t="shared" si="2598"/>
        <v>24.371558534833611</v>
      </c>
      <c r="R7365" s="35"/>
    </row>
    <row r="7366" spans="1:18" x14ac:dyDescent="0.3">
      <c r="A7366" s="81" t="s">
        <v>0</v>
      </c>
      <c r="B7366" s="81" t="s">
        <v>0</v>
      </c>
      <c r="C7366" s="81" t="s">
        <v>0</v>
      </c>
      <c r="D7366" s="81" t="s">
        <v>0</v>
      </c>
      <c r="E7366" s="81" t="s">
        <v>0</v>
      </c>
      <c r="F7366" s="81" t="s">
        <v>0</v>
      </c>
      <c r="G7366" s="81" t="s">
        <v>0</v>
      </c>
      <c r="H7366" s="6" t="s">
        <v>179</v>
      </c>
      <c r="I7366" s="104">
        <f>I7363</f>
        <v>11</v>
      </c>
      <c r="J7366" s="104">
        <f>J7363</f>
        <v>11</v>
      </c>
      <c r="K7366" s="104"/>
      <c r="L7366" s="104"/>
      <c r="M7366" s="104"/>
      <c r="N7366" s="104"/>
      <c r="O7366" s="104"/>
      <c r="P7366" s="104"/>
      <c r="Q7366" s="104"/>
      <c r="R7366" s="35"/>
    </row>
    <row r="7367" spans="1:18" ht="20.399999999999999" x14ac:dyDescent="0.3">
      <c r="A7367" s="41" t="s">
        <v>2608</v>
      </c>
      <c r="B7367" s="52" t="s">
        <v>0</v>
      </c>
      <c r="C7367" s="52" t="s">
        <v>0</v>
      </c>
      <c r="D7367" s="52" t="s">
        <v>0</v>
      </c>
      <c r="E7367" s="52" t="s">
        <v>0</v>
      </c>
      <c r="F7367" s="52" t="s">
        <v>0</v>
      </c>
      <c r="G7367" s="52" t="s">
        <v>0</v>
      </c>
      <c r="H7367" s="6" t="s">
        <v>2718</v>
      </c>
      <c r="I7367" s="102"/>
      <c r="J7367" s="102"/>
      <c r="K7367" s="102"/>
      <c r="L7367" s="102">
        <f t="shared" si="2595"/>
        <v>0</v>
      </c>
      <c r="M7367" s="102">
        <v>0</v>
      </c>
      <c r="N7367" s="102"/>
      <c r="O7367" s="102"/>
      <c r="P7367" s="102">
        <f t="shared" si="2597"/>
        <v>0</v>
      </c>
      <c r="Q7367" s="102" t="str">
        <f t="shared" si="2598"/>
        <v>-</v>
      </c>
      <c r="R7367" s="35"/>
    </row>
    <row r="7368" spans="1:18" ht="15" thickBot="1" x14ac:dyDescent="0.35">
      <c r="A7368" s="41" t="s">
        <v>2608</v>
      </c>
      <c r="B7368" s="41" t="s">
        <v>111</v>
      </c>
      <c r="C7368" s="40" t="s">
        <v>0</v>
      </c>
      <c r="D7368" s="40" t="s">
        <v>0</v>
      </c>
      <c r="E7368" s="52" t="s">
        <v>0</v>
      </c>
      <c r="F7368" s="52" t="s">
        <v>0</v>
      </c>
      <c r="G7368" s="52" t="s">
        <v>0</v>
      </c>
      <c r="H7368" s="6" t="s">
        <v>0</v>
      </c>
      <c r="I7368" s="102"/>
      <c r="J7368" s="102"/>
      <c r="K7368" s="102"/>
      <c r="L7368" s="102"/>
      <c r="M7368" s="102"/>
      <c r="N7368" s="102"/>
      <c r="O7368" s="102"/>
      <c r="P7368" s="102"/>
      <c r="Q7368" s="102"/>
      <c r="R7368" s="35"/>
    </row>
    <row r="7369" spans="1:18" s="34" customFormat="1" ht="31.2" thickBot="1" x14ac:dyDescent="0.35">
      <c r="A7369" s="45" t="s">
        <v>112</v>
      </c>
      <c r="B7369" s="45" t="s">
        <v>113</v>
      </c>
      <c r="C7369" s="45" t="s">
        <v>114</v>
      </c>
      <c r="D7369" s="46" t="s">
        <v>0</v>
      </c>
      <c r="E7369" s="45" t="s">
        <v>3014</v>
      </c>
      <c r="F7369" s="45" t="s">
        <v>115</v>
      </c>
      <c r="G7369" s="45" t="s">
        <v>116</v>
      </c>
      <c r="H7369" s="29" t="s">
        <v>1</v>
      </c>
      <c r="I7369" s="124" t="s">
        <v>3013</v>
      </c>
      <c r="J7369" s="124" t="s">
        <v>2</v>
      </c>
      <c r="K7369" s="124" t="s">
        <v>3097</v>
      </c>
      <c r="L7369" s="124" t="s">
        <v>3097</v>
      </c>
      <c r="M7369" s="124" t="s">
        <v>3098</v>
      </c>
      <c r="N7369" s="124" t="s">
        <v>3099</v>
      </c>
      <c r="O7369" s="124" t="s">
        <v>3100</v>
      </c>
      <c r="P7369" s="124" t="s">
        <v>3097</v>
      </c>
      <c r="Q7369" s="126" t="s">
        <v>3101</v>
      </c>
      <c r="R7369" s="35"/>
    </row>
    <row r="7370" spans="1:18" x14ac:dyDescent="0.3">
      <c r="A7370" s="50" t="s">
        <v>0</v>
      </c>
      <c r="B7370" s="50" t="s">
        <v>0</v>
      </c>
      <c r="C7370" s="50" t="s">
        <v>0</v>
      </c>
      <c r="D7370" s="51" t="s">
        <v>0</v>
      </c>
      <c r="E7370" s="51" t="s">
        <v>0</v>
      </c>
      <c r="F7370" s="86" t="s">
        <v>0</v>
      </c>
      <c r="G7370" s="87" t="s">
        <v>0</v>
      </c>
      <c r="H7370" s="8" t="s">
        <v>0</v>
      </c>
      <c r="I7370" s="103">
        <v>1</v>
      </c>
      <c r="J7370" s="103">
        <v>2</v>
      </c>
      <c r="K7370" s="103">
        <v>3</v>
      </c>
      <c r="L7370" s="103" t="s">
        <v>3</v>
      </c>
      <c r="M7370" s="103">
        <v>5</v>
      </c>
      <c r="N7370" s="103">
        <v>6</v>
      </c>
      <c r="O7370" s="103">
        <v>7</v>
      </c>
      <c r="P7370" s="103" t="s">
        <v>3102</v>
      </c>
      <c r="Q7370" s="103">
        <v>9</v>
      </c>
      <c r="R7370" s="35"/>
    </row>
    <row r="7371" spans="1:18" ht="20.399999999999999" x14ac:dyDescent="0.3">
      <c r="A7371" s="41" t="s">
        <v>2608</v>
      </c>
      <c r="B7371" s="41" t="s">
        <v>111</v>
      </c>
      <c r="C7371" s="40" t="s">
        <v>117</v>
      </c>
      <c r="D7371" s="40" t="s">
        <v>2609</v>
      </c>
      <c r="E7371" s="52" t="s">
        <v>0</v>
      </c>
      <c r="F7371" s="52" t="s">
        <v>0</v>
      </c>
      <c r="G7371" s="52" t="s">
        <v>0</v>
      </c>
      <c r="H7371" s="6" t="s">
        <v>2718</v>
      </c>
      <c r="I7371" s="102"/>
      <c r="J7371" s="102"/>
      <c r="K7371" s="102"/>
      <c r="L7371" s="102">
        <f t="shared" si="2595"/>
        <v>0</v>
      </c>
      <c r="M7371" s="102">
        <v>0</v>
      </c>
      <c r="N7371" s="102"/>
      <c r="O7371" s="102"/>
      <c r="P7371" s="102">
        <f t="shared" si="2597"/>
        <v>0</v>
      </c>
      <c r="Q7371" s="102" t="str">
        <f t="shared" si="2598"/>
        <v>-</v>
      </c>
      <c r="R7371" s="35"/>
    </row>
    <row r="7372" spans="1:18" s="34" customFormat="1" ht="20.399999999999999" x14ac:dyDescent="0.3">
      <c r="A7372" s="43" t="s">
        <v>0</v>
      </c>
      <c r="B7372" s="43" t="s">
        <v>0</v>
      </c>
      <c r="C7372" s="43" t="s">
        <v>0</v>
      </c>
      <c r="D7372" s="49" t="s">
        <v>0</v>
      </c>
      <c r="E7372" s="49" t="s">
        <v>0</v>
      </c>
      <c r="F7372" s="49" t="s">
        <v>0</v>
      </c>
      <c r="G7372" s="49" t="s">
        <v>0</v>
      </c>
      <c r="H7372" s="21" t="s">
        <v>26</v>
      </c>
      <c r="I7372" s="112">
        <f>SUM(I7373,I7381,I7383)</f>
        <v>8710731</v>
      </c>
      <c r="J7372" s="112">
        <f>SUM(J7373,J7381,J7383)</f>
        <v>8710731</v>
      </c>
      <c r="K7372" s="112">
        <f>SUM(K7373,K7381,K7383)</f>
        <v>0</v>
      </c>
      <c r="L7372" s="112">
        <f t="shared" si="2595"/>
        <v>1968301</v>
      </c>
      <c r="M7372" s="112">
        <f>SUM(M7373,M7381,M7383)</f>
        <v>219801</v>
      </c>
      <c r="N7372" s="112">
        <f t="shared" ref="N7372:O7372" si="2605">SUM(N7373,N7381,N7383)</f>
        <v>879050</v>
      </c>
      <c r="O7372" s="112">
        <f t="shared" si="2605"/>
        <v>869450</v>
      </c>
      <c r="P7372" s="112">
        <f t="shared" si="2597"/>
        <v>1968301</v>
      </c>
      <c r="Q7372" s="112">
        <f t="shared" si="2598"/>
        <v>22.596278085042464</v>
      </c>
      <c r="R7372" s="35"/>
    </row>
    <row r="7373" spans="1:18" x14ac:dyDescent="0.3">
      <c r="A7373" s="40" t="s">
        <v>2608</v>
      </c>
      <c r="B7373" s="40" t="s">
        <v>111</v>
      </c>
      <c r="C7373" s="40" t="s">
        <v>117</v>
      </c>
      <c r="D7373" s="40" t="s">
        <v>2609</v>
      </c>
      <c r="E7373" s="52" t="s">
        <v>119</v>
      </c>
      <c r="F7373" s="52" t="s">
        <v>0</v>
      </c>
      <c r="G7373" s="52" t="s">
        <v>0</v>
      </c>
      <c r="H7373" s="6" t="s">
        <v>5</v>
      </c>
      <c r="I7373" s="104">
        <f>SUM(I7374,I7375)</f>
        <v>2653853</v>
      </c>
      <c r="J7373" s="104">
        <f>SUM(J7374,J7375)</f>
        <v>2653853</v>
      </c>
      <c r="K7373" s="104">
        <f>SUM(K7374,K7375)</f>
        <v>0</v>
      </c>
      <c r="L7373" s="104">
        <f t="shared" si="2595"/>
        <v>651345</v>
      </c>
      <c r="M7373" s="104">
        <f>SUM(M7374,M7375)</f>
        <v>199945</v>
      </c>
      <c r="N7373" s="104">
        <f t="shared" ref="N7373:O7373" si="2606">SUM(N7374,N7375)</f>
        <v>228200</v>
      </c>
      <c r="O7373" s="104">
        <f t="shared" si="2606"/>
        <v>223200</v>
      </c>
      <c r="P7373" s="104">
        <f t="shared" si="2597"/>
        <v>651345</v>
      </c>
      <c r="Q7373" s="104">
        <f t="shared" si="2598"/>
        <v>24.543371467824329</v>
      </c>
      <c r="R7373" s="35"/>
    </row>
    <row r="7374" spans="1:18" x14ac:dyDescent="0.3">
      <c r="A7374" s="40" t="s">
        <v>2608</v>
      </c>
      <c r="B7374" s="40" t="s">
        <v>111</v>
      </c>
      <c r="C7374" s="40" t="s">
        <v>117</v>
      </c>
      <c r="D7374" s="40" t="s">
        <v>2609</v>
      </c>
      <c r="E7374" s="88" t="s">
        <v>3015</v>
      </c>
      <c r="F7374" s="40"/>
      <c r="G7374" s="81" t="s">
        <v>3086</v>
      </c>
      <c r="H7374" s="9" t="s">
        <v>6</v>
      </c>
      <c r="I7374" s="102">
        <v>2303033</v>
      </c>
      <c r="J7374" s="102">
        <v>2303033</v>
      </c>
      <c r="K7374" s="102"/>
      <c r="L7374" s="102">
        <f t="shared" si="2595"/>
        <v>583490</v>
      </c>
      <c r="M7374" s="102">
        <v>183490</v>
      </c>
      <c r="N7374" s="102">
        <v>200000</v>
      </c>
      <c r="O7374" s="102">
        <v>200000</v>
      </c>
      <c r="P7374" s="102">
        <f t="shared" si="2597"/>
        <v>583490</v>
      </c>
      <c r="Q7374" s="102">
        <f t="shared" si="2598"/>
        <v>25.335720330538038</v>
      </c>
      <c r="R7374" s="35"/>
    </row>
    <row r="7375" spans="1:18" x14ac:dyDescent="0.3">
      <c r="A7375" s="41" t="s">
        <v>2608</v>
      </c>
      <c r="B7375" s="41" t="s">
        <v>111</v>
      </c>
      <c r="C7375" s="41" t="s">
        <v>117</v>
      </c>
      <c r="D7375" s="41" t="s">
        <v>2609</v>
      </c>
      <c r="E7375" s="41" t="s">
        <v>120</v>
      </c>
      <c r="F7375" s="40" t="s">
        <v>0</v>
      </c>
      <c r="G7375" s="81" t="s">
        <v>0</v>
      </c>
      <c r="H7375" s="6" t="s">
        <v>7</v>
      </c>
      <c r="I7375" s="104">
        <f>SUM(I7376:I7380)</f>
        <v>350820</v>
      </c>
      <c r="J7375" s="104">
        <f>SUM(J7376:J7380)</f>
        <v>350820</v>
      </c>
      <c r="K7375" s="104">
        <f>SUM(K7376:K7380)</f>
        <v>0</v>
      </c>
      <c r="L7375" s="104">
        <f t="shared" si="2595"/>
        <v>67855</v>
      </c>
      <c r="M7375" s="104">
        <f>SUM(M7376:M7380)</f>
        <v>16455</v>
      </c>
      <c r="N7375" s="104">
        <f t="shared" ref="N7375:O7375" si="2607">SUM(N7376:N7380)</f>
        <v>28200</v>
      </c>
      <c r="O7375" s="104">
        <f t="shared" si="2607"/>
        <v>23200</v>
      </c>
      <c r="P7375" s="104">
        <f t="shared" si="2597"/>
        <v>67855</v>
      </c>
      <c r="Q7375" s="104">
        <f t="shared" si="2598"/>
        <v>19.341827717918019</v>
      </c>
      <c r="R7375" s="35"/>
    </row>
    <row r="7376" spans="1:18" x14ac:dyDescent="0.3">
      <c r="A7376" s="40" t="s">
        <v>2608</v>
      </c>
      <c r="B7376" s="40" t="s">
        <v>111</v>
      </c>
      <c r="C7376" s="40" t="s">
        <v>117</v>
      </c>
      <c r="D7376" s="40" t="s">
        <v>2609</v>
      </c>
      <c r="E7376" s="88" t="s">
        <v>3016</v>
      </c>
      <c r="F7376" s="40" t="s">
        <v>2610</v>
      </c>
      <c r="G7376" s="81" t="s">
        <v>3086</v>
      </c>
      <c r="H7376" s="9" t="s">
        <v>9</v>
      </c>
      <c r="I7376" s="102">
        <v>59000</v>
      </c>
      <c r="J7376" s="102">
        <v>59000</v>
      </c>
      <c r="K7376" s="102"/>
      <c r="L7376" s="102">
        <f t="shared" si="2595"/>
        <v>13336</v>
      </c>
      <c r="M7376" s="102">
        <v>3336</v>
      </c>
      <c r="N7376" s="102">
        <v>5000</v>
      </c>
      <c r="O7376" s="102">
        <v>5000</v>
      </c>
      <c r="P7376" s="102">
        <f t="shared" si="2597"/>
        <v>13336</v>
      </c>
      <c r="Q7376" s="102">
        <f t="shared" si="2598"/>
        <v>22.603389830508476</v>
      </c>
      <c r="R7376" s="35"/>
    </row>
    <row r="7377" spans="1:18" x14ac:dyDescent="0.3">
      <c r="A7377" s="40" t="s">
        <v>2608</v>
      </c>
      <c r="B7377" s="40" t="s">
        <v>111</v>
      </c>
      <c r="C7377" s="40" t="s">
        <v>117</v>
      </c>
      <c r="D7377" s="40" t="s">
        <v>2609</v>
      </c>
      <c r="E7377" s="88" t="s">
        <v>3016</v>
      </c>
      <c r="F7377" s="40" t="s">
        <v>2611</v>
      </c>
      <c r="G7377" s="81" t="s">
        <v>3086</v>
      </c>
      <c r="H7377" s="9" t="s">
        <v>12</v>
      </c>
      <c r="I7377" s="102">
        <v>217820</v>
      </c>
      <c r="J7377" s="102">
        <v>217820</v>
      </c>
      <c r="K7377" s="102"/>
      <c r="L7377" s="102">
        <f t="shared" si="2595"/>
        <v>49519</v>
      </c>
      <c r="M7377" s="102">
        <v>13119</v>
      </c>
      <c r="N7377" s="102">
        <v>18200</v>
      </c>
      <c r="O7377" s="102">
        <v>18200</v>
      </c>
      <c r="P7377" s="102">
        <f t="shared" si="2597"/>
        <v>49519</v>
      </c>
      <c r="Q7377" s="102">
        <f t="shared" si="2598"/>
        <v>22.733908731980534</v>
      </c>
      <c r="R7377" s="35"/>
    </row>
    <row r="7378" spans="1:18" x14ac:dyDescent="0.3">
      <c r="A7378" s="40" t="s">
        <v>2608</v>
      </c>
      <c r="B7378" s="40" t="s">
        <v>111</v>
      </c>
      <c r="C7378" s="40" t="s">
        <v>117</v>
      </c>
      <c r="D7378" s="40" t="s">
        <v>2609</v>
      </c>
      <c r="E7378" s="88" t="s">
        <v>3016</v>
      </c>
      <c r="F7378" s="40" t="s">
        <v>2612</v>
      </c>
      <c r="G7378" s="81" t="s">
        <v>3086</v>
      </c>
      <c r="H7378" s="9" t="s">
        <v>10</v>
      </c>
      <c r="I7378" s="102">
        <v>44000</v>
      </c>
      <c r="J7378" s="102">
        <v>44000</v>
      </c>
      <c r="K7378" s="102"/>
      <c r="L7378" s="102">
        <f t="shared" si="2595"/>
        <v>0</v>
      </c>
      <c r="M7378" s="102">
        <v>0</v>
      </c>
      <c r="N7378" s="102"/>
      <c r="O7378" s="102"/>
      <c r="P7378" s="102">
        <f t="shared" si="2597"/>
        <v>0</v>
      </c>
      <c r="Q7378" s="102">
        <f t="shared" si="2598"/>
        <v>0</v>
      </c>
      <c r="R7378" s="35"/>
    </row>
    <row r="7379" spans="1:18" x14ac:dyDescent="0.3">
      <c r="A7379" s="40" t="s">
        <v>2608</v>
      </c>
      <c r="B7379" s="40" t="s">
        <v>111</v>
      </c>
      <c r="C7379" s="40" t="s">
        <v>117</v>
      </c>
      <c r="D7379" s="40" t="s">
        <v>2609</v>
      </c>
      <c r="E7379" s="88" t="s">
        <v>3016</v>
      </c>
      <c r="F7379" s="40" t="s">
        <v>2613</v>
      </c>
      <c r="G7379" s="81" t="s">
        <v>3086</v>
      </c>
      <c r="H7379" s="9" t="s">
        <v>8</v>
      </c>
      <c r="I7379" s="102">
        <v>9000</v>
      </c>
      <c r="J7379" s="102">
        <v>9000</v>
      </c>
      <c r="K7379" s="102"/>
      <c r="L7379" s="102">
        <f t="shared" si="2595"/>
        <v>5000</v>
      </c>
      <c r="M7379" s="102">
        <v>0</v>
      </c>
      <c r="N7379" s="102">
        <v>5000</v>
      </c>
      <c r="O7379" s="102">
        <v>0</v>
      </c>
      <c r="P7379" s="102">
        <f t="shared" si="2597"/>
        <v>5000</v>
      </c>
      <c r="Q7379" s="102">
        <f t="shared" si="2598"/>
        <v>55.555555555555557</v>
      </c>
      <c r="R7379" s="35"/>
    </row>
    <row r="7380" spans="1:18" x14ac:dyDescent="0.3">
      <c r="A7380" s="40" t="s">
        <v>2608</v>
      </c>
      <c r="B7380" s="40" t="s">
        <v>111</v>
      </c>
      <c r="C7380" s="40" t="s">
        <v>117</v>
      </c>
      <c r="D7380" s="40" t="s">
        <v>2609</v>
      </c>
      <c r="E7380" s="88" t="s">
        <v>3016</v>
      </c>
      <c r="F7380" s="40" t="s">
        <v>2614</v>
      </c>
      <c r="G7380" s="81" t="s">
        <v>3086</v>
      </c>
      <c r="H7380" s="9" t="s">
        <v>11</v>
      </c>
      <c r="I7380" s="102">
        <v>21000</v>
      </c>
      <c r="J7380" s="102">
        <v>21000</v>
      </c>
      <c r="K7380" s="102"/>
      <c r="L7380" s="102">
        <f t="shared" si="2595"/>
        <v>0</v>
      </c>
      <c r="M7380" s="102">
        <v>0</v>
      </c>
      <c r="N7380" s="102"/>
      <c r="O7380" s="102"/>
      <c r="P7380" s="102">
        <f t="shared" si="2597"/>
        <v>0</v>
      </c>
      <c r="Q7380" s="102">
        <f t="shared" si="2598"/>
        <v>0</v>
      </c>
      <c r="R7380" s="35"/>
    </row>
    <row r="7381" spans="1:18" x14ac:dyDescent="0.3">
      <c r="A7381" s="40" t="s">
        <v>2608</v>
      </c>
      <c r="B7381" s="40" t="s">
        <v>111</v>
      </c>
      <c r="C7381" s="40" t="s">
        <v>117</v>
      </c>
      <c r="D7381" s="40" t="s">
        <v>2609</v>
      </c>
      <c r="E7381" s="52" t="s">
        <v>124</v>
      </c>
      <c r="F7381" s="52" t="s">
        <v>0</v>
      </c>
      <c r="G7381" s="52" t="s">
        <v>0</v>
      </c>
      <c r="H7381" s="6" t="s">
        <v>14</v>
      </c>
      <c r="I7381" s="104">
        <f>SUM(I7382)</f>
        <v>233304</v>
      </c>
      <c r="J7381" s="104">
        <f>SUM(J7382)</f>
        <v>233304</v>
      </c>
      <c r="K7381" s="104">
        <f>SUM(K7382)</f>
        <v>0</v>
      </c>
      <c r="L7381" s="104">
        <f t="shared" si="2595"/>
        <v>60767</v>
      </c>
      <c r="M7381" s="104">
        <f>SUM(M7382)</f>
        <v>19267</v>
      </c>
      <c r="N7381" s="104">
        <f t="shared" ref="N7381:O7381" si="2608">SUM(N7382)</f>
        <v>22000</v>
      </c>
      <c r="O7381" s="104">
        <f t="shared" si="2608"/>
        <v>19500</v>
      </c>
      <c r="P7381" s="104">
        <f t="shared" si="2597"/>
        <v>60767</v>
      </c>
      <c r="Q7381" s="104">
        <f t="shared" si="2598"/>
        <v>26.046274388780304</v>
      </c>
      <c r="R7381" s="35"/>
    </row>
    <row r="7382" spans="1:18" x14ac:dyDescent="0.3">
      <c r="A7382" s="40" t="s">
        <v>2608</v>
      </c>
      <c r="B7382" s="40" t="s">
        <v>111</v>
      </c>
      <c r="C7382" s="40" t="s">
        <v>117</v>
      </c>
      <c r="D7382" s="40" t="s">
        <v>2609</v>
      </c>
      <c r="E7382" s="88" t="s">
        <v>3017</v>
      </c>
      <c r="F7382" s="40"/>
      <c r="G7382" s="81" t="s">
        <v>3086</v>
      </c>
      <c r="H7382" s="9" t="s">
        <v>15</v>
      </c>
      <c r="I7382" s="102">
        <v>233304</v>
      </c>
      <c r="J7382" s="102">
        <v>233304</v>
      </c>
      <c r="K7382" s="102"/>
      <c r="L7382" s="102">
        <f t="shared" si="2595"/>
        <v>60767</v>
      </c>
      <c r="M7382" s="102">
        <v>19267</v>
      </c>
      <c r="N7382" s="102">
        <v>22000</v>
      </c>
      <c r="O7382" s="102">
        <v>19500</v>
      </c>
      <c r="P7382" s="102">
        <f t="shared" si="2597"/>
        <v>60767</v>
      </c>
      <c r="Q7382" s="102">
        <f t="shared" si="2598"/>
        <v>26.046274388780304</v>
      </c>
      <c r="R7382" s="35"/>
    </row>
    <row r="7383" spans="1:18" x14ac:dyDescent="0.3">
      <c r="A7383" s="40" t="s">
        <v>2608</v>
      </c>
      <c r="B7383" s="40" t="s">
        <v>111</v>
      </c>
      <c r="C7383" s="40" t="s">
        <v>117</v>
      </c>
      <c r="D7383" s="40" t="s">
        <v>2609</v>
      </c>
      <c r="E7383" s="52" t="s">
        <v>125</v>
      </c>
      <c r="F7383" s="52" t="s">
        <v>0</v>
      </c>
      <c r="G7383" s="52" t="s">
        <v>0</v>
      </c>
      <c r="H7383" s="6" t="s">
        <v>16</v>
      </c>
      <c r="I7383" s="104">
        <f>SUM(I7384:I7389)</f>
        <v>5823574</v>
      </c>
      <c r="J7383" s="104">
        <f>SUM(J7384:J7389)</f>
        <v>5823574</v>
      </c>
      <c r="K7383" s="104">
        <f>SUM(K7384:K7389)</f>
        <v>0</v>
      </c>
      <c r="L7383" s="104">
        <f t="shared" si="2595"/>
        <v>1256189</v>
      </c>
      <c r="M7383" s="104">
        <f>SUM(M7384:M7389)</f>
        <v>589</v>
      </c>
      <c r="N7383" s="104">
        <f t="shared" ref="N7383:O7383" si="2609">SUM(N7384:N7389)</f>
        <v>628850</v>
      </c>
      <c r="O7383" s="104">
        <f t="shared" si="2609"/>
        <v>626750</v>
      </c>
      <c r="P7383" s="104">
        <f t="shared" si="2597"/>
        <v>1256189</v>
      </c>
      <c r="Q7383" s="104">
        <f t="shared" si="2598"/>
        <v>21.570757064304498</v>
      </c>
      <c r="R7383" s="35"/>
    </row>
    <row r="7384" spans="1:18" x14ac:dyDescent="0.3">
      <c r="A7384" s="40" t="s">
        <v>2608</v>
      </c>
      <c r="B7384" s="40" t="s">
        <v>111</v>
      </c>
      <c r="C7384" s="40" t="s">
        <v>117</v>
      </c>
      <c r="D7384" s="40" t="s">
        <v>2609</v>
      </c>
      <c r="E7384" s="88" t="s">
        <v>3018</v>
      </c>
      <c r="F7384" s="40"/>
      <c r="G7384" s="81" t="s">
        <v>3086</v>
      </c>
      <c r="H7384" s="9" t="s">
        <v>17</v>
      </c>
      <c r="I7384" s="102">
        <v>6000</v>
      </c>
      <c r="J7384" s="102">
        <v>6000</v>
      </c>
      <c r="K7384" s="102"/>
      <c r="L7384" s="102">
        <f t="shared" si="2595"/>
        <v>2000</v>
      </c>
      <c r="M7384" s="102">
        <v>0</v>
      </c>
      <c r="N7384" s="102">
        <v>2000</v>
      </c>
      <c r="O7384" s="102"/>
      <c r="P7384" s="102">
        <f t="shared" si="2597"/>
        <v>2000</v>
      </c>
      <c r="Q7384" s="102">
        <f t="shared" si="2598"/>
        <v>33.333333333333329</v>
      </c>
      <c r="R7384" s="35"/>
    </row>
    <row r="7385" spans="1:18" x14ac:dyDescent="0.3">
      <c r="A7385" s="40" t="s">
        <v>2608</v>
      </c>
      <c r="B7385" s="40" t="s">
        <v>111</v>
      </c>
      <c r="C7385" s="40" t="s">
        <v>117</v>
      </c>
      <c r="D7385" s="40" t="s">
        <v>2609</v>
      </c>
      <c r="E7385" s="88" t="s">
        <v>3031</v>
      </c>
      <c r="F7385" s="40"/>
      <c r="G7385" s="81" t="s">
        <v>3086</v>
      </c>
      <c r="H7385" s="9" t="s">
        <v>18</v>
      </c>
      <c r="I7385" s="102">
        <v>5500100</v>
      </c>
      <c r="J7385" s="102">
        <v>5500100</v>
      </c>
      <c r="K7385" s="102"/>
      <c r="L7385" s="102">
        <f t="shared" si="2595"/>
        <v>1200000</v>
      </c>
      <c r="M7385" s="102">
        <v>0</v>
      </c>
      <c r="N7385" s="102">
        <v>600000</v>
      </c>
      <c r="O7385" s="102">
        <v>600000</v>
      </c>
      <c r="P7385" s="102">
        <f t="shared" si="2597"/>
        <v>1200000</v>
      </c>
      <c r="Q7385" s="102">
        <f t="shared" si="2598"/>
        <v>21.817785131179431</v>
      </c>
      <c r="R7385" s="35"/>
    </row>
    <row r="7386" spans="1:18" x14ac:dyDescent="0.3">
      <c r="A7386" s="40" t="s">
        <v>2608</v>
      </c>
      <c r="B7386" s="40" t="s">
        <v>111</v>
      </c>
      <c r="C7386" s="40" t="s">
        <v>117</v>
      </c>
      <c r="D7386" s="40" t="s">
        <v>2609</v>
      </c>
      <c r="E7386" s="88" t="s">
        <v>3032</v>
      </c>
      <c r="F7386" s="40"/>
      <c r="G7386" s="81" t="s">
        <v>3086</v>
      </c>
      <c r="H7386" s="9" t="s">
        <v>19</v>
      </c>
      <c r="I7386" s="102">
        <v>500</v>
      </c>
      <c r="J7386" s="102">
        <v>500</v>
      </c>
      <c r="K7386" s="102"/>
      <c r="L7386" s="102">
        <f t="shared" si="2595"/>
        <v>0</v>
      </c>
      <c r="M7386" s="102">
        <v>0</v>
      </c>
      <c r="N7386" s="102">
        <v>0</v>
      </c>
      <c r="O7386" s="102">
        <v>0</v>
      </c>
      <c r="P7386" s="102">
        <f t="shared" si="2597"/>
        <v>0</v>
      </c>
      <c r="Q7386" s="102">
        <f t="shared" si="2598"/>
        <v>0</v>
      </c>
      <c r="R7386" s="35"/>
    </row>
    <row r="7387" spans="1:18" x14ac:dyDescent="0.3">
      <c r="A7387" s="40" t="s">
        <v>2608</v>
      </c>
      <c r="B7387" s="40" t="s">
        <v>111</v>
      </c>
      <c r="C7387" s="40" t="s">
        <v>117</v>
      </c>
      <c r="D7387" s="40" t="s">
        <v>2609</v>
      </c>
      <c r="E7387" s="88" t="s">
        <v>3026</v>
      </c>
      <c r="F7387" s="40"/>
      <c r="G7387" s="81" t="s">
        <v>3086</v>
      </c>
      <c r="H7387" s="9" t="s">
        <v>20</v>
      </c>
      <c r="I7387" s="102">
        <v>500</v>
      </c>
      <c r="J7387" s="102">
        <v>500</v>
      </c>
      <c r="K7387" s="102"/>
      <c r="L7387" s="102">
        <f t="shared" si="2595"/>
        <v>0</v>
      </c>
      <c r="M7387" s="102">
        <v>0</v>
      </c>
      <c r="N7387" s="102">
        <v>0</v>
      </c>
      <c r="O7387" s="102">
        <v>0</v>
      </c>
      <c r="P7387" s="102">
        <f t="shared" si="2597"/>
        <v>0</v>
      </c>
      <c r="Q7387" s="102">
        <f t="shared" si="2598"/>
        <v>0</v>
      </c>
      <c r="R7387" s="35"/>
    </row>
    <row r="7388" spans="1:18" x14ac:dyDescent="0.3">
      <c r="A7388" s="40" t="s">
        <v>2608</v>
      </c>
      <c r="B7388" s="40" t="s">
        <v>111</v>
      </c>
      <c r="C7388" s="40" t="s">
        <v>117</v>
      </c>
      <c r="D7388" s="40" t="s">
        <v>2609</v>
      </c>
      <c r="E7388" s="88" t="s">
        <v>3034</v>
      </c>
      <c r="F7388" s="40"/>
      <c r="G7388" s="81" t="s">
        <v>3086</v>
      </c>
      <c r="H7388" s="9" t="s">
        <v>22</v>
      </c>
      <c r="I7388" s="102">
        <v>1000</v>
      </c>
      <c r="J7388" s="102">
        <v>1000</v>
      </c>
      <c r="K7388" s="102"/>
      <c r="L7388" s="102">
        <f t="shared" si="2595"/>
        <v>0</v>
      </c>
      <c r="M7388" s="102">
        <v>0</v>
      </c>
      <c r="N7388" s="102">
        <v>0</v>
      </c>
      <c r="O7388" s="102">
        <v>0</v>
      </c>
      <c r="P7388" s="102">
        <f t="shared" si="2597"/>
        <v>0</v>
      </c>
      <c r="Q7388" s="102">
        <f t="shared" si="2598"/>
        <v>0</v>
      </c>
      <c r="R7388" s="35"/>
    </row>
    <row r="7389" spans="1:18" x14ac:dyDescent="0.3">
      <c r="A7389" s="41" t="s">
        <v>2608</v>
      </c>
      <c r="B7389" s="41" t="s">
        <v>111</v>
      </c>
      <c r="C7389" s="41" t="s">
        <v>117</v>
      </c>
      <c r="D7389" s="41" t="s">
        <v>2609</v>
      </c>
      <c r="E7389" s="41" t="s">
        <v>127</v>
      </c>
      <c r="F7389" s="40" t="s">
        <v>0</v>
      </c>
      <c r="G7389" s="81" t="s">
        <v>0</v>
      </c>
      <c r="H7389" s="6" t="s">
        <v>25</v>
      </c>
      <c r="I7389" s="104">
        <f>SUM(I7390:I7393)</f>
        <v>315474</v>
      </c>
      <c r="J7389" s="104">
        <f>SUM(J7390:J7393)</f>
        <v>315474</v>
      </c>
      <c r="K7389" s="104">
        <f>SUM(K7390:K7393)</f>
        <v>0</v>
      </c>
      <c r="L7389" s="104">
        <f t="shared" si="2595"/>
        <v>54189</v>
      </c>
      <c r="M7389" s="104">
        <f>SUM(M7390:M7393)</f>
        <v>589</v>
      </c>
      <c r="N7389" s="104">
        <f t="shared" ref="N7389:O7389" si="2610">SUM(N7390:N7393)</f>
        <v>26850</v>
      </c>
      <c r="O7389" s="104">
        <f t="shared" si="2610"/>
        <v>26750</v>
      </c>
      <c r="P7389" s="104">
        <f t="shared" si="2597"/>
        <v>54189</v>
      </c>
      <c r="Q7389" s="104">
        <f t="shared" si="2598"/>
        <v>17.177009832822989</v>
      </c>
      <c r="R7389" s="35"/>
    </row>
    <row r="7390" spans="1:18" x14ac:dyDescent="0.3">
      <c r="A7390" s="40" t="s">
        <v>2608</v>
      </c>
      <c r="B7390" s="40" t="s">
        <v>111</v>
      </c>
      <c r="C7390" s="40" t="s">
        <v>117</v>
      </c>
      <c r="D7390" s="40" t="s">
        <v>2609</v>
      </c>
      <c r="E7390" s="88" t="s">
        <v>3019</v>
      </c>
      <c r="F7390" s="40" t="s">
        <v>2615</v>
      </c>
      <c r="G7390" s="81" t="s">
        <v>3086</v>
      </c>
      <c r="H7390" s="9" t="s">
        <v>135</v>
      </c>
      <c r="I7390" s="102">
        <v>7484</v>
      </c>
      <c r="J7390" s="102">
        <v>7484</v>
      </c>
      <c r="K7390" s="102"/>
      <c r="L7390" s="102">
        <f t="shared" si="2595"/>
        <v>2089</v>
      </c>
      <c r="M7390" s="102">
        <v>589</v>
      </c>
      <c r="N7390" s="102">
        <v>800</v>
      </c>
      <c r="O7390" s="102">
        <v>700</v>
      </c>
      <c r="P7390" s="102">
        <f t="shared" si="2597"/>
        <v>2089</v>
      </c>
      <c r="Q7390" s="102">
        <f t="shared" si="2598"/>
        <v>27.912880812399788</v>
      </c>
      <c r="R7390" s="35"/>
    </row>
    <row r="7391" spans="1:18" x14ac:dyDescent="0.3">
      <c r="A7391" s="40" t="s">
        <v>2608</v>
      </c>
      <c r="B7391" s="40" t="s">
        <v>111</v>
      </c>
      <c r="C7391" s="40" t="s">
        <v>117</v>
      </c>
      <c r="D7391" s="40" t="s">
        <v>2609</v>
      </c>
      <c r="E7391" s="88" t="s">
        <v>3019</v>
      </c>
      <c r="F7391" s="40" t="s">
        <v>2616</v>
      </c>
      <c r="G7391" s="81" t="s">
        <v>3087</v>
      </c>
      <c r="H7391" s="9" t="s">
        <v>2617</v>
      </c>
      <c r="I7391" s="102">
        <v>294490</v>
      </c>
      <c r="J7391" s="102">
        <v>294490</v>
      </c>
      <c r="K7391" s="102"/>
      <c r="L7391" s="102">
        <f t="shared" si="2595"/>
        <v>50000</v>
      </c>
      <c r="M7391" s="102">
        <v>0</v>
      </c>
      <c r="N7391" s="102">
        <v>25000</v>
      </c>
      <c r="O7391" s="102">
        <v>25000</v>
      </c>
      <c r="P7391" s="102">
        <f t="shared" si="2597"/>
        <v>50000</v>
      </c>
      <c r="Q7391" s="102">
        <f t="shared" si="2598"/>
        <v>16.978505212401103</v>
      </c>
      <c r="R7391" s="35"/>
    </row>
    <row r="7392" spans="1:18" ht="20.399999999999999" x14ac:dyDescent="0.3">
      <c r="A7392" s="40" t="s">
        <v>2608</v>
      </c>
      <c r="B7392" s="40" t="s">
        <v>111</v>
      </c>
      <c r="C7392" s="40" t="s">
        <v>117</v>
      </c>
      <c r="D7392" s="40" t="s">
        <v>2609</v>
      </c>
      <c r="E7392" s="88" t="s">
        <v>3019</v>
      </c>
      <c r="F7392" s="40" t="s">
        <v>2618</v>
      </c>
      <c r="G7392" s="81" t="s">
        <v>3086</v>
      </c>
      <c r="H7392" s="9" t="s">
        <v>141</v>
      </c>
      <c r="I7392" s="102">
        <v>12500</v>
      </c>
      <c r="J7392" s="102">
        <v>12500</v>
      </c>
      <c r="K7392" s="102"/>
      <c r="L7392" s="102">
        <f t="shared" si="2595"/>
        <v>2100</v>
      </c>
      <c r="M7392" s="102">
        <v>0</v>
      </c>
      <c r="N7392" s="102">
        <v>1050</v>
      </c>
      <c r="O7392" s="102">
        <v>1050</v>
      </c>
      <c r="P7392" s="102">
        <f t="shared" si="2597"/>
        <v>2100</v>
      </c>
      <c r="Q7392" s="102">
        <f t="shared" si="2598"/>
        <v>16.8</v>
      </c>
      <c r="R7392" s="35"/>
    </row>
    <row r="7393" spans="1:18" s="60" customFormat="1" ht="20.399999999999999" x14ac:dyDescent="0.3">
      <c r="A7393" s="40" t="s">
        <v>2608</v>
      </c>
      <c r="B7393" s="40" t="s">
        <v>111</v>
      </c>
      <c r="C7393" s="40" t="s">
        <v>117</v>
      </c>
      <c r="D7393" s="40" t="s">
        <v>2609</v>
      </c>
      <c r="E7393" s="88" t="s">
        <v>3019</v>
      </c>
      <c r="F7393" s="40" t="s">
        <v>2754</v>
      </c>
      <c r="G7393" s="81" t="s">
        <v>3086</v>
      </c>
      <c r="H7393" s="62" t="s">
        <v>2662</v>
      </c>
      <c r="I7393" s="102">
        <v>1000</v>
      </c>
      <c r="J7393" s="102">
        <v>1000</v>
      </c>
      <c r="K7393" s="102"/>
      <c r="L7393" s="102">
        <f t="shared" si="2595"/>
        <v>0</v>
      </c>
      <c r="M7393" s="102">
        <v>0</v>
      </c>
      <c r="N7393" s="102">
        <v>0</v>
      </c>
      <c r="O7393" s="102">
        <v>0</v>
      </c>
      <c r="P7393" s="102">
        <f t="shared" si="2597"/>
        <v>0</v>
      </c>
      <c r="Q7393" s="102">
        <f t="shared" si="2598"/>
        <v>0</v>
      </c>
      <c r="R7393" s="35"/>
    </row>
    <row r="7394" spans="1:18" s="34" customFormat="1" ht="20.399999999999999" x14ac:dyDescent="0.3">
      <c r="A7394" s="43" t="s">
        <v>0</v>
      </c>
      <c r="B7394" s="43" t="s">
        <v>0</v>
      </c>
      <c r="C7394" s="43" t="s">
        <v>0</v>
      </c>
      <c r="D7394" s="49" t="s">
        <v>0</v>
      </c>
      <c r="E7394" s="49" t="s">
        <v>0</v>
      </c>
      <c r="F7394" s="49" t="s">
        <v>0</v>
      </c>
      <c r="G7394" s="49" t="s">
        <v>0</v>
      </c>
      <c r="H7394" s="21" t="s">
        <v>35</v>
      </c>
      <c r="I7394" s="112">
        <f>SUM(I7395)</f>
        <v>22942830</v>
      </c>
      <c r="J7394" s="112">
        <f>SUM(J7395)</f>
        <v>22286930</v>
      </c>
      <c r="K7394" s="112">
        <f>SUM(K7395)</f>
        <v>0</v>
      </c>
      <c r="L7394" s="112">
        <f t="shared" si="2595"/>
        <v>3490000</v>
      </c>
      <c r="M7394" s="112">
        <f>SUM(M7395)</f>
        <v>0</v>
      </c>
      <c r="N7394" s="112">
        <f t="shared" ref="N7394:O7394" si="2611">SUM(N7395)</f>
        <v>1705000</v>
      </c>
      <c r="O7394" s="112">
        <f t="shared" si="2611"/>
        <v>1785000</v>
      </c>
      <c r="P7394" s="112">
        <f t="shared" si="2597"/>
        <v>3490000</v>
      </c>
      <c r="Q7394" s="112">
        <f t="shared" si="2598"/>
        <v>15.659402169791893</v>
      </c>
      <c r="R7394" s="35"/>
    </row>
    <row r="7395" spans="1:18" x14ac:dyDescent="0.3">
      <c r="A7395" s="40" t="s">
        <v>2608</v>
      </c>
      <c r="B7395" s="40" t="s">
        <v>111</v>
      </c>
      <c r="C7395" s="40" t="s">
        <v>117</v>
      </c>
      <c r="D7395" s="40" t="s">
        <v>2609</v>
      </c>
      <c r="E7395" s="52" t="s">
        <v>142</v>
      </c>
      <c r="F7395" s="52" t="s">
        <v>0</v>
      </c>
      <c r="G7395" s="52" t="s">
        <v>0</v>
      </c>
      <c r="H7395" s="6" t="s">
        <v>27</v>
      </c>
      <c r="I7395" s="104">
        <f t="shared" ref="I7395:K7395" si="2612">SUM(I7396,I7398,I7400,I7414,I7410)</f>
        <v>22942830</v>
      </c>
      <c r="J7395" s="104">
        <f t="shared" si="2612"/>
        <v>22286930</v>
      </c>
      <c r="K7395" s="104">
        <f t="shared" si="2612"/>
        <v>0</v>
      </c>
      <c r="L7395" s="104">
        <f t="shared" si="2595"/>
        <v>3490000</v>
      </c>
      <c r="M7395" s="104">
        <f t="shared" ref="M7395:O7395" si="2613">SUM(M7396,M7398,M7400,M7414,M7410)</f>
        <v>0</v>
      </c>
      <c r="N7395" s="104">
        <f t="shared" si="2613"/>
        <v>1705000</v>
      </c>
      <c r="O7395" s="104">
        <f t="shared" si="2613"/>
        <v>1785000</v>
      </c>
      <c r="P7395" s="104">
        <f t="shared" si="2597"/>
        <v>3490000</v>
      </c>
      <c r="Q7395" s="104">
        <f t="shared" si="2598"/>
        <v>15.659402169791893</v>
      </c>
      <c r="R7395" s="35"/>
    </row>
    <row r="7396" spans="1:18" x14ac:dyDescent="0.3">
      <c r="A7396" s="41" t="s">
        <v>2608</v>
      </c>
      <c r="B7396" s="41" t="s">
        <v>111</v>
      </c>
      <c r="C7396" s="41" t="s">
        <v>117</v>
      </c>
      <c r="D7396" s="41" t="s">
        <v>2609</v>
      </c>
      <c r="E7396" s="41" t="s">
        <v>290</v>
      </c>
      <c r="F7396" s="40" t="s">
        <v>0</v>
      </c>
      <c r="G7396" s="81" t="s">
        <v>0</v>
      </c>
      <c r="H7396" s="6" t="s">
        <v>28</v>
      </c>
      <c r="I7396" s="104">
        <f>SUM(I7397)</f>
        <v>200</v>
      </c>
      <c r="J7396" s="104">
        <f>SUM(J7397)</f>
        <v>200</v>
      </c>
      <c r="K7396" s="104">
        <f>SUM(K7397)</f>
        <v>0</v>
      </c>
      <c r="L7396" s="104">
        <f t="shared" si="2595"/>
        <v>0</v>
      </c>
      <c r="M7396" s="104">
        <f>SUM(M7397)</f>
        <v>0</v>
      </c>
      <c r="N7396" s="104">
        <f t="shared" ref="N7396:O7396" si="2614">SUM(N7397)</f>
        <v>0</v>
      </c>
      <c r="O7396" s="104">
        <f t="shared" si="2614"/>
        <v>0</v>
      </c>
      <c r="P7396" s="104">
        <f t="shared" si="2597"/>
        <v>0</v>
      </c>
      <c r="Q7396" s="104">
        <f t="shared" si="2598"/>
        <v>0</v>
      </c>
      <c r="R7396" s="35"/>
    </row>
    <row r="7397" spans="1:18" x14ac:dyDescent="0.3">
      <c r="A7397" s="40" t="s">
        <v>2608</v>
      </c>
      <c r="B7397" s="40" t="s">
        <v>111</v>
      </c>
      <c r="C7397" s="40" t="s">
        <v>117</v>
      </c>
      <c r="D7397" s="40" t="s">
        <v>2609</v>
      </c>
      <c r="E7397" s="88" t="s">
        <v>3027</v>
      </c>
      <c r="F7397" s="40" t="s">
        <v>2619</v>
      </c>
      <c r="G7397" s="81" t="s">
        <v>3088</v>
      </c>
      <c r="H7397" s="9" t="s">
        <v>383</v>
      </c>
      <c r="I7397" s="102">
        <v>200</v>
      </c>
      <c r="J7397" s="102">
        <v>200</v>
      </c>
      <c r="K7397" s="102"/>
      <c r="L7397" s="102">
        <f t="shared" si="2595"/>
        <v>0</v>
      </c>
      <c r="M7397" s="102">
        <v>0</v>
      </c>
      <c r="N7397" s="102"/>
      <c r="O7397" s="102"/>
      <c r="P7397" s="102">
        <f t="shared" si="2597"/>
        <v>0</v>
      </c>
      <c r="Q7397" s="102">
        <f t="shared" si="2598"/>
        <v>0</v>
      </c>
      <c r="R7397" s="35"/>
    </row>
    <row r="7398" spans="1:18" x14ac:dyDescent="0.3">
      <c r="A7398" s="41" t="s">
        <v>2608</v>
      </c>
      <c r="B7398" s="41" t="s">
        <v>111</v>
      </c>
      <c r="C7398" s="41" t="s">
        <v>117</v>
      </c>
      <c r="D7398" s="41" t="s">
        <v>2609</v>
      </c>
      <c r="E7398" s="41" t="s">
        <v>175</v>
      </c>
      <c r="F7398" s="40" t="s">
        <v>0</v>
      </c>
      <c r="G7398" s="81" t="s">
        <v>0</v>
      </c>
      <c r="H7398" s="6" t="s">
        <v>29</v>
      </c>
      <c r="I7398" s="104">
        <f>SUM(I7399)</f>
        <v>5000</v>
      </c>
      <c r="J7398" s="104">
        <f>SUM(J7399)</f>
        <v>5000</v>
      </c>
      <c r="K7398" s="104">
        <f>SUM(K7399)</f>
        <v>0</v>
      </c>
      <c r="L7398" s="104">
        <f t="shared" si="2595"/>
        <v>0</v>
      </c>
      <c r="M7398" s="104">
        <f>SUM(M7399)</f>
        <v>0</v>
      </c>
      <c r="N7398" s="104">
        <f t="shared" ref="N7398:O7398" si="2615">SUM(N7399)</f>
        <v>0</v>
      </c>
      <c r="O7398" s="104">
        <f t="shared" si="2615"/>
        <v>0</v>
      </c>
      <c r="P7398" s="104">
        <f t="shared" si="2597"/>
        <v>0</v>
      </c>
      <c r="Q7398" s="104">
        <f t="shared" si="2598"/>
        <v>0</v>
      </c>
      <c r="R7398" s="35"/>
    </row>
    <row r="7399" spans="1:18" x14ac:dyDescent="0.3">
      <c r="A7399" s="40" t="s">
        <v>2608</v>
      </c>
      <c r="B7399" s="40" t="s">
        <v>111</v>
      </c>
      <c r="C7399" s="40" t="s">
        <v>117</v>
      </c>
      <c r="D7399" s="40" t="s">
        <v>2609</v>
      </c>
      <c r="E7399" s="88" t="s">
        <v>3023</v>
      </c>
      <c r="F7399" s="40" t="s">
        <v>2620</v>
      </c>
      <c r="G7399" s="81" t="s">
        <v>3086</v>
      </c>
      <c r="H7399" s="9" t="s">
        <v>767</v>
      </c>
      <c r="I7399" s="102">
        <v>5000</v>
      </c>
      <c r="J7399" s="102">
        <v>5000</v>
      </c>
      <c r="K7399" s="102"/>
      <c r="L7399" s="102">
        <f t="shared" si="2595"/>
        <v>0</v>
      </c>
      <c r="M7399" s="102">
        <v>0</v>
      </c>
      <c r="N7399" s="102"/>
      <c r="O7399" s="102"/>
      <c r="P7399" s="102">
        <f t="shared" si="2597"/>
        <v>0</v>
      </c>
      <c r="Q7399" s="102">
        <f t="shared" si="2598"/>
        <v>0</v>
      </c>
      <c r="R7399" s="35"/>
    </row>
    <row r="7400" spans="1:18" x14ac:dyDescent="0.3">
      <c r="A7400" s="41" t="s">
        <v>2608</v>
      </c>
      <c r="B7400" s="41" t="s">
        <v>111</v>
      </c>
      <c r="C7400" s="41" t="s">
        <v>117</v>
      </c>
      <c r="D7400" s="41" t="s">
        <v>2609</v>
      </c>
      <c r="E7400" s="41" t="s">
        <v>143</v>
      </c>
      <c r="F7400" s="40" t="s">
        <v>0</v>
      </c>
      <c r="G7400" s="81" t="s">
        <v>0</v>
      </c>
      <c r="H7400" s="6" t="s">
        <v>30</v>
      </c>
      <c r="I7400" s="104">
        <f>SUM(I7401:I7409)</f>
        <v>1037000</v>
      </c>
      <c r="J7400" s="104">
        <f>SUM(J7401:J7409)</f>
        <v>381100</v>
      </c>
      <c r="K7400" s="104">
        <f>SUM(K7401:K7409)</f>
        <v>0</v>
      </c>
      <c r="L7400" s="104">
        <f t="shared" si="2595"/>
        <v>120000</v>
      </c>
      <c r="M7400" s="104">
        <f>SUM(M7401:M7409)</f>
        <v>0</v>
      </c>
      <c r="N7400" s="104">
        <f t="shared" ref="N7400:O7400" si="2616">SUM(N7401:N7409)</f>
        <v>20000</v>
      </c>
      <c r="O7400" s="104">
        <f t="shared" si="2616"/>
        <v>100000</v>
      </c>
      <c r="P7400" s="104">
        <f t="shared" si="2597"/>
        <v>120000</v>
      </c>
      <c r="Q7400" s="104">
        <f t="shared" si="2598"/>
        <v>31.48779847808974</v>
      </c>
      <c r="R7400" s="35"/>
    </row>
    <row r="7401" spans="1:18" x14ac:dyDescent="0.3">
      <c r="A7401" s="40" t="s">
        <v>2608</v>
      </c>
      <c r="B7401" s="40" t="s">
        <v>111</v>
      </c>
      <c r="C7401" s="40" t="s">
        <v>117</v>
      </c>
      <c r="D7401" s="40" t="s">
        <v>2609</v>
      </c>
      <c r="E7401" s="88" t="s">
        <v>3020</v>
      </c>
      <c r="F7401" s="40" t="s">
        <v>2621</v>
      </c>
      <c r="G7401" s="81" t="s">
        <v>3089</v>
      </c>
      <c r="H7401" s="9" t="s">
        <v>2622</v>
      </c>
      <c r="I7401" s="102">
        <v>116400</v>
      </c>
      <c r="J7401" s="102">
        <v>0</v>
      </c>
      <c r="K7401" s="102"/>
      <c r="L7401" s="102">
        <f t="shared" si="2595"/>
        <v>0</v>
      </c>
      <c r="M7401" s="102">
        <v>0</v>
      </c>
      <c r="N7401" s="102"/>
      <c r="O7401" s="102"/>
      <c r="P7401" s="102">
        <f t="shared" si="2597"/>
        <v>0</v>
      </c>
      <c r="Q7401" s="102" t="str">
        <f t="shared" si="2598"/>
        <v>-</v>
      </c>
      <c r="R7401" s="35"/>
    </row>
    <row r="7402" spans="1:18" x14ac:dyDescent="0.3">
      <c r="A7402" s="40" t="s">
        <v>2608</v>
      </c>
      <c r="B7402" s="40" t="s">
        <v>111</v>
      </c>
      <c r="C7402" s="40" t="s">
        <v>117</v>
      </c>
      <c r="D7402" s="40" t="s">
        <v>2609</v>
      </c>
      <c r="E7402" s="88" t="s">
        <v>3020</v>
      </c>
      <c r="F7402" s="40" t="s">
        <v>2623</v>
      </c>
      <c r="G7402" s="81" t="s">
        <v>3090</v>
      </c>
      <c r="H7402" s="9" t="s">
        <v>2624</v>
      </c>
      <c r="I7402" s="102">
        <v>134000</v>
      </c>
      <c r="J7402" s="102">
        <v>20000</v>
      </c>
      <c r="K7402" s="102"/>
      <c r="L7402" s="102">
        <f t="shared" si="2595"/>
        <v>20000</v>
      </c>
      <c r="M7402" s="102">
        <v>0</v>
      </c>
      <c r="N7402" s="102">
        <v>20000</v>
      </c>
      <c r="O7402" s="102">
        <v>0</v>
      </c>
      <c r="P7402" s="102">
        <f t="shared" si="2597"/>
        <v>20000</v>
      </c>
      <c r="Q7402" s="102">
        <f t="shared" si="2598"/>
        <v>100</v>
      </c>
      <c r="R7402" s="35"/>
    </row>
    <row r="7403" spans="1:18" x14ac:dyDescent="0.3">
      <c r="A7403" s="40" t="s">
        <v>2608</v>
      </c>
      <c r="B7403" s="40" t="s">
        <v>111</v>
      </c>
      <c r="C7403" s="40" t="s">
        <v>117</v>
      </c>
      <c r="D7403" s="40" t="s">
        <v>2609</v>
      </c>
      <c r="E7403" s="88" t="s">
        <v>3020</v>
      </c>
      <c r="F7403" s="40" t="s">
        <v>2625</v>
      </c>
      <c r="G7403" s="81" t="s">
        <v>3091</v>
      </c>
      <c r="H7403" s="9" t="s">
        <v>2626</v>
      </c>
      <c r="I7403" s="102">
        <v>130000</v>
      </c>
      <c r="J7403" s="102">
        <v>0</v>
      </c>
      <c r="K7403" s="102"/>
      <c r="L7403" s="102">
        <f t="shared" si="2595"/>
        <v>0</v>
      </c>
      <c r="M7403" s="102">
        <v>0</v>
      </c>
      <c r="N7403" s="102"/>
      <c r="O7403" s="102"/>
      <c r="P7403" s="102">
        <f t="shared" si="2597"/>
        <v>0</v>
      </c>
      <c r="Q7403" s="102" t="str">
        <f t="shared" si="2598"/>
        <v>-</v>
      </c>
      <c r="R7403" s="35"/>
    </row>
    <row r="7404" spans="1:18" x14ac:dyDescent="0.3">
      <c r="A7404" s="40" t="s">
        <v>2608</v>
      </c>
      <c r="B7404" s="40" t="s">
        <v>111</v>
      </c>
      <c r="C7404" s="40" t="s">
        <v>117</v>
      </c>
      <c r="D7404" s="40" t="s">
        <v>2609</v>
      </c>
      <c r="E7404" s="88" t="s">
        <v>3020</v>
      </c>
      <c r="F7404" s="40" t="s">
        <v>2627</v>
      </c>
      <c r="G7404" s="81" t="s">
        <v>3086</v>
      </c>
      <c r="H7404" s="9" t="s">
        <v>2628</v>
      </c>
      <c r="I7404" s="102">
        <v>190000</v>
      </c>
      <c r="J7404" s="102">
        <v>0</v>
      </c>
      <c r="K7404" s="102"/>
      <c r="L7404" s="102">
        <f t="shared" si="2595"/>
        <v>0</v>
      </c>
      <c r="M7404" s="102">
        <v>0</v>
      </c>
      <c r="N7404" s="102"/>
      <c r="O7404" s="102"/>
      <c r="P7404" s="102">
        <f t="shared" si="2597"/>
        <v>0</v>
      </c>
      <c r="Q7404" s="102" t="str">
        <f t="shared" si="2598"/>
        <v>-</v>
      </c>
      <c r="R7404" s="35"/>
    </row>
    <row r="7405" spans="1:18" x14ac:dyDescent="0.3">
      <c r="A7405" s="40" t="s">
        <v>2608</v>
      </c>
      <c r="B7405" s="40" t="s">
        <v>111</v>
      </c>
      <c r="C7405" s="40" t="s">
        <v>117</v>
      </c>
      <c r="D7405" s="40" t="s">
        <v>2609</v>
      </c>
      <c r="E7405" s="88" t="s">
        <v>3020</v>
      </c>
      <c r="F7405" s="40" t="s">
        <v>2629</v>
      </c>
      <c r="G7405" s="81" t="s">
        <v>3088</v>
      </c>
      <c r="H7405" s="9" t="s">
        <v>2630</v>
      </c>
      <c r="I7405" s="102">
        <v>300000</v>
      </c>
      <c r="J7405" s="102">
        <v>300000</v>
      </c>
      <c r="K7405" s="102"/>
      <c r="L7405" s="102">
        <f t="shared" si="2595"/>
        <v>100000</v>
      </c>
      <c r="M7405" s="102">
        <v>0</v>
      </c>
      <c r="N7405" s="102">
        <v>0</v>
      </c>
      <c r="O7405" s="102">
        <v>100000</v>
      </c>
      <c r="P7405" s="102">
        <f t="shared" si="2597"/>
        <v>100000</v>
      </c>
      <c r="Q7405" s="102">
        <f t="shared" si="2598"/>
        <v>33.333333333333329</v>
      </c>
      <c r="R7405" s="35"/>
    </row>
    <row r="7406" spans="1:18" x14ac:dyDescent="0.3">
      <c r="A7406" s="40" t="s">
        <v>2608</v>
      </c>
      <c r="B7406" s="40" t="s">
        <v>111</v>
      </c>
      <c r="C7406" s="40" t="s">
        <v>117</v>
      </c>
      <c r="D7406" s="40" t="s">
        <v>2609</v>
      </c>
      <c r="E7406" s="88" t="s">
        <v>3020</v>
      </c>
      <c r="F7406" s="40" t="s">
        <v>2631</v>
      </c>
      <c r="G7406" s="81" t="s">
        <v>3087</v>
      </c>
      <c r="H7406" s="9" t="s">
        <v>2632</v>
      </c>
      <c r="I7406" s="102">
        <v>105500</v>
      </c>
      <c r="J7406" s="102">
        <v>0</v>
      </c>
      <c r="K7406" s="102"/>
      <c r="L7406" s="102">
        <f t="shared" si="2595"/>
        <v>0</v>
      </c>
      <c r="M7406" s="102">
        <v>0</v>
      </c>
      <c r="N7406" s="102"/>
      <c r="O7406" s="102"/>
      <c r="P7406" s="102">
        <f t="shared" si="2597"/>
        <v>0</v>
      </c>
      <c r="Q7406" s="102" t="str">
        <f t="shared" si="2598"/>
        <v>-</v>
      </c>
      <c r="R7406" s="35"/>
    </row>
    <row r="7407" spans="1:18" x14ac:dyDescent="0.3">
      <c r="A7407" s="40" t="s">
        <v>2608</v>
      </c>
      <c r="B7407" s="40" t="s">
        <v>111</v>
      </c>
      <c r="C7407" s="40" t="s">
        <v>117</v>
      </c>
      <c r="D7407" s="40" t="s">
        <v>2609</v>
      </c>
      <c r="E7407" s="88" t="s">
        <v>3020</v>
      </c>
      <c r="F7407" s="40" t="s">
        <v>2633</v>
      </c>
      <c r="G7407" s="81" t="s">
        <v>3091</v>
      </c>
      <c r="H7407" s="9" t="s">
        <v>2634</v>
      </c>
      <c r="I7407" s="102">
        <v>0</v>
      </c>
      <c r="J7407" s="102">
        <v>0</v>
      </c>
      <c r="K7407" s="102"/>
      <c r="L7407" s="102">
        <f t="shared" si="2595"/>
        <v>0</v>
      </c>
      <c r="M7407" s="102">
        <v>0</v>
      </c>
      <c r="N7407" s="102"/>
      <c r="O7407" s="102"/>
      <c r="P7407" s="102">
        <f t="shared" si="2597"/>
        <v>0</v>
      </c>
      <c r="Q7407" s="102" t="str">
        <f t="shared" si="2598"/>
        <v>-</v>
      </c>
      <c r="R7407" s="35"/>
    </row>
    <row r="7408" spans="1:18" s="60" customFormat="1" ht="20.399999999999999" x14ac:dyDescent="0.3">
      <c r="A7408" s="94" t="s">
        <v>2608</v>
      </c>
      <c r="B7408" s="94" t="s">
        <v>111</v>
      </c>
      <c r="C7408" s="94" t="s">
        <v>117</v>
      </c>
      <c r="D7408" s="94" t="s">
        <v>2609</v>
      </c>
      <c r="E7408" s="88" t="s">
        <v>3020</v>
      </c>
      <c r="F7408" s="40" t="s">
        <v>2755</v>
      </c>
      <c r="G7408" s="81" t="s">
        <v>3086</v>
      </c>
      <c r="H7408" s="62" t="s">
        <v>2663</v>
      </c>
      <c r="I7408" s="102">
        <v>10000</v>
      </c>
      <c r="J7408" s="102">
        <v>10000</v>
      </c>
      <c r="K7408" s="102"/>
      <c r="L7408" s="102">
        <f t="shared" ref="L7408:L7468" si="2617">SUM(M7408:O7408)</f>
        <v>0</v>
      </c>
      <c r="M7408" s="102">
        <v>0</v>
      </c>
      <c r="N7408" s="102">
        <v>0</v>
      </c>
      <c r="O7408" s="102">
        <v>0</v>
      </c>
      <c r="P7408" s="102">
        <f t="shared" si="2597"/>
        <v>0</v>
      </c>
      <c r="Q7408" s="102">
        <f t="shared" si="2598"/>
        <v>0</v>
      </c>
      <c r="R7408" s="35"/>
    </row>
    <row r="7409" spans="1:18" s="60" customFormat="1" ht="20.399999999999999" x14ac:dyDescent="0.3">
      <c r="A7409" s="94" t="s">
        <v>2608</v>
      </c>
      <c r="B7409" s="94" t="s">
        <v>111</v>
      </c>
      <c r="C7409" s="94" t="s">
        <v>117</v>
      </c>
      <c r="D7409" s="94" t="s">
        <v>2609</v>
      </c>
      <c r="E7409" s="88" t="s">
        <v>3020</v>
      </c>
      <c r="F7409" s="40" t="s">
        <v>2756</v>
      </c>
      <c r="G7409" s="81" t="s">
        <v>3053</v>
      </c>
      <c r="H7409" s="62" t="s">
        <v>2664</v>
      </c>
      <c r="I7409" s="102">
        <v>51100</v>
      </c>
      <c r="J7409" s="102">
        <v>51100</v>
      </c>
      <c r="K7409" s="102"/>
      <c r="L7409" s="102">
        <f t="shared" si="2617"/>
        <v>0</v>
      </c>
      <c r="M7409" s="102">
        <v>0</v>
      </c>
      <c r="N7409" s="102">
        <v>0</v>
      </c>
      <c r="O7409" s="102">
        <v>0</v>
      </c>
      <c r="P7409" s="102">
        <f t="shared" si="2597"/>
        <v>0</v>
      </c>
      <c r="Q7409" s="102">
        <f t="shared" si="2598"/>
        <v>0</v>
      </c>
      <c r="R7409" s="35"/>
    </row>
    <row r="7410" spans="1:18" s="60" customFormat="1" x14ac:dyDescent="0.3">
      <c r="A7410" s="96" t="s">
        <v>2608</v>
      </c>
      <c r="B7410" s="96" t="s">
        <v>111</v>
      </c>
      <c r="C7410" s="96" t="s">
        <v>117</v>
      </c>
      <c r="D7410" s="96" t="s">
        <v>2609</v>
      </c>
      <c r="E7410" s="96" t="s">
        <v>2684</v>
      </c>
      <c r="F7410" s="94"/>
      <c r="G7410" s="95"/>
      <c r="H7410" s="63" t="s">
        <v>31</v>
      </c>
      <c r="I7410" s="109">
        <f t="shared" ref="I7410:O7410" si="2618">SUM(I7411:I7413)</f>
        <v>21892430</v>
      </c>
      <c r="J7410" s="109">
        <f t="shared" si="2618"/>
        <v>21892430</v>
      </c>
      <c r="K7410" s="109">
        <f t="shared" si="2618"/>
        <v>0</v>
      </c>
      <c r="L7410" s="109">
        <f t="shared" si="2617"/>
        <v>3370000</v>
      </c>
      <c r="M7410" s="109">
        <f t="shared" si="2618"/>
        <v>0</v>
      </c>
      <c r="N7410" s="109">
        <f t="shared" si="2618"/>
        <v>1685000</v>
      </c>
      <c r="O7410" s="109">
        <f t="shared" si="2618"/>
        <v>1685000</v>
      </c>
      <c r="P7410" s="109">
        <f t="shared" si="2597"/>
        <v>3370000</v>
      </c>
      <c r="Q7410" s="109">
        <f t="shared" si="2598"/>
        <v>15.393448785721823</v>
      </c>
      <c r="R7410" s="35"/>
    </row>
    <row r="7411" spans="1:18" s="60" customFormat="1" x14ac:dyDescent="0.3">
      <c r="A7411" s="94" t="s">
        <v>2608</v>
      </c>
      <c r="B7411" s="94" t="s">
        <v>111</v>
      </c>
      <c r="C7411" s="94" t="s">
        <v>117</v>
      </c>
      <c r="D7411" s="94" t="s">
        <v>2609</v>
      </c>
      <c r="E7411" s="88" t="s">
        <v>3028</v>
      </c>
      <c r="F7411" s="40" t="s">
        <v>2757</v>
      </c>
      <c r="G7411" s="81" t="s">
        <v>3092</v>
      </c>
      <c r="H7411" s="62" t="s">
        <v>2665</v>
      </c>
      <c r="I7411" s="116">
        <v>1853800</v>
      </c>
      <c r="J7411" s="116">
        <v>1853800</v>
      </c>
      <c r="K7411" s="116"/>
      <c r="L7411" s="116">
        <f t="shared" si="2617"/>
        <v>0</v>
      </c>
      <c r="M7411" s="116">
        <v>0</v>
      </c>
      <c r="N7411" s="116"/>
      <c r="O7411" s="116"/>
      <c r="P7411" s="116">
        <f t="shared" si="2597"/>
        <v>0</v>
      </c>
      <c r="Q7411" s="116">
        <f t="shared" si="2598"/>
        <v>0</v>
      </c>
      <c r="R7411" s="35"/>
    </row>
    <row r="7412" spans="1:18" s="60" customFormat="1" x14ac:dyDescent="0.3">
      <c r="A7412" s="94" t="s">
        <v>2608</v>
      </c>
      <c r="B7412" s="94" t="s">
        <v>111</v>
      </c>
      <c r="C7412" s="94" t="s">
        <v>117</v>
      </c>
      <c r="D7412" s="94" t="s">
        <v>2609</v>
      </c>
      <c r="E7412" s="88" t="s">
        <v>3028</v>
      </c>
      <c r="F7412" s="40" t="s">
        <v>2758</v>
      </c>
      <c r="G7412" s="81" t="s">
        <v>3086</v>
      </c>
      <c r="H7412" s="62" t="s">
        <v>2666</v>
      </c>
      <c r="I7412" s="116">
        <v>19038630</v>
      </c>
      <c r="J7412" s="116">
        <v>19038630</v>
      </c>
      <c r="K7412" s="116"/>
      <c r="L7412" s="116">
        <f t="shared" si="2617"/>
        <v>3200000</v>
      </c>
      <c r="M7412" s="116">
        <v>0</v>
      </c>
      <c r="N7412" s="116">
        <v>1600000</v>
      </c>
      <c r="O7412" s="116">
        <v>1600000</v>
      </c>
      <c r="P7412" s="116">
        <f t="shared" ref="P7412:P7468" si="2619">K7412+L7412</f>
        <v>3200000</v>
      </c>
      <c r="Q7412" s="116">
        <f t="shared" ref="Q7412:Q7475" si="2620">IF(J7412=0,"-",P7412/J7412*100)</f>
        <v>16.807932083348433</v>
      </c>
      <c r="R7412" s="35"/>
    </row>
    <row r="7413" spans="1:18" s="60" customFormat="1" x14ac:dyDescent="0.3">
      <c r="A7413" s="94" t="s">
        <v>2608</v>
      </c>
      <c r="B7413" s="94" t="s">
        <v>111</v>
      </c>
      <c r="C7413" s="94" t="s">
        <v>117</v>
      </c>
      <c r="D7413" s="94" t="s">
        <v>2609</v>
      </c>
      <c r="E7413" s="88" t="s">
        <v>3028</v>
      </c>
      <c r="F7413" s="40" t="s">
        <v>2759</v>
      </c>
      <c r="G7413" s="81" t="s">
        <v>3093</v>
      </c>
      <c r="H7413" s="62" t="s">
        <v>2667</v>
      </c>
      <c r="I7413" s="116">
        <v>1000000</v>
      </c>
      <c r="J7413" s="116">
        <v>1000000</v>
      </c>
      <c r="K7413" s="116"/>
      <c r="L7413" s="116">
        <f t="shared" si="2617"/>
        <v>170000</v>
      </c>
      <c r="M7413" s="116">
        <v>0</v>
      </c>
      <c r="N7413" s="116">
        <v>85000</v>
      </c>
      <c r="O7413" s="116">
        <v>85000</v>
      </c>
      <c r="P7413" s="116">
        <f t="shared" si="2619"/>
        <v>170000</v>
      </c>
      <c r="Q7413" s="116">
        <f t="shared" si="2620"/>
        <v>17</v>
      </c>
      <c r="R7413" s="35"/>
    </row>
    <row r="7414" spans="1:18" x14ac:dyDescent="0.3">
      <c r="A7414" s="41" t="s">
        <v>2608</v>
      </c>
      <c r="B7414" s="41" t="s">
        <v>111</v>
      </c>
      <c r="C7414" s="41" t="s">
        <v>117</v>
      </c>
      <c r="D7414" s="41" t="s">
        <v>2609</v>
      </c>
      <c r="E7414" s="41" t="s">
        <v>148</v>
      </c>
      <c r="F7414" s="40" t="s">
        <v>0</v>
      </c>
      <c r="G7414" s="81" t="s">
        <v>0</v>
      </c>
      <c r="H7414" s="6" t="s">
        <v>34</v>
      </c>
      <c r="I7414" s="104">
        <f>SUM(I7415:I7416)</f>
        <v>8200</v>
      </c>
      <c r="J7414" s="104">
        <f>SUM(J7415:J7416)</f>
        <v>8200</v>
      </c>
      <c r="K7414" s="104">
        <f>SUM(K7415:K7416)</f>
        <v>0</v>
      </c>
      <c r="L7414" s="104">
        <f t="shared" si="2617"/>
        <v>0</v>
      </c>
      <c r="M7414" s="104">
        <f>SUM(M7415:M7416)</f>
        <v>0</v>
      </c>
      <c r="N7414" s="104">
        <f t="shared" ref="N7414:O7414" si="2621">SUM(N7415:N7416)</f>
        <v>0</v>
      </c>
      <c r="O7414" s="104">
        <f t="shared" si="2621"/>
        <v>0</v>
      </c>
      <c r="P7414" s="104">
        <f t="shared" si="2619"/>
        <v>0</v>
      </c>
      <c r="Q7414" s="104">
        <f t="shared" si="2620"/>
        <v>0</v>
      </c>
      <c r="R7414" s="35"/>
    </row>
    <row r="7415" spans="1:18" x14ac:dyDescent="0.3">
      <c r="A7415" s="40" t="s">
        <v>2608</v>
      </c>
      <c r="B7415" s="40" t="s">
        <v>111</v>
      </c>
      <c r="C7415" s="40" t="s">
        <v>117</v>
      </c>
      <c r="D7415" s="40" t="s">
        <v>2609</v>
      </c>
      <c r="E7415" s="88" t="s">
        <v>3021</v>
      </c>
      <c r="F7415" s="40"/>
      <c r="G7415" s="81" t="s">
        <v>3087</v>
      </c>
      <c r="H7415" s="9" t="s">
        <v>34</v>
      </c>
      <c r="I7415" s="102">
        <v>8000</v>
      </c>
      <c r="J7415" s="102">
        <v>8000</v>
      </c>
      <c r="K7415" s="102"/>
      <c r="L7415" s="102">
        <f t="shared" si="2617"/>
        <v>0</v>
      </c>
      <c r="M7415" s="102">
        <v>0</v>
      </c>
      <c r="N7415" s="102"/>
      <c r="O7415" s="102"/>
      <c r="P7415" s="102">
        <f t="shared" si="2619"/>
        <v>0</v>
      </c>
      <c r="Q7415" s="102">
        <f t="shared" si="2620"/>
        <v>0</v>
      </c>
      <c r="R7415" s="35"/>
    </row>
    <row r="7416" spans="1:18" x14ac:dyDescent="0.3">
      <c r="A7416" s="40" t="s">
        <v>2608</v>
      </c>
      <c r="B7416" s="40" t="s">
        <v>111</v>
      </c>
      <c r="C7416" s="40" t="s">
        <v>117</v>
      </c>
      <c r="D7416" s="40" t="s">
        <v>2609</v>
      </c>
      <c r="E7416" s="88" t="s">
        <v>3021</v>
      </c>
      <c r="F7416" s="40" t="s">
        <v>2635</v>
      </c>
      <c r="G7416" s="81" t="s">
        <v>3087</v>
      </c>
      <c r="H7416" s="9" t="s">
        <v>405</v>
      </c>
      <c r="I7416" s="102">
        <v>200</v>
      </c>
      <c r="J7416" s="102">
        <v>200</v>
      </c>
      <c r="K7416" s="102"/>
      <c r="L7416" s="102">
        <f t="shared" si="2617"/>
        <v>0</v>
      </c>
      <c r="M7416" s="102">
        <v>0</v>
      </c>
      <c r="N7416" s="102"/>
      <c r="O7416" s="102"/>
      <c r="P7416" s="102">
        <f t="shared" si="2619"/>
        <v>0</v>
      </c>
      <c r="Q7416" s="102">
        <f t="shared" si="2620"/>
        <v>0</v>
      </c>
      <c r="R7416" s="35"/>
    </row>
    <row r="7417" spans="1:18" s="34" customFormat="1" ht="20.399999999999999" x14ac:dyDescent="0.3">
      <c r="A7417" s="43" t="s">
        <v>0</v>
      </c>
      <c r="B7417" s="43" t="s">
        <v>0</v>
      </c>
      <c r="C7417" s="43" t="s">
        <v>0</v>
      </c>
      <c r="D7417" s="49" t="s">
        <v>0</v>
      </c>
      <c r="E7417" s="49" t="s">
        <v>0</v>
      </c>
      <c r="F7417" s="49" t="s">
        <v>0</v>
      </c>
      <c r="G7417" s="49" t="s">
        <v>0</v>
      </c>
      <c r="H7417" s="21" t="s">
        <v>41</v>
      </c>
      <c r="I7417" s="112">
        <f>SUM(I7418)</f>
        <v>25983402</v>
      </c>
      <c r="J7417" s="112">
        <f>SUM(J7418)</f>
        <v>5549402</v>
      </c>
      <c r="K7417" s="112">
        <f>SUM(K7418)</f>
        <v>0</v>
      </c>
      <c r="L7417" s="112">
        <f t="shared" si="2617"/>
        <v>2201000</v>
      </c>
      <c r="M7417" s="112">
        <f>SUM(M7418)</f>
        <v>0</v>
      </c>
      <c r="N7417" s="112">
        <f t="shared" ref="N7417:O7417" si="2622">SUM(N7418)</f>
        <v>1201000</v>
      </c>
      <c r="O7417" s="112">
        <f t="shared" si="2622"/>
        <v>1000000</v>
      </c>
      <c r="P7417" s="112">
        <f t="shared" si="2619"/>
        <v>2201000</v>
      </c>
      <c r="Q7417" s="112">
        <f t="shared" si="2620"/>
        <v>39.661931141409475</v>
      </c>
      <c r="R7417" s="35"/>
    </row>
    <row r="7418" spans="1:18" x14ac:dyDescent="0.3">
      <c r="A7418" s="40" t="s">
        <v>2608</v>
      </c>
      <c r="B7418" s="40" t="s">
        <v>111</v>
      </c>
      <c r="C7418" s="40" t="s">
        <v>117</v>
      </c>
      <c r="D7418" s="40" t="s">
        <v>2609</v>
      </c>
      <c r="E7418" s="52" t="s">
        <v>192</v>
      </c>
      <c r="F7418" s="52" t="s">
        <v>0</v>
      </c>
      <c r="G7418" s="52" t="s">
        <v>0</v>
      </c>
      <c r="H7418" s="6" t="s">
        <v>36</v>
      </c>
      <c r="I7418" s="104">
        <f t="shared" ref="I7418:K7418" si="2623">SUM(I7419,I7422,I7424,I7433)</f>
        <v>25983402</v>
      </c>
      <c r="J7418" s="104">
        <f t="shared" si="2623"/>
        <v>5549402</v>
      </c>
      <c r="K7418" s="104">
        <f t="shared" si="2623"/>
        <v>0</v>
      </c>
      <c r="L7418" s="104">
        <f t="shared" si="2617"/>
        <v>2201000</v>
      </c>
      <c r="M7418" s="104">
        <f t="shared" ref="M7418:O7418" si="2624">SUM(M7419,M7422,M7424,M7433)</f>
        <v>0</v>
      </c>
      <c r="N7418" s="104">
        <f t="shared" si="2624"/>
        <v>1201000</v>
      </c>
      <c r="O7418" s="104">
        <f t="shared" si="2624"/>
        <v>1000000</v>
      </c>
      <c r="P7418" s="104">
        <f t="shared" si="2619"/>
        <v>2201000</v>
      </c>
      <c r="Q7418" s="104">
        <f t="shared" si="2620"/>
        <v>39.661931141409475</v>
      </c>
      <c r="R7418" s="35"/>
    </row>
    <row r="7419" spans="1:18" x14ac:dyDescent="0.3">
      <c r="A7419" s="41" t="s">
        <v>2608</v>
      </c>
      <c r="B7419" s="41" t="s">
        <v>111</v>
      </c>
      <c r="C7419" s="41" t="s">
        <v>117</v>
      </c>
      <c r="D7419" s="41" t="s">
        <v>2609</v>
      </c>
      <c r="E7419" s="41" t="s">
        <v>193</v>
      </c>
      <c r="F7419" s="40" t="s">
        <v>0</v>
      </c>
      <c r="G7419" s="81" t="s">
        <v>0</v>
      </c>
      <c r="H7419" s="6" t="s">
        <v>37</v>
      </c>
      <c r="I7419" s="104">
        <f>SUM(I7420:I7421)</f>
        <v>4730100</v>
      </c>
      <c r="J7419" s="104">
        <f>SUM(J7420:J7421)</f>
        <v>30100</v>
      </c>
      <c r="K7419" s="104">
        <f>SUM(K7420:K7421)</f>
        <v>0</v>
      </c>
      <c r="L7419" s="104">
        <f t="shared" si="2617"/>
        <v>0</v>
      </c>
      <c r="M7419" s="104">
        <f>SUM(M7420:M7421)</f>
        <v>0</v>
      </c>
      <c r="N7419" s="104">
        <f t="shared" ref="N7419:O7419" si="2625">SUM(N7420:N7421)</f>
        <v>0</v>
      </c>
      <c r="O7419" s="104">
        <f t="shared" si="2625"/>
        <v>0</v>
      </c>
      <c r="P7419" s="104">
        <f t="shared" si="2619"/>
        <v>0</v>
      </c>
      <c r="Q7419" s="104">
        <f t="shared" si="2620"/>
        <v>0</v>
      </c>
      <c r="R7419" s="35"/>
    </row>
    <row r="7420" spans="1:18" x14ac:dyDescent="0.3">
      <c r="A7420" s="40" t="s">
        <v>2608</v>
      </c>
      <c r="B7420" s="40" t="s">
        <v>111</v>
      </c>
      <c r="C7420" s="40" t="s">
        <v>117</v>
      </c>
      <c r="D7420" s="40" t="s">
        <v>2609</v>
      </c>
      <c r="E7420" s="88" t="s">
        <v>3024</v>
      </c>
      <c r="F7420" s="40" t="s">
        <v>2636</v>
      </c>
      <c r="G7420" s="81" t="s">
        <v>3088</v>
      </c>
      <c r="H7420" s="9" t="s">
        <v>301</v>
      </c>
      <c r="I7420" s="102">
        <v>30100</v>
      </c>
      <c r="J7420" s="102">
        <v>30100</v>
      </c>
      <c r="K7420" s="102"/>
      <c r="L7420" s="102">
        <f t="shared" si="2617"/>
        <v>0</v>
      </c>
      <c r="M7420" s="102">
        <v>0</v>
      </c>
      <c r="N7420" s="102">
        <v>0</v>
      </c>
      <c r="O7420" s="102">
        <v>0</v>
      </c>
      <c r="P7420" s="102">
        <f t="shared" si="2619"/>
        <v>0</v>
      </c>
      <c r="Q7420" s="102">
        <f t="shared" si="2620"/>
        <v>0</v>
      </c>
      <c r="R7420" s="35"/>
    </row>
    <row r="7421" spans="1:18" s="61" customFormat="1" x14ac:dyDescent="0.3">
      <c r="A7421" s="94" t="s">
        <v>2608</v>
      </c>
      <c r="B7421" s="94" t="s">
        <v>111</v>
      </c>
      <c r="C7421" s="94" t="s">
        <v>117</v>
      </c>
      <c r="D7421" s="94" t="s">
        <v>2609</v>
      </c>
      <c r="E7421" s="88" t="s">
        <v>3024</v>
      </c>
      <c r="F7421" s="40" t="s">
        <v>2760</v>
      </c>
      <c r="G7421" s="81" t="s">
        <v>3094</v>
      </c>
      <c r="H7421" s="62" t="s">
        <v>2668</v>
      </c>
      <c r="I7421" s="102">
        <v>4700000</v>
      </c>
      <c r="J7421" s="102"/>
      <c r="K7421" s="102"/>
      <c r="L7421" s="102">
        <f t="shared" si="2617"/>
        <v>0</v>
      </c>
      <c r="M7421" s="102">
        <v>0</v>
      </c>
      <c r="N7421" s="102"/>
      <c r="O7421" s="102"/>
      <c r="P7421" s="102">
        <f t="shared" si="2619"/>
        <v>0</v>
      </c>
      <c r="Q7421" s="102" t="str">
        <f t="shared" si="2620"/>
        <v>-</v>
      </c>
      <c r="R7421" s="35"/>
    </row>
    <row r="7422" spans="1:18" x14ac:dyDescent="0.3">
      <c r="A7422" s="41" t="s">
        <v>2608</v>
      </c>
      <c r="B7422" s="41" t="s">
        <v>111</v>
      </c>
      <c r="C7422" s="41" t="s">
        <v>117</v>
      </c>
      <c r="D7422" s="41" t="s">
        <v>2609</v>
      </c>
      <c r="E7422" s="41" t="s">
        <v>408</v>
      </c>
      <c r="F7422" s="40" t="s">
        <v>0</v>
      </c>
      <c r="G7422" s="81" t="s">
        <v>0</v>
      </c>
      <c r="H7422" s="6" t="s">
        <v>38</v>
      </c>
      <c r="I7422" s="104">
        <f>SUM(I7423)</f>
        <v>0</v>
      </c>
      <c r="J7422" s="104">
        <f>SUM(J7423)</f>
        <v>0</v>
      </c>
      <c r="K7422" s="104">
        <f>SUM(K7423)</f>
        <v>0</v>
      </c>
      <c r="L7422" s="104">
        <f t="shared" si="2617"/>
        <v>0</v>
      </c>
      <c r="M7422" s="104">
        <f>SUM(M7423)</f>
        <v>0</v>
      </c>
      <c r="N7422" s="104">
        <f t="shared" ref="N7422:O7422" si="2626">SUM(N7423)</f>
        <v>0</v>
      </c>
      <c r="O7422" s="104">
        <f t="shared" si="2626"/>
        <v>0</v>
      </c>
      <c r="P7422" s="104">
        <f t="shared" si="2619"/>
        <v>0</v>
      </c>
      <c r="Q7422" s="104" t="str">
        <f t="shared" si="2620"/>
        <v>-</v>
      </c>
      <c r="R7422" s="35"/>
    </row>
    <row r="7423" spans="1:18" ht="20.399999999999999" x14ac:dyDescent="0.3">
      <c r="A7423" s="40" t="s">
        <v>2608</v>
      </c>
      <c r="B7423" s="40" t="s">
        <v>111</v>
      </c>
      <c r="C7423" s="40" t="s">
        <v>117</v>
      </c>
      <c r="D7423" s="40" t="s">
        <v>2609</v>
      </c>
      <c r="E7423" s="88" t="s">
        <v>3038</v>
      </c>
      <c r="F7423" s="40" t="s">
        <v>2637</v>
      </c>
      <c r="G7423" s="81" t="s">
        <v>3087</v>
      </c>
      <c r="H7423" s="9" t="s">
        <v>2638</v>
      </c>
      <c r="I7423" s="102">
        <v>0</v>
      </c>
      <c r="J7423" s="102">
        <v>0</v>
      </c>
      <c r="K7423" s="102"/>
      <c r="L7423" s="102">
        <f t="shared" si="2617"/>
        <v>0</v>
      </c>
      <c r="M7423" s="102">
        <v>0</v>
      </c>
      <c r="N7423" s="102"/>
      <c r="O7423" s="102"/>
      <c r="P7423" s="102">
        <f t="shared" si="2619"/>
        <v>0</v>
      </c>
      <c r="Q7423" s="102" t="str">
        <f t="shared" si="2620"/>
        <v>-</v>
      </c>
      <c r="R7423" s="35"/>
    </row>
    <row r="7424" spans="1:18" x14ac:dyDescent="0.3">
      <c r="A7424" s="41" t="s">
        <v>2608</v>
      </c>
      <c r="B7424" s="41" t="s">
        <v>111</v>
      </c>
      <c r="C7424" s="41" t="s">
        <v>117</v>
      </c>
      <c r="D7424" s="41" t="s">
        <v>2609</v>
      </c>
      <c r="E7424" s="41" t="s">
        <v>302</v>
      </c>
      <c r="F7424" s="40" t="s">
        <v>0</v>
      </c>
      <c r="G7424" s="81" t="s">
        <v>0</v>
      </c>
      <c r="H7424" s="6" t="s">
        <v>39</v>
      </c>
      <c r="I7424" s="104">
        <f>SUM(I7425:I7432)</f>
        <v>11515302</v>
      </c>
      <c r="J7424" s="104">
        <f>SUM(J7425:J7432)</f>
        <v>2661302</v>
      </c>
      <c r="K7424" s="104">
        <f>SUM(K7425:K7432)</f>
        <v>0</v>
      </c>
      <c r="L7424" s="104">
        <f t="shared" si="2617"/>
        <v>600000</v>
      </c>
      <c r="M7424" s="104">
        <f>SUM(M7425:M7432)</f>
        <v>0</v>
      </c>
      <c r="N7424" s="104">
        <f t="shared" ref="N7424:O7424" si="2627">SUM(N7425:N7432)</f>
        <v>400000</v>
      </c>
      <c r="O7424" s="104">
        <f t="shared" si="2627"/>
        <v>200000</v>
      </c>
      <c r="P7424" s="104">
        <f t="shared" si="2619"/>
        <v>600000</v>
      </c>
      <c r="Q7424" s="104">
        <f t="shared" si="2620"/>
        <v>22.545355619166859</v>
      </c>
      <c r="R7424" s="35"/>
    </row>
    <row r="7425" spans="1:18" x14ac:dyDescent="0.3">
      <c r="A7425" s="40" t="s">
        <v>2608</v>
      </c>
      <c r="B7425" s="40" t="s">
        <v>111</v>
      </c>
      <c r="C7425" s="40" t="s">
        <v>117</v>
      </c>
      <c r="D7425" s="40" t="s">
        <v>2609</v>
      </c>
      <c r="E7425" s="88" t="s">
        <v>3029</v>
      </c>
      <c r="F7425" s="40" t="s">
        <v>2639</v>
      </c>
      <c r="G7425" s="81" t="s">
        <v>3090</v>
      </c>
      <c r="H7425" s="9" t="s">
        <v>2640</v>
      </c>
      <c r="I7425" s="102">
        <v>1905700</v>
      </c>
      <c r="J7425" s="102">
        <v>971200</v>
      </c>
      <c r="K7425" s="102"/>
      <c r="L7425" s="102">
        <f t="shared" si="2617"/>
        <v>100000</v>
      </c>
      <c r="M7425" s="102">
        <v>0</v>
      </c>
      <c r="N7425" s="102">
        <v>100000</v>
      </c>
      <c r="O7425" s="102">
        <v>0</v>
      </c>
      <c r="P7425" s="102">
        <f t="shared" si="2619"/>
        <v>100000</v>
      </c>
      <c r="Q7425" s="102">
        <f t="shared" si="2620"/>
        <v>10.29654036243822</v>
      </c>
      <c r="R7425" s="35"/>
    </row>
    <row r="7426" spans="1:18" x14ac:dyDescent="0.3">
      <c r="A7426" s="40" t="s">
        <v>2608</v>
      </c>
      <c r="B7426" s="40" t="s">
        <v>111</v>
      </c>
      <c r="C7426" s="40" t="s">
        <v>117</v>
      </c>
      <c r="D7426" s="40" t="s">
        <v>2609</v>
      </c>
      <c r="E7426" s="88" t="s">
        <v>3029</v>
      </c>
      <c r="F7426" s="40" t="s">
        <v>2641</v>
      </c>
      <c r="G7426" s="81" t="s">
        <v>3087</v>
      </c>
      <c r="H7426" s="9" t="s">
        <v>2632</v>
      </c>
      <c r="I7426" s="102">
        <v>4250500</v>
      </c>
      <c r="J7426" s="102">
        <v>596000</v>
      </c>
      <c r="K7426" s="102"/>
      <c r="L7426" s="102">
        <f t="shared" si="2617"/>
        <v>0</v>
      </c>
      <c r="M7426" s="102">
        <v>0</v>
      </c>
      <c r="N7426" s="102"/>
      <c r="O7426" s="102"/>
      <c r="P7426" s="102">
        <f t="shared" si="2619"/>
        <v>0</v>
      </c>
      <c r="Q7426" s="102">
        <f t="shared" si="2620"/>
        <v>0</v>
      </c>
      <c r="R7426" s="35"/>
    </row>
    <row r="7427" spans="1:18" x14ac:dyDescent="0.3">
      <c r="A7427" s="40" t="s">
        <v>2608</v>
      </c>
      <c r="B7427" s="40" t="s">
        <v>111</v>
      </c>
      <c r="C7427" s="40" t="s">
        <v>117</v>
      </c>
      <c r="D7427" s="40" t="s">
        <v>2609</v>
      </c>
      <c r="E7427" s="88" t="s">
        <v>3029</v>
      </c>
      <c r="F7427" s="40" t="s">
        <v>2642</v>
      </c>
      <c r="G7427" s="81" t="s">
        <v>3090</v>
      </c>
      <c r="H7427" s="9" t="s">
        <v>2624</v>
      </c>
      <c r="I7427" s="102">
        <v>955000</v>
      </c>
      <c r="J7427" s="102">
        <v>0</v>
      </c>
      <c r="K7427" s="102"/>
      <c r="L7427" s="102">
        <f t="shared" si="2617"/>
        <v>0</v>
      </c>
      <c r="M7427" s="102">
        <v>0</v>
      </c>
      <c r="N7427" s="102"/>
      <c r="O7427" s="102"/>
      <c r="P7427" s="102">
        <f t="shared" si="2619"/>
        <v>0</v>
      </c>
      <c r="Q7427" s="102" t="str">
        <f t="shared" si="2620"/>
        <v>-</v>
      </c>
      <c r="R7427" s="35"/>
    </row>
    <row r="7428" spans="1:18" x14ac:dyDescent="0.3">
      <c r="A7428" s="40" t="s">
        <v>2608</v>
      </c>
      <c r="B7428" s="40" t="s">
        <v>111</v>
      </c>
      <c r="C7428" s="40" t="s">
        <v>117</v>
      </c>
      <c r="D7428" s="40" t="s">
        <v>2609</v>
      </c>
      <c r="E7428" s="88" t="s">
        <v>3029</v>
      </c>
      <c r="F7428" s="40" t="s">
        <v>2643</v>
      </c>
      <c r="G7428" s="81" t="s">
        <v>3091</v>
      </c>
      <c r="H7428" s="9" t="s">
        <v>2626</v>
      </c>
      <c r="I7428" s="102">
        <v>30000</v>
      </c>
      <c r="J7428" s="102">
        <v>0</v>
      </c>
      <c r="K7428" s="102"/>
      <c r="L7428" s="102">
        <f t="shared" si="2617"/>
        <v>0</v>
      </c>
      <c r="M7428" s="102">
        <v>0</v>
      </c>
      <c r="N7428" s="102"/>
      <c r="O7428" s="102"/>
      <c r="P7428" s="102">
        <f t="shared" si="2619"/>
        <v>0</v>
      </c>
      <c r="Q7428" s="102" t="str">
        <f t="shared" si="2620"/>
        <v>-</v>
      </c>
      <c r="R7428" s="35"/>
    </row>
    <row r="7429" spans="1:18" x14ac:dyDescent="0.3">
      <c r="A7429" s="40" t="s">
        <v>2608</v>
      </c>
      <c r="B7429" s="40" t="s">
        <v>111</v>
      </c>
      <c r="C7429" s="40" t="s">
        <v>117</v>
      </c>
      <c r="D7429" s="40" t="s">
        <v>2609</v>
      </c>
      <c r="E7429" s="88" t="s">
        <v>3029</v>
      </c>
      <c r="F7429" s="40" t="s">
        <v>2644</v>
      </c>
      <c r="G7429" s="81" t="s">
        <v>3086</v>
      </c>
      <c r="H7429" s="9" t="s">
        <v>2628</v>
      </c>
      <c r="I7429" s="102">
        <v>30000</v>
      </c>
      <c r="J7429" s="102">
        <v>0</v>
      </c>
      <c r="K7429" s="102"/>
      <c r="L7429" s="102">
        <f t="shared" si="2617"/>
        <v>0</v>
      </c>
      <c r="M7429" s="102">
        <v>0</v>
      </c>
      <c r="N7429" s="102"/>
      <c r="O7429" s="102"/>
      <c r="P7429" s="102">
        <f t="shared" si="2619"/>
        <v>0</v>
      </c>
      <c r="Q7429" s="102" t="str">
        <f t="shared" si="2620"/>
        <v>-</v>
      </c>
      <c r="R7429" s="35"/>
    </row>
    <row r="7430" spans="1:18" s="61" customFormat="1" x14ac:dyDescent="0.3">
      <c r="A7430" s="94" t="s">
        <v>2608</v>
      </c>
      <c r="B7430" s="94" t="s">
        <v>111</v>
      </c>
      <c r="C7430" s="94" t="s">
        <v>117</v>
      </c>
      <c r="D7430" s="94" t="s">
        <v>2609</v>
      </c>
      <c r="E7430" s="88" t="s">
        <v>3029</v>
      </c>
      <c r="F7430" s="40" t="s">
        <v>2761</v>
      </c>
      <c r="G7430" s="81" t="s">
        <v>3093</v>
      </c>
      <c r="H7430" s="62" t="s">
        <v>2669</v>
      </c>
      <c r="I7430" s="116">
        <v>250000</v>
      </c>
      <c r="J7430" s="116">
        <v>0</v>
      </c>
      <c r="K7430" s="116"/>
      <c r="L7430" s="116">
        <f t="shared" si="2617"/>
        <v>0</v>
      </c>
      <c r="M7430" s="116">
        <v>0</v>
      </c>
      <c r="N7430" s="116"/>
      <c r="O7430" s="116"/>
      <c r="P7430" s="116">
        <f t="shared" si="2619"/>
        <v>0</v>
      </c>
      <c r="Q7430" s="116" t="str">
        <f t="shared" si="2620"/>
        <v>-</v>
      </c>
      <c r="R7430" s="35"/>
    </row>
    <row r="7431" spans="1:18" s="61" customFormat="1" ht="20.399999999999999" x14ac:dyDescent="0.3">
      <c r="A7431" s="94" t="s">
        <v>2608</v>
      </c>
      <c r="B7431" s="94" t="s">
        <v>111</v>
      </c>
      <c r="C7431" s="94" t="s">
        <v>117</v>
      </c>
      <c r="D7431" s="94" t="s">
        <v>2609</v>
      </c>
      <c r="E7431" s="88" t="s">
        <v>3029</v>
      </c>
      <c r="F7431" s="40" t="s">
        <v>2762</v>
      </c>
      <c r="G7431" s="81" t="s">
        <v>3094</v>
      </c>
      <c r="H7431" s="62" t="s">
        <v>2731</v>
      </c>
      <c r="I7431" s="116">
        <v>1094102</v>
      </c>
      <c r="J7431" s="116">
        <v>1094102</v>
      </c>
      <c r="K7431" s="116"/>
      <c r="L7431" s="116">
        <f t="shared" si="2617"/>
        <v>500000</v>
      </c>
      <c r="M7431" s="116">
        <v>0</v>
      </c>
      <c r="N7431" s="116">
        <v>300000</v>
      </c>
      <c r="O7431" s="116">
        <v>200000</v>
      </c>
      <c r="P7431" s="116">
        <f t="shared" si="2619"/>
        <v>500000</v>
      </c>
      <c r="Q7431" s="116">
        <f t="shared" si="2620"/>
        <v>45.69957828429159</v>
      </c>
      <c r="R7431" s="35"/>
    </row>
    <row r="7432" spans="1:18" s="61" customFormat="1" ht="20.399999999999999" x14ac:dyDescent="0.3">
      <c r="A7432" s="94" t="s">
        <v>2608</v>
      </c>
      <c r="B7432" s="94" t="s">
        <v>111</v>
      </c>
      <c r="C7432" s="94" t="s">
        <v>117</v>
      </c>
      <c r="D7432" s="94" t="s">
        <v>2609</v>
      </c>
      <c r="E7432" s="88" t="s">
        <v>3029</v>
      </c>
      <c r="F7432" s="40" t="s">
        <v>2763</v>
      </c>
      <c r="G7432" s="81" t="s">
        <v>3089</v>
      </c>
      <c r="H7432" s="62" t="s">
        <v>2670</v>
      </c>
      <c r="I7432" s="116">
        <v>3000000</v>
      </c>
      <c r="J7432" s="116">
        <v>0</v>
      </c>
      <c r="K7432" s="116"/>
      <c r="L7432" s="116">
        <f t="shared" si="2617"/>
        <v>0</v>
      </c>
      <c r="M7432" s="116">
        <v>0</v>
      </c>
      <c r="N7432" s="116"/>
      <c r="O7432" s="116"/>
      <c r="P7432" s="116">
        <f t="shared" si="2619"/>
        <v>0</v>
      </c>
      <c r="Q7432" s="116" t="str">
        <f t="shared" si="2620"/>
        <v>-</v>
      </c>
      <c r="R7432" s="35"/>
    </row>
    <row r="7433" spans="1:18" s="61" customFormat="1" x14ac:dyDescent="0.3">
      <c r="A7433" s="96" t="s">
        <v>2608</v>
      </c>
      <c r="B7433" s="96" t="s">
        <v>111</v>
      </c>
      <c r="C7433" s="96" t="s">
        <v>117</v>
      </c>
      <c r="D7433" s="96" t="s">
        <v>2609</v>
      </c>
      <c r="E7433" s="96">
        <v>615400</v>
      </c>
      <c r="F7433" s="94"/>
      <c r="G7433" s="95"/>
      <c r="H7433" s="63" t="s">
        <v>40</v>
      </c>
      <c r="I7433" s="109">
        <f t="shared" ref="I7433:O7433" si="2628">SUM(I7434:I7443)</f>
        <v>9738000</v>
      </c>
      <c r="J7433" s="109">
        <f t="shared" si="2628"/>
        <v>2858000</v>
      </c>
      <c r="K7433" s="109">
        <f t="shared" si="2628"/>
        <v>0</v>
      </c>
      <c r="L7433" s="109">
        <f t="shared" si="2617"/>
        <v>1601000</v>
      </c>
      <c r="M7433" s="109">
        <f t="shared" si="2628"/>
        <v>0</v>
      </c>
      <c r="N7433" s="109">
        <f t="shared" si="2628"/>
        <v>801000</v>
      </c>
      <c r="O7433" s="109">
        <f t="shared" si="2628"/>
        <v>800000</v>
      </c>
      <c r="P7433" s="109">
        <f t="shared" si="2619"/>
        <v>1601000</v>
      </c>
      <c r="Q7433" s="109">
        <f t="shared" si="2620"/>
        <v>56.018194541637513</v>
      </c>
      <c r="R7433" s="35"/>
    </row>
    <row r="7434" spans="1:18" s="61" customFormat="1" x14ac:dyDescent="0.3">
      <c r="A7434" s="94" t="s">
        <v>2608</v>
      </c>
      <c r="B7434" s="94" t="s">
        <v>111</v>
      </c>
      <c r="C7434" s="94" t="s">
        <v>117</v>
      </c>
      <c r="D7434" s="94" t="s">
        <v>2609</v>
      </c>
      <c r="E7434" s="88" t="s">
        <v>3030</v>
      </c>
      <c r="F7434" s="40" t="s">
        <v>2764</v>
      </c>
      <c r="G7434" s="81" t="s">
        <v>3086</v>
      </c>
      <c r="H7434" s="62" t="s">
        <v>2671</v>
      </c>
      <c r="I7434" s="116">
        <v>0</v>
      </c>
      <c r="J7434" s="116">
        <v>0</v>
      </c>
      <c r="K7434" s="116"/>
      <c r="L7434" s="116">
        <f t="shared" si="2617"/>
        <v>0</v>
      </c>
      <c r="M7434" s="116">
        <v>0</v>
      </c>
      <c r="N7434" s="116"/>
      <c r="O7434" s="116"/>
      <c r="P7434" s="116">
        <f t="shared" si="2619"/>
        <v>0</v>
      </c>
      <c r="Q7434" s="116" t="str">
        <f t="shared" si="2620"/>
        <v>-</v>
      </c>
      <c r="R7434" s="35"/>
    </row>
    <row r="7435" spans="1:18" s="61" customFormat="1" x14ac:dyDescent="0.3">
      <c r="A7435" s="94" t="s">
        <v>2608</v>
      </c>
      <c r="B7435" s="94" t="s">
        <v>111</v>
      </c>
      <c r="C7435" s="94" t="s">
        <v>117</v>
      </c>
      <c r="D7435" s="94" t="s">
        <v>2609</v>
      </c>
      <c r="E7435" s="88" t="s">
        <v>3030</v>
      </c>
      <c r="F7435" s="40" t="s">
        <v>2765</v>
      </c>
      <c r="G7435" s="81" t="s">
        <v>3094</v>
      </c>
      <c r="H7435" s="62" t="s">
        <v>2672</v>
      </c>
      <c r="I7435" s="116">
        <v>0</v>
      </c>
      <c r="J7435" s="116">
        <v>0</v>
      </c>
      <c r="K7435" s="116"/>
      <c r="L7435" s="116">
        <f t="shared" si="2617"/>
        <v>0</v>
      </c>
      <c r="M7435" s="116">
        <v>0</v>
      </c>
      <c r="N7435" s="116"/>
      <c r="O7435" s="116"/>
      <c r="P7435" s="116">
        <f t="shared" si="2619"/>
        <v>0</v>
      </c>
      <c r="Q7435" s="116" t="str">
        <f t="shared" si="2620"/>
        <v>-</v>
      </c>
      <c r="R7435" s="35"/>
    </row>
    <row r="7436" spans="1:18" s="61" customFormat="1" x14ac:dyDescent="0.3">
      <c r="A7436" s="94" t="s">
        <v>2608</v>
      </c>
      <c r="B7436" s="94" t="s">
        <v>111</v>
      </c>
      <c r="C7436" s="94" t="s">
        <v>117</v>
      </c>
      <c r="D7436" s="94" t="s">
        <v>2609</v>
      </c>
      <c r="E7436" s="88" t="s">
        <v>3030</v>
      </c>
      <c r="F7436" s="40" t="s">
        <v>2766</v>
      </c>
      <c r="G7436" s="81" t="s">
        <v>3086</v>
      </c>
      <c r="H7436" s="62" t="s">
        <v>2732</v>
      </c>
      <c r="I7436" s="116">
        <v>1600000</v>
      </c>
      <c r="J7436" s="116">
        <v>0</v>
      </c>
      <c r="K7436" s="116"/>
      <c r="L7436" s="116">
        <f t="shared" si="2617"/>
        <v>0</v>
      </c>
      <c r="M7436" s="116">
        <v>0</v>
      </c>
      <c r="N7436" s="116"/>
      <c r="O7436" s="116"/>
      <c r="P7436" s="116">
        <f t="shared" si="2619"/>
        <v>0</v>
      </c>
      <c r="Q7436" s="116" t="str">
        <f t="shared" si="2620"/>
        <v>-</v>
      </c>
      <c r="R7436" s="35"/>
    </row>
    <row r="7437" spans="1:18" s="61" customFormat="1" x14ac:dyDescent="0.3">
      <c r="A7437" s="94" t="s">
        <v>2608</v>
      </c>
      <c r="B7437" s="94" t="s">
        <v>111</v>
      </c>
      <c r="C7437" s="94" t="s">
        <v>117</v>
      </c>
      <c r="D7437" s="94" t="s">
        <v>2609</v>
      </c>
      <c r="E7437" s="88" t="s">
        <v>3030</v>
      </c>
      <c r="F7437" s="40" t="s">
        <v>2767</v>
      </c>
      <c r="G7437" s="81" t="s">
        <v>3092</v>
      </c>
      <c r="H7437" s="62" t="s">
        <v>2673</v>
      </c>
      <c r="I7437" s="116">
        <v>400000</v>
      </c>
      <c r="J7437" s="116">
        <v>0</v>
      </c>
      <c r="K7437" s="116"/>
      <c r="L7437" s="116">
        <f t="shared" si="2617"/>
        <v>0</v>
      </c>
      <c r="M7437" s="116">
        <v>0</v>
      </c>
      <c r="N7437" s="116"/>
      <c r="O7437" s="116"/>
      <c r="P7437" s="116">
        <f t="shared" si="2619"/>
        <v>0</v>
      </c>
      <c r="Q7437" s="116" t="str">
        <f t="shared" si="2620"/>
        <v>-</v>
      </c>
      <c r="R7437" s="35"/>
    </row>
    <row r="7438" spans="1:18" s="61" customFormat="1" x14ac:dyDescent="0.3">
      <c r="A7438" s="94" t="s">
        <v>2608</v>
      </c>
      <c r="B7438" s="94" t="s">
        <v>111</v>
      </c>
      <c r="C7438" s="94" t="s">
        <v>117</v>
      </c>
      <c r="D7438" s="94" t="s">
        <v>2609</v>
      </c>
      <c r="E7438" s="88" t="s">
        <v>3030</v>
      </c>
      <c r="F7438" s="40" t="s">
        <v>2768</v>
      </c>
      <c r="G7438" s="81" t="s">
        <v>3092</v>
      </c>
      <c r="H7438" s="62" t="s">
        <v>2674</v>
      </c>
      <c r="I7438" s="116">
        <v>2502000</v>
      </c>
      <c r="J7438" s="116">
        <v>1502000</v>
      </c>
      <c r="K7438" s="116"/>
      <c r="L7438" s="116">
        <f t="shared" si="2617"/>
        <v>1000000</v>
      </c>
      <c r="M7438" s="116">
        <v>0</v>
      </c>
      <c r="N7438" s="116">
        <v>500000</v>
      </c>
      <c r="O7438" s="116">
        <v>500000</v>
      </c>
      <c r="P7438" s="116">
        <f t="shared" si="2619"/>
        <v>1000000</v>
      </c>
      <c r="Q7438" s="116">
        <f t="shared" si="2620"/>
        <v>66.577896138482032</v>
      </c>
      <c r="R7438" s="35"/>
    </row>
    <row r="7439" spans="1:18" s="61" customFormat="1" x14ac:dyDescent="0.3">
      <c r="A7439" s="94" t="s">
        <v>2608</v>
      </c>
      <c r="B7439" s="94" t="s">
        <v>111</v>
      </c>
      <c r="C7439" s="94" t="s">
        <v>117</v>
      </c>
      <c r="D7439" s="94" t="s">
        <v>2609</v>
      </c>
      <c r="E7439" s="88" t="s">
        <v>3030</v>
      </c>
      <c r="F7439" s="40" t="s">
        <v>2769</v>
      </c>
      <c r="G7439" s="81" t="s">
        <v>3094</v>
      </c>
      <c r="H7439" s="62" t="s">
        <v>2675</v>
      </c>
      <c r="I7439" s="116">
        <v>1301000</v>
      </c>
      <c r="J7439" s="116">
        <v>1301000</v>
      </c>
      <c r="K7439" s="116"/>
      <c r="L7439" s="116">
        <f t="shared" si="2617"/>
        <v>600000</v>
      </c>
      <c r="M7439" s="116">
        <v>0</v>
      </c>
      <c r="N7439" s="116">
        <v>300000</v>
      </c>
      <c r="O7439" s="116">
        <v>300000</v>
      </c>
      <c r="P7439" s="116">
        <f t="shared" si="2619"/>
        <v>600000</v>
      </c>
      <c r="Q7439" s="116">
        <f t="shared" si="2620"/>
        <v>46.118370484242888</v>
      </c>
      <c r="R7439" s="35"/>
    </row>
    <row r="7440" spans="1:18" s="61" customFormat="1" x14ac:dyDescent="0.3">
      <c r="A7440" s="94" t="s">
        <v>2608</v>
      </c>
      <c r="B7440" s="94" t="s">
        <v>111</v>
      </c>
      <c r="C7440" s="94" t="s">
        <v>117</v>
      </c>
      <c r="D7440" s="94" t="s">
        <v>2609</v>
      </c>
      <c r="E7440" s="88" t="s">
        <v>3030</v>
      </c>
      <c r="F7440" s="40" t="s">
        <v>2770</v>
      </c>
      <c r="G7440" s="81" t="s">
        <v>3086</v>
      </c>
      <c r="H7440" s="62" t="s">
        <v>2676</v>
      </c>
      <c r="I7440" s="116">
        <v>2380000</v>
      </c>
      <c r="J7440" s="116">
        <v>0</v>
      </c>
      <c r="K7440" s="116"/>
      <c r="L7440" s="116">
        <f t="shared" si="2617"/>
        <v>0</v>
      </c>
      <c r="M7440" s="116">
        <v>0</v>
      </c>
      <c r="N7440" s="116"/>
      <c r="O7440" s="116"/>
      <c r="P7440" s="116">
        <f t="shared" si="2619"/>
        <v>0</v>
      </c>
      <c r="Q7440" s="116" t="str">
        <f t="shared" si="2620"/>
        <v>-</v>
      </c>
      <c r="R7440" s="35"/>
    </row>
    <row r="7441" spans="1:18" s="61" customFormat="1" x14ac:dyDescent="0.3">
      <c r="A7441" s="94" t="s">
        <v>2608</v>
      </c>
      <c r="B7441" s="94" t="s">
        <v>111</v>
      </c>
      <c r="C7441" s="94" t="s">
        <v>117</v>
      </c>
      <c r="D7441" s="94" t="s">
        <v>2609</v>
      </c>
      <c r="E7441" s="88" t="s">
        <v>3030</v>
      </c>
      <c r="F7441" s="40" t="s">
        <v>2771</v>
      </c>
      <c r="G7441" s="81" t="s">
        <v>3093</v>
      </c>
      <c r="H7441" s="62" t="s">
        <v>2677</v>
      </c>
      <c r="I7441" s="116">
        <v>50000</v>
      </c>
      <c r="J7441" s="116">
        <v>50000</v>
      </c>
      <c r="K7441" s="116"/>
      <c r="L7441" s="116">
        <f t="shared" si="2617"/>
        <v>0</v>
      </c>
      <c r="M7441" s="116">
        <v>0</v>
      </c>
      <c r="N7441" s="116"/>
      <c r="O7441" s="116"/>
      <c r="P7441" s="116">
        <f t="shared" si="2619"/>
        <v>0</v>
      </c>
      <c r="Q7441" s="116">
        <f t="shared" si="2620"/>
        <v>0</v>
      </c>
      <c r="R7441" s="35"/>
    </row>
    <row r="7442" spans="1:18" s="61" customFormat="1" ht="20.399999999999999" x14ac:dyDescent="0.3">
      <c r="A7442" s="94" t="s">
        <v>2608</v>
      </c>
      <c r="B7442" s="94" t="s">
        <v>111</v>
      </c>
      <c r="C7442" s="94" t="s">
        <v>117</v>
      </c>
      <c r="D7442" s="94" t="s">
        <v>2609</v>
      </c>
      <c r="E7442" s="88" t="s">
        <v>3030</v>
      </c>
      <c r="F7442" s="40" t="s">
        <v>2772</v>
      </c>
      <c r="G7442" s="81" t="s">
        <v>3086</v>
      </c>
      <c r="H7442" s="62" t="s">
        <v>2678</v>
      </c>
      <c r="I7442" s="116">
        <v>1500000</v>
      </c>
      <c r="J7442" s="116">
        <v>0</v>
      </c>
      <c r="K7442" s="116"/>
      <c r="L7442" s="116">
        <f t="shared" si="2617"/>
        <v>0</v>
      </c>
      <c r="M7442" s="116">
        <v>0</v>
      </c>
      <c r="N7442" s="116"/>
      <c r="O7442" s="116"/>
      <c r="P7442" s="116">
        <f t="shared" si="2619"/>
        <v>0</v>
      </c>
      <c r="Q7442" s="116" t="str">
        <f t="shared" si="2620"/>
        <v>-</v>
      </c>
      <c r="R7442" s="35"/>
    </row>
    <row r="7443" spans="1:18" s="61" customFormat="1" x14ac:dyDescent="0.3">
      <c r="A7443" s="94" t="s">
        <v>2608</v>
      </c>
      <c r="B7443" s="94" t="s">
        <v>111</v>
      </c>
      <c r="C7443" s="94" t="s">
        <v>117</v>
      </c>
      <c r="D7443" s="94" t="s">
        <v>2609</v>
      </c>
      <c r="E7443" s="88" t="s">
        <v>3030</v>
      </c>
      <c r="F7443" s="40" t="s">
        <v>2773</v>
      </c>
      <c r="G7443" s="81" t="s">
        <v>3089</v>
      </c>
      <c r="H7443" s="62" t="s">
        <v>2679</v>
      </c>
      <c r="I7443" s="116">
        <v>5000</v>
      </c>
      <c r="J7443" s="116">
        <v>5000</v>
      </c>
      <c r="K7443" s="116"/>
      <c r="L7443" s="116">
        <f t="shared" si="2617"/>
        <v>1000</v>
      </c>
      <c r="M7443" s="116">
        <v>0</v>
      </c>
      <c r="N7443" s="116">
        <v>1000</v>
      </c>
      <c r="O7443" s="116">
        <v>0</v>
      </c>
      <c r="P7443" s="116">
        <f t="shared" si="2619"/>
        <v>1000</v>
      </c>
      <c r="Q7443" s="116">
        <f t="shared" si="2620"/>
        <v>20</v>
      </c>
      <c r="R7443" s="35"/>
    </row>
    <row r="7444" spans="1:18" s="34" customFormat="1" ht="20.399999999999999" x14ac:dyDescent="0.3">
      <c r="A7444" s="43" t="s">
        <v>0</v>
      </c>
      <c r="B7444" s="43" t="s">
        <v>0</v>
      </c>
      <c r="C7444" s="43" t="s">
        <v>0</v>
      </c>
      <c r="D7444" s="49" t="s">
        <v>0</v>
      </c>
      <c r="E7444" s="49" t="s">
        <v>0</v>
      </c>
      <c r="F7444" s="49" t="s">
        <v>0</v>
      </c>
      <c r="G7444" s="49" t="s">
        <v>0</v>
      </c>
      <c r="H7444" s="21" t="s">
        <v>53</v>
      </c>
      <c r="I7444" s="112">
        <f>SUM(I7445)</f>
        <v>76200</v>
      </c>
      <c r="J7444" s="112">
        <f>SUM(J7445)</f>
        <v>66100</v>
      </c>
      <c r="K7444" s="112">
        <f>SUM(K7445)</f>
        <v>0</v>
      </c>
      <c r="L7444" s="112">
        <f t="shared" si="2617"/>
        <v>10000</v>
      </c>
      <c r="M7444" s="112">
        <f>SUM(M7445)</f>
        <v>0</v>
      </c>
      <c r="N7444" s="112">
        <f t="shared" ref="N7444:O7444" si="2629">SUM(N7445)</f>
        <v>10000</v>
      </c>
      <c r="O7444" s="112">
        <f t="shared" si="2629"/>
        <v>0</v>
      </c>
      <c r="P7444" s="112">
        <f t="shared" si="2619"/>
        <v>10000</v>
      </c>
      <c r="Q7444" s="112">
        <f t="shared" si="2620"/>
        <v>15.128593040847202</v>
      </c>
      <c r="R7444" s="35"/>
    </row>
    <row r="7445" spans="1:18" x14ac:dyDescent="0.3">
      <c r="A7445" s="40" t="s">
        <v>2608</v>
      </c>
      <c r="B7445" s="40" t="s">
        <v>111</v>
      </c>
      <c r="C7445" s="40" t="s">
        <v>117</v>
      </c>
      <c r="D7445" s="40" t="s">
        <v>2609</v>
      </c>
      <c r="E7445" s="52" t="s">
        <v>149</v>
      </c>
      <c r="F7445" s="52" t="s">
        <v>0</v>
      </c>
      <c r="G7445" s="52" t="s">
        <v>0</v>
      </c>
      <c r="H7445" s="6" t="s">
        <v>46</v>
      </c>
      <c r="I7445" s="104">
        <f>SUM(I7446,I7448,I7453)</f>
        <v>76200</v>
      </c>
      <c r="J7445" s="104">
        <f>SUM(J7446,J7448,J7453)</f>
        <v>66100</v>
      </c>
      <c r="K7445" s="104">
        <f>SUM(K7446,K7448,K7453)</f>
        <v>0</v>
      </c>
      <c r="L7445" s="104">
        <f t="shared" si="2617"/>
        <v>10000</v>
      </c>
      <c r="M7445" s="104">
        <f>SUM(M7446,M7448,M7453)</f>
        <v>0</v>
      </c>
      <c r="N7445" s="104">
        <f t="shared" ref="N7445:O7445" si="2630">SUM(N7446,N7448,N7453)</f>
        <v>10000</v>
      </c>
      <c r="O7445" s="104">
        <f t="shared" si="2630"/>
        <v>0</v>
      </c>
      <c r="P7445" s="104">
        <f t="shared" si="2619"/>
        <v>10000</v>
      </c>
      <c r="Q7445" s="104">
        <f t="shared" si="2620"/>
        <v>15.128593040847202</v>
      </c>
      <c r="R7445" s="35"/>
    </row>
    <row r="7446" spans="1:18" x14ac:dyDescent="0.3">
      <c r="A7446" s="41" t="s">
        <v>2608</v>
      </c>
      <c r="B7446" s="41" t="s">
        <v>111</v>
      </c>
      <c r="C7446" s="41" t="s">
        <v>117</v>
      </c>
      <c r="D7446" s="41" t="s">
        <v>2609</v>
      </c>
      <c r="E7446" s="41" t="s">
        <v>463</v>
      </c>
      <c r="F7446" s="40" t="s">
        <v>0</v>
      </c>
      <c r="G7446" s="81" t="s">
        <v>0</v>
      </c>
      <c r="H7446" s="6" t="s">
        <v>47</v>
      </c>
      <c r="I7446" s="104">
        <f>SUM(I7447)</f>
        <v>10000</v>
      </c>
      <c r="J7446" s="104">
        <f>SUM(J7447)</f>
        <v>0</v>
      </c>
      <c r="K7446" s="104">
        <f>SUM(K7447)</f>
        <v>0</v>
      </c>
      <c r="L7446" s="104">
        <f t="shared" si="2617"/>
        <v>0</v>
      </c>
      <c r="M7446" s="104">
        <f>SUM(M7447)</f>
        <v>0</v>
      </c>
      <c r="N7446" s="104">
        <f t="shared" ref="N7446:O7446" si="2631">SUM(N7447)</f>
        <v>0</v>
      </c>
      <c r="O7446" s="104">
        <f t="shared" si="2631"/>
        <v>0</v>
      </c>
      <c r="P7446" s="104">
        <f t="shared" si="2619"/>
        <v>0</v>
      </c>
      <c r="Q7446" s="104" t="str">
        <f t="shared" si="2620"/>
        <v>-</v>
      </c>
      <c r="R7446" s="35"/>
    </row>
    <row r="7447" spans="1:18" x14ac:dyDescent="0.3">
      <c r="A7447" s="40" t="s">
        <v>2608</v>
      </c>
      <c r="B7447" s="40" t="s">
        <v>111</v>
      </c>
      <c r="C7447" s="40" t="s">
        <v>117</v>
      </c>
      <c r="D7447" s="40" t="s">
        <v>2609</v>
      </c>
      <c r="E7447" s="88" t="s">
        <v>3042</v>
      </c>
      <c r="F7447" s="40" t="s">
        <v>2645</v>
      </c>
      <c r="G7447" s="81" t="s">
        <v>3086</v>
      </c>
      <c r="H7447" s="9" t="s">
        <v>2646</v>
      </c>
      <c r="I7447" s="102">
        <v>10000</v>
      </c>
      <c r="J7447" s="102">
        <v>0</v>
      </c>
      <c r="K7447" s="102"/>
      <c r="L7447" s="102">
        <f t="shared" si="2617"/>
        <v>0</v>
      </c>
      <c r="M7447" s="102">
        <v>0</v>
      </c>
      <c r="N7447" s="102"/>
      <c r="O7447" s="102"/>
      <c r="P7447" s="102">
        <f t="shared" si="2619"/>
        <v>0</v>
      </c>
      <c r="Q7447" s="102" t="str">
        <f t="shared" si="2620"/>
        <v>-</v>
      </c>
      <c r="R7447" s="35"/>
    </row>
    <row r="7448" spans="1:18" x14ac:dyDescent="0.3">
      <c r="A7448" s="41" t="s">
        <v>2608</v>
      </c>
      <c r="B7448" s="41" t="s">
        <v>111</v>
      </c>
      <c r="C7448" s="41" t="s">
        <v>117</v>
      </c>
      <c r="D7448" s="41" t="s">
        <v>2609</v>
      </c>
      <c r="E7448" s="41" t="s">
        <v>150</v>
      </c>
      <c r="F7448" s="40" t="s">
        <v>0</v>
      </c>
      <c r="G7448" s="81" t="s">
        <v>0</v>
      </c>
      <c r="H7448" s="6" t="s">
        <v>49</v>
      </c>
      <c r="I7448" s="104">
        <f>SUM(I7449:I7452)</f>
        <v>55200</v>
      </c>
      <c r="J7448" s="104">
        <f>SUM(J7449:J7452)</f>
        <v>55100</v>
      </c>
      <c r="K7448" s="104">
        <f>SUM(K7449:K7452)</f>
        <v>0</v>
      </c>
      <c r="L7448" s="104">
        <f t="shared" si="2617"/>
        <v>10000</v>
      </c>
      <c r="M7448" s="104">
        <f>SUM(M7449:M7452)</f>
        <v>0</v>
      </c>
      <c r="N7448" s="104">
        <f t="shared" ref="N7448:O7448" si="2632">SUM(N7449:N7452)</f>
        <v>10000</v>
      </c>
      <c r="O7448" s="104">
        <f t="shared" si="2632"/>
        <v>0</v>
      </c>
      <c r="P7448" s="104">
        <f t="shared" si="2619"/>
        <v>10000</v>
      </c>
      <c r="Q7448" s="104">
        <f t="shared" si="2620"/>
        <v>18.148820326678766</v>
      </c>
      <c r="R7448" s="35"/>
    </row>
    <row r="7449" spans="1:18" x14ac:dyDescent="0.3">
      <c r="A7449" s="40" t="s">
        <v>2608</v>
      </c>
      <c r="B7449" s="40" t="s">
        <v>111</v>
      </c>
      <c r="C7449" s="40" t="s">
        <v>117</v>
      </c>
      <c r="D7449" s="40" t="s">
        <v>2609</v>
      </c>
      <c r="E7449" s="88" t="s">
        <v>3022</v>
      </c>
      <c r="F7449" s="40"/>
      <c r="G7449" s="81" t="s">
        <v>3090</v>
      </c>
      <c r="H7449" s="9" t="s">
        <v>49</v>
      </c>
      <c r="I7449" s="102">
        <v>0</v>
      </c>
      <c r="J7449" s="102">
        <v>0</v>
      </c>
      <c r="K7449" s="102"/>
      <c r="L7449" s="102">
        <f t="shared" si="2617"/>
        <v>0</v>
      </c>
      <c r="M7449" s="102">
        <v>0</v>
      </c>
      <c r="N7449" s="102"/>
      <c r="O7449" s="102"/>
      <c r="P7449" s="102">
        <f t="shared" si="2619"/>
        <v>0</v>
      </c>
      <c r="Q7449" s="102" t="str">
        <f t="shared" si="2620"/>
        <v>-</v>
      </c>
      <c r="R7449" s="35"/>
    </row>
    <row r="7450" spans="1:18" x14ac:dyDescent="0.3">
      <c r="A7450" s="40" t="s">
        <v>2608</v>
      </c>
      <c r="B7450" s="40" t="s">
        <v>111</v>
      </c>
      <c r="C7450" s="40" t="s">
        <v>117</v>
      </c>
      <c r="D7450" s="40" t="s">
        <v>2609</v>
      </c>
      <c r="E7450" s="88" t="s">
        <v>3022</v>
      </c>
      <c r="F7450" s="40" t="s">
        <v>2774</v>
      </c>
      <c r="G7450" s="81" t="s">
        <v>3087</v>
      </c>
      <c r="H7450" s="65" t="s">
        <v>2733</v>
      </c>
      <c r="I7450" s="102">
        <v>100</v>
      </c>
      <c r="J7450" s="102">
        <v>100</v>
      </c>
      <c r="K7450" s="102"/>
      <c r="L7450" s="102">
        <f t="shared" si="2617"/>
        <v>0</v>
      </c>
      <c r="M7450" s="102">
        <v>0</v>
      </c>
      <c r="N7450" s="102"/>
      <c r="O7450" s="102"/>
      <c r="P7450" s="102">
        <f t="shared" si="2619"/>
        <v>0</v>
      </c>
      <c r="Q7450" s="102">
        <f t="shared" si="2620"/>
        <v>0</v>
      </c>
      <c r="R7450" s="35"/>
    </row>
    <row r="7451" spans="1:18" x14ac:dyDescent="0.3">
      <c r="A7451" s="40" t="s">
        <v>2608</v>
      </c>
      <c r="B7451" s="40" t="s">
        <v>111</v>
      </c>
      <c r="C7451" s="40" t="s">
        <v>117</v>
      </c>
      <c r="D7451" s="40" t="s">
        <v>2609</v>
      </c>
      <c r="E7451" s="88" t="s">
        <v>3022</v>
      </c>
      <c r="F7451" s="40" t="s">
        <v>2647</v>
      </c>
      <c r="G7451" s="81" t="s">
        <v>3088</v>
      </c>
      <c r="H7451" s="65" t="s">
        <v>2680</v>
      </c>
      <c r="I7451" s="102">
        <v>55000</v>
      </c>
      <c r="J7451" s="102">
        <v>55000</v>
      </c>
      <c r="K7451" s="102"/>
      <c r="L7451" s="102">
        <f t="shared" si="2617"/>
        <v>10000</v>
      </c>
      <c r="M7451" s="102">
        <v>0</v>
      </c>
      <c r="N7451" s="102">
        <v>10000</v>
      </c>
      <c r="O7451" s="102">
        <v>0</v>
      </c>
      <c r="P7451" s="102">
        <f t="shared" si="2619"/>
        <v>10000</v>
      </c>
      <c r="Q7451" s="102">
        <f t="shared" si="2620"/>
        <v>18.181818181818183</v>
      </c>
      <c r="R7451" s="35"/>
    </row>
    <row r="7452" spans="1:18" x14ac:dyDescent="0.3">
      <c r="A7452" s="40" t="s">
        <v>2608</v>
      </c>
      <c r="B7452" s="40" t="s">
        <v>111</v>
      </c>
      <c r="C7452" s="40" t="s">
        <v>117</v>
      </c>
      <c r="D7452" s="40" t="s">
        <v>2609</v>
      </c>
      <c r="E7452" s="88" t="s">
        <v>3022</v>
      </c>
      <c r="F7452" s="40" t="s">
        <v>2648</v>
      </c>
      <c r="G7452" s="81" t="s">
        <v>3090</v>
      </c>
      <c r="H7452" s="9" t="s">
        <v>2649</v>
      </c>
      <c r="I7452" s="102">
        <v>100</v>
      </c>
      <c r="J7452" s="102">
        <v>0</v>
      </c>
      <c r="K7452" s="102"/>
      <c r="L7452" s="102">
        <f t="shared" si="2617"/>
        <v>0</v>
      </c>
      <c r="M7452" s="102">
        <v>0</v>
      </c>
      <c r="N7452" s="102"/>
      <c r="O7452" s="102"/>
      <c r="P7452" s="102">
        <f t="shared" si="2619"/>
        <v>0</v>
      </c>
      <c r="Q7452" s="102" t="str">
        <f t="shared" si="2620"/>
        <v>-</v>
      </c>
      <c r="R7452" s="35"/>
    </row>
    <row r="7453" spans="1:18" x14ac:dyDescent="0.3">
      <c r="A7453" s="40" t="s">
        <v>2608</v>
      </c>
      <c r="B7453" s="40" t="s">
        <v>111</v>
      </c>
      <c r="C7453" s="40" t="s">
        <v>117</v>
      </c>
      <c r="D7453" s="40" t="s">
        <v>2609</v>
      </c>
      <c r="E7453" s="88" t="s">
        <v>3025</v>
      </c>
      <c r="F7453" s="40"/>
      <c r="G7453" s="81" t="s">
        <v>3088</v>
      </c>
      <c r="H7453" s="9" t="s">
        <v>51</v>
      </c>
      <c r="I7453" s="102">
        <v>11000</v>
      </c>
      <c r="J7453" s="102">
        <v>11000</v>
      </c>
      <c r="K7453" s="102"/>
      <c r="L7453" s="102">
        <f t="shared" si="2617"/>
        <v>0</v>
      </c>
      <c r="M7453" s="102">
        <v>0</v>
      </c>
      <c r="N7453" s="102"/>
      <c r="O7453" s="102"/>
      <c r="P7453" s="102">
        <f t="shared" si="2619"/>
        <v>0</v>
      </c>
      <c r="Q7453" s="102">
        <f t="shared" si="2620"/>
        <v>0</v>
      </c>
      <c r="R7453" s="35"/>
    </row>
    <row r="7454" spans="1:18" s="34" customFormat="1" ht="20.399999999999999" x14ac:dyDescent="0.3">
      <c r="A7454" s="49" t="s">
        <v>0</v>
      </c>
      <c r="B7454" s="49" t="s">
        <v>0</v>
      </c>
      <c r="C7454" s="49" t="s">
        <v>0</v>
      </c>
      <c r="D7454" s="49" t="s">
        <v>0</v>
      </c>
      <c r="E7454" s="49" t="s">
        <v>0</v>
      </c>
      <c r="F7454" s="49" t="s">
        <v>0</v>
      </c>
      <c r="G7454" s="49" t="s">
        <v>0</v>
      </c>
      <c r="H7454" s="21" t="s">
        <v>2719</v>
      </c>
      <c r="I7454" s="112">
        <f>SUM(I7372,I7394,I7417,I7444)</f>
        <v>57713163</v>
      </c>
      <c r="J7454" s="112">
        <f>SUM(J7372,J7394,J7417,J7444)</f>
        <v>36613163</v>
      </c>
      <c r="K7454" s="112">
        <f>SUM(K7372,K7394,K7417,K7444)</f>
        <v>0</v>
      </c>
      <c r="L7454" s="112">
        <f t="shared" si="2617"/>
        <v>7669301</v>
      </c>
      <c r="M7454" s="112">
        <f>SUM(M7372,M7394,M7417,M7444)</f>
        <v>219801</v>
      </c>
      <c r="N7454" s="112">
        <f t="shared" ref="N7454:O7454" si="2633">SUM(N7372,N7394,N7417,N7444)</f>
        <v>3795050</v>
      </c>
      <c r="O7454" s="112">
        <f t="shared" si="2633"/>
        <v>3654450</v>
      </c>
      <c r="P7454" s="112">
        <f t="shared" si="2619"/>
        <v>7669301</v>
      </c>
      <c r="Q7454" s="112">
        <f t="shared" si="2620"/>
        <v>20.946840894352668</v>
      </c>
      <c r="R7454" s="35"/>
    </row>
    <row r="7455" spans="1:18" ht="15" thickBot="1" x14ac:dyDescent="0.35">
      <c r="A7455" s="81" t="s">
        <v>0</v>
      </c>
      <c r="B7455" s="81" t="s">
        <v>0</v>
      </c>
      <c r="C7455" s="81" t="s">
        <v>0</v>
      </c>
      <c r="D7455" s="81" t="s">
        <v>0</v>
      </c>
      <c r="E7455" s="81" t="s">
        <v>0</v>
      </c>
      <c r="F7455" s="81" t="s">
        <v>0</v>
      </c>
      <c r="G7455" s="81" t="s">
        <v>0</v>
      </c>
      <c r="H7455" s="6" t="s">
        <v>152</v>
      </c>
      <c r="I7455" s="104">
        <v>92</v>
      </c>
      <c r="J7455" s="104">
        <v>92</v>
      </c>
      <c r="K7455" s="104"/>
      <c r="L7455" s="104"/>
      <c r="M7455" s="104"/>
      <c r="N7455" s="104"/>
      <c r="O7455" s="104"/>
      <c r="P7455" s="104"/>
      <c r="Q7455" s="104"/>
      <c r="R7455" s="35"/>
    </row>
    <row r="7456" spans="1:18" s="34" customFormat="1" ht="31.2" thickBot="1" x14ac:dyDescent="0.35">
      <c r="A7456" s="127" t="s">
        <v>0</v>
      </c>
      <c r="B7456" s="127" t="s">
        <v>0</v>
      </c>
      <c r="C7456" s="127" t="s">
        <v>0</v>
      </c>
      <c r="D7456" s="127" t="s">
        <v>0</v>
      </c>
      <c r="E7456" s="127" t="s">
        <v>0</v>
      </c>
      <c r="F7456" s="127" t="s">
        <v>0</v>
      </c>
      <c r="G7456" s="127" t="s">
        <v>0</v>
      </c>
      <c r="H7456" s="29" t="s">
        <v>63</v>
      </c>
      <c r="I7456" s="124" t="s">
        <v>3013</v>
      </c>
      <c r="J7456" s="124" t="s">
        <v>2</v>
      </c>
      <c r="K7456" s="124" t="s">
        <v>3097</v>
      </c>
      <c r="L7456" s="124" t="s">
        <v>3097</v>
      </c>
      <c r="M7456" s="124" t="s">
        <v>3098</v>
      </c>
      <c r="N7456" s="124" t="s">
        <v>3099</v>
      </c>
      <c r="O7456" s="124" t="s">
        <v>3100</v>
      </c>
      <c r="P7456" s="124" t="s">
        <v>3097</v>
      </c>
      <c r="Q7456" s="126" t="s">
        <v>3101</v>
      </c>
      <c r="R7456" s="35"/>
    </row>
    <row r="7457" spans="1:18" x14ac:dyDescent="0.3">
      <c r="A7457" s="128"/>
      <c r="B7457" s="128"/>
      <c r="C7457" s="128"/>
      <c r="D7457" s="128"/>
      <c r="E7457" s="128"/>
      <c r="F7457" s="128"/>
      <c r="G7457" s="128"/>
      <c r="H7457" s="10" t="s">
        <v>0</v>
      </c>
      <c r="I7457" s="103">
        <v>1</v>
      </c>
      <c r="J7457" s="103">
        <v>2</v>
      </c>
      <c r="K7457" s="103">
        <v>3</v>
      </c>
      <c r="L7457" s="103" t="s">
        <v>3</v>
      </c>
      <c r="M7457" s="103">
        <v>5</v>
      </c>
      <c r="N7457" s="103">
        <v>6</v>
      </c>
      <c r="O7457" s="103">
        <v>7</v>
      </c>
      <c r="P7457" s="103" t="s">
        <v>3102</v>
      </c>
      <c r="Q7457" s="103">
        <v>9</v>
      </c>
      <c r="R7457" s="35"/>
    </row>
    <row r="7458" spans="1:18" s="64" customFormat="1" x14ac:dyDescent="0.3">
      <c r="A7458" s="128"/>
      <c r="B7458" s="128"/>
      <c r="C7458" s="128"/>
      <c r="D7458" s="128"/>
      <c r="E7458" s="128"/>
      <c r="F7458" s="128"/>
      <c r="G7458" s="128"/>
      <c r="H7458" s="11" t="s">
        <v>65</v>
      </c>
      <c r="I7458" s="105">
        <f>SUM(I7409)</f>
        <v>51100</v>
      </c>
      <c r="J7458" s="105">
        <f>SUM(J7409)</f>
        <v>51100</v>
      </c>
      <c r="K7458" s="105">
        <f>SUM(K7409)</f>
        <v>0</v>
      </c>
      <c r="L7458" s="105">
        <f t="shared" si="2617"/>
        <v>0</v>
      </c>
      <c r="M7458" s="105">
        <f>SUM(M7409)</f>
        <v>0</v>
      </c>
      <c r="N7458" s="105">
        <f t="shared" ref="N7458:O7458" si="2634">SUM(N7409)</f>
        <v>0</v>
      </c>
      <c r="O7458" s="105">
        <f t="shared" si="2634"/>
        <v>0</v>
      </c>
      <c r="P7458" s="105">
        <f t="shared" si="2619"/>
        <v>0</v>
      </c>
      <c r="Q7458" s="105">
        <f t="shared" si="2620"/>
        <v>0</v>
      </c>
      <c r="R7458" s="35"/>
    </row>
    <row r="7459" spans="1:18" s="64" customFormat="1" x14ac:dyDescent="0.3">
      <c r="A7459" s="128"/>
      <c r="B7459" s="128"/>
      <c r="C7459" s="128"/>
      <c r="D7459" s="128"/>
      <c r="E7459" s="128"/>
      <c r="F7459" s="128"/>
      <c r="G7459" s="128"/>
      <c r="H7459" s="11" t="s">
        <v>74</v>
      </c>
      <c r="I7459" s="105">
        <f>SUM(I7411,I7438,I7437)</f>
        <v>4755800</v>
      </c>
      <c r="J7459" s="105">
        <f>SUM(J7411,J7438,J7437)</f>
        <v>3355800</v>
      </c>
      <c r="K7459" s="105">
        <f>SUM(K7411,K7438,K7437)</f>
        <v>0</v>
      </c>
      <c r="L7459" s="105">
        <f t="shared" si="2617"/>
        <v>1000000</v>
      </c>
      <c r="M7459" s="105">
        <f>SUM(M7411,M7438,M7437)</f>
        <v>0</v>
      </c>
      <c r="N7459" s="105">
        <f t="shared" ref="N7459:O7459" si="2635">SUM(N7411,N7438,N7437)</f>
        <v>500000</v>
      </c>
      <c r="O7459" s="105">
        <f t="shared" si="2635"/>
        <v>500000</v>
      </c>
      <c r="P7459" s="105">
        <f t="shared" si="2619"/>
        <v>1000000</v>
      </c>
      <c r="Q7459" s="105">
        <f t="shared" si="2620"/>
        <v>29.799153704034804</v>
      </c>
      <c r="R7459" s="35"/>
    </row>
    <row r="7460" spans="1:18" x14ac:dyDescent="0.3">
      <c r="A7460" s="128"/>
      <c r="B7460" s="128"/>
      <c r="C7460" s="128"/>
      <c r="D7460" s="128"/>
      <c r="E7460" s="128"/>
      <c r="F7460" s="128"/>
      <c r="G7460" s="128"/>
      <c r="H7460" s="11" t="s">
        <v>80</v>
      </c>
      <c r="I7460" s="105">
        <f>SUM(I7401,I7432,I7443)</f>
        <v>3121400</v>
      </c>
      <c r="J7460" s="105">
        <f>SUM(J7401,J7432,J7443)</f>
        <v>5000</v>
      </c>
      <c r="K7460" s="105">
        <f>SUM(K7401,K7432,K7443)</f>
        <v>0</v>
      </c>
      <c r="L7460" s="105">
        <f t="shared" si="2617"/>
        <v>1000</v>
      </c>
      <c r="M7460" s="105">
        <f>SUM(M7401,M7432,M7443)</f>
        <v>0</v>
      </c>
      <c r="N7460" s="105">
        <f t="shared" ref="N7460:O7460" si="2636">SUM(N7401,N7432,N7443)</f>
        <v>1000</v>
      </c>
      <c r="O7460" s="105">
        <f t="shared" si="2636"/>
        <v>0</v>
      </c>
      <c r="P7460" s="105">
        <f t="shared" si="2619"/>
        <v>1000</v>
      </c>
      <c r="Q7460" s="105">
        <f t="shared" si="2620"/>
        <v>20</v>
      </c>
      <c r="R7460" s="35"/>
    </row>
    <row r="7461" spans="1:18" s="64" customFormat="1" x14ac:dyDescent="0.3">
      <c r="A7461" s="128"/>
      <c r="B7461" s="128"/>
      <c r="C7461" s="128"/>
      <c r="D7461" s="128"/>
      <c r="E7461" s="128"/>
      <c r="F7461" s="128"/>
      <c r="G7461" s="128"/>
      <c r="H7461" s="11" t="s">
        <v>81</v>
      </c>
      <c r="I7461" s="105">
        <f>SUM(I7421,I7431,I7435,I7439)</f>
        <v>7095102</v>
      </c>
      <c r="J7461" s="105">
        <f>SUM(J7421,J7431,J7435,J7439)</f>
        <v>2395102</v>
      </c>
      <c r="K7461" s="105">
        <f>SUM(K7421,K7431,K7435,K7439)</f>
        <v>0</v>
      </c>
      <c r="L7461" s="105">
        <f t="shared" si="2617"/>
        <v>1100000</v>
      </c>
      <c r="M7461" s="105">
        <f>SUM(M7421,M7431,M7435,M7439)</f>
        <v>0</v>
      </c>
      <c r="N7461" s="105">
        <f t="shared" ref="N7461:O7461" si="2637">SUM(N7421,N7431,N7435,N7439)</f>
        <v>600000</v>
      </c>
      <c r="O7461" s="105">
        <f t="shared" si="2637"/>
        <v>500000</v>
      </c>
      <c r="P7461" s="105">
        <f t="shared" si="2619"/>
        <v>1100000</v>
      </c>
      <c r="Q7461" s="105">
        <f t="shared" si="2620"/>
        <v>45.927062814026293</v>
      </c>
      <c r="R7461" s="35"/>
    </row>
    <row r="7462" spans="1:18" x14ac:dyDescent="0.3">
      <c r="A7462" s="128"/>
      <c r="B7462" s="128"/>
      <c r="C7462" s="128"/>
      <c r="D7462" s="128"/>
      <c r="E7462" s="128"/>
      <c r="F7462" s="128"/>
      <c r="G7462" s="128"/>
      <c r="H7462" s="11" t="s">
        <v>82</v>
      </c>
      <c r="I7462" s="105">
        <f>SUM(I7402,I7425,I7427,I7449,I7452)</f>
        <v>2994800</v>
      </c>
      <c r="J7462" s="105">
        <f>SUM(J7402,J7425,J7427,J7449,J7452)</f>
        <v>991200</v>
      </c>
      <c r="K7462" s="105">
        <f>SUM(K7402,K7425,K7427,K7449,K7452)</f>
        <v>0</v>
      </c>
      <c r="L7462" s="105">
        <f t="shared" si="2617"/>
        <v>120000</v>
      </c>
      <c r="M7462" s="105">
        <f>SUM(M7402,M7425,M7427,M7449,M7452)</f>
        <v>0</v>
      </c>
      <c r="N7462" s="105">
        <f t="shared" ref="N7462:O7462" si="2638">SUM(N7402,N7425,N7427,N7449,N7452)</f>
        <v>120000</v>
      </c>
      <c r="O7462" s="105">
        <f t="shared" si="2638"/>
        <v>0</v>
      </c>
      <c r="P7462" s="105">
        <f t="shared" si="2619"/>
        <v>120000</v>
      </c>
      <c r="Q7462" s="105">
        <f t="shared" si="2620"/>
        <v>12.106537530266344</v>
      </c>
      <c r="R7462" s="35"/>
    </row>
    <row r="7463" spans="1:18" x14ac:dyDescent="0.3">
      <c r="A7463" s="128"/>
      <c r="B7463" s="128"/>
      <c r="C7463" s="128"/>
      <c r="D7463" s="128"/>
      <c r="E7463" s="128"/>
      <c r="F7463" s="128"/>
      <c r="G7463" s="128"/>
      <c r="H7463" s="11" t="s">
        <v>83</v>
      </c>
      <c r="I7463" s="105">
        <f>SUM(I7403,I7407,I7428)</f>
        <v>160000</v>
      </c>
      <c r="J7463" s="105">
        <f>SUM(J7403,J7407,J7428)</f>
        <v>0</v>
      </c>
      <c r="K7463" s="105">
        <f>SUM(K7403,K7407,K7428)</f>
        <v>0</v>
      </c>
      <c r="L7463" s="105">
        <f t="shared" si="2617"/>
        <v>0</v>
      </c>
      <c r="M7463" s="105">
        <f>SUM(M7403,M7407,M7428)</f>
        <v>0</v>
      </c>
      <c r="N7463" s="105">
        <f t="shared" ref="N7463:O7463" si="2639">SUM(N7403,N7407,N7428)</f>
        <v>0</v>
      </c>
      <c r="O7463" s="105">
        <f t="shared" si="2639"/>
        <v>0</v>
      </c>
      <c r="P7463" s="105">
        <f t="shared" si="2619"/>
        <v>0</v>
      </c>
      <c r="Q7463" s="105" t="str">
        <f t="shared" si="2620"/>
        <v>-</v>
      </c>
      <c r="R7463" s="35"/>
    </row>
    <row r="7464" spans="1:18" x14ac:dyDescent="0.3">
      <c r="A7464" s="128"/>
      <c r="B7464" s="128"/>
      <c r="C7464" s="128"/>
      <c r="D7464" s="128"/>
      <c r="E7464" s="128"/>
      <c r="F7464" s="128"/>
      <c r="G7464" s="128"/>
      <c r="H7464" s="11" t="s">
        <v>85</v>
      </c>
      <c r="I7464" s="105">
        <f>SUM(I7374,I7376,I7377,I7378,I7379,I7380,I7382,I7384,I7385,I7386,I7387,I7388,I7390,I7392,I7399,I7404,I7429,I7447,I7393,I7408,I7412,I7434,I7436,I7440,I7442,)</f>
        <v>33179871</v>
      </c>
      <c r="J7464" s="105">
        <f>SUM(J7374,J7376,J7377,J7378,J7379,J7380,J7382,J7384,J7385,J7386,J7387,J7388,J7390,J7392,J7399,J7404,J7429,J7447,J7393,J7408,J7412,J7434,J7436,J7440,J7442,)</f>
        <v>27469871</v>
      </c>
      <c r="K7464" s="105">
        <f>SUM(K7374,K7376,K7377,K7378,K7379,K7380,K7382,K7384,K7385,K7386,K7387,K7388,K7390,K7392,K7399,K7404,K7429,K7447,K7393,K7408,K7412,K7434,K7436,K7440,K7442,)</f>
        <v>0</v>
      </c>
      <c r="L7464" s="105">
        <f t="shared" si="2617"/>
        <v>5118301</v>
      </c>
      <c r="M7464" s="105">
        <f>SUM(M7374,M7376,M7377,M7378,M7379,M7380,M7382,M7384,M7385,M7386,M7387,M7388,M7390,M7392,M7399,M7404,M7429,M7447,M7393,M7408,M7412,M7434,M7436,M7440,M7442,)</f>
        <v>219801</v>
      </c>
      <c r="N7464" s="105">
        <f t="shared" ref="N7464:O7464" si="2640">SUM(N7374,N7376,N7377,N7378,N7379,N7380,N7382,N7384,N7385,N7386,N7387,N7388,N7390,N7392,N7399,N7404,N7429,N7447,N7393,N7408,N7412,N7434,N7436,N7440,N7442,)</f>
        <v>2454050</v>
      </c>
      <c r="O7464" s="105">
        <f t="shared" si="2640"/>
        <v>2444450</v>
      </c>
      <c r="P7464" s="105">
        <f t="shared" si="2619"/>
        <v>5118301</v>
      </c>
      <c r="Q7464" s="105">
        <f t="shared" si="2620"/>
        <v>18.632417312771508</v>
      </c>
      <c r="R7464" s="35"/>
    </row>
    <row r="7465" spans="1:18" x14ac:dyDescent="0.3">
      <c r="A7465" s="128"/>
      <c r="B7465" s="128"/>
      <c r="C7465" s="128"/>
      <c r="D7465" s="128"/>
      <c r="E7465" s="128"/>
      <c r="F7465" s="128"/>
      <c r="G7465" s="128"/>
      <c r="H7465" s="11" t="s">
        <v>86</v>
      </c>
      <c r="I7465" s="105">
        <f>SUM(I7391,I7406,I7415,I7416,I7423,I7426,I7450)</f>
        <v>4658790</v>
      </c>
      <c r="J7465" s="105">
        <f>SUM(J7391,J7406,J7415,J7416,J7423,J7426,J7450)</f>
        <v>898790</v>
      </c>
      <c r="K7465" s="105">
        <f>SUM(K7391,K7406,K7415,K7416,K7423,K7426,K7450)</f>
        <v>0</v>
      </c>
      <c r="L7465" s="105">
        <f t="shared" si="2617"/>
        <v>50000</v>
      </c>
      <c r="M7465" s="105">
        <f>SUM(M7391,M7406,M7415,M7416,M7423,M7426,M7450)</f>
        <v>0</v>
      </c>
      <c r="N7465" s="105">
        <f t="shared" ref="N7465:O7465" si="2641">SUM(N7391,N7406,N7415,N7416,N7423,N7426,N7450)</f>
        <v>25000</v>
      </c>
      <c r="O7465" s="105">
        <f t="shared" si="2641"/>
        <v>25000</v>
      </c>
      <c r="P7465" s="105">
        <f t="shared" si="2619"/>
        <v>50000</v>
      </c>
      <c r="Q7465" s="105">
        <f t="shared" si="2620"/>
        <v>5.5630347467150276</v>
      </c>
      <c r="R7465" s="35"/>
    </row>
    <row r="7466" spans="1:18" s="64" customFormat="1" x14ac:dyDescent="0.3">
      <c r="A7466" s="128"/>
      <c r="B7466" s="128"/>
      <c r="C7466" s="128"/>
      <c r="D7466" s="128"/>
      <c r="E7466" s="128"/>
      <c r="F7466" s="128"/>
      <c r="G7466" s="128"/>
      <c r="H7466" s="11" t="s">
        <v>88</v>
      </c>
      <c r="I7466" s="105">
        <f>SUM(I7413,I7430,I7441)</f>
        <v>1300000</v>
      </c>
      <c r="J7466" s="105">
        <f>SUM(J7413,J7430,J7441)</f>
        <v>1050000</v>
      </c>
      <c r="K7466" s="105">
        <f>SUM(K7413,K7430,K7441)</f>
        <v>0</v>
      </c>
      <c r="L7466" s="105">
        <f t="shared" si="2617"/>
        <v>170000</v>
      </c>
      <c r="M7466" s="105">
        <f>SUM(M7413,M7430,M7441)</f>
        <v>0</v>
      </c>
      <c r="N7466" s="105">
        <f t="shared" ref="N7466:O7466" si="2642">SUM(N7413,N7430,N7441)</f>
        <v>85000</v>
      </c>
      <c r="O7466" s="105">
        <f t="shared" si="2642"/>
        <v>85000</v>
      </c>
      <c r="P7466" s="105">
        <f t="shared" si="2619"/>
        <v>170000</v>
      </c>
      <c r="Q7466" s="105">
        <f t="shared" si="2620"/>
        <v>16.19047619047619</v>
      </c>
      <c r="R7466" s="35"/>
    </row>
    <row r="7467" spans="1:18" x14ac:dyDescent="0.3">
      <c r="A7467" s="128"/>
      <c r="B7467" s="128"/>
      <c r="C7467" s="128"/>
      <c r="D7467" s="128"/>
      <c r="E7467" s="128"/>
      <c r="F7467" s="128"/>
      <c r="G7467" s="128"/>
      <c r="H7467" s="11" t="s">
        <v>90</v>
      </c>
      <c r="I7467" s="105">
        <f>SUM(I7453,I7451,I7420,I7405,I7397)</f>
        <v>396300</v>
      </c>
      <c r="J7467" s="105">
        <f>SUM(J7453,J7451,J7420,J7405,J7397)</f>
        <v>396300</v>
      </c>
      <c r="K7467" s="105">
        <f>SUM(K7453,K7451,K7420,K7405,K7397)</f>
        <v>0</v>
      </c>
      <c r="L7467" s="105">
        <f t="shared" si="2617"/>
        <v>110000</v>
      </c>
      <c r="M7467" s="105">
        <f>SUM(M7453,M7451,M7420,M7405,M7397)</f>
        <v>0</v>
      </c>
      <c r="N7467" s="105">
        <f t="shared" ref="N7467:O7467" si="2643">SUM(N7453,N7451,N7420,N7405,N7397)</f>
        <v>10000</v>
      </c>
      <c r="O7467" s="105">
        <f t="shared" si="2643"/>
        <v>100000</v>
      </c>
      <c r="P7467" s="105">
        <f t="shared" si="2619"/>
        <v>110000</v>
      </c>
      <c r="Q7467" s="105">
        <f t="shared" si="2620"/>
        <v>27.756749936916474</v>
      </c>
      <c r="R7467" s="35"/>
    </row>
    <row r="7468" spans="1:18" x14ac:dyDescent="0.3">
      <c r="A7468" s="129"/>
      <c r="B7468" s="129"/>
      <c r="C7468" s="129"/>
      <c r="D7468" s="129"/>
      <c r="E7468" s="129"/>
      <c r="F7468" s="129"/>
      <c r="G7468" s="129"/>
      <c r="H7468" s="12" t="s">
        <v>62</v>
      </c>
      <c r="I7468" s="105">
        <f>SUM(I7458:I7467)</f>
        <v>57713163</v>
      </c>
      <c r="J7468" s="105">
        <f>SUM(J7458:J7467)</f>
        <v>36613163</v>
      </c>
      <c r="K7468" s="105">
        <f>SUM(K7458:K7467)</f>
        <v>0</v>
      </c>
      <c r="L7468" s="105">
        <f t="shared" si="2617"/>
        <v>7669301</v>
      </c>
      <c r="M7468" s="105">
        <f>SUM(M7458:M7467)</f>
        <v>219801</v>
      </c>
      <c r="N7468" s="105">
        <f t="shared" ref="N7468:O7468" si="2644">SUM(N7458:N7467)</f>
        <v>3795050</v>
      </c>
      <c r="O7468" s="105">
        <f t="shared" si="2644"/>
        <v>3654450</v>
      </c>
      <c r="P7468" s="105">
        <f t="shared" si="2619"/>
        <v>7669301</v>
      </c>
      <c r="Q7468" s="105">
        <f t="shared" si="2620"/>
        <v>20.946840894352668</v>
      </c>
      <c r="R7468" s="35"/>
    </row>
    <row r="7469" spans="1:18" ht="15" thickBot="1" x14ac:dyDescent="0.35">
      <c r="A7469" s="82"/>
      <c r="B7469" s="82"/>
      <c r="C7469" s="82"/>
      <c r="D7469" s="82"/>
      <c r="E7469" s="82"/>
      <c r="F7469" s="82"/>
      <c r="G7469" s="82"/>
      <c r="H7469" s="66"/>
      <c r="R7469" s="35"/>
    </row>
    <row r="7470" spans="1:18" s="34" customFormat="1" ht="31.2" thickBot="1" x14ac:dyDescent="0.35">
      <c r="A7470" s="45" t="s">
        <v>112</v>
      </c>
      <c r="B7470" s="45" t="s">
        <v>113</v>
      </c>
      <c r="C7470" s="45" t="s">
        <v>114</v>
      </c>
      <c r="D7470" s="46" t="s">
        <v>0</v>
      </c>
      <c r="E7470" s="45" t="s">
        <v>3014</v>
      </c>
      <c r="F7470" s="45" t="s">
        <v>115</v>
      </c>
      <c r="G7470" s="45" t="s">
        <v>116</v>
      </c>
      <c r="H7470" s="29" t="s">
        <v>1</v>
      </c>
      <c r="I7470" s="124" t="s">
        <v>3013</v>
      </c>
      <c r="J7470" s="124" t="s">
        <v>2</v>
      </c>
      <c r="K7470" s="124" t="s">
        <v>3097</v>
      </c>
      <c r="L7470" s="124" t="s">
        <v>3097</v>
      </c>
      <c r="M7470" s="124" t="s">
        <v>3098</v>
      </c>
      <c r="N7470" s="124" t="s">
        <v>3099</v>
      </c>
      <c r="O7470" s="124" t="s">
        <v>3100</v>
      </c>
      <c r="P7470" s="124" t="s">
        <v>3097</v>
      </c>
      <c r="Q7470" s="126" t="s">
        <v>3101</v>
      </c>
      <c r="R7470" s="35"/>
    </row>
    <row r="7471" spans="1:18" x14ac:dyDescent="0.3">
      <c r="A7471" s="50" t="s">
        <v>0</v>
      </c>
      <c r="B7471" s="50" t="s">
        <v>0</v>
      </c>
      <c r="C7471" s="50" t="s">
        <v>0</v>
      </c>
      <c r="D7471" s="51" t="s">
        <v>0</v>
      </c>
      <c r="E7471" s="51" t="s">
        <v>0</v>
      </c>
      <c r="F7471" s="86" t="s">
        <v>0</v>
      </c>
      <c r="G7471" s="87" t="s">
        <v>0</v>
      </c>
      <c r="H7471" s="8" t="s">
        <v>0</v>
      </c>
      <c r="I7471" s="103">
        <v>1</v>
      </c>
      <c r="J7471" s="103">
        <v>2</v>
      </c>
      <c r="K7471" s="103">
        <v>3</v>
      </c>
      <c r="L7471" s="103" t="s">
        <v>3</v>
      </c>
      <c r="M7471" s="103">
        <v>5</v>
      </c>
      <c r="N7471" s="103">
        <v>6</v>
      </c>
      <c r="O7471" s="103">
        <v>7</v>
      </c>
      <c r="P7471" s="103" t="s">
        <v>3102</v>
      </c>
      <c r="Q7471" s="103">
        <v>9</v>
      </c>
      <c r="R7471" s="35"/>
    </row>
    <row r="7472" spans="1:18" x14ac:dyDescent="0.3">
      <c r="A7472" s="41" t="s">
        <v>2608</v>
      </c>
      <c r="B7472" s="41" t="s">
        <v>111</v>
      </c>
      <c r="C7472" s="40" t="s">
        <v>888</v>
      </c>
      <c r="D7472" s="40" t="s">
        <v>2650</v>
      </c>
      <c r="E7472" s="52" t="s">
        <v>0</v>
      </c>
      <c r="F7472" s="52" t="s">
        <v>0</v>
      </c>
      <c r="G7472" s="52" t="s">
        <v>0</v>
      </c>
      <c r="H7472" s="6" t="s">
        <v>2651</v>
      </c>
      <c r="I7472" s="102"/>
      <c r="J7472" s="102"/>
      <c r="K7472" s="102"/>
      <c r="L7472" s="102">
        <f t="shared" ref="L7472:L7519" si="2645">SUM(M7472:O7472)</f>
        <v>0</v>
      </c>
      <c r="M7472" s="102">
        <v>0</v>
      </c>
      <c r="N7472" s="102"/>
      <c r="O7472" s="102"/>
      <c r="P7472" s="102">
        <f t="shared" ref="P7472:P7519" si="2646">K7472+L7472</f>
        <v>0</v>
      </c>
      <c r="Q7472" s="102" t="str">
        <f t="shared" si="2620"/>
        <v>-</v>
      </c>
      <c r="R7472" s="35"/>
    </row>
    <row r="7473" spans="1:18" s="34" customFormat="1" ht="20.399999999999999" x14ac:dyDescent="0.3">
      <c r="A7473" s="43" t="s">
        <v>0</v>
      </c>
      <c r="B7473" s="43" t="s">
        <v>0</v>
      </c>
      <c r="C7473" s="43" t="s">
        <v>0</v>
      </c>
      <c r="D7473" s="49" t="s">
        <v>0</v>
      </c>
      <c r="E7473" s="49" t="s">
        <v>0</v>
      </c>
      <c r="F7473" s="49" t="s">
        <v>0</v>
      </c>
      <c r="G7473" s="49" t="s">
        <v>0</v>
      </c>
      <c r="H7473" s="21" t="s">
        <v>26</v>
      </c>
      <c r="I7473" s="112">
        <f>SUM(I7474,I7482,I7484)</f>
        <v>1202857</v>
      </c>
      <c r="J7473" s="112">
        <f>SUM(J7474,J7482,J7484)</f>
        <v>759057</v>
      </c>
      <c r="K7473" s="112">
        <f>SUM(K7474,K7482,K7484)</f>
        <v>0</v>
      </c>
      <c r="L7473" s="112">
        <f t="shared" si="2645"/>
        <v>218953</v>
      </c>
      <c r="M7473" s="112">
        <f>SUM(M7474,M7482,M7484)</f>
        <v>91291</v>
      </c>
      <c r="N7473" s="112">
        <f t="shared" ref="N7473:O7473" si="2647">SUM(N7474,N7482,N7484)</f>
        <v>64106</v>
      </c>
      <c r="O7473" s="112">
        <f t="shared" si="2647"/>
        <v>63556</v>
      </c>
      <c r="P7473" s="112">
        <f t="shared" si="2646"/>
        <v>218953</v>
      </c>
      <c r="Q7473" s="112">
        <f t="shared" si="2620"/>
        <v>28.845396327285037</v>
      </c>
      <c r="R7473" s="35"/>
    </row>
    <row r="7474" spans="1:18" x14ac:dyDescent="0.3">
      <c r="A7474" s="40" t="s">
        <v>2608</v>
      </c>
      <c r="B7474" s="40" t="s">
        <v>111</v>
      </c>
      <c r="C7474" s="40" t="s">
        <v>888</v>
      </c>
      <c r="D7474" s="40" t="s">
        <v>2650</v>
      </c>
      <c r="E7474" s="52" t="s">
        <v>119</v>
      </c>
      <c r="F7474" s="52" t="s">
        <v>0</v>
      </c>
      <c r="G7474" s="52" t="s">
        <v>0</v>
      </c>
      <c r="H7474" s="6" t="s">
        <v>5</v>
      </c>
      <c r="I7474" s="104">
        <f>SUM(I7475,I7476)</f>
        <v>800165</v>
      </c>
      <c r="J7474" s="104">
        <f>SUM(J7475,J7476)</f>
        <v>620165</v>
      </c>
      <c r="K7474" s="104">
        <f>SUM(K7475,K7476)</f>
        <v>0</v>
      </c>
      <c r="L7474" s="104">
        <f t="shared" si="2645"/>
        <v>170641</v>
      </c>
      <c r="M7474" s="104">
        <f>SUM(M7475,M7476)</f>
        <v>65141</v>
      </c>
      <c r="N7474" s="104">
        <f t="shared" ref="N7474:O7474" si="2648">SUM(N7475,N7476)</f>
        <v>52750</v>
      </c>
      <c r="O7474" s="104">
        <f t="shared" si="2648"/>
        <v>52750</v>
      </c>
      <c r="P7474" s="104">
        <f t="shared" si="2646"/>
        <v>170641</v>
      </c>
      <c r="Q7474" s="104">
        <f t="shared" si="2620"/>
        <v>27.515419283577756</v>
      </c>
      <c r="R7474" s="35"/>
    </row>
    <row r="7475" spans="1:18" x14ac:dyDescent="0.3">
      <c r="A7475" s="40" t="s">
        <v>2608</v>
      </c>
      <c r="B7475" s="40" t="s">
        <v>111</v>
      </c>
      <c r="C7475" s="40" t="s">
        <v>888</v>
      </c>
      <c r="D7475" s="40" t="s">
        <v>2650</v>
      </c>
      <c r="E7475" s="88" t="s">
        <v>3015</v>
      </c>
      <c r="F7475" s="40"/>
      <c r="G7475" s="81" t="s">
        <v>3091</v>
      </c>
      <c r="H7475" s="9" t="s">
        <v>6</v>
      </c>
      <c r="I7475" s="102">
        <v>687517</v>
      </c>
      <c r="J7475" s="102">
        <v>507517</v>
      </c>
      <c r="K7475" s="102"/>
      <c r="L7475" s="102">
        <f t="shared" si="2645"/>
        <v>146801</v>
      </c>
      <c r="M7475" s="102">
        <v>56801</v>
      </c>
      <c r="N7475" s="102">
        <v>45000</v>
      </c>
      <c r="O7475" s="102">
        <v>45000</v>
      </c>
      <c r="P7475" s="102">
        <f t="shared" si="2646"/>
        <v>146801</v>
      </c>
      <c r="Q7475" s="102">
        <f t="shared" si="2620"/>
        <v>28.925336491191427</v>
      </c>
      <c r="R7475" s="35"/>
    </row>
    <row r="7476" spans="1:18" x14ac:dyDescent="0.3">
      <c r="A7476" s="41" t="s">
        <v>2608</v>
      </c>
      <c r="B7476" s="41" t="s">
        <v>111</v>
      </c>
      <c r="C7476" s="41" t="s">
        <v>888</v>
      </c>
      <c r="D7476" s="41" t="s">
        <v>2650</v>
      </c>
      <c r="E7476" s="41" t="s">
        <v>120</v>
      </c>
      <c r="F7476" s="40" t="s">
        <v>0</v>
      </c>
      <c r="G7476" s="81" t="s">
        <v>0</v>
      </c>
      <c r="H7476" s="6" t="s">
        <v>7</v>
      </c>
      <c r="I7476" s="104">
        <f>SUM(I7477:I7481)</f>
        <v>112648</v>
      </c>
      <c r="J7476" s="104">
        <f>SUM(J7477:J7481)</f>
        <v>112648</v>
      </c>
      <c r="K7476" s="104">
        <f>SUM(K7477:K7481)</f>
        <v>0</v>
      </c>
      <c r="L7476" s="104">
        <f t="shared" si="2645"/>
        <v>23840</v>
      </c>
      <c r="M7476" s="104">
        <f>SUM(M7477:M7481)</f>
        <v>8340</v>
      </c>
      <c r="N7476" s="104">
        <f t="shared" ref="N7476:O7476" si="2649">SUM(N7477:N7481)</f>
        <v>7750</v>
      </c>
      <c r="O7476" s="104">
        <f t="shared" si="2649"/>
        <v>7750</v>
      </c>
      <c r="P7476" s="104">
        <f t="shared" si="2646"/>
        <v>23840</v>
      </c>
      <c r="Q7476" s="104">
        <f t="shared" ref="Q7476:Q7519" si="2650">IF(J7476=0,"-",P7476/J7476*100)</f>
        <v>21.163269654143882</v>
      </c>
      <c r="R7476" s="35"/>
    </row>
    <row r="7477" spans="1:18" x14ac:dyDescent="0.3">
      <c r="A7477" s="40" t="s">
        <v>2608</v>
      </c>
      <c r="B7477" s="40" t="s">
        <v>111</v>
      </c>
      <c r="C7477" s="40" t="s">
        <v>888</v>
      </c>
      <c r="D7477" s="40" t="s">
        <v>2650</v>
      </c>
      <c r="E7477" s="88" t="s">
        <v>3016</v>
      </c>
      <c r="F7477" s="40" t="s">
        <v>2652</v>
      </c>
      <c r="G7477" s="81" t="s">
        <v>3091</v>
      </c>
      <c r="H7477" s="9" t="s">
        <v>9</v>
      </c>
      <c r="I7477" s="102">
        <v>23400</v>
      </c>
      <c r="J7477" s="102">
        <v>23400</v>
      </c>
      <c r="K7477" s="102"/>
      <c r="L7477" s="102">
        <f t="shared" si="2645"/>
        <v>5902</v>
      </c>
      <c r="M7477" s="102">
        <v>2002</v>
      </c>
      <c r="N7477" s="102">
        <v>1950</v>
      </c>
      <c r="O7477" s="102">
        <v>1950</v>
      </c>
      <c r="P7477" s="102">
        <f t="shared" si="2646"/>
        <v>5902</v>
      </c>
      <c r="Q7477" s="102">
        <f t="shared" si="2650"/>
        <v>25.222222222222225</v>
      </c>
      <c r="R7477" s="35"/>
    </row>
    <row r="7478" spans="1:18" x14ac:dyDescent="0.3">
      <c r="A7478" s="40" t="s">
        <v>2608</v>
      </c>
      <c r="B7478" s="40" t="s">
        <v>111</v>
      </c>
      <c r="C7478" s="40" t="s">
        <v>888</v>
      </c>
      <c r="D7478" s="40" t="s">
        <v>2650</v>
      </c>
      <c r="E7478" s="88" t="s">
        <v>3016</v>
      </c>
      <c r="F7478" s="40" t="s">
        <v>2653</v>
      </c>
      <c r="G7478" s="81" t="s">
        <v>3091</v>
      </c>
      <c r="H7478" s="9" t="s">
        <v>12</v>
      </c>
      <c r="I7478" s="102">
        <v>69600</v>
      </c>
      <c r="J7478" s="102">
        <v>69600</v>
      </c>
      <c r="K7478" s="102"/>
      <c r="L7478" s="102">
        <f t="shared" si="2645"/>
        <v>17938</v>
      </c>
      <c r="M7478" s="102">
        <v>6338</v>
      </c>
      <c r="N7478" s="102">
        <v>5800</v>
      </c>
      <c r="O7478" s="102">
        <v>5800</v>
      </c>
      <c r="P7478" s="102">
        <f t="shared" si="2646"/>
        <v>17938</v>
      </c>
      <c r="Q7478" s="102">
        <f t="shared" si="2650"/>
        <v>25.772988505747126</v>
      </c>
      <c r="R7478" s="35"/>
    </row>
    <row r="7479" spans="1:18" x14ac:dyDescent="0.3">
      <c r="A7479" s="40" t="s">
        <v>2608</v>
      </c>
      <c r="B7479" s="40" t="s">
        <v>111</v>
      </c>
      <c r="C7479" s="40" t="s">
        <v>888</v>
      </c>
      <c r="D7479" s="40" t="s">
        <v>2650</v>
      </c>
      <c r="E7479" s="88" t="s">
        <v>3016</v>
      </c>
      <c r="F7479" s="40" t="s">
        <v>2654</v>
      </c>
      <c r="G7479" s="81" t="s">
        <v>3091</v>
      </c>
      <c r="H7479" s="9" t="s">
        <v>10</v>
      </c>
      <c r="I7479" s="102">
        <v>11908</v>
      </c>
      <c r="J7479" s="102">
        <v>11908</v>
      </c>
      <c r="K7479" s="102"/>
      <c r="L7479" s="102">
        <f t="shared" si="2645"/>
        <v>0</v>
      </c>
      <c r="M7479" s="102">
        <v>0</v>
      </c>
      <c r="N7479" s="102"/>
      <c r="O7479" s="102"/>
      <c r="P7479" s="102">
        <f t="shared" si="2646"/>
        <v>0</v>
      </c>
      <c r="Q7479" s="102">
        <f t="shared" si="2650"/>
        <v>0</v>
      </c>
      <c r="R7479" s="35"/>
    </row>
    <row r="7480" spans="1:18" x14ac:dyDescent="0.3">
      <c r="A7480" s="40" t="s">
        <v>2608</v>
      </c>
      <c r="B7480" s="40" t="s">
        <v>111</v>
      </c>
      <c r="C7480" s="40" t="s">
        <v>888</v>
      </c>
      <c r="D7480" s="40" t="s">
        <v>2650</v>
      </c>
      <c r="E7480" s="88" t="s">
        <v>3016</v>
      </c>
      <c r="F7480" s="40" t="s">
        <v>2655</v>
      </c>
      <c r="G7480" s="81" t="s">
        <v>3091</v>
      </c>
      <c r="H7480" s="9" t="s">
        <v>8</v>
      </c>
      <c r="I7480" s="102">
        <v>4500</v>
      </c>
      <c r="J7480" s="102">
        <v>4500</v>
      </c>
      <c r="K7480" s="102"/>
      <c r="L7480" s="102">
        <f t="shared" si="2645"/>
        <v>0</v>
      </c>
      <c r="M7480" s="102">
        <v>0</v>
      </c>
      <c r="N7480" s="102"/>
      <c r="O7480" s="102"/>
      <c r="P7480" s="102">
        <f t="shared" si="2646"/>
        <v>0</v>
      </c>
      <c r="Q7480" s="102">
        <f t="shared" si="2650"/>
        <v>0</v>
      </c>
      <c r="R7480" s="35"/>
    </row>
    <row r="7481" spans="1:18" x14ac:dyDescent="0.3">
      <c r="A7481" s="40" t="s">
        <v>2608</v>
      </c>
      <c r="B7481" s="40" t="s">
        <v>111</v>
      </c>
      <c r="C7481" s="40" t="s">
        <v>888</v>
      </c>
      <c r="D7481" s="40" t="s">
        <v>2650</v>
      </c>
      <c r="E7481" s="88" t="s">
        <v>3016</v>
      </c>
      <c r="F7481" s="40" t="s">
        <v>2656</v>
      </c>
      <c r="G7481" s="81" t="s">
        <v>3091</v>
      </c>
      <c r="H7481" s="9" t="s">
        <v>11</v>
      </c>
      <c r="I7481" s="102">
        <v>3240</v>
      </c>
      <c r="J7481" s="102">
        <v>3240</v>
      </c>
      <c r="K7481" s="102"/>
      <c r="L7481" s="102">
        <f t="shared" si="2645"/>
        <v>0</v>
      </c>
      <c r="M7481" s="102">
        <v>0</v>
      </c>
      <c r="N7481" s="102"/>
      <c r="O7481" s="102"/>
      <c r="P7481" s="102">
        <f t="shared" si="2646"/>
        <v>0</v>
      </c>
      <c r="Q7481" s="102">
        <f t="shared" si="2650"/>
        <v>0</v>
      </c>
      <c r="R7481" s="35"/>
    </row>
    <row r="7482" spans="1:18" x14ac:dyDescent="0.3">
      <c r="A7482" s="40" t="s">
        <v>2608</v>
      </c>
      <c r="B7482" s="40" t="s">
        <v>111</v>
      </c>
      <c r="C7482" s="40" t="s">
        <v>888</v>
      </c>
      <c r="D7482" s="40" t="s">
        <v>2650</v>
      </c>
      <c r="E7482" s="52" t="s">
        <v>124</v>
      </c>
      <c r="F7482" s="52" t="s">
        <v>0</v>
      </c>
      <c r="G7482" s="52" t="s">
        <v>0</v>
      </c>
      <c r="H7482" s="6" t="s">
        <v>14</v>
      </c>
      <c r="I7482" s="104">
        <f>SUM(I7483)</f>
        <v>67489</v>
      </c>
      <c r="J7482" s="104">
        <f>SUM(J7483)</f>
        <v>67489</v>
      </c>
      <c r="K7482" s="104">
        <f>SUM(K7483)</f>
        <v>0</v>
      </c>
      <c r="L7482" s="104">
        <f t="shared" si="2645"/>
        <v>19465</v>
      </c>
      <c r="M7482" s="104">
        <f>SUM(M7483)</f>
        <v>5965</v>
      </c>
      <c r="N7482" s="104">
        <f t="shared" ref="N7482:O7482" si="2651">SUM(N7483)</f>
        <v>7500</v>
      </c>
      <c r="O7482" s="104">
        <f t="shared" si="2651"/>
        <v>6000</v>
      </c>
      <c r="P7482" s="104">
        <f t="shared" si="2646"/>
        <v>19465</v>
      </c>
      <c r="Q7482" s="104">
        <f t="shared" si="2650"/>
        <v>28.841737171983585</v>
      </c>
      <c r="R7482" s="35"/>
    </row>
    <row r="7483" spans="1:18" x14ac:dyDescent="0.3">
      <c r="A7483" s="40" t="s">
        <v>2608</v>
      </c>
      <c r="B7483" s="40" t="s">
        <v>111</v>
      </c>
      <c r="C7483" s="40" t="s">
        <v>888</v>
      </c>
      <c r="D7483" s="40" t="s">
        <v>2650</v>
      </c>
      <c r="E7483" s="88" t="s">
        <v>3017</v>
      </c>
      <c r="F7483" s="40"/>
      <c r="G7483" s="81" t="s">
        <v>3091</v>
      </c>
      <c r="H7483" s="9" t="s">
        <v>15</v>
      </c>
      <c r="I7483" s="102">
        <v>67489</v>
      </c>
      <c r="J7483" s="102">
        <v>67489</v>
      </c>
      <c r="K7483" s="102"/>
      <c r="L7483" s="102">
        <f t="shared" si="2645"/>
        <v>19465</v>
      </c>
      <c r="M7483" s="102">
        <v>5965</v>
      </c>
      <c r="N7483" s="102">
        <v>7500</v>
      </c>
      <c r="O7483" s="102">
        <v>6000</v>
      </c>
      <c r="P7483" s="102">
        <f t="shared" si="2646"/>
        <v>19465</v>
      </c>
      <c r="Q7483" s="102">
        <f t="shared" si="2650"/>
        <v>28.841737171983585</v>
      </c>
      <c r="R7483" s="35"/>
    </row>
    <row r="7484" spans="1:18" x14ac:dyDescent="0.3">
      <c r="A7484" s="40" t="s">
        <v>2608</v>
      </c>
      <c r="B7484" s="40" t="s">
        <v>111</v>
      </c>
      <c r="C7484" s="40" t="s">
        <v>888</v>
      </c>
      <c r="D7484" s="40" t="s">
        <v>2650</v>
      </c>
      <c r="E7484" s="52" t="s">
        <v>125</v>
      </c>
      <c r="F7484" s="52" t="s">
        <v>0</v>
      </c>
      <c r="G7484" s="52" t="s">
        <v>0</v>
      </c>
      <c r="H7484" s="6" t="s">
        <v>16</v>
      </c>
      <c r="I7484" s="104">
        <f>SUM(I7485:I7493)</f>
        <v>335203</v>
      </c>
      <c r="J7484" s="104">
        <f>SUM(J7485:J7493)</f>
        <v>71403</v>
      </c>
      <c r="K7484" s="104">
        <f>SUM(K7485:K7493)</f>
        <v>0</v>
      </c>
      <c r="L7484" s="104">
        <f t="shared" si="2645"/>
        <v>28847</v>
      </c>
      <c r="M7484" s="104">
        <f>SUM(M7485:M7493)</f>
        <v>20185</v>
      </c>
      <c r="N7484" s="104">
        <f t="shared" ref="N7484:O7484" si="2652">SUM(N7485:N7493)</f>
        <v>3856</v>
      </c>
      <c r="O7484" s="104">
        <f t="shared" si="2652"/>
        <v>4806</v>
      </c>
      <c r="P7484" s="104">
        <f t="shared" si="2646"/>
        <v>28847</v>
      </c>
      <c r="Q7484" s="104">
        <f t="shared" si="2650"/>
        <v>40.400263294259346</v>
      </c>
      <c r="R7484" s="35"/>
    </row>
    <row r="7485" spans="1:18" x14ac:dyDescent="0.3">
      <c r="A7485" s="40" t="s">
        <v>2608</v>
      </c>
      <c r="B7485" s="40" t="s">
        <v>111</v>
      </c>
      <c r="C7485" s="40" t="s">
        <v>888</v>
      </c>
      <c r="D7485" s="40" t="s">
        <v>2650</v>
      </c>
      <c r="E7485" s="88" t="s">
        <v>3018</v>
      </c>
      <c r="F7485" s="40"/>
      <c r="G7485" s="81" t="s">
        <v>3091</v>
      </c>
      <c r="H7485" s="9" t="s">
        <v>17</v>
      </c>
      <c r="I7485" s="102">
        <v>12500</v>
      </c>
      <c r="J7485" s="102">
        <v>0</v>
      </c>
      <c r="K7485" s="102"/>
      <c r="L7485" s="102">
        <f t="shared" si="2645"/>
        <v>0</v>
      </c>
      <c r="M7485" s="102">
        <v>0</v>
      </c>
      <c r="N7485" s="102"/>
      <c r="O7485" s="102"/>
      <c r="P7485" s="102">
        <f t="shared" si="2646"/>
        <v>0</v>
      </c>
      <c r="Q7485" s="102" t="str">
        <f t="shared" si="2650"/>
        <v>-</v>
      </c>
      <c r="R7485" s="35"/>
    </row>
    <row r="7486" spans="1:18" x14ac:dyDescent="0.3">
      <c r="A7486" s="40" t="s">
        <v>2608</v>
      </c>
      <c r="B7486" s="40" t="s">
        <v>111</v>
      </c>
      <c r="C7486" s="40" t="s">
        <v>888</v>
      </c>
      <c r="D7486" s="40" t="s">
        <v>2650</v>
      </c>
      <c r="E7486" s="88" t="s">
        <v>3031</v>
      </c>
      <c r="F7486" s="40"/>
      <c r="G7486" s="81" t="s">
        <v>3091</v>
      </c>
      <c r="H7486" s="9" t="s">
        <v>18</v>
      </c>
      <c r="I7486" s="102">
        <v>14433</v>
      </c>
      <c r="J7486" s="102">
        <v>5433</v>
      </c>
      <c r="K7486" s="102"/>
      <c r="L7486" s="102">
        <f t="shared" si="2645"/>
        <v>906</v>
      </c>
      <c r="M7486" s="102">
        <v>0</v>
      </c>
      <c r="N7486" s="102">
        <v>453</v>
      </c>
      <c r="O7486" s="102">
        <v>453</v>
      </c>
      <c r="P7486" s="102">
        <f t="shared" si="2646"/>
        <v>906</v>
      </c>
      <c r="Q7486" s="102">
        <f t="shared" si="2650"/>
        <v>16.675869685256764</v>
      </c>
      <c r="R7486" s="35"/>
    </row>
    <row r="7487" spans="1:18" x14ac:dyDescent="0.3">
      <c r="A7487" s="40" t="s">
        <v>2608</v>
      </c>
      <c r="B7487" s="40" t="s">
        <v>111</v>
      </c>
      <c r="C7487" s="40" t="s">
        <v>888</v>
      </c>
      <c r="D7487" s="40" t="s">
        <v>2650</v>
      </c>
      <c r="E7487" s="88" t="s">
        <v>3032</v>
      </c>
      <c r="F7487" s="40"/>
      <c r="G7487" s="81" t="s">
        <v>3091</v>
      </c>
      <c r="H7487" s="9" t="s">
        <v>19</v>
      </c>
      <c r="I7487" s="102">
        <v>23000</v>
      </c>
      <c r="J7487" s="102">
        <v>3000</v>
      </c>
      <c r="K7487" s="102"/>
      <c r="L7487" s="102">
        <f t="shared" si="2645"/>
        <v>500</v>
      </c>
      <c r="M7487" s="102">
        <v>0</v>
      </c>
      <c r="N7487" s="102">
        <v>250</v>
      </c>
      <c r="O7487" s="102">
        <v>250</v>
      </c>
      <c r="P7487" s="102">
        <f t="shared" si="2646"/>
        <v>500</v>
      </c>
      <c r="Q7487" s="102">
        <f t="shared" si="2650"/>
        <v>16.666666666666664</v>
      </c>
      <c r="R7487" s="35"/>
    </row>
    <row r="7488" spans="1:18" x14ac:dyDescent="0.3">
      <c r="A7488" s="40" t="s">
        <v>2608</v>
      </c>
      <c r="B7488" s="40" t="s">
        <v>111</v>
      </c>
      <c r="C7488" s="40" t="s">
        <v>888</v>
      </c>
      <c r="D7488" s="40" t="s">
        <v>2650</v>
      </c>
      <c r="E7488" s="88" t="s">
        <v>3026</v>
      </c>
      <c r="F7488" s="40"/>
      <c r="G7488" s="81" t="s">
        <v>3091</v>
      </c>
      <c r="H7488" s="9" t="s">
        <v>20</v>
      </c>
      <c r="I7488" s="102">
        <v>23000</v>
      </c>
      <c r="J7488" s="102">
        <v>0</v>
      </c>
      <c r="K7488" s="102"/>
      <c r="L7488" s="102">
        <f t="shared" si="2645"/>
        <v>0</v>
      </c>
      <c r="M7488" s="102">
        <v>0</v>
      </c>
      <c r="N7488" s="102"/>
      <c r="O7488" s="102"/>
      <c r="P7488" s="102">
        <f t="shared" si="2646"/>
        <v>0</v>
      </c>
      <c r="Q7488" s="102" t="str">
        <f t="shared" si="2650"/>
        <v>-</v>
      </c>
      <c r="R7488" s="35"/>
    </row>
    <row r="7489" spans="1:18" x14ac:dyDescent="0.3">
      <c r="A7489" s="40" t="s">
        <v>2608</v>
      </c>
      <c r="B7489" s="40" t="s">
        <v>111</v>
      </c>
      <c r="C7489" s="40" t="s">
        <v>888</v>
      </c>
      <c r="D7489" s="40" t="s">
        <v>2650</v>
      </c>
      <c r="E7489" s="88" t="s">
        <v>3033</v>
      </c>
      <c r="F7489" s="40"/>
      <c r="G7489" s="81" t="s">
        <v>3091</v>
      </c>
      <c r="H7489" s="9" t="s">
        <v>21</v>
      </c>
      <c r="I7489" s="102">
        <v>20300</v>
      </c>
      <c r="J7489" s="102">
        <v>6000</v>
      </c>
      <c r="K7489" s="102"/>
      <c r="L7489" s="102">
        <f t="shared" si="2645"/>
        <v>1000</v>
      </c>
      <c r="M7489" s="102">
        <v>0</v>
      </c>
      <c r="N7489" s="102">
        <v>500</v>
      </c>
      <c r="O7489" s="102">
        <v>500</v>
      </c>
      <c r="P7489" s="102">
        <f t="shared" si="2646"/>
        <v>1000</v>
      </c>
      <c r="Q7489" s="102">
        <f t="shared" si="2650"/>
        <v>16.666666666666664</v>
      </c>
      <c r="R7489" s="35"/>
    </row>
    <row r="7490" spans="1:18" x14ac:dyDescent="0.3">
      <c r="A7490" s="40" t="s">
        <v>2608</v>
      </c>
      <c r="B7490" s="40" t="s">
        <v>111</v>
      </c>
      <c r="C7490" s="40" t="s">
        <v>888</v>
      </c>
      <c r="D7490" s="40" t="s">
        <v>2650</v>
      </c>
      <c r="E7490" s="88" t="s">
        <v>3034</v>
      </c>
      <c r="F7490" s="40"/>
      <c r="G7490" s="81" t="s">
        <v>3091</v>
      </c>
      <c r="H7490" s="9" t="s">
        <v>22</v>
      </c>
      <c r="I7490" s="102">
        <v>23500</v>
      </c>
      <c r="J7490" s="102">
        <v>22300</v>
      </c>
      <c r="K7490" s="102"/>
      <c r="L7490" s="102">
        <f t="shared" si="2645"/>
        <v>3706</v>
      </c>
      <c r="M7490" s="102">
        <v>0</v>
      </c>
      <c r="N7490" s="102">
        <v>1853</v>
      </c>
      <c r="O7490" s="102">
        <v>1853</v>
      </c>
      <c r="P7490" s="102">
        <f t="shared" si="2646"/>
        <v>3706</v>
      </c>
      <c r="Q7490" s="102">
        <f t="shared" si="2650"/>
        <v>16.618834080717491</v>
      </c>
      <c r="R7490" s="35"/>
    </row>
    <row r="7491" spans="1:18" x14ac:dyDescent="0.3">
      <c r="A7491" s="40" t="s">
        <v>2608</v>
      </c>
      <c r="B7491" s="40" t="s">
        <v>111</v>
      </c>
      <c r="C7491" s="40" t="s">
        <v>888</v>
      </c>
      <c r="D7491" s="40" t="s">
        <v>2650</v>
      </c>
      <c r="E7491" s="88" t="s">
        <v>3035</v>
      </c>
      <c r="F7491" s="40"/>
      <c r="G7491" s="81" t="s">
        <v>3091</v>
      </c>
      <c r="H7491" s="9" t="s">
        <v>23</v>
      </c>
      <c r="I7491" s="102">
        <v>30700</v>
      </c>
      <c r="J7491" s="102">
        <v>700</v>
      </c>
      <c r="K7491" s="102"/>
      <c r="L7491" s="102">
        <f t="shared" si="2645"/>
        <v>116</v>
      </c>
      <c r="M7491" s="102">
        <v>0</v>
      </c>
      <c r="N7491" s="102">
        <v>58</v>
      </c>
      <c r="O7491" s="102">
        <v>58</v>
      </c>
      <c r="P7491" s="102">
        <f t="shared" si="2646"/>
        <v>116</v>
      </c>
      <c r="Q7491" s="102">
        <f t="shared" si="2650"/>
        <v>16.571428571428569</v>
      </c>
      <c r="R7491" s="35"/>
    </row>
    <row r="7492" spans="1:18" x14ac:dyDescent="0.3">
      <c r="A7492" s="40" t="s">
        <v>2608</v>
      </c>
      <c r="B7492" s="40" t="s">
        <v>111</v>
      </c>
      <c r="C7492" s="40" t="s">
        <v>888</v>
      </c>
      <c r="D7492" s="40" t="s">
        <v>2650</v>
      </c>
      <c r="E7492" s="88" t="s">
        <v>3036</v>
      </c>
      <c r="F7492" s="40"/>
      <c r="G7492" s="81" t="s">
        <v>3091</v>
      </c>
      <c r="H7492" s="9" t="s">
        <v>24</v>
      </c>
      <c r="I7492" s="102">
        <v>6188</v>
      </c>
      <c r="J7492" s="102">
        <v>3488</v>
      </c>
      <c r="K7492" s="102"/>
      <c r="L7492" s="102">
        <f t="shared" si="2645"/>
        <v>1000</v>
      </c>
      <c r="M7492" s="102">
        <v>0</v>
      </c>
      <c r="N7492" s="102"/>
      <c r="O7492" s="102">
        <v>1000</v>
      </c>
      <c r="P7492" s="102">
        <f t="shared" si="2646"/>
        <v>1000</v>
      </c>
      <c r="Q7492" s="102">
        <f t="shared" si="2650"/>
        <v>28.669724770642201</v>
      </c>
      <c r="R7492" s="35"/>
    </row>
    <row r="7493" spans="1:18" x14ac:dyDescent="0.3">
      <c r="A7493" s="41" t="s">
        <v>2608</v>
      </c>
      <c r="B7493" s="41" t="s">
        <v>111</v>
      </c>
      <c r="C7493" s="41" t="s">
        <v>888</v>
      </c>
      <c r="D7493" s="41" t="s">
        <v>2650</v>
      </c>
      <c r="E7493" s="41" t="s">
        <v>127</v>
      </c>
      <c r="F7493" s="40" t="s">
        <v>0</v>
      </c>
      <c r="G7493" s="81" t="s">
        <v>0</v>
      </c>
      <c r="H7493" s="6" t="s">
        <v>25</v>
      </c>
      <c r="I7493" s="104">
        <f>SUM(I7494:I7496)</f>
        <v>181582</v>
      </c>
      <c r="J7493" s="104">
        <f>SUM(J7494:J7496)</f>
        <v>30482</v>
      </c>
      <c r="K7493" s="104">
        <f>SUM(K7494:K7496)</f>
        <v>0</v>
      </c>
      <c r="L7493" s="104">
        <f t="shared" si="2645"/>
        <v>21619</v>
      </c>
      <c r="M7493" s="104">
        <f>SUM(M7494:M7496)</f>
        <v>20185</v>
      </c>
      <c r="N7493" s="104">
        <f t="shared" ref="N7493:O7493" si="2653">SUM(N7494:N7496)</f>
        <v>742</v>
      </c>
      <c r="O7493" s="104">
        <f t="shared" si="2653"/>
        <v>692</v>
      </c>
      <c r="P7493" s="104">
        <f t="shared" si="2646"/>
        <v>21619</v>
      </c>
      <c r="Q7493" s="104">
        <f t="shared" si="2650"/>
        <v>70.92382389606982</v>
      </c>
      <c r="R7493" s="35"/>
    </row>
    <row r="7494" spans="1:18" x14ac:dyDescent="0.3">
      <c r="A7494" s="40" t="s">
        <v>2608</v>
      </c>
      <c r="B7494" s="40" t="s">
        <v>111</v>
      </c>
      <c r="C7494" s="40" t="s">
        <v>888</v>
      </c>
      <c r="D7494" s="40" t="s">
        <v>2650</v>
      </c>
      <c r="E7494" s="88" t="s">
        <v>3019</v>
      </c>
      <c r="F7494" s="40"/>
      <c r="G7494" s="81" t="s">
        <v>3091</v>
      </c>
      <c r="H7494" s="9" t="s">
        <v>25</v>
      </c>
      <c r="I7494" s="102">
        <v>173600</v>
      </c>
      <c r="J7494" s="102">
        <v>22500</v>
      </c>
      <c r="K7494" s="102"/>
      <c r="L7494" s="102">
        <f t="shared" si="2645"/>
        <v>20000</v>
      </c>
      <c r="M7494" s="102">
        <v>20000</v>
      </c>
      <c r="N7494" s="102"/>
      <c r="O7494" s="102"/>
      <c r="P7494" s="102">
        <f t="shared" si="2646"/>
        <v>20000</v>
      </c>
      <c r="Q7494" s="102">
        <f t="shared" si="2650"/>
        <v>88.888888888888886</v>
      </c>
      <c r="R7494" s="35"/>
    </row>
    <row r="7495" spans="1:18" x14ac:dyDescent="0.3">
      <c r="A7495" s="40" t="s">
        <v>2608</v>
      </c>
      <c r="B7495" s="40" t="s">
        <v>111</v>
      </c>
      <c r="C7495" s="40" t="s">
        <v>888</v>
      </c>
      <c r="D7495" s="40" t="s">
        <v>2650</v>
      </c>
      <c r="E7495" s="88" t="s">
        <v>3019</v>
      </c>
      <c r="F7495" s="40" t="s">
        <v>2657</v>
      </c>
      <c r="G7495" s="81" t="s">
        <v>3091</v>
      </c>
      <c r="H7495" s="9" t="s">
        <v>135</v>
      </c>
      <c r="I7495" s="102">
        <v>1482</v>
      </c>
      <c r="J7495" s="102">
        <v>1482</v>
      </c>
      <c r="K7495" s="102"/>
      <c r="L7495" s="102">
        <f t="shared" si="2645"/>
        <v>535</v>
      </c>
      <c r="M7495" s="102">
        <v>185</v>
      </c>
      <c r="N7495" s="102">
        <v>200</v>
      </c>
      <c r="O7495" s="102">
        <v>150</v>
      </c>
      <c r="P7495" s="102">
        <f t="shared" si="2646"/>
        <v>535</v>
      </c>
      <c r="Q7495" s="102">
        <f t="shared" si="2650"/>
        <v>36.099865047233472</v>
      </c>
      <c r="R7495" s="35"/>
    </row>
    <row r="7496" spans="1:18" ht="20.399999999999999" x14ac:dyDescent="0.3">
      <c r="A7496" s="40" t="s">
        <v>2608</v>
      </c>
      <c r="B7496" s="40" t="s">
        <v>111</v>
      </c>
      <c r="C7496" s="40" t="s">
        <v>888</v>
      </c>
      <c r="D7496" s="40" t="s">
        <v>2650</v>
      </c>
      <c r="E7496" s="88" t="s">
        <v>3019</v>
      </c>
      <c r="F7496" s="40" t="s">
        <v>2658</v>
      </c>
      <c r="G7496" s="81" t="s">
        <v>3091</v>
      </c>
      <c r="H7496" s="9" t="s">
        <v>141</v>
      </c>
      <c r="I7496" s="102">
        <v>6500</v>
      </c>
      <c r="J7496" s="102">
        <v>6500</v>
      </c>
      <c r="K7496" s="102"/>
      <c r="L7496" s="102">
        <f t="shared" si="2645"/>
        <v>1084</v>
      </c>
      <c r="M7496" s="102">
        <v>0</v>
      </c>
      <c r="N7496" s="102">
        <v>542</v>
      </c>
      <c r="O7496" s="102">
        <v>542</v>
      </c>
      <c r="P7496" s="102">
        <f t="shared" si="2646"/>
        <v>1084</v>
      </c>
      <c r="Q7496" s="102">
        <f t="shared" si="2650"/>
        <v>16.676923076923078</v>
      </c>
      <c r="R7496" s="35"/>
    </row>
    <row r="7497" spans="1:18" s="34" customFormat="1" ht="20.399999999999999" x14ac:dyDescent="0.3">
      <c r="A7497" s="43" t="s">
        <v>0</v>
      </c>
      <c r="B7497" s="43" t="s">
        <v>0</v>
      </c>
      <c r="C7497" s="43" t="s">
        <v>0</v>
      </c>
      <c r="D7497" s="49" t="s">
        <v>0</v>
      </c>
      <c r="E7497" s="49" t="s">
        <v>0</v>
      </c>
      <c r="F7497" s="49" t="s">
        <v>0</v>
      </c>
      <c r="G7497" s="49" t="s">
        <v>0</v>
      </c>
      <c r="H7497" s="21" t="s">
        <v>35</v>
      </c>
      <c r="I7497" s="112">
        <f t="shared" ref="I7497:O7498" si="2654">SUM(I7498)</f>
        <v>100</v>
      </c>
      <c r="J7497" s="112">
        <f t="shared" si="2654"/>
        <v>100</v>
      </c>
      <c r="K7497" s="112">
        <f t="shared" si="2654"/>
        <v>0</v>
      </c>
      <c r="L7497" s="112">
        <f t="shared" si="2645"/>
        <v>0</v>
      </c>
      <c r="M7497" s="112">
        <f t="shared" si="2654"/>
        <v>0</v>
      </c>
      <c r="N7497" s="112">
        <f t="shared" si="2654"/>
        <v>0</v>
      </c>
      <c r="O7497" s="112">
        <f t="shared" si="2654"/>
        <v>0</v>
      </c>
      <c r="P7497" s="112">
        <f t="shared" si="2646"/>
        <v>0</v>
      </c>
      <c r="Q7497" s="112">
        <f t="shared" si="2650"/>
        <v>0</v>
      </c>
      <c r="R7497" s="35"/>
    </row>
    <row r="7498" spans="1:18" x14ac:dyDescent="0.3">
      <c r="A7498" s="40" t="s">
        <v>2608</v>
      </c>
      <c r="B7498" s="40" t="s">
        <v>111</v>
      </c>
      <c r="C7498" s="40" t="s">
        <v>888</v>
      </c>
      <c r="D7498" s="40" t="s">
        <v>2650</v>
      </c>
      <c r="E7498" s="52" t="s">
        <v>142</v>
      </c>
      <c r="F7498" s="52" t="s">
        <v>0</v>
      </c>
      <c r="G7498" s="52" t="s">
        <v>0</v>
      </c>
      <c r="H7498" s="6" t="s">
        <v>27</v>
      </c>
      <c r="I7498" s="104">
        <f t="shared" si="2654"/>
        <v>100</v>
      </c>
      <c r="J7498" s="104">
        <f t="shared" si="2654"/>
        <v>100</v>
      </c>
      <c r="K7498" s="104">
        <f t="shared" si="2654"/>
        <v>0</v>
      </c>
      <c r="L7498" s="104">
        <f t="shared" si="2645"/>
        <v>0</v>
      </c>
      <c r="M7498" s="104">
        <f t="shared" si="2654"/>
        <v>0</v>
      </c>
      <c r="N7498" s="104">
        <f t="shared" si="2654"/>
        <v>0</v>
      </c>
      <c r="O7498" s="104">
        <f t="shared" si="2654"/>
        <v>0</v>
      </c>
      <c r="P7498" s="104">
        <f t="shared" si="2646"/>
        <v>0</v>
      </c>
      <c r="Q7498" s="104">
        <f t="shared" si="2650"/>
        <v>0</v>
      </c>
      <c r="R7498" s="35"/>
    </row>
    <row r="7499" spans="1:18" x14ac:dyDescent="0.3">
      <c r="A7499" s="40" t="s">
        <v>2608</v>
      </c>
      <c r="B7499" s="40" t="s">
        <v>111</v>
      </c>
      <c r="C7499" s="40" t="s">
        <v>888</v>
      </c>
      <c r="D7499" s="40" t="s">
        <v>2650</v>
      </c>
      <c r="E7499" s="88" t="s">
        <v>3021</v>
      </c>
      <c r="F7499" s="40"/>
      <c r="G7499" s="81" t="s">
        <v>3091</v>
      </c>
      <c r="H7499" s="9" t="s">
        <v>34</v>
      </c>
      <c r="I7499" s="102">
        <v>100</v>
      </c>
      <c r="J7499" s="102">
        <v>100</v>
      </c>
      <c r="K7499" s="102"/>
      <c r="L7499" s="102">
        <f t="shared" si="2645"/>
        <v>0</v>
      </c>
      <c r="M7499" s="102">
        <v>0</v>
      </c>
      <c r="N7499" s="102"/>
      <c r="O7499" s="102"/>
      <c r="P7499" s="102">
        <f t="shared" si="2646"/>
        <v>0</v>
      </c>
      <c r="Q7499" s="102">
        <f t="shared" si="2650"/>
        <v>0</v>
      </c>
      <c r="R7499" s="35"/>
    </row>
    <row r="7500" spans="1:18" s="34" customFormat="1" ht="20.399999999999999" x14ac:dyDescent="0.3">
      <c r="A7500" s="43" t="s">
        <v>0</v>
      </c>
      <c r="B7500" s="43" t="s">
        <v>0</v>
      </c>
      <c r="C7500" s="43" t="s">
        <v>0</v>
      </c>
      <c r="D7500" s="49" t="s">
        <v>0</v>
      </c>
      <c r="E7500" s="49" t="s">
        <v>0</v>
      </c>
      <c r="F7500" s="49" t="s">
        <v>0</v>
      </c>
      <c r="G7500" s="49" t="s">
        <v>0</v>
      </c>
      <c r="H7500" s="21" t="s">
        <v>41</v>
      </c>
      <c r="I7500" s="112">
        <f t="shared" ref="I7500:O7501" si="2655">SUM(I7501)</f>
        <v>40000</v>
      </c>
      <c r="J7500" s="112">
        <f t="shared" si="2655"/>
        <v>0</v>
      </c>
      <c r="K7500" s="112">
        <f t="shared" si="2655"/>
        <v>0</v>
      </c>
      <c r="L7500" s="112">
        <f t="shared" si="2645"/>
        <v>0</v>
      </c>
      <c r="M7500" s="112">
        <f t="shared" si="2655"/>
        <v>0</v>
      </c>
      <c r="N7500" s="112">
        <f t="shared" si="2655"/>
        <v>0</v>
      </c>
      <c r="O7500" s="112">
        <f t="shared" si="2655"/>
        <v>0</v>
      </c>
      <c r="P7500" s="112">
        <f t="shared" si="2646"/>
        <v>0</v>
      </c>
      <c r="Q7500" s="112" t="str">
        <f t="shared" si="2650"/>
        <v>-</v>
      </c>
      <c r="R7500" s="35"/>
    </row>
    <row r="7501" spans="1:18" x14ac:dyDescent="0.3">
      <c r="A7501" s="40" t="s">
        <v>2608</v>
      </c>
      <c r="B7501" s="40" t="s">
        <v>111</v>
      </c>
      <c r="C7501" s="40" t="s">
        <v>888</v>
      </c>
      <c r="D7501" s="40" t="s">
        <v>2650</v>
      </c>
      <c r="E7501" s="52" t="s">
        <v>192</v>
      </c>
      <c r="F7501" s="52" t="s">
        <v>0</v>
      </c>
      <c r="G7501" s="52" t="s">
        <v>0</v>
      </c>
      <c r="H7501" s="6" t="s">
        <v>36</v>
      </c>
      <c r="I7501" s="104">
        <f t="shared" si="2655"/>
        <v>40000</v>
      </c>
      <c r="J7501" s="104">
        <f t="shared" si="2655"/>
        <v>0</v>
      </c>
      <c r="K7501" s="104">
        <f t="shared" si="2655"/>
        <v>0</v>
      </c>
      <c r="L7501" s="104">
        <f t="shared" si="2645"/>
        <v>0</v>
      </c>
      <c r="M7501" s="104">
        <f t="shared" si="2655"/>
        <v>0</v>
      </c>
      <c r="N7501" s="104">
        <f t="shared" si="2655"/>
        <v>0</v>
      </c>
      <c r="O7501" s="104">
        <f t="shared" si="2655"/>
        <v>0</v>
      </c>
      <c r="P7501" s="104">
        <f t="shared" si="2646"/>
        <v>0</v>
      </c>
      <c r="Q7501" s="104" t="str">
        <f t="shared" si="2650"/>
        <v>-</v>
      </c>
      <c r="R7501" s="35"/>
    </row>
    <row r="7502" spans="1:18" x14ac:dyDescent="0.3">
      <c r="A7502" s="40" t="s">
        <v>2608</v>
      </c>
      <c r="B7502" s="40" t="s">
        <v>111</v>
      </c>
      <c r="C7502" s="40" t="s">
        <v>888</v>
      </c>
      <c r="D7502" s="40" t="s">
        <v>2650</v>
      </c>
      <c r="E7502" s="88" t="s">
        <v>3024</v>
      </c>
      <c r="F7502" s="40"/>
      <c r="G7502" s="81" t="s">
        <v>3091</v>
      </c>
      <c r="H7502" s="9" t="s">
        <v>37</v>
      </c>
      <c r="I7502" s="102">
        <v>40000</v>
      </c>
      <c r="J7502" s="102">
        <v>0</v>
      </c>
      <c r="K7502" s="102"/>
      <c r="L7502" s="102">
        <f t="shared" si="2645"/>
        <v>0</v>
      </c>
      <c r="M7502" s="102">
        <v>0</v>
      </c>
      <c r="N7502" s="102">
        <v>0</v>
      </c>
      <c r="O7502" s="102">
        <v>0</v>
      </c>
      <c r="P7502" s="102">
        <f t="shared" si="2646"/>
        <v>0</v>
      </c>
      <c r="Q7502" s="102" t="str">
        <f t="shared" si="2650"/>
        <v>-</v>
      </c>
      <c r="R7502" s="35"/>
    </row>
    <row r="7503" spans="1:18" s="34" customFormat="1" ht="20.399999999999999" x14ac:dyDescent="0.3">
      <c r="A7503" s="43" t="s">
        <v>0</v>
      </c>
      <c r="B7503" s="43" t="s">
        <v>0</v>
      </c>
      <c r="C7503" s="43" t="s">
        <v>0</v>
      </c>
      <c r="D7503" s="49" t="s">
        <v>0</v>
      </c>
      <c r="E7503" s="49" t="s">
        <v>0</v>
      </c>
      <c r="F7503" s="49" t="s">
        <v>0</v>
      </c>
      <c r="G7503" s="49" t="s">
        <v>0</v>
      </c>
      <c r="H7503" s="21" t="s">
        <v>53</v>
      </c>
      <c r="I7503" s="112">
        <f>SUM(I7504)</f>
        <v>337061</v>
      </c>
      <c r="J7503" s="112">
        <f>SUM(J7504)</f>
        <v>0</v>
      </c>
      <c r="K7503" s="112">
        <f>SUM(K7504)</f>
        <v>0</v>
      </c>
      <c r="L7503" s="112">
        <f t="shared" si="2645"/>
        <v>0</v>
      </c>
      <c r="M7503" s="112">
        <f>SUM(M7504)</f>
        <v>0</v>
      </c>
      <c r="N7503" s="112">
        <f t="shared" ref="N7503:O7503" si="2656">SUM(N7504)</f>
        <v>0</v>
      </c>
      <c r="O7503" s="112">
        <f t="shared" si="2656"/>
        <v>0</v>
      </c>
      <c r="P7503" s="112">
        <f t="shared" si="2646"/>
        <v>0</v>
      </c>
      <c r="Q7503" s="112" t="str">
        <f t="shared" si="2650"/>
        <v>-</v>
      </c>
      <c r="R7503" s="35"/>
    </row>
    <row r="7504" spans="1:18" x14ac:dyDescent="0.3">
      <c r="A7504" s="40" t="s">
        <v>2608</v>
      </c>
      <c r="B7504" s="40" t="s">
        <v>111</v>
      </c>
      <c r="C7504" s="40" t="s">
        <v>888</v>
      </c>
      <c r="D7504" s="40" t="s">
        <v>2650</v>
      </c>
      <c r="E7504" s="52" t="s">
        <v>149</v>
      </c>
      <c r="F7504" s="52" t="s">
        <v>0</v>
      </c>
      <c r="G7504" s="52" t="s">
        <v>0</v>
      </c>
      <c r="H7504" s="6" t="s">
        <v>46</v>
      </c>
      <c r="I7504" s="104">
        <f>SUM(I7505:I7508)</f>
        <v>337061</v>
      </c>
      <c r="J7504" s="104">
        <f>SUM(J7505:J7508)</f>
        <v>0</v>
      </c>
      <c r="K7504" s="104">
        <f>SUM(K7505:K7508)</f>
        <v>0</v>
      </c>
      <c r="L7504" s="104">
        <f t="shared" si="2645"/>
        <v>0</v>
      </c>
      <c r="M7504" s="104">
        <f>SUM(M7505:M7508)</f>
        <v>0</v>
      </c>
      <c r="N7504" s="104">
        <f t="shared" ref="N7504:O7504" si="2657">SUM(N7505:N7508)</f>
        <v>0</v>
      </c>
      <c r="O7504" s="104">
        <f t="shared" si="2657"/>
        <v>0</v>
      </c>
      <c r="P7504" s="104">
        <f t="shared" si="2646"/>
        <v>0</v>
      </c>
      <c r="Q7504" s="104" t="str">
        <f t="shared" si="2650"/>
        <v>-</v>
      </c>
      <c r="R7504" s="35"/>
    </row>
    <row r="7505" spans="1:18" x14ac:dyDescent="0.3">
      <c r="A7505" s="40" t="s">
        <v>2608</v>
      </c>
      <c r="B7505" s="40" t="s">
        <v>111</v>
      </c>
      <c r="C7505" s="40" t="s">
        <v>888</v>
      </c>
      <c r="D7505" s="40" t="s">
        <v>2650</v>
      </c>
      <c r="E7505" s="88" t="s">
        <v>3042</v>
      </c>
      <c r="F7505" s="40"/>
      <c r="G7505" s="81" t="s">
        <v>3091</v>
      </c>
      <c r="H7505" s="9" t="s">
        <v>47</v>
      </c>
      <c r="I7505" s="102">
        <v>1000</v>
      </c>
      <c r="J7505" s="102">
        <v>0</v>
      </c>
      <c r="K7505" s="102"/>
      <c r="L7505" s="102">
        <f t="shared" si="2645"/>
        <v>0</v>
      </c>
      <c r="M7505" s="102">
        <v>0</v>
      </c>
      <c r="N7505" s="102"/>
      <c r="O7505" s="102"/>
      <c r="P7505" s="102">
        <f t="shared" si="2646"/>
        <v>0</v>
      </c>
      <c r="Q7505" s="102" t="str">
        <f t="shared" si="2650"/>
        <v>-</v>
      </c>
      <c r="R7505" s="35"/>
    </row>
    <row r="7506" spans="1:18" x14ac:dyDescent="0.3">
      <c r="A7506" s="40" t="s">
        <v>2608</v>
      </c>
      <c r="B7506" s="40" t="s">
        <v>111</v>
      </c>
      <c r="C7506" s="40" t="s">
        <v>888</v>
      </c>
      <c r="D7506" s="40" t="s">
        <v>2650</v>
      </c>
      <c r="E7506" s="88" t="s">
        <v>3039</v>
      </c>
      <c r="F7506" s="40"/>
      <c r="G7506" s="81" t="s">
        <v>3091</v>
      </c>
      <c r="H7506" s="9" t="s">
        <v>48</v>
      </c>
      <c r="I7506" s="102">
        <v>1000</v>
      </c>
      <c r="J7506" s="102">
        <v>0</v>
      </c>
      <c r="K7506" s="102"/>
      <c r="L7506" s="102">
        <f t="shared" si="2645"/>
        <v>0</v>
      </c>
      <c r="M7506" s="102">
        <v>0</v>
      </c>
      <c r="N7506" s="102"/>
      <c r="O7506" s="102"/>
      <c r="P7506" s="102">
        <f t="shared" si="2646"/>
        <v>0</v>
      </c>
      <c r="Q7506" s="102" t="str">
        <f t="shared" si="2650"/>
        <v>-</v>
      </c>
      <c r="R7506" s="35"/>
    </row>
    <row r="7507" spans="1:18" x14ac:dyDescent="0.3">
      <c r="A7507" s="40" t="s">
        <v>2608</v>
      </c>
      <c r="B7507" s="40" t="s">
        <v>111</v>
      </c>
      <c r="C7507" s="40" t="s">
        <v>888</v>
      </c>
      <c r="D7507" s="40" t="s">
        <v>2650</v>
      </c>
      <c r="E7507" s="88" t="s">
        <v>3022</v>
      </c>
      <c r="F7507" s="40"/>
      <c r="G7507" s="81" t="s">
        <v>3091</v>
      </c>
      <c r="H7507" s="9" t="s">
        <v>49</v>
      </c>
      <c r="I7507" s="102">
        <v>132000</v>
      </c>
      <c r="J7507" s="102">
        <v>0</v>
      </c>
      <c r="K7507" s="102"/>
      <c r="L7507" s="102">
        <f t="shared" si="2645"/>
        <v>0</v>
      </c>
      <c r="M7507" s="102">
        <v>0</v>
      </c>
      <c r="N7507" s="102"/>
      <c r="O7507" s="102"/>
      <c r="P7507" s="102">
        <f t="shared" si="2646"/>
        <v>0</v>
      </c>
      <c r="Q7507" s="102" t="str">
        <f t="shared" si="2650"/>
        <v>-</v>
      </c>
      <c r="R7507" s="35"/>
    </row>
    <row r="7508" spans="1:18" x14ac:dyDescent="0.3">
      <c r="A7508" s="40" t="s">
        <v>2608</v>
      </c>
      <c r="B7508" s="40" t="s">
        <v>111</v>
      </c>
      <c r="C7508" s="40" t="s">
        <v>888</v>
      </c>
      <c r="D7508" s="40" t="s">
        <v>2650</v>
      </c>
      <c r="E7508" s="88" t="s">
        <v>3037</v>
      </c>
      <c r="F7508" s="40"/>
      <c r="G7508" s="81" t="s">
        <v>3091</v>
      </c>
      <c r="H7508" s="9" t="s">
        <v>52</v>
      </c>
      <c r="I7508" s="102">
        <v>203061</v>
      </c>
      <c r="J7508" s="102">
        <v>0</v>
      </c>
      <c r="K7508" s="102"/>
      <c r="L7508" s="102">
        <f t="shared" si="2645"/>
        <v>0</v>
      </c>
      <c r="M7508" s="102">
        <v>0</v>
      </c>
      <c r="N7508" s="102"/>
      <c r="O7508" s="102"/>
      <c r="P7508" s="102">
        <f t="shared" si="2646"/>
        <v>0</v>
      </c>
      <c r="Q7508" s="102" t="str">
        <f t="shared" si="2650"/>
        <v>-</v>
      </c>
      <c r="R7508" s="35"/>
    </row>
    <row r="7509" spans="1:18" s="34" customFormat="1" x14ac:dyDescent="0.3">
      <c r="A7509" s="49" t="s">
        <v>0</v>
      </c>
      <c r="B7509" s="49" t="s">
        <v>0</v>
      </c>
      <c r="C7509" s="49" t="s">
        <v>0</v>
      </c>
      <c r="D7509" s="49" t="s">
        <v>0</v>
      </c>
      <c r="E7509" s="49" t="s">
        <v>0</v>
      </c>
      <c r="F7509" s="49" t="s">
        <v>0</v>
      </c>
      <c r="G7509" s="49" t="s">
        <v>0</v>
      </c>
      <c r="H7509" s="21" t="s">
        <v>2659</v>
      </c>
      <c r="I7509" s="112">
        <f>SUM(I7503,I7500,I7497,I7473)</f>
        <v>1580018</v>
      </c>
      <c r="J7509" s="112">
        <f>SUM(J7503,J7500,J7497,J7473)</f>
        <v>759157</v>
      </c>
      <c r="K7509" s="112">
        <f>SUM(K7503,K7500,K7497,K7473)</f>
        <v>0</v>
      </c>
      <c r="L7509" s="112">
        <f t="shared" si="2645"/>
        <v>218953</v>
      </c>
      <c r="M7509" s="112">
        <f>SUM(M7503,M7500,M7497,M7473)</f>
        <v>91291</v>
      </c>
      <c r="N7509" s="112">
        <f t="shared" ref="N7509:O7509" si="2658">SUM(N7503,N7500,N7497,N7473)</f>
        <v>64106</v>
      </c>
      <c r="O7509" s="112">
        <f t="shared" si="2658"/>
        <v>63556</v>
      </c>
      <c r="P7509" s="112">
        <f t="shared" si="2646"/>
        <v>218953</v>
      </c>
      <c r="Q7509" s="112">
        <f t="shared" si="2650"/>
        <v>28.841596665775327</v>
      </c>
      <c r="R7509" s="35"/>
    </row>
    <row r="7510" spans="1:18" ht="15" thickBot="1" x14ac:dyDescent="0.35">
      <c r="A7510" s="81" t="s">
        <v>0</v>
      </c>
      <c r="B7510" s="81" t="s">
        <v>0</v>
      </c>
      <c r="C7510" s="81" t="s">
        <v>0</v>
      </c>
      <c r="D7510" s="81" t="s">
        <v>0</v>
      </c>
      <c r="E7510" s="81" t="s">
        <v>0</v>
      </c>
      <c r="F7510" s="81" t="s">
        <v>0</v>
      </c>
      <c r="G7510" s="81" t="s">
        <v>0</v>
      </c>
      <c r="H7510" s="6" t="s">
        <v>152</v>
      </c>
      <c r="I7510" s="104">
        <v>29</v>
      </c>
      <c r="J7510" s="104">
        <v>29</v>
      </c>
      <c r="K7510" s="104"/>
      <c r="L7510" s="104"/>
      <c r="M7510" s="104"/>
      <c r="N7510" s="104"/>
      <c r="O7510" s="104"/>
      <c r="P7510" s="104"/>
      <c r="Q7510" s="104"/>
      <c r="R7510" s="35"/>
    </row>
    <row r="7511" spans="1:18" s="34" customFormat="1" ht="31.2" thickBot="1" x14ac:dyDescent="0.35">
      <c r="A7511" s="127" t="s">
        <v>0</v>
      </c>
      <c r="B7511" s="127" t="s">
        <v>0</v>
      </c>
      <c r="C7511" s="127" t="s">
        <v>0</v>
      </c>
      <c r="D7511" s="127" t="s">
        <v>0</v>
      </c>
      <c r="E7511" s="127" t="s">
        <v>0</v>
      </c>
      <c r="F7511" s="127" t="s">
        <v>0</v>
      </c>
      <c r="G7511" s="127" t="s">
        <v>0</v>
      </c>
      <c r="H7511" s="29" t="s">
        <v>63</v>
      </c>
      <c r="I7511" s="124" t="s">
        <v>3013</v>
      </c>
      <c r="J7511" s="124" t="s">
        <v>2</v>
      </c>
      <c r="K7511" s="124" t="s">
        <v>3097</v>
      </c>
      <c r="L7511" s="124" t="s">
        <v>3097</v>
      </c>
      <c r="M7511" s="124" t="s">
        <v>3098</v>
      </c>
      <c r="N7511" s="124" t="s">
        <v>3099</v>
      </c>
      <c r="O7511" s="124" t="s">
        <v>3100</v>
      </c>
      <c r="P7511" s="124" t="s">
        <v>3097</v>
      </c>
      <c r="Q7511" s="126" t="s">
        <v>3101</v>
      </c>
      <c r="R7511" s="35"/>
    </row>
    <row r="7512" spans="1:18" x14ac:dyDescent="0.3">
      <c r="A7512" s="128"/>
      <c r="B7512" s="128"/>
      <c r="C7512" s="128"/>
      <c r="D7512" s="128"/>
      <c r="E7512" s="128"/>
      <c r="F7512" s="128"/>
      <c r="G7512" s="128"/>
      <c r="H7512" s="10" t="s">
        <v>0</v>
      </c>
      <c r="I7512" s="103">
        <v>1</v>
      </c>
      <c r="J7512" s="103">
        <v>2</v>
      </c>
      <c r="K7512" s="103">
        <v>3</v>
      </c>
      <c r="L7512" s="103" t="s">
        <v>3</v>
      </c>
      <c r="M7512" s="103">
        <v>5</v>
      </c>
      <c r="N7512" s="103">
        <v>6</v>
      </c>
      <c r="O7512" s="103">
        <v>7</v>
      </c>
      <c r="P7512" s="103" t="s">
        <v>3102</v>
      </c>
      <c r="Q7512" s="103">
        <v>9</v>
      </c>
      <c r="R7512" s="35"/>
    </row>
    <row r="7513" spans="1:18" x14ac:dyDescent="0.3">
      <c r="A7513" s="128"/>
      <c r="B7513" s="128"/>
      <c r="C7513" s="128"/>
      <c r="D7513" s="128"/>
      <c r="E7513" s="128"/>
      <c r="F7513" s="128"/>
      <c r="G7513" s="128"/>
      <c r="H7513" s="11" t="s">
        <v>83</v>
      </c>
      <c r="I7513" s="105">
        <f>SUM(I7509)</f>
        <v>1580018</v>
      </c>
      <c r="J7513" s="105">
        <f>SUM(J7509)</f>
        <v>759157</v>
      </c>
      <c r="K7513" s="105">
        <f>SUM(K7509)</f>
        <v>0</v>
      </c>
      <c r="L7513" s="105">
        <f t="shared" si="2645"/>
        <v>218953</v>
      </c>
      <c r="M7513" s="105">
        <f>SUM(M7509)</f>
        <v>91291</v>
      </c>
      <c r="N7513" s="105">
        <f t="shared" ref="N7513:O7513" si="2659">SUM(N7509)</f>
        <v>64106</v>
      </c>
      <c r="O7513" s="105">
        <f t="shared" si="2659"/>
        <v>63556</v>
      </c>
      <c r="P7513" s="105">
        <f t="shared" si="2646"/>
        <v>218953</v>
      </c>
      <c r="Q7513" s="105">
        <f t="shared" si="2650"/>
        <v>28.841596665775327</v>
      </c>
      <c r="R7513" s="35"/>
    </row>
    <row r="7514" spans="1:18" x14ac:dyDescent="0.3">
      <c r="A7514" s="128"/>
      <c r="B7514" s="128"/>
      <c r="C7514" s="128"/>
      <c r="D7514" s="128"/>
      <c r="E7514" s="128"/>
      <c r="F7514" s="128"/>
      <c r="G7514" s="128"/>
      <c r="H7514" s="12" t="s">
        <v>62</v>
      </c>
      <c r="I7514" s="105">
        <f>SUM(I7513)</f>
        <v>1580018</v>
      </c>
      <c r="J7514" s="105">
        <f>SUM(J7513)</f>
        <v>759157</v>
      </c>
      <c r="K7514" s="105">
        <f>SUM(K7513)</f>
        <v>0</v>
      </c>
      <c r="L7514" s="105">
        <f t="shared" si="2645"/>
        <v>218953</v>
      </c>
      <c r="M7514" s="105">
        <f>SUM(M7513)</f>
        <v>91291</v>
      </c>
      <c r="N7514" s="105">
        <f t="shared" ref="N7514:O7514" si="2660">SUM(N7513)</f>
        <v>64106</v>
      </c>
      <c r="O7514" s="105">
        <f t="shared" si="2660"/>
        <v>63556</v>
      </c>
      <c r="P7514" s="105">
        <f t="shared" si="2646"/>
        <v>218953</v>
      </c>
      <c r="Q7514" s="105">
        <f t="shared" si="2650"/>
        <v>28.841596665775327</v>
      </c>
      <c r="R7514" s="35"/>
    </row>
    <row r="7515" spans="1:18" x14ac:dyDescent="0.3">
      <c r="A7515" s="81" t="s">
        <v>0</v>
      </c>
      <c r="B7515" s="81" t="s">
        <v>0</v>
      </c>
      <c r="C7515" s="81" t="s">
        <v>0</v>
      </c>
      <c r="D7515" s="81" t="s">
        <v>0</v>
      </c>
      <c r="E7515" s="81" t="s">
        <v>0</v>
      </c>
      <c r="F7515" s="81" t="s">
        <v>0</v>
      </c>
      <c r="G7515" s="81" t="s">
        <v>0</v>
      </c>
      <c r="H7515" s="13" t="s">
        <v>0</v>
      </c>
      <c r="I7515" s="106"/>
      <c r="J7515" s="106"/>
      <c r="K7515" s="106"/>
      <c r="L7515" s="106"/>
      <c r="M7515" s="106"/>
      <c r="N7515" s="106"/>
      <c r="O7515" s="106"/>
      <c r="P7515" s="106"/>
      <c r="Q7515" s="106"/>
      <c r="R7515" s="35"/>
    </row>
    <row r="7516" spans="1:18" s="34" customFormat="1" x14ac:dyDescent="0.3">
      <c r="A7516" s="49" t="s">
        <v>0</v>
      </c>
      <c r="B7516" s="49" t="s">
        <v>0</v>
      </c>
      <c r="C7516" s="49" t="s">
        <v>0</v>
      </c>
      <c r="D7516" s="49" t="s">
        <v>0</v>
      </c>
      <c r="E7516" s="49" t="s">
        <v>0</v>
      </c>
      <c r="F7516" s="49" t="s">
        <v>0</v>
      </c>
      <c r="G7516" s="49" t="s">
        <v>0</v>
      </c>
      <c r="H7516" s="21" t="s">
        <v>2660</v>
      </c>
      <c r="I7516" s="112">
        <f>SUM(I7509,I7454)</f>
        <v>59293181</v>
      </c>
      <c r="J7516" s="112">
        <f>SUM(J7509,J7454)</f>
        <v>37372320</v>
      </c>
      <c r="K7516" s="112">
        <f>SUM(K7509,K7454)</f>
        <v>0</v>
      </c>
      <c r="L7516" s="112">
        <f t="shared" si="2645"/>
        <v>7888254</v>
      </c>
      <c r="M7516" s="112">
        <f>SUM(M7509,M7454)</f>
        <v>311092</v>
      </c>
      <c r="N7516" s="112">
        <f t="shared" ref="N7516:O7516" si="2661">SUM(N7509,N7454)</f>
        <v>3859156</v>
      </c>
      <c r="O7516" s="112">
        <f t="shared" si="2661"/>
        <v>3718006</v>
      </c>
      <c r="P7516" s="112">
        <f t="shared" si="2646"/>
        <v>7888254</v>
      </c>
      <c r="Q7516" s="112">
        <f t="shared" si="2650"/>
        <v>21.107209828022448</v>
      </c>
      <c r="R7516" s="35"/>
    </row>
    <row r="7517" spans="1:18" x14ac:dyDescent="0.3">
      <c r="A7517" s="81" t="s">
        <v>0</v>
      </c>
      <c r="B7517" s="81" t="s">
        <v>0</v>
      </c>
      <c r="C7517" s="81" t="s">
        <v>0</v>
      </c>
      <c r="D7517" s="81" t="s">
        <v>0</v>
      </c>
      <c r="E7517" s="81" t="s">
        <v>0</v>
      </c>
      <c r="F7517" s="81" t="s">
        <v>0</v>
      </c>
      <c r="G7517" s="81" t="s">
        <v>0</v>
      </c>
      <c r="H7517" s="6" t="s">
        <v>152</v>
      </c>
      <c r="I7517" s="104">
        <f>I7510</f>
        <v>29</v>
      </c>
      <c r="J7517" s="104">
        <f>J7510</f>
        <v>29</v>
      </c>
      <c r="K7517" s="104"/>
      <c r="L7517" s="104"/>
      <c r="M7517" s="104"/>
      <c r="N7517" s="104"/>
      <c r="O7517" s="104"/>
      <c r="P7517" s="104"/>
      <c r="Q7517" s="104"/>
      <c r="R7517" s="35"/>
    </row>
    <row r="7518" spans="1:18" x14ac:dyDescent="0.3">
      <c r="A7518" s="81" t="s">
        <v>0</v>
      </c>
      <c r="B7518" s="81" t="s">
        <v>0</v>
      </c>
      <c r="C7518" s="81" t="s">
        <v>0</v>
      </c>
      <c r="D7518" s="81" t="s">
        <v>0</v>
      </c>
      <c r="E7518" s="81" t="s">
        <v>0</v>
      </c>
      <c r="F7518" s="81" t="s">
        <v>0</v>
      </c>
      <c r="G7518" s="81" t="s">
        <v>0</v>
      </c>
      <c r="H7518" s="14" t="s">
        <v>0</v>
      </c>
      <c r="I7518" s="107"/>
      <c r="J7518" s="107"/>
      <c r="K7518" s="107"/>
      <c r="L7518" s="107"/>
      <c r="M7518" s="107"/>
      <c r="N7518" s="107"/>
      <c r="O7518" s="107"/>
      <c r="P7518" s="107"/>
      <c r="Q7518" s="107"/>
      <c r="R7518" s="35"/>
    </row>
    <row r="7519" spans="1:18" s="34" customFormat="1" x14ac:dyDescent="0.3">
      <c r="A7519" s="49" t="s">
        <v>0</v>
      </c>
      <c r="B7519" s="49" t="s">
        <v>0</v>
      </c>
      <c r="C7519" s="49" t="s">
        <v>0</v>
      </c>
      <c r="D7519" s="49" t="s">
        <v>0</v>
      </c>
      <c r="E7519" s="49" t="s">
        <v>0</v>
      </c>
      <c r="F7519" s="49" t="s">
        <v>0</v>
      </c>
      <c r="G7519" s="49" t="s">
        <v>0</v>
      </c>
      <c r="H7519" s="21" t="s">
        <v>2661</v>
      </c>
      <c r="I7519" s="112">
        <f>SUM(I7516)</f>
        <v>59293181</v>
      </c>
      <c r="J7519" s="112">
        <f>SUM(J7516)</f>
        <v>37372320</v>
      </c>
      <c r="K7519" s="112">
        <f>SUM(K7516)</f>
        <v>0</v>
      </c>
      <c r="L7519" s="112">
        <f t="shared" si="2645"/>
        <v>7888254</v>
      </c>
      <c r="M7519" s="112">
        <f>SUM(M7516)</f>
        <v>311092</v>
      </c>
      <c r="N7519" s="112">
        <f t="shared" ref="N7519:O7519" si="2662">SUM(N7516)</f>
        <v>3859156</v>
      </c>
      <c r="O7519" s="112">
        <f t="shared" si="2662"/>
        <v>3718006</v>
      </c>
      <c r="P7519" s="112">
        <f t="shared" si="2646"/>
        <v>7888254</v>
      </c>
      <c r="Q7519" s="112">
        <f t="shared" si="2650"/>
        <v>21.107209828022448</v>
      </c>
      <c r="R7519" s="35"/>
    </row>
    <row r="7520" spans="1:18" x14ac:dyDescent="0.3">
      <c r="A7520" s="81" t="s">
        <v>0</v>
      </c>
      <c r="B7520" s="81" t="s">
        <v>0</v>
      </c>
      <c r="C7520" s="81" t="s">
        <v>0</v>
      </c>
      <c r="D7520" s="81" t="s">
        <v>0</v>
      </c>
      <c r="E7520" s="81" t="s">
        <v>0</v>
      </c>
      <c r="F7520" s="81" t="s">
        <v>0</v>
      </c>
      <c r="G7520" s="81" t="s">
        <v>0</v>
      </c>
      <c r="H7520" s="6" t="s">
        <v>179</v>
      </c>
      <c r="I7520" s="104">
        <f>I7455+I7517</f>
        <v>121</v>
      </c>
      <c r="J7520" s="104">
        <f>J7455+J7517</f>
        <v>121</v>
      </c>
      <c r="K7520" s="104"/>
      <c r="L7520" s="104"/>
      <c r="M7520" s="104"/>
      <c r="N7520" s="104"/>
      <c r="O7520" s="104"/>
      <c r="P7520" s="104"/>
      <c r="Q7520" s="104"/>
      <c r="R7520" s="35"/>
    </row>
    <row r="7521" spans="1:18" s="38" customFormat="1" x14ac:dyDescent="0.3">
      <c r="A7521" s="41">
        <v>35</v>
      </c>
      <c r="B7521" s="52" t="s">
        <v>0</v>
      </c>
      <c r="C7521" s="52" t="s">
        <v>0</v>
      </c>
      <c r="D7521" s="52" t="s">
        <v>0</v>
      </c>
      <c r="E7521" s="52" t="s">
        <v>0</v>
      </c>
      <c r="F7521" s="52" t="s">
        <v>0</v>
      </c>
      <c r="G7521" s="52" t="s">
        <v>0</v>
      </c>
      <c r="H7521" s="16" t="s">
        <v>2713</v>
      </c>
      <c r="I7521" s="102"/>
      <c r="J7521" s="102"/>
      <c r="K7521" s="102"/>
      <c r="L7521" s="102">
        <f t="shared" ref="L7521:L7584" si="2663">SUM(M7521:O7521)</f>
        <v>0</v>
      </c>
      <c r="M7521" s="102">
        <v>0</v>
      </c>
      <c r="N7521" s="102"/>
      <c r="O7521" s="102"/>
      <c r="P7521" s="102">
        <f t="shared" ref="P7521:P7584" si="2664">K7521+L7521</f>
        <v>0</v>
      </c>
      <c r="Q7521" s="102" t="str">
        <f t="shared" ref="Q7521:Q7584" si="2665">IF(J7521=0,"-",P7521/J7521*100)</f>
        <v>-</v>
      </c>
      <c r="R7521" s="35"/>
    </row>
    <row r="7522" spans="1:18" s="38" customFormat="1" ht="15" thickBot="1" x14ac:dyDescent="0.35">
      <c r="A7522" s="41">
        <v>35</v>
      </c>
      <c r="B7522" s="41" t="s">
        <v>111</v>
      </c>
      <c r="C7522" s="40" t="s">
        <v>0</v>
      </c>
      <c r="D7522" s="40" t="s">
        <v>0</v>
      </c>
      <c r="E7522" s="52" t="s">
        <v>0</v>
      </c>
      <c r="F7522" s="52" t="s">
        <v>0</v>
      </c>
      <c r="G7522" s="52" t="s">
        <v>0</v>
      </c>
      <c r="H7522" s="16" t="s">
        <v>0</v>
      </c>
      <c r="I7522" s="102"/>
      <c r="J7522" s="102"/>
      <c r="K7522" s="102"/>
      <c r="L7522" s="102"/>
      <c r="M7522" s="102"/>
      <c r="N7522" s="102"/>
      <c r="O7522" s="102"/>
      <c r="P7522" s="102"/>
      <c r="Q7522" s="102"/>
      <c r="R7522" s="35"/>
    </row>
    <row r="7523" spans="1:18" s="34" customFormat="1" ht="31.2" thickBot="1" x14ac:dyDescent="0.35">
      <c r="A7523" s="45" t="s">
        <v>112</v>
      </c>
      <c r="B7523" s="45" t="s">
        <v>113</v>
      </c>
      <c r="C7523" s="45" t="s">
        <v>114</v>
      </c>
      <c r="D7523" s="46" t="s">
        <v>0</v>
      </c>
      <c r="E7523" s="45" t="s">
        <v>3014</v>
      </c>
      <c r="F7523" s="45" t="s">
        <v>115</v>
      </c>
      <c r="G7523" s="45" t="s">
        <v>116</v>
      </c>
      <c r="H7523" s="29" t="s">
        <v>1</v>
      </c>
      <c r="I7523" s="124" t="s">
        <v>3013</v>
      </c>
      <c r="J7523" s="124" t="s">
        <v>2</v>
      </c>
      <c r="K7523" s="124" t="s">
        <v>3097</v>
      </c>
      <c r="L7523" s="124" t="s">
        <v>3097</v>
      </c>
      <c r="M7523" s="124" t="s">
        <v>3098</v>
      </c>
      <c r="N7523" s="124" t="s">
        <v>3099</v>
      </c>
      <c r="O7523" s="124" t="s">
        <v>3100</v>
      </c>
      <c r="P7523" s="124" t="s">
        <v>3097</v>
      </c>
      <c r="Q7523" s="126" t="s">
        <v>3101</v>
      </c>
      <c r="R7523" s="35"/>
    </row>
    <row r="7524" spans="1:18" s="38" customFormat="1" x14ac:dyDescent="0.3">
      <c r="A7524" s="50" t="s">
        <v>0</v>
      </c>
      <c r="B7524" s="50" t="s">
        <v>0</v>
      </c>
      <c r="C7524" s="50" t="s">
        <v>0</v>
      </c>
      <c r="D7524" s="51" t="s">
        <v>0</v>
      </c>
      <c r="E7524" s="51" t="s">
        <v>0</v>
      </c>
      <c r="F7524" s="86" t="s">
        <v>0</v>
      </c>
      <c r="G7524" s="87" t="s">
        <v>0</v>
      </c>
      <c r="H7524" s="8" t="s">
        <v>0</v>
      </c>
      <c r="I7524" s="103">
        <v>1</v>
      </c>
      <c r="J7524" s="103">
        <v>2</v>
      </c>
      <c r="K7524" s="103">
        <v>3</v>
      </c>
      <c r="L7524" s="103" t="s">
        <v>3</v>
      </c>
      <c r="M7524" s="103">
        <v>5</v>
      </c>
      <c r="N7524" s="103">
        <v>6</v>
      </c>
      <c r="O7524" s="103">
        <v>7</v>
      </c>
      <c r="P7524" s="103" t="s">
        <v>3102</v>
      </c>
      <c r="Q7524" s="103">
        <v>9</v>
      </c>
      <c r="R7524" s="35"/>
    </row>
    <row r="7525" spans="1:18" s="38" customFormat="1" x14ac:dyDescent="0.3">
      <c r="A7525" s="41">
        <v>35</v>
      </c>
      <c r="B7525" s="41" t="s">
        <v>111</v>
      </c>
      <c r="C7525" s="40" t="s">
        <v>117</v>
      </c>
      <c r="D7525" s="40">
        <v>35010001</v>
      </c>
      <c r="E7525" s="52" t="s">
        <v>0</v>
      </c>
      <c r="F7525" s="52" t="s">
        <v>0</v>
      </c>
      <c r="G7525" s="52" t="s">
        <v>0</v>
      </c>
      <c r="H7525" s="16" t="s">
        <v>2713</v>
      </c>
      <c r="I7525" s="102"/>
      <c r="J7525" s="102"/>
      <c r="K7525" s="102"/>
      <c r="L7525" s="102">
        <f t="shared" si="2663"/>
        <v>0</v>
      </c>
      <c r="M7525" s="102">
        <v>0</v>
      </c>
      <c r="N7525" s="102"/>
      <c r="O7525" s="102"/>
      <c r="P7525" s="102">
        <f t="shared" si="2664"/>
        <v>0</v>
      </c>
      <c r="Q7525" s="102" t="str">
        <f t="shared" si="2665"/>
        <v>-</v>
      </c>
      <c r="R7525" s="35"/>
    </row>
    <row r="7526" spans="1:18" s="34" customFormat="1" ht="20.399999999999999" x14ac:dyDescent="0.3">
      <c r="A7526" s="43" t="s">
        <v>0</v>
      </c>
      <c r="B7526" s="43" t="s">
        <v>0</v>
      </c>
      <c r="C7526" s="43" t="s">
        <v>0</v>
      </c>
      <c r="D7526" s="49" t="s">
        <v>0</v>
      </c>
      <c r="E7526" s="49" t="s">
        <v>0</v>
      </c>
      <c r="F7526" s="49" t="s">
        <v>0</v>
      </c>
      <c r="G7526" s="49" t="s">
        <v>0</v>
      </c>
      <c r="H7526" s="21" t="s">
        <v>26</v>
      </c>
      <c r="I7526" s="112">
        <f>SUM(I7527,I7535,I7537)</f>
        <v>794800</v>
      </c>
      <c r="J7526" s="112">
        <f>SUM(J7527,J7535,J7537)</f>
        <v>794800</v>
      </c>
      <c r="K7526" s="112">
        <f>SUM(K7527,K7535,K7537)</f>
        <v>0</v>
      </c>
      <c r="L7526" s="112">
        <f t="shared" si="2663"/>
        <v>151151</v>
      </c>
      <c r="M7526" s="112">
        <f>SUM(M7527,M7535,M7537)</f>
        <v>4551</v>
      </c>
      <c r="N7526" s="112">
        <f t="shared" ref="N7526:O7526" si="2666">SUM(N7527,N7535,N7537)</f>
        <v>69800</v>
      </c>
      <c r="O7526" s="112">
        <f t="shared" si="2666"/>
        <v>76800</v>
      </c>
      <c r="P7526" s="112">
        <f t="shared" si="2664"/>
        <v>151151</v>
      </c>
      <c r="Q7526" s="112">
        <f t="shared" si="2665"/>
        <v>19.017488676396578</v>
      </c>
      <c r="R7526" s="35"/>
    </row>
    <row r="7527" spans="1:18" s="38" customFormat="1" x14ac:dyDescent="0.3">
      <c r="A7527" s="40">
        <v>35</v>
      </c>
      <c r="B7527" s="40" t="s">
        <v>111</v>
      </c>
      <c r="C7527" s="40" t="s">
        <v>117</v>
      </c>
      <c r="D7527" s="40">
        <v>35010001</v>
      </c>
      <c r="E7527" s="52" t="s">
        <v>119</v>
      </c>
      <c r="F7527" s="52" t="s">
        <v>0</v>
      </c>
      <c r="G7527" s="52" t="s">
        <v>0</v>
      </c>
      <c r="H7527" s="16" t="s">
        <v>5</v>
      </c>
      <c r="I7527" s="104">
        <f>SUM(I7528,I7529)</f>
        <v>508300</v>
      </c>
      <c r="J7527" s="104">
        <f>SUM(J7528,J7529)</f>
        <v>508300</v>
      </c>
      <c r="K7527" s="104">
        <f>SUM(K7528,K7529)</f>
        <v>0</v>
      </c>
      <c r="L7527" s="104">
        <f t="shared" si="2663"/>
        <v>97323</v>
      </c>
      <c r="M7527" s="104">
        <f>SUM(M7528,M7529)</f>
        <v>4123</v>
      </c>
      <c r="N7527" s="104">
        <f t="shared" ref="N7527:O7527" si="2667">SUM(N7528,N7529)</f>
        <v>49100</v>
      </c>
      <c r="O7527" s="104">
        <f t="shared" si="2667"/>
        <v>44100</v>
      </c>
      <c r="P7527" s="104">
        <f t="shared" si="2664"/>
        <v>97323</v>
      </c>
      <c r="Q7527" s="104">
        <f t="shared" si="2665"/>
        <v>19.146763722211293</v>
      </c>
      <c r="R7527" s="35"/>
    </row>
    <row r="7528" spans="1:18" s="38" customFormat="1" x14ac:dyDescent="0.3">
      <c r="A7528" s="40">
        <v>35</v>
      </c>
      <c r="B7528" s="40" t="s">
        <v>111</v>
      </c>
      <c r="C7528" s="40" t="s">
        <v>117</v>
      </c>
      <c r="D7528" s="40">
        <v>35010001</v>
      </c>
      <c r="E7528" s="88" t="s">
        <v>3015</v>
      </c>
      <c r="F7528" s="40"/>
      <c r="G7528" s="81" t="s">
        <v>3069</v>
      </c>
      <c r="H7528" s="36" t="s">
        <v>6</v>
      </c>
      <c r="I7528" s="102">
        <v>445000</v>
      </c>
      <c r="J7528" s="102">
        <v>445000</v>
      </c>
      <c r="K7528" s="102"/>
      <c r="L7528" s="102">
        <f t="shared" si="2663"/>
        <v>88938</v>
      </c>
      <c r="M7528" s="102">
        <v>3938</v>
      </c>
      <c r="N7528" s="102">
        <v>45000</v>
      </c>
      <c r="O7528" s="102">
        <v>40000</v>
      </c>
      <c r="P7528" s="102">
        <f t="shared" si="2664"/>
        <v>88938</v>
      </c>
      <c r="Q7528" s="102">
        <f t="shared" si="2665"/>
        <v>19.986067415730339</v>
      </c>
      <c r="R7528" s="35"/>
    </row>
    <row r="7529" spans="1:18" s="38" customFormat="1" x14ac:dyDescent="0.3">
      <c r="A7529" s="41">
        <v>35</v>
      </c>
      <c r="B7529" s="41" t="s">
        <v>111</v>
      </c>
      <c r="C7529" s="41" t="s">
        <v>117</v>
      </c>
      <c r="D7529" s="41">
        <v>35010001</v>
      </c>
      <c r="E7529" s="41" t="s">
        <v>120</v>
      </c>
      <c r="F7529" s="40" t="s">
        <v>0</v>
      </c>
      <c r="G7529" s="97" t="s">
        <v>0</v>
      </c>
      <c r="H7529" s="16" t="s">
        <v>7</v>
      </c>
      <c r="I7529" s="104">
        <f>SUM(I7530:I7534)</f>
        <v>63300</v>
      </c>
      <c r="J7529" s="104">
        <f t="shared" ref="J7529:O7529" si="2668">SUM(J7530:J7534)</f>
        <v>63300</v>
      </c>
      <c r="K7529" s="104">
        <f t="shared" si="2668"/>
        <v>0</v>
      </c>
      <c r="L7529" s="104">
        <f t="shared" si="2663"/>
        <v>8385</v>
      </c>
      <c r="M7529" s="104">
        <f t="shared" si="2668"/>
        <v>185</v>
      </c>
      <c r="N7529" s="104">
        <f t="shared" si="2668"/>
        <v>4100</v>
      </c>
      <c r="O7529" s="104">
        <f t="shared" si="2668"/>
        <v>4100</v>
      </c>
      <c r="P7529" s="104">
        <f t="shared" si="2664"/>
        <v>8385</v>
      </c>
      <c r="Q7529" s="104">
        <f t="shared" si="2665"/>
        <v>13.246445497630333</v>
      </c>
      <c r="R7529" s="35"/>
    </row>
    <row r="7530" spans="1:18" s="38" customFormat="1" x14ac:dyDescent="0.3">
      <c r="A7530" s="40">
        <v>35</v>
      </c>
      <c r="B7530" s="40" t="s">
        <v>111</v>
      </c>
      <c r="C7530" s="40" t="s">
        <v>117</v>
      </c>
      <c r="D7530" s="40">
        <v>35010001</v>
      </c>
      <c r="E7530" s="88" t="s">
        <v>3016</v>
      </c>
      <c r="F7530" s="40" t="s">
        <v>2775</v>
      </c>
      <c r="G7530" s="81" t="s">
        <v>3069</v>
      </c>
      <c r="H7530" s="36" t="s">
        <v>9</v>
      </c>
      <c r="I7530" s="102">
        <v>10100</v>
      </c>
      <c r="J7530" s="102">
        <v>10100</v>
      </c>
      <c r="K7530" s="102"/>
      <c r="L7530" s="102">
        <f t="shared" si="2663"/>
        <v>2000</v>
      </c>
      <c r="M7530" s="102">
        <v>0</v>
      </c>
      <c r="N7530" s="102">
        <v>1000</v>
      </c>
      <c r="O7530" s="102">
        <v>1000</v>
      </c>
      <c r="P7530" s="102">
        <f t="shared" si="2664"/>
        <v>2000</v>
      </c>
      <c r="Q7530" s="102">
        <f t="shared" si="2665"/>
        <v>19.801980198019802</v>
      </c>
      <c r="R7530" s="35"/>
    </row>
    <row r="7531" spans="1:18" s="38" customFormat="1" x14ac:dyDescent="0.3">
      <c r="A7531" s="40">
        <v>35</v>
      </c>
      <c r="B7531" s="40" t="s">
        <v>111</v>
      </c>
      <c r="C7531" s="40" t="s">
        <v>117</v>
      </c>
      <c r="D7531" s="40">
        <v>35010001</v>
      </c>
      <c r="E7531" s="88" t="s">
        <v>3016</v>
      </c>
      <c r="F7531" s="40" t="s">
        <v>2776</v>
      </c>
      <c r="G7531" s="81" t="s">
        <v>3069</v>
      </c>
      <c r="H7531" s="36" t="s">
        <v>12</v>
      </c>
      <c r="I7531" s="102">
        <v>37200</v>
      </c>
      <c r="J7531" s="102">
        <v>37200</v>
      </c>
      <c r="K7531" s="102"/>
      <c r="L7531" s="102">
        <f t="shared" si="2663"/>
        <v>6385</v>
      </c>
      <c r="M7531" s="102">
        <v>185</v>
      </c>
      <c r="N7531" s="102">
        <v>3100</v>
      </c>
      <c r="O7531" s="102">
        <v>3100</v>
      </c>
      <c r="P7531" s="102">
        <f t="shared" si="2664"/>
        <v>6385</v>
      </c>
      <c r="Q7531" s="102">
        <f t="shared" si="2665"/>
        <v>17.163978494623656</v>
      </c>
      <c r="R7531" s="35"/>
    </row>
    <row r="7532" spans="1:18" s="38" customFormat="1" x14ac:dyDescent="0.3">
      <c r="A7532" s="40">
        <v>35</v>
      </c>
      <c r="B7532" s="40" t="s">
        <v>111</v>
      </c>
      <c r="C7532" s="40" t="s">
        <v>117</v>
      </c>
      <c r="D7532" s="40">
        <v>35010001</v>
      </c>
      <c r="E7532" s="88" t="s">
        <v>3016</v>
      </c>
      <c r="F7532" s="40" t="s">
        <v>2777</v>
      </c>
      <c r="G7532" s="81" t="s">
        <v>3069</v>
      </c>
      <c r="H7532" s="36" t="s">
        <v>10</v>
      </c>
      <c r="I7532" s="102">
        <v>10000</v>
      </c>
      <c r="J7532" s="102">
        <v>10000</v>
      </c>
      <c r="K7532" s="102"/>
      <c r="L7532" s="102">
        <f t="shared" si="2663"/>
        <v>0</v>
      </c>
      <c r="M7532" s="102">
        <v>0</v>
      </c>
      <c r="N7532" s="102"/>
      <c r="O7532" s="102"/>
      <c r="P7532" s="102">
        <f t="shared" si="2664"/>
        <v>0</v>
      </c>
      <c r="Q7532" s="102">
        <f t="shared" si="2665"/>
        <v>0</v>
      </c>
      <c r="R7532" s="35"/>
    </row>
    <row r="7533" spans="1:18" s="38" customFormat="1" x14ac:dyDescent="0.3">
      <c r="A7533" s="40">
        <v>35</v>
      </c>
      <c r="B7533" s="40" t="s">
        <v>111</v>
      </c>
      <c r="C7533" s="40" t="s">
        <v>117</v>
      </c>
      <c r="D7533" s="40">
        <v>35010001</v>
      </c>
      <c r="E7533" s="88" t="s">
        <v>3016</v>
      </c>
      <c r="F7533" s="40" t="s">
        <v>2778</v>
      </c>
      <c r="G7533" s="81" t="s">
        <v>3069</v>
      </c>
      <c r="H7533" s="36" t="s">
        <v>8</v>
      </c>
      <c r="I7533" s="102">
        <v>0</v>
      </c>
      <c r="J7533" s="102">
        <v>0</v>
      </c>
      <c r="K7533" s="102"/>
      <c r="L7533" s="102">
        <f t="shared" si="2663"/>
        <v>0</v>
      </c>
      <c r="M7533" s="102">
        <v>0</v>
      </c>
      <c r="N7533" s="102">
        <v>0</v>
      </c>
      <c r="O7533" s="102">
        <v>0</v>
      </c>
      <c r="P7533" s="102">
        <f t="shared" si="2664"/>
        <v>0</v>
      </c>
      <c r="Q7533" s="102" t="str">
        <f t="shared" si="2665"/>
        <v>-</v>
      </c>
      <c r="R7533" s="35"/>
    </row>
    <row r="7534" spans="1:18" s="38" customFormat="1" x14ac:dyDescent="0.3">
      <c r="A7534" s="40">
        <v>35</v>
      </c>
      <c r="B7534" s="40" t="s">
        <v>111</v>
      </c>
      <c r="C7534" s="40" t="s">
        <v>117</v>
      </c>
      <c r="D7534" s="40">
        <v>35010001</v>
      </c>
      <c r="E7534" s="88" t="s">
        <v>3016</v>
      </c>
      <c r="F7534" s="40" t="s">
        <v>2779</v>
      </c>
      <c r="G7534" s="81" t="s">
        <v>3069</v>
      </c>
      <c r="H7534" s="36" t="s">
        <v>11</v>
      </c>
      <c r="I7534" s="102">
        <v>6000</v>
      </c>
      <c r="J7534" s="102">
        <v>6000</v>
      </c>
      <c r="K7534" s="102"/>
      <c r="L7534" s="102">
        <f t="shared" si="2663"/>
        <v>0</v>
      </c>
      <c r="M7534" s="102">
        <v>0</v>
      </c>
      <c r="N7534" s="102"/>
      <c r="O7534" s="102"/>
      <c r="P7534" s="102">
        <f t="shared" si="2664"/>
        <v>0</v>
      </c>
      <c r="Q7534" s="102">
        <f t="shared" si="2665"/>
        <v>0</v>
      </c>
      <c r="R7534" s="35"/>
    </row>
    <row r="7535" spans="1:18" s="38" customFormat="1" x14ac:dyDescent="0.3">
      <c r="A7535" s="40">
        <v>35</v>
      </c>
      <c r="B7535" s="40" t="s">
        <v>111</v>
      </c>
      <c r="C7535" s="40" t="s">
        <v>117</v>
      </c>
      <c r="D7535" s="40">
        <v>35010001</v>
      </c>
      <c r="E7535" s="52" t="s">
        <v>124</v>
      </c>
      <c r="F7535" s="52" t="s">
        <v>0</v>
      </c>
      <c r="G7535" s="98" t="s">
        <v>0</v>
      </c>
      <c r="H7535" s="16" t="s">
        <v>14</v>
      </c>
      <c r="I7535" s="104">
        <f t="shared" ref="I7535:O7535" si="2669">SUM(I7536)</f>
        <v>47000</v>
      </c>
      <c r="J7535" s="104">
        <f t="shared" si="2669"/>
        <v>47000</v>
      </c>
      <c r="K7535" s="104">
        <f t="shared" si="2669"/>
        <v>0</v>
      </c>
      <c r="L7535" s="104">
        <f t="shared" si="2663"/>
        <v>8914</v>
      </c>
      <c r="M7535" s="104">
        <f t="shared" si="2669"/>
        <v>414</v>
      </c>
      <c r="N7535" s="104">
        <f t="shared" si="2669"/>
        <v>4500</v>
      </c>
      <c r="O7535" s="104">
        <f t="shared" si="2669"/>
        <v>4000</v>
      </c>
      <c r="P7535" s="104">
        <f t="shared" si="2664"/>
        <v>8914</v>
      </c>
      <c r="Q7535" s="104">
        <f t="shared" si="2665"/>
        <v>18.96595744680851</v>
      </c>
      <c r="R7535" s="35"/>
    </row>
    <row r="7536" spans="1:18" s="38" customFormat="1" x14ac:dyDescent="0.3">
      <c r="A7536" s="40">
        <v>35</v>
      </c>
      <c r="B7536" s="40" t="s">
        <v>111</v>
      </c>
      <c r="C7536" s="40" t="s">
        <v>117</v>
      </c>
      <c r="D7536" s="40">
        <v>35010001</v>
      </c>
      <c r="E7536" s="88" t="s">
        <v>3017</v>
      </c>
      <c r="F7536" s="40"/>
      <c r="G7536" s="81" t="s">
        <v>3069</v>
      </c>
      <c r="H7536" s="36" t="s">
        <v>15</v>
      </c>
      <c r="I7536" s="102">
        <v>47000</v>
      </c>
      <c r="J7536" s="102">
        <v>47000</v>
      </c>
      <c r="K7536" s="102"/>
      <c r="L7536" s="102">
        <f t="shared" si="2663"/>
        <v>8914</v>
      </c>
      <c r="M7536" s="102">
        <v>414</v>
      </c>
      <c r="N7536" s="102">
        <v>4500</v>
      </c>
      <c r="O7536" s="102">
        <v>4000</v>
      </c>
      <c r="P7536" s="102">
        <f t="shared" si="2664"/>
        <v>8914</v>
      </c>
      <c r="Q7536" s="102">
        <f t="shared" si="2665"/>
        <v>18.96595744680851</v>
      </c>
      <c r="R7536" s="35"/>
    </row>
    <row r="7537" spans="1:18" s="38" customFormat="1" x14ac:dyDescent="0.3">
      <c r="A7537" s="40">
        <v>35</v>
      </c>
      <c r="B7537" s="40" t="s">
        <v>111</v>
      </c>
      <c r="C7537" s="40" t="s">
        <v>117</v>
      </c>
      <c r="D7537" s="40">
        <v>35010001</v>
      </c>
      <c r="E7537" s="52" t="s">
        <v>125</v>
      </c>
      <c r="F7537" s="52" t="s">
        <v>0</v>
      </c>
      <c r="G7537" s="98" t="s">
        <v>0</v>
      </c>
      <c r="H7537" s="16" t="s">
        <v>16</v>
      </c>
      <c r="I7537" s="104">
        <f t="shared" ref="I7537:O7537" si="2670">SUM(I7538:I7543)</f>
        <v>239500</v>
      </c>
      <c r="J7537" s="104">
        <f t="shared" si="2670"/>
        <v>239500</v>
      </c>
      <c r="K7537" s="104">
        <f t="shared" si="2670"/>
        <v>0</v>
      </c>
      <c r="L7537" s="104">
        <f t="shared" si="2663"/>
        <v>44914</v>
      </c>
      <c r="M7537" s="104">
        <f t="shared" si="2670"/>
        <v>14</v>
      </c>
      <c r="N7537" s="104">
        <f t="shared" si="2670"/>
        <v>16200</v>
      </c>
      <c r="O7537" s="104">
        <f t="shared" si="2670"/>
        <v>28700</v>
      </c>
      <c r="P7537" s="104">
        <f t="shared" si="2664"/>
        <v>44914</v>
      </c>
      <c r="Q7537" s="104">
        <f t="shared" si="2665"/>
        <v>18.753235908141964</v>
      </c>
      <c r="R7537" s="35"/>
    </row>
    <row r="7538" spans="1:18" s="38" customFormat="1" x14ac:dyDescent="0.3">
      <c r="A7538" s="40">
        <v>35</v>
      </c>
      <c r="B7538" s="40" t="s">
        <v>111</v>
      </c>
      <c r="C7538" s="40" t="s">
        <v>117</v>
      </c>
      <c r="D7538" s="40">
        <v>35010001</v>
      </c>
      <c r="E7538" s="88" t="s">
        <v>3018</v>
      </c>
      <c r="F7538" s="40"/>
      <c r="G7538" s="81" t="s">
        <v>3069</v>
      </c>
      <c r="H7538" s="36" t="s">
        <v>17</v>
      </c>
      <c r="I7538" s="102">
        <v>1000</v>
      </c>
      <c r="J7538" s="102">
        <v>1000</v>
      </c>
      <c r="K7538" s="102"/>
      <c r="L7538" s="102">
        <f t="shared" si="2663"/>
        <v>0</v>
      </c>
      <c r="M7538" s="102">
        <v>0</v>
      </c>
      <c r="N7538" s="102"/>
      <c r="O7538" s="102"/>
      <c r="P7538" s="102">
        <f t="shared" si="2664"/>
        <v>0</v>
      </c>
      <c r="Q7538" s="102">
        <f t="shared" si="2665"/>
        <v>0</v>
      </c>
      <c r="R7538" s="35"/>
    </row>
    <row r="7539" spans="1:18" s="38" customFormat="1" x14ac:dyDescent="0.3">
      <c r="A7539" s="40">
        <v>35</v>
      </c>
      <c r="B7539" s="40" t="s">
        <v>111</v>
      </c>
      <c r="C7539" s="40" t="s">
        <v>117</v>
      </c>
      <c r="D7539" s="40">
        <v>35010001</v>
      </c>
      <c r="E7539" s="88" t="s">
        <v>3026</v>
      </c>
      <c r="F7539" s="40"/>
      <c r="G7539" s="81" t="s">
        <v>3069</v>
      </c>
      <c r="H7539" s="36" t="s">
        <v>20</v>
      </c>
      <c r="I7539" s="102">
        <v>1000</v>
      </c>
      <c r="J7539" s="102">
        <v>1000</v>
      </c>
      <c r="K7539" s="102"/>
      <c r="L7539" s="102">
        <f t="shared" si="2663"/>
        <v>500</v>
      </c>
      <c r="M7539" s="102">
        <v>0</v>
      </c>
      <c r="N7539" s="102">
        <v>500</v>
      </c>
      <c r="O7539" s="102">
        <v>0</v>
      </c>
      <c r="P7539" s="102">
        <f t="shared" si="2664"/>
        <v>500</v>
      </c>
      <c r="Q7539" s="102">
        <f t="shared" si="2665"/>
        <v>50</v>
      </c>
      <c r="R7539" s="35"/>
    </row>
    <row r="7540" spans="1:18" s="38" customFormat="1" x14ac:dyDescent="0.3">
      <c r="A7540" s="40">
        <v>35</v>
      </c>
      <c r="B7540" s="40" t="s">
        <v>111</v>
      </c>
      <c r="C7540" s="40" t="s">
        <v>117</v>
      </c>
      <c r="D7540" s="40">
        <v>35010001</v>
      </c>
      <c r="E7540" s="88" t="s">
        <v>3033</v>
      </c>
      <c r="F7540" s="40"/>
      <c r="G7540" s="81" t="s">
        <v>3069</v>
      </c>
      <c r="H7540" s="36" t="s">
        <v>21</v>
      </c>
      <c r="I7540" s="102">
        <v>0</v>
      </c>
      <c r="J7540" s="102">
        <v>0</v>
      </c>
      <c r="K7540" s="102"/>
      <c r="L7540" s="102">
        <f t="shared" si="2663"/>
        <v>0</v>
      </c>
      <c r="M7540" s="102">
        <v>0</v>
      </c>
      <c r="N7540" s="102"/>
      <c r="O7540" s="102"/>
      <c r="P7540" s="102">
        <f t="shared" si="2664"/>
        <v>0</v>
      </c>
      <c r="Q7540" s="102" t="str">
        <f t="shared" si="2665"/>
        <v>-</v>
      </c>
      <c r="R7540" s="35"/>
    </row>
    <row r="7541" spans="1:18" s="38" customFormat="1" x14ac:dyDescent="0.3">
      <c r="A7541" s="40">
        <v>35</v>
      </c>
      <c r="B7541" s="40" t="s">
        <v>111</v>
      </c>
      <c r="C7541" s="40" t="s">
        <v>117</v>
      </c>
      <c r="D7541" s="40">
        <v>35010001</v>
      </c>
      <c r="E7541" s="88" t="s">
        <v>3034</v>
      </c>
      <c r="F7541" s="40"/>
      <c r="G7541" s="81" t="s">
        <v>3069</v>
      </c>
      <c r="H7541" s="36" t="s">
        <v>22</v>
      </c>
      <c r="I7541" s="102">
        <v>0</v>
      </c>
      <c r="J7541" s="102">
        <v>0</v>
      </c>
      <c r="K7541" s="102"/>
      <c r="L7541" s="102">
        <f t="shared" si="2663"/>
        <v>0</v>
      </c>
      <c r="M7541" s="102">
        <v>0</v>
      </c>
      <c r="N7541" s="102"/>
      <c r="O7541" s="102"/>
      <c r="P7541" s="102">
        <f t="shared" si="2664"/>
        <v>0</v>
      </c>
      <c r="Q7541" s="102" t="str">
        <f t="shared" si="2665"/>
        <v>-</v>
      </c>
      <c r="R7541" s="35"/>
    </row>
    <row r="7542" spans="1:18" s="38" customFormat="1" x14ac:dyDescent="0.3">
      <c r="A7542" s="40">
        <v>35</v>
      </c>
      <c r="B7542" s="40" t="s">
        <v>111</v>
      </c>
      <c r="C7542" s="40" t="s">
        <v>117</v>
      </c>
      <c r="D7542" s="40">
        <v>35010001</v>
      </c>
      <c r="E7542" s="88" t="s">
        <v>3035</v>
      </c>
      <c r="F7542" s="40"/>
      <c r="G7542" s="81" t="s">
        <v>3069</v>
      </c>
      <c r="H7542" s="36" t="s">
        <v>23</v>
      </c>
      <c r="I7542" s="102">
        <v>1000</v>
      </c>
      <c r="J7542" s="102">
        <v>1000</v>
      </c>
      <c r="K7542" s="102"/>
      <c r="L7542" s="102">
        <f t="shared" si="2663"/>
        <v>500</v>
      </c>
      <c r="M7542" s="102">
        <v>0</v>
      </c>
      <c r="N7542" s="102">
        <v>500</v>
      </c>
      <c r="O7542" s="102">
        <v>0</v>
      </c>
      <c r="P7542" s="102">
        <f t="shared" si="2664"/>
        <v>500</v>
      </c>
      <c r="Q7542" s="102">
        <f t="shared" si="2665"/>
        <v>50</v>
      </c>
      <c r="R7542" s="35"/>
    </row>
    <row r="7543" spans="1:18" s="38" customFormat="1" x14ac:dyDescent="0.3">
      <c r="A7543" s="41">
        <v>35</v>
      </c>
      <c r="B7543" s="41" t="s">
        <v>111</v>
      </c>
      <c r="C7543" s="41" t="s">
        <v>117</v>
      </c>
      <c r="D7543" s="41">
        <v>35010001</v>
      </c>
      <c r="E7543" s="41" t="s">
        <v>127</v>
      </c>
      <c r="F7543" s="40" t="s">
        <v>0</v>
      </c>
      <c r="G7543" s="97" t="s">
        <v>0</v>
      </c>
      <c r="H7543" s="16" t="s">
        <v>25</v>
      </c>
      <c r="I7543" s="104">
        <f>SUM(I7544:I7550)</f>
        <v>236500</v>
      </c>
      <c r="J7543" s="104">
        <f>SUM(J7544:J7550)</f>
        <v>236500</v>
      </c>
      <c r="K7543" s="104">
        <f>SUM(K7544:K7550)</f>
        <v>0</v>
      </c>
      <c r="L7543" s="104">
        <f t="shared" si="2663"/>
        <v>43914</v>
      </c>
      <c r="M7543" s="104">
        <f>SUM(M7544:M7550)</f>
        <v>14</v>
      </c>
      <c r="N7543" s="104">
        <f t="shared" ref="N7543:O7543" si="2671">SUM(N7544:N7550)</f>
        <v>15200</v>
      </c>
      <c r="O7543" s="104">
        <f t="shared" si="2671"/>
        <v>28700</v>
      </c>
      <c r="P7543" s="104">
        <f t="shared" si="2664"/>
        <v>43914</v>
      </c>
      <c r="Q7543" s="104">
        <f t="shared" si="2665"/>
        <v>18.56828752642706</v>
      </c>
      <c r="R7543" s="35"/>
    </row>
    <row r="7544" spans="1:18" s="38" customFormat="1" x14ac:dyDescent="0.3">
      <c r="A7544" s="40">
        <v>35</v>
      </c>
      <c r="B7544" s="40" t="s">
        <v>111</v>
      </c>
      <c r="C7544" s="40" t="s">
        <v>117</v>
      </c>
      <c r="D7544" s="40">
        <v>35010001</v>
      </c>
      <c r="E7544" s="88" t="s">
        <v>3019</v>
      </c>
      <c r="F7544" s="40" t="s">
        <v>2780</v>
      </c>
      <c r="G7544" s="81" t="s">
        <v>3069</v>
      </c>
      <c r="H7544" s="36" t="s">
        <v>804</v>
      </c>
      <c r="I7544" s="102">
        <v>5000</v>
      </c>
      <c r="J7544" s="102">
        <v>5000</v>
      </c>
      <c r="K7544" s="102"/>
      <c r="L7544" s="102">
        <f t="shared" si="2663"/>
        <v>2000</v>
      </c>
      <c r="M7544" s="102">
        <v>0</v>
      </c>
      <c r="N7544" s="102">
        <v>0</v>
      </c>
      <c r="O7544" s="102">
        <v>2000</v>
      </c>
      <c r="P7544" s="102">
        <f t="shared" si="2664"/>
        <v>2000</v>
      </c>
      <c r="Q7544" s="102">
        <f t="shared" si="2665"/>
        <v>40</v>
      </c>
      <c r="R7544" s="35"/>
    </row>
    <row r="7545" spans="1:18" s="38" customFormat="1" x14ac:dyDescent="0.3">
      <c r="A7545" s="40">
        <v>35</v>
      </c>
      <c r="B7545" s="40" t="s">
        <v>111</v>
      </c>
      <c r="C7545" s="40" t="s">
        <v>117</v>
      </c>
      <c r="D7545" s="40">
        <v>35010001</v>
      </c>
      <c r="E7545" s="88" t="s">
        <v>3019</v>
      </c>
      <c r="F7545" s="40" t="s">
        <v>2781</v>
      </c>
      <c r="G7545" s="81" t="s">
        <v>3069</v>
      </c>
      <c r="H7545" s="36" t="s">
        <v>810</v>
      </c>
      <c r="I7545" s="102">
        <v>150000</v>
      </c>
      <c r="J7545" s="102">
        <v>150000</v>
      </c>
      <c r="K7545" s="102"/>
      <c r="L7545" s="102">
        <f t="shared" si="2663"/>
        <v>20000</v>
      </c>
      <c r="M7545" s="102">
        <v>0</v>
      </c>
      <c r="N7545" s="102">
        <v>5000</v>
      </c>
      <c r="O7545" s="102">
        <v>15000</v>
      </c>
      <c r="P7545" s="102">
        <f t="shared" si="2664"/>
        <v>20000</v>
      </c>
      <c r="Q7545" s="102">
        <f t="shared" si="2665"/>
        <v>13.333333333333334</v>
      </c>
      <c r="R7545" s="35"/>
    </row>
    <row r="7546" spans="1:18" s="38" customFormat="1" x14ac:dyDescent="0.3">
      <c r="A7546" s="40">
        <v>35</v>
      </c>
      <c r="B7546" s="40" t="s">
        <v>111</v>
      </c>
      <c r="C7546" s="40" t="s">
        <v>117</v>
      </c>
      <c r="D7546" s="40">
        <v>35010001</v>
      </c>
      <c r="E7546" s="88" t="s">
        <v>3019</v>
      </c>
      <c r="F7546" s="40" t="s">
        <v>2782</v>
      </c>
      <c r="G7546" s="81" t="s">
        <v>3069</v>
      </c>
      <c r="H7546" s="36" t="s">
        <v>135</v>
      </c>
      <c r="I7546" s="102">
        <v>1500</v>
      </c>
      <c r="J7546" s="102">
        <v>1500</v>
      </c>
      <c r="K7546" s="102"/>
      <c r="L7546" s="102">
        <f t="shared" si="2663"/>
        <v>414</v>
      </c>
      <c r="M7546" s="102">
        <v>14</v>
      </c>
      <c r="N7546" s="102">
        <v>200</v>
      </c>
      <c r="O7546" s="102">
        <v>200</v>
      </c>
      <c r="P7546" s="102">
        <f t="shared" si="2664"/>
        <v>414</v>
      </c>
      <c r="Q7546" s="102">
        <f t="shared" si="2665"/>
        <v>27.6</v>
      </c>
      <c r="R7546" s="35"/>
    </row>
    <row r="7547" spans="1:18" s="38" customFormat="1" ht="20.399999999999999" x14ac:dyDescent="0.3">
      <c r="A7547" s="40">
        <v>35</v>
      </c>
      <c r="B7547" s="40" t="s">
        <v>111</v>
      </c>
      <c r="C7547" s="40" t="s">
        <v>117</v>
      </c>
      <c r="D7547" s="40">
        <v>35010001</v>
      </c>
      <c r="E7547" s="88" t="s">
        <v>3019</v>
      </c>
      <c r="F7547" s="40" t="s">
        <v>2783</v>
      </c>
      <c r="G7547" s="81" t="s">
        <v>3069</v>
      </c>
      <c r="H7547" s="36" t="s">
        <v>141</v>
      </c>
      <c r="I7547" s="102">
        <v>2000</v>
      </c>
      <c r="J7547" s="102">
        <v>2000</v>
      </c>
      <c r="K7547" s="102"/>
      <c r="L7547" s="102">
        <f t="shared" si="2663"/>
        <v>0</v>
      </c>
      <c r="M7547" s="102">
        <v>0</v>
      </c>
      <c r="N7547" s="102">
        <v>0</v>
      </c>
      <c r="O7547" s="102">
        <v>0</v>
      </c>
      <c r="P7547" s="102">
        <f t="shared" si="2664"/>
        <v>0</v>
      </c>
      <c r="Q7547" s="102">
        <f t="shared" si="2665"/>
        <v>0</v>
      </c>
      <c r="R7547" s="35"/>
    </row>
    <row r="7548" spans="1:18" s="38" customFormat="1" x14ac:dyDescent="0.3">
      <c r="A7548" s="40">
        <v>35</v>
      </c>
      <c r="B7548" s="40" t="s">
        <v>111</v>
      </c>
      <c r="C7548" s="40" t="s">
        <v>117</v>
      </c>
      <c r="D7548" s="40">
        <v>35010001</v>
      </c>
      <c r="E7548" s="88" t="s">
        <v>3019</v>
      </c>
      <c r="F7548" s="40" t="s">
        <v>2784</v>
      </c>
      <c r="G7548" s="81" t="s">
        <v>3069</v>
      </c>
      <c r="H7548" s="36" t="s">
        <v>816</v>
      </c>
      <c r="I7548" s="102">
        <v>13000</v>
      </c>
      <c r="J7548" s="102">
        <v>13000</v>
      </c>
      <c r="K7548" s="102"/>
      <c r="L7548" s="102">
        <f t="shared" si="2663"/>
        <v>3000</v>
      </c>
      <c r="M7548" s="102">
        <v>0</v>
      </c>
      <c r="N7548" s="102">
        <v>1500</v>
      </c>
      <c r="O7548" s="102">
        <v>1500</v>
      </c>
      <c r="P7548" s="102">
        <f t="shared" si="2664"/>
        <v>3000</v>
      </c>
      <c r="Q7548" s="102">
        <f t="shared" si="2665"/>
        <v>23.076923076923077</v>
      </c>
      <c r="R7548" s="35"/>
    </row>
    <row r="7549" spans="1:18" s="38" customFormat="1" x14ac:dyDescent="0.3">
      <c r="A7549" s="40">
        <v>35</v>
      </c>
      <c r="B7549" s="40" t="s">
        <v>111</v>
      </c>
      <c r="C7549" s="40" t="s">
        <v>117</v>
      </c>
      <c r="D7549" s="40">
        <v>35010001</v>
      </c>
      <c r="E7549" s="88" t="s">
        <v>3019</v>
      </c>
      <c r="F7549" s="40" t="s">
        <v>2785</v>
      </c>
      <c r="G7549" s="81" t="s">
        <v>3069</v>
      </c>
      <c r="H7549" s="36" t="s">
        <v>826</v>
      </c>
      <c r="I7549" s="102">
        <v>15000</v>
      </c>
      <c r="J7549" s="102">
        <v>15000</v>
      </c>
      <c r="K7549" s="102"/>
      <c r="L7549" s="102">
        <f t="shared" si="2663"/>
        <v>2500</v>
      </c>
      <c r="M7549" s="102">
        <v>0</v>
      </c>
      <c r="N7549" s="102">
        <v>500</v>
      </c>
      <c r="O7549" s="102">
        <v>2000</v>
      </c>
      <c r="P7549" s="102">
        <f t="shared" si="2664"/>
        <v>2500</v>
      </c>
      <c r="Q7549" s="102">
        <f t="shared" si="2665"/>
        <v>16.666666666666664</v>
      </c>
      <c r="R7549" s="35"/>
    </row>
    <row r="7550" spans="1:18" s="38" customFormat="1" x14ac:dyDescent="0.3">
      <c r="A7550" s="40">
        <v>35</v>
      </c>
      <c r="B7550" s="40" t="s">
        <v>111</v>
      </c>
      <c r="C7550" s="40" t="s">
        <v>117</v>
      </c>
      <c r="D7550" s="40">
        <v>35010001</v>
      </c>
      <c r="E7550" s="88" t="s">
        <v>3019</v>
      </c>
      <c r="F7550" s="40" t="s">
        <v>2786</v>
      </c>
      <c r="G7550" s="81" t="s">
        <v>3069</v>
      </c>
      <c r="H7550" s="36" t="s">
        <v>2726</v>
      </c>
      <c r="I7550" s="102">
        <v>50000</v>
      </c>
      <c r="J7550" s="102">
        <v>50000</v>
      </c>
      <c r="K7550" s="102"/>
      <c r="L7550" s="102">
        <f t="shared" si="2663"/>
        <v>16000</v>
      </c>
      <c r="M7550" s="102">
        <v>0</v>
      </c>
      <c r="N7550" s="102">
        <v>8000</v>
      </c>
      <c r="O7550" s="102">
        <v>8000</v>
      </c>
      <c r="P7550" s="102">
        <f t="shared" si="2664"/>
        <v>16000</v>
      </c>
      <c r="Q7550" s="102">
        <f t="shared" si="2665"/>
        <v>32</v>
      </c>
      <c r="R7550" s="35"/>
    </row>
    <row r="7551" spans="1:18" s="34" customFormat="1" ht="20.399999999999999" x14ac:dyDescent="0.3">
      <c r="A7551" s="43" t="s">
        <v>0</v>
      </c>
      <c r="B7551" s="43" t="s">
        <v>0</v>
      </c>
      <c r="C7551" s="43" t="s">
        <v>0</v>
      </c>
      <c r="D7551" s="49" t="s">
        <v>0</v>
      </c>
      <c r="E7551" s="49" t="s">
        <v>0</v>
      </c>
      <c r="F7551" s="49" t="s">
        <v>0</v>
      </c>
      <c r="G7551" s="118" t="s">
        <v>0</v>
      </c>
      <c r="H7551" s="21" t="s">
        <v>35</v>
      </c>
      <c r="I7551" s="112">
        <f t="shared" ref="I7551:O7551" si="2672">SUM(I7552)</f>
        <v>6117200</v>
      </c>
      <c r="J7551" s="112">
        <f t="shared" si="2672"/>
        <v>6117200</v>
      </c>
      <c r="K7551" s="112">
        <f t="shared" si="2672"/>
        <v>0</v>
      </c>
      <c r="L7551" s="112">
        <f t="shared" si="2663"/>
        <v>325000</v>
      </c>
      <c r="M7551" s="112">
        <f t="shared" si="2672"/>
        <v>50000</v>
      </c>
      <c r="N7551" s="112">
        <f t="shared" si="2672"/>
        <v>130000</v>
      </c>
      <c r="O7551" s="112">
        <f t="shared" si="2672"/>
        <v>145000</v>
      </c>
      <c r="P7551" s="112">
        <f t="shared" si="2664"/>
        <v>325000</v>
      </c>
      <c r="Q7551" s="112">
        <f t="shared" si="2665"/>
        <v>5.3128882495259262</v>
      </c>
      <c r="R7551" s="35"/>
    </row>
    <row r="7552" spans="1:18" s="38" customFormat="1" x14ac:dyDescent="0.3">
      <c r="A7552" s="40">
        <v>35</v>
      </c>
      <c r="B7552" s="40" t="s">
        <v>111</v>
      </c>
      <c r="C7552" s="40" t="s">
        <v>117</v>
      </c>
      <c r="D7552" s="40">
        <v>35010001</v>
      </c>
      <c r="E7552" s="52" t="s">
        <v>142</v>
      </c>
      <c r="F7552" s="52" t="s">
        <v>0</v>
      </c>
      <c r="G7552" s="98" t="s">
        <v>0</v>
      </c>
      <c r="H7552" s="16" t="s">
        <v>27</v>
      </c>
      <c r="I7552" s="104">
        <f>SUM(I7553,I7555,I7557,I7560)</f>
        <v>6117200</v>
      </c>
      <c r="J7552" s="104">
        <f>SUM(J7553,J7555,J7557,J7560)</f>
        <v>6117200</v>
      </c>
      <c r="K7552" s="104">
        <f>SUM(K7553,K7555,K7557,K7560)</f>
        <v>0</v>
      </c>
      <c r="L7552" s="104">
        <f t="shared" si="2663"/>
        <v>325000</v>
      </c>
      <c r="M7552" s="104">
        <f>SUM(M7553,M7555,M7557,M7560)</f>
        <v>50000</v>
      </c>
      <c r="N7552" s="104">
        <f t="shared" ref="N7552:O7552" si="2673">SUM(N7553,N7555,N7557,N7560)</f>
        <v>130000</v>
      </c>
      <c r="O7552" s="104">
        <f t="shared" si="2673"/>
        <v>145000</v>
      </c>
      <c r="P7552" s="104">
        <f t="shared" si="2664"/>
        <v>325000</v>
      </c>
      <c r="Q7552" s="104">
        <f t="shared" si="2665"/>
        <v>5.3128882495259262</v>
      </c>
      <c r="R7552" s="35"/>
    </row>
    <row r="7553" spans="1:18" s="38" customFormat="1" x14ac:dyDescent="0.3">
      <c r="A7553" s="41">
        <v>35</v>
      </c>
      <c r="B7553" s="41" t="s">
        <v>111</v>
      </c>
      <c r="C7553" s="41" t="s">
        <v>117</v>
      </c>
      <c r="D7553" s="41">
        <v>35010001</v>
      </c>
      <c r="E7553" s="41" t="s">
        <v>290</v>
      </c>
      <c r="F7553" s="40" t="s">
        <v>0</v>
      </c>
      <c r="G7553" s="97" t="s">
        <v>0</v>
      </c>
      <c r="H7553" s="16" t="s">
        <v>28</v>
      </c>
      <c r="I7553" s="104">
        <f t="shared" ref="I7553:O7553" si="2674">SUM(I7554)</f>
        <v>100</v>
      </c>
      <c r="J7553" s="104">
        <f t="shared" si="2674"/>
        <v>100</v>
      </c>
      <c r="K7553" s="104">
        <f t="shared" si="2674"/>
        <v>0</v>
      </c>
      <c r="L7553" s="104">
        <f t="shared" si="2663"/>
        <v>0</v>
      </c>
      <c r="M7553" s="104">
        <f t="shared" si="2674"/>
        <v>0</v>
      </c>
      <c r="N7553" s="104">
        <f t="shared" si="2674"/>
        <v>0</v>
      </c>
      <c r="O7553" s="104">
        <f t="shared" si="2674"/>
        <v>0</v>
      </c>
      <c r="P7553" s="104">
        <f t="shared" si="2664"/>
        <v>0</v>
      </c>
      <c r="Q7553" s="104">
        <f t="shared" si="2665"/>
        <v>0</v>
      </c>
      <c r="R7553" s="35"/>
    </row>
    <row r="7554" spans="1:18" s="38" customFormat="1" x14ac:dyDescent="0.3">
      <c r="A7554" s="40">
        <v>35</v>
      </c>
      <c r="B7554" s="40" t="s">
        <v>111</v>
      </c>
      <c r="C7554" s="40" t="s">
        <v>117</v>
      </c>
      <c r="D7554" s="40">
        <v>35010001</v>
      </c>
      <c r="E7554" s="88" t="s">
        <v>3027</v>
      </c>
      <c r="F7554" s="40" t="s">
        <v>2787</v>
      </c>
      <c r="G7554" s="81" t="s">
        <v>3070</v>
      </c>
      <c r="H7554" s="36" t="s">
        <v>383</v>
      </c>
      <c r="I7554" s="102">
        <v>100</v>
      </c>
      <c r="J7554" s="102">
        <v>100</v>
      </c>
      <c r="K7554" s="102"/>
      <c r="L7554" s="102">
        <f t="shared" si="2663"/>
        <v>0</v>
      </c>
      <c r="M7554" s="102">
        <v>0</v>
      </c>
      <c r="N7554" s="102">
        <v>0</v>
      </c>
      <c r="O7554" s="102">
        <v>0</v>
      </c>
      <c r="P7554" s="102">
        <f t="shared" si="2664"/>
        <v>0</v>
      </c>
      <c r="Q7554" s="102">
        <f t="shared" si="2665"/>
        <v>0</v>
      </c>
      <c r="R7554" s="35"/>
    </row>
    <row r="7555" spans="1:18" s="38" customFormat="1" x14ac:dyDescent="0.3">
      <c r="A7555" s="41">
        <v>35</v>
      </c>
      <c r="B7555" s="41" t="s">
        <v>111</v>
      </c>
      <c r="C7555" s="41" t="s">
        <v>117</v>
      </c>
      <c r="D7555" s="41">
        <v>35010001</v>
      </c>
      <c r="E7555" s="41" t="s">
        <v>175</v>
      </c>
      <c r="F7555" s="40" t="s">
        <v>0</v>
      </c>
      <c r="G7555" s="97" t="s">
        <v>0</v>
      </c>
      <c r="H7555" s="16" t="s">
        <v>29</v>
      </c>
      <c r="I7555" s="104">
        <f t="shared" ref="I7555:O7555" si="2675">SUM(I7556)</f>
        <v>187000</v>
      </c>
      <c r="J7555" s="104">
        <f t="shared" si="2675"/>
        <v>187000</v>
      </c>
      <c r="K7555" s="104">
        <f t="shared" si="2675"/>
        <v>0</v>
      </c>
      <c r="L7555" s="104">
        <f t="shared" si="2663"/>
        <v>30000</v>
      </c>
      <c r="M7555" s="104">
        <f t="shared" si="2675"/>
        <v>0</v>
      </c>
      <c r="N7555" s="104">
        <f t="shared" si="2675"/>
        <v>10000</v>
      </c>
      <c r="O7555" s="104">
        <f t="shared" si="2675"/>
        <v>20000</v>
      </c>
      <c r="P7555" s="104">
        <f t="shared" si="2664"/>
        <v>30000</v>
      </c>
      <c r="Q7555" s="104">
        <f t="shared" si="2665"/>
        <v>16.042780748663102</v>
      </c>
      <c r="R7555" s="35"/>
    </row>
    <row r="7556" spans="1:18" s="38" customFormat="1" x14ac:dyDescent="0.3">
      <c r="A7556" s="40">
        <v>35</v>
      </c>
      <c r="B7556" s="40" t="s">
        <v>111</v>
      </c>
      <c r="C7556" s="40" t="s">
        <v>117</v>
      </c>
      <c r="D7556" s="40">
        <v>35010001</v>
      </c>
      <c r="E7556" s="88" t="s">
        <v>3023</v>
      </c>
      <c r="F7556" s="40" t="s">
        <v>2788</v>
      </c>
      <c r="G7556" s="81" t="s">
        <v>3070</v>
      </c>
      <c r="H7556" s="36" t="s">
        <v>767</v>
      </c>
      <c r="I7556" s="102">
        <v>187000</v>
      </c>
      <c r="J7556" s="102">
        <v>187000</v>
      </c>
      <c r="K7556" s="102"/>
      <c r="L7556" s="102">
        <f t="shared" si="2663"/>
        <v>30000</v>
      </c>
      <c r="M7556" s="102">
        <v>0</v>
      </c>
      <c r="N7556" s="102">
        <v>10000</v>
      </c>
      <c r="O7556" s="102">
        <v>20000</v>
      </c>
      <c r="P7556" s="102">
        <f t="shared" si="2664"/>
        <v>30000</v>
      </c>
      <c r="Q7556" s="102">
        <f t="shared" si="2665"/>
        <v>16.042780748663102</v>
      </c>
      <c r="R7556" s="35"/>
    </row>
    <row r="7557" spans="1:18" s="38" customFormat="1" x14ac:dyDescent="0.3">
      <c r="A7557" s="41">
        <v>35</v>
      </c>
      <c r="B7557" s="41" t="s">
        <v>111</v>
      </c>
      <c r="C7557" s="41" t="s">
        <v>117</v>
      </c>
      <c r="D7557" s="41">
        <v>35010001</v>
      </c>
      <c r="E7557" s="41" t="s">
        <v>143</v>
      </c>
      <c r="F7557" s="40" t="s">
        <v>0</v>
      </c>
      <c r="G7557" s="97" t="s">
        <v>0</v>
      </c>
      <c r="H7557" s="16" t="s">
        <v>30</v>
      </c>
      <c r="I7557" s="104">
        <f>SUM(I7558:I7559)</f>
        <v>5930000</v>
      </c>
      <c r="J7557" s="104">
        <f>SUM(J7558:J7559)</f>
        <v>5930000</v>
      </c>
      <c r="K7557" s="104">
        <f>SUM(K7558:K7559)</f>
        <v>0</v>
      </c>
      <c r="L7557" s="104">
        <f t="shared" si="2663"/>
        <v>295000</v>
      </c>
      <c r="M7557" s="104">
        <f>SUM(M7558:M7559)</f>
        <v>50000</v>
      </c>
      <c r="N7557" s="104">
        <f t="shared" ref="N7557:O7557" si="2676">SUM(N7558:N7559)</f>
        <v>120000</v>
      </c>
      <c r="O7557" s="104">
        <f t="shared" si="2676"/>
        <v>125000</v>
      </c>
      <c r="P7557" s="104">
        <f t="shared" si="2664"/>
        <v>295000</v>
      </c>
      <c r="Q7557" s="104">
        <f t="shared" si="2665"/>
        <v>4.9747048903878586</v>
      </c>
      <c r="R7557" s="35"/>
    </row>
    <row r="7558" spans="1:18" s="38" customFormat="1" x14ac:dyDescent="0.3">
      <c r="A7558" s="40">
        <v>35</v>
      </c>
      <c r="B7558" s="40" t="s">
        <v>111</v>
      </c>
      <c r="C7558" s="40" t="s">
        <v>117</v>
      </c>
      <c r="D7558" s="40">
        <v>35010001</v>
      </c>
      <c r="E7558" s="88" t="s">
        <v>3020</v>
      </c>
      <c r="F7558" s="40" t="s">
        <v>2789</v>
      </c>
      <c r="G7558" s="81" t="s">
        <v>3073</v>
      </c>
      <c r="H7558" s="36" t="s">
        <v>837</v>
      </c>
      <c r="I7558" s="102">
        <v>1030000</v>
      </c>
      <c r="J7558" s="102">
        <v>1030000</v>
      </c>
      <c r="K7558" s="102"/>
      <c r="L7558" s="102">
        <f t="shared" si="2663"/>
        <v>75000</v>
      </c>
      <c r="M7558" s="102">
        <v>50000</v>
      </c>
      <c r="N7558" s="102">
        <v>10000</v>
      </c>
      <c r="O7558" s="102">
        <v>15000</v>
      </c>
      <c r="P7558" s="102">
        <f t="shared" si="2664"/>
        <v>75000</v>
      </c>
      <c r="Q7558" s="102">
        <f t="shared" si="2665"/>
        <v>7.2815533980582519</v>
      </c>
      <c r="R7558" s="35"/>
    </row>
    <row r="7559" spans="1:18" s="38" customFormat="1" x14ac:dyDescent="0.3">
      <c r="A7559" s="40">
        <v>35</v>
      </c>
      <c r="B7559" s="40" t="s">
        <v>111</v>
      </c>
      <c r="C7559" s="40" t="s">
        <v>117</v>
      </c>
      <c r="D7559" s="40">
        <v>35010001</v>
      </c>
      <c r="E7559" s="88" t="s">
        <v>3020</v>
      </c>
      <c r="F7559" s="40" t="s">
        <v>2790</v>
      </c>
      <c r="G7559" s="81" t="s">
        <v>3074</v>
      </c>
      <c r="H7559" s="36" t="s">
        <v>841</v>
      </c>
      <c r="I7559" s="102">
        <v>4900000</v>
      </c>
      <c r="J7559" s="102">
        <v>4900000</v>
      </c>
      <c r="K7559" s="102"/>
      <c r="L7559" s="102">
        <f t="shared" si="2663"/>
        <v>220000</v>
      </c>
      <c r="M7559" s="102">
        <v>0</v>
      </c>
      <c r="N7559" s="102">
        <v>110000</v>
      </c>
      <c r="O7559" s="102">
        <v>110000</v>
      </c>
      <c r="P7559" s="102">
        <f t="shared" si="2664"/>
        <v>220000</v>
      </c>
      <c r="Q7559" s="102">
        <f t="shared" si="2665"/>
        <v>4.4897959183673466</v>
      </c>
      <c r="R7559" s="35"/>
    </row>
    <row r="7560" spans="1:18" s="38" customFormat="1" x14ac:dyDescent="0.3">
      <c r="A7560" s="40">
        <v>35</v>
      </c>
      <c r="B7560" s="40" t="s">
        <v>111</v>
      </c>
      <c r="C7560" s="40" t="s">
        <v>117</v>
      </c>
      <c r="D7560" s="40">
        <v>35010001</v>
      </c>
      <c r="E7560" s="88" t="s">
        <v>3021</v>
      </c>
      <c r="F7560" s="40"/>
      <c r="G7560" s="81" t="s">
        <v>3069</v>
      </c>
      <c r="H7560" s="36" t="s">
        <v>34</v>
      </c>
      <c r="I7560" s="102">
        <v>100</v>
      </c>
      <c r="J7560" s="102">
        <v>100</v>
      </c>
      <c r="K7560" s="102"/>
      <c r="L7560" s="102">
        <f t="shared" si="2663"/>
        <v>0</v>
      </c>
      <c r="M7560" s="102">
        <v>0</v>
      </c>
      <c r="N7560" s="102"/>
      <c r="O7560" s="102"/>
      <c r="P7560" s="102">
        <f t="shared" si="2664"/>
        <v>0</v>
      </c>
      <c r="Q7560" s="102">
        <f t="shared" si="2665"/>
        <v>0</v>
      </c>
      <c r="R7560" s="35"/>
    </row>
    <row r="7561" spans="1:18" s="34" customFormat="1" ht="20.399999999999999" x14ac:dyDescent="0.3">
      <c r="A7561" s="43" t="s">
        <v>0</v>
      </c>
      <c r="B7561" s="43" t="s">
        <v>0</v>
      </c>
      <c r="C7561" s="43" t="s">
        <v>0</v>
      </c>
      <c r="D7561" s="49" t="s">
        <v>0</v>
      </c>
      <c r="E7561" s="49" t="s">
        <v>0</v>
      </c>
      <c r="F7561" s="49" t="s">
        <v>0</v>
      </c>
      <c r="G7561" s="118" t="s">
        <v>0</v>
      </c>
      <c r="H7561" s="21" t="s">
        <v>41</v>
      </c>
      <c r="I7561" s="112">
        <f t="shared" ref="I7561:O7563" si="2677">SUM(I7562)</f>
        <v>100</v>
      </c>
      <c r="J7561" s="112">
        <f t="shared" si="2677"/>
        <v>100</v>
      </c>
      <c r="K7561" s="112">
        <f t="shared" si="2677"/>
        <v>0</v>
      </c>
      <c r="L7561" s="112">
        <f t="shared" si="2663"/>
        <v>0</v>
      </c>
      <c r="M7561" s="112">
        <f t="shared" si="2677"/>
        <v>0</v>
      </c>
      <c r="N7561" s="112">
        <f t="shared" si="2677"/>
        <v>0</v>
      </c>
      <c r="O7561" s="112">
        <f t="shared" si="2677"/>
        <v>0</v>
      </c>
      <c r="P7561" s="112">
        <f t="shared" si="2664"/>
        <v>0</v>
      </c>
      <c r="Q7561" s="112">
        <f t="shared" si="2665"/>
        <v>0</v>
      </c>
      <c r="R7561" s="35"/>
    </row>
    <row r="7562" spans="1:18" s="38" customFormat="1" x14ac:dyDescent="0.3">
      <c r="A7562" s="40">
        <v>35</v>
      </c>
      <c r="B7562" s="40" t="s">
        <v>111</v>
      </c>
      <c r="C7562" s="40" t="s">
        <v>117</v>
      </c>
      <c r="D7562" s="40">
        <v>35010001</v>
      </c>
      <c r="E7562" s="52" t="s">
        <v>192</v>
      </c>
      <c r="F7562" s="52" t="s">
        <v>0</v>
      </c>
      <c r="G7562" s="98" t="s">
        <v>0</v>
      </c>
      <c r="H7562" s="16" t="s">
        <v>36</v>
      </c>
      <c r="I7562" s="104">
        <f t="shared" si="2677"/>
        <v>100</v>
      </c>
      <c r="J7562" s="104">
        <f t="shared" si="2677"/>
        <v>100</v>
      </c>
      <c r="K7562" s="104">
        <f t="shared" si="2677"/>
        <v>0</v>
      </c>
      <c r="L7562" s="104">
        <f t="shared" si="2663"/>
        <v>0</v>
      </c>
      <c r="M7562" s="104">
        <f t="shared" si="2677"/>
        <v>0</v>
      </c>
      <c r="N7562" s="104">
        <f t="shared" si="2677"/>
        <v>0</v>
      </c>
      <c r="O7562" s="104">
        <f t="shared" si="2677"/>
        <v>0</v>
      </c>
      <c r="P7562" s="104">
        <f t="shared" si="2664"/>
        <v>0</v>
      </c>
      <c r="Q7562" s="104">
        <f t="shared" si="2665"/>
        <v>0</v>
      </c>
      <c r="R7562" s="35"/>
    </row>
    <row r="7563" spans="1:18" s="38" customFormat="1" x14ac:dyDescent="0.3">
      <c r="A7563" s="41">
        <v>35</v>
      </c>
      <c r="B7563" s="41" t="s">
        <v>111</v>
      </c>
      <c r="C7563" s="41" t="s">
        <v>117</v>
      </c>
      <c r="D7563" s="41">
        <v>35010001</v>
      </c>
      <c r="E7563" s="41" t="s">
        <v>193</v>
      </c>
      <c r="F7563" s="40" t="s">
        <v>0</v>
      </c>
      <c r="G7563" s="97" t="s">
        <v>0</v>
      </c>
      <c r="H7563" s="16" t="s">
        <v>37</v>
      </c>
      <c r="I7563" s="104">
        <f t="shared" si="2677"/>
        <v>100</v>
      </c>
      <c r="J7563" s="104">
        <f t="shared" si="2677"/>
        <v>100</v>
      </c>
      <c r="K7563" s="104">
        <f t="shared" si="2677"/>
        <v>0</v>
      </c>
      <c r="L7563" s="104">
        <f t="shared" si="2663"/>
        <v>0</v>
      </c>
      <c r="M7563" s="104">
        <f t="shared" si="2677"/>
        <v>0</v>
      </c>
      <c r="N7563" s="104">
        <f t="shared" si="2677"/>
        <v>0</v>
      </c>
      <c r="O7563" s="104">
        <f t="shared" si="2677"/>
        <v>0</v>
      </c>
      <c r="P7563" s="104">
        <f t="shared" si="2664"/>
        <v>0</v>
      </c>
      <c r="Q7563" s="104">
        <f t="shared" si="2665"/>
        <v>0</v>
      </c>
      <c r="R7563" s="35"/>
    </row>
    <row r="7564" spans="1:18" s="38" customFormat="1" x14ac:dyDescent="0.3">
      <c r="A7564" s="40">
        <v>35</v>
      </c>
      <c r="B7564" s="40" t="s">
        <v>111</v>
      </c>
      <c r="C7564" s="40" t="s">
        <v>117</v>
      </c>
      <c r="D7564" s="40">
        <v>35010001</v>
      </c>
      <c r="E7564" s="88" t="s">
        <v>3024</v>
      </c>
      <c r="F7564" s="40" t="s">
        <v>2791</v>
      </c>
      <c r="G7564" s="81" t="s">
        <v>3069</v>
      </c>
      <c r="H7564" s="36" t="s">
        <v>301</v>
      </c>
      <c r="I7564" s="102">
        <v>100</v>
      </c>
      <c r="J7564" s="102">
        <v>100</v>
      </c>
      <c r="K7564" s="102"/>
      <c r="L7564" s="102">
        <f t="shared" si="2663"/>
        <v>0</v>
      </c>
      <c r="M7564" s="102">
        <v>0</v>
      </c>
      <c r="N7564" s="102">
        <v>0</v>
      </c>
      <c r="O7564" s="102">
        <v>0</v>
      </c>
      <c r="P7564" s="102">
        <f t="shared" si="2664"/>
        <v>0</v>
      </c>
      <c r="Q7564" s="102">
        <f t="shared" si="2665"/>
        <v>0</v>
      </c>
      <c r="R7564" s="35"/>
    </row>
    <row r="7565" spans="1:18" s="34" customFormat="1" ht="20.399999999999999" x14ac:dyDescent="0.3">
      <c r="A7565" s="43" t="s">
        <v>0</v>
      </c>
      <c r="B7565" s="43" t="s">
        <v>0</v>
      </c>
      <c r="C7565" s="43" t="s">
        <v>0</v>
      </c>
      <c r="D7565" s="49" t="s">
        <v>0</v>
      </c>
      <c r="E7565" s="49" t="s">
        <v>0</v>
      </c>
      <c r="F7565" s="49" t="s">
        <v>0</v>
      </c>
      <c r="G7565" s="118" t="s">
        <v>0</v>
      </c>
      <c r="H7565" s="21" t="s">
        <v>53</v>
      </c>
      <c r="I7565" s="112">
        <f t="shared" ref="I7565:O7565" si="2678">SUM(I7566)</f>
        <v>3680000</v>
      </c>
      <c r="J7565" s="112">
        <f t="shared" si="2678"/>
        <v>180000</v>
      </c>
      <c r="K7565" s="112">
        <f t="shared" si="2678"/>
        <v>0</v>
      </c>
      <c r="L7565" s="112">
        <f t="shared" si="2663"/>
        <v>15000</v>
      </c>
      <c r="M7565" s="112">
        <f t="shared" si="2678"/>
        <v>0</v>
      </c>
      <c r="N7565" s="112">
        <f t="shared" si="2678"/>
        <v>0</v>
      </c>
      <c r="O7565" s="112">
        <f t="shared" si="2678"/>
        <v>15000</v>
      </c>
      <c r="P7565" s="112">
        <f t="shared" si="2664"/>
        <v>15000</v>
      </c>
      <c r="Q7565" s="112">
        <f t="shared" si="2665"/>
        <v>8.3333333333333321</v>
      </c>
      <c r="R7565" s="35"/>
    </row>
    <row r="7566" spans="1:18" s="38" customFormat="1" x14ac:dyDescent="0.3">
      <c r="A7566" s="40">
        <v>35</v>
      </c>
      <c r="B7566" s="40" t="s">
        <v>111</v>
      </c>
      <c r="C7566" s="40" t="s">
        <v>117</v>
      </c>
      <c r="D7566" s="40">
        <v>35010001</v>
      </c>
      <c r="E7566" s="52" t="s">
        <v>149</v>
      </c>
      <c r="F7566" s="52" t="s">
        <v>0</v>
      </c>
      <c r="G7566" s="98" t="s">
        <v>0</v>
      </c>
      <c r="H7566" s="16" t="s">
        <v>46</v>
      </c>
      <c r="I7566" s="104">
        <f>SUM(I7567,I7570,I7572,I7574)</f>
        <v>3680000</v>
      </c>
      <c r="J7566" s="104">
        <f>SUM(J7567,J7570,J7572,J7574)</f>
        <v>180000</v>
      </c>
      <c r="K7566" s="104">
        <f>SUM(K7567,K7570,K7572,K7574)</f>
        <v>0</v>
      </c>
      <c r="L7566" s="104">
        <f t="shared" si="2663"/>
        <v>15000</v>
      </c>
      <c r="M7566" s="104">
        <f>SUM(M7567,M7570,M7572,M7574)</f>
        <v>0</v>
      </c>
      <c r="N7566" s="104">
        <f t="shared" ref="N7566:O7566" si="2679">SUM(N7567,N7570,N7572,N7574)</f>
        <v>0</v>
      </c>
      <c r="O7566" s="104">
        <f t="shared" si="2679"/>
        <v>15000</v>
      </c>
      <c r="P7566" s="104">
        <f t="shared" si="2664"/>
        <v>15000</v>
      </c>
      <c r="Q7566" s="104">
        <f t="shared" si="2665"/>
        <v>8.3333333333333321</v>
      </c>
      <c r="R7566" s="35"/>
    </row>
    <row r="7567" spans="1:18" s="38" customFormat="1" x14ac:dyDescent="0.3">
      <c r="A7567" s="41">
        <v>35</v>
      </c>
      <c r="B7567" s="41" t="s">
        <v>111</v>
      </c>
      <c r="C7567" s="41" t="s">
        <v>117</v>
      </c>
      <c r="D7567" s="41">
        <v>35010001</v>
      </c>
      <c r="E7567" s="41" t="s">
        <v>415</v>
      </c>
      <c r="F7567" s="40" t="s">
        <v>0</v>
      </c>
      <c r="G7567" s="97" t="s">
        <v>0</v>
      </c>
      <c r="H7567" s="16" t="s">
        <v>48</v>
      </c>
      <c r="I7567" s="104">
        <f>SUM(I7568:I7569)</f>
        <v>3530000</v>
      </c>
      <c r="J7567" s="104">
        <f>SUM(J7568:J7569)</f>
        <v>30000</v>
      </c>
      <c r="K7567" s="104">
        <f>SUM(K7568:K7569)</f>
        <v>0</v>
      </c>
      <c r="L7567" s="104">
        <f t="shared" si="2663"/>
        <v>0</v>
      </c>
      <c r="M7567" s="104">
        <f>SUM(M7568:M7569)</f>
        <v>0</v>
      </c>
      <c r="N7567" s="104">
        <f t="shared" ref="N7567:O7567" si="2680">SUM(N7568:N7569)</f>
        <v>0</v>
      </c>
      <c r="O7567" s="104">
        <f t="shared" si="2680"/>
        <v>0</v>
      </c>
      <c r="P7567" s="104">
        <f t="shared" si="2664"/>
        <v>0</v>
      </c>
      <c r="Q7567" s="104">
        <f t="shared" si="2665"/>
        <v>0</v>
      </c>
      <c r="R7567" s="35"/>
    </row>
    <row r="7568" spans="1:18" s="38" customFormat="1" x14ac:dyDescent="0.3">
      <c r="A7568" s="40">
        <v>35</v>
      </c>
      <c r="B7568" s="40" t="s">
        <v>111</v>
      </c>
      <c r="C7568" s="40" t="s">
        <v>117</v>
      </c>
      <c r="D7568" s="40">
        <v>35010001</v>
      </c>
      <c r="E7568" s="88" t="s">
        <v>3039</v>
      </c>
      <c r="F7568" s="40" t="s">
        <v>2792</v>
      </c>
      <c r="G7568" s="81" t="s">
        <v>3069</v>
      </c>
      <c r="H7568" s="36" t="s">
        <v>2727</v>
      </c>
      <c r="I7568" s="102">
        <v>30000</v>
      </c>
      <c r="J7568" s="102">
        <v>30000</v>
      </c>
      <c r="K7568" s="102"/>
      <c r="L7568" s="102">
        <f t="shared" si="2663"/>
        <v>0</v>
      </c>
      <c r="M7568" s="102">
        <v>0</v>
      </c>
      <c r="N7568" s="102">
        <v>0</v>
      </c>
      <c r="O7568" s="102">
        <v>0</v>
      </c>
      <c r="P7568" s="102">
        <f t="shared" si="2664"/>
        <v>0</v>
      </c>
      <c r="Q7568" s="102">
        <f t="shared" si="2665"/>
        <v>0</v>
      </c>
      <c r="R7568" s="35"/>
    </row>
    <row r="7569" spans="1:18" s="38" customFormat="1" x14ac:dyDescent="0.3">
      <c r="A7569" s="40">
        <v>35</v>
      </c>
      <c r="B7569" s="40" t="s">
        <v>111</v>
      </c>
      <c r="C7569" s="40" t="s">
        <v>117</v>
      </c>
      <c r="D7569" s="40">
        <v>35010001</v>
      </c>
      <c r="E7569" s="88" t="s">
        <v>3039</v>
      </c>
      <c r="F7569" s="40" t="s">
        <v>2793</v>
      </c>
      <c r="G7569" s="81" t="s">
        <v>3069</v>
      </c>
      <c r="H7569" s="36" t="s">
        <v>850</v>
      </c>
      <c r="I7569" s="102">
        <v>3500000</v>
      </c>
      <c r="J7569" s="102">
        <v>0</v>
      </c>
      <c r="K7569" s="102"/>
      <c r="L7569" s="102">
        <f t="shared" si="2663"/>
        <v>0</v>
      </c>
      <c r="M7569" s="102">
        <v>0</v>
      </c>
      <c r="N7569" s="102">
        <v>0</v>
      </c>
      <c r="O7569" s="102">
        <v>0</v>
      </c>
      <c r="P7569" s="102">
        <f t="shared" si="2664"/>
        <v>0</v>
      </c>
      <c r="Q7569" s="102" t="str">
        <f t="shared" si="2665"/>
        <v>-</v>
      </c>
      <c r="R7569" s="35"/>
    </row>
    <row r="7570" spans="1:18" s="38" customFormat="1" x14ac:dyDescent="0.3">
      <c r="A7570" s="41">
        <v>35</v>
      </c>
      <c r="B7570" s="41" t="s">
        <v>111</v>
      </c>
      <c r="C7570" s="41" t="s">
        <v>117</v>
      </c>
      <c r="D7570" s="41">
        <v>35010001</v>
      </c>
      <c r="E7570" s="41" t="s">
        <v>150</v>
      </c>
      <c r="F7570" s="40" t="s">
        <v>0</v>
      </c>
      <c r="G7570" s="97" t="s">
        <v>0</v>
      </c>
      <c r="H7570" s="16" t="s">
        <v>49</v>
      </c>
      <c r="I7570" s="104">
        <f>SUM(I7571:I7571)</f>
        <v>50000</v>
      </c>
      <c r="J7570" s="104">
        <f>SUM(J7571:J7571)</f>
        <v>50000</v>
      </c>
      <c r="K7570" s="104">
        <f>SUM(K7571:K7571)</f>
        <v>0</v>
      </c>
      <c r="L7570" s="104">
        <f t="shared" si="2663"/>
        <v>5000</v>
      </c>
      <c r="M7570" s="104">
        <f>SUM(M7571:M7571)</f>
        <v>0</v>
      </c>
      <c r="N7570" s="104">
        <f t="shared" ref="N7570:O7570" si="2681">SUM(N7571:N7571)</f>
        <v>0</v>
      </c>
      <c r="O7570" s="104">
        <f t="shared" si="2681"/>
        <v>5000</v>
      </c>
      <c r="P7570" s="104">
        <f t="shared" si="2664"/>
        <v>5000</v>
      </c>
      <c r="Q7570" s="104">
        <f t="shared" si="2665"/>
        <v>10</v>
      </c>
      <c r="R7570" s="35"/>
    </row>
    <row r="7571" spans="1:18" s="38" customFormat="1" x14ac:dyDescent="0.3">
      <c r="A7571" s="40">
        <v>35</v>
      </c>
      <c r="B7571" s="40" t="s">
        <v>111</v>
      </c>
      <c r="C7571" s="40" t="s">
        <v>117</v>
      </c>
      <c r="D7571" s="40">
        <v>35010001</v>
      </c>
      <c r="E7571" s="88" t="s">
        <v>3022</v>
      </c>
      <c r="F7571" s="40" t="s">
        <v>2794</v>
      </c>
      <c r="G7571" s="81" t="s">
        <v>3069</v>
      </c>
      <c r="H7571" s="36" t="s">
        <v>49</v>
      </c>
      <c r="I7571" s="102">
        <v>50000</v>
      </c>
      <c r="J7571" s="102">
        <v>50000</v>
      </c>
      <c r="K7571" s="102"/>
      <c r="L7571" s="102">
        <f t="shared" si="2663"/>
        <v>5000</v>
      </c>
      <c r="M7571" s="102">
        <v>0</v>
      </c>
      <c r="N7571" s="102">
        <v>0</v>
      </c>
      <c r="O7571" s="102">
        <v>5000</v>
      </c>
      <c r="P7571" s="102">
        <f t="shared" si="2664"/>
        <v>5000</v>
      </c>
      <c r="Q7571" s="102">
        <f t="shared" si="2665"/>
        <v>10</v>
      </c>
      <c r="R7571" s="35"/>
    </row>
    <row r="7572" spans="1:18" s="38" customFormat="1" x14ac:dyDescent="0.3">
      <c r="A7572" s="41">
        <v>35</v>
      </c>
      <c r="B7572" s="41" t="s">
        <v>111</v>
      </c>
      <c r="C7572" s="41" t="s">
        <v>117</v>
      </c>
      <c r="D7572" s="41">
        <v>35010001</v>
      </c>
      <c r="E7572" s="41" t="s">
        <v>236</v>
      </c>
      <c r="F7572" s="40" t="s">
        <v>0</v>
      </c>
      <c r="G7572" s="97" t="s">
        <v>0</v>
      </c>
      <c r="H7572" s="16" t="s">
        <v>51</v>
      </c>
      <c r="I7572" s="104">
        <f t="shared" ref="I7572:O7572" si="2682">SUM(I7573)</f>
        <v>0</v>
      </c>
      <c r="J7572" s="104">
        <f t="shared" si="2682"/>
        <v>0</v>
      </c>
      <c r="K7572" s="104">
        <f t="shared" si="2682"/>
        <v>0</v>
      </c>
      <c r="L7572" s="104">
        <f t="shared" si="2663"/>
        <v>0</v>
      </c>
      <c r="M7572" s="104">
        <f t="shared" si="2682"/>
        <v>0</v>
      </c>
      <c r="N7572" s="104">
        <f t="shared" si="2682"/>
        <v>0</v>
      </c>
      <c r="O7572" s="104">
        <f t="shared" si="2682"/>
        <v>0</v>
      </c>
      <c r="P7572" s="104">
        <f t="shared" si="2664"/>
        <v>0</v>
      </c>
      <c r="Q7572" s="104" t="str">
        <f t="shared" si="2665"/>
        <v>-</v>
      </c>
      <c r="R7572" s="35"/>
    </row>
    <row r="7573" spans="1:18" s="38" customFormat="1" x14ac:dyDescent="0.3">
      <c r="A7573" s="40">
        <v>35</v>
      </c>
      <c r="B7573" s="40" t="s">
        <v>111</v>
      </c>
      <c r="C7573" s="40" t="s">
        <v>117</v>
      </c>
      <c r="D7573" s="40">
        <v>35010001</v>
      </c>
      <c r="E7573" s="88" t="s">
        <v>3025</v>
      </c>
      <c r="F7573" s="40" t="s">
        <v>2795</v>
      </c>
      <c r="G7573" s="81" t="s">
        <v>3069</v>
      </c>
      <c r="H7573" s="36" t="s">
        <v>530</v>
      </c>
      <c r="I7573" s="102">
        <v>0</v>
      </c>
      <c r="J7573" s="102">
        <v>0</v>
      </c>
      <c r="K7573" s="102"/>
      <c r="L7573" s="102">
        <f t="shared" si="2663"/>
        <v>0</v>
      </c>
      <c r="M7573" s="102">
        <v>0</v>
      </c>
      <c r="N7573" s="102">
        <v>0</v>
      </c>
      <c r="O7573" s="102">
        <v>0</v>
      </c>
      <c r="P7573" s="102">
        <f t="shared" si="2664"/>
        <v>0</v>
      </c>
      <c r="Q7573" s="102" t="str">
        <f t="shared" si="2665"/>
        <v>-</v>
      </c>
      <c r="R7573" s="35"/>
    </row>
    <row r="7574" spans="1:18" s="38" customFormat="1" x14ac:dyDescent="0.3">
      <c r="A7574" s="41">
        <v>35</v>
      </c>
      <c r="B7574" s="41" t="s">
        <v>111</v>
      </c>
      <c r="C7574" s="41" t="s">
        <v>117</v>
      </c>
      <c r="D7574" s="41">
        <v>35010001</v>
      </c>
      <c r="E7574" s="41" t="s">
        <v>332</v>
      </c>
      <c r="F7574" s="40" t="s">
        <v>0</v>
      </c>
      <c r="G7574" s="97" t="s">
        <v>0</v>
      </c>
      <c r="H7574" s="16" t="s">
        <v>52</v>
      </c>
      <c r="I7574" s="104">
        <f>SUM(I7575:I7575)</f>
        <v>100000</v>
      </c>
      <c r="J7574" s="104">
        <f>SUM(J7575:J7575)</f>
        <v>100000</v>
      </c>
      <c r="K7574" s="104">
        <f>SUM(K7575:K7575)</f>
        <v>0</v>
      </c>
      <c r="L7574" s="104">
        <f t="shared" si="2663"/>
        <v>10000</v>
      </c>
      <c r="M7574" s="104">
        <f>SUM(M7575:M7575)</f>
        <v>0</v>
      </c>
      <c r="N7574" s="104">
        <f t="shared" ref="N7574:O7574" si="2683">SUM(N7575:N7575)</f>
        <v>0</v>
      </c>
      <c r="O7574" s="104">
        <f t="shared" si="2683"/>
        <v>10000</v>
      </c>
      <c r="P7574" s="104">
        <f t="shared" si="2664"/>
        <v>10000</v>
      </c>
      <c r="Q7574" s="104">
        <f t="shared" si="2665"/>
        <v>10</v>
      </c>
      <c r="R7574" s="35"/>
    </row>
    <row r="7575" spans="1:18" s="38" customFormat="1" x14ac:dyDescent="0.3">
      <c r="A7575" s="40">
        <v>35</v>
      </c>
      <c r="B7575" s="40" t="s">
        <v>111</v>
      </c>
      <c r="C7575" s="40" t="s">
        <v>117</v>
      </c>
      <c r="D7575" s="40">
        <v>35010001</v>
      </c>
      <c r="E7575" s="88" t="s">
        <v>3037</v>
      </c>
      <c r="F7575" s="40" t="s">
        <v>2796</v>
      </c>
      <c r="G7575" s="81" t="s">
        <v>3069</v>
      </c>
      <c r="H7575" s="36" t="s">
        <v>52</v>
      </c>
      <c r="I7575" s="102">
        <v>100000</v>
      </c>
      <c r="J7575" s="102">
        <v>100000</v>
      </c>
      <c r="K7575" s="102"/>
      <c r="L7575" s="102">
        <f t="shared" si="2663"/>
        <v>10000</v>
      </c>
      <c r="M7575" s="102">
        <v>0</v>
      </c>
      <c r="N7575" s="102"/>
      <c r="O7575" s="102">
        <v>10000</v>
      </c>
      <c r="P7575" s="102">
        <f t="shared" si="2664"/>
        <v>10000</v>
      </c>
      <c r="Q7575" s="102">
        <f t="shared" si="2665"/>
        <v>10</v>
      </c>
      <c r="R7575" s="35"/>
    </row>
    <row r="7576" spans="1:18" s="34" customFormat="1" ht="20.399999999999999" x14ac:dyDescent="0.3">
      <c r="A7576" s="49" t="s">
        <v>0</v>
      </c>
      <c r="B7576" s="49" t="s">
        <v>0</v>
      </c>
      <c r="C7576" s="49" t="s">
        <v>0</v>
      </c>
      <c r="D7576" s="49" t="s">
        <v>0</v>
      </c>
      <c r="E7576" s="49" t="s">
        <v>0</v>
      </c>
      <c r="F7576" s="49" t="s">
        <v>0</v>
      </c>
      <c r="G7576" s="49" t="s">
        <v>0</v>
      </c>
      <c r="H7576" s="21" t="s">
        <v>2714</v>
      </c>
      <c r="I7576" s="112">
        <f>SUM(I7526,I7551,I7561,I7565)</f>
        <v>10592100</v>
      </c>
      <c r="J7576" s="112">
        <f>SUM(J7526,J7551,J7561,J7565)</f>
        <v>7092100</v>
      </c>
      <c r="K7576" s="112">
        <f>SUM(K7526,K7551,K7561,K7565)</f>
        <v>0</v>
      </c>
      <c r="L7576" s="112">
        <f t="shared" si="2663"/>
        <v>491151</v>
      </c>
      <c r="M7576" s="112">
        <f>SUM(M7526,M7551,M7561,M7565)</f>
        <v>54551</v>
      </c>
      <c r="N7576" s="112">
        <f t="shared" ref="N7576:O7576" si="2684">SUM(N7526,N7551,N7561,N7565)</f>
        <v>199800</v>
      </c>
      <c r="O7576" s="112">
        <f t="shared" si="2684"/>
        <v>236800</v>
      </c>
      <c r="P7576" s="112">
        <f t="shared" si="2664"/>
        <v>491151</v>
      </c>
      <c r="Q7576" s="112">
        <f t="shared" si="2665"/>
        <v>6.9253253620225319</v>
      </c>
      <c r="R7576" s="35"/>
    </row>
    <row r="7577" spans="1:18" s="38" customFormat="1" ht="15" thickBot="1" x14ac:dyDescent="0.35">
      <c r="A7577" s="81" t="s">
        <v>0</v>
      </c>
      <c r="B7577" s="81" t="s">
        <v>0</v>
      </c>
      <c r="C7577" s="81" t="s">
        <v>0</v>
      </c>
      <c r="D7577" s="81" t="s">
        <v>0</v>
      </c>
      <c r="E7577" s="81" t="s">
        <v>0</v>
      </c>
      <c r="F7577" s="81" t="s">
        <v>0</v>
      </c>
      <c r="G7577" s="81" t="s">
        <v>0</v>
      </c>
      <c r="H7577" s="16" t="s">
        <v>152</v>
      </c>
      <c r="I7577" s="104">
        <v>15</v>
      </c>
      <c r="J7577" s="104">
        <v>15</v>
      </c>
      <c r="K7577" s="104"/>
      <c r="L7577" s="104"/>
      <c r="M7577" s="104"/>
      <c r="N7577" s="104"/>
      <c r="O7577" s="104"/>
      <c r="P7577" s="104"/>
      <c r="Q7577" s="104"/>
      <c r="R7577" s="35"/>
    </row>
    <row r="7578" spans="1:18" s="34" customFormat="1" ht="31.2" thickBot="1" x14ac:dyDescent="0.35">
      <c r="A7578" s="127" t="s">
        <v>0</v>
      </c>
      <c r="B7578" s="127" t="s">
        <v>0</v>
      </c>
      <c r="C7578" s="127" t="s">
        <v>0</v>
      </c>
      <c r="D7578" s="127" t="s">
        <v>0</v>
      </c>
      <c r="E7578" s="127" t="s">
        <v>0</v>
      </c>
      <c r="F7578" s="127" t="s">
        <v>0</v>
      </c>
      <c r="G7578" s="127" t="s">
        <v>0</v>
      </c>
      <c r="H7578" s="29" t="s">
        <v>63</v>
      </c>
      <c r="I7578" s="124" t="s">
        <v>3013</v>
      </c>
      <c r="J7578" s="124" t="s">
        <v>2</v>
      </c>
      <c r="K7578" s="124" t="s">
        <v>3097</v>
      </c>
      <c r="L7578" s="124" t="s">
        <v>3097</v>
      </c>
      <c r="M7578" s="124" t="s">
        <v>3098</v>
      </c>
      <c r="N7578" s="124" t="s">
        <v>3099</v>
      </c>
      <c r="O7578" s="124" t="s">
        <v>3100</v>
      </c>
      <c r="P7578" s="124" t="s">
        <v>3097</v>
      </c>
      <c r="Q7578" s="126" t="s">
        <v>3101</v>
      </c>
      <c r="R7578" s="35"/>
    </row>
    <row r="7579" spans="1:18" s="38" customFormat="1" x14ac:dyDescent="0.3">
      <c r="A7579" s="128"/>
      <c r="B7579" s="128"/>
      <c r="C7579" s="128"/>
      <c r="D7579" s="128"/>
      <c r="E7579" s="128"/>
      <c r="F7579" s="128"/>
      <c r="G7579" s="128"/>
      <c r="H7579" s="10" t="s">
        <v>0</v>
      </c>
      <c r="I7579" s="103">
        <v>1</v>
      </c>
      <c r="J7579" s="103">
        <v>2</v>
      </c>
      <c r="K7579" s="103">
        <v>3</v>
      </c>
      <c r="L7579" s="103" t="s">
        <v>3</v>
      </c>
      <c r="M7579" s="103">
        <v>5</v>
      </c>
      <c r="N7579" s="103">
        <v>6</v>
      </c>
      <c r="O7579" s="103">
        <v>7</v>
      </c>
      <c r="P7579" s="103" t="s">
        <v>3102</v>
      </c>
      <c r="Q7579" s="103">
        <v>9</v>
      </c>
      <c r="R7579" s="35"/>
    </row>
    <row r="7580" spans="1:18" s="38" customFormat="1" x14ac:dyDescent="0.3">
      <c r="A7580" s="128"/>
      <c r="B7580" s="128"/>
      <c r="C7580" s="128"/>
      <c r="D7580" s="128"/>
      <c r="E7580" s="128"/>
      <c r="F7580" s="128"/>
      <c r="G7580" s="128"/>
      <c r="H7580" s="11" t="s">
        <v>101</v>
      </c>
      <c r="I7580" s="105">
        <f>SUM(I7558)</f>
        <v>1030000</v>
      </c>
      <c r="J7580" s="105">
        <f>SUM(J7558)</f>
        <v>1030000</v>
      </c>
      <c r="K7580" s="105">
        <f>SUM(K7558)</f>
        <v>0</v>
      </c>
      <c r="L7580" s="105">
        <f t="shared" si="2663"/>
        <v>75000</v>
      </c>
      <c r="M7580" s="105">
        <f>SUM(M7558)</f>
        <v>50000</v>
      </c>
      <c r="N7580" s="105">
        <f t="shared" ref="N7580:O7580" si="2685">SUM(N7558)</f>
        <v>10000</v>
      </c>
      <c r="O7580" s="105">
        <f t="shared" si="2685"/>
        <v>15000</v>
      </c>
      <c r="P7580" s="105">
        <f t="shared" si="2664"/>
        <v>75000</v>
      </c>
      <c r="Q7580" s="105">
        <f t="shared" si="2665"/>
        <v>7.2815533980582519</v>
      </c>
      <c r="R7580" s="35"/>
    </row>
    <row r="7581" spans="1:18" s="38" customFormat="1" x14ac:dyDescent="0.3">
      <c r="A7581" s="128"/>
      <c r="B7581" s="128"/>
      <c r="C7581" s="128"/>
      <c r="D7581" s="128"/>
      <c r="E7581" s="128"/>
      <c r="F7581" s="128"/>
      <c r="G7581" s="128"/>
      <c r="H7581" s="11" t="s">
        <v>102</v>
      </c>
      <c r="I7581" s="105">
        <f>SUM(I7554,I7556)</f>
        <v>187100</v>
      </c>
      <c r="J7581" s="105">
        <f>SUM(J7554,J7556)</f>
        <v>187100</v>
      </c>
      <c r="K7581" s="105">
        <f>SUM(K7554,K7556)</f>
        <v>0</v>
      </c>
      <c r="L7581" s="105">
        <f t="shared" si="2663"/>
        <v>30000</v>
      </c>
      <c r="M7581" s="105">
        <f>SUM(M7554,M7556)</f>
        <v>0</v>
      </c>
      <c r="N7581" s="105">
        <f t="shared" ref="N7581:O7581" si="2686">SUM(N7554,N7556)</f>
        <v>10000</v>
      </c>
      <c r="O7581" s="105">
        <f t="shared" si="2686"/>
        <v>20000</v>
      </c>
      <c r="P7581" s="105">
        <f t="shared" si="2664"/>
        <v>30000</v>
      </c>
      <c r="Q7581" s="105">
        <f t="shared" si="2665"/>
        <v>16.034206306787812</v>
      </c>
      <c r="R7581" s="35"/>
    </row>
    <row r="7582" spans="1:18" s="38" customFormat="1" x14ac:dyDescent="0.3">
      <c r="A7582" s="128"/>
      <c r="B7582" s="128"/>
      <c r="C7582" s="128"/>
      <c r="D7582" s="128"/>
      <c r="E7582" s="128"/>
      <c r="F7582" s="128"/>
      <c r="G7582" s="128"/>
      <c r="H7582" s="11" t="s">
        <v>103</v>
      </c>
      <c r="I7582" s="105">
        <f>SUM(I7559)</f>
        <v>4900000</v>
      </c>
      <c r="J7582" s="105">
        <f>SUM(J7559)</f>
        <v>4900000</v>
      </c>
      <c r="K7582" s="105">
        <f>SUM(K7559)</f>
        <v>0</v>
      </c>
      <c r="L7582" s="105">
        <f t="shared" si="2663"/>
        <v>220000</v>
      </c>
      <c r="M7582" s="105">
        <f>SUM(M7559)</f>
        <v>0</v>
      </c>
      <c r="N7582" s="105">
        <f t="shared" ref="N7582:O7582" si="2687">SUM(N7559)</f>
        <v>110000</v>
      </c>
      <c r="O7582" s="105">
        <f t="shared" si="2687"/>
        <v>110000</v>
      </c>
      <c r="P7582" s="105">
        <f t="shared" si="2664"/>
        <v>220000</v>
      </c>
      <c r="Q7582" s="105">
        <f t="shared" si="2665"/>
        <v>4.4897959183673466</v>
      </c>
      <c r="R7582" s="35"/>
    </row>
    <row r="7583" spans="1:18" s="38" customFormat="1" x14ac:dyDescent="0.3">
      <c r="A7583" s="128"/>
      <c r="B7583" s="128"/>
      <c r="C7583" s="128"/>
      <c r="D7583" s="128"/>
      <c r="E7583" s="128"/>
      <c r="F7583" s="128"/>
      <c r="G7583" s="128"/>
      <c r="H7583" s="11" t="s">
        <v>104</v>
      </c>
      <c r="I7583" s="105">
        <f>SUM(I7528,I7530,I7531,I7532,I7533,I7534,I7536,I7538,I7539,I7540,I7541,I7542,I7544,I7545,I7546,I7547,I7548,I7549,I7550,I7560,I7564,I7568,I7569,I7571,I7573,I7575)</f>
        <v>4475000</v>
      </c>
      <c r="J7583" s="105">
        <f>SUM(J7528,J7530,J7531,J7532,J7533,J7534,J7536,J7538,J7539,J7540,J7541,J7542,J7544,J7545,J7546,J7547,J7548,J7549,J7550,J7560,J7564,J7568,J7569,J7571,J7573,J7575)</f>
        <v>975000</v>
      </c>
      <c r="K7583" s="105">
        <f>SUM(K7528,K7530,K7531,K7532,K7533,K7534,K7536,K7538,K7539,K7540,K7541,K7542,K7544,K7545,K7546,K7547,K7548,K7549,K7550,K7560,K7564,K7568,K7569,K7571,K7573,K7575)</f>
        <v>0</v>
      </c>
      <c r="L7583" s="105">
        <f t="shared" si="2663"/>
        <v>166151</v>
      </c>
      <c r="M7583" s="105">
        <f>SUM(M7528,M7530,M7531,M7532,M7533,M7534,M7536,M7538,M7539,M7540,M7541,M7542,M7544,M7545,M7546,M7547,M7548,M7549,M7550,M7560,M7564,M7568,M7569,M7571,M7573,M7575)</f>
        <v>4551</v>
      </c>
      <c r="N7583" s="105">
        <f t="shared" ref="N7583:O7583" si="2688">SUM(N7528,N7530,N7531,N7532,N7533,N7534,N7536,N7538,N7539,N7540,N7541,N7542,N7544,N7545,N7546,N7547,N7548,N7549,N7550,N7560,N7564,N7568,N7569,N7571,N7573,N7575)</f>
        <v>69800</v>
      </c>
      <c r="O7583" s="105">
        <f t="shared" si="2688"/>
        <v>91800</v>
      </c>
      <c r="P7583" s="105">
        <f t="shared" si="2664"/>
        <v>166151</v>
      </c>
      <c r="Q7583" s="105">
        <f t="shared" si="2665"/>
        <v>17.041128205128206</v>
      </c>
      <c r="R7583" s="35"/>
    </row>
    <row r="7584" spans="1:18" s="38" customFormat="1" x14ac:dyDescent="0.3">
      <c r="A7584" s="129"/>
      <c r="B7584" s="129"/>
      <c r="C7584" s="129"/>
      <c r="D7584" s="129"/>
      <c r="E7584" s="129"/>
      <c r="F7584" s="129"/>
      <c r="G7584" s="129"/>
      <c r="H7584" s="12" t="s">
        <v>62</v>
      </c>
      <c r="I7584" s="105">
        <f>SUM(I7580:I7583)</f>
        <v>10592100</v>
      </c>
      <c r="J7584" s="105">
        <f>SUM(J7580:J7583)</f>
        <v>7092100</v>
      </c>
      <c r="K7584" s="105">
        <f>SUM(K7580:K7583)</f>
        <v>0</v>
      </c>
      <c r="L7584" s="105">
        <f t="shared" si="2663"/>
        <v>491151</v>
      </c>
      <c r="M7584" s="105">
        <f>SUM(M7580:M7583)</f>
        <v>54551</v>
      </c>
      <c r="N7584" s="105">
        <f t="shared" ref="N7584:O7584" si="2689">SUM(N7580:N7583)</f>
        <v>199800</v>
      </c>
      <c r="O7584" s="105">
        <f t="shared" si="2689"/>
        <v>236800</v>
      </c>
      <c r="P7584" s="105">
        <f t="shared" si="2664"/>
        <v>491151</v>
      </c>
      <c r="Q7584" s="105">
        <f t="shared" si="2665"/>
        <v>6.9253253620225319</v>
      </c>
      <c r="R7584" s="35"/>
    </row>
    <row r="7585" spans="1:18" s="38" customFormat="1" x14ac:dyDescent="0.3">
      <c r="A7585" s="81" t="s">
        <v>0</v>
      </c>
      <c r="B7585" s="81" t="s">
        <v>0</v>
      </c>
      <c r="C7585" s="81" t="s">
        <v>0</v>
      </c>
      <c r="D7585" s="81" t="s">
        <v>0</v>
      </c>
      <c r="E7585" s="81" t="s">
        <v>0</v>
      </c>
      <c r="F7585" s="81" t="s">
        <v>0</v>
      </c>
      <c r="G7585" s="81" t="s">
        <v>0</v>
      </c>
      <c r="H7585" s="37" t="s">
        <v>0</v>
      </c>
      <c r="I7585" s="106"/>
      <c r="J7585" s="106"/>
      <c r="K7585" s="106"/>
      <c r="L7585" s="106"/>
      <c r="M7585" s="106"/>
      <c r="N7585" s="106"/>
      <c r="O7585" s="106"/>
      <c r="P7585" s="106"/>
      <c r="Q7585" s="106"/>
      <c r="R7585" s="35"/>
    </row>
    <row r="7586" spans="1:18" s="34" customFormat="1" x14ac:dyDescent="0.3">
      <c r="A7586" s="49" t="s">
        <v>0</v>
      </c>
      <c r="B7586" s="49" t="s">
        <v>0</v>
      </c>
      <c r="C7586" s="49" t="s">
        <v>0</v>
      </c>
      <c r="D7586" s="49" t="s">
        <v>0</v>
      </c>
      <c r="E7586" s="49" t="s">
        <v>0</v>
      </c>
      <c r="F7586" s="49" t="s">
        <v>0</v>
      </c>
      <c r="G7586" s="49" t="s">
        <v>0</v>
      </c>
      <c r="H7586" s="21" t="s">
        <v>866</v>
      </c>
      <c r="I7586" s="112">
        <f>SUM(I7576)</f>
        <v>10592100</v>
      </c>
      <c r="J7586" s="112">
        <f>SUM(J7576)</f>
        <v>7092100</v>
      </c>
      <c r="K7586" s="112">
        <f>SUM(K7576)</f>
        <v>0</v>
      </c>
      <c r="L7586" s="112">
        <f t="shared" ref="L7586:L7645" si="2690">SUM(M7586:O7586)</f>
        <v>491151</v>
      </c>
      <c r="M7586" s="112">
        <f>SUM(M7576)</f>
        <v>54551</v>
      </c>
      <c r="N7586" s="112">
        <f t="shared" ref="N7586:O7586" si="2691">SUM(N7576)</f>
        <v>199800</v>
      </c>
      <c r="O7586" s="112">
        <f t="shared" si="2691"/>
        <v>236800</v>
      </c>
      <c r="P7586" s="112">
        <f t="shared" ref="P7586:P7645" si="2692">K7586+L7586</f>
        <v>491151</v>
      </c>
      <c r="Q7586" s="112">
        <f t="shared" ref="Q7586:Q7645" si="2693">IF(J7586=0,"-",P7586/J7586*100)</f>
        <v>6.9253253620225319</v>
      </c>
      <c r="R7586" s="35"/>
    </row>
    <row r="7587" spans="1:18" s="38" customFormat="1" x14ac:dyDescent="0.3">
      <c r="A7587" s="81" t="s">
        <v>0</v>
      </c>
      <c r="B7587" s="81" t="s">
        <v>0</v>
      </c>
      <c r="C7587" s="81" t="s">
        <v>0</v>
      </c>
      <c r="D7587" s="81" t="s">
        <v>0</v>
      </c>
      <c r="E7587" s="81" t="s">
        <v>0</v>
      </c>
      <c r="F7587" s="81" t="s">
        <v>0</v>
      </c>
      <c r="G7587" s="81" t="s">
        <v>0</v>
      </c>
      <c r="H7587" s="16" t="s">
        <v>152</v>
      </c>
      <c r="I7587" s="104">
        <f>I7577</f>
        <v>15</v>
      </c>
      <c r="J7587" s="104">
        <f>J7577</f>
        <v>15</v>
      </c>
      <c r="K7587" s="104"/>
      <c r="L7587" s="104"/>
      <c r="M7587" s="104"/>
      <c r="N7587" s="104"/>
      <c r="O7587" s="104"/>
      <c r="P7587" s="104"/>
      <c r="Q7587" s="104"/>
      <c r="R7587" s="35"/>
    </row>
    <row r="7588" spans="1:18" s="38" customFormat="1" x14ac:dyDescent="0.3">
      <c r="A7588" s="81" t="s">
        <v>0</v>
      </c>
      <c r="B7588" s="81" t="s">
        <v>0</v>
      </c>
      <c r="C7588" s="81" t="s">
        <v>0</v>
      </c>
      <c r="D7588" s="81" t="s">
        <v>0</v>
      </c>
      <c r="E7588" s="81" t="s">
        <v>0</v>
      </c>
      <c r="F7588" s="81" t="s">
        <v>0</v>
      </c>
      <c r="G7588" s="81" t="s">
        <v>0</v>
      </c>
      <c r="H7588" s="14" t="s">
        <v>0</v>
      </c>
      <c r="I7588" s="107"/>
      <c r="J7588" s="107"/>
      <c r="K7588" s="107"/>
      <c r="L7588" s="107"/>
      <c r="M7588" s="107"/>
      <c r="N7588" s="107"/>
      <c r="O7588" s="107"/>
      <c r="P7588" s="107"/>
      <c r="Q7588" s="107"/>
      <c r="R7588" s="35"/>
    </row>
    <row r="7589" spans="1:18" s="28" customFormat="1" x14ac:dyDescent="0.3">
      <c r="A7589" s="43">
        <v>35</v>
      </c>
      <c r="B7589" s="49" t="s">
        <v>0</v>
      </c>
      <c r="C7589" s="49" t="s">
        <v>0</v>
      </c>
      <c r="D7589" s="49" t="s">
        <v>0</v>
      </c>
      <c r="E7589" s="49" t="s">
        <v>0</v>
      </c>
      <c r="F7589" s="49" t="s">
        <v>0</v>
      </c>
      <c r="G7589" s="49" t="s">
        <v>0</v>
      </c>
      <c r="H7589" s="19" t="s">
        <v>0</v>
      </c>
      <c r="I7589" s="108"/>
      <c r="J7589" s="108"/>
      <c r="K7589" s="108"/>
      <c r="L7589" s="108"/>
      <c r="M7589" s="108"/>
      <c r="N7589" s="108"/>
      <c r="O7589" s="108"/>
      <c r="P7589" s="108"/>
      <c r="Q7589" s="108"/>
      <c r="R7589" s="35"/>
    </row>
    <row r="7590" spans="1:18" s="28" customFormat="1" ht="15" thickBot="1" x14ac:dyDescent="0.35">
      <c r="A7590" s="43">
        <v>35</v>
      </c>
      <c r="B7590" s="41" t="s">
        <v>154</v>
      </c>
      <c r="C7590" s="44" t="s">
        <v>0</v>
      </c>
      <c r="D7590" s="44" t="s">
        <v>0</v>
      </c>
      <c r="E7590" s="49" t="s">
        <v>0</v>
      </c>
      <c r="F7590" s="49" t="s">
        <v>0</v>
      </c>
      <c r="G7590" s="49" t="s">
        <v>0</v>
      </c>
      <c r="H7590" s="19" t="s">
        <v>0</v>
      </c>
      <c r="I7590" s="108"/>
      <c r="J7590" s="108"/>
      <c r="K7590" s="108"/>
      <c r="L7590" s="108"/>
      <c r="M7590" s="108"/>
      <c r="N7590" s="108"/>
      <c r="O7590" s="108"/>
      <c r="P7590" s="108"/>
      <c r="Q7590" s="108"/>
      <c r="R7590" s="35"/>
    </row>
    <row r="7591" spans="1:18" s="34" customFormat="1" ht="31.2" thickBot="1" x14ac:dyDescent="0.35">
      <c r="A7591" s="45" t="s">
        <v>112</v>
      </c>
      <c r="B7591" s="45" t="s">
        <v>113</v>
      </c>
      <c r="C7591" s="45" t="s">
        <v>114</v>
      </c>
      <c r="D7591" s="46" t="s">
        <v>0</v>
      </c>
      <c r="E7591" s="45" t="s">
        <v>3014</v>
      </c>
      <c r="F7591" s="45" t="s">
        <v>115</v>
      </c>
      <c r="G7591" s="45" t="s">
        <v>116</v>
      </c>
      <c r="H7591" s="29" t="s">
        <v>1</v>
      </c>
      <c r="I7591" s="124" t="s">
        <v>3013</v>
      </c>
      <c r="J7591" s="124" t="s">
        <v>2</v>
      </c>
      <c r="K7591" s="124" t="s">
        <v>3097</v>
      </c>
      <c r="L7591" s="124" t="s">
        <v>3097</v>
      </c>
      <c r="M7591" s="124" t="s">
        <v>3098</v>
      </c>
      <c r="N7591" s="124" t="s">
        <v>3099</v>
      </c>
      <c r="O7591" s="124" t="s">
        <v>3100</v>
      </c>
      <c r="P7591" s="124" t="s">
        <v>3097</v>
      </c>
      <c r="Q7591" s="126" t="s">
        <v>3101</v>
      </c>
      <c r="R7591" s="35"/>
    </row>
    <row r="7592" spans="1:18" s="28" customFormat="1" x14ac:dyDescent="0.3">
      <c r="A7592" s="47" t="s">
        <v>0</v>
      </c>
      <c r="B7592" s="47" t="s">
        <v>0</v>
      </c>
      <c r="C7592" s="47" t="s">
        <v>0</v>
      </c>
      <c r="D7592" s="48" t="s">
        <v>0</v>
      </c>
      <c r="E7592" s="48" t="s">
        <v>0</v>
      </c>
      <c r="F7592" s="91" t="s">
        <v>0</v>
      </c>
      <c r="G7592" s="92" t="s">
        <v>0</v>
      </c>
      <c r="H7592" s="20" t="s">
        <v>0</v>
      </c>
      <c r="I7592" s="103">
        <v>1</v>
      </c>
      <c r="J7592" s="103">
        <v>2</v>
      </c>
      <c r="K7592" s="103">
        <v>3</v>
      </c>
      <c r="L7592" s="103" t="s">
        <v>3</v>
      </c>
      <c r="M7592" s="103">
        <v>5</v>
      </c>
      <c r="N7592" s="103">
        <v>6</v>
      </c>
      <c r="O7592" s="103">
        <v>7</v>
      </c>
      <c r="P7592" s="103" t="s">
        <v>3102</v>
      </c>
      <c r="Q7592" s="103">
        <v>9</v>
      </c>
      <c r="R7592" s="35"/>
    </row>
    <row r="7593" spans="1:18" s="28" customFormat="1" x14ac:dyDescent="0.3">
      <c r="A7593" s="43">
        <v>35</v>
      </c>
      <c r="B7593" s="41" t="s">
        <v>154</v>
      </c>
      <c r="C7593" s="44" t="s">
        <v>2686</v>
      </c>
      <c r="D7593" s="44">
        <v>3502000</v>
      </c>
      <c r="E7593" s="49" t="s">
        <v>0</v>
      </c>
      <c r="F7593" s="49" t="s">
        <v>0</v>
      </c>
      <c r="G7593" s="49" t="s">
        <v>0</v>
      </c>
      <c r="H7593" s="19" t="s">
        <v>2700</v>
      </c>
      <c r="I7593" s="108"/>
      <c r="J7593" s="108"/>
      <c r="K7593" s="108"/>
      <c r="L7593" s="108">
        <f t="shared" si="2690"/>
        <v>0</v>
      </c>
      <c r="M7593" s="108">
        <v>0</v>
      </c>
      <c r="N7593" s="108"/>
      <c r="O7593" s="108"/>
      <c r="P7593" s="108">
        <f t="shared" si="2692"/>
        <v>0</v>
      </c>
      <c r="Q7593" s="108" t="str">
        <f t="shared" si="2693"/>
        <v>-</v>
      </c>
      <c r="R7593" s="35"/>
    </row>
    <row r="7594" spans="1:18" s="34" customFormat="1" ht="20.399999999999999" x14ac:dyDescent="0.3">
      <c r="A7594" s="43" t="s">
        <v>0</v>
      </c>
      <c r="B7594" s="43" t="s">
        <v>0</v>
      </c>
      <c r="C7594" s="43" t="s">
        <v>0</v>
      </c>
      <c r="D7594" s="49" t="s">
        <v>0</v>
      </c>
      <c r="E7594" s="49" t="s">
        <v>0</v>
      </c>
      <c r="F7594" s="49" t="s">
        <v>0</v>
      </c>
      <c r="G7594" s="49" t="s">
        <v>0</v>
      </c>
      <c r="H7594" s="21" t="s">
        <v>26</v>
      </c>
      <c r="I7594" s="112">
        <f>SUM(I7595,I7603,I7605)</f>
        <v>147928065</v>
      </c>
      <c r="J7594" s="112">
        <f>SUM(J7595,J7603,J7605)</f>
        <v>120667652</v>
      </c>
      <c r="K7594" s="112">
        <f>SUM(K7595,K7603,K7605)</f>
        <v>0</v>
      </c>
      <c r="L7594" s="112">
        <f t="shared" si="2690"/>
        <v>30608120</v>
      </c>
      <c r="M7594" s="112">
        <f>SUM(M7595,M7603,M7605)</f>
        <v>9521641</v>
      </c>
      <c r="N7594" s="112">
        <f t="shared" ref="N7594:O7594" si="2694">SUM(N7595,N7603,N7605)</f>
        <v>10707812</v>
      </c>
      <c r="O7594" s="112">
        <f t="shared" si="2694"/>
        <v>10378667</v>
      </c>
      <c r="P7594" s="112">
        <f t="shared" si="2692"/>
        <v>30608120</v>
      </c>
      <c r="Q7594" s="112">
        <f t="shared" si="2693"/>
        <v>25.365638174512583</v>
      </c>
      <c r="R7594" s="35"/>
    </row>
    <row r="7595" spans="1:18" s="28" customFormat="1" x14ac:dyDescent="0.3">
      <c r="A7595" s="44">
        <v>35</v>
      </c>
      <c r="B7595" s="40" t="s">
        <v>154</v>
      </c>
      <c r="C7595" s="44" t="s">
        <v>2686</v>
      </c>
      <c r="D7595" s="44">
        <v>3502000</v>
      </c>
      <c r="E7595" s="49" t="s">
        <v>2689</v>
      </c>
      <c r="F7595" s="49" t="s">
        <v>0</v>
      </c>
      <c r="G7595" s="49" t="s">
        <v>0</v>
      </c>
      <c r="H7595" s="19" t="s">
        <v>5</v>
      </c>
      <c r="I7595" s="104">
        <f>SUM(I7596,I7597)</f>
        <v>114266598</v>
      </c>
      <c r="J7595" s="104">
        <f>SUM(J7596,J7597)</f>
        <v>103953011</v>
      </c>
      <c r="K7595" s="104">
        <f>SUM(K7596,K7597)</f>
        <v>0</v>
      </c>
      <c r="L7595" s="104">
        <f t="shared" si="2690"/>
        <v>26277165</v>
      </c>
      <c r="M7595" s="104">
        <f>SUM(M7596,M7597)</f>
        <v>8637682</v>
      </c>
      <c r="N7595" s="104">
        <f t="shared" ref="N7595:O7595" si="2695">SUM(N7596,N7597)</f>
        <v>8844483</v>
      </c>
      <c r="O7595" s="104">
        <f t="shared" si="2695"/>
        <v>8795000</v>
      </c>
      <c r="P7595" s="104">
        <f t="shared" si="2692"/>
        <v>26277165</v>
      </c>
      <c r="Q7595" s="104">
        <f t="shared" si="2693"/>
        <v>25.277925812076766</v>
      </c>
      <c r="R7595" s="35"/>
    </row>
    <row r="7596" spans="1:18" s="28" customFormat="1" x14ac:dyDescent="0.3">
      <c r="A7596" s="44">
        <v>35</v>
      </c>
      <c r="B7596" s="40" t="s">
        <v>154</v>
      </c>
      <c r="C7596" s="44" t="s">
        <v>2686</v>
      </c>
      <c r="D7596" s="44">
        <v>3502000</v>
      </c>
      <c r="E7596" s="88" t="s">
        <v>3015</v>
      </c>
      <c r="F7596" s="44" t="s">
        <v>0</v>
      </c>
      <c r="G7596" s="81" t="s">
        <v>3073</v>
      </c>
      <c r="H7596" s="39" t="s">
        <v>6</v>
      </c>
      <c r="I7596" s="108">
        <f>SUM(I7654,I7707,I7748,I7791,I7835,I7883,I7939,I7979,I8021,I8066,I8112,I8157,I8201,I8244,I8300,I8346,I8394,I8438,I8484,I8527,I8572,I8618,I8664,I8710,I8755,I8807,I8848,I8894,I8932)</f>
        <v>104961733</v>
      </c>
      <c r="J7596" s="108">
        <f>SUM(J7654,J7707,J7748,J7791,J7835,J7883,J7939,J7979,J8021,J8066,J8112,J8157,J8201,J8244,J8300,J8346,J8394,J8438,J8484,J8527,J8572,J8618,J8664,J8710,J8755,J8807,J8848,J8894,J8932)</f>
        <v>95211869</v>
      </c>
      <c r="K7596" s="108">
        <f>SUM(K7654,K7707,K7748,K7791,K7835,K7883,K7939,K7979,K8021,K8066,K8112,K8157,K8201,K8244,K8300,K8346,K8394,K8438,K8484,K8527,K8572,K8618,K8664,K8710,K8755,K8807,K8848,K8894,K8932)</f>
        <v>0</v>
      </c>
      <c r="L7596" s="108">
        <f t="shared" si="2690"/>
        <v>24410771</v>
      </c>
      <c r="M7596" s="108">
        <f>SUM(M7654,M7707,M7748,M7791,M7835,M7883,M7939,M7979,M8021,M8066,M8112,M8157,M8201,M8244,M8300,M8346,M8394,M8438,M8484,M8527,M8572,M8618,M8664,M8710,M8755,M8807,M8848,M8894,M8932)</f>
        <v>8078771</v>
      </c>
      <c r="N7596" s="108">
        <f t="shared" ref="N7596:O7596" si="2696">SUM(N7654,N7707,N7748,N7791,N7835,N7883,N7939,N7979,N8021,N8066,N8112,N8157,N8201,N8244,N8300,N8346,N8394,N8438,N8484,N8527,N8572,N8618,N8664,N8710,N8755,N8807,N8848,N8894,N8932)</f>
        <v>8164000</v>
      </c>
      <c r="O7596" s="108">
        <f t="shared" si="2696"/>
        <v>8168000</v>
      </c>
      <c r="P7596" s="108">
        <f t="shared" si="2692"/>
        <v>24410771</v>
      </c>
      <c r="Q7596" s="108">
        <f t="shared" si="2693"/>
        <v>25.638369728883276</v>
      </c>
      <c r="R7596" s="35"/>
    </row>
    <row r="7597" spans="1:18" s="28" customFormat="1" x14ac:dyDescent="0.3">
      <c r="A7597" s="43">
        <v>35</v>
      </c>
      <c r="B7597" s="41" t="s">
        <v>154</v>
      </c>
      <c r="C7597" s="43" t="s">
        <v>2686</v>
      </c>
      <c r="D7597" s="43">
        <v>3502000</v>
      </c>
      <c r="E7597" s="43" t="s">
        <v>2690</v>
      </c>
      <c r="F7597" s="44" t="s">
        <v>0</v>
      </c>
      <c r="G7597" s="83" t="s">
        <v>0</v>
      </c>
      <c r="H7597" s="19" t="s">
        <v>7</v>
      </c>
      <c r="I7597" s="109">
        <f>SUM(I7598:I7602)</f>
        <v>9304865</v>
      </c>
      <c r="J7597" s="109">
        <f>SUM(J7598:J7602)</f>
        <v>8741142</v>
      </c>
      <c r="K7597" s="109">
        <f>SUM(K7598:K7602)</f>
        <v>0</v>
      </c>
      <c r="L7597" s="109">
        <f t="shared" si="2690"/>
        <v>1866394</v>
      </c>
      <c r="M7597" s="109">
        <f>SUM(M7598:M7602)</f>
        <v>558911</v>
      </c>
      <c r="N7597" s="109">
        <f t="shared" ref="N7597:O7597" si="2697">SUM(N7598:N7602)</f>
        <v>680483</v>
      </c>
      <c r="O7597" s="109">
        <f t="shared" si="2697"/>
        <v>627000</v>
      </c>
      <c r="P7597" s="109">
        <f t="shared" si="2692"/>
        <v>1866394</v>
      </c>
      <c r="Q7597" s="109">
        <f t="shared" si="2693"/>
        <v>21.351832517993643</v>
      </c>
      <c r="R7597" s="35"/>
    </row>
    <row r="7598" spans="1:18" s="28" customFormat="1" x14ac:dyDescent="0.3">
      <c r="A7598" s="44">
        <v>35</v>
      </c>
      <c r="B7598" s="40" t="s">
        <v>154</v>
      </c>
      <c r="C7598" s="44" t="s">
        <v>2686</v>
      </c>
      <c r="D7598" s="44">
        <v>3502000</v>
      </c>
      <c r="E7598" s="88" t="s">
        <v>3016</v>
      </c>
      <c r="F7598" s="44" t="s">
        <v>0</v>
      </c>
      <c r="G7598" s="81" t="s">
        <v>3073</v>
      </c>
      <c r="H7598" s="39" t="s">
        <v>9</v>
      </c>
      <c r="I7598" s="108">
        <f>SUM(I7656,I7709,I7750,I7793,I7837,I7885,I7941,I7981,I8023,I8068,I8114,I8159,I8203,I8246,I8302,I8348,I8396,I8440,I8486,I8529,I8574,I8620,I8666,I8712,I8757,I8809,I8850,I8896,I8934)</f>
        <v>1454606</v>
      </c>
      <c r="J7598" s="108">
        <f>SUM(J7656,J7709,J7750,J7793,J7837,J7885,J7941,J7981,J8023,J8068,J8114,J8159,J8203,J8246,J8302,J8348,J8396,J8440,J8486,J8529,J8574,J8620,J8666,J8712,J8757,J8809,J8850,J8896,J8934)</f>
        <v>1400013</v>
      </c>
      <c r="K7598" s="108">
        <f>SUM(K7656,K7709,K7750,K7793,K7837,K7885,K7941,K7981,K8023,K8068,K8114,K8159,K8203,K8246,K8302,K8348,K8396,K8440,K8486,K8529,K8574,K8620,K8666,K8712,K8757,K8809,K8850,K8896,K8934)</f>
        <v>0</v>
      </c>
      <c r="L7598" s="108">
        <f t="shared" si="2690"/>
        <v>409243</v>
      </c>
      <c r="M7598" s="108">
        <f>SUM(M7656,M7709,M7750,M7793,M7837,M7885,M7941,M7981,M8023,M8068,M8114,M8159,M8203,M8246,M8302,M8348,M8396,M8440,M8486,M8529,M8574,M8620,M8666,M8712,M8757,M8809,M8850,M8896,M8934)</f>
        <v>126617</v>
      </c>
      <c r="N7598" s="108">
        <f t="shared" ref="N7598:O7598" si="2698">SUM(N7656,N7709,N7750,N7793,N7837,N7885,N7941,N7981,N8023,N8068,N8114,N8159,N8203,N8246,N8302,N8348,N8396,N8440,N8486,N8529,N8574,N8620,N8666,N8712,N8757,N8809,N8850,N8896,N8934)</f>
        <v>141210</v>
      </c>
      <c r="O7598" s="108">
        <f t="shared" si="2698"/>
        <v>141416</v>
      </c>
      <c r="P7598" s="108">
        <f t="shared" si="2692"/>
        <v>409243</v>
      </c>
      <c r="Q7598" s="108">
        <f t="shared" si="2693"/>
        <v>29.231371422979645</v>
      </c>
      <c r="R7598" s="35"/>
    </row>
    <row r="7599" spans="1:18" s="28" customFormat="1" x14ac:dyDescent="0.3">
      <c r="A7599" s="44">
        <v>35</v>
      </c>
      <c r="B7599" s="40" t="s">
        <v>154</v>
      </c>
      <c r="C7599" s="44" t="s">
        <v>2686</v>
      </c>
      <c r="D7599" s="44">
        <v>3502000</v>
      </c>
      <c r="E7599" s="88" t="s">
        <v>3016</v>
      </c>
      <c r="F7599" s="44" t="s">
        <v>0</v>
      </c>
      <c r="G7599" s="81" t="s">
        <v>3073</v>
      </c>
      <c r="H7599" s="39" t="s">
        <v>11</v>
      </c>
      <c r="I7599" s="108">
        <f>SUM(I7660,I7713,I7754,I7797,I7841,I7889,I7945,I7985,I8027,I8072,I8118,I8163,I8207,I8250,I8306,I8352,I8400,I8444,I8490,I8533,I8578,I8624,I8670,I8716,I8761,I8813,I8854,I8900,I8938)</f>
        <v>652182</v>
      </c>
      <c r="J7599" s="108">
        <f>SUM(J7660,J7713,J7754,J7797,J7841,J7889,J7945,J7985,J8027,J8072,J8118,J8163,J8207,J8250,J8306,J8352,J8400,J8444,J8490,J8533,J8578,J8624,J8670,J8716,J8761,J8813,J8854,J8900,J8938)</f>
        <v>490810</v>
      </c>
      <c r="K7599" s="108">
        <f>SUM(K7660,K7713,K7754,K7797,K7841,K7889,K7945,K7985,K8027,K8072,K8118,K8163,K8207,K8250,K8306,K8352,K8400,K8444,K8490,K8533,K8578,K8624,K8670,K8716,K8761,K8813,K8854,K8900,K8938)</f>
        <v>0</v>
      </c>
      <c r="L7599" s="108">
        <f t="shared" si="2690"/>
        <v>69520</v>
      </c>
      <c r="M7599" s="108">
        <f>SUM(M7660,M7713,M7754,M7797,M7841,M7889,M7945,M7985,M8027,M8072,M8118,M8163,M8207,M8250,M8306,M8352,M8400,M8444,M8490,M8533,M8578,M8624,M8670,M8716,M8761,M8813,M8854,M8900,M8938)</f>
        <v>0</v>
      </c>
      <c r="N7599" s="108">
        <f t="shared" ref="N7599:O7599" si="2699">SUM(N7660,N7713,N7754,N7797,N7841,N7889,N7945,N7985,N8027,N8072,N8118,N8163,N8207,N8250,N8306,N8352,N8400,N8444,N8490,N8533,N8578,N8624,N8670,N8716,N8761,N8813,N8854,N8900,N8938)</f>
        <v>59640</v>
      </c>
      <c r="O7599" s="108">
        <f t="shared" si="2699"/>
        <v>9880</v>
      </c>
      <c r="P7599" s="108">
        <f t="shared" si="2692"/>
        <v>69520</v>
      </c>
      <c r="Q7599" s="108">
        <f t="shared" si="2693"/>
        <v>14.164340579857788</v>
      </c>
      <c r="R7599" s="35"/>
    </row>
    <row r="7600" spans="1:18" s="28" customFormat="1" x14ac:dyDescent="0.3">
      <c r="A7600" s="44">
        <v>35</v>
      </c>
      <c r="B7600" s="40" t="s">
        <v>154</v>
      </c>
      <c r="C7600" s="44" t="s">
        <v>2686</v>
      </c>
      <c r="D7600" s="44">
        <v>3502000</v>
      </c>
      <c r="E7600" s="88" t="s">
        <v>3016</v>
      </c>
      <c r="F7600" s="44" t="s">
        <v>0</v>
      </c>
      <c r="G7600" s="81" t="s">
        <v>3073</v>
      </c>
      <c r="H7600" s="39" t="s">
        <v>10</v>
      </c>
      <c r="I7600" s="108">
        <f>SUM(I7658,I7711,I7752,I7795,I7839,I7887,I7943,I7983,I8025,I8070,I8116,I8161,I8205,I8248,I8304,I8350,I8398,I8442,I8488,I8531,I8576,I8622,I8668,I8714,I8759,I8811,I8852,I8898,I8936)</f>
        <v>1245435</v>
      </c>
      <c r="J7600" s="108">
        <f>SUM(J7658,J7711,J7752,J7795,J7839,J7887,J7943,J7983,J8025,J8070,J8116,J8161,J8205,J8248,J8304,J8350,J8398,J8442,J8488,J8531,J8576,J8622,J8668,J8714,J8759,J8811,J8852,J8898,J8936)</f>
        <v>1193157</v>
      </c>
      <c r="K7600" s="108">
        <f>SUM(K7658,K7711,K7752,K7795,K7839,K7887,K7943,K7983,K8025,K8070,K8116,K8161,K8205,K8248,K8304,K8350,K8398,K8442,K8488,K8531,K8576,K8622,K8668,K8714,K8759,K8811,K8852,K8898,K8936)</f>
        <v>0</v>
      </c>
      <c r="L7600" s="108">
        <f t="shared" si="2690"/>
        <v>0</v>
      </c>
      <c r="M7600" s="108">
        <f>SUM(M7658,M7711,M7752,M7795,M7839,M7887,M7943,M7983,M8025,M8070,M8116,M8161,M8205,M8248,M8304,M8350,M8398,M8442,M8488,M8531,M8576,M8622,M8668,M8714,M8759,M8811,M8852,M8898,M8936)</f>
        <v>0</v>
      </c>
      <c r="N7600" s="108">
        <f t="shared" ref="N7600:O7600" si="2700">SUM(N7658,N7711,N7752,N7795,N7839,N7887,N7943,N7983,N8025,N8070,N8116,N8161,N8205,N8248,N8304,N8350,N8398,N8442,N8488,N8531,N8576,N8622,N8668,N8714,N8759,N8811,N8852,N8898,N8936)</f>
        <v>0</v>
      </c>
      <c r="O7600" s="108">
        <f t="shared" si="2700"/>
        <v>0</v>
      </c>
      <c r="P7600" s="108">
        <f t="shared" si="2692"/>
        <v>0</v>
      </c>
      <c r="Q7600" s="108">
        <f t="shared" si="2693"/>
        <v>0</v>
      </c>
      <c r="R7600" s="35"/>
    </row>
    <row r="7601" spans="1:18" s="28" customFormat="1" x14ac:dyDescent="0.3">
      <c r="A7601" s="44">
        <v>35</v>
      </c>
      <c r="B7601" s="40" t="s">
        <v>154</v>
      </c>
      <c r="C7601" s="44" t="s">
        <v>2686</v>
      </c>
      <c r="D7601" s="44">
        <v>3502000</v>
      </c>
      <c r="E7601" s="88" t="s">
        <v>3016</v>
      </c>
      <c r="F7601" s="44" t="s">
        <v>0</v>
      </c>
      <c r="G7601" s="81" t="s">
        <v>3073</v>
      </c>
      <c r="H7601" s="39" t="s">
        <v>12</v>
      </c>
      <c r="I7601" s="108">
        <f>SUM(I7657,I7710,I7751,I7794,I7838,I7886,I7942,I7982,I8024,I8069,I8115,I8160,I8204,I8247,I8303,I8349,I8397,I8441,I8487,I8530,I8575,I8621,I8667,I8713,I8758,I8810,I8851,I8897,I8935)</f>
        <v>5366954</v>
      </c>
      <c r="J7601" s="108">
        <f>SUM(J7657,J7710,J7751,J7794,J7838,J7886,J7942,J7982,J8024,J8069,J8115,J8160,J8204,J8247,J8303,J8349,J8397,J8441,J8487,J8530,J8575,J8621,J8667,J8713,J8758,J8810,J8851,J8897,J8935)</f>
        <v>5093936</v>
      </c>
      <c r="K7601" s="108">
        <f>SUM(K7657,K7710,K7751,K7794,K7838,K7886,K7942,K7982,K8024,K8069,K8115,K8160,K8204,K8247,K8303,K8349,K8397,K8441,K8487,K8530,K8575,K8621,K8667,K8713,K8758,K8810,K8851,K8897,K8935)</f>
        <v>0</v>
      </c>
      <c r="L7601" s="108">
        <f t="shared" si="2690"/>
        <v>1363194</v>
      </c>
      <c r="M7601" s="108">
        <f>SUM(M7657,M7710,M7751,M7794,M7838,M7886,M7942,M7982,M8024,M8069,M8115,M8160,M8204,M8247,M8303,M8349,M8397,M8441,M8487,M8530,M8575,M8621,M8667,M8713,M8758,M8810,M8851,M8897,M8935)</f>
        <v>432294</v>
      </c>
      <c r="N7601" s="108">
        <f t="shared" ref="N7601:O7601" si="2701">SUM(N7657,N7710,N7751,N7794,N7838,N7886,N7942,N7982,N8024,N8069,N8115,N8160,N8204,N8247,N8303,N8349,N8397,N8441,N8487,N8530,N8575,N8621,N8667,N8713,N8758,N8810,N8851,N8897,N8935)</f>
        <v>463500</v>
      </c>
      <c r="O7601" s="108">
        <f t="shared" si="2701"/>
        <v>467400</v>
      </c>
      <c r="P7601" s="108">
        <f t="shared" si="2692"/>
        <v>1363194</v>
      </c>
      <c r="Q7601" s="108">
        <f t="shared" si="2693"/>
        <v>26.761113606452845</v>
      </c>
      <c r="R7601" s="35"/>
    </row>
    <row r="7602" spans="1:18" s="28" customFormat="1" x14ac:dyDescent="0.3">
      <c r="A7602" s="44">
        <v>35</v>
      </c>
      <c r="B7602" s="40" t="s">
        <v>154</v>
      </c>
      <c r="C7602" s="44" t="s">
        <v>2686</v>
      </c>
      <c r="D7602" s="44">
        <v>3502000</v>
      </c>
      <c r="E7602" s="88" t="s">
        <v>3016</v>
      </c>
      <c r="F7602" s="44" t="s">
        <v>0</v>
      </c>
      <c r="G7602" s="81" t="s">
        <v>3073</v>
      </c>
      <c r="H7602" s="39" t="s">
        <v>8</v>
      </c>
      <c r="I7602" s="108">
        <f>SUM(I7659,I7712,I7753,I7796,I7840,I7888,I7944,I7984,I8026,I8071,I8117,I8206,I8249,I8305,I8351,I8399,I8443,I8489,I8532,I8577,I8623,I8669,I8715,I8760,I8812,I8853,I8899,I8937)</f>
        <v>585688</v>
      </c>
      <c r="J7602" s="108">
        <f>SUM(J7659,J7712,J7753,J7796,J7840,J7888,J7944,J7984,J8026,J8071,J8117,J8206,J8249,J8305,J8351,J8399,J8443,J8489,J8532,J8577,J8623,J8669,J8715,J8760,J8812,J8853,J8899,J8937)</f>
        <v>563226</v>
      </c>
      <c r="K7602" s="108">
        <f>SUM(K7659,K7712,K7753,K7796,K7840,K7888,K7944,K7984,K8026,K8071,K8117,K8206,K8249,K8305,K8351,K8399,K8443,K8489,K8532,K8577,K8623,K8669,K8715,K8760,K8812,K8853,K8899,K8937)</f>
        <v>0</v>
      </c>
      <c r="L7602" s="108">
        <f t="shared" si="2690"/>
        <v>24437</v>
      </c>
      <c r="M7602" s="108">
        <f>SUM(M7659,M7712,M7753,M7796,M7840,M7888,M7944,M7984,M8026,M8071,M8117,M8206,M8249,M8305,M8351,M8399,M8443,M8489,M8532,M8577,M8623,M8669,M8715,M8760,M8812,M8853,M8899,M8937)</f>
        <v>0</v>
      </c>
      <c r="N7602" s="108">
        <f t="shared" ref="N7602:O7602" si="2702">SUM(N7659,N7712,N7753,N7796,N7840,N7888,N7944,N7984,N8026,N8071,N8117,N8206,N8249,N8305,N8351,N8399,N8443,N8489,N8532,N8577,N8623,N8669,N8715,N8760,N8812,N8853,N8899,N8937)</f>
        <v>16133</v>
      </c>
      <c r="O7602" s="108">
        <f t="shared" si="2702"/>
        <v>8304</v>
      </c>
      <c r="P7602" s="108">
        <f t="shared" si="2692"/>
        <v>24437</v>
      </c>
      <c r="Q7602" s="108">
        <f t="shared" si="2693"/>
        <v>4.338755668239747</v>
      </c>
      <c r="R7602" s="35"/>
    </row>
    <row r="7603" spans="1:18" s="28" customFormat="1" x14ac:dyDescent="0.3">
      <c r="A7603" s="44">
        <v>35</v>
      </c>
      <c r="B7603" s="40" t="s">
        <v>154</v>
      </c>
      <c r="C7603" s="44" t="s">
        <v>2686</v>
      </c>
      <c r="D7603" s="44">
        <v>3502000</v>
      </c>
      <c r="E7603" s="49" t="s">
        <v>2691</v>
      </c>
      <c r="F7603" s="49" t="s">
        <v>0</v>
      </c>
      <c r="G7603" s="49" t="s">
        <v>0</v>
      </c>
      <c r="H7603" s="19" t="s">
        <v>14</v>
      </c>
      <c r="I7603" s="104">
        <f t="shared" ref="I7603:O7603" si="2703">SUM(I7604)</f>
        <v>11285248</v>
      </c>
      <c r="J7603" s="104">
        <f t="shared" si="2703"/>
        <v>10196158</v>
      </c>
      <c r="K7603" s="104">
        <f t="shared" si="2703"/>
        <v>0</v>
      </c>
      <c r="L7603" s="104">
        <f t="shared" si="2690"/>
        <v>2681000</v>
      </c>
      <c r="M7603" s="104">
        <f t="shared" si="2703"/>
        <v>848300</v>
      </c>
      <c r="N7603" s="104">
        <f t="shared" si="2703"/>
        <v>955100</v>
      </c>
      <c r="O7603" s="104">
        <f t="shared" si="2703"/>
        <v>877600</v>
      </c>
      <c r="P7603" s="104">
        <f t="shared" si="2692"/>
        <v>2681000</v>
      </c>
      <c r="Q7603" s="104">
        <f t="shared" si="2693"/>
        <v>26.294217880892003</v>
      </c>
      <c r="R7603" s="35"/>
    </row>
    <row r="7604" spans="1:18" s="28" customFormat="1" x14ac:dyDescent="0.3">
      <c r="A7604" s="44">
        <v>35</v>
      </c>
      <c r="B7604" s="40" t="s">
        <v>154</v>
      </c>
      <c r="C7604" s="44" t="s">
        <v>2686</v>
      </c>
      <c r="D7604" s="44">
        <v>3502000</v>
      </c>
      <c r="E7604" s="88" t="s">
        <v>3017</v>
      </c>
      <c r="F7604" s="44" t="s">
        <v>0</v>
      </c>
      <c r="G7604" s="81" t="s">
        <v>3073</v>
      </c>
      <c r="H7604" s="39" t="s">
        <v>15</v>
      </c>
      <c r="I7604" s="108">
        <f>SUM(I7662,I7715,I7756,I7799,I7843,I7891,I7947,I7987,I8029,I8074,I8120,I8165,I8209,I8252,I8308,I8354,I8402,I8446,I8492,I8535,I8580,I8626,I8672,I8718,I8763,I8815,I8856,I8902,I8940)</f>
        <v>11285248</v>
      </c>
      <c r="J7604" s="108">
        <f>SUM(J7662,J7715,J7756,J7799,J7843,J7891,J7947,J7987,J8029,J8074,J8120,J8165,J8209,J8252,J8308,J8354,J8402,J8446,J8492,J8535,J8580,J8626,J8672,J8718,J8763,J8815,J8856,J8902,J8940)</f>
        <v>10196158</v>
      </c>
      <c r="K7604" s="108">
        <f>SUM(K7662,K7715,K7756,K7799,K7843,K7891,K7947,K7987,K8029,K8074,K8120,K8165,K8209,K8252,K8308,K8354,K8402,K8446,K8492,K8535,K8580,K8626,K8672,K8718,K8763,K8815,K8856,K8902,K8940)</f>
        <v>0</v>
      </c>
      <c r="L7604" s="108">
        <f t="shared" si="2690"/>
        <v>2681000</v>
      </c>
      <c r="M7604" s="108">
        <f>SUM(M7662,M7715,M7756,M7799,M7843,M7891,M7947,M7987,M8029,M8074,M8120,M8165,M8209,M8252,M8308,M8354,M8402,M8446,M8492,M8535,M8580,M8626,M8672,M8718,M8763,M8815,M8856,M8902,M8940)</f>
        <v>848300</v>
      </c>
      <c r="N7604" s="108">
        <f t="shared" ref="N7604:O7604" si="2704">SUM(N7662,N7715,N7756,N7799,N7843,N7891,N7947,N7987,N8029,N8074,N8120,N8165,N8209,N8252,N8308,N8354,N8402,N8446,N8492,N8535,N8580,N8626,N8672,N8718,N8763,N8815,N8856,N8902,N8940)</f>
        <v>955100</v>
      </c>
      <c r="O7604" s="108">
        <f t="shared" si="2704"/>
        <v>877600</v>
      </c>
      <c r="P7604" s="108">
        <f t="shared" si="2692"/>
        <v>2681000</v>
      </c>
      <c r="Q7604" s="108">
        <f t="shared" si="2693"/>
        <v>26.294217880892003</v>
      </c>
      <c r="R7604" s="35"/>
    </row>
    <row r="7605" spans="1:18" s="28" customFormat="1" x14ac:dyDescent="0.3">
      <c r="A7605" s="44">
        <v>35</v>
      </c>
      <c r="B7605" s="40" t="s">
        <v>154</v>
      </c>
      <c r="C7605" s="44" t="s">
        <v>2686</v>
      </c>
      <c r="D7605" s="44">
        <v>3502000</v>
      </c>
      <c r="E7605" s="49" t="s">
        <v>2692</v>
      </c>
      <c r="F7605" s="49" t="s">
        <v>0</v>
      </c>
      <c r="G7605" s="49" t="s">
        <v>0</v>
      </c>
      <c r="H7605" s="19" t="s">
        <v>16</v>
      </c>
      <c r="I7605" s="109">
        <f>SUM(I7606:I7614)</f>
        <v>22376219</v>
      </c>
      <c r="J7605" s="109">
        <f>SUM(J7606:J7614)</f>
        <v>6518483</v>
      </c>
      <c r="K7605" s="109">
        <f>SUM(K7606:K7614)</f>
        <v>0</v>
      </c>
      <c r="L7605" s="109">
        <f t="shared" si="2690"/>
        <v>1649955</v>
      </c>
      <c r="M7605" s="109">
        <f>SUM(M7606:M7614)</f>
        <v>35659</v>
      </c>
      <c r="N7605" s="109">
        <f t="shared" ref="N7605:O7605" si="2705">SUM(N7606:N7614)</f>
        <v>908229</v>
      </c>
      <c r="O7605" s="109">
        <f t="shared" si="2705"/>
        <v>706067</v>
      </c>
      <c r="P7605" s="109">
        <f t="shared" si="2692"/>
        <v>1649955</v>
      </c>
      <c r="Q7605" s="109">
        <f t="shared" si="2693"/>
        <v>25.311947580441647</v>
      </c>
      <c r="R7605" s="35"/>
    </row>
    <row r="7606" spans="1:18" s="28" customFormat="1" x14ac:dyDescent="0.3">
      <c r="A7606" s="44">
        <v>35</v>
      </c>
      <c r="B7606" s="40" t="s">
        <v>154</v>
      </c>
      <c r="C7606" s="44" t="s">
        <v>2686</v>
      </c>
      <c r="D7606" s="44">
        <v>3502000</v>
      </c>
      <c r="E7606" s="88" t="s">
        <v>3018</v>
      </c>
      <c r="F7606" s="44" t="s">
        <v>0</v>
      </c>
      <c r="G7606" s="81" t="s">
        <v>3073</v>
      </c>
      <c r="H7606" s="39" t="s">
        <v>17</v>
      </c>
      <c r="I7606" s="108">
        <f t="shared" ref="I7606:K7609" si="2706">SUM(I7664,I7717,I7758,I7801,I7845,I7893,I7949,I7989,I8031,I8076,I8122,I8167,I8211,I8254,I8310,I8356,I8404,I8448,I8494,I8537,I8582,I8628,I8674,I8720,I8765,I8817,I8858,I8904,I8942)</f>
        <v>1580058</v>
      </c>
      <c r="J7606" s="108">
        <f t="shared" si="2706"/>
        <v>7100</v>
      </c>
      <c r="K7606" s="108">
        <f t="shared" si="2706"/>
        <v>0</v>
      </c>
      <c r="L7606" s="108">
        <f t="shared" si="2690"/>
        <v>0</v>
      </c>
      <c r="M7606" s="108">
        <f t="shared" ref="M7606:O7609" si="2707">SUM(M7664,M7717,M7758,M7801,M7845,M7893,M7949,M7989,M8031,M8076,M8122,M8167,M8211,M8254,M8310,M8356,M8404,M8448,M8494,M8537,M8582,M8628,M8674,M8720,M8765,M8817,M8858,M8904,M8942)</f>
        <v>0</v>
      </c>
      <c r="N7606" s="108">
        <f t="shared" si="2707"/>
        <v>0</v>
      </c>
      <c r="O7606" s="108">
        <f t="shared" si="2707"/>
        <v>0</v>
      </c>
      <c r="P7606" s="108">
        <f t="shared" si="2692"/>
        <v>0</v>
      </c>
      <c r="Q7606" s="108">
        <f t="shared" si="2693"/>
        <v>0</v>
      </c>
      <c r="R7606" s="35"/>
    </row>
    <row r="7607" spans="1:18" s="28" customFormat="1" x14ac:dyDescent="0.3">
      <c r="A7607" s="44">
        <v>35</v>
      </c>
      <c r="B7607" s="40" t="s">
        <v>154</v>
      </c>
      <c r="C7607" s="44" t="s">
        <v>2686</v>
      </c>
      <c r="D7607" s="44">
        <v>3502000</v>
      </c>
      <c r="E7607" s="88" t="s">
        <v>3031</v>
      </c>
      <c r="F7607" s="44" t="s">
        <v>0</v>
      </c>
      <c r="G7607" s="81" t="s">
        <v>3073</v>
      </c>
      <c r="H7607" s="39" t="s">
        <v>18</v>
      </c>
      <c r="I7607" s="108">
        <f t="shared" si="2706"/>
        <v>2944945</v>
      </c>
      <c r="J7607" s="108">
        <f t="shared" si="2706"/>
        <v>2018115</v>
      </c>
      <c r="K7607" s="108">
        <f t="shared" si="2706"/>
        <v>0</v>
      </c>
      <c r="L7607" s="108">
        <f t="shared" si="2690"/>
        <v>512842</v>
      </c>
      <c r="M7607" s="108">
        <f t="shared" si="2707"/>
        <v>0</v>
      </c>
      <c r="N7607" s="108">
        <f t="shared" si="2707"/>
        <v>274221</v>
      </c>
      <c r="O7607" s="108">
        <f t="shared" si="2707"/>
        <v>238621</v>
      </c>
      <c r="P7607" s="108">
        <f t="shared" si="2692"/>
        <v>512842</v>
      </c>
      <c r="Q7607" s="108">
        <f t="shared" si="2693"/>
        <v>25.411931431063145</v>
      </c>
      <c r="R7607" s="35"/>
    </row>
    <row r="7608" spans="1:18" s="28" customFormat="1" x14ac:dyDescent="0.3">
      <c r="A7608" s="44">
        <v>35</v>
      </c>
      <c r="B7608" s="40" t="s">
        <v>154</v>
      </c>
      <c r="C7608" s="44" t="s">
        <v>2686</v>
      </c>
      <c r="D7608" s="44">
        <v>3502000</v>
      </c>
      <c r="E7608" s="88" t="s">
        <v>3032</v>
      </c>
      <c r="F7608" s="44" t="s">
        <v>0</v>
      </c>
      <c r="G7608" s="81" t="s">
        <v>3073</v>
      </c>
      <c r="H7608" s="39" t="s">
        <v>19</v>
      </c>
      <c r="I7608" s="108">
        <f t="shared" si="2706"/>
        <v>1134620</v>
      </c>
      <c r="J7608" s="108">
        <f t="shared" si="2706"/>
        <v>772995</v>
      </c>
      <c r="K7608" s="108">
        <f t="shared" si="2706"/>
        <v>0</v>
      </c>
      <c r="L7608" s="108">
        <f t="shared" si="2690"/>
        <v>159554</v>
      </c>
      <c r="M7608" s="108">
        <f t="shared" si="2707"/>
        <v>0</v>
      </c>
      <c r="N7608" s="108">
        <f t="shared" si="2707"/>
        <v>80252</v>
      </c>
      <c r="O7608" s="108">
        <f t="shared" si="2707"/>
        <v>79302</v>
      </c>
      <c r="P7608" s="108">
        <f t="shared" si="2692"/>
        <v>159554</v>
      </c>
      <c r="Q7608" s="108">
        <f t="shared" si="2693"/>
        <v>20.64101320189652</v>
      </c>
      <c r="R7608" s="35"/>
    </row>
    <row r="7609" spans="1:18" s="28" customFormat="1" x14ac:dyDescent="0.3">
      <c r="A7609" s="44">
        <v>35</v>
      </c>
      <c r="B7609" s="40" t="s">
        <v>154</v>
      </c>
      <c r="C7609" s="44" t="s">
        <v>2686</v>
      </c>
      <c r="D7609" s="44">
        <v>3502000</v>
      </c>
      <c r="E7609" s="88" t="s">
        <v>3026</v>
      </c>
      <c r="F7609" s="44" t="s">
        <v>0</v>
      </c>
      <c r="G7609" s="81" t="s">
        <v>3073</v>
      </c>
      <c r="H7609" s="39" t="s">
        <v>20</v>
      </c>
      <c r="I7609" s="108">
        <f t="shared" si="2706"/>
        <v>2763835</v>
      </c>
      <c r="J7609" s="108">
        <f t="shared" si="2706"/>
        <v>531140</v>
      </c>
      <c r="K7609" s="108">
        <f t="shared" si="2706"/>
        <v>0</v>
      </c>
      <c r="L7609" s="108">
        <f t="shared" si="2690"/>
        <v>124100</v>
      </c>
      <c r="M7609" s="108">
        <f t="shared" si="2707"/>
        <v>0</v>
      </c>
      <c r="N7609" s="108">
        <f t="shared" si="2707"/>
        <v>112600</v>
      </c>
      <c r="O7609" s="108">
        <f t="shared" si="2707"/>
        <v>11500</v>
      </c>
      <c r="P7609" s="108">
        <f t="shared" si="2692"/>
        <v>124100</v>
      </c>
      <c r="Q7609" s="108">
        <f t="shared" si="2693"/>
        <v>23.364837895846669</v>
      </c>
      <c r="R7609" s="35"/>
    </row>
    <row r="7610" spans="1:18" s="28" customFormat="1" x14ac:dyDescent="0.3">
      <c r="A7610" s="44">
        <v>35</v>
      </c>
      <c r="B7610" s="40" t="s">
        <v>154</v>
      </c>
      <c r="C7610" s="44" t="s">
        <v>2686</v>
      </c>
      <c r="D7610" s="44">
        <v>3502000</v>
      </c>
      <c r="E7610" s="88" t="s">
        <v>3033</v>
      </c>
      <c r="F7610" s="44" t="s">
        <v>0</v>
      </c>
      <c r="G7610" s="81" t="s">
        <v>3073</v>
      </c>
      <c r="H7610" s="39" t="s">
        <v>21</v>
      </c>
      <c r="I7610" s="108">
        <f>SUM(I7668,I7721,I7805,I7897,I7953,I7993,I8035,I8080,I8126,I8171,I8215,I8258,I8314,I8360,I8408,I8452,I8498,I8541,I8586,I8632,I8678,I8724,I8769,I8821,I8862,I8908)</f>
        <v>155060</v>
      </c>
      <c r="J7610" s="108">
        <f>SUM(J7668,J7721,J7805,J7897,J7953,J7993,J8035,J8080,J8126,J8171,J8215,J8258,J8314,J8360,J8408,J8452,J8498,J8541,J8586,J8632,J8678,J8724,J8769,J8821,J8862,J8908)</f>
        <v>1300</v>
      </c>
      <c r="K7610" s="108">
        <f>SUM(K7668,K7721,K7805,K7897,K7953,K7993,K8035,K8080,K8126,K8171,K8215,K8258,K8314,K8360,K8408,K8452,K8498,K8541,K8586,K8632,K8678,K8724,K8769,K8821,K8862,K8908)</f>
        <v>0</v>
      </c>
      <c r="L7610" s="108">
        <f t="shared" si="2690"/>
        <v>300</v>
      </c>
      <c r="M7610" s="108">
        <f>SUM(M7668,M7721,M7805,M7897,M7953,M7993,M8035,M8080,M8126,M8171,M8215,M8258,M8314,M8360,M8408,M8452,M8498,M8541,M8586,M8632,M8678,M8724,M8769,M8821,M8862,M8908)</f>
        <v>0</v>
      </c>
      <c r="N7610" s="108">
        <f t="shared" ref="N7610:O7610" si="2708">SUM(N7668,N7721,N7805,N7897,N7953,N7993,N8035,N8080,N8126,N8171,N8215,N8258,N8314,N8360,N8408,N8452,N8498,N8541,N8586,N8632,N8678,N8724,N8769,N8821,N8862,N8908)</f>
        <v>100</v>
      </c>
      <c r="O7610" s="108">
        <f t="shared" si="2708"/>
        <v>200</v>
      </c>
      <c r="P7610" s="108">
        <f t="shared" si="2692"/>
        <v>300</v>
      </c>
      <c r="Q7610" s="108">
        <f t="shared" si="2693"/>
        <v>23.076923076923077</v>
      </c>
      <c r="R7610" s="35"/>
    </row>
    <row r="7611" spans="1:18" s="28" customFormat="1" x14ac:dyDescent="0.3">
      <c r="A7611" s="44">
        <v>35</v>
      </c>
      <c r="B7611" s="40" t="s">
        <v>154</v>
      </c>
      <c r="C7611" s="44" t="s">
        <v>2686</v>
      </c>
      <c r="D7611" s="44">
        <v>3502000</v>
      </c>
      <c r="E7611" s="88" t="s">
        <v>3034</v>
      </c>
      <c r="F7611" s="44" t="s">
        <v>0</v>
      </c>
      <c r="G7611" s="81" t="s">
        <v>3073</v>
      </c>
      <c r="H7611" s="39" t="s">
        <v>22</v>
      </c>
      <c r="I7611" s="108">
        <f>SUM(I7669,I7722,I7762,I7806,I7849,I7898,I7954,I7994,I8036,I8081,I8127,I8172,I8216,I8259,I8315,I8361,I8409,I8453,I8499,I8542,I8587,I8633,I8679,I8725,I8770,I8822,I8863,I8909)</f>
        <v>273560</v>
      </c>
      <c r="J7611" s="108">
        <f>SUM(J7669,J7722,J7762,J7806,J7849,J7898,J7954,J7994,J8036,J8081,J8127,J8172,J8216,J8259,J8315,J8361,J8409,J8453,J8499,J8542,J8587,J8633,J8679,J8725,J8770,J8822,J8863,J8909)</f>
        <v>133100</v>
      </c>
      <c r="K7611" s="108">
        <f>SUM(K7669,K7722,K7762,K7806,K7849,K7898,K7954,K7994,K8036,K8081,K8127,K8172,K8216,K8259,K8315,K8361,K8409,K8453,K8499,K8542,K8587,K8633,K8679,K8725,K8770,K8822,K8863,K8909)</f>
        <v>0</v>
      </c>
      <c r="L7611" s="108">
        <f t="shared" si="2690"/>
        <v>11100</v>
      </c>
      <c r="M7611" s="108">
        <f>SUM(M7669,M7722,M7762,M7806,M7849,M7898,M7954,M7994,M8036,M8081,M8127,M8172,M8216,M8259,M8315,M8361,M8409,M8453,M8499,M8542,M8587,M8633,M8679,M8725,M8770,M8822,M8863,M8909)</f>
        <v>0</v>
      </c>
      <c r="N7611" s="108">
        <f t="shared" ref="N7611:O7611" si="2709">SUM(N7669,N7722,N7762,N7806,N7849,N7898,N7954,N7994,N8036,N8081,N8127,N8172,N8216,N8259,N8315,N8361,N8409,N8453,N8499,N8542,N8587,N8633,N8679,N8725,N8770,N8822,N8863,N8909)</f>
        <v>5150</v>
      </c>
      <c r="O7611" s="108">
        <f t="shared" si="2709"/>
        <v>5950</v>
      </c>
      <c r="P7611" s="108">
        <f t="shared" si="2692"/>
        <v>11100</v>
      </c>
      <c r="Q7611" s="108">
        <f t="shared" si="2693"/>
        <v>8.3395942900075131</v>
      </c>
      <c r="R7611" s="35"/>
    </row>
    <row r="7612" spans="1:18" s="28" customFormat="1" x14ac:dyDescent="0.3">
      <c r="A7612" s="44">
        <v>35</v>
      </c>
      <c r="B7612" s="40" t="s">
        <v>154</v>
      </c>
      <c r="C7612" s="44" t="s">
        <v>2686</v>
      </c>
      <c r="D7612" s="44">
        <v>3502000</v>
      </c>
      <c r="E7612" s="88" t="s">
        <v>3035</v>
      </c>
      <c r="F7612" s="44" t="s">
        <v>0</v>
      </c>
      <c r="G7612" s="81" t="s">
        <v>3073</v>
      </c>
      <c r="H7612" s="39" t="s">
        <v>23</v>
      </c>
      <c r="I7612" s="108">
        <f t="shared" ref="I7612:K7614" si="2710">SUM(I7670,I7723,I7763,I7807,I7850,I7899,I7955,I7995,I8037,I8082,I8128,I8173,I8217,I8260,I8316,I8362,I8410,I8454,I8500,I8543,I8588,I8634,I8680,I8726,I8771,I8823,I8864,I8910,I8946)</f>
        <v>1510056</v>
      </c>
      <c r="J7612" s="108">
        <f t="shared" si="2710"/>
        <v>703316</v>
      </c>
      <c r="K7612" s="108">
        <f t="shared" si="2710"/>
        <v>0</v>
      </c>
      <c r="L7612" s="108">
        <f t="shared" si="2690"/>
        <v>147838</v>
      </c>
      <c r="M7612" s="108">
        <f t="shared" ref="M7612:O7614" si="2711">SUM(M7670,M7723,M7763,M7807,M7850,M7899,M7955,M7995,M8037,M8082,M8128,M8173,M8217,M8260,M8316,M8362,M8410,M8454,M8500,M8543,M8588,M8634,M8680,M8726,M8771,M8823,M8864,M8910,M8946)</f>
        <v>0</v>
      </c>
      <c r="N7612" s="108">
        <f t="shared" si="2711"/>
        <v>69059</v>
      </c>
      <c r="O7612" s="108">
        <f t="shared" si="2711"/>
        <v>78779</v>
      </c>
      <c r="P7612" s="108">
        <f t="shared" si="2692"/>
        <v>147838</v>
      </c>
      <c r="Q7612" s="108">
        <f t="shared" si="2693"/>
        <v>21.020138884939342</v>
      </c>
      <c r="R7612" s="35"/>
    </row>
    <row r="7613" spans="1:18" s="28" customFormat="1" x14ac:dyDescent="0.3">
      <c r="A7613" s="44">
        <v>35</v>
      </c>
      <c r="B7613" s="40" t="s">
        <v>154</v>
      </c>
      <c r="C7613" s="44" t="s">
        <v>2686</v>
      </c>
      <c r="D7613" s="44">
        <v>3502000</v>
      </c>
      <c r="E7613" s="88" t="s">
        <v>3036</v>
      </c>
      <c r="F7613" s="44" t="s">
        <v>0</v>
      </c>
      <c r="G7613" s="81" t="s">
        <v>3073</v>
      </c>
      <c r="H7613" s="39" t="s">
        <v>24</v>
      </c>
      <c r="I7613" s="108">
        <f t="shared" si="2710"/>
        <v>332255</v>
      </c>
      <c r="J7613" s="108">
        <f t="shared" si="2710"/>
        <v>57550</v>
      </c>
      <c r="K7613" s="108">
        <f t="shared" si="2710"/>
        <v>0</v>
      </c>
      <c r="L7613" s="108">
        <f t="shared" si="2690"/>
        <v>13100</v>
      </c>
      <c r="M7613" s="108">
        <f t="shared" si="2711"/>
        <v>0</v>
      </c>
      <c r="N7613" s="108">
        <f t="shared" si="2711"/>
        <v>4500</v>
      </c>
      <c r="O7613" s="108">
        <f t="shared" si="2711"/>
        <v>8600</v>
      </c>
      <c r="P7613" s="108">
        <f t="shared" si="2692"/>
        <v>13100</v>
      </c>
      <c r="Q7613" s="108">
        <f t="shared" si="2693"/>
        <v>22.762814943527367</v>
      </c>
      <c r="R7613" s="35"/>
    </row>
    <row r="7614" spans="1:18" s="28" customFormat="1" x14ac:dyDescent="0.3">
      <c r="A7614" s="44">
        <v>35</v>
      </c>
      <c r="B7614" s="40" t="s">
        <v>154</v>
      </c>
      <c r="C7614" s="44" t="s">
        <v>2686</v>
      </c>
      <c r="D7614" s="44">
        <v>3502000</v>
      </c>
      <c r="E7614" s="88" t="s">
        <v>3019</v>
      </c>
      <c r="F7614" s="44" t="s">
        <v>0</v>
      </c>
      <c r="G7614" s="81" t="s">
        <v>3073</v>
      </c>
      <c r="H7614" s="39" t="s">
        <v>25</v>
      </c>
      <c r="I7614" s="108">
        <f t="shared" si="2710"/>
        <v>11681830</v>
      </c>
      <c r="J7614" s="108">
        <f t="shared" si="2710"/>
        <v>2293867</v>
      </c>
      <c r="K7614" s="108">
        <f t="shared" si="2710"/>
        <v>0</v>
      </c>
      <c r="L7614" s="108">
        <f t="shared" si="2690"/>
        <v>681121</v>
      </c>
      <c r="M7614" s="108">
        <f t="shared" si="2711"/>
        <v>35659</v>
      </c>
      <c r="N7614" s="108">
        <f t="shared" si="2711"/>
        <v>362347</v>
      </c>
      <c r="O7614" s="108">
        <f t="shared" si="2711"/>
        <v>283115</v>
      </c>
      <c r="P7614" s="108">
        <f t="shared" si="2692"/>
        <v>681121</v>
      </c>
      <c r="Q7614" s="108">
        <f t="shared" si="2693"/>
        <v>29.693133908809884</v>
      </c>
      <c r="R7614" s="35"/>
    </row>
    <row r="7615" spans="1:18" s="34" customFormat="1" ht="20.399999999999999" x14ac:dyDescent="0.3">
      <c r="A7615" s="43" t="s">
        <v>0</v>
      </c>
      <c r="B7615" s="43" t="s">
        <v>0</v>
      </c>
      <c r="C7615" s="43" t="s">
        <v>0</v>
      </c>
      <c r="D7615" s="49" t="s">
        <v>0</v>
      </c>
      <c r="E7615" s="49" t="s">
        <v>0</v>
      </c>
      <c r="F7615" s="49" t="s">
        <v>0</v>
      </c>
      <c r="G7615" s="49" t="s">
        <v>0</v>
      </c>
      <c r="H7615" s="21" t="s">
        <v>35</v>
      </c>
      <c r="I7615" s="112">
        <f t="shared" ref="I7615:O7615" si="2712">SUM(I7616)</f>
        <v>3770197</v>
      </c>
      <c r="J7615" s="112">
        <f t="shared" si="2712"/>
        <v>3206730</v>
      </c>
      <c r="K7615" s="112">
        <f t="shared" si="2712"/>
        <v>0</v>
      </c>
      <c r="L7615" s="112">
        <f t="shared" si="2690"/>
        <v>836800</v>
      </c>
      <c r="M7615" s="112">
        <f t="shared" si="2712"/>
        <v>278800</v>
      </c>
      <c r="N7615" s="112">
        <f t="shared" si="2712"/>
        <v>279000</v>
      </c>
      <c r="O7615" s="112">
        <f t="shared" si="2712"/>
        <v>279000</v>
      </c>
      <c r="P7615" s="112">
        <f t="shared" si="2692"/>
        <v>836800</v>
      </c>
      <c r="Q7615" s="112">
        <f t="shared" si="2693"/>
        <v>26.09511870347675</v>
      </c>
      <c r="R7615" s="35"/>
    </row>
    <row r="7616" spans="1:18" s="28" customFormat="1" x14ac:dyDescent="0.3">
      <c r="A7616" s="44">
        <v>35</v>
      </c>
      <c r="B7616" s="40" t="s">
        <v>154</v>
      </c>
      <c r="C7616" s="44" t="s">
        <v>2686</v>
      </c>
      <c r="D7616" s="44">
        <v>3502000</v>
      </c>
      <c r="E7616" s="49" t="s">
        <v>2694</v>
      </c>
      <c r="F7616" s="49" t="s">
        <v>0</v>
      </c>
      <c r="G7616" s="49" t="s">
        <v>0</v>
      </c>
      <c r="H7616" s="19" t="s">
        <v>27</v>
      </c>
      <c r="I7616" s="104">
        <f>SUM(I7617:I7619)</f>
        <v>3770197</v>
      </c>
      <c r="J7616" s="104">
        <f>SUM(J7617:J7619)</f>
        <v>3206730</v>
      </c>
      <c r="K7616" s="104">
        <f>SUM(K7617:K7619)</f>
        <v>0</v>
      </c>
      <c r="L7616" s="104">
        <f t="shared" si="2690"/>
        <v>836800</v>
      </c>
      <c r="M7616" s="104">
        <f>SUM(M7617:M7619)</f>
        <v>278800</v>
      </c>
      <c r="N7616" s="104">
        <f t="shared" ref="N7616:O7616" si="2713">SUM(N7617:N7619)</f>
        <v>279000</v>
      </c>
      <c r="O7616" s="104">
        <f t="shared" si="2713"/>
        <v>279000</v>
      </c>
      <c r="P7616" s="104">
        <f t="shared" si="2692"/>
        <v>836800</v>
      </c>
      <c r="Q7616" s="104">
        <f t="shared" si="2693"/>
        <v>26.09511870347675</v>
      </c>
      <c r="R7616" s="35"/>
    </row>
    <row r="7617" spans="1:18" s="28" customFormat="1" x14ac:dyDescent="0.3">
      <c r="A7617" s="44">
        <v>35</v>
      </c>
      <c r="B7617" s="40" t="s">
        <v>154</v>
      </c>
      <c r="C7617" s="44" t="s">
        <v>2686</v>
      </c>
      <c r="D7617" s="44">
        <v>3502000</v>
      </c>
      <c r="E7617" s="88" t="s">
        <v>3023</v>
      </c>
      <c r="F7617" s="44" t="s">
        <v>0</v>
      </c>
      <c r="G7617" s="81" t="s">
        <v>3073</v>
      </c>
      <c r="H7617" s="39" t="s">
        <v>29</v>
      </c>
      <c r="I7617" s="108">
        <f>SUM(I7679,I7815,I7858,I8045,I8091,I8137,I8181,I8225,I8325,I8371,I8418,I8462,I8509,I8552,I8597,I8643,I8688,I8734,I8780,I8873)</f>
        <v>435437</v>
      </c>
      <c r="J7617" s="108">
        <f>SUM(J7679,J7815,J7858,J8045,J8091,J8137,J8181,J8225,J8325,J8371,J8418,J8462,J8509,J8552,J8597,J8643,J8688,J8734,J8780,J8873)</f>
        <v>0</v>
      </c>
      <c r="K7617" s="108">
        <f>SUM(K7679,K7815,K7858,K8045,K8091,K8137,K8181,K8225,K8325,K8371,K8418,K8462,K8509,K8552,K8597,K8643,K8688,K8734,K8780,K8873)</f>
        <v>0</v>
      </c>
      <c r="L7617" s="108">
        <f t="shared" si="2690"/>
        <v>0</v>
      </c>
      <c r="M7617" s="108">
        <f>SUM(M7679,M7815,M7858,M8045,M8091,M8137,M8181,M8225,M8325,M8371,M8418,M8462,M8509,M8552,M8597,M8643,M8688,M8734,M8780,M8873)</f>
        <v>0</v>
      </c>
      <c r="N7617" s="108">
        <f t="shared" ref="N7617:O7617" si="2714">SUM(N7679,N7815,N7858,N8045,N8091,N8137,N8181,N8225,N8325,N8371,N8418,N8462,N8509,N8552,N8597,N8643,N8688,N8734,N8780,N8873)</f>
        <v>0</v>
      </c>
      <c r="O7617" s="108">
        <f t="shared" si="2714"/>
        <v>0</v>
      </c>
      <c r="P7617" s="108">
        <f t="shared" si="2692"/>
        <v>0</v>
      </c>
      <c r="Q7617" s="108" t="str">
        <f t="shared" si="2693"/>
        <v>-</v>
      </c>
      <c r="R7617" s="35"/>
    </row>
    <row r="7618" spans="1:18" s="28" customFormat="1" x14ac:dyDescent="0.3">
      <c r="A7618" s="44">
        <v>35</v>
      </c>
      <c r="B7618" s="40" t="s">
        <v>154</v>
      </c>
      <c r="C7618" s="44" t="s">
        <v>2686</v>
      </c>
      <c r="D7618" s="44">
        <v>3502000</v>
      </c>
      <c r="E7618" s="88" t="s">
        <v>3020</v>
      </c>
      <c r="F7618" s="44" t="s">
        <v>0</v>
      </c>
      <c r="G7618" s="81" t="s">
        <v>3073</v>
      </c>
      <c r="H7618" s="39" t="s">
        <v>30</v>
      </c>
      <c r="I7618" s="108">
        <f>SUM(I7680,I7925,I8046,I8092,I8286,I8326,I8372,I8419,I8463,I8553,I8598,I8644,I8689,I8735,I8781,I8874)</f>
        <v>3233030</v>
      </c>
      <c r="J7618" s="108">
        <f>SUM(J7680,J7925,J8046,J8092,J8286,J8326,J8372,J8419,J8463,J8553,J8598,J8644,J8689,J8735,J8781,J8874)</f>
        <v>3205230</v>
      </c>
      <c r="K7618" s="108">
        <f>SUM(K7680,K7925,K8046,K8092,K8286,K8326,K8372,K8419,K8463,K8553,K8598,K8644,K8689,K8735,K8781,K8874)</f>
        <v>0</v>
      </c>
      <c r="L7618" s="108">
        <f t="shared" si="2690"/>
        <v>836800</v>
      </c>
      <c r="M7618" s="108">
        <f>SUM(M7680,M7925,M8046,M8092,M8286,M8326,M8372,M8419,M8463,M8553,M8598,M8644,M8689,M8735,M8781,M8874)</f>
        <v>278800</v>
      </c>
      <c r="N7618" s="108">
        <f t="shared" ref="N7618:O7618" si="2715">SUM(N7680,N7925,N8046,N8092,N8286,N8326,N8372,N8419,N8463,N8553,N8598,N8644,N8689,N8735,N8781,N8874)</f>
        <v>279000</v>
      </c>
      <c r="O7618" s="108">
        <f t="shared" si="2715"/>
        <v>279000</v>
      </c>
      <c r="P7618" s="108">
        <f t="shared" si="2692"/>
        <v>836800</v>
      </c>
      <c r="Q7618" s="108">
        <f t="shared" si="2693"/>
        <v>26.107330831172803</v>
      </c>
      <c r="R7618" s="35"/>
    </row>
    <row r="7619" spans="1:18" s="28" customFormat="1" x14ac:dyDescent="0.3">
      <c r="A7619" s="44">
        <v>35</v>
      </c>
      <c r="B7619" s="40" t="s">
        <v>154</v>
      </c>
      <c r="C7619" s="44" t="s">
        <v>2686</v>
      </c>
      <c r="D7619" s="44">
        <v>3502000</v>
      </c>
      <c r="E7619" s="88" t="s">
        <v>3021</v>
      </c>
      <c r="F7619" s="44" t="s">
        <v>0</v>
      </c>
      <c r="G7619" s="81" t="s">
        <v>3073</v>
      </c>
      <c r="H7619" s="39" t="s">
        <v>34</v>
      </c>
      <c r="I7619" s="108">
        <f>SUM(I7681,I7731,I7816,I7859,I7907,I8047,I8093,I8138,I8182,I8226,I8268,I8327,I8373,I8420,I8464,I8510,I8554,I8599,I8645,I8690,I8736,I8782,I8831,I8875)</f>
        <v>101730</v>
      </c>
      <c r="J7619" s="108">
        <f>SUM(J7681,J7731,J7816,J7859,J7907,J8047,J8093,J8138,J8182,J8226,J8268,J8327,J8373,J8420,J8464,J8510,J8554,J8599,J8645,J8690,J8736,J8782,J8831,J8875,J8003)</f>
        <v>1500</v>
      </c>
      <c r="K7619" s="108">
        <f>SUM(K7681,K7731,K7816,K7859,K7907,K8047,K8093,K8138,K8182,K8226,K8268,K8327,K8373,K8420,K8464,K8510,K8554,K8599,K8645,K8690,K8736,K8782,K8831,K8875,K8003)</f>
        <v>0</v>
      </c>
      <c r="L7619" s="108">
        <f t="shared" si="2690"/>
        <v>0</v>
      </c>
      <c r="M7619" s="108">
        <f>SUM(M7681,M7731,M7816,M7859,M7907,M8047,M8093,M8138,M8182,M8226,M8268,M8327,M8373,M8420,M8464,M8510,M8554,M8599,M8645,M8690,M8736,M8782,M8831,M8875,M8003)</f>
        <v>0</v>
      </c>
      <c r="N7619" s="108">
        <f t="shared" ref="N7619:O7619" si="2716">SUM(N7681,N7731,N7816,N7859,N7907,N8047,N8093,N8138,N8182,N8226,N8268,N8327,N8373,N8420,N8464,N8510,N8554,N8599,N8645,N8690,N8736,N8782,N8831,N8875,N8003)</f>
        <v>0</v>
      </c>
      <c r="O7619" s="108">
        <f t="shared" si="2716"/>
        <v>0</v>
      </c>
      <c r="P7619" s="108">
        <f t="shared" si="2692"/>
        <v>0</v>
      </c>
      <c r="Q7619" s="108">
        <f t="shared" si="2693"/>
        <v>0</v>
      </c>
      <c r="R7619" s="35"/>
    </row>
    <row r="7620" spans="1:18" s="34" customFormat="1" ht="20.399999999999999" x14ac:dyDescent="0.3">
      <c r="A7620" s="43" t="s">
        <v>0</v>
      </c>
      <c r="B7620" s="43" t="s">
        <v>0</v>
      </c>
      <c r="C7620" s="43" t="s">
        <v>0</v>
      </c>
      <c r="D7620" s="49" t="s">
        <v>0</v>
      </c>
      <c r="E7620" s="49" t="s">
        <v>0</v>
      </c>
      <c r="F7620" s="49" t="s">
        <v>0</v>
      </c>
      <c r="G7620" s="49" t="s">
        <v>0</v>
      </c>
      <c r="H7620" s="21" t="s">
        <v>41</v>
      </c>
      <c r="I7620" s="112">
        <f t="shared" ref="I7620:O7621" si="2717">SUM(I7621)</f>
        <v>0</v>
      </c>
      <c r="J7620" s="112">
        <f t="shared" si="2717"/>
        <v>0</v>
      </c>
      <c r="K7620" s="112">
        <f t="shared" si="2717"/>
        <v>0</v>
      </c>
      <c r="L7620" s="112">
        <f t="shared" si="2690"/>
        <v>0</v>
      </c>
      <c r="M7620" s="112">
        <f t="shared" si="2717"/>
        <v>0</v>
      </c>
      <c r="N7620" s="112">
        <f t="shared" si="2717"/>
        <v>0</v>
      </c>
      <c r="O7620" s="112">
        <f t="shared" si="2717"/>
        <v>0</v>
      </c>
      <c r="P7620" s="112">
        <f t="shared" si="2692"/>
        <v>0</v>
      </c>
      <c r="Q7620" s="112" t="str">
        <f t="shared" si="2693"/>
        <v>-</v>
      </c>
      <c r="R7620" s="35"/>
    </row>
    <row r="7621" spans="1:18" s="28" customFormat="1" x14ac:dyDescent="0.3">
      <c r="A7621" s="44">
        <v>35</v>
      </c>
      <c r="B7621" s="40" t="s">
        <v>154</v>
      </c>
      <c r="C7621" s="44" t="s">
        <v>2686</v>
      </c>
      <c r="D7621" s="44">
        <v>3502000</v>
      </c>
      <c r="E7621" s="49" t="s">
        <v>2702</v>
      </c>
      <c r="F7621" s="49" t="s">
        <v>0</v>
      </c>
      <c r="G7621" s="49" t="s">
        <v>0</v>
      </c>
      <c r="H7621" s="19" t="s">
        <v>36</v>
      </c>
      <c r="I7621" s="104">
        <f t="shared" si="2717"/>
        <v>0</v>
      </c>
      <c r="J7621" s="104">
        <f t="shared" si="2717"/>
        <v>0</v>
      </c>
      <c r="K7621" s="104">
        <f t="shared" si="2717"/>
        <v>0</v>
      </c>
      <c r="L7621" s="104">
        <f t="shared" si="2690"/>
        <v>0</v>
      </c>
      <c r="M7621" s="104">
        <f t="shared" si="2717"/>
        <v>0</v>
      </c>
      <c r="N7621" s="104">
        <f t="shared" si="2717"/>
        <v>0</v>
      </c>
      <c r="O7621" s="104">
        <f t="shared" si="2717"/>
        <v>0</v>
      </c>
      <c r="P7621" s="104">
        <f t="shared" si="2692"/>
        <v>0</v>
      </c>
      <c r="Q7621" s="104" t="str">
        <f t="shared" si="2693"/>
        <v>-</v>
      </c>
      <c r="R7621" s="35"/>
    </row>
    <row r="7622" spans="1:18" s="28" customFormat="1" x14ac:dyDescent="0.3">
      <c r="A7622" s="44">
        <v>35</v>
      </c>
      <c r="B7622" s="40" t="s">
        <v>154</v>
      </c>
      <c r="C7622" s="44" t="s">
        <v>2686</v>
      </c>
      <c r="D7622" s="44">
        <v>3502000</v>
      </c>
      <c r="E7622" s="88" t="s">
        <v>3024</v>
      </c>
      <c r="F7622" s="44" t="s">
        <v>0</v>
      </c>
      <c r="G7622" s="81" t="s">
        <v>3073</v>
      </c>
      <c r="H7622" s="39" t="s">
        <v>37</v>
      </c>
      <c r="I7622" s="108">
        <f>I7684</f>
        <v>0</v>
      </c>
      <c r="J7622" s="108">
        <f>J7684</f>
        <v>0</v>
      </c>
      <c r="K7622" s="108">
        <f>K7684</f>
        <v>0</v>
      </c>
      <c r="L7622" s="108">
        <f t="shared" si="2690"/>
        <v>0</v>
      </c>
      <c r="M7622" s="108">
        <f>M7684</f>
        <v>0</v>
      </c>
      <c r="N7622" s="108">
        <f t="shared" ref="N7622:O7622" si="2718">N7684</f>
        <v>0</v>
      </c>
      <c r="O7622" s="108">
        <f t="shared" si="2718"/>
        <v>0</v>
      </c>
      <c r="P7622" s="108">
        <f t="shared" si="2692"/>
        <v>0</v>
      </c>
      <c r="Q7622" s="108" t="str">
        <f t="shared" si="2693"/>
        <v>-</v>
      </c>
      <c r="R7622" s="35"/>
    </row>
    <row r="7623" spans="1:18" s="34" customFormat="1" ht="20.399999999999999" x14ac:dyDescent="0.3">
      <c r="A7623" s="43" t="s">
        <v>0</v>
      </c>
      <c r="B7623" s="43" t="s">
        <v>0</v>
      </c>
      <c r="C7623" s="43" t="s">
        <v>0</v>
      </c>
      <c r="D7623" s="49" t="s">
        <v>0</v>
      </c>
      <c r="E7623" s="49" t="s">
        <v>0</v>
      </c>
      <c r="F7623" s="49" t="s">
        <v>0</v>
      </c>
      <c r="G7623" s="49" t="s">
        <v>0</v>
      </c>
      <c r="H7623" s="21" t="s">
        <v>45</v>
      </c>
      <c r="I7623" s="112">
        <f t="shared" ref="I7623:O7624" si="2719">SUM(I7624)</f>
        <v>11259</v>
      </c>
      <c r="J7623" s="112">
        <f t="shared" si="2719"/>
        <v>9497</v>
      </c>
      <c r="K7623" s="112">
        <f t="shared" si="2719"/>
        <v>0</v>
      </c>
      <c r="L7623" s="112">
        <f t="shared" si="2690"/>
        <v>4310</v>
      </c>
      <c r="M7623" s="112">
        <f t="shared" si="2719"/>
        <v>1603</v>
      </c>
      <c r="N7623" s="112">
        <f t="shared" si="2719"/>
        <v>1351</v>
      </c>
      <c r="O7623" s="112">
        <f t="shared" si="2719"/>
        <v>1356</v>
      </c>
      <c r="P7623" s="112">
        <f t="shared" si="2692"/>
        <v>4310</v>
      </c>
      <c r="Q7623" s="112">
        <f t="shared" si="2693"/>
        <v>45.382752448141517</v>
      </c>
      <c r="R7623" s="35"/>
    </row>
    <row r="7624" spans="1:18" s="28" customFormat="1" x14ac:dyDescent="0.3">
      <c r="A7624" s="44">
        <v>35</v>
      </c>
      <c r="B7624" s="40" t="s">
        <v>154</v>
      </c>
      <c r="C7624" s="44" t="s">
        <v>2686</v>
      </c>
      <c r="D7624" s="44">
        <v>3502000</v>
      </c>
      <c r="E7624" s="49" t="s">
        <v>2703</v>
      </c>
      <c r="F7624" s="49" t="s">
        <v>0</v>
      </c>
      <c r="G7624" s="49" t="s">
        <v>0</v>
      </c>
      <c r="H7624" s="19" t="s">
        <v>42</v>
      </c>
      <c r="I7624" s="104">
        <f t="shared" si="2719"/>
        <v>11259</v>
      </c>
      <c r="J7624" s="104">
        <f t="shared" si="2719"/>
        <v>9497</v>
      </c>
      <c r="K7624" s="104">
        <f t="shared" si="2719"/>
        <v>0</v>
      </c>
      <c r="L7624" s="104">
        <f t="shared" si="2690"/>
        <v>4310</v>
      </c>
      <c r="M7624" s="104">
        <f t="shared" si="2719"/>
        <v>1603</v>
      </c>
      <c r="N7624" s="104">
        <f t="shared" si="2719"/>
        <v>1351</v>
      </c>
      <c r="O7624" s="104">
        <f t="shared" si="2719"/>
        <v>1356</v>
      </c>
      <c r="P7624" s="104">
        <f t="shared" si="2692"/>
        <v>4310</v>
      </c>
      <c r="Q7624" s="104">
        <f t="shared" si="2693"/>
        <v>45.382752448141517</v>
      </c>
      <c r="R7624" s="35"/>
    </row>
    <row r="7625" spans="1:18" s="28" customFormat="1" x14ac:dyDescent="0.3">
      <c r="A7625" s="44">
        <v>35</v>
      </c>
      <c r="B7625" s="40" t="s">
        <v>154</v>
      </c>
      <c r="C7625" s="44" t="s">
        <v>2686</v>
      </c>
      <c r="D7625" s="44">
        <v>3502000</v>
      </c>
      <c r="E7625" s="88" t="s">
        <v>3046</v>
      </c>
      <c r="F7625" s="44" t="s">
        <v>0</v>
      </c>
      <c r="G7625" s="81" t="s">
        <v>3073</v>
      </c>
      <c r="H7625" s="39" t="s">
        <v>44</v>
      </c>
      <c r="I7625" s="108">
        <f>SUM(I7771,I7862,I8785)</f>
        <v>11259</v>
      </c>
      <c r="J7625" s="108">
        <f>SUM(J7771,J7862,J8785)</f>
        <v>9497</v>
      </c>
      <c r="K7625" s="108">
        <f>SUM(K7771,K7862,K8785)</f>
        <v>0</v>
      </c>
      <c r="L7625" s="108">
        <f t="shared" si="2690"/>
        <v>4310</v>
      </c>
      <c r="M7625" s="108">
        <f>SUM(M7771,M7862,M8785)</f>
        <v>1603</v>
      </c>
      <c r="N7625" s="108">
        <f t="shared" ref="N7625:O7625" si="2720">SUM(N7771,N7862,N8785)</f>
        <v>1351</v>
      </c>
      <c r="O7625" s="108">
        <f t="shared" si="2720"/>
        <v>1356</v>
      </c>
      <c r="P7625" s="108">
        <f t="shared" si="2692"/>
        <v>4310</v>
      </c>
      <c r="Q7625" s="108">
        <f t="shared" si="2693"/>
        <v>45.382752448141517</v>
      </c>
      <c r="R7625" s="35"/>
    </row>
    <row r="7626" spans="1:18" s="34" customFormat="1" ht="20.399999999999999" x14ac:dyDescent="0.3">
      <c r="A7626" s="43" t="s">
        <v>0</v>
      </c>
      <c r="B7626" s="43" t="s">
        <v>0</v>
      </c>
      <c r="C7626" s="43" t="s">
        <v>0</v>
      </c>
      <c r="D7626" s="49" t="s">
        <v>0</v>
      </c>
      <c r="E7626" s="49" t="s">
        <v>0</v>
      </c>
      <c r="F7626" s="49" t="s">
        <v>0</v>
      </c>
      <c r="G7626" s="49" t="s">
        <v>0</v>
      </c>
      <c r="H7626" s="21" t="s">
        <v>53</v>
      </c>
      <c r="I7626" s="112">
        <f t="shared" ref="I7626:O7626" si="2721">SUM(I7627)</f>
        <v>8424900</v>
      </c>
      <c r="J7626" s="112">
        <f t="shared" si="2721"/>
        <v>651897</v>
      </c>
      <c r="K7626" s="112">
        <f t="shared" si="2721"/>
        <v>0</v>
      </c>
      <c r="L7626" s="112">
        <f t="shared" si="2690"/>
        <v>46500</v>
      </c>
      <c r="M7626" s="112">
        <f t="shared" si="2721"/>
        <v>0</v>
      </c>
      <c r="N7626" s="112">
        <f t="shared" si="2721"/>
        <v>0</v>
      </c>
      <c r="O7626" s="112">
        <f t="shared" si="2721"/>
        <v>46500</v>
      </c>
      <c r="P7626" s="112">
        <f t="shared" si="2692"/>
        <v>46500</v>
      </c>
      <c r="Q7626" s="112">
        <f t="shared" si="2693"/>
        <v>7.1330286839792176</v>
      </c>
      <c r="R7626" s="35"/>
    </row>
    <row r="7627" spans="1:18" s="28" customFormat="1" x14ac:dyDescent="0.3">
      <c r="A7627" s="44">
        <v>35</v>
      </c>
      <c r="B7627" s="40" t="s">
        <v>154</v>
      </c>
      <c r="C7627" s="44" t="s">
        <v>2686</v>
      </c>
      <c r="D7627" s="44">
        <v>3502000</v>
      </c>
      <c r="E7627" s="49" t="s">
        <v>2696</v>
      </c>
      <c r="F7627" s="49" t="s">
        <v>0</v>
      </c>
      <c r="G7627" s="49" t="s">
        <v>0</v>
      </c>
      <c r="H7627" s="19" t="s">
        <v>46</v>
      </c>
      <c r="I7627" s="104">
        <f>SUM(I7628:I7633)</f>
        <v>8424900</v>
      </c>
      <c r="J7627" s="104">
        <f>SUM(J7628:J7633)</f>
        <v>651897</v>
      </c>
      <c r="K7627" s="104">
        <f>SUM(K7628:K7633)</f>
        <v>0</v>
      </c>
      <c r="L7627" s="104">
        <f t="shared" si="2690"/>
        <v>46500</v>
      </c>
      <c r="M7627" s="104">
        <f>SUM(M7628:M7633)</f>
        <v>0</v>
      </c>
      <c r="N7627" s="104">
        <f t="shared" ref="N7627:O7627" si="2722">SUM(N7628:N7633)</f>
        <v>0</v>
      </c>
      <c r="O7627" s="104">
        <f t="shared" si="2722"/>
        <v>46500</v>
      </c>
      <c r="P7627" s="104">
        <f t="shared" si="2692"/>
        <v>46500</v>
      </c>
      <c r="Q7627" s="104">
        <f t="shared" si="2693"/>
        <v>7.1330286839792176</v>
      </c>
      <c r="R7627" s="35"/>
    </row>
    <row r="7628" spans="1:18" s="28" customFormat="1" x14ac:dyDescent="0.3">
      <c r="A7628" s="44">
        <v>35</v>
      </c>
      <c r="B7628" s="40" t="s">
        <v>154</v>
      </c>
      <c r="C7628" s="44" t="s">
        <v>2686</v>
      </c>
      <c r="D7628" s="44">
        <v>3502000</v>
      </c>
      <c r="E7628" s="88" t="s">
        <v>3042</v>
      </c>
      <c r="F7628" s="44" t="s">
        <v>0</v>
      </c>
      <c r="G7628" s="81" t="s">
        <v>3073</v>
      </c>
      <c r="H7628" s="39" t="s">
        <v>47</v>
      </c>
      <c r="I7628" s="108">
        <f>SUM(I7963)</f>
        <v>0</v>
      </c>
      <c r="J7628" s="108">
        <f>SUM(J7963)</f>
        <v>0</v>
      </c>
      <c r="K7628" s="108">
        <f>SUM(K7963)</f>
        <v>0</v>
      </c>
      <c r="L7628" s="108">
        <f t="shared" si="2690"/>
        <v>0</v>
      </c>
      <c r="M7628" s="108">
        <f>SUM(M7963)</f>
        <v>0</v>
      </c>
      <c r="N7628" s="108">
        <f t="shared" ref="N7628:O7628" si="2723">SUM(N7963)</f>
        <v>0</v>
      </c>
      <c r="O7628" s="108">
        <f t="shared" si="2723"/>
        <v>0</v>
      </c>
      <c r="P7628" s="108">
        <f t="shared" si="2692"/>
        <v>0</v>
      </c>
      <c r="Q7628" s="108" t="str">
        <f t="shared" si="2693"/>
        <v>-</v>
      </c>
      <c r="R7628" s="35"/>
    </row>
    <row r="7629" spans="1:18" s="28" customFormat="1" x14ac:dyDescent="0.3">
      <c r="A7629" s="44">
        <v>35</v>
      </c>
      <c r="B7629" s="40" t="s">
        <v>154</v>
      </c>
      <c r="C7629" s="44" t="s">
        <v>2686</v>
      </c>
      <c r="D7629" s="44">
        <v>3502000</v>
      </c>
      <c r="E7629" s="88" t="s">
        <v>3039</v>
      </c>
      <c r="F7629" s="44" t="s">
        <v>0</v>
      </c>
      <c r="G7629" s="81" t="s">
        <v>3073</v>
      </c>
      <c r="H7629" s="39" t="s">
        <v>48</v>
      </c>
      <c r="I7629" s="108">
        <f>SUM(I7687,I8376,I8467)</f>
        <v>2080010</v>
      </c>
      <c r="J7629" s="108">
        <f>SUM(J7687,J8376,J8467)</f>
        <v>500000</v>
      </c>
      <c r="K7629" s="108">
        <f>SUM(K7687,K8376,K8467)</f>
        <v>0</v>
      </c>
      <c r="L7629" s="108">
        <f t="shared" si="2690"/>
        <v>0</v>
      </c>
      <c r="M7629" s="108">
        <f>SUM(M7687,M8376,M8467)</f>
        <v>0</v>
      </c>
      <c r="N7629" s="108">
        <f t="shared" ref="N7629:O7629" si="2724">SUM(N7687,N8376,N8467)</f>
        <v>0</v>
      </c>
      <c r="O7629" s="108">
        <f t="shared" si="2724"/>
        <v>0</v>
      </c>
      <c r="P7629" s="108">
        <f t="shared" si="2692"/>
        <v>0</v>
      </c>
      <c r="Q7629" s="108">
        <f t="shared" si="2693"/>
        <v>0</v>
      </c>
      <c r="R7629" s="35"/>
    </row>
    <row r="7630" spans="1:18" s="28" customFormat="1" x14ac:dyDescent="0.3">
      <c r="A7630" s="44">
        <v>35</v>
      </c>
      <c r="B7630" s="40" t="s">
        <v>154</v>
      </c>
      <c r="C7630" s="44" t="s">
        <v>2686</v>
      </c>
      <c r="D7630" s="44">
        <v>3502000</v>
      </c>
      <c r="E7630" s="88" t="s">
        <v>3022</v>
      </c>
      <c r="F7630" s="44" t="s">
        <v>0</v>
      </c>
      <c r="G7630" s="81" t="s">
        <v>3073</v>
      </c>
      <c r="H7630" s="39" t="s">
        <v>49</v>
      </c>
      <c r="I7630" s="108">
        <f>SUM(I7689,I7734,I7774,I7819,I7865,I7910,I7964,I8006,I8050,I8096,I8141,I8185,I8229,I8271,I8330,I8377,I8423,I8468,I8513,I8557,I8602,I8648,I8693,I8739,I8788,I8834,I8878,I8918,I8954)</f>
        <v>3474682</v>
      </c>
      <c r="J7630" s="108">
        <f>SUM(J7689,J7734,J7774,J7819,J7865,J7910,J7964,J8006,J8050,J8096,J8141,J8185,J8229,J8271,J8330,J8377,J8423,J8468,J8513,J8557,J8602,J8648,J8693,J8739,J8788,J8834,J8878,J8918,J8954)</f>
        <v>141897</v>
      </c>
      <c r="K7630" s="108">
        <f>SUM(K7689,K7734,K7774,K7819,K7865,K7910,K7964,K8006,K8050,K8096,K8141,K8185,K8229,K8271,K8330,K8377,K8423,K8468,K8513,K8557,K8602,K8648,K8693,K8739,K8788,K8834,K8878,K8918,K8954)</f>
        <v>0</v>
      </c>
      <c r="L7630" s="108">
        <f t="shared" si="2690"/>
        <v>46500</v>
      </c>
      <c r="M7630" s="108">
        <f>SUM(M7689,M7734,M7774,M7819,M7865,M7910,M7964,M8006,M8050,M8096,M8141,M8185,M8229,M8271,M8330,M8377,M8423,M8468,M8513,M8557,M8602,M8648,M8693,M8739,M8788,M8834,M8878,M8918,M8954)</f>
        <v>0</v>
      </c>
      <c r="N7630" s="108">
        <f t="shared" ref="N7630:O7630" si="2725">SUM(N7689,N7734,N7774,N7819,N7865,N7910,N7964,N8006,N8050,N8096,N8141,N8185,N8229,N8271,N8330,N8377,N8423,N8468,N8513,N8557,N8602,N8648,N8693,N8739,N8788,N8834,N8878,N8918,N8954)</f>
        <v>0</v>
      </c>
      <c r="O7630" s="108">
        <f t="shared" si="2725"/>
        <v>46500</v>
      </c>
      <c r="P7630" s="108">
        <f t="shared" si="2692"/>
        <v>46500</v>
      </c>
      <c r="Q7630" s="108">
        <f t="shared" si="2693"/>
        <v>32.770248842470238</v>
      </c>
      <c r="R7630" s="35"/>
    </row>
    <row r="7631" spans="1:18" s="28" customFormat="1" x14ac:dyDescent="0.3">
      <c r="A7631" s="44">
        <v>35</v>
      </c>
      <c r="B7631" s="40" t="s">
        <v>154</v>
      </c>
      <c r="C7631" s="44" t="s">
        <v>2686</v>
      </c>
      <c r="D7631" s="44">
        <v>3502000</v>
      </c>
      <c r="E7631" s="88" t="s">
        <v>3049</v>
      </c>
      <c r="F7631" s="44" t="s">
        <v>0</v>
      </c>
      <c r="G7631" s="81" t="s">
        <v>3073</v>
      </c>
      <c r="H7631" s="39" t="s">
        <v>50</v>
      </c>
      <c r="I7631" s="108">
        <f>SUM(I8378,I8649,I8694)</f>
        <v>105510</v>
      </c>
      <c r="J7631" s="108">
        <f>SUM(J8378,J8649,J8694)</f>
        <v>0</v>
      </c>
      <c r="K7631" s="108">
        <f>SUM(K8378,K8649,K8694)</f>
        <v>0</v>
      </c>
      <c r="L7631" s="108">
        <f t="shared" si="2690"/>
        <v>0</v>
      </c>
      <c r="M7631" s="108">
        <f>SUM(M8378,M8649,M8694)</f>
        <v>0</v>
      </c>
      <c r="N7631" s="108">
        <f t="shared" ref="N7631:O7631" si="2726">SUM(N8378,N8649,N8694)</f>
        <v>0</v>
      </c>
      <c r="O7631" s="108">
        <f t="shared" si="2726"/>
        <v>0</v>
      </c>
      <c r="P7631" s="108">
        <f t="shared" si="2692"/>
        <v>0</v>
      </c>
      <c r="Q7631" s="108" t="str">
        <f t="shared" si="2693"/>
        <v>-</v>
      </c>
      <c r="R7631" s="35"/>
    </row>
    <row r="7632" spans="1:18" s="28" customFormat="1" x14ac:dyDescent="0.3">
      <c r="A7632" s="44">
        <v>35</v>
      </c>
      <c r="B7632" s="40" t="s">
        <v>154</v>
      </c>
      <c r="C7632" s="44" t="s">
        <v>2686</v>
      </c>
      <c r="D7632" s="44">
        <v>3502000</v>
      </c>
      <c r="E7632" s="88" t="s">
        <v>3025</v>
      </c>
      <c r="F7632" s="44" t="s">
        <v>0</v>
      </c>
      <c r="G7632" s="81" t="s">
        <v>3073</v>
      </c>
      <c r="H7632" s="39" t="s">
        <v>51</v>
      </c>
      <c r="I7632" s="108">
        <f>SUM(I7690,I7820,I7866,I7965,I8051,I8097,I8142,I8186,I8331,I8379,I8469,I8603,I8695,I8740,I8789,I8879)</f>
        <v>173711</v>
      </c>
      <c r="J7632" s="108">
        <f>SUM(J7690,J7820,J7866,J7965,J8051,J8097,J8142,J8186,J8331,J8379,J8469,J8603,J8695,J8740,J8789,J8879)</f>
        <v>10000</v>
      </c>
      <c r="K7632" s="108">
        <f>SUM(K7690,K7820,K7866,K7965,K8051,K8097,K8142,K8186,K8331,K8379,K8469,K8603,K8695,K8740,K8789,K8879)</f>
        <v>0</v>
      </c>
      <c r="L7632" s="108">
        <f t="shared" si="2690"/>
        <v>0</v>
      </c>
      <c r="M7632" s="108">
        <f>SUM(M7690,M7820,M7866,M7965,M8051,M8097,M8142,M8186,M8331,M8379,M8469,M8603,M8695,M8740,M8789,M8879)</f>
        <v>0</v>
      </c>
      <c r="N7632" s="108">
        <f t="shared" ref="N7632:O7632" si="2727">SUM(N7690,N7820,N7866,N7965,N8051,N8097,N8142,N8186,N8331,N8379,N8469,N8603,N8695,N8740,N8789,N8879)</f>
        <v>0</v>
      </c>
      <c r="O7632" s="108">
        <f t="shared" si="2727"/>
        <v>0</v>
      </c>
      <c r="P7632" s="108">
        <f t="shared" si="2692"/>
        <v>0</v>
      </c>
      <c r="Q7632" s="108">
        <f t="shared" si="2693"/>
        <v>0</v>
      </c>
      <c r="R7632" s="35"/>
    </row>
    <row r="7633" spans="1:18" s="28" customFormat="1" x14ac:dyDescent="0.3">
      <c r="A7633" s="44">
        <v>35</v>
      </c>
      <c r="B7633" s="40" t="s">
        <v>154</v>
      </c>
      <c r="C7633" s="44" t="s">
        <v>2686</v>
      </c>
      <c r="D7633" s="44">
        <v>3502000</v>
      </c>
      <c r="E7633" s="88" t="s">
        <v>3037</v>
      </c>
      <c r="F7633" s="44" t="s">
        <v>0</v>
      </c>
      <c r="G7633" s="81" t="s">
        <v>3073</v>
      </c>
      <c r="H7633" s="39" t="s">
        <v>52</v>
      </c>
      <c r="I7633" s="108">
        <f>SUM(I7693,I7821,I7911,I7966,I8007,I8052,I8098,I8143,I8187,I8230,I8272,I8332,I8380,I8424,I8470,I8558,I8604,I8650,I8696,I8741,I8790,I8880)</f>
        <v>2590987</v>
      </c>
      <c r="J7633" s="108">
        <f>SUM(J7693,J7821,J7911,J7966,J8007,J8052,J8098,J8143,J8187,J8230,J8272,J8332,J8380,J8424,J8470,J8558,J8604,J8650,J8696,J8741,J8790,J8880)</f>
        <v>0</v>
      </c>
      <c r="K7633" s="108">
        <f>SUM(K7693,K7821,K7911,K7966,K8007,K8052,K8098,K8143,K8187,K8230,K8272,K8332,K8380,K8424,K8470,K8558,K8604,K8650,K8696,K8741,K8790,K8880)</f>
        <v>0</v>
      </c>
      <c r="L7633" s="108">
        <f t="shared" si="2690"/>
        <v>0</v>
      </c>
      <c r="M7633" s="108">
        <f>SUM(M7693,M7821,M7911,M7966,M8007,M8052,M8098,M8143,M8187,M8230,M8272,M8332,M8380,M8424,M8470,M8558,M8604,M8650,M8696,M8741,M8790,M8880)</f>
        <v>0</v>
      </c>
      <c r="N7633" s="108">
        <f t="shared" ref="N7633:O7633" si="2728">SUM(N7693,N7821,N7911,N7966,N8007,N8052,N8098,N8143,N8187,N8230,N8272,N8332,N8380,N8424,N8470,N8558,N8604,N8650,N8696,N8741,N8790,N8880)</f>
        <v>0</v>
      </c>
      <c r="O7633" s="108">
        <f t="shared" si="2728"/>
        <v>0</v>
      </c>
      <c r="P7633" s="108">
        <f t="shared" si="2692"/>
        <v>0</v>
      </c>
      <c r="Q7633" s="108" t="str">
        <f t="shared" si="2693"/>
        <v>-</v>
      </c>
      <c r="R7633" s="35"/>
    </row>
    <row r="7634" spans="1:18" s="34" customFormat="1" ht="20.399999999999999" x14ac:dyDescent="0.3">
      <c r="A7634" s="43" t="s">
        <v>0</v>
      </c>
      <c r="B7634" s="43" t="s">
        <v>0</v>
      </c>
      <c r="C7634" s="43" t="s">
        <v>0</v>
      </c>
      <c r="D7634" s="49" t="s">
        <v>0</v>
      </c>
      <c r="E7634" s="49" t="s">
        <v>0</v>
      </c>
      <c r="F7634" s="49" t="s">
        <v>0</v>
      </c>
      <c r="G7634" s="49" t="s">
        <v>0</v>
      </c>
      <c r="H7634" s="21" t="s">
        <v>61</v>
      </c>
      <c r="I7634" s="112">
        <f t="shared" ref="I7634:O7635" si="2729">SUM(I7635)</f>
        <v>554813</v>
      </c>
      <c r="J7634" s="112">
        <f t="shared" si="2729"/>
        <v>408812</v>
      </c>
      <c r="K7634" s="112">
        <f t="shared" si="2729"/>
        <v>0</v>
      </c>
      <c r="L7634" s="112">
        <f t="shared" si="2690"/>
        <v>127190</v>
      </c>
      <c r="M7634" s="112">
        <f t="shared" si="2729"/>
        <v>41667</v>
      </c>
      <c r="N7634" s="112">
        <f t="shared" si="2729"/>
        <v>42760</v>
      </c>
      <c r="O7634" s="112">
        <f t="shared" si="2729"/>
        <v>42763</v>
      </c>
      <c r="P7634" s="112">
        <f t="shared" si="2692"/>
        <v>127190</v>
      </c>
      <c r="Q7634" s="112">
        <f t="shared" si="2693"/>
        <v>31.112100427580401</v>
      </c>
      <c r="R7634" s="35"/>
    </row>
    <row r="7635" spans="1:18" s="28" customFormat="1" x14ac:dyDescent="0.3">
      <c r="A7635" s="44">
        <v>35</v>
      </c>
      <c r="B7635" s="40" t="s">
        <v>154</v>
      </c>
      <c r="C7635" s="44" t="s">
        <v>2686</v>
      </c>
      <c r="D7635" s="44">
        <v>3502000</v>
      </c>
      <c r="E7635" s="49" t="s">
        <v>2704</v>
      </c>
      <c r="F7635" s="49" t="s">
        <v>0</v>
      </c>
      <c r="G7635" s="49" t="s">
        <v>0</v>
      </c>
      <c r="H7635" s="19" t="s">
        <v>58</v>
      </c>
      <c r="I7635" s="104">
        <f t="shared" si="2729"/>
        <v>554813</v>
      </c>
      <c r="J7635" s="104">
        <f t="shared" si="2729"/>
        <v>408812</v>
      </c>
      <c r="K7635" s="104">
        <f t="shared" si="2729"/>
        <v>0</v>
      </c>
      <c r="L7635" s="104">
        <f t="shared" si="2690"/>
        <v>127190</v>
      </c>
      <c r="M7635" s="104">
        <f t="shared" si="2729"/>
        <v>41667</v>
      </c>
      <c r="N7635" s="104">
        <f t="shared" si="2729"/>
        <v>42760</v>
      </c>
      <c r="O7635" s="104">
        <f t="shared" si="2729"/>
        <v>42763</v>
      </c>
      <c r="P7635" s="104">
        <f t="shared" si="2692"/>
        <v>127190</v>
      </c>
      <c r="Q7635" s="104">
        <f t="shared" si="2693"/>
        <v>31.112100427580401</v>
      </c>
      <c r="R7635" s="35"/>
    </row>
    <row r="7636" spans="1:18" s="28" customFormat="1" x14ac:dyDescent="0.3">
      <c r="A7636" s="44">
        <v>35</v>
      </c>
      <c r="B7636" s="40" t="s">
        <v>154</v>
      </c>
      <c r="C7636" s="44" t="s">
        <v>2686</v>
      </c>
      <c r="D7636" s="44">
        <v>3502000</v>
      </c>
      <c r="E7636" s="88" t="s">
        <v>3048</v>
      </c>
      <c r="F7636" s="44" t="s">
        <v>0</v>
      </c>
      <c r="G7636" s="81" t="s">
        <v>3073</v>
      </c>
      <c r="H7636" s="39" t="s">
        <v>60</v>
      </c>
      <c r="I7636" s="108">
        <f>SUM(I7777,I7869,I8793)</f>
        <v>554813</v>
      </c>
      <c r="J7636" s="108">
        <f>SUM(J7777,J7869,J8793)</f>
        <v>408812</v>
      </c>
      <c r="K7636" s="108">
        <f>SUM(K7777,K7869,K8793)</f>
        <v>0</v>
      </c>
      <c r="L7636" s="108">
        <f t="shared" si="2690"/>
        <v>127190</v>
      </c>
      <c r="M7636" s="108">
        <f>SUM(M7777,M7869,M8793)</f>
        <v>41667</v>
      </c>
      <c r="N7636" s="108">
        <f t="shared" ref="N7636:O7636" si="2730">SUM(N7777,N7869,N8793)</f>
        <v>42760</v>
      </c>
      <c r="O7636" s="108">
        <f t="shared" si="2730"/>
        <v>42763</v>
      </c>
      <c r="P7636" s="108">
        <f t="shared" si="2692"/>
        <v>127190</v>
      </c>
      <c r="Q7636" s="108">
        <f t="shared" si="2693"/>
        <v>31.112100427580401</v>
      </c>
      <c r="R7636" s="35"/>
    </row>
    <row r="7637" spans="1:18" s="34" customFormat="1" x14ac:dyDescent="0.3">
      <c r="A7637" s="49" t="s">
        <v>0</v>
      </c>
      <c r="B7637" s="49" t="s">
        <v>0</v>
      </c>
      <c r="C7637" s="49" t="s">
        <v>0</v>
      </c>
      <c r="D7637" s="49" t="s">
        <v>0</v>
      </c>
      <c r="E7637" s="49" t="s">
        <v>0</v>
      </c>
      <c r="F7637" s="49" t="s">
        <v>0</v>
      </c>
      <c r="G7637" s="49" t="s">
        <v>0</v>
      </c>
      <c r="H7637" s="21" t="s">
        <v>2697</v>
      </c>
      <c r="I7637" s="112">
        <f>SUM(I7594,I7615,I7620,I7623,I7626,I7634)</f>
        <v>160689234</v>
      </c>
      <c r="J7637" s="112">
        <f>SUM(J7594,J7615,J7620,J7623,J7626,J7634)</f>
        <v>124944588</v>
      </c>
      <c r="K7637" s="112">
        <f>SUM(K7594,K7615,K7620,K7623,K7626,K7634)</f>
        <v>0</v>
      </c>
      <c r="L7637" s="112">
        <f t="shared" si="2690"/>
        <v>31622920</v>
      </c>
      <c r="M7637" s="112">
        <f>SUM(M7594,M7615,M7620,M7623,M7626,M7634)</f>
        <v>9843711</v>
      </c>
      <c r="N7637" s="112">
        <f t="shared" ref="N7637:O7637" si="2731">SUM(N7594,N7615,N7620,N7623,N7626,N7634)</f>
        <v>11030923</v>
      </c>
      <c r="O7637" s="112">
        <f t="shared" si="2731"/>
        <v>10748286</v>
      </c>
      <c r="P7637" s="112">
        <f t="shared" si="2692"/>
        <v>31622920</v>
      </c>
      <c r="Q7637" s="112">
        <f t="shared" si="2693"/>
        <v>25.309555624770237</v>
      </c>
      <c r="R7637" s="35"/>
    </row>
    <row r="7638" spans="1:18" s="28" customFormat="1" ht="15" thickBot="1" x14ac:dyDescent="0.35">
      <c r="A7638" s="83" t="s">
        <v>0</v>
      </c>
      <c r="B7638" s="83" t="s">
        <v>0</v>
      </c>
      <c r="C7638" s="83" t="s">
        <v>0</v>
      </c>
      <c r="D7638" s="83" t="s">
        <v>0</v>
      </c>
      <c r="E7638" s="83" t="s">
        <v>0</v>
      </c>
      <c r="F7638" s="83" t="s">
        <v>0</v>
      </c>
      <c r="G7638" s="83" t="s">
        <v>0</v>
      </c>
      <c r="H7638" s="19" t="s">
        <v>152</v>
      </c>
      <c r="I7638" s="109">
        <f>I8964</f>
        <v>2816</v>
      </c>
      <c r="J7638" s="109">
        <f>J8964</f>
        <v>2816</v>
      </c>
      <c r="K7638" s="109"/>
      <c r="L7638" s="109"/>
      <c r="M7638" s="109"/>
      <c r="N7638" s="109"/>
      <c r="O7638" s="109"/>
      <c r="P7638" s="109"/>
      <c r="Q7638" s="109"/>
      <c r="R7638" s="35"/>
    </row>
    <row r="7639" spans="1:18" s="34" customFormat="1" ht="31.2" thickBot="1" x14ac:dyDescent="0.35">
      <c r="A7639" s="127" t="s">
        <v>0</v>
      </c>
      <c r="B7639" s="127" t="s">
        <v>0</v>
      </c>
      <c r="C7639" s="127" t="s">
        <v>0</v>
      </c>
      <c r="D7639" s="127" t="s">
        <v>0</v>
      </c>
      <c r="E7639" s="127" t="s">
        <v>0</v>
      </c>
      <c r="F7639" s="127" t="s">
        <v>0</v>
      </c>
      <c r="G7639" s="127" t="s">
        <v>0</v>
      </c>
      <c r="H7639" s="29" t="s">
        <v>63</v>
      </c>
      <c r="I7639" s="124" t="s">
        <v>3013</v>
      </c>
      <c r="J7639" s="124" t="s">
        <v>2</v>
      </c>
      <c r="K7639" s="124" t="s">
        <v>3097</v>
      </c>
      <c r="L7639" s="124" t="s">
        <v>3097</v>
      </c>
      <c r="M7639" s="124" t="s">
        <v>3098</v>
      </c>
      <c r="N7639" s="124" t="s">
        <v>3099</v>
      </c>
      <c r="O7639" s="124" t="s">
        <v>3100</v>
      </c>
      <c r="P7639" s="124" t="s">
        <v>3097</v>
      </c>
      <c r="Q7639" s="126" t="s">
        <v>3101</v>
      </c>
      <c r="R7639" s="35"/>
    </row>
    <row r="7640" spans="1:18" s="28" customFormat="1" x14ac:dyDescent="0.3">
      <c r="A7640" s="130"/>
      <c r="B7640" s="130"/>
      <c r="C7640" s="130"/>
      <c r="D7640" s="130"/>
      <c r="E7640" s="130"/>
      <c r="F7640" s="130"/>
      <c r="G7640" s="130"/>
      <c r="H7640" s="23" t="s">
        <v>0</v>
      </c>
      <c r="I7640" s="103">
        <v>1</v>
      </c>
      <c r="J7640" s="103">
        <v>2</v>
      </c>
      <c r="K7640" s="103">
        <v>3</v>
      </c>
      <c r="L7640" s="103" t="s">
        <v>3</v>
      </c>
      <c r="M7640" s="103">
        <v>5</v>
      </c>
      <c r="N7640" s="103">
        <v>6</v>
      </c>
      <c r="O7640" s="103">
        <v>7</v>
      </c>
      <c r="P7640" s="103" t="s">
        <v>3102</v>
      </c>
      <c r="Q7640" s="103">
        <v>9</v>
      </c>
      <c r="R7640" s="35"/>
    </row>
    <row r="7641" spans="1:18" s="28" customFormat="1" x14ac:dyDescent="0.3">
      <c r="A7641" s="130"/>
      <c r="B7641" s="130"/>
      <c r="C7641" s="130"/>
      <c r="D7641" s="130"/>
      <c r="E7641" s="130"/>
      <c r="F7641" s="130"/>
      <c r="G7641" s="130"/>
      <c r="H7641" s="2" t="s">
        <v>101</v>
      </c>
      <c r="I7641" s="110">
        <f>SUM(I7637)</f>
        <v>160689234</v>
      </c>
      <c r="J7641" s="110">
        <f>SUM(J7637)</f>
        <v>124944588</v>
      </c>
      <c r="K7641" s="110">
        <f>SUM(K7637)</f>
        <v>0</v>
      </c>
      <c r="L7641" s="110">
        <f t="shared" si="2690"/>
        <v>31622920</v>
      </c>
      <c r="M7641" s="110">
        <f>SUM(M7637)</f>
        <v>9843711</v>
      </c>
      <c r="N7641" s="110">
        <f t="shared" ref="N7641:O7641" si="2732">SUM(N7637)</f>
        <v>11030923</v>
      </c>
      <c r="O7641" s="110">
        <f t="shared" si="2732"/>
        <v>10748286</v>
      </c>
      <c r="P7641" s="110">
        <f t="shared" si="2692"/>
        <v>31622920</v>
      </c>
      <c r="Q7641" s="110">
        <f t="shared" si="2693"/>
        <v>25.309555624770237</v>
      </c>
      <c r="R7641" s="35"/>
    </row>
    <row r="7642" spans="1:18" s="28" customFormat="1" x14ac:dyDescent="0.3">
      <c r="A7642" s="130"/>
      <c r="B7642" s="130"/>
      <c r="C7642" s="130"/>
      <c r="D7642" s="130"/>
      <c r="E7642" s="130"/>
      <c r="F7642" s="130"/>
      <c r="G7642" s="130"/>
      <c r="H7642" s="3" t="s">
        <v>62</v>
      </c>
      <c r="I7642" s="105">
        <f>SUM(I7641)</f>
        <v>160689234</v>
      </c>
      <c r="J7642" s="105">
        <f>SUM(J7641)</f>
        <v>124944588</v>
      </c>
      <c r="K7642" s="105">
        <f>SUM(K7641)</f>
        <v>0</v>
      </c>
      <c r="L7642" s="105">
        <f t="shared" si="2690"/>
        <v>31622920</v>
      </c>
      <c r="M7642" s="105">
        <f>SUM(M7641)</f>
        <v>9843711</v>
      </c>
      <c r="N7642" s="105">
        <f t="shared" ref="N7642:O7642" si="2733">SUM(N7641)</f>
        <v>11030923</v>
      </c>
      <c r="O7642" s="105">
        <f t="shared" si="2733"/>
        <v>10748286</v>
      </c>
      <c r="P7642" s="105">
        <f t="shared" si="2692"/>
        <v>31622920</v>
      </c>
      <c r="Q7642" s="105">
        <f t="shared" si="2693"/>
        <v>25.309555624770237</v>
      </c>
      <c r="R7642" s="35"/>
    </row>
    <row r="7643" spans="1:18" s="28" customFormat="1" x14ac:dyDescent="0.3">
      <c r="A7643" s="131"/>
      <c r="B7643" s="131"/>
      <c r="C7643" s="131"/>
      <c r="D7643" s="131"/>
      <c r="E7643" s="131"/>
      <c r="F7643" s="131"/>
      <c r="G7643" s="131"/>
      <c r="I7643" s="113"/>
      <c r="J7643" s="113"/>
      <c r="K7643" s="113"/>
      <c r="L7643" s="113"/>
      <c r="M7643" s="113"/>
      <c r="N7643" s="113"/>
      <c r="O7643" s="113"/>
      <c r="P7643" s="113"/>
      <c r="Q7643" s="113"/>
      <c r="R7643" s="35"/>
    </row>
    <row r="7644" spans="1:18" s="28" customFormat="1" x14ac:dyDescent="0.3">
      <c r="A7644" s="83" t="s">
        <v>0</v>
      </c>
      <c r="B7644" s="83" t="s">
        <v>0</v>
      </c>
      <c r="C7644" s="83" t="s">
        <v>0</v>
      </c>
      <c r="D7644" s="83" t="s">
        <v>0</v>
      </c>
      <c r="E7644" s="83" t="s">
        <v>0</v>
      </c>
      <c r="F7644" s="83" t="s">
        <v>0</v>
      </c>
      <c r="G7644" s="83" t="s">
        <v>0</v>
      </c>
      <c r="H7644" s="27" t="s">
        <v>0</v>
      </c>
      <c r="I7644" s="111"/>
      <c r="J7644" s="111"/>
      <c r="K7644" s="111"/>
      <c r="L7644" s="111"/>
      <c r="M7644" s="111"/>
      <c r="N7644" s="111"/>
      <c r="O7644" s="111"/>
      <c r="P7644" s="111"/>
      <c r="Q7644" s="111"/>
      <c r="R7644" s="35"/>
    </row>
    <row r="7645" spans="1:18" s="34" customFormat="1" x14ac:dyDescent="0.3">
      <c r="A7645" s="49" t="s">
        <v>0</v>
      </c>
      <c r="B7645" s="49" t="s">
        <v>0</v>
      </c>
      <c r="C7645" s="49" t="s">
        <v>0</v>
      </c>
      <c r="D7645" s="49" t="s">
        <v>0</v>
      </c>
      <c r="E7645" s="49" t="s">
        <v>0</v>
      </c>
      <c r="F7645" s="49" t="s">
        <v>0</v>
      </c>
      <c r="G7645" s="49" t="s">
        <v>0</v>
      </c>
      <c r="H7645" s="21" t="s">
        <v>2051</v>
      </c>
      <c r="I7645" s="112">
        <f>SUM(I7637)</f>
        <v>160689234</v>
      </c>
      <c r="J7645" s="112">
        <f>SUM(J7637)</f>
        <v>124944588</v>
      </c>
      <c r="K7645" s="112">
        <f>SUM(K7637)</f>
        <v>0</v>
      </c>
      <c r="L7645" s="112">
        <f t="shared" si="2690"/>
        <v>31622920</v>
      </c>
      <c r="M7645" s="112">
        <f>SUM(M7637)</f>
        <v>9843711</v>
      </c>
      <c r="N7645" s="112">
        <f t="shared" ref="N7645:O7645" si="2734">SUM(N7637)</f>
        <v>11030923</v>
      </c>
      <c r="O7645" s="112">
        <f t="shared" si="2734"/>
        <v>10748286</v>
      </c>
      <c r="P7645" s="112">
        <f t="shared" si="2692"/>
        <v>31622920</v>
      </c>
      <c r="Q7645" s="112">
        <f t="shared" si="2693"/>
        <v>25.309555624770237</v>
      </c>
      <c r="R7645" s="35"/>
    </row>
    <row r="7646" spans="1:18" s="28" customFormat="1" x14ac:dyDescent="0.3">
      <c r="A7646" s="83" t="s">
        <v>0</v>
      </c>
      <c r="B7646" s="83" t="s">
        <v>0</v>
      </c>
      <c r="C7646" s="83" t="s">
        <v>0</v>
      </c>
      <c r="D7646" s="83" t="s">
        <v>0</v>
      </c>
      <c r="E7646" s="83" t="s">
        <v>0</v>
      </c>
      <c r="F7646" s="83" t="s">
        <v>0</v>
      </c>
      <c r="G7646" s="83" t="s">
        <v>0</v>
      </c>
      <c r="H7646" s="19" t="s">
        <v>152</v>
      </c>
      <c r="I7646" s="109">
        <f>I7638</f>
        <v>2816</v>
      </c>
      <c r="J7646" s="109">
        <f>J7638</f>
        <v>2816</v>
      </c>
      <c r="K7646" s="109"/>
      <c r="L7646" s="109"/>
      <c r="M7646" s="109"/>
      <c r="N7646" s="109"/>
      <c r="O7646" s="109"/>
      <c r="P7646" s="109"/>
      <c r="Q7646" s="109"/>
      <c r="R7646" s="35"/>
    </row>
    <row r="7647" spans="1:18" s="28" customFormat="1" x14ac:dyDescent="0.3">
      <c r="A7647" s="83" t="s">
        <v>0</v>
      </c>
      <c r="B7647" s="83" t="s">
        <v>0</v>
      </c>
      <c r="C7647" s="83" t="s">
        <v>0</v>
      </c>
      <c r="D7647" s="83" t="s">
        <v>0</v>
      </c>
      <c r="E7647" s="83" t="s">
        <v>0</v>
      </c>
      <c r="F7647" s="83" t="s">
        <v>0</v>
      </c>
      <c r="G7647" s="83" t="s">
        <v>0</v>
      </c>
      <c r="H7647" s="4" t="s">
        <v>0</v>
      </c>
      <c r="I7647" s="114"/>
      <c r="J7647" s="114"/>
      <c r="K7647" s="114"/>
      <c r="L7647" s="114"/>
      <c r="M7647" s="114"/>
      <c r="N7647" s="114"/>
      <c r="O7647" s="114"/>
      <c r="P7647" s="114"/>
      <c r="Q7647" s="114"/>
      <c r="R7647" s="35"/>
    </row>
    <row r="7648" spans="1:18" s="38" customFormat="1" ht="15" thickBot="1" x14ac:dyDescent="0.35">
      <c r="A7648" s="41">
        <v>35</v>
      </c>
      <c r="B7648" s="41" t="s">
        <v>154</v>
      </c>
      <c r="C7648" s="40" t="s">
        <v>0</v>
      </c>
      <c r="D7648" s="40" t="s">
        <v>0</v>
      </c>
      <c r="E7648" s="52" t="s">
        <v>0</v>
      </c>
      <c r="F7648" s="52" t="s">
        <v>0</v>
      </c>
      <c r="G7648" s="52" t="s">
        <v>0</v>
      </c>
      <c r="H7648" s="16" t="s">
        <v>0</v>
      </c>
      <c r="I7648" s="102"/>
      <c r="J7648" s="102"/>
      <c r="K7648" s="102"/>
      <c r="L7648" s="102"/>
      <c r="M7648" s="102"/>
      <c r="N7648" s="102"/>
      <c r="O7648" s="102"/>
      <c r="P7648" s="102"/>
      <c r="Q7648" s="102"/>
      <c r="R7648" s="35"/>
    </row>
    <row r="7649" spans="1:18" s="34" customFormat="1" ht="31.2" thickBot="1" x14ac:dyDescent="0.35">
      <c r="A7649" s="45" t="s">
        <v>112</v>
      </c>
      <c r="B7649" s="45" t="s">
        <v>113</v>
      </c>
      <c r="C7649" s="45" t="s">
        <v>114</v>
      </c>
      <c r="D7649" s="46" t="s">
        <v>0</v>
      </c>
      <c r="E7649" s="45" t="s">
        <v>3014</v>
      </c>
      <c r="F7649" s="45" t="s">
        <v>115</v>
      </c>
      <c r="G7649" s="45" t="s">
        <v>116</v>
      </c>
      <c r="H7649" s="29" t="s">
        <v>1</v>
      </c>
      <c r="I7649" s="124" t="s">
        <v>3013</v>
      </c>
      <c r="J7649" s="124" t="s">
        <v>2</v>
      </c>
      <c r="K7649" s="124" t="s">
        <v>3097</v>
      </c>
      <c r="L7649" s="124" t="s">
        <v>3097</v>
      </c>
      <c r="M7649" s="124" t="s">
        <v>3098</v>
      </c>
      <c r="N7649" s="124" t="s">
        <v>3099</v>
      </c>
      <c r="O7649" s="124" t="s">
        <v>3100</v>
      </c>
      <c r="P7649" s="124" t="s">
        <v>3097</v>
      </c>
      <c r="Q7649" s="126" t="s">
        <v>3101</v>
      </c>
      <c r="R7649" s="35"/>
    </row>
    <row r="7650" spans="1:18" s="38" customFormat="1" x14ac:dyDescent="0.3">
      <c r="A7650" s="50" t="s">
        <v>0</v>
      </c>
      <c r="B7650" s="50" t="s">
        <v>0</v>
      </c>
      <c r="C7650" s="50" t="s">
        <v>0</v>
      </c>
      <c r="D7650" s="51" t="s">
        <v>0</v>
      </c>
      <c r="E7650" s="51" t="s">
        <v>0</v>
      </c>
      <c r="F7650" s="86" t="s">
        <v>0</v>
      </c>
      <c r="G7650" s="87" t="s">
        <v>0</v>
      </c>
      <c r="H7650" s="8" t="s">
        <v>0</v>
      </c>
      <c r="I7650" s="103">
        <v>1</v>
      </c>
      <c r="J7650" s="103">
        <v>2</v>
      </c>
      <c r="K7650" s="103">
        <v>3</v>
      </c>
      <c r="L7650" s="103" t="s">
        <v>3</v>
      </c>
      <c r="M7650" s="103">
        <v>5</v>
      </c>
      <c r="N7650" s="103">
        <v>6</v>
      </c>
      <c r="O7650" s="103">
        <v>7</v>
      </c>
      <c r="P7650" s="103" t="s">
        <v>3102</v>
      </c>
      <c r="Q7650" s="103">
        <v>9</v>
      </c>
      <c r="R7650" s="35"/>
    </row>
    <row r="7651" spans="1:18" s="38" customFormat="1" x14ac:dyDescent="0.3">
      <c r="A7651" s="41">
        <v>35</v>
      </c>
      <c r="B7651" s="41" t="s">
        <v>154</v>
      </c>
      <c r="C7651" s="40" t="s">
        <v>117</v>
      </c>
      <c r="D7651" s="40">
        <v>35020001</v>
      </c>
      <c r="E7651" s="52" t="s">
        <v>0</v>
      </c>
      <c r="F7651" s="52" t="s">
        <v>0</v>
      </c>
      <c r="G7651" s="52" t="s">
        <v>0</v>
      </c>
      <c r="H7651" s="16" t="s">
        <v>1984</v>
      </c>
      <c r="I7651" s="102"/>
      <c r="J7651" s="102"/>
      <c r="K7651" s="102"/>
      <c r="L7651" s="102">
        <f t="shared" ref="L7651:L7711" si="2735">SUM(M7651:O7651)</f>
        <v>0</v>
      </c>
      <c r="M7651" s="102">
        <v>0</v>
      </c>
      <c r="N7651" s="102"/>
      <c r="O7651" s="102"/>
      <c r="P7651" s="102">
        <f t="shared" ref="P7651:P7714" si="2736">K7651+L7651</f>
        <v>0</v>
      </c>
      <c r="Q7651" s="102" t="str">
        <f t="shared" ref="Q7651:Q7714" si="2737">IF(J7651=0,"-",P7651/J7651*100)</f>
        <v>-</v>
      </c>
      <c r="R7651" s="35"/>
    </row>
    <row r="7652" spans="1:18" s="34" customFormat="1" ht="20.399999999999999" x14ac:dyDescent="0.3">
      <c r="A7652" s="43" t="s">
        <v>0</v>
      </c>
      <c r="B7652" s="43" t="s">
        <v>0</v>
      </c>
      <c r="C7652" s="43" t="s">
        <v>0</v>
      </c>
      <c r="D7652" s="49" t="s">
        <v>0</v>
      </c>
      <c r="E7652" s="49" t="s">
        <v>0</v>
      </c>
      <c r="F7652" s="49" t="s">
        <v>0</v>
      </c>
      <c r="G7652" s="49" t="s">
        <v>0</v>
      </c>
      <c r="H7652" s="21" t="s">
        <v>26</v>
      </c>
      <c r="I7652" s="112">
        <f>SUM(I7653,I7661,I7663)</f>
        <v>7551120</v>
      </c>
      <c r="J7652" s="112">
        <f>SUM(J7653,J7661,J7663)</f>
        <v>4502166</v>
      </c>
      <c r="K7652" s="112">
        <f>SUM(K7653,K7661,K7663)</f>
        <v>0</v>
      </c>
      <c r="L7652" s="112">
        <f t="shared" si="2735"/>
        <v>1088998</v>
      </c>
      <c r="M7652" s="112">
        <f>SUM(M7653,M7661,M7663)</f>
        <v>318898</v>
      </c>
      <c r="N7652" s="112">
        <f t="shared" ref="N7652:O7652" si="2738">SUM(N7653,N7661,N7663)</f>
        <v>391100</v>
      </c>
      <c r="O7652" s="112">
        <f t="shared" si="2738"/>
        <v>379000</v>
      </c>
      <c r="P7652" s="112">
        <f t="shared" si="2736"/>
        <v>1088998</v>
      </c>
      <c r="Q7652" s="112">
        <f t="shared" si="2737"/>
        <v>24.188312914272821</v>
      </c>
      <c r="R7652" s="35"/>
    </row>
    <row r="7653" spans="1:18" s="38" customFormat="1" x14ac:dyDescent="0.3">
      <c r="A7653" s="40">
        <v>35</v>
      </c>
      <c r="B7653" s="40" t="s">
        <v>154</v>
      </c>
      <c r="C7653" s="40" t="s">
        <v>117</v>
      </c>
      <c r="D7653" s="40">
        <v>35020001</v>
      </c>
      <c r="E7653" s="52" t="s">
        <v>119</v>
      </c>
      <c r="F7653" s="52" t="s">
        <v>0</v>
      </c>
      <c r="G7653" s="52" t="s">
        <v>0</v>
      </c>
      <c r="H7653" s="16" t="s">
        <v>5</v>
      </c>
      <c r="I7653" s="104">
        <f>SUM(I7654,I7655)</f>
        <v>3650687</v>
      </c>
      <c r="J7653" s="104">
        <f>SUM(J7654,J7655)</f>
        <v>3355480</v>
      </c>
      <c r="K7653" s="104">
        <f>SUM(K7654,K7655)</f>
        <v>0</v>
      </c>
      <c r="L7653" s="104">
        <f t="shared" si="2735"/>
        <v>827177</v>
      </c>
      <c r="M7653" s="104">
        <f>SUM(M7654,M7655)</f>
        <v>281177</v>
      </c>
      <c r="N7653" s="104">
        <f t="shared" ref="N7653:O7653" si="2739">SUM(N7654,N7655)</f>
        <v>275500</v>
      </c>
      <c r="O7653" s="104">
        <f t="shared" si="2739"/>
        <v>270500</v>
      </c>
      <c r="P7653" s="104">
        <f t="shared" si="2736"/>
        <v>827177</v>
      </c>
      <c r="Q7653" s="104">
        <f t="shared" si="2737"/>
        <v>24.65152526613182</v>
      </c>
      <c r="R7653" s="35"/>
    </row>
    <row r="7654" spans="1:18" s="38" customFormat="1" x14ac:dyDescent="0.3">
      <c r="A7654" s="40">
        <v>35</v>
      </c>
      <c r="B7654" s="40" t="s">
        <v>154</v>
      </c>
      <c r="C7654" s="40" t="s">
        <v>117</v>
      </c>
      <c r="D7654" s="40">
        <v>35020001</v>
      </c>
      <c r="E7654" s="88" t="s">
        <v>3015</v>
      </c>
      <c r="F7654" s="40"/>
      <c r="G7654" s="81" t="s">
        <v>3073</v>
      </c>
      <c r="H7654" s="36" t="s">
        <v>6</v>
      </c>
      <c r="I7654" s="102">
        <v>3243277</v>
      </c>
      <c r="J7654" s="102">
        <v>2975550</v>
      </c>
      <c r="K7654" s="102"/>
      <c r="L7654" s="102">
        <f t="shared" si="2735"/>
        <v>750218</v>
      </c>
      <c r="M7654" s="102">
        <v>256218</v>
      </c>
      <c r="N7654" s="102">
        <v>247000</v>
      </c>
      <c r="O7654" s="102">
        <v>247000</v>
      </c>
      <c r="P7654" s="102">
        <f t="shared" si="2736"/>
        <v>750218</v>
      </c>
      <c r="Q7654" s="102">
        <f t="shared" si="2737"/>
        <v>25.212750583925658</v>
      </c>
      <c r="R7654" s="35"/>
    </row>
    <row r="7655" spans="1:18" s="38" customFormat="1" x14ac:dyDescent="0.3">
      <c r="A7655" s="41">
        <v>35</v>
      </c>
      <c r="B7655" s="41" t="s">
        <v>154</v>
      </c>
      <c r="C7655" s="41" t="s">
        <v>117</v>
      </c>
      <c r="D7655" s="41">
        <v>35020001</v>
      </c>
      <c r="E7655" s="41" t="s">
        <v>120</v>
      </c>
      <c r="F7655" s="40" t="s">
        <v>0</v>
      </c>
      <c r="G7655" s="81" t="s">
        <v>0</v>
      </c>
      <c r="H7655" s="16" t="s">
        <v>7</v>
      </c>
      <c r="I7655" s="104">
        <f>SUM(I7656:I7660)</f>
        <v>407410</v>
      </c>
      <c r="J7655" s="104">
        <f>SUM(J7656:J7660)</f>
        <v>379930</v>
      </c>
      <c r="K7655" s="104">
        <f>SUM(K7656:K7660)</f>
        <v>0</v>
      </c>
      <c r="L7655" s="104">
        <f t="shared" si="2735"/>
        <v>76959</v>
      </c>
      <c r="M7655" s="104">
        <f>SUM(M7656:M7660)</f>
        <v>24959</v>
      </c>
      <c r="N7655" s="104">
        <f t="shared" ref="N7655:O7655" si="2740">SUM(N7656:N7660)</f>
        <v>28500</v>
      </c>
      <c r="O7655" s="104">
        <f t="shared" si="2740"/>
        <v>23500</v>
      </c>
      <c r="P7655" s="104">
        <f t="shared" si="2736"/>
        <v>76959</v>
      </c>
      <c r="Q7655" s="104">
        <f t="shared" si="2737"/>
        <v>20.256099807859343</v>
      </c>
      <c r="R7655" s="35"/>
    </row>
    <row r="7656" spans="1:18" s="38" customFormat="1" x14ac:dyDescent="0.3">
      <c r="A7656" s="40">
        <v>35</v>
      </c>
      <c r="B7656" s="40" t="s">
        <v>154</v>
      </c>
      <c r="C7656" s="40" t="s">
        <v>117</v>
      </c>
      <c r="D7656" s="40">
        <v>35020001</v>
      </c>
      <c r="E7656" s="88" t="s">
        <v>3016</v>
      </c>
      <c r="F7656" s="40" t="s">
        <v>2797</v>
      </c>
      <c r="G7656" s="81" t="s">
        <v>3073</v>
      </c>
      <c r="H7656" s="36" t="s">
        <v>9</v>
      </c>
      <c r="I7656" s="102">
        <v>71530</v>
      </c>
      <c r="J7656" s="102">
        <v>66530</v>
      </c>
      <c r="K7656" s="102"/>
      <c r="L7656" s="102">
        <f t="shared" si="2735"/>
        <v>16793</v>
      </c>
      <c r="M7656" s="102">
        <v>5793</v>
      </c>
      <c r="N7656" s="102">
        <v>5500</v>
      </c>
      <c r="O7656" s="102">
        <v>5500</v>
      </c>
      <c r="P7656" s="102">
        <f t="shared" si="2736"/>
        <v>16793</v>
      </c>
      <c r="Q7656" s="102">
        <f t="shared" si="2737"/>
        <v>25.241244551330226</v>
      </c>
      <c r="R7656" s="35"/>
    </row>
    <row r="7657" spans="1:18" s="38" customFormat="1" x14ac:dyDescent="0.3">
      <c r="A7657" s="40">
        <v>35</v>
      </c>
      <c r="B7657" s="40" t="s">
        <v>154</v>
      </c>
      <c r="C7657" s="40" t="s">
        <v>117</v>
      </c>
      <c r="D7657" s="40">
        <v>35020001</v>
      </c>
      <c r="E7657" s="88" t="s">
        <v>3016</v>
      </c>
      <c r="F7657" s="40" t="s">
        <v>2798</v>
      </c>
      <c r="G7657" s="81" t="s">
        <v>3073</v>
      </c>
      <c r="H7657" s="36" t="s">
        <v>12</v>
      </c>
      <c r="I7657" s="102">
        <v>245080</v>
      </c>
      <c r="J7657" s="102">
        <v>226600</v>
      </c>
      <c r="K7657" s="102"/>
      <c r="L7657" s="102">
        <f t="shared" si="2735"/>
        <v>56166</v>
      </c>
      <c r="M7657" s="102">
        <v>19166</v>
      </c>
      <c r="N7657" s="102">
        <v>19000</v>
      </c>
      <c r="O7657" s="102">
        <v>18000</v>
      </c>
      <c r="P7657" s="102">
        <f t="shared" si="2736"/>
        <v>56166</v>
      </c>
      <c r="Q7657" s="102">
        <f t="shared" si="2737"/>
        <v>24.78640776699029</v>
      </c>
      <c r="R7657" s="35"/>
    </row>
    <row r="7658" spans="1:18" s="38" customFormat="1" x14ac:dyDescent="0.3">
      <c r="A7658" s="40">
        <v>35</v>
      </c>
      <c r="B7658" s="40" t="s">
        <v>154</v>
      </c>
      <c r="C7658" s="40" t="s">
        <v>117</v>
      </c>
      <c r="D7658" s="40">
        <v>35020001</v>
      </c>
      <c r="E7658" s="88" t="s">
        <v>3016</v>
      </c>
      <c r="F7658" s="40" t="s">
        <v>2799</v>
      </c>
      <c r="G7658" s="81" t="s">
        <v>3073</v>
      </c>
      <c r="H7658" s="36" t="s">
        <v>10</v>
      </c>
      <c r="I7658" s="102">
        <v>59500</v>
      </c>
      <c r="J7658" s="102">
        <v>55500</v>
      </c>
      <c r="K7658" s="102"/>
      <c r="L7658" s="102">
        <f t="shared" si="2735"/>
        <v>0</v>
      </c>
      <c r="M7658" s="102">
        <v>0</v>
      </c>
      <c r="N7658" s="102"/>
      <c r="O7658" s="102"/>
      <c r="P7658" s="102">
        <f t="shared" si="2736"/>
        <v>0</v>
      </c>
      <c r="Q7658" s="102">
        <f t="shared" si="2737"/>
        <v>0</v>
      </c>
      <c r="R7658" s="35"/>
    </row>
    <row r="7659" spans="1:18" s="38" customFormat="1" x14ac:dyDescent="0.3">
      <c r="A7659" s="40">
        <v>35</v>
      </c>
      <c r="B7659" s="40" t="s">
        <v>154</v>
      </c>
      <c r="C7659" s="40" t="s">
        <v>117</v>
      </c>
      <c r="D7659" s="40">
        <v>35020001</v>
      </c>
      <c r="E7659" s="88" t="s">
        <v>3016</v>
      </c>
      <c r="F7659" s="40" t="s">
        <v>2800</v>
      </c>
      <c r="G7659" s="81" t="s">
        <v>3073</v>
      </c>
      <c r="H7659" s="36" t="s">
        <v>8</v>
      </c>
      <c r="I7659" s="102">
        <v>12300</v>
      </c>
      <c r="J7659" s="102">
        <v>12300</v>
      </c>
      <c r="K7659" s="102"/>
      <c r="L7659" s="102">
        <f t="shared" si="2735"/>
        <v>0</v>
      </c>
      <c r="M7659" s="102">
        <v>0</v>
      </c>
      <c r="N7659" s="102"/>
      <c r="O7659" s="102"/>
      <c r="P7659" s="102">
        <f t="shared" si="2736"/>
        <v>0</v>
      </c>
      <c r="Q7659" s="102">
        <f t="shared" si="2737"/>
        <v>0</v>
      </c>
      <c r="R7659" s="35"/>
    </row>
    <row r="7660" spans="1:18" s="38" customFormat="1" x14ac:dyDescent="0.3">
      <c r="A7660" s="40">
        <v>35</v>
      </c>
      <c r="B7660" s="40" t="s">
        <v>154</v>
      </c>
      <c r="C7660" s="40" t="s">
        <v>117</v>
      </c>
      <c r="D7660" s="40">
        <v>35020001</v>
      </c>
      <c r="E7660" s="88" t="s">
        <v>3016</v>
      </c>
      <c r="F7660" s="40" t="s">
        <v>2801</v>
      </c>
      <c r="G7660" s="81" t="s">
        <v>3073</v>
      </c>
      <c r="H7660" s="36" t="s">
        <v>11</v>
      </c>
      <c r="I7660" s="102">
        <v>19000</v>
      </c>
      <c r="J7660" s="102">
        <v>19000</v>
      </c>
      <c r="K7660" s="102"/>
      <c r="L7660" s="102">
        <f t="shared" si="2735"/>
        <v>4000</v>
      </c>
      <c r="M7660" s="102">
        <v>0</v>
      </c>
      <c r="N7660" s="102">
        <v>4000</v>
      </c>
      <c r="O7660" s="102"/>
      <c r="P7660" s="102">
        <f t="shared" si="2736"/>
        <v>4000</v>
      </c>
      <c r="Q7660" s="102">
        <f t="shared" si="2737"/>
        <v>21.052631578947366</v>
      </c>
      <c r="R7660" s="35"/>
    </row>
    <row r="7661" spans="1:18" s="38" customFormat="1" x14ac:dyDescent="0.3">
      <c r="A7661" s="40">
        <v>35</v>
      </c>
      <c r="B7661" s="40" t="s">
        <v>154</v>
      </c>
      <c r="C7661" s="40" t="s">
        <v>117</v>
      </c>
      <c r="D7661" s="40">
        <v>35020001</v>
      </c>
      <c r="E7661" s="52" t="s">
        <v>124</v>
      </c>
      <c r="F7661" s="52" t="s">
        <v>0</v>
      </c>
      <c r="G7661" s="52" t="s">
        <v>0</v>
      </c>
      <c r="H7661" s="16" t="s">
        <v>14</v>
      </c>
      <c r="I7661" s="104">
        <f>SUM(I7662)</f>
        <v>343887</v>
      </c>
      <c r="J7661" s="104">
        <f>SUM(J7662)</f>
        <v>312748</v>
      </c>
      <c r="K7661" s="104">
        <f>SUM(K7662)</f>
        <v>0</v>
      </c>
      <c r="L7661" s="104">
        <f t="shared" si="2735"/>
        <v>82904</v>
      </c>
      <c r="M7661" s="104">
        <f>SUM(M7662)</f>
        <v>26904</v>
      </c>
      <c r="N7661" s="104">
        <f t="shared" ref="N7661:O7661" si="2741">SUM(N7662)</f>
        <v>30000</v>
      </c>
      <c r="O7661" s="104">
        <f t="shared" si="2741"/>
        <v>26000</v>
      </c>
      <c r="P7661" s="104">
        <f t="shared" si="2736"/>
        <v>82904</v>
      </c>
      <c r="Q7661" s="104">
        <f t="shared" si="2737"/>
        <v>26.508243058308928</v>
      </c>
      <c r="R7661" s="35"/>
    </row>
    <row r="7662" spans="1:18" s="38" customFormat="1" x14ac:dyDescent="0.3">
      <c r="A7662" s="40">
        <v>35</v>
      </c>
      <c r="B7662" s="40" t="s">
        <v>154</v>
      </c>
      <c r="C7662" s="40" t="s">
        <v>117</v>
      </c>
      <c r="D7662" s="40">
        <v>35020001</v>
      </c>
      <c r="E7662" s="88" t="s">
        <v>3017</v>
      </c>
      <c r="F7662" s="40"/>
      <c r="G7662" s="81" t="s">
        <v>3073</v>
      </c>
      <c r="H7662" s="36" t="s">
        <v>15</v>
      </c>
      <c r="I7662" s="102">
        <v>343887</v>
      </c>
      <c r="J7662" s="102">
        <v>312748</v>
      </c>
      <c r="K7662" s="102"/>
      <c r="L7662" s="102">
        <f t="shared" si="2735"/>
        <v>82904</v>
      </c>
      <c r="M7662" s="102">
        <v>26904</v>
      </c>
      <c r="N7662" s="102">
        <v>30000</v>
      </c>
      <c r="O7662" s="102">
        <v>26000</v>
      </c>
      <c r="P7662" s="102">
        <f t="shared" si="2736"/>
        <v>82904</v>
      </c>
      <c r="Q7662" s="102">
        <f t="shared" si="2737"/>
        <v>26.508243058308928</v>
      </c>
      <c r="R7662" s="35"/>
    </row>
    <row r="7663" spans="1:18" s="38" customFormat="1" x14ac:dyDescent="0.3">
      <c r="A7663" s="40">
        <v>35</v>
      </c>
      <c r="B7663" s="40" t="s">
        <v>154</v>
      </c>
      <c r="C7663" s="40" t="s">
        <v>117</v>
      </c>
      <c r="D7663" s="40">
        <v>35020001</v>
      </c>
      <c r="E7663" s="52" t="s">
        <v>125</v>
      </c>
      <c r="F7663" s="52" t="s">
        <v>0</v>
      </c>
      <c r="G7663" s="52" t="s">
        <v>0</v>
      </c>
      <c r="H7663" s="16" t="s">
        <v>16</v>
      </c>
      <c r="I7663" s="104">
        <f>SUM(I7664:I7672)</f>
        <v>3556546</v>
      </c>
      <c r="J7663" s="104">
        <f>SUM(J7664:J7672)</f>
        <v>833938</v>
      </c>
      <c r="K7663" s="104">
        <f>SUM(K7664:K7672)</f>
        <v>0</v>
      </c>
      <c r="L7663" s="104">
        <f t="shared" si="2735"/>
        <v>178917</v>
      </c>
      <c r="M7663" s="104">
        <f>SUM(M7664:M7672)</f>
        <v>10817</v>
      </c>
      <c r="N7663" s="104">
        <f t="shared" ref="N7663:O7663" si="2742">SUM(N7664:N7672)</f>
        <v>85600</v>
      </c>
      <c r="O7663" s="104">
        <f t="shared" si="2742"/>
        <v>82500</v>
      </c>
      <c r="P7663" s="104">
        <f t="shared" si="2736"/>
        <v>178917</v>
      </c>
      <c r="Q7663" s="104">
        <f t="shared" si="2737"/>
        <v>21.454472634656295</v>
      </c>
      <c r="R7663" s="35"/>
    </row>
    <row r="7664" spans="1:18" s="38" customFormat="1" x14ac:dyDescent="0.3">
      <c r="A7664" s="40">
        <v>35</v>
      </c>
      <c r="B7664" s="40" t="s">
        <v>154</v>
      </c>
      <c r="C7664" s="40" t="s">
        <v>117</v>
      </c>
      <c r="D7664" s="40">
        <v>35020001</v>
      </c>
      <c r="E7664" s="88" t="s">
        <v>3018</v>
      </c>
      <c r="F7664" s="40"/>
      <c r="G7664" s="81" t="s">
        <v>3073</v>
      </c>
      <c r="H7664" s="36" t="s">
        <v>17</v>
      </c>
      <c r="I7664" s="102">
        <v>513546</v>
      </c>
      <c r="J7664" s="102">
        <v>0</v>
      </c>
      <c r="K7664" s="102"/>
      <c r="L7664" s="102">
        <f t="shared" si="2735"/>
        <v>0</v>
      </c>
      <c r="M7664" s="102">
        <v>0</v>
      </c>
      <c r="N7664" s="102"/>
      <c r="O7664" s="102"/>
      <c r="P7664" s="102">
        <f t="shared" si="2736"/>
        <v>0</v>
      </c>
      <c r="Q7664" s="102" t="str">
        <f t="shared" si="2737"/>
        <v>-</v>
      </c>
      <c r="R7664" s="35"/>
    </row>
    <row r="7665" spans="1:18" s="38" customFormat="1" x14ac:dyDescent="0.3">
      <c r="A7665" s="40">
        <v>35</v>
      </c>
      <c r="B7665" s="40" t="s">
        <v>154</v>
      </c>
      <c r="C7665" s="40" t="s">
        <v>117</v>
      </c>
      <c r="D7665" s="40">
        <v>35020001</v>
      </c>
      <c r="E7665" s="88" t="s">
        <v>3031</v>
      </c>
      <c r="F7665" s="40"/>
      <c r="G7665" s="81" t="s">
        <v>3073</v>
      </c>
      <c r="H7665" s="36" t="s">
        <v>18</v>
      </c>
      <c r="I7665" s="102">
        <v>183300</v>
      </c>
      <c r="J7665" s="102">
        <v>120000</v>
      </c>
      <c r="K7665" s="102"/>
      <c r="L7665" s="102">
        <f t="shared" si="2735"/>
        <v>24000</v>
      </c>
      <c r="M7665" s="102">
        <v>0</v>
      </c>
      <c r="N7665" s="102">
        <v>12000</v>
      </c>
      <c r="O7665" s="102">
        <v>12000</v>
      </c>
      <c r="P7665" s="102">
        <f t="shared" si="2736"/>
        <v>24000</v>
      </c>
      <c r="Q7665" s="102">
        <f t="shared" si="2737"/>
        <v>20</v>
      </c>
      <c r="R7665" s="35"/>
    </row>
    <row r="7666" spans="1:18" s="38" customFormat="1" x14ac:dyDescent="0.3">
      <c r="A7666" s="40">
        <v>35</v>
      </c>
      <c r="B7666" s="40" t="s">
        <v>154</v>
      </c>
      <c r="C7666" s="40" t="s">
        <v>117</v>
      </c>
      <c r="D7666" s="40">
        <v>35020001</v>
      </c>
      <c r="E7666" s="88" t="s">
        <v>3032</v>
      </c>
      <c r="F7666" s="40"/>
      <c r="G7666" s="81" t="s">
        <v>3073</v>
      </c>
      <c r="H7666" s="36" t="s">
        <v>19</v>
      </c>
      <c r="I7666" s="102">
        <v>233745</v>
      </c>
      <c r="J7666" s="102">
        <v>165000</v>
      </c>
      <c r="K7666" s="102"/>
      <c r="L7666" s="102">
        <f t="shared" si="2735"/>
        <v>30000</v>
      </c>
      <c r="M7666" s="102">
        <v>0</v>
      </c>
      <c r="N7666" s="102">
        <v>15000</v>
      </c>
      <c r="O7666" s="102">
        <v>15000</v>
      </c>
      <c r="P7666" s="102">
        <f t="shared" si="2736"/>
        <v>30000</v>
      </c>
      <c r="Q7666" s="102">
        <f t="shared" si="2737"/>
        <v>18.181818181818183</v>
      </c>
      <c r="R7666" s="35"/>
    </row>
    <row r="7667" spans="1:18" s="38" customFormat="1" x14ac:dyDescent="0.3">
      <c r="A7667" s="40">
        <v>35</v>
      </c>
      <c r="B7667" s="40" t="s">
        <v>154</v>
      </c>
      <c r="C7667" s="40" t="s">
        <v>117</v>
      </c>
      <c r="D7667" s="40">
        <v>35020001</v>
      </c>
      <c r="E7667" s="88" t="s">
        <v>3026</v>
      </c>
      <c r="F7667" s="40"/>
      <c r="G7667" s="81" t="s">
        <v>3073</v>
      </c>
      <c r="H7667" s="36" t="s">
        <v>20</v>
      </c>
      <c r="I7667" s="102">
        <v>43000</v>
      </c>
      <c r="J7667" s="102">
        <v>0</v>
      </c>
      <c r="K7667" s="102"/>
      <c r="L7667" s="102">
        <f t="shared" si="2735"/>
        <v>0</v>
      </c>
      <c r="M7667" s="102">
        <v>0</v>
      </c>
      <c r="N7667" s="102"/>
      <c r="O7667" s="102"/>
      <c r="P7667" s="102">
        <f t="shared" si="2736"/>
        <v>0</v>
      </c>
      <c r="Q7667" s="102" t="str">
        <f t="shared" si="2737"/>
        <v>-</v>
      </c>
      <c r="R7667" s="35"/>
    </row>
    <row r="7668" spans="1:18" s="38" customFormat="1" x14ac:dyDescent="0.3">
      <c r="A7668" s="40">
        <v>35</v>
      </c>
      <c r="B7668" s="40" t="s">
        <v>154</v>
      </c>
      <c r="C7668" s="40" t="s">
        <v>117</v>
      </c>
      <c r="D7668" s="40">
        <v>35020001</v>
      </c>
      <c r="E7668" s="88" t="s">
        <v>3033</v>
      </c>
      <c r="F7668" s="40"/>
      <c r="G7668" s="81" t="s">
        <v>3073</v>
      </c>
      <c r="H7668" s="36" t="s">
        <v>21</v>
      </c>
      <c r="I7668" s="102">
        <v>7700</v>
      </c>
      <c r="J7668" s="102">
        <v>0</v>
      </c>
      <c r="K7668" s="102"/>
      <c r="L7668" s="102">
        <f t="shared" si="2735"/>
        <v>0</v>
      </c>
      <c r="M7668" s="102">
        <v>0</v>
      </c>
      <c r="N7668" s="102"/>
      <c r="O7668" s="102"/>
      <c r="P7668" s="102">
        <f t="shared" si="2736"/>
        <v>0</v>
      </c>
      <c r="Q7668" s="102" t="str">
        <f t="shared" si="2737"/>
        <v>-</v>
      </c>
      <c r="R7668" s="35"/>
    </row>
    <row r="7669" spans="1:18" s="38" customFormat="1" x14ac:dyDescent="0.3">
      <c r="A7669" s="40">
        <v>35</v>
      </c>
      <c r="B7669" s="40" t="s">
        <v>154</v>
      </c>
      <c r="C7669" s="40" t="s">
        <v>117</v>
      </c>
      <c r="D7669" s="40">
        <v>35020001</v>
      </c>
      <c r="E7669" s="88" t="s">
        <v>3034</v>
      </c>
      <c r="F7669" s="40"/>
      <c r="G7669" s="81" t="s">
        <v>3073</v>
      </c>
      <c r="H7669" s="36" t="s">
        <v>22</v>
      </c>
      <c r="I7669" s="102">
        <v>74700</v>
      </c>
      <c r="J7669" s="102">
        <v>60000</v>
      </c>
      <c r="K7669" s="102"/>
      <c r="L7669" s="102">
        <f t="shared" si="2735"/>
        <v>0</v>
      </c>
      <c r="M7669" s="102">
        <v>0</v>
      </c>
      <c r="N7669" s="102"/>
      <c r="O7669" s="102"/>
      <c r="P7669" s="102">
        <f t="shared" si="2736"/>
        <v>0</v>
      </c>
      <c r="Q7669" s="102">
        <f t="shared" si="2737"/>
        <v>0</v>
      </c>
      <c r="R7669" s="35"/>
    </row>
    <row r="7670" spans="1:18" s="38" customFormat="1" x14ac:dyDescent="0.3">
      <c r="A7670" s="40">
        <v>35</v>
      </c>
      <c r="B7670" s="40" t="s">
        <v>154</v>
      </c>
      <c r="C7670" s="40" t="s">
        <v>117</v>
      </c>
      <c r="D7670" s="40">
        <v>35020001</v>
      </c>
      <c r="E7670" s="88" t="s">
        <v>3035</v>
      </c>
      <c r="F7670" s="40"/>
      <c r="G7670" s="81" t="s">
        <v>3073</v>
      </c>
      <c r="H7670" s="36" t="s">
        <v>23</v>
      </c>
      <c r="I7670" s="102">
        <v>224900</v>
      </c>
      <c r="J7670" s="102">
        <v>25000</v>
      </c>
      <c r="K7670" s="102"/>
      <c r="L7670" s="102">
        <f t="shared" si="2735"/>
        <v>7000</v>
      </c>
      <c r="M7670" s="102">
        <v>0</v>
      </c>
      <c r="N7670" s="102">
        <v>5000</v>
      </c>
      <c r="O7670" s="102">
        <v>2000</v>
      </c>
      <c r="P7670" s="102">
        <f t="shared" si="2736"/>
        <v>7000</v>
      </c>
      <c r="Q7670" s="102">
        <f t="shared" si="2737"/>
        <v>28.000000000000004</v>
      </c>
      <c r="R7670" s="35"/>
    </row>
    <row r="7671" spans="1:18" s="38" customFormat="1" x14ac:dyDescent="0.3">
      <c r="A7671" s="40">
        <v>35</v>
      </c>
      <c r="B7671" s="40" t="s">
        <v>154</v>
      </c>
      <c r="C7671" s="40" t="s">
        <v>117</v>
      </c>
      <c r="D7671" s="40">
        <v>35020001</v>
      </c>
      <c r="E7671" s="88" t="s">
        <v>3036</v>
      </c>
      <c r="F7671" s="40"/>
      <c r="G7671" s="81" t="s">
        <v>3073</v>
      </c>
      <c r="H7671" s="36" t="s">
        <v>24</v>
      </c>
      <c r="I7671" s="102">
        <v>36400</v>
      </c>
      <c r="J7671" s="102">
        <v>30000</v>
      </c>
      <c r="K7671" s="102"/>
      <c r="L7671" s="102">
        <f t="shared" si="2735"/>
        <v>6000</v>
      </c>
      <c r="M7671" s="102">
        <v>0</v>
      </c>
      <c r="N7671" s="102">
        <v>3000</v>
      </c>
      <c r="O7671" s="102">
        <v>3000</v>
      </c>
      <c r="P7671" s="102">
        <f t="shared" si="2736"/>
        <v>6000</v>
      </c>
      <c r="Q7671" s="102">
        <f t="shared" si="2737"/>
        <v>20</v>
      </c>
      <c r="R7671" s="35"/>
    </row>
    <row r="7672" spans="1:18" s="38" customFormat="1" x14ac:dyDescent="0.3">
      <c r="A7672" s="41">
        <v>35</v>
      </c>
      <c r="B7672" s="41" t="s">
        <v>154</v>
      </c>
      <c r="C7672" s="41" t="s">
        <v>117</v>
      </c>
      <c r="D7672" s="41">
        <v>35020001</v>
      </c>
      <c r="E7672" s="41" t="s">
        <v>127</v>
      </c>
      <c r="F7672" s="40" t="s">
        <v>0</v>
      </c>
      <c r="G7672" s="81" t="s">
        <v>0</v>
      </c>
      <c r="H7672" s="16" t="s">
        <v>25</v>
      </c>
      <c r="I7672" s="104">
        <f>SUM(I7673:I7676)</f>
        <v>2239255</v>
      </c>
      <c r="J7672" s="104">
        <f>SUM(J7673:J7676)</f>
        <v>433938</v>
      </c>
      <c r="K7672" s="104">
        <f>SUM(K7673:K7676)</f>
        <v>0</v>
      </c>
      <c r="L7672" s="104">
        <f t="shared" si="2735"/>
        <v>111917</v>
      </c>
      <c r="M7672" s="104">
        <f>SUM(M7673:M7676)</f>
        <v>10817</v>
      </c>
      <c r="N7672" s="104">
        <f t="shared" ref="N7672:O7672" si="2743">SUM(N7673:N7676)</f>
        <v>50600</v>
      </c>
      <c r="O7672" s="104">
        <f t="shared" si="2743"/>
        <v>50500</v>
      </c>
      <c r="P7672" s="104">
        <f t="shared" si="2736"/>
        <v>111917</v>
      </c>
      <c r="Q7672" s="104">
        <f t="shared" si="2737"/>
        <v>25.7910116191714</v>
      </c>
      <c r="R7672" s="35"/>
    </row>
    <row r="7673" spans="1:18" s="38" customFormat="1" x14ac:dyDescent="0.3">
      <c r="A7673" s="40">
        <v>35</v>
      </c>
      <c r="B7673" s="40" t="s">
        <v>154</v>
      </c>
      <c r="C7673" s="40" t="s">
        <v>117</v>
      </c>
      <c r="D7673" s="40">
        <v>35020001</v>
      </c>
      <c r="E7673" s="88" t="s">
        <v>3019</v>
      </c>
      <c r="F7673" s="40"/>
      <c r="G7673" s="81" t="s">
        <v>3073</v>
      </c>
      <c r="H7673" s="36" t="s">
        <v>25</v>
      </c>
      <c r="I7673" s="102">
        <v>2104498</v>
      </c>
      <c r="J7673" s="102">
        <v>335662</v>
      </c>
      <c r="K7673" s="102"/>
      <c r="L7673" s="102">
        <f t="shared" si="2735"/>
        <v>110000</v>
      </c>
      <c r="M7673" s="102">
        <v>10000</v>
      </c>
      <c r="N7673" s="102">
        <v>50000</v>
      </c>
      <c r="O7673" s="102">
        <v>50000</v>
      </c>
      <c r="P7673" s="102">
        <f t="shared" si="2736"/>
        <v>110000</v>
      </c>
      <c r="Q7673" s="102">
        <f t="shared" si="2737"/>
        <v>32.771061365302003</v>
      </c>
      <c r="R7673" s="35"/>
    </row>
    <row r="7674" spans="1:18" s="38" customFormat="1" x14ac:dyDescent="0.3">
      <c r="A7674" s="40">
        <v>35</v>
      </c>
      <c r="B7674" s="40" t="s">
        <v>154</v>
      </c>
      <c r="C7674" s="40" t="s">
        <v>117</v>
      </c>
      <c r="D7674" s="40">
        <v>35020001</v>
      </c>
      <c r="E7674" s="88" t="s">
        <v>3019</v>
      </c>
      <c r="F7674" s="40" t="s">
        <v>2802</v>
      </c>
      <c r="G7674" s="81" t="s">
        <v>3073</v>
      </c>
      <c r="H7674" s="36" t="s">
        <v>135</v>
      </c>
      <c r="I7674" s="102">
        <v>11967</v>
      </c>
      <c r="J7674" s="102">
        <v>10276</v>
      </c>
      <c r="K7674" s="102"/>
      <c r="L7674" s="102">
        <f t="shared" si="2735"/>
        <v>1917</v>
      </c>
      <c r="M7674" s="102">
        <v>817</v>
      </c>
      <c r="N7674" s="102">
        <v>600</v>
      </c>
      <c r="O7674" s="102">
        <v>500</v>
      </c>
      <c r="P7674" s="102">
        <f t="shared" si="2736"/>
        <v>1917</v>
      </c>
      <c r="Q7674" s="102">
        <f t="shared" si="2737"/>
        <v>18.655118723238616</v>
      </c>
      <c r="R7674" s="35"/>
    </row>
    <row r="7675" spans="1:18" s="38" customFormat="1" ht="20.399999999999999" x14ac:dyDescent="0.3">
      <c r="A7675" s="40">
        <v>35</v>
      </c>
      <c r="B7675" s="40" t="s">
        <v>154</v>
      </c>
      <c r="C7675" s="40" t="s">
        <v>117</v>
      </c>
      <c r="D7675" s="40">
        <v>35020001</v>
      </c>
      <c r="E7675" s="88" t="s">
        <v>3019</v>
      </c>
      <c r="F7675" s="40" t="s">
        <v>2803</v>
      </c>
      <c r="G7675" s="81" t="s">
        <v>3073</v>
      </c>
      <c r="H7675" s="36" t="s">
        <v>141</v>
      </c>
      <c r="I7675" s="102">
        <v>18000</v>
      </c>
      <c r="J7675" s="102">
        <v>18000</v>
      </c>
      <c r="K7675" s="102"/>
      <c r="L7675" s="102">
        <f t="shared" si="2735"/>
        <v>0</v>
      </c>
      <c r="M7675" s="102">
        <v>0</v>
      </c>
      <c r="N7675" s="102"/>
      <c r="O7675" s="102"/>
      <c r="P7675" s="102">
        <f t="shared" si="2736"/>
        <v>0</v>
      </c>
      <c r="Q7675" s="102">
        <f t="shared" si="2737"/>
        <v>0</v>
      </c>
      <c r="R7675" s="35"/>
    </row>
    <row r="7676" spans="1:18" s="38" customFormat="1" x14ac:dyDescent="0.3">
      <c r="A7676" s="40">
        <v>35</v>
      </c>
      <c r="B7676" s="40" t="s">
        <v>154</v>
      </c>
      <c r="C7676" s="40" t="s">
        <v>117</v>
      </c>
      <c r="D7676" s="40">
        <v>35020001</v>
      </c>
      <c r="E7676" s="88" t="s">
        <v>3019</v>
      </c>
      <c r="F7676" s="40" t="s">
        <v>2804</v>
      </c>
      <c r="G7676" s="81" t="s">
        <v>3073</v>
      </c>
      <c r="H7676" s="36" t="s">
        <v>1985</v>
      </c>
      <c r="I7676" s="102">
        <v>104790</v>
      </c>
      <c r="J7676" s="102">
        <v>70000</v>
      </c>
      <c r="K7676" s="102"/>
      <c r="L7676" s="102">
        <f t="shared" si="2735"/>
        <v>0</v>
      </c>
      <c r="M7676" s="102">
        <v>0</v>
      </c>
      <c r="N7676" s="102"/>
      <c r="O7676" s="102"/>
      <c r="P7676" s="102">
        <f t="shared" si="2736"/>
        <v>0</v>
      </c>
      <c r="Q7676" s="102">
        <f t="shared" si="2737"/>
        <v>0</v>
      </c>
      <c r="R7676" s="35"/>
    </row>
    <row r="7677" spans="1:18" s="34" customFormat="1" ht="20.399999999999999" x14ac:dyDescent="0.3">
      <c r="A7677" s="43" t="s">
        <v>0</v>
      </c>
      <c r="B7677" s="43" t="s">
        <v>0</v>
      </c>
      <c r="C7677" s="43" t="s">
        <v>0</v>
      </c>
      <c r="D7677" s="49" t="s">
        <v>0</v>
      </c>
      <c r="E7677" s="49" t="s">
        <v>0</v>
      </c>
      <c r="F7677" s="49" t="s">
        <v>0</v>
      </c>
      <c r="G7677" s="49" t="s">
        <v>0</v>
      </c>
      <c r="H7677" s="21" t="s">
        <v>35</v>
      </c>
      <c r="I7677" s="112">
        <f>SUM(I7678)</f>
        <v>279037</v>
      </c>
      <c r="J7677" s="112">
        <f>SUM(J7678)</f>
        <v>0</v>
      </c>
      <c r="K7677" s="112">
        <f>SUM(K7678)</f>
        <v>0</v>
      </c>
      <c r="L7677" s="112">
        <f t="shared" si="2735"/>
        <v>0</v>
      </c>
      <c r="M7677" s="112">
        <f>SUM(M7678)</f>
        <v>0</v>
      </c>
      <c r="N7677" s="112">
        <f t="shared" ref="N7677:O7677" si="2744">SUM(N7678)</f>
        <v>0</v>
      </c>
      <c r="O7677" s="112">
        <f t="shared" si="2744"/>
        <v>0</v>
      </c>
      <c r="P7677" s="112">
        <f t="shared" si="2736"/>
        <v>0</v>
      </c>
      <c r="Q7677" s="112" t="str">
        <f t="shared" si="2737"/>
        <v>-</v>
      </c>
      <c r="R7677" s="35"/>
    </row>
    <row r="7678" spans="1:18" s="38" customFormat="1" x14ac:dyDescent="0.3">
      <c r="A7678" s="40">
        <v>35</v>
      </c>
      <c r="B7678" s="40" t="s">
        <v>154</v>
      </c>
      <c r="C7678" s="40" t="s">
        <v>117</v>
      </c>
      <c r="D7678" s="40">
        <v>35020001</v>
      </c>
      <c r="E7678" s="52" t="s">
        <v>142</v>
      </c>
      <c r="F7678" s="52" t="s">
        <v>0</v>
      </c>
      <c r="G7678" s="52" t="s">
        <v>0</v>
      </c>
      <c r="H7678" s="16" t="s">
        <v>27</v>
      </c>
      <c r="I7678" s="104">
        <f>SUM(I7679:I7681)</f>
        <v>279037</v>
      </c>
      <c r="J7678" s="104">
        <f>SUM(J7679:J7681)</f>
        <v>0</v>
      </c>
      <c r="K7678" s="104">
        <f>SUM(K7679:K7681)</f>
        <v>0</v>
      </c>
      <c r="L7678" s="104">
        <f t="shared" si="2735"/>
        <v>0</v>
      </c>
      <c r="M7678" s="104">
        <f>SUM(M7679:M7681)</f>
        <v>0</v>
      </c>
      <c r="N7678" s="104">
        <f t="shared" ref="N7678:O7678" si="2745">SUM(N7679:N7681)</f>
        <v>0</v>
      </c>
      <c r="O7678" s="104">
        <f t="shared" si="2745"/>
        <v>0</v>
      </c>
      <c r="P7678" s="104">
        <f t="shared" si="2736"/>
        <v>0</v>
      </c>
      <c r="Q7678" s="104" t="str">
        <f t="shared" si="2737"/>
        <v>-</v>
      </c>
      <c r="R7678" s="35"/>
    </row>
    <row r="7679" spans="1:18" s="38" customFormat="1" x14ac:dyDescent="0.3">
      <c r="A7679" s="40">
        <v>35</v>
      </c>
      <c r="B7679" s="40" t="s">
        <v>154</v>
      </c>
      <c r="C7679" s="40" t="s">
        <v>117</v>
      </c>
      <c r="D7679" s="40">
        <v>35020001</v>
      </c>
      <c r="E7679" s="88" t="s">
        <v>3023</v>
      </c>
      <c r="F7679" s="40"/>
      <c r="G7679" s="81" t="s">
        <v>3073</v>
      </c>
      <c r="H7679" s="36" t="s">
        <v>29</v>
      </c>
      <c r="I7679" s="102">
        <v>269037</v>
      </c>
      <c r="J7679" s="102">
        <v>0</v>
      </c>
      <c r="K7679" s="102"/>
      <c r="L7679" s="102">
        <f t="shared" si="2735"/>
        <v>0</v>
      </c>
      <c r="M7679" s="102">
        <v>0</v>
      </c>
      <c r="N7679" s="102"/>
      <c r="O7679" s="102"/>
      <c r="P7679" s="102">
        <f t="shared" si="2736"/>
        <v>0</v>
      </c>
      <c r="Q7679" s="102" t="str">
        <f t="shared" si="2737"/>
        <v>-</v>
      </c>
      <c r="R7679" s="35"/>
    </row>
    <row r="7680" spans="1:18" s="38" customFormat="1" x14ac:dyDescent="0.3">
      <c r="A7680" s="40">
        <v>35</v>
      </c>
      <c r="B7680" s="40" t="s">
        <v>154</v>
      </c>
      <c r="C7680" s="40" t="s">
        <v>117</v>
      </c>
      <c r="D7680" s="40">
        <v>35020001</v>
      </c>
      <c r="E7680" s="88" t="s">
        <v>3020</v>
      </c>
      <c r="F7680" s="40"/>
      <c r="G7680" s="81" t="s">
        <v>3073</v>
      </c>
      <c r="H7680" s="36" t="s">
        <v>30</v>
      </c>
      <c r="I7680" s="102">
        <v>0</v>
      </c>
      <c r="J7680" s="102">
        <v>0</v>
      </c>
      <c r="K7680" s="102"/>
      <c r="L7680" s="102">
        <f t="shared" si="2735"/>
        <v>0</v>
      </c>
      <c r="M7680" s="102">
        <v>0</v>
      </c>
      <c r="N7680" s="102"/>
      <c r="O7680" s="102"/>
      <c r="P7680" s="102">
        <f t="shared" si="2736"/>
        <v>0</v>
      </c>
      <c r="Q7680" s="102" t="str">
        <f t="shared" si="2737"/>
        <v>-</v>
      </c>
      <c r="R7680" s="35"/>
    </row>
    <row r="7681" spans="1:18" s="38" customFormat="1" x14ac:dyDescent="0.3">
      <c r="A7681" s="40">
        <v>35</v>
      </c>
      <c r="B7681" s="40" t="s">
        <v>154</v>
      </c>
      <c r="C7681" s="40" t="s">
        <v>117</v>
      </c>
      <c r="D7681" s="40">
        <v>35020001</v>
      </c>
      <c r="E7681" s="88" t="s">
        <v>3021</v>
      </c>
      <c r="F7681" s="40"/>
      <c r="G7681" s="81" t="s">
        <v>3073</v>
      </c>
      <c r="H7681" s="36" t="s">
        <v>34</v>
      </c>
      <c r="I7681" s="102">
        <v>10000</v>
      </c>
      <c r="J7681" s="102">
        <v>0</v>
      </c>
      <c r="K7681" s="102"/>
      <c r="L7681" s="102">
        <f t="shared" si="2735"/>
        <v>0</v>
      </c>
      <c r="M7681" s="102">
        <v>0</v>
      </c>
      <c r="N7681" s="102"/>
      <c r="O7681" s="102"/>
      <c r="P7681" s="102">
        <f t="shared" si="2736"/>
        <v>0</v>
      </c>
      <c r="Q7681" s="102" t="str">
        <f t="shared" si="2737"/>
        <v>-</v>
      </c>
      <c r="R7681" s="35"/>
    </row>
    <row r="7682" spans="1:18" s="34" customFormat="1" ht="20.399999999999999" x14ac:dyDescent="0.3">
      <c r="A7682" s="43" t="s">
        <v>0</v>
      </c>
      <c r="B7682" s="43" t="s">
        <v>0</v>
      </c>
      <c r="C7682" s="43" t="s">
        <v>0</v>
      </c>
      <c r="D7682" s="49" t="s">
        <v>0</v>
      </c>
      <c r="E7682" s="49" t="s">
        <v>0</v>
      </c>
      <c r="F7682" s="49" t="s">
        <v>0</v>
      </c>
      <c r="G7682" s="49" t="s">
        <v>0</v>
      </c>
      <c r="H7682" s="21" t="s">
        <v>41</v>
      </c>
      <c r="I7682" s="112">
        <f t="shared" ref="I7682:O7683" si="2746">SUM(I7683)</f>
        <v>0</v>
      </c>
      <c r="J7682" s="112">
        <f t="shared" si="2746"/>
        <v>0</v>
      </c>
      <c r="K7682" s="112">
        <f t="shared" si="2746"/>
        <v>0</v>
      </c>
      <c r="L7682" s="112">
        <f t="shared" si="2735"/>
        <v>0</v>
      </c>
      <c r="M7682" s="112">
        <f t="shared" si="2746"/>
        <v>0</v>
      </c>
      <c r="N7682" s="112">
        <f t="shared" si="2746"/>
        <v>0</v>
      </c>
      <c r="O7682" s="112">
        <f t="shared" si="2746"/>
        <v>0</v>
      </c>
      <c r="P7682" s="112">
        <f t="shared" si="2736"/>
        <v>0</v>
      </c>
      <c r="Q7682" s="112" t="str">
        <f t="shared" si="2737"/>
        <v>-</v>
      </c>
      <c r="R7682" s="35"/>
    </row>
    <row r="7683" spans="1:18" s="38" customFormat="1" x14ac:dyDescent="0.3">
      <c r="A7683" s="40">
        <v>35</v>
      </c>
      <c r="B7683" s="40" t="s">
        <v>154</v>
      </c>
      <c r="C7683" s="40" t="s">
        <v>117</v>
      </c>
      <c r="D7683" s="40">
        <v>35020001</v>
      </c>
      <c r="E7683" s="52" t="s">
        <v>192</v>
      </c>
      <c r="F7683" s="52" t="s">
        <v>0</v>
      </c>
      <c r="G7683" s="52" t="s">
        <v>0</v>
      </c>
      <c r="H7683" s="16" t="s">
        <v>36</v>
      </c>
      <c r="I7683" s="104">
        <f t="shared" si="2746"/>
        <v>0</v>
      </c>
      <c r="J7683" s="104">
        <f t="shared" si="2746"/>
        <v>0</v>
      </c>
      <c r="K7683" s="104">
        <f t="shared" si="2746"/>
        <v>0</v>
      </c>
      <c r="L7683" s="104">
        <f t="shared" si="2735"/>
        <v>0</v>
      </c>
      <c r="M7683" s="104">
        <f t="shared" si="2746"/>
        <v>0</v>
      </c>
      <c r="N7683" s="104">
        <f t="shared" si="2746"/>
        <v>0</v>
      </c>
      <c r="O7683" s="104">
        <f t="shared" si="2746"/>
        <v>0</v>
      </c>
      <c r="P7683" s="104">
        <f t="shared" si="2736"/>
        <v>0</v>
      </c>
      <c r="Q7683" s="104" t="str">
        <f t="shared" si="2737"/>
        <v>-</v>
      </c>
      <c r="R7683" s="35"/>
    </row>
    <row r="7684" spans="1:18" s="38" customFormat="1" x14ac:dyDescent="0.3">
      <c r="A7684" s="40">
        <v>35</v>
      </c>
      <c r="B7684" s="40" t="s">
        <v>154</v>
      </c>
      <c r="C7684" s="40" t="s">
        <v>117</v>
      </c>
      <c r="D7684" s="40">
        <v>35020001</v>
      </c>
      <c r="E7684" s="88" t="s">
        <v>3024</v>
      </c>
      <c r="F7684" s="40"/>
      <c r="G7684" s="81" t="s">
        <v>3073</v>
      </c>
      <c r="H7684" s="36" t="s">
        <v>37</v>
      </c>
      <c r="I7684" s="102">
        <v>0</v>
      </c>
      <c r="J7684" s="102">
        <v>0</v>
      </c>
      <c r="K7684" s="102"/>
      <c r="L7684" s="102">
        <f t="shared" si="2735"/>
        <v>0</v>
      </c>
      <c r="M7684" s="102">
        <v>0</v>
      </c>
      <c r="N7684" s="102"/>
      <c r="O7684" s="102"/>
      <c r="P7684" s="102">
        <f t="shared" si="2736"/>
        <v>0</v>
      </c>
      <c r="Q7684" s="102" t="str">
        <f t="shared" si="2737"/>
        <v>-</v>
      </c>
      <c r="R7684" s="35"/>
    </row>
    <row r="7685" spans="1:18" s="34" customFormat="1" ht="20.399999999999999" x14ac:dyDescent="0.3">
      <c r="A7685" s="43" t="s">
        <v>0</v>
      </c>
      <c r="B7685" s="43" t="s">
        <v>0</v>
      </c>
      <c r="C7685" s="43" t="s">
        <v>0</v>
      </c>
      <c r="D7685" s="49" t="s">
        <v>0</v>
      </c>
      <c r="E7685" s="49" t="s">
        <v>0</v>
      </c>
      <c r="F7685" s="49" t="s">
        <v>0</v>
      </c>
      <c r="G7685" s="49" t="s">
        <v>0</v>
      </c>
      <c r="H7685" s="21" t="s">
        <v>53</v>
      </c>
      <c r="I7685" s="112">
        <f>SUM(I7686)</f>
        <v>2323197</v>
      </c>
      <c r="J7685" s="112">
        <f>SUM(J7686)</f>
        <v>510000</v>
      </c>
      <c r="K7685" s="112">
        <f>SUM(K7686)</f>
        <v>0</v>
      </c>
      <c r="L7685" s="112">
        <f t="shared" si="2735"/>
        <v>0</v>
      </c>
      <c r="M7685" s="112">
        <f>SUM(M7686)</f>
        <v>0</v>
      </c>
      <c r="N7685" s="112">
        <f t="shared" ref="N7685:O7685" si="2747">SUM(N7686)</f>
        <v>0</v>
      </c>
      <c r="O7685" s="112">
        <f t="shared" si="2747"/>
        <v>0</v>
      </c>
      <c r="P7685" s="112">
        <f t="shared" si="2736"/>
        <v>0</v>
      </c>
      <c r="Q7685" s="112">
        <f t="shared" si="2737"/>
        <v>0</v>
      </c>
      <c r="R7685" s="35"/>
    </row>
    <row r="7686" spans="1:18" s="38" customFormat="1" x14ac:dyDescent="0.3">
      <c r="A7686" s="40">
        <v>35</v>
      </c>
      <c r="B7686" s="40" t="s">
        <v>154</v>
      </c>
      <c r="C7686" s="40" t="s">
        <v>117</v>
      </c>
      <c r="D7686" s="40">
        <v>35020001</v>
      </c>
      <c r="E7686" s="52" t="s">
        <v>149</v>
      </c>
      <c r="F7686" s="52" t="s">
        <v>0</v>
      </c>
      <c r="G7686" s="52" t="s">
        <v>0</v>
      </c>
      <c r="H7686" s="16" t="s">
        <v>46</v>
      </c>
      <c r="I7686" s="104">
        <f>SUM(I7687,I7689,I7690,I7693)</f>
        <v>2323197</v>
      </c>
      <c r="J7686" s="104">
        <f>SUM(J7687,J7689,J7690,J7693)</f>
        <v>510000</v>
      </c>
      <c r="K7686" s="104">
        <f>SUM(K7687,K7689,K7690,K7693)</f>
        <v>0</v>
      </c>
      <c r="L7686" s="104">
        <f t="shared" si="2735"/>
        <v>0</v>
      </c>
      <c r="M7686" s="104">
        <f>SUM(M7687,M7689,M7690,M7693)</f>
        <v>0</v>
      </c>
      <c r="N7686" s="104">
        <f t="shared" ref="N7686:O7686" si="2748">SUM(N7687,N7689,N7690,N7693)</f>
        <v>0</v>
      </c>
      <c r="O7686" s="104">
        <f t="shared" si="2748"/>
        <v>0</v>
      </c>
      <c r="P7686" s="104">
        <f t="shared" si="2736"/>
        <v>0</v>
      </c>
      <c r="Q7686" s="104">
        <f t="shared" si="2737"/>
        <v>0</v>
      </c>
      <c r="R7686" s="35"/>
    </row>
    <row r="7687" spans="1:18" s="38" customFormat="1" x14ac:dyDescent="0.3">
      <c r="A7687" s="41">
        <v>35</v>
      </c>
      <c r="B7687" s="41" t="s">
        <v>154</v>
      </c>
      <c r="C7687" s="41" t="s">
        <v>117</v>
      </c>
      <c r="D7687" s="41">
        <v>35020001</v>
      </c>
      <c r="E7687" s="41" t="s">
        <v>415</v>
      </c>
      <c r="F7687" s="40" t="s">
        <v>0</v>
      </c>
      <c r="G7687" s="81" t="s">
        <v>0</v>
      </c>
      <c r="H7687" s="16" t="s">
        <v>48</v>
      </c>
      <c r="I7687" s="104">
        <f>SUM(I7688)</f>
        <v>2000000</v>
      </c>
      <c r="J7687" s="104">
        <f>SUM(J7688)</f>
        <v>500000</v>
      </c>
      <c r="K7687" s="104">
        <f>SUM(K7688)</f>
        <v>0</v>
      </c>
      <c r="L7687" s="104">
        <f t="shared" si="2735"/>
        <v>0</v>
      </c>
      <c r="M7687" s="104">
        <f>SUM(M7688)</f>
        <v>0</v>
      </c>
      <c r="N7687" s="104">
        <f t="shared" ref="N7687:O7687" si="2749">SUM(N7688)</f>
        <v>0</v>
      </c>
      <c r="O7687" s="104">
        <f t="shared" si="2749"/>
        <v>0</v>
      </c>
      <c r="P7687" s="104">
        <f t="shared" si="2736"/>
        <v>0</v>
      </c>
      <c r="Q7687" s="104">
        <f t="shared" si="2737"/>
        <v>0</v>
      </c>
      <c r="R7687" s="35"/>
    </row>
    <row r="7688" spans="1:18" s="38" customFormat="1" x14ac:dyDescent="0.3">
      <c r="A7688" s="40">
        <v>35</v>
      </c>
      <c r="B7688" s="40" t="s">
        <v>154</v>
      </c>
      <c r="C7688" s="40" t="s">
        <v>117</v>
      </c>
      <c r="D7688" s="40">
        <v>35020001</v>
      </c>
      <c r="E7688" s="88" t="s">
        <v>3039</v>
      </c>
      <c r="F7688" s="40" t="s">
        <v>2805</v>
      </c>
      <c r="G7688" s="81" t="s">
        <v>3073</v>
      </c>
      <c r="H7688" s="36" t="s">
        <v>1986</v>
      </c>
      <c r="I7688" s="102">
        <v>2000000</v>
      </c>
      <c r="J7688" s="102">
        <v>500000</v>
      </c>
      <c r="K7688" s="102"/>
      <c r="L7688" s="102">
        <f t="shared" si="2735"/>
        <v>0</v>
      </c>
      <c r="M7688" s="102">
        <v>0</v>
      </c>
      <c r="N7688" s="102"/>
      <c r="O7688" s="102"/>
      <c r="P7688" s="102">
        <f t="shared" si="2736"/>
        <v>0</v>
      </c>
      <c r="Q7688" s="102">
        <f t="shared" si="2737"/>
        <v>0</v>
      </c>
      <c r="R7688" s="35"/>
    </row>
    <row r="7689" spans="1:18" s="38" customFormat="1" x14ac:dyDescent="0.3">
      <c r="A7689" s="40">
        <v>35</v>
      </c>
      <c r="B7689" s="40" t="s">
        <v>154</v>
      </c>
      <c r="C7689" s="40" t="s">
        <v>117</v>
      </c>
      <c r="D7689" s="40">
        <v>35020001</v>
      </c>
      <c r="E7689" s="88" t="s">
        <v>3022</v>
      </c>
      <c r="F7689" s="40"/>
      <c r="G7689" s="81" t="s">
        <v>3073</v>
      </c>
      <c r="H7689" s="36" t="s">
        <v>49</v>
      </c>
      <c r="I7689" s="102">
        <v>257197</v>
      </c>
      <c r="J7689" s="102">
        <v>0</v>
      </c>
      <c r="K7689" s="102"/>
      <c r="L7689" s="102">
        <f t="shared" si="2735"/>
        <v>0</v>
      </c>
      <c r="M7689" s="102">
        <v>0</v>
      </c>
      <c r="N7689" s="102"/>
      <c r="O7689" s="102"/>
      <c r="P7689" s="102">
        <f t="shared" si="2736"/>
        <v>0</v>
      </c>
      <c r="Q7689" s="102" t="str">
        <f t="shared" si="2737"/>
        <v>-</v>
      </c>
      <c r="R7689" s="35"/>
    </row>
    <row r="7690" spans="1:18" s="38" customFormat="1" x14ac:dyDescent="0.3">
      <c r="A7690" s="41">
        <v>35</v>
      </c>
      <c r="B7690" s="41" t="s">
        <v>154</v>
      </c>
      <c r="C7690" s="41" t="s">
        <v>117</v>
      </c>
      <c r="D7690" s="41">
        <v>35020001</v>
      </c>
      <c r="E7690" s="41" t="s">
        <v>236</v>
      </c>
      <c r="F7690" s="40" t="s">
        <v>0</v>
      </c>
      <c r="G7690" s="81" t="s">
        <v>0</v>
      </c>
      <c r="H7690" s="16" t="s">
        <v>51</v>
      </c>
      <c r="I7690" s="104">
        <f>SUM(I7691:I7692)</f>
        <v>66000</v>
      </c>
      <c r="J7690" s="104">
        <f>SUM(J7691:J7692)</f>
        <v>10000</v>
      </c>
      <c r="K7690" s="104">
        <f>SUM(K7691:K7692)</f>
        <v>0</v>
      </c>
      <c r="L7690" s="104">
        <f t="shared" si="2735"/>
        <v>0</v>
      </c>
      <c r="M7690" s="104">
        <f>SUM(M7691:M7692)</f>
        <v>0</v>
      </c>
      <c r="N7690" s="104">
        <f t="shared" ref="N7690:O7690" si="2750">SUM(N7691:N7692)</f>
        <v>0</v>
      </c>
      <c r="O7690" s="104">
        <f t="shared" si="2750"/>
        <v>0</v>
      </c>
      <c r="P7690" s="104">
        <f t="shared" si="2736"/>
        <v>0</v>
      </c>
      <c r="Q7690" s="104">
        <f t="shared" si="2737"/>
        <v>0</v>
      </c>
      <c r="R7690" s="35"/>
    </row>
    <row r="7691" spans="1:18" s="38" customFormat="1" x14ac:dyDescent="0.3">
      <c r="A7691" s="40">
        <v>35</v>
      </c>
      <c r="B7691" s="40" t="s">
        <v>154</v>
      </c>
      <c r="C7691" s="40" t="s">
        <v>117</v>
      </c>
      <c r="D7691" s="40">
        <v>35020001</v>
      </c>
      <c r="E7691" s="88" t="s">
        <v>3025</v>
      </c>
      <c r="F7691" s="40"/>
      <c r="G7691" s="81" t="s">
        <v>3073</v>
      </c>
      <c r="H7691" s="36" t="s">
        <v>51</v>
      </c>
      <c r="I7691" s="102">
        <v>46000</v>
      </c>
      <c r="J7691" s="102">
        <v>0</v>
      </c>
      <c r="K7691" s="102"/>
      <c r="L7691" s="102">
        <f t="shared" si="2735"/>
        <v>0</v>
      </c>
      <c r="M7691" s="102">
        <v>0</v>
      </c>
      <c r="N7691" s="102"/>
      <c r="O7691" s="102"/>
      <c r="P7691" s="102">
        <f t="shared" si="2736"/>
        <v>0</v>
      </c>
      <c r="Q7691" s="102" t="str">
        <f t="shared" si="2737"/>
        <v>-</v>
      </c>
      <c r="R7691" s="35"/>
    </row>
    <row r="7692" spans="1:18" s="38" customFormat="1" x14ac:dyDescent="0.3">
      <c r="A7692" s="40">
        <v>35</v>
      </c>
      <c r="B7692" s="40" t="s">
        <v>154</v>
      </c>
      <c r="C7692" s="40" t="s">
        <v>117</v>
      </c>
      <c r="D7692" s="40">
        <v>35020001</v>
      </c>
      <c r="E7692" s="88" t="s">
        <v>3025</v>
      </c>
      <c r="F7692" s="40" t="s">
        <v>2806</v>
      </c>
      <c r="G7692" s="81" t="s">
        <v>3073</v>
      </c>
      <c r="H7692" s="36" t="s">
        <v>1987</v>
      </c>
      <c r="I7692" s="102">
        <v>20000</v>
      </c>
      <c r="J7692" s="102">
        <v>10000</v>
      </c>
      <c r="K7692" s="102"/>
      <c r="L7692" s="102">
        <f t="shared" si="2735"/>
        <v>0</v>
      </c>
      <c r="M7692" s="102">
        <v>0</v>
      </c>
      <c r="N7692" s="102"/>
      <c r="O7692" s="102"/>
      <c r="P7692" s="102">
        <f t="shared" si="2736"/>
        <v>0</v>
      </c>
      <c r="Q7692" s="102">
        <f t="shared" si="2737"/>
        <v>0</v>
      </c>
      <c r="R7692" s="35"/>
    </row>
    <row r="7693" spans="1:18" s="38" customFormat="1" x14ac:dyDescent="0.3">
      <c r="A7693" s="40">
        <v>35</v>
      </c>
      <c r="B7693" s="40" t="s">
        <v>154</v>
      </c>
      <c r="C7693" s="40" t="s">
        <v>117</v>
      </c>
      <c r="D7693" s="40">
        <v>35020001</v>
      </c>
      <c r="E7693" s="88" t="s">
        <v>3037</v>
      </c>
      <c r="F7693" s="40"/>
      <c r="G7693" s="81" t="s">
        <v>3073</v>
      </c>
      <c r="H7693" s="36" t="s">
        <v>52</v>
      </c>
      <c r="I7693" s="102">
        <v>0</v>
      </c>
      <c r="J7693" s="102">
        <v>0</v>
      </c>
      <c r="K7693" s="102"/>
      <c r="L7693" s="102">
        <f t="shared" si="2735"/>
        <v>0</v>
      </c>
      <c r="M7693" s="102">
        <v>0</v>
      </c>
      <c r="N7693" s="102"/>
      <c r="O7693" s="102"/>
      <c r="P7693" s="102">
        <f t="shared" si="2736"/>
        <v>0</v>
      </c>
      <c r="Q7693" s="102" t="str">
        <f t="shared" si="2737"/>
        <v>-</v>
      </c>
      <c r="R7693" s="35"/>
    </row>
    <row r="7694" spans="1:18" s="34" customFormat="1" x14ac:dyDescent="0.3">
      <c r="A7694" s="49" t="s">
        <v>0</v>
      </c>
      <c r="B7694" s="49" t="s">
        <v>0</v>
      </c>
      <c r="C7694" s="49" t="s">
        <v>0</v>
      </c>
      <c r="D7694" s="49" t="s">
        <v>0</v>
      </c>
      <c r="E7694" s="49" t="s">
        <v>0</v>
      </c>
      <c r="F7694" s="49" t="s">
        <v>0</v>
      </c>
      <c r="G7694" s="49" t="s">
        <v>0</v>
      </c>
      <c r="H7694" s="21" t="s">
        <v>1988</v>
      </c>
      <c r="I7694" s="112">
        <f>SUM(I7652,I7677,I7682,I7685)</f>
        <v>10153354</v>
      </c>
      <c r="J7694" s="112">
        <f>SUM(J7652,J7677,J7682,J7685)</f>
        <v>5012166</v>
      </c>
      <c r="K7694" s="112">
        <f>SUM(K7652,K7677,K7682,K7685)</f>
        <v>0</v>
      </c>
      <c r="L7694" s="112">
        <f t="shared" si="2735"/>
        <v>1088998</v>
      </c>
      <c r="M7694" s="112">
        <f>SUM(M7652,M7677,M7682,M7685)</f>
        <v>318898</v>
      </c>
      <c r="N7694" s="112">
        <f t="shared" ref="N7694:O7694" si="2751">SUM(N7652,N7677,N7682,N7685)</f>
        <v>391100</v>
      </c>
      <c r="O7694" s="112">
        <f t="shared" si="2751"/>
        <v>379000</v>
      </c>
      <c r="P7694" s="112">
        <f t="shared" si="2736"/>
        <v>1088998</v>
      </c>
      <c r="Q7694" s="112">
        <f t="shared" si="2737"/>
        <v>21.727093635765453</v>
      </c>
      <c r="R7694" s="35"/>
    </row>
    <row r="7695" spans="1:18" s="38" customFormat="1" ht="15" thickBot="1" x14ac:dyDescent="0.35">
      <c r="A7695" s="81" t="s">
        <v>0</v>
      </c>
      <c r="B7695" s="81" t="s">
        <v>0</v>
      </c>
      <c r="C7695" s="81" t="s">
        <v>0</v>
      </c>
      <c r="D7695" s="81" t="s">
        <v>0</v>
      </c>
      <c r="E7695" s="81" t="s">
        <v>0</v>
      </c>
      <c r="F7695" s="81" t="s">
        <v>0</v>
      </c>
      <c r="G7695" s="81" t="s">
        <v>0</v>
      </c>
      <c r="H7695" s="16" t="s">
        <v>152</v>
      </c>
      <c r="I7695" s="104">
        <v>111</v>
      </c>
      <c r="J7695" s="104">
        <v>111</v>
      </c>
      <c r="K7695" s="104"/>
      <c r="L7695" s="104"/>
      <c r="M7695" s="104"/>
      <c r="N7695" s="104"/>
      <c r="O7695" s="104"/>
      <c r="P7695" s="104"/>
      <c r="Q7695" s="104"/>
      <c r="R7695" s="35"/>
    </row>
    <row r="7696" spans="1:18" s="34" customFormat="1" ht="31.2" thickBot="1" x14ac:dyDescent="0.35">
      <c r="A7696" s="127" t="s">
        <v>0</v>
      </c>
      <c r="B7696" s="127" t="s">
        <v>0</v>
      </c>
      <c r="C7696" s="127" t="s">
        <v>0</v>
      </c>
      <c r="D7696" s="127" t="s">
        <v>0</v>
      </c>
      <c r="E7696" s="127" t="s">
        <v>0</v>
      </c>
      <c r="F7696" s="127" t="s">
        <v>0</v>
      </c>
      <c r="G7696" s="127" t="s">
        <v>0</v>
      </c>
      <c r="H7696" s="29" t="s">
        <v>63</v>
      </c>
      <c r="I7696" s="124" t="s">
        <v>3013</v>
      </c>
      <c r="J7696" s="124" t="s">
        <v>2</v>
      </c>
      <c r="K7696" s="124" t="s">
        <v>3097</v>
      </c>
      <c r="L7696" s="124" t="s">
        <v>3097</v>
      </c>
      <c r="M7696" s="124" t="s">
        <v>3098</v>
      </c>
      <c r="N7696" s="124" t="s">
        <v>3099</v>
      </c>
      <c r="O7696" s="124" t="s">
        <v>3100</v>
      </c>
      <c r="P7696" s="124" t="s">
        <v>3097</v>
      </c>
      <c r="Q7696" s="126" t="s">
        <v>3101</v>
      </c>
      <c r="R7696" s="35"/>
    </row>
    <row r="7697" spans="1:18" s="38" customFormat="1" x14ac:dyDescent="0.3">
      <c r="A7697" s="128"/>
      <c r="B7697" s="128"/>
      <c r="C7697" s="128"/>
      <c r="D7697" s="128"/>
      <c r="E7697" s="128"/>
      <c r="F7697" s="128"/>
      <c r="G7697" s="128"/>
      <c r="H7697" s="10" t="s">
        <v>0</v>
      </c>
      <c r="I7697" s="103">
        <v>1</v>
      </c>
      <c r="J7697" s="103">
        <v>2</v>
      </c>
      <c r="K7697" s="103">
        <v>3</v>
      </c>
      <c r="L7697" s="103" t="s">
        <v>3</v>
      </c>
      <c r="M7697" s="103">
        <v>5</v>
      </c>
      <c r="N7697" s="103">
        <v>6</v>
      </c>
      <c r="O7697" s="103">
        <v>7</v>
      </c>
      <c r="P7697" s="103" t="s">
        <v>3102</v>
      </c>
      <c r="Q7697" s="103">
        <v>9</v>
      </c>
      <c r="R7697" s="35"/>
    </row>
    <row r="7698" spans="1:18" s="38" customFormat="1" x14ac:dyDescent="0.3">
      <c r="A7698" s="128"/>
      <c r="B7698" s="128"/>
      <c r="C7698" s="128"/>
      <c r="D7698" s="128"/>
      <c r="E7698" s="128"/>
      <c r="F7698" s="128"/>
      <c r="G7698" s="128"/>
      <c r="H7698" s="11" t="s">
        <v>101</v>
      </c>
      <c r="I7698" s="105">
        <f>SUM(I7694)</f>
        <v>10153354</v>
      </c>
      <c r="J7698" s="105">
        <f>SUM(J7694)</f>
        <v>5012166</v>
      </c>
      <c r="K7698" s="105">
        <f>SUM(K7694)</f>
        <v>0</v>
      </c>
      <c r="L7698" s="105">
        <f t="shared" si="2735"/>
        <v>1088998</v>
      </c>
      <c r="M7698" s="105">
        <f>SUM(M7694)</f>
        <v>318898</v>
      </c>
      <c r="N7698" s="105">
        <f t="shared" ref="N7698:O7698" si="2752">SUM(N7694)</f>
        <v>391100</v>
      </c>
      <c r="O7698" s="105">
        <f t="shared" si="2752"/>
        <v>379000</v>
      </c>
      <c r="P7698" s="105">
        <f t="shared" si="2736"/>
        <v>1088998</v>
      </c>
      <c r="Q7698" s="105">
        <f t="shared" si="2737"/>
        <v>21.727093635765453</v>
      </c>
      <c r="R7698" s="35"/>
    </row>
    <row r="7699" spans="1:18" s="38" customFormat="1" x14ac:dyDescent="0.3">
      <c r="A7699" s="128"/>
      <c r="B7699" s="128"/>
      <c r="C7699" s="128"/>
      <c r="D7699" s="128"/>
      <c r="E7699" s="128"/>
      <c r="F7699" s="128"/>
      <c r="G7699" s="128"/>
      <c r="H7699" s="12" t="s">
        <v>62</v>
      </c>
      <c r="I7699" s="105">
        <f>SUM(I7698)</f>
        <v>10153354</v>
      </c>
      <c r="J7699" s="105">
        <f>SUM(J7698)</f>
        <v>5012166</v>
      </c>
      <c r="K7699" s="105">
        <f>SUM(K7698)</f>
        <v>0</v>
      </c>
      <c r="L7699" s="105">
        <f t="shared" si="2735"/>
        <v>1088998</v>
      </c>
      <c r="M7699" s="105">
        <f>SUM(M7698)</f>
        <v>318898</v>
      </c>
      <c r="N7699" s="105">
        <f t="shared" ref="N7699:O7699" si="2753">SUM(N7698)</f>
        <v>391100</v>
      </c>
      <c r="O7699" s="105">
        <f t="shared" si="2753"/>
        <v>379000</v>
      </c>
      <c r="P7699" s="105">
        <f t="shared" si="2736"/>
        <v>1088998</v>
      </c>
      <c r="Q7699" s="105">
        <f t="shared" si="2737"/>
        <v>21.727093635765453</v>
      </c>
      <c r="R7699" s="35"/>
    </row>
    <row r="7700" spans="1:18" s="38" customFormat="1" x14ac:dyDescent="0.3">
      <c r="A7700" s="129"/>
      <c r="B7700" s="129"/>
      <c r="C7700" s="129"/>
      <c r="D7700" s="129"/>
      <c r="E7700" s="129"/>
      <c r="F7700" s="129"/>
      <c r="G7700" s="129"/>
      <c r="I7700" s="100"/>
      <c r="J7700" s="100"/>
      <c r="K7700" s="100"/>
      <c r="L7700" s="100"/>
      <c r="M7700" s="100"/>
      <c r="N7700" s="100"/>
      <c r="O7700" s="100"/>
      <c r="P7700" s="100"/>
      <c r="Q7700" s="100"/>
      <c r="R7700" s="35"/>
    </row>
    <row r="7701" spans="1:18" s="38" customFormat="1" ht="15" thickBot="1" x14ac:dyDescent="0.35">
      <c r="A7701" s="81" t="s">
        <v>0</v>
      </c>
      <c r="B7701" s="81" t="s">
        <v>0</v>
      </c>
      <c r="C7701" s="81" t="s">
        <v>0</v>
      </c>
      <c r="D7701" s="81" t="s">
        <v>0</v>
      </c>
      <c r="E7701" s="81" t="s">
        <v>0</v>
      </c>
      <c r="F7701" s="81" t="s">
        <v>0</v>
      </c>
      <c r="G7701" s="81" t="s">
        <v>0</v>
      </c>
      <c r="H7701" s="37" t="s">
        <v>0</v>
      </c>
      <c r="I7701" s="106"/>
      <c r="J7701" s="106"/>
      <c r="K7701" s="106"/>
      <c r="L7701" s="106"/>
      <c r="M7701" s="106"/>
      <c r="N7701" s="106"/>
      <c r="O7701" s="106"/>
      <c r="P7701" s="106"/>
      <c r="Q7701" s="106"/>
      <c r="R7701" s="35"/>
    </row>
    <row r="7702" spans="1:18" s="34" customFormat="1" ht="31.2" thickBot="1" x14ac:dyDescent="0.35">
      <c r="A7702" s="45" t="s">
        <v>112</v>
      </c>
      <c r="B7702" s="45" t="s">
        <v>113</v>
      </c>
      <c r="C7702" s="45" t="s">
        <v>114</v>
      </c>
      <c r="D7702" s="46" t="s">
        <v>0</v>
      </c>
      <c r="E7702" s="45" t="s">
        <v>3014</v>
      </c>
      <c r="F7702" s="45" t="s">
        <v>115</v>
      </c>
      <c r="G7702" s="45" t="s">
        <v>116</v>
      </c>
      <c r="H7702" s="29" t="s">
        <v>1</v>
      </c>
      <c r="I7702" s="124" t="s">
        <v>3013</v>
      </c>
      <c r="J7702" s="124" t="s">
        <v>2</v>
      </c>
      <c r="K7702" s="124" t="s">
        <v>3097</v>
      </c>
      <c r="L7702" s="124" t="s">
        <v>3097</v>
      </c>
      <c r="M7702" s="124" t="s">
        <v>3098</v>
      </c>
      <c r="N7702" s="124" t="s">
        <v>3099</v>
      </c>
      <c r="O7702" s="124" t="s">
        <v>3100</v>
      </c>
      <c r="P7702" s="124" t="s">
        <v>3097</v>
      </c>
      <c r="Q7702" s="126" t="s">
        <v>3101</v>
      </c>
      <c r="R7702" s="35"/>
    </row>
    <row r="7703" spans="1:18" s="38" customFormat="1" x14ac:dyDescent="0.3">
      <c r="A7703" s="50" t="s">
        <v>0</v>
      </c>
      <c r="B7703" s="50" t="s">
        <v>0</v>
      </c>
      <c r="C7703" s="50" t="s">
        <v>0</v>
      </c>
      <c r="D7703" s="51" t="s">
        <v>0</v>
      </c>
      <c r="E7703" s="51" t="s">
        <v>0</v>
      </c>
      <c r="F7703" s="86" t="s">
        <v>0</v>
      </c>
      <c r="G7703" s="87" t="s">
        <v>0</v>
      </c>
      <c r="H7703" s="8" t="s">
        <v>0</v>
      </c>
      <c r="I7703" s="103">
        <v>1</v>
      </c>
      <c r="J7703" s="103">
        <v>2</v>
      </c>
      <c r="K7703" s="103">
        <v>3</v>
      </c>
      <c r="L7703" s="103" t="s">
        <v>3</v>
      </c>
      <c r="M7703" s="103">
        <v>5</v>
      </c>
      <c r="N7703" s="103">
        <v>6</v>
      </c>
      <c r="O7703" s="103">
        <v>7</v>
      </c>
      <c r="P7703" s="103" t="s">
        <v>3102</v>
      </c>
      <c r="Q7703" s="103">
        <v>9</v>
      </c>
      <c r="R7703" s="35"/>
    </row>
    <row r="7704" spans="1:18" s="38" customFormat="1" x14ac:dyDescent="0.3">
      <c r="A7704" s="41">
        <v>35</v>
      </c>
      <c r="B7704" s="41" t="s">
        <v>154</v>
      </c>
      <c r="C7704" s="40" t="s">
        <v>877</v>
      </c>
      <c r="D7704" s="40">
        <v>35020002</v>
      </c>
      <c r="E7704" s="52" t="s">
        <v>0</v>
      </c>
      <c r="F7704" s="52" t="s">
        <v>0</v>
      </c>
      <c r="G7704" s="52" t="s">
        <v>0</v>
      </c>
      <c r="H7704" s="16" t="s">
        <v>1989</v>
      </c>
      <c r="I7704" s="102"/>
      <c r="J7704" s="102"/>
      <c r="K7704" s="102"/>
      <c r="L7704" s="102">
        <f t="shared" si="2735"/>
        <v>0</v>
      </c>
      <c r="M7704" s="102">
        <v>0</v>
      </c>
      <c r="N7704" s="102"/>
      <c r="O7704" s="102"/>
      <c r="P7704" s="102">
        <f t="shared" si="2736"/>
        <v>0</v>
      </c>
      <c r="Q7704" s="102" t="str">
        <f t="shared" si="2737"/>
        <v>-</v>
      </c>
      <c r="R7704" s="35"/>
    </row>
    <row r="7705" spans="1:18" s="34" customFormat="1" ht="20.399999999999999" x14ac:dyDescent="0.3">
      <c r="A7705" s="43" t="s">
        <v>0</v>
      </c>
      <c r="B7705" s="43" t="s">
        <v>0</v>
      </c>
      <c r="C7705" s="43" t="s">
        <v>0</v>
      </c>
      <c r="D7705" s="49" t="s">
        <v>0</v>
      </c>
      <c r="E7705" s="49" t="s">
        <v>0</v>
      </c>
      <c r="F7705" s="49" t="s">
        <v>0</v>
      </c>
      <c r="G7705" s="49" t="s">
        <v>0</v>
      </c>
      <c r="H7705" s="21" t="s">
        <v>26</v>
      </c>
      <c r="I7705" s="112">
        <f>SUM(I7706,I7714,I7716)</f>
        <v>3604625</v>
      </c>
      <c r="J7705" s="112">
        <f>SUM(J7706,J7714,J7716)</f>
        <v>3554625</v>
      </c>
      <c r="K7705" s="112">
        <f>SUM(K7706,K7714,K7716)</f>
        <v>0</v>
      </c>
      <c r="L7705" s="112">
        <f t="shared" si="2735"/>
        <v>966323</v>
      </c>
      <c r="M7705" s="112">
        <f>SUM(M7706,M7714,M7716)</f>
        <v>291023</v>
      </c>
      <c r="N7705" s="112">
        <f t="shared" ref="N7705:O7705" si="2754">SUM(N7706,N7714,N7716)</f>
        <v>338200</v>
      </c>
      <c r="O7705" s="112">
        <f t="shared" si="2754"/>
        <v>337100</v>
      </c>
      <c r="P7705" s="112">
        <f t="shared" si="2736"/>
        <v>966323</v>
      </c>
      <c r="Q7705" s="112">
        <f t="shared" si="2737"/>
        <v>27.184949185919756</v>
      </c>
      <c r="R7705" s="35"/>
    </row>
    <row r="7706" spans="1:18" s="38" customFormat="1" x14ac:dyDescent="0.3">
      <c r="A7706" s="40">
        <v>35</v>
      </c>
      <c r="B7706" s="40" t="s">
        <v>154</v>
      </c>
      <c r="C7706" s="40" t="s">
        <v>877</v>
      </c>
      <c r="D7706" s="40">
        <v>35020002</v>
      </c>
      <c r="E7706" s="52" t="s">
        <v>119</v>
      </c>
      <c r="F7706" s="52" t="s">
        <v>0</v>
      </c>
      <c r="G7706" s="52" t="s">
        <v>0</v>
      </c>
      <c r="H7706" s="16" t="s">
        <v>5</v>
      </c>
      <c r="I7706" s="104">
        <f>SUM(I7707,I7708)</f>
        <v>2983925</v>
      </c>
      <c r="J7706" s="104">
        <f>SUM(J7707,J7708)</f>
        <v>2963925</v>
      </c>
      <c r="K7706" s="104">
        <f>SUM(K7707,K7708)</f>
        <v>0</v>
      </c>
      <c r="L7706" s="104">
        <f t="shared" si="2735"/>
        <v>813506</v>
      </c>
      <c r="M7706" s="104">
        <f>SUM(M7707,M7708)</f>
        <v>264306</v>
      </c>
      <c r="N7706" s="104">
        <f t="shared" ref="N7706:O7706" si="2755">SUM(N7707,N7708)</f>
        <v>272600</v>
      </c>
      <c r="O7706" s="104">
        <f t="shared" si="2755"/>
        <v>276600</v>
      </c>
      <c r="P7706" s="104">
        <f t="shared" si="2736"/>
        <v>813506</v>
      </c>
      <c r="Q7706" s="104">
        <f t="shared" si="2737"/>
        <v>27.446915829516605</v>
      </c>
      <c r="R7706" s="35"/>
    </row>
    <row r="7707" spans="1:18" s="38" customFormat="1" x14ac:dyDescent="0.3">
      <c r="A7707" s="40">
        <v>35</v>
      </c>
      <c r="B7707" s="40" t="s">
        <v>154</v>
      </c>
      <c r="C7707" s="40" t="s">
        <v>877</v>
      </c>
      <c r="D7707" s="40">
        <v>35020002</v>
      </c>
      <c r="E7707" s="88" t="s">
        <v>3015</v>
      </c>
      <c r="F7707" s="40"/>
      <c r="G7707" s="81" t="s">
        <v>3073</v>
      </c>
      <c r="H7707" s="36" t="s">
        <v>6</v>
      </c>
      <c r="I7707" s="102">
        <v>2691060</v>
      </c>
      <c r="J7707" s="102">
        <v>2671060</v>
      </c>
      <c r="K7707" s="102"/>
      <c r="L7707" s="102">
        <f t="shared" si="2735"/>
        <v>750995</v>
      </c>
      <c r="M7707" s="102">
        <v>246995</v>
      </c>
      <c r="N7707" s="102">
        <v>252000</v>
      </c>
      <c r="O7707" s="102">
        <v>252000</v>
      </c>
      <c r="P7707" s="102">
        <f t="shared" si="2736"/>
        <v>750995</v>
      </c>
      <c r="Q7707" s="102">
        <f t="shared" si="2737"/>
        <v>28.115991404161644</v>
      </c>
      <c r="R7707" s="35"/>
    </row>
    <row r="7708" spans="1:18" s="38" customFormat="1" x14ac:dyDescent="0.3">
      <c r="A7708" s="41">
        <v>35</v>
      </c>
      <c r="B7708" s="41" t="s">
        <v>154</v>
      </c>
      <c r="C7708" s="41" t="s">
        <v>877</v>
      </c>
      <c r="D7708" s="41">
        <v>35020002</v>
      </c>
      <c r="E7708" s="41" t="s">
        <v>120</v>
      </c>
      <c r="F7708" s="40" t="s">
        <v>0</v>
      </c>
      <c r="G7708" s="81" t="s">
        <v>0</v>
      </c>
      <c r="H7708" s="16" t="s">
        <v>7</v>
      </c>
      <c r="I7708" s="104">
        <f>SUM(I7709:I7713)</f>
        <v>292865</v>
      </c>
      <c r="J7708" s="104">
        <f>SUM(J7709:J7713)</f>
        <v>292865</v>
      </c>
      <c r="K7708" s="104">
        <f>SUM(K7709:K7713)</f>
        <v>0</v>
      </c>
      <c r="L7708" s="104">
        <f t="shared" si="2735"/>
        <v>62511</v>
      </c>
      <c r="M7708" s="104">
        <f>SUM(M7709:M7713)</f>
        <v>17311</v>
      </c>
      <c r="N7708" s="104">
        <f t="shared" ref="N7708:O7708" si="2756">SUM(N7709:N7713)</f>
        <v>20600</v>
      </c>
      <c r="O7708" s="104">
        <f t="shared" si="2756"/>
        <v>24600</v>
      </c>
      <c r="P7708" s="104">
        <f t="shared" si="2736"/>
        <v>62511</v>
      </c>
      <c r="Q7708" s="104">
        <f t="shared" si="2737"/>
        <v>21.344646850938144</v>
      </c>
      <c r="R7708" s="35"/>
    </row>
    <row r="7709" spans="1:18" s="38" customFormat="1" x14ac:dyDescent="0.3">
      <c r="A7709" s="40">
        <v>35</v>
      </c>
      <c r="B7709" s="40" t="s">
        <v>154</v>
      </c>
      <c r="C7709" s="40" t="s">
        <v>877</v>
      </c>
      <c r="D7709" s="40">
        <v>35020002</v>
      </c>
      <c r="E7709" s="88" t="s">
        <v>3016</v>
      </c>
      <c r="F7709" s="40" t="s">
        <v>2807</v>
      </c>
      <c r="G7709" s="81" t="s">
        <v>3073</v>
      </c>
      <c r="H7709" s="36" t="s">
        <v>9</v>
      </c>
      <c r="I7709" s="102">
        <v>43248</v>
      </c>
      <c r="J7709" s="102">
        <v>43248</v>
      </c>
      <c r="K7709" s="102"/>
      <c r="L7709" s="102">
        <f t="shared" si="2735"/>
        <v>10773</v>
      </c>
      <c r="M7709" s="102">
        <v>3573</v>
      </c>
      <c r="N7709" s="102">
        <v>3600</v>
      </c>
      <c r="O7709" s="102">
        <v>3600</v>
      </c>
      <c r="P7709" s="102">
        <f t="shared" si="2736"/>
        <v>10773</v>
      </c>
      <c r="Q7709" s="102">
        <f t="shared" si="2737"/>
        <v>24.90982241953385</v>
      </c>
      <c r="R7709" s="35"/>
    </row>
    <row r="7710" spans="1:18" s="38" customFormat="1" x14ac:dyDescent="0.3">
      <c r="A7710" s="40">
        <v>35</v>
      </c>
      <c r="B7710" s="40" t="s">
        <v>154</v>
      </c>
      <c r="C7710" s="40" t="s">
        <v>877</v>
      </c>
      <c r="D7710" s="40">
        <v>35020002</v>
      </c>
      <c r="E7710" s="88" t="s">
        <v>3016</v>
      </c>
      <c r="F7710" s="40" t="s">
        <v>2808</v>
      </c>
      <c r="G7710" s="81" t="s">
        <v>3073</v>
      </c>
      <c r="H7710" s="36" t="s">
        <v>12</v>
      </c>
      <c r="I7710" s="102">
        <v>170242</v>
      </c>
      <c r="J7710" s="102">
        <v>170242</v>
      </c>
      <c r="K7710" s="102"/>
      <c r="L7710" s="102">
        <f t="shared" si="2735"/>
        <v>47738</v>
      </c>
      <c r="M7710" s="102">
        <v>13738</v>
      </c>
      <c r="N7710" s="102">
        <v>17000</v>
      </c>
      <c r="O7710" s="102">
        <v>17000</v>
      </c>
      <c r="P7710" s="102">
        <f t="shared" si="2736"/>
        <v>47738</v>
      </c>
      <c r="Q7710" s="102">
        <f t="shared" si="2737"/>
        <v>28.041258913781558</v>
      </c>
      <c r="R7710" s="35"/>
    </row>
    <row r="7711" spans="1:18" s="38" customFormat="1" x14ac:dyDescent="0.3">
      <c r="A7711" s="40">
        <v>35</v>
      </c>
      <c r="B7711" s="40" t="s">
        <v>154</v>
      </c>
      <c r="C7711" s="40" t="s">
        <v>877</v>
      </c>
      <c r="D7711" s="40">
        <v>35020002</v>
      </c>
      <c r="E7711" s="88" t="s">
        <v>3016</v>
      </c>
      <c r="F7711" s="40" t="s">
        <v>2809</v>
      </c>
      <c r="G7711" s="81" t="s">
        <v>3073</v>
      </c>
      <c r="H7711" s="36" t="s">
        <v>10</v>
      </c>
      <c r="I7711" s="102">
        <v>36375</v>
      </c>
      <c r="J7711" s="102">
        <v>36375</v>
      </c>
      <c r="K7711" s="102"/>
      <c r="L7711" s="102">
        <f t="shared" si="2735"/>
        <v>0</v>
      </c>
      <c r="M7711" s="102">
        <v>0</v>
      </c>
      <c r="N7711" s="102"/>
      <c r="O7711" s="102"/>
      <c r="P7711" s="102">
        <f t="shared" si="2736"/>
        <v>0</v>
      </c>
      <c r="Q7711" s="102">
        <f t="shared" si="2737"/>
        <v>0</v>
      </c>
      <c r="R7711" s="35"/>
    </row>
    <row r="7712" spans="1:18" s="38" customFormat="1" x14ac:dyDescent="0.3">
      <c r="A7712" s="40">
        <v>35</v>
      </c>
      <c r="B7712" s="40" t="s">
        <v>154</v>
      </c>
      <c r="C7712" s="40" t="s">
        <v>877</v>
      </c>
      <c r="D7712" s="40">
        <v>35020002</v>
      </c>
      <c r="E7712" s="88" t="s">
        <v>3016</v>
      </c>
      <c r="F7712" s="40" t="s">
        <v>2810</v>
      </c>
      <c r="G7712" s="81" t="s">
        <v>3073</v>
      </c>
      <c r="H7712" s="36" t="s">
        <v>8</v>
      </c>
      <c r="I7712" s="102">
        <v>28000</v>
      </c>
      <c r="J7712" s="102">
        <v>28000</v>
      </c>
      <c r="K7712" s="102"/>
      <c r="L7712" s="102">
        <f t="shared" ref="L7712:L7775" si="2757">SUM(M7712:O7712)</f>
        <v>0</v>
      </c>
      <c r="M7712" s="102">
        <v>0</v>
      </c>
      <c r="N7712" s="102">
        <v>0</v>
      </c>
      <c r="O7712" s="102">
        <v>0</v>
      </c>
      <c r="P7712" s="102">
        <f t="shared" si="2736"/>
        <v>0</v>
      </c>
      <c r="Q7712" s="102">
        <f t="shared" si="2737"/>
        <v>0</v>
      </c>
      <c r="R7712" s="35"/>
    </row>
    <row r="7713" spans="1:18" s="38" customFormat="1" x14ac:dyDescent="0.3">
      <c r="A7713" s="40">
        <v>35</v>
      </c>
      <c r="B7713" s="40" t="s">
        <v>154</v>
      </c>
      <c r="C7713" s="40" t="s">
        <v>877</v>
      </c>
      <c r="D7713" s="40">
        <v>35020002</v>
      </c>
      <c r="E7713" s="88" t="s">
        <v>3016</v>
      </c>
      <c r="F7713" s="40" t="s">
        <v>2811</v>
      </c>
      <c r="G7713" s="81" t="s">
        <v>3073</v>
      </c>
      <c r="H7713" s="36" t="s">
        <v>11</v>
      </c>
      <c r="I7713" s="102">
        <v>15000</v>
      </c>
      <c r="J7713" s="102">
        <v>15000</v>
      </c>
      <c r="K7713" s="102"/>
      <c r="L7713" s="102">
        <f t="shared" si="2757"/>
        <v>4000</v>
      </c>
      <c r="M7713" s="102">
        <v>0</v>
      </c>
      <c r="N7713" s="102"/>
      <c r="O7713" s="102">
        <v>4000</v>
      </c>
      <c r="P7713" s="102">
        <f t="shared" si="2736"/>
        <v>4000</v>
      </c>
      <c r="Q7713" s="102">
        <f t="shared" si="2737"/>
        <v>26.666666666666668</v>
      </c>
      <c r="R7713" s="35"/>
    </row>
    <row r="7714" spans="1:18" s="38" customFormat="1" x14ac:dyDescent="0.3">
      <c r="A7714" s="40">
        <v>35</v>
      </c>
      <c r="B7714" s="40" t="s">
        <v>154</v>
      </c>
      <c r="C7714" s="40" t="s">
        <v>877</v>
      </c>
      <c r="D7714" s="40">
        <v>35020002</v>
      </c>
      <c r="E7714" s="52" t="s">
        <v>124</v>
      </c>
      <c r="F7714" s="52" t="s">
        <v>0</v>
      </c>
      <c r="G7714" s="52" t="s">
        <v>0</v>
      </c>
      <c r="H7714" s="16" t="s">
        <v>14</v>
      </c>
      <c r="I7714" s="104">
        <f>SUM(I7715)</f>
        <v>322000</v>
      </c>
      <c r="J7714" s="104">
        <f>SUM(J7715)</f>
        <v>320000</v>
      </c>
      <c r="K7714" s="104">
        <f>SUM(K7715)</f>
        <v>0</v>
      </c>
      <c r="L7714" s="104">
        <f t="shared" si="2757"/>
        <v>82935</v>
      </c>
      <c r="M7714" s="104">
        <f>SUM(M7715)</f>
        <v>25935</v>
      </c>
      <c r="N7714" s="104">
        <f t="shared" ref="N7714:O7714" si="2758">SUM(N7715)</f>
        <v>30000</v>
      </c>
      <c r="O7714" s="104">
        <f t="shared" si="2758"/>
        <v>27000</v>
      </c>
      <c r="P7714" s="104">
        <f t="shared" si="2736"/>
        <v>82935</v>
      </c>
      <c r="Q7714" s="104">
        <f t="shared" si="2737"/>
        <v>25.917187500000001</v>
      </c>
      <c r="R7714" s="35"/>
    </row>
    <row r="7715" spans="1:18" s="38" customFormat="1" x14ac:dyDescent="0.3">
      <c r="A7715" s="40">
        <v>35</v>
      </c>
      <c r="B7715" s="40" t="s">
        <v>154</v>
      </c>
      <c r="C7715" s="40" t="s">
        <v>877</v>
      </c>
      <c r="D7715" s="40">
        <v>35020002</v>
      </c>
      <c r="E7715" s="88" t="s">
        <v>3017</v>
      </c>
      <c r="F7715" s="40"/>
      <c r="G7715" s="81" t="s">
        <v>3073</v>
      </c>
      <c r="H7715" s="36" t="s">
        <v>15</v>
      </c>
      <c r="I7715" s="102">
        <v>322000</v>
      </c>
      <c r="J7715" s="102">
        <v>320000</v>
      </c>
      <c r="K7715" s="102"/>
      <c r="L7715" s="102">
        <f t="shared" si="2757"/>
        <v>82935</v>
      </c>
      <c r="M7715" s="102">
        <v>25935</v>
      </c>
      <c r="N7715" s="102">
        <v>30000</v>
      </c>
      <c r="O7715" s="102">
        <v>27000</v>
      </c>
      <c r="P7715" s="102">
        <f t="shared" ref="P7715:P7778" si="2759">K7715+L7715</f>
        <v>82935</v>
      </c>
      <c r="Q7715" s="102">
        <f t="shared" ref="Q7715:Q7778" si="2760">IF(J7715=0,"-",P7715/J7715*100)</f>
        <v>25.917187500000001</v>
      </c>
      <c r="R7715" s="35"/>
    </row>
    <row r="7716" spans="1:18" s="38" customFormat="1" x14ac:dyDescent="0.3">
      <c r="A7716" s="40">
        <v>35</v>
      </c>
      <c r="B7716" s="40" t="s">
        <v>154</v>
      </c>
      <c r="C7716" s="40" t="s">
        <v>877</v>
      </c>
      <c r="D7716" s="40">
        <v>35020002</v>
      </c>
      <c r="E7716" s="52" t="s">
        <v>125</v>
      </c>
      <c r="F7716" s="52" t="s">
        <v>0</v>
      </c>
      <c r="G7716" s="52" t="s">
        <v>0</v>
      </c>
      <c r="H7716" s="16" t="s">
        <v>16</v>
      </c>
      <c r="I7716" s="104">
        <f>SUM(I7717:I7725)</f>
        <v>298700</v>
      </c>
      <c r="J7716" s="104">
        <f>SUM(J7717:J7725)</f>
        <v>270700</v>
      </c>
      <c r="K7716" s="104">
        <f>SUM(K7717:K7725)</f>
        <v>0</v>
      </c>
      <c r="L7716" s="104">
        <f t="shared" si="2757"/>
        <v>69882</v>
      </c>
      <c r="M7716" s="104">
        <f>SUM(M7717:M7725)</f>
        <v>782</v>
      </c>
      <c r="N7716" s="104">
        <f t="shared" ref="N7716:O7716" si="2761">SUM(N7717:N7725)</f>
        <v>35600</v>
      </c>
      <c r="O7716" s="104">
        <f t="shared" si="2761"/>
        <v>33500</v>
      </c>
      <c r="P7716" s="104">
        <f t="shared" si="2759"/>
        <v>69882</v>
      </c>
      <c r="Q7716" s="104">
        <f t="shared" si="2760"/>
        <v>25.815293683043961</v>
      </c>
      <c r="R7716" s="35"/>
    </row>
    <row r="7717" spans="1:18" s="38" customFormat="1" x14ac:dyDescent="0.3">
      <c r="A7717" s="40">
        <v>35</v>
      </c>
      <c r="B7717" s="40" t="s">
        <v>154</v>
      </c>
      <c r="C7717" s="40" t="s">
        <v>877</v>
      </c>
      <c r="D7717" s="40">
        <v>35020002</v>
      </c>
      <c r="E7717" s="88" t="s">
        <v>3018</v>
      </c>
      <c r="F7717" s="40"/>
      <c r="G7717" s="81" t="s">
        <v>3073</v>
      </c>
      <c r="H7717" s="36" t="s">
        <v>17</v>
      </c>
      <c r="I7717" s="102">
        <v>6000</v>
      </c>
      <c r="J7717" s="102">
        <v>6000</v>
      </c>
      <c r="K7717" s="102"/>
      <c r="L7717" s="102">
        <f t="shared" si="2757"/>
        <v>0</v>
      </c>
      <c r="M7717" s="102">
        <v>0</v>
      </c>
      <c r="N7717" s="102"/>
      <c r="O7717" s="102"/>
      <c r="P7717" s="102">
        <f t="shared" si="2759"/>
        <v>0</v>
      </c>
      <c r="Q7717" s="102">
        <f t="shared" si="2760"/>
        <v>0</v>
      </c>
      <c r="R7717" s="35"/>
    </row>
    <row r="7718" spans="1:18" s="38" customFormat="1" x14ac:dyDescent="0.3">
      <c r="A7718" s="40">
        <v>35</v>
      </c>
      <c r="B7718" s="40" t="s">
        <v>154</v>
      </c>
      <c r="C7718" s="40" t="s">
        <v>877</v>
      </c>
      <c r="D7718" s="40">
        <v>35020002</v>
      </c>
      <c r="E7718" s="88" t="s">
        <v>3031</v>
      </c>
      <c r="F7718" s="40"/>
      <c r="G7718" s="81" t="s">
        <v>3073</v>
      </c>
      <c r="H7718" s="36" t="s">
        <v>18</v>
      </c>
      <c r="I7718" s="102">
        <v>80000</v>
      </c>
      <c r="J7718" s="102">
        <v>80000</v>
      </c>
      <c r="K7718" s="102"/>
      <c r="L7718" s="102">
        <f t="shared" si="2757"/>
        <v>14000</v>
      </c>
      <c r="M7718" s="102">
        <v>0</v>
      </c>
      <c r="N7718" s="102">
        <v>8000</v>
      </c>
      <c r="O7718" s="102">
        <v>6000</v>
      </c>
      <c r="P7718" s="102">
        <f t="shared" si="2759"/>
        <v>14000</v>
      </c>
      <c r="Q7718" s="102">
        <f t="shared" si="2760"/>
        <v>17.5</v>
      </c>
      <c r="R7718" s="35"/>
    </row>
    <row r="7719" spans="1:18" s="38" customFormat="1" x14ac:dyDescent="0.3">
      <c r="A7719" s="40">
        <v>35</v>
      </c>
      <c r="B7719" s="40" t="s">
        <v>154</v>
      </c>
      <c r="C7719" s="40" t="s">
        <v>877</v>
      </c>
      <c r="D7719" s="40">
        <v>35020002</v>
      </c>
      <c r="E7719" s="88" t="s">
        <v>3032</v>
      </c>
      <c r="F7719" s="40"/>
      <c r="G7719" s="81" t="s">
        <v>3073</v>
      </c>
      <c r="H7719" s="36" t="s">
        <v>19</v>
      </c>
      <c r="I7719" s="102">
        <v>15000</v>
      </c>
      <c r="J7719" s="102">
        <v>15000</v>
      </c>
      <c r="K7719" s="102"/>
      <c r="L7719" s="102">
        <f t="shared" si="2757"/>
        <v>4000</v>
      </c>
      <c r="M7719" s="102">
        <v>0</v>
      </c>
      <c r="N7719" s="102">
        <v>2000</v>
      </c>
      <c r="O7719" s="102">
        <v>2000</v>
      </c>
      <c r="P7719" s="102">
        <f t="shared" si="2759"/>
        <v>4000</v>
      </c>
      <c r="Q7719" s="102">
        <f t="shared" si="2760"/>
        <v>26.666666666666668</v>
      </c>
      <c r="R7719" s="35"/>
    </row>
    <row r="7720" spans="1:18" s="38" customFormat="1" x14ac:dyDescent="0.3">
      <c r="A7720" s="40">
        <v>35</v>
      </c>
      <c r="B7720" s="40" t="s">
        <v>154</v>
      </c>
      <c r="C7720" s="40" t="s">
        <v>877</v>
      </c>
      <c r="D7720" s="40">
        <v>35020002</v>
      </c>
      <c r="E7720" s="88" t="s">
        <v>3026</v>
      </c>
      <c r="F7720" s="40"/>
      <c r="G7720" s="81" t="s">
        <v>3073</v>
      </c>
      <c r="H7720" s="36" t="s">
        <v>20</v>
      </c>
      <c r="I7720" s="102">
        <v>45000</v>
      </c>
      <c r="J7720" s="102">
        <v>35000</v>
      </c>
      <c r="K7720" s="102"/>
      <c r="L7720" s="102">
        <f t="shared" si="2757"/>
        <v>6000</v>
      </c>
      <c r="M7720" s="102">
        <v>0</v>
      </c>
      <c r="N7720" s="102">
        <v>3000</v>
      </c>
      <c r="O7720" s="102">
        <v>3000</v>
      </c>
      <c r="P7720" s="102">
        <f t="shared" si="2759"/>
        <v>6000</v>
      </c>
      <c r="Q7720" s="102">
        <f t="shared" si="2760"/>
        <v>17.142857142857142</v>
      </c>
      <c r="R7720" s="35"/>
    </row>
    <row r="7721" spans="1:18" s="38" customFormat="1" x14ac:dyDescent="0.3">
      <c r="A7721" s="40">
        <v>35</v>
      </c>
      <c r="B7721" s="40" t="s">
        <v>154</v>
      </c>
      <c r="C7721" s="40" t="s">
        <v>877</v>
      </c>
      <c r="D7721" s="40">
        <v>35020002</v>
      </c>
      <c r="E7721" s="88" t="s">
        <v>3033</v>
      </c>
      <c r="F7721" s="40"/>
      <c r="G7721" s="81" t="s">
        <v>3073</v>
      </c>
      <c r="H7721" s="36" t="s">
        <v>21</v>
      </c>
      <c r="I7721" s="102">
        <v>100</v>
      </c>
      <c r="J7721" s="102">
        <v>100</v>
      </c>
      <c r="K7721" s="102"/>
      <c r="L7721" s="102">
        <f t="shared" si="2757"/>
        <v>0</v>
      </c>
      <c r="M7721" s="102">
        <v>0</v>
      </c>
      <c r="N7721" s="102"/>
      <c r="O7721" s="102"/>
      <c r="P7721" s="102">
        <f t="shared" si="2759"/>
        <v>0</v>
      </c>
      <c r="Q7721" s="102">
        <f t="shared" si="2760"/>
        <v>0</v>
      </c>
      <c r="R7721" s="35"/>
    </row>
    <row r="7722" spans="1:18" s="38" customFormat="1" x14ac:dyDescent="0.3">
      <c r="A7722" s="40">
        <v>35</v>
      </c>
      <c r="B7722" s="40" t="s">
        <v>154</v>
      </c>
      <c r="C7722" s="40" t="s">
        <v>877</v>
      </c>
      <c r="D7722" s="40">
        <v>35020002</v>
      </c>
      <c r="E7722" s="88" t="s">
        <v>3034</v>
      </c>
      <c r="F7722" s="40"/>
      <c r="G7722" s="81" t="s">
        <v>3073</v>
      </c>
      <c r="H7722" s="36" t="s">
        <v>22</v>
      </c>
      <c r="I7722" s="102">
        <v>100</v>
      </c>
      <c r="J7722" s="102">
        <v>100</v>
      </c>
      <c r="K7722" s="102"/>
      <c r="L7722" s="102">
        <f t="shared" si="2757"/>
        <v>0</v>
      </c>
      <c r="M7722" s="102">
        <v>0</v>
      </c>
      <c r="N7722" s="102"/>
      <c r="O7722" s="102"/>
      <c r="P7722" s="102">
        <f t="shared" si="2759"/>
        <v>0</v>
      </c>
      <c r="Q7722" s="102">
        <f t="shared" si="2760"/>
        <v>0</v>
      </c>
      <c r="R7722" s="35"/>
    </row>
    <row r="7723" spans="1:18" s="38" customFormat="1" x14ac:dyDescent="0.3">
      <c r="A7723" s="40">
        <v>35</v>
      </c>
      <c r="B7723" s="40" t="s">
        <v>154</v>
      </c>
      <c r="C7723" s="40" t="s">
        <v>877</v>
      </c>
      <c r="D7723" s="40">
        <v>35020002</v>
      </c>
      <c r="E7723" s="88" t="s">
        <v>3035</v>
      </c>
      <c r="F7723" s="40"/>
      <c r="G7723" s="81" t="s">
        <v>3073</v>
      </c>
      <c r="H7723" s="36" t="s">
        <v>23</v>
      </c>
      <c r="I7723" s="102">
        <v>40000</v>
      </c>
      <c r="J7723" s="102">
        <v>30000</v>
      </c>
      <c r="K7723" s="102"/>
      <c r="L7723" s="102">
        <f t="shared" si="2757"/>
        <v>4000</v>
      </c>
      <c r="M7723" s="102">
        <v>0</v>
      </c>
      <c r="N7723" s="102">
        <v>2000</v>
      </c>
      <c r="O7723" s="102">
        <v>2000</v>
      </c>
      <c r="P7723" s="102">
        <f t="shared" si="2759"/>
        <v>4000</v>
      </c>
      <c r="Q7723" s="102">
        <f t="shared" si="2760"/>
        <v>13.333333333333334</v>
      </c>
      <c r="R7723" s="35"/>
    </row>
    <row r="7724" spans="1:18" s="38" customFormat="1" x14ac:dyDescent="0.3">
      <c r="A7724" s="40">
        <v>35</v>
      </c>
      <c r="B7724" s="40" t="s">
        <v>154</v>
      </c>
      <c r="C7724" s="40" t="s">
        <v>877</v>
      </c>
      <c r="D7724" s="40">
        <v>35020002</v>
      </c>
      <c r="E7724" s="88" t="s">
        <v>3036</v>
      </c>
      <c r="F7724" s="40"/>
      <c r="G7724" s="81" t="s">
        <v>3073</v>
      </c>
      <c r="H7724" s="36" t="s">
        <v>24</v>
      </c>
      <c r="I7724" s="102">
        <v>6000</v>
      </c>
      <c r="J7724" s="102">
        <v>6000</v>
      </c>
      <c r="K7724" s="102"/>
      <c r="L7724" s="102">
        <f t="shared" si="2757"/>
        <v>0</v>
      </c>
      <c r="M7724" s="102">
        <v>0</v>
      </c>
      <c r="N7724" s="102"/>
      <c r="O7724" s="102"/>
      <c r="P7724" s="102">
        <f t="shared" si="2759"/>
        <v>0</v>
      </c>
      <c r="Q7724" s="102">
        <f t="shared" si="2760"/>
        <v>0</v>
      </c>
      <c r="R7724" s="35"/>
    </row>
    <row r="7725" spans="1:18" s="38" customFormat="1" x14ac:dyDescent="0.3">
      <c r="A7725" s="41">
        <v>35</v>
      </c>
      <c r="B7725" s="41" t="s">
        <v>154</v>
      </c>
      <c r="C7725" s="41" t="s">
        <v>877</v>
      </c>
      <c r="D7725" s="41">
        <v>35020002</v>
      </c>
      <c r="E7725" s="41" t="s">
        <v>127</v>
      </c>
      <c r="F7725" s="40" t="s">
        <v>0</v>
      </c>
      <c r="G7725" s="81" t="s">
        <v>0</v>
      </c>
      <c r="H7725" s="16" t="s">
        <v>25</v>
      </c>
      <c r="I7725" s="104">
        <f>SUM(I7726:I7728)</f>
        <v>106500</v>
      </c>
      <c r="J7725" s="104">
        <f>SUM(J7726:J7728)</f>
        <v>98500</v>
      </c>
      <c r="K7725" s="104">
        <f>SUM(K7726:K7728)</f>
        <v>0</v>
      </c>
      <c r="L7725" s="104">
        <f t="shared" si="2757"/>
        <v>41882</v>
      </c>
      <c r="M7725" s="104">
        <f>SUM(M7726:M7728)</f>
        <v>782</v>
      </c>
      <c r="N7725" s="104">
        <f t="shared" ref="N7725:O7725" si="2762">SUM(N7726:N7728)</f>
        <v>20600</v>
      </c>
      <c r="O7725" s="104">
        <f t="shared" si="2762"/>
        <v>20500</v>
      </c>
      <c r="P7725" s="104">
        <f t="shared" si="2759"/>
        <v>41882</v>
      </c>
      <c r="Q7725" s="104">
        <f t="shared" si="2760"/>
        <v>42.519796954314721</v>
      </c>
      <c r="R7725" s="35"/>
    </row>
    <row r="7726" spans="1:18" s="38" customFormat="1" x14ac:dyDescent="0.3">
      <c r="A7726" s="40">
        <v>35</v>
      </c>
      <c r="B7726" s="40" t="s">
        <v>154</v>
      </c>
      <c r="C7726" s="40" t="s">
        <v>877</v>
      </c>
      <c r="D7726" s="40">
        <v>35020002</v>
      </c>
      <c r="E7726" s="88" t="s">
        <v>3019</v>
      </c>
      <c r="F7726" s="40"/>
      <c r="G7726" s="81" t="s">
        <v>3073</v>
      </c>
      <c r="H7726" s="36" t="s">
        <v>25</v>
      </c>
      <c r="I7726" s="102">
        <v>91500</v>
      </c>
      <c r="J7726" s="102">
        <v>91500</v>
      </c>
      <c r="K7726" s="102"/>
      <c r="L7726" s="102">
        <f t="shared" si="2757"/>
        <v>40000</v>
      </c>
      <c r="M7726" s="102">
        <v>0</v>
      </c>
      <c r="N7726" s="102">
        <v>20000</v>
      </c>
      <c r="O7726" s="102">
        <v>20000</v>
      </c>
      <c r="P7726" s="102">
        <f t="shared" si="2759"/>
        <v>40000</v>
      </c>
      <c r="Q7726" s="102">
        <f t="shared" si="2760"/>
        <v>43.715846994535518</v>
      </c>
      <c r="R7726" s="35"/>
    </row>
    <row r="7727" spans="1:18" s="38" customFormat="1" x14ac:dyDescent="0.3">
      <c r="A7727" s="40">
        <v>35</v>
      </c>
      <c r="B7727" s="40" t="s">
        <v>154</v>
      </c>
      <c r="C7727" s="40" t="s">
        <v>877</v>
      </c>
      <c r="D7727" s="40">
        <v>35020002</v>
      </c>
      <c r="E7727" s="88" t="s">
        <v>3019</v>
      </c>
      <c r="F7727" s="40" t="s">
        <v>2812</v>
      </c>
      <c r="G7727" s="81" t="s">
        <v>3073</v>
      </c>
      <c r="H7727" s="36" t="s">
        <v>135</v>
      </c>
      <c r="I7727" s="102">
        <v>8000</v>
      </c>
      <c r="J7727" s="102">
        <v>7000</v>
      </c>
      <c r="K7727" s="102"/>
      <c r="L7727" s="102">
        <f t="shared" si="2757"/>
        <v>1882</v>
      </c>
      <c r="M7727" s="102">
        <v>782</v>
      </c>
      <c r="N7727" s="102">
        <v>600</v>
      </c>
      <c r="O7727" s="102">
        <v>500</v>
      </c>
      <c r="P7727" s="102">
        <f t="shared" si="2759"/>
        <v>1882</v>
      </c>
      <c r="Q7727" s="102">
        <f t="shared" si="2760"/>
        <v>26.885714285714286</v>
      </c>
      <c r="R7727" s="35"/>
    </row>
    <row r="7728" spans="1:18" s="38" customFormat="1" ht="20.399999999999999" x14ac:dyDescent="0.3">
      <c r="A7728" s="40">
        <v>35</v>
      </c>
      <c r="B7728" s="40" t="s">
        <v>154</v>
      </c>
      <c r="C7728" s="40" t="s">
        <v>877</v>
      </c>
      <c r="D7728" s="40">
        <v>35020002</v>
      </c>
      <c r="E7728" s="88" t="s">
        <v>3019</v>
      </c>
      <c r="F7728" s="40" t="s">
        <v>2813</v>
      </c>
      <c r="G7728" s="81" t="s">
        <v>3073</v>
      </c>
      <c r="H7728" s="36" t="s">
        <v>141</v>
      </c>
      <c r="I7728" s="102">
        <v>7000</v>
      </c>
      <c r="J7728" s="102">
        <v>0</v>
      </c>
      <c r="K7728" s="102"/>
      <c r="L7728" s="102">
        <f t="shared" si="2757"/>
        <v>0</v>
      </c>
      <c r="M7728" s="102">
        <v>0</v>
      </c>
      <c r="N7728" s="102"/>
      <c r="O7728" s="102"/>
      <c r="P7728" s="102">
        <f t="shared" si="2759"/>
        <v>0</v>
      </c>
      <c r="Q7728" s="102" t="str">
        <f t="shared" si="2760"/>
        <v>-</v>
      </c>
      <c r="R7728" s="35"/>
    </row>
    <row r="7729" spans="1:18" s="34" customFormat="1" ht="20.399999999999999" x14ac:dyDescent="0.3">
      <c r="A7729" s="43" t="s">
        <v>0</v>
      </c>
      <c r="B7729" s="43" t="s">
        <v>0</v>
      </c>
      <c r="C7729" s="43" t="s">
        <v>0</v>
      </c>
      <c r="D7729" s="49" t="s">
        <v>0</v>
      </c>
      <c r="E7729" s="49" t="s">
        <v>0</v>
      </c>
      <c r="F7729" s="49" t="s">
        <v>0</v>
      </c>
      <c r="G7729" s="49" t="s">
        <v>0</v>
      </c>
      <c r="H7729" s="21" t="s">
        <v>35</v>
      </c>
      <c r="I7729" s="112">
        <f t="shared" ref="I7729:O7730" si="2763">SUM(I7730)</f>
        <v>0</v>
      </c>
      <c r="J7729" s="112">
        <f t="shared" si="2763"/>
        <v>0</v>
      </c>
      <c r="K7729" s="112">
        <f t="shared" si="2763"/>
        <v>0</v>
      </c>
      <c r="L7729" s="112">
        <f t="shared" si="2757"/>
        <v>0</v>
      </c>
      <c r="M7729" s="112">
        <f t="shared" si="2763"/>
        <v>0</v>
      </c>
      <c r="N7729" s="112">
        <f t="shared" si="2763"/>
        <v>0</v>
      </c>
      <c r="O7729" s="112">
        <f t="shared" si="2763"/>
        <v>0</v>
      </c>
      <c r="P7729" s="112">
        <f t="shared" si="2759"/>
        <v>0</v>
      </c>
      <c r="Q7729" s="112" t="str">
        <f t="shared" si="2760"/>
        <v>-</v>
      </c>
      <c r="R7729" s="35"/>
    </row>
    <row r="7730" spans="1:18" s="38" customFormat="1" x14ac:dyDescent="0.3">
      <c r="A7730" s="40">
        <v>35</v>
      </c>
      <c r="B7730" s="40" t="s">
        <v>154</v>
      </c>
      <c r="C7730" s="40" t="s">
        <v>877</v>
      </c>
      <c r="D7730" s="40">
        <v>35020002</v>
      </c>
      <c r="E7730" s="52" t="s">
        <v>142</v>
      </c>
      <c r="F7730" s="52" t="s">
        <v>0</v>
      </c>
      <c r="G7730" s="52" t="s">
        <v>0</v>
      </c>
      <c r="H7730" s="16" t="s">
        <v>27</v>
      </c>
      <c r="I7730" s="104">
        <f t="shared" si="2763"/>
        <v>0</v>
      </c>
      <c r="J7730" s="104">
        <f t="shared" si="2763"/>
        <v>0</v>
      </c>
      <c r="K7730" s="104">
        <f t="shared" si="2763"/>
        <v>0</v>
      </c>
      <c r="L7730" s="104">
        <f t="shared" si="2757"/>
        <v>0</v>
      </c>
      <c r="M7730" s="104">
        <f t="shared" si="2763"/>
        <v>0</v>
      </c>
      <c r="N7730" s="104">
        <f t="shared" si="2763"/>
        <v>0</v>
      </c>
      <c r="O7730" s="104">
        <f t="shared" si="2763"/>
        <v>0</v>
      </c>
      <c r="P7730" s="104">
        <f t="shared" si="2759"/>
        <v>0</v>
      </c>
      <c r="Q7730" s="104" t="str">
        <f t="shared" si="2760"/>
        <v>-</v>
      </c>
      <c r="R7730" s="35"/>
    </row>
    <row r="7731" spans="1:18" s="38" customFormat="1" x14ac:dyDescent="0.3">
      <c r="A7731" s="40">
        <v>35</v>
      </c>
      <c r="B7731" s="40" t="s">
        <v>154</v>
      </c>
      <c r="C7731" s="40" t="s">
        <v>877</v>
      </c>
      <c r="D7731" s="40">
        <v>35020002</v>
      </c>
      <c r="E7731" s="88" t="s">
        <v>3021</v>
      </c>
      <c r="F7731" s="40"/>
      <c r="G7731" s="81" t="s">
        <v>3073</v>
      </c>
      <c r="H7731" s="36" t="s">
        <v>34</v>
      </c>
      <c r="I7731" s="102">
        <v>0</v>
      </c>
      <c r="J7731" s="102">
        <v>0</v>
      </c>
      <c r="K7731" s="102"/>
      <c r="L7731" s="102">
        <f t="shared" si="2757"/>
        <v>0</v>
      </c>
      <c r="M7731" s="102">
        <v>0</v>
      </c>
      <c r="N7731" s="102"/>
      <c r="O7731" s="102"/>
      <c r="P7731" s="102">
        <f t="shared" si="2759"/>
        <v>0</v>
      </c>
      <c r="Q7731" s="102" t="str">
        <f t="shared" si="2760"/>
        <v>-</v>
      </c>
      <c r="R7731" s="35"/>
    </row>
    <row r="7732" spans="1:18" s="34" customFormat="1" ht="20.399999999999999" x14ac:dyDescent="0.3">
      <c r="A7732" s="43" t="s">
        <v>0</v>
      </c>
      <c r="B7732" s="43" t="s">
        <v>0</v>
      </c>
      <c r="C7732" s="43" t="s">
        <v>0</v>
      </c>
      <c r="D7732" s="49" t="s">
        <v>0</v>
      </c>
      <c r="E7732" s="49" t="s">
        <v>0</v>
      </c>
      <c r="F7732" s="49" t="s">
        <v>0</v>
      </c>
      <c r="G7732" s="49" t="s">
        <v>0</v>
      </c>
      <c r="H7732" s="21" t="s">
        <v>53</v>
      </c>
      <c r="I7732" s="112">
        <f t="shared" ref="I7732:O7733" si="2764">SUM(I7733)</f>
        <v>50000</v>
      </c>
      <c r="J7732" s="112">
        <f t="shared" si="2764"/>
        <v>0</v>
      </c>
      <c r="K7732" s="112">
        <f t="shared" si="2764"/>
        <v>0</v>
      </c>
      <c r="L7732" s="112">
        <f t="shared" si="2757"/>
        <v>0</v>
      </c>
      <c r="M7732" s="112">
        <f t="shared" si="2764"/>
        <v>0</v>
      </c>
      <c r="N7732" s="112">
        <f t="shared" si="2764"/>
        <v>0</v>
      </c>
      <c r="O7732" s="112">
        <f t="shared" si="2764"/>
        <v>0</v>
      </c>
      <c r="P7732" s="112">
        <f t="shared" si="2759"/>
        <v>0</v>
      </c>
      <c r="Q7732" s="112" t="str">
        <f t="shared" si="2760"/>
        <v>-</v>
      </c>
      <c r="R7732" s="35"/>
    </row>
    <row r="7733" spans="1:18" s="38" customFormat="1" x14ac:dyDescent="0.3">
      <c r="A7733" s="40">
        <v>35</v>
      </c>
      <c r="B7733" s="40" t="s">
        <v>154</v>
      </c>
      <c r="C7733" s="40" t="s">
        <v>877</v>
      </c>
      <c r="D7733" s="40">
        <v>35020002</v>
      </c>
      <c r="E7733" s="52" t="s">
        <v>149</v>
      </c>
      <c r="F7733" s="52" t="s">
        <v>0</v>
      </c>
      <c r="G7733" s="52" t="s">
        <v>0</v>
      </c>
      <c r="H7733" s="16" t="s">
        <v>46</v>
      </c>
      <c r="I7733" s="104">
        <f t="shared" si="2764"/>
        <v>50000</v>
      </c>
      <c r="J7733" s="104">
        <f t="shared" si="2764"/>
        <v>0</v>
      </c>
      <c r="K7733" s="104">
        <f t="shared" si="2764"/>
        <v>0</v>
      </c>
      <c r="L7733" s="104">
        <f t="shared" si="2757"/>
        <v>0</v>
      </c>
      <c r="M7733" s="104">
        <f t="shared" si="2764"/>
        <v>0</v>
      </c>
      <c r="N7733" s="104">
        <f t="shared" si="2764"/>
        <v>0</v>
      </c>
      <c r="O7733" s="104">
        <f t="shared" si="2764"/>
        <v>0</v>
      </c>
      <c r="P7733" s="104">
        <f t="shared" si="2759"/>
        <v>0</v>
      </c>
      <c r="Q7733" s="104" t="str">
        <f t="shared" si="2760"/>
        <v>-</v>
      </c>
      <c r="R7733" s="35"/>
    </row>
    <row r="7734" spans="1:18" s="38" customFormat="1" x14ac:dyDescent="0.3">
      <c r="A7734" s="40">
        <v>35</v>
      </c>
      <c r="B7734" s="40" t="s">
        <v>154</v>
      </c>
      <c r="C7734" s="40" t="s">
        <v>877</v>
      </c>
      <c r="D7734" s="40">
        <v>35020002</v>
      </c>
      <c r="E7734" s="88" t="s">
        <v>3022</v>
      </c>
      <c r="F7734" s="40"/>
      <c r="G7734" s="81" t="s">
        <v>3073</v>
      </c>
      <c r="H7734" s="36" t="s">
        <v>49</v>
      </c>
      <c r="I7734" s="102">
        <v>50000</v>
      </c>
      <c r="J7734" s="102">
        <v>0</v>
      </c>
      <c r="K7734" s="102"/>
      <c r="L7734" s="102">
        <f t="shared" si="2757"/>
        <v>0</v>
      </c>
      <c r="M7734" s="102">
        <v>0</v>
      </c>
      <c r="N7734" s="102"/>
      <c r="O7734" s="102"/>
      <c r="P7734" s="102">
        <f t="shared" si="2759"/>
        <v>0</v>
      </c>
      <c r="Q7734" s="102" t="str">
        <f t="shared" si="2760"/>
        <v>-</v>
      </c>
      <c r="R7734" s="35"/>
    </row>
    <row r="7735" spans="1:18" s="34" customFormat="1" x14ac:dyDescent="0.3">
      <c r="A7735" s="49" t="s">
        <v>0</v>
      </c>
      <c r="B7735" s="49" t="s">
        <v>0</v>
      </c>
      <c r="C7735" s="49" t="s">
        <v>0</v>
      </c>
      <c r="D7735" s="49" t="s">
        <v>0</v>
      </c>
      <c r="E7735" s="49" t="s">
        <v>0</v>
      </c>
      <c r="F7735" s="49" t="s">
        <v>0</v>
      </c>
      <c r="G7735" s="49" t="s">
        <v>0</v>
      </c>
      <c r="H7735" s="21" t="s">
        <v>1990</v>
      </c>
      <c r="I7735" s="112">
        <f>SUM(I7705,I7729,I7732)</f>
        <v>3654625</v>
      </c>
      <c r="J7735" s="112">
        <f>SUM(J7705,J7729,J7732)</f>
        <v>3554625</v>
      </c>
      <c r="K7735" s="112">
        <f>SUM(K7705,K7729,K7732)</f>
        <v>0</v>
      </c>
      <c r="L7735" s="112">
        <f t="shared" si="2757"/>
        <v>966323</v>
      </c>
      <c r="M7735" s="112">
        <f>SUM(M7705,M7729,M7732)</f>
        <v>291023</v>
      </c>
      <c r="N7735" s="112">
        <f t="shared" ref="N7735:O7735" si="2765">SUM(N7705,N7729,N7732)</f>
        <v>338200</v>
      </c>
      <c r="O7735" s="112">
        <f t="shared" si="2765"/>
        <v>337100</v>
      </c>
      <c r="P7735" s="112">
        <f t="shared" si="2759"/>
        <v>966323</v>
      </c>
      <c r="Q7735" s="112">
        <f t="shared" si="2760"/>
        <v>27.184949185919756</v>
      </c>
      <c r="R7735" s="35"/>
    </row>
    <row r="7736" spans="1:18" s="38" customFormat="1" ht="15" thickBot="1" x14ac:dyDescent="0.35">
      <c r="A7736" s="81" t="s">
        <v>0</v>
      </c>
      <c r="B7736" s="81" t="s">
        <v>0</v>
      </c>
      <c r="C7736" s="81" t="s">
        <v>0</v>
      </c>
      <c r="D7736" s="81" t="s">
        <v>0</v>
      </c>
      <c r="E7736" s="81" t="s">
        <v>0</v>
      </c>
      <c r="F7736" s="81" t="s">
        <v>0</v>
      </c>
      <c r="G7736" s="81" t="s">
        <v>0</v>
      </c>
      <c r="H7736" s="16" t="s">
        <v>152</v>
      </c>
      <c r="I7736" s="104">
        <v>74</v>
      </c>
      <c r="J7736" s="104">
        <v>74</v>
      </c>
      <c r="K7736" s="104"/>
      <c r="L7736" s="104"/>
      <c r="M7736" s="104"/>
      <c r="N7736" s="104"/>
      <c r="O7736" s="104"/>
      <c r="P7736" s="104"/>
      <c r="Q7736" s="104"/>
      <c r="R7736" s="35"/>
    </row>
    <row r="7737" spans="1:18" s="34" customFormat="1" ht="31.2" thickBot="1" x14ac:dyDescent="0.35">
      <c r="A7737" s="127" t="s">
        <v>0</v>
      </c>
      <c r="B7737" s="127" t="s">
        <v>0</v>
      </c>
      <c r="C7737" s="127" t="s">
        <v>0</v>
      </c>
      <c r="D7737" s="127" t="s">
        <v>0</v>
      </c>
      <c r="E7737" s="127" t="s">
        <v>0</v>
      </c>
      <c r="F7737" s="127" t="s">
        <v>0</v>
      </c>
      <c r="G7737" s="127" t="s">
        <v>0</v>
      </c>
      <c r="H7737" s="29" t="s">
        <v>63</v>
      </c>
      <c r="I7737" s="124" t="s">
        <v>3013</v>
      </c>
      <c r="J7737" s="124" t="s">
        <v>2</v>
      </c>
      <c r="K7737" s="124" t="s">
        <v>3097</v>
      </c>
      <c r="L7737" s="124" t="s">
        <v>3097</v>
      </c>
      <c r="M7737" s="124" t="s">
        <v>3098</v>
      </c>
      <c r="N7737" s="124" t="s">
        <v>3099</v>
      </c>
      <c r="O7737" s="124" t="s">
        <v>3100</v>
      </c>
      <c r="P7737" s="124" t="s">
        <v>3097</v>
      </c>
      <c r="Q7737" s="126" t="s">
        <v>3101</v>
      </c>
      <c r="R7737" s="35"/>
    </row>
    <row r="7738" spans="1:18" s="38" customFormat="1" x14ac:dyDescent="0.3">
      <c r="A7738" s="128"/>
      <c r="B7738" s="128"/>
      <c r="C7738" s="128"/>
      <c r="D7738" s="128"/>
      <c r="E7738" s="128"/>
      <c r="F7738" s="128"/>
      <c r="G7738" s="128"/>
      <c r="H7738" s="10" t="s">
        <v>0</v>
      </c>
      <c r="I7738" s="103">
        <v>1</v>
      </c>
      <c r="J7738" s="103">
        <v>2</v>
      </c>
      <c r="K7738" s="103">
        <v>3</v>
      </c>
      <c r="L7738" s="103" t="s">
        <v>3</v>
      </c>
      <c r="M7738" s="103">
        <v>5</v>
      </c>
      <c r="N7738" s="103">
        <v>6</v>
      </c>
      <c r="O7738" s="103">
        <v>7</v>
      </c>
      <c r="P7738" s="103" t="s">
        <v>3102</v>
      </c>
      <c r="Q7738" s="103">
        <v>9</v>
      </c>
      <c r="R7738" s="35"/>
    </row>
    <row r="7739" spans="1:18" s="38" customFormat="1" x14ac:dyDescent="0.3">
      <c r="A7739" s="128"/>
      <c r="B7739" s="128"/>
      <c r="C7739" s="128"/>
      <c r="D7739" s="128"/>
      <c r="E7739" s="128"/>
      <c r="F7739" s="128"/>
      <c r="G7739" s="128"/>
      <c r="H7739" s="11" t="s">
        <v>101</v>
      </c>
      <c r="I7739" s="105">
        <f>SUM(I7735)</f>
        <v>3654625</v>
      </c>
      <c r="J7739" s="105">
        <f>SUM(J7735)</f>
        <v>3554625</v>
      </c>
      <c r="K7739" s="105">
        <f>SUM(K7735)</f>
        <v>0</v>
      </c>
      <c r="L7739" s="105">
        <f t="shared" si="2757"/>
        <v>966323</v>
      </c>
      <c r="M7739" s="105">
        <f>SUM(M7735)</f>
        <v>291023</v>
      </c>
      <c r="N7739" s="105">
        <f t="shared" ref="N7739:O7739" si="2766">SUM(N7735)</f>
        <v>338200</v>
      </c>
      <c r="O7739" s="105">
        <f t="shared" si="2766"/>
        <v>337100</v>
      </c>
      <c r="P7739" s="105">
        <f t="shared" si="2759"/>
        <v>966323</v>
      </c>
      <c r="Q7739" s="105">
        <f t="shared" si="2760"/>
        <v>27.184949185919756</v>
      </c>
      <c r="R7739" s="35"/>
    </row>
    <row r="7740" spans="1:18" s="38" customFormat="1" x14ac:dyDescent="0.3">
      <c r="A7740" s="128"/>
      <c r="B7740" s="128"/>
      <c r="C7740" s="128"/>
      <c r="D7740" s="128"/>
      <c r="E7740" s="128"/>
      <c r="F7740" s="128"/>
      <c r="G7740" s="128"/>
      <c r="H7740" s="12" t="s">
        <v>62</v>
      </c>
      <c r="I7740" s="105">
        <f>SUM(I7739)</f>
        <v>3654625</v>
      </c>
      <c r="J7740" s="105">
        <f>SUM(J7739)</f>
        <v>3554625</v>
      </c>
      <c r="K7740" s="105">
        <f>SUM(K7739)</f>
        <v>0</v>
      </c>
      <c r="L7740" s="105">
        <f t="shared" si="2757"/>
        <v>966323</v>
      </c>
      <c r="M7740" s="105">
        <f>SUM(M7739)</f>
        <v>291023</v>
      </c>
      <c r="N7740" s="105">
        <f t="shared" ref="N7740:O7740" si="2767">SUM(N7739)</f>
        <v>338200</v>
      </c>
      <c r="O7740" s="105">
        <f t="shared" si="2767"/>
        <v>337100</v>
      </c>
      <c r="P7740" s="105">
        <f t="shared" si="2759"/>
        <v>966323</v>
      </c>
      <c r="Q7740" s="105">
        <f t="shared" si="2760"/>
        <v>27.184949185919756</v>
      </c>
      <c r="R7740" s="35"/>
    </row>
    <row r="7741" spans="1:18" s="38" customFormat="1" x14ac:dyDescent="0.3">
      <c r="A7741" s="129"/>
      <c r="B7741" s="129"/>
      <c r="C7741" s="129"/>
      <c r="D7741" s="129"/>
      <c r="E7741" s="129"/>
      <c r="F7741" s="129"/>
      <c r="G7741" s="129"/>
      <c r="I7741" s="100"/>
      <c r="J7741" s="100"/>
      <c r="K7741" s="100"/>
      <c r="L7741" s="100"/>
      <c r="M7741" s="100"/>
      <c r="N7741" s="100"/>
      <c r="O7741" s="100"/>
      <c r="P7741" s="100"/>
      <c r="Q7741" s="100"/>
      <c r="R7741" s="35"/>
    </row>
    <row r="7742" spans="1:18" s="38" customFormat="1" ht="15" thickBot="1" x14ac:dyDescent="0.35">
      <c r="A7742" s="81" t="s">
        <v>0</v>
      </c>
      <c r="B7742" s="81" t="s">
        <v>0</v>
      </c>
      <c r="C7742" s="81" t="s">
        <v>0</v>
      </c>
      <c r="D7742" s="81" t="s">
        <v>0</v>
      </c>
      <c r="E7742" s="81" t="s">
        <v>0</v>
      </c>
      <c r="F7742" s="81" t="s">
        <v>0</v>
      </c>
      <c r="G7742" s="81" t="s">
        <v>0</v>
      </c>
      <c r="H7742" s="37" t="s">
        <v>0</v>
      </c>
      <c r="I7742" s="106"/>
      <c r="J7742" s="106"/>
      <c r="K7742" s="106"/>
      <c r="L7742" s="106"/>
      <c r="M7742" s="106"/>
      <c r="N7742" s="106"/>
      <c r="O7742" s="106"/>
      <c r="P7742" s="106"/>
      <c r="Q7742" s="106"/>
      <c r="R7742" s="35"/>
    </row>
    <row r="7743" spans="1:18" s="34" customFormat="1" ht="31.2" thickBot="1" x14ac:dyDescent="0.35">
      <c r="A7743" s="45" t="s">
        <v>112</v>
      </c>
      <c r="B7743" s="45" t="s">
        <v>113</v>
      </c>
      <c r="C7743" s="45" t="s">
        <v>114</v>
      </c>
      <c r="D7743" s="46" t="s">
        <v>0</v>
      </c>
      <c r="E7743" s="45" t="s">
        <v>3014</v>
      </c>
      <c r="F7743" s="45" t="s">
        <v>115</v>
      </c>
      <c r="G7743" s="45" t="s">
        <v>116</v>
      </c>
      <c r="H7743" s="29" t="s">
        <v>1</v>
      </c>
      <c r="I7743" s="124" t="s">
        <v>3013</v>
      </c>
      <c r="J7743" s="124" t="s">
        <v>2</v>
      </c>
      <c r="K7743" s="124" t="s">
        <v>3097</v>
      </c>
      <c r="L7743" s="124" t="s">
        <v>3097</v>
      </c>
      <c r="M7743" s="124" t="s">
        <v>3098</v>
      </c>
      <c r="N7743" s="124" t="s">
        <v>3099</v>
      </c>
      <c r="O7743" s="124" t="s">
        <v>3100</v>
      </c>
      <c r="P7743" s="124" t="s">
        <v>3097</v>
      </c>
      <c r="Q7743" s="126" t="s">
        <v>3101</v>
      </c>
      <c r="R7743" s="35"/>
    </row>
    <row r="7744" spans="1:18" s="38" customFormat="1" x14ac:dyDescent="0.3">
      <c r="A7744" s="50" t="s">
        <v>0</v>
      </c>
      <c r="B7744" s="50" t="s">
        <v>0</v>
      </c>
      <c r="C7744" s="50" t="s">
        <v>0</v>
      </c>
      <c r="D7744" s="51" t="s">
        <v>0</v>
      </c>
      <c r="E7744" s="51" t="s">
        <v>0</v>
      </c>
      <c r="F7744" s="86" t="s">
        <v>0</v>
      </c>
      <c r="G7744" s="87" t="s">
        <v>0</v>
      </c>
      <c r="H7744" s="8" t="s">
        <v>0</v>
      </c>
      <c r="I7744" s="103">
        <v>1</v>
      </c>
      <c r="J7744" s="103">
        <v>2</v>
      </c>
      <c r="K7744" s="103">
        <v>3</v>
      </c>
      <c r="L7744" s="103" t="s">
        <v>3</v>
      </c>
      <c r="M7744" s="103">
        <v>5</v>
      </c>
      <c r="N7744" s="103">
        <v>6</v>
      </c>
      <c r="O7744" s="103">
        <v>7</v>
      </c>
      <c r="P7744" s="103" t="s">
        <v>3102</v>
      </c>
      <c r="Q7744" s="103">
        <v>9</v>
      </c>
      <c r="R7744" s="35"/>
    </row>
    <row r="7745" spans="1:18" s="38" customFormat="1" x14ac:dyDescent="0.3">
      <c r="A7745" s="41">
        <v>35</v>
      </c>
      <c r="B7745" s="41" t="s">
        <v>154</v>
      </c>
      <c r="C7745" s="40" t="s">
        <v>888</v>
      </c>
      <c r="D7745" s="40">
        <v>35020003</v>
      </c>
      <c r="E7745" s="52" t="s">
        <v>0</v>
      </c>
      <c r="F7745" s="52" t="s">
        <v>0</v>
      </c>
      <c r="G7745" s="52" t="s">
        <v>0</v>
      </c>
      <c r="H7745" s="16" t="s">
        <v>1991</v>
      </c>
      <c r="I7745" s="102"/>
      <c r="J7745" s="102"/>
      <c r="K7745" s="102"/>
      <c r="L7745" s="102">
        <f t="shared" si="2757"/>
        <v>0</v>
      </c>
      <c r="M7745" s="102">
        <v>0</v>
      </c>
      <c r="N7745" s="102"/>
      <c r="O7745" s="102"/>
      <c r="P7745" s="102">
        <f t="shared" si="2759"/>
        <v>0</v>
      </c>
      <c r="Q7745" s="102" t="str">
        <f t="shared" si="2760"/>
        <v>-</v>
      </c>
      <c r="R7745" s="35"/>
    </row>
    <row r="7746" spans="1:18" s="34" customFormat="1" ht="20.399999999999999" x14ac:dyDescent="0.3">
      <c r="A7746" s="43" t="s">
        <v>0</v>
      </c>
      <c r="B7746" s="43" t="s">
        <v>0</v>
      </c>
      <c r="C7746" s="43" t="s">
        <v>0</v>
      </c>
      <c r="D7746" s="49" t="s">
        <v>0</v>
      </c>
      <c r="E7746" s="49" t="s">
        <v>0</v>
      </c>
      <c r="F7746" s="49" t="s">
        <v>0</v>
      </c>
      <c r="G7746" s="49" t="s">
        <v>0</v>
      </c>
      <c r="H7746" s="21" t="s">
        <v>26</v>
      </c>
      <c r="I7746" s="112">
        <f>SUM(I7747,I7755,I7757)</f>
        <v>3303865</v>
      </c>
      <c r="J7746" s="112">
        <f>SUM(J7747,J7755,J7757)</f>
        <v>3257365</v>
      </c>
      <c r="K7746" s="112">
        <f>SUM(K7747,K7755,K7757)</f>
        <v>0</v>
      </c>
      <c r="L7746" s="112">
        <f t="shared" si="2757"/>
        <v>829306</v>
      </c>
      <c r="M7746" s="112">
        <f>SUM(M7747,M7755,M7757)</f>
        <v>258027</v>
      </c>
      <c r="N7746" s="112">
        <f t="shared" ref="N7746:O7746" si="2768">SUM(N7747,N7755,N7757)</f>
        <v>298744</v>
      </c>
      <c r="O7746" s="112">
        <f t="shared" si="2768"/>
        <v>272535</v>
      </c>
      <c r="P7746" s="112">
        <f t="shared" si="2759"/>
        <v>829306</v>
      </c>
      <c r="Q7746" s="112">
        <f t="shared" si="2760"/>
        <v>25.45941274619209</v>
      </c>
      <c r="R7746" s="35"/>
    </row>
    <row r="7747" spans="1:18" s="38" customFormat="1" x14ac:dyDescent="0.3">
      <c r="A7747" s="40">
        <v>35</v>
      </c>
      <c r="B7747" s="40" t="s">
        <v>154</v>
      </c>
      <c r="C7747" s="40" t="s">
        <v>888</v>
      </c>
      <c r="D7747" s="40">
        <v>35020003</v>
      </c>
      <c r="E7747" s="52" t="s">
        <v>119</v>
      </c>
      <c r="F7747" s="52" t="s">
        <v>0</v>
      </c>
      <c r="G7747" s="52" t="s">
        <v>0</v>
      </c>
      <c r="H7747" s="16" t="s">
        <v>5</v>
      </c>
      <c r="I7747" s="104">
        <f>SUM(I7748,I7749)</f>
        <v>2793094</v>
      </c>
      <c r="J7747" s="104">
        <f>SUM(J7748,J7749)</f>
        <v>2783094</v>
      </c>
      <c r="K7747" s="104">
        <f>SUM(K7748,K7749)</f>
        <v>0</v>
      </c>
      <c r="L7747" s="104">
        <f t="shared" si="2757"/>
        <v>705411</v>
      </c>
      <c r="M7747" s="104">
        <f>SUM(M7748,M7749)</f>
        <v>234287</v>
      </c>
      <c r="N7747" s="104">
        <f t="shared" ref="N7747:O7747" si="2769">SUM(N7748,N7749)</f>
        <v>236994</v>
      </c>
      <c r="O7747" s="104">
        <f t="shared" si="2769"/>
        <v>234130</v>
      </c>
      <c r="P7747" s="104">
        <f t="shared" si="2759"/>
        <v>705411</v>
      </c>
      <c r="Q7747" s="104">
        <f t="shared" si="2760"/>
        <v>25.346287261587285</v>
      </c>
      <c r="R7747" s="35"/>
    </row>
    <row r="7748" spans="1:18" s="38" customFormat="1" x14ac:dyDescent="0.3">
      <c r="A7748" s="40">
        <v>35</v>
      </c>
      <c r="B7748" s="40" t="s">
        <v>154</v>
      </c>
      <c r="C7748" s="40" t="s">
        <v>888</v>
      </c>
      <c r="D7748" s="40">
        <v>35020003</v>
      </c>
      <c r="E7748" s="88" t="s">
        <v>3015</v>
      </c>
      <c r="F7748" s="40"/>
      <c r="G7748" s="81" t="s">
        <v>3073</v>
      </c>
      <c r="H7748" s="36" t="s">
        <v>6</v>
      </c>
      <c r="I7748" s="102">
        <v>2560000</v>
      </c>
      <c r="J7748" s="102">
        <v>2550000</v>
      </c>
      <c r="K7748" s="102"/>
      <c r="L7748" s="102">
        <f t="shared" si="2757"/>
        <v>655478</v>
      </c>
      <c r="M7748" s="102">
        <v>219478</v>
      </c>
      <c r="N7748" s="102">
        <v>218000</v>
      </c>
      <c r="O7748" s="102">
        <v>218000</v>
      </c>
      <c r="P7748" s="102">
        <f t="shared" si="2759"/>
        <v>655478</v>
      </c>
      <c r="Q7748" s="102">
        <f t="shared" si="2760"/>
        <v>25.705019607843138</v>
      </c>
      <c r="R7748" s="35"/>
    </row>
    <row r="7749" spans="1:18" s="38" customFormat="1" x14ac:dyDescent="0.3">
      <c r="A7749" s="41">
        <v>35</v>
      </c>
      <c r="B7749" s="41" t="s">
        <v>154</v>
      </c>
      <c r="C7749" s="41" t="s">
        <v>888</v>
      </c>
      <c r="D7749" s="41">
        <v>35020003</v>
      </c>
      <c r="E7749" s="41" t="s">
        <v>120</v>
      </c>
      <c r="F7749" s="40" t="s">
        <v>0</v>
      </c>
      <c r="G7749" s="81" t="s">
        <v>0</v>
      </c>
      <c r="H7749" s="16" t="s">
        <v>7</v>
      </c>
      <c r="I7749" s="104">
        <f>SUM(I7750:I7754)</f>
        <v>233094</v>
      </c>
      <c r="J7749" s="104">
        <f>SUM(J7750:J7754)</f>
        <v>233094</v>
      </c>
      <c r="K7749" s="104">
        <f>SUM(K7750:K7754)</f>
        <v>0</v>
      </c>
      <c r="L7749" s="104">
        <f t="shared" si="2757"/>
        <v>49933</v>
      </c>
      <c r="M7749" s="104">
        <f>SUM(M7750:M7754)</f>
        <v>14809</v>
      </c>
      <c r="N7749" s="104">
        <f t="shared" ref="N7749:O7749" si="2770">SUM(N7750:N7754)</f>
        <v>18994</v>
      </c>
      <c r="O7749" s="104">
        <f t="shared" si="2770"/>
        <v>16130</v>
      </c>
      <c r="P7749" s="104">
        <f t="shared" si="2759"/>
        <v>49933</v>
      </c>
      <c r="Q7749" s="104">
        <f t="shared" si="2760"/>
        <v>21.421829819729378</v>
      </c>
      <c r="R7749" s="35"/>
    </row>
    <row r="7750" spans="1:18" s="38" customFormat="1" x14ac:dyDescent="0.3">
      <c r="A7750" s="40">
        <v>35</v>
      </c>
      <c r="B7750" s="40" t="s">
        <v>154</v>
      </c>
      <c r="C7750" s="40" t="s">
        <v>888</v>
      </c>
      <c r="D7750" s="40">
        <v>35020003</v>
      </c>
      <c r="E7750" s="88" t="s">
        <v>3016</v>
      </c>
      <c r="F7750" s="40" t="s">
        <v>2814</v>
      </c>
      <c r="G7750" s="81" t="s">
        <v>3073</v>
      </c>
      <c r="H7750" s="36" t="s">
        <v>9</v>
      </c>
      <c r="I7750" s="102">
        <v>31070</v>
      </c>
      <c r="J7750" s="102">
        <v>31070</v>
      </c>
      <c r="K7750" s="102"/>
      <c r="L7750" s="102">
        <f t="shared" si="2757"/>
        <v>8051</v>
      </c>
      <c r="M7750" s="102">
        <v>2791</v>
      </c>
      <c r="N7750" s="102">
        <v>2630</v>
      </c>
      <c r="O7750" s="102">
        <v>2630</v>
      </c>
      <c r="P7750" s="102">
        <f t="shared" si="2759"/>
        <v>8051</v>
      </c>
      <c r="Q7750" s="102">
        <f t="shared" si="2760"/>
        <v>25.912455745091727</v>
      </c>
      <c r="R7750" s="35"/>
    </row>
    <row r="7751" spans="1:18" s="38" customFormat="1" x14ac:dyDescent="0.3">
      <c r="A7751" s="40">
        <v>35</v>
      </c>
      <c r="B7751" s="40" t="s">
        <v>154</v>
      </c>
      <c r="C7751" s="40" t="s">
        <v>888</v>
      </c>
      <c r="D7751" s="40">
        <v>35020003</v>
      </c>
      <c r="E7751" s="88" t="s">
        <v>3016</v>
      </c>
      <c r="F7751" s="40" t="s">
        <v>2815</v>
      </c>
      <c r="G7751" s="81" t="s">
        <v>3073</v>
      </c>
      <c r="H7751" s="36" t="s">
        <v>12</v>
      </c>
      <c r="I7751" s="102">
        <v>137400</v>
      </c>
      <c r="J7751" s="102">
        <v>137400</v>
      </c>
      <c r="K7751" s="102"/>
      <c r="L7751" s="102">
        <f t="shared" si="2757"/>
        <v>38018</v>
      </c>
      <c r="M7751" s="102">
        <v>12018</v>
      </c>
      <c r="N7751" s="102">
        <v>12500</v>
      </c>
      <c r="O7751" s="102">
        <v>13500</v>
      </c>
      <c r="P7751" s="102">
        <f t="shared" si="2759"/>
        <v>38018</v>
      </c>
      <c r="Q7751" s="102">
        <f t="shared" si="2760"/>
        <v>27.669577874818053</v>
      </c>
      <c r="R7751" s="35"/>
    </row>
    <row r="7752" spans="1:18" s="38" customFormat="1" x14ac:dyDescent="0.3">
      <c r="A7752" s="40">
        <v>35</v>
      </c>
      <c r="B7752" s="40" t="s">
        <v>154</v>
      </c>
      <c r="C7752" s="40" t="s">
        <v>888</v>
      </c>
      <c r="D7752" s="40">
        <v>35020003</v>
      </c>
      <c r="E7752" s="88" t="s">
        <v>3016</v>
      </c>
      <c r="F7752" s="40" t="s">
        <v>2816</v>
      </c>
      <c r="G7752" s="81" t="s">
        <v>3073</v>
      </c>
      <c r="H7752" s="36" t="s">
        <v>10</v>
      </c>
      <c r="I7752" s="102">
        <v>29824</v>
      </c>
      <c r="J7752" s="102">
        <v>29824</v>
      </c>
      <c r="K7752" s="102"/>
      <c r="L7752" s="102">
        <f t="shared" si="2757"/>
        <v>0</v>
      </c>
      <c r="M7752" s="102">
        <v>0</v>
      </c>
      <c r="N7752" s="102"/>
      <c r="O7752" s="102"/>
      <c r="P7752" s="102">
        <f t="shared" si="2759"/>
        <v>0</v>
      </c>
      <c r="Q7752" s="102">
        <f t="shared" si="2760"/>
        <v>0</v>
      </c>
      <c r="R7752" s="35"/>
    </row>
    <row r="7753" spans="1:18" s="38" customFormat="1" x14ac:dyDescent="0.3">
      <c r="A7753" s="40">
        <v>35</v>
      </c>
      <c r="B7753" s="40" t="s">
        <v>154</v>
      </c>
      <c r="C7753" s="40" t="s">
        <v>888</v>
      </c>
      <c r="D7753" s="40">
        <v>35020003</v>
      </c>
      <c r="E7753" s="88" t="s">
        <v>3016</v>
      </c>
      <c r="F7753" s="40" t="s">
        <v>2817</v>
      </c>
      <c r="G7753" s="81" t="s">
        <v>3073</v>
      </c>
      <c r="H7753" s="36" t="s">
        <v>8</v>
      </c>
      <c r="I7753" s="102">
        <v>18800</v>
      </c>
      <c r="J7753" s="102">
        <v>18800</v>
      </c>
      <c r="K7753" s="102"/>
      <c r="L7753" s="102">
        <f t="shared" si="2757"/>
        <v>0</v>
      </c>
      <c r="M7753" s="102">
        <v>0</v>
      </c>
      <c r="N7753" s="102">
        <v>0</v>
      </c>
      <c r="O7753" s="102">
        <v>0</v>
      </c>
      <c r="P7753" s="102">
        <f t="shared" si="2759"/>
        <v>0</v>
      </c>
      <c r="Q7753" s="102">
        <f t="shared" si="2760"/>
        <v>0</v>
      </c>
      <c r="R7753" s="35"/>
    </row>
    <row r="7754" spans="1:18" s="38" customFormat="1" x14ac:dyDescent="0.3">
      <c r="A7754" s="40">
        <v>35</v>
      </c>
      <c r="B7754" s="40" t="s">
        <v>154</v>
      </c>
      <c r="C7754" s="40" t="s">
        <v>888</v>
      </c>
      <c r="D7754" s="40">
        <v>35020003</v>
      </c>
      <c r="E7754" s="88" t="s">
        <v>3016</v>
      </c>
      <c r="F7754" s="40" t="s">
        <v>2818</v>
      </c>
      <c r="G7754" s="81" t="s">
        <v>3073</v>
      </c>
      <c r="H7754" s="36" t="s">
        <v>11</v>
      </c>
      <c r="I7754" s="102">
        <v>16000</v>
      </c>
      <c r="J7754" s="102">
        <v>16000</v>
      </c>
      <c r="K7754" s="102"/>
      <c r="L7754" s="102">
        <f t="shared" si="2757"/>
        <v>3864</v>
      </c>
      <c r="M7754" s="102">
        <v>0</v>
      </c>
      <c r="N7754" s="102">
        <v>3864</v>
      </c>
      <c r="O7754" s="102"/>
      <c r="P7754" s="102">
        <f t="shared" si="2759"/>
        <v>3864</v>
      </c>
      <c r="Q7754" s="102">
        <f t="shared" si="2760"/>
        <v>24.15</v>
      </c>
      <c r="R7754" s="35"/>
    </row>
    <row r="7755" spans="1:18" s="38" customFormat="1" x14ac:dyDescent="0.3">
      <c r="A7755" s="40">
        <v>35</v>
      </c>
      <c r="B7755" s="40" t="s">
        <v>154</v>
      </c>
      <c r="C7755" s="40" t="s">
        <v>888</v>
      </c>
      <c r="D7755" s="40">
        <v>35020003</v>
      </c>
      <c r="E7755" s="52" t="s">
        <v>124</v>
      </c>
      <c r="F7755" s="52" t="s">
        <v>0</v>
      </c>
      <c r="G7755" s="52" t="s">
        <v>0</v>
      </c>
      <c r="H7755" s="16" t="s">
        <v>14</v>
      </c>
      <c r="I7755" s="104">
        <f>SUM(I7756)</f>
        <v>267740</v>
      </c>
      <c r="J7755" s="104">
        <f>SUM(J7756)</f>
        <v>267740</v>
      </c>
      <c r="K7755" s="104">
        <f>SUM(K7756)</f>
        <v>0</v>
      </c>
      <c r="L7755" s="104">
        <f t="shared" si="2757"/>
        <v>70946</v>
      </c>
      <c r="M7755" s="104">
        <f>SUM(M7756)</f>
        <v>23046</v>
      </c>
      <c r="N7755" s="104">
        <f t="shared" ref="N7755:O7755" si="2771">SUM(N7756)</f>
        <v>25000</v>
      </c>
      <c r="O7755" s="104">
        <f t="shared" si="2771"/>
        <v>22900</v>
      </c>
      <c r="P7755" s="104">
        <f t="shared" si="2759"/>
        <v>70946</v>
      </c>
      <c r="Q7755" s="104">
        <f t="shared" si="2760"/>
        <v>26.498095166953011</v>
      </c>
      <c r="R7755" s="35"/>
    </row>
    <row r="7756" spans="1:18" s="38" customFormat="1" x14ac:dyDescent="0.3">
      <c r="A7756" s="40">
        <v>35</v>
      </c>
      <c r="B7756" s="40" t="s">
        <v>154</v>
      </c>
      <c r="C7756" s="40" t="s">
        <v>888</v>
      </c>
      <c r="D7756" s="40">
        <v>35020003</v>
      </c>
      <c r="E7756" s="88" t="s">
        <v>3017</v>
      </c>
      <c r="F7756" s="40"/>
      <c r="G7756" s="81" t="s">
        <v>3073</v>
      </c>
      <c r="H7756" s="36" t="s">
        <v>15</v>
      </c>
      <c r="I7756" s="102">
        <v>267740</v>
      </c>
      <c r="J7756" s="102">
        <v>267740</v>
      </c>
      <c r="K7756" s="102"/>
      <c r="L7756" s="102">
        <f t="shared" si="2757"/>
        <v>70946</v>
      </c>
      <c r="M7756" s="102">
        <v>23046</v>
      </c>
      <c r="N7756" s="102">
        <v>25000</v>
      </c>
      <c r="O7756" s="102">
        <v>22900</v>
      </c>
      <c r="P7756" s="102">
        <f t="shared" si="2759"/>
        <v>70946</v>
      </c>
      <c r="Q7756" s="102">
        <f t="shared" si="2760"/>
        <v>26.498095166953011</v>
      </c>
      <c r="R7756" s="35"/>
    </row>
    <row r="7757" spans="1:18" s="38" customFormat="1" x14ac:dyDescent="0.3">
      <c r="A7757" s="40">
        <v>35</v>
      </c>
      <c r="B7757" s="40" t="s">
        <v>154</v>
      </c>
      <c r="C7757" s="40" t="s">
        <v>888</v>
      </c>
      <c r="D7757" s="40">
        <v>35020003</v>
      </c>
      <c r="E7757" s="52" t="s">
        <v>125</v>
      </c>
      <c r="F7757" s="52" t="s">
        <v>0</v>
      </c>
      <c r="G7757" s="52" t="s">
        <v>0</v>
      </c>
      <c r="H7757" s="16" t="s">
        <v>16</v>
      </c>
      <c r="I7757" s="104">
        <f>SUM(I7758:I7765)</f>
        <v>243031</v>
      </c>
      <c r="J7757" s="104">
        <f>SUM(J7758:J7765)</f>
        <v>206531</v>
      </c>
      <c r="K7757" s="104">
        <f>SUM(K7758:K7765)</f>
        <v>0</v>
      </c>
      <c r="L7757" s="104">
        <f t="shared" si="2757"/>
        <v>52949</v>
      </c>
      <c r="M7757" s="104">
        <f>SUM(M7758:M7765)</f>
        <v>694</v>
      </c>
      <c r="N7757" s="104">
        <f t="shared" ref="N7757:O7757" si="2772">SUM(N7758:N7765)</f>
        <v>36750</v>
      </c>
      <c r="O7757" s="104">
        <f t="shared" si="2772"/>
        <v>15505</v>
      </c>
      <c r="P7757" s="104">
        <f t="shared" si="2759"/>
        <v>52949</v>
      </c>
      <c r="Q7757" s="104">
        <f t="shared" si="2760"/>
        <v>25.637313526782908</v>
      </c>
      <c r="R7757" s="35"/>
    </row>
    <row r="7758" spans="1:18" s="38" customFormat="1" x14ac:dyDescent="0.3">
      <c r="A7758" s="40">
        <v>35</v>
      </c>
      <c r="B7758" s="40" t="s">
        <v>154</v>
      </c>
      <c r="C7758" s="40" t="s">
        <v>888</v>
      </c>
      <c r="D7758" s="40">
        <v>35020003</v>
      </c>
      <c r="E7758" s="88" t="s">
        <v>3018</v>
      </c>
      <c r="F7758" s="40"/>
      <c r="G7758" s="81" t="s">
        <v>3073</v>
      </c>
      <c r="H7758" s="36" t="s">
        <v>17</v>
      </c>
      <c r="I7758" s="102">
        <v>9000</v>
      </c>
      <c r="J7758" s="102">
        <v>0</v>
      </c>
      <c r="K7758" s="102"/>
      <c r="L7758" s="102">
        <f t="shared" si="2757"/>
        <v>0</v>
      </c>
      <c r="M7758" s="102">
        <v>0</v>
      </c>
      <c r="N7758" s="102"/>
      <c r="O7758" s="102"/>
      <c r="P7758" s="102">
        <f t="shared" si="2759"/>
        <v>0</v>
      </c>
      <c r="Q7758" s="102" t="str">
        <f t="shared" si="2760"/>
        <v>-</v>
      </c>
      <c r="R7758" s="35"/>
    </row>
    <row r="7759" spans="1:18" s="38" customFormat="1" x14ac:dyDescent="0.3">
      <c r="A7759" s="40">
        <v>35</v>
      </c>
      <c r="B7759" s="40" t="s">
        <v>154</v>
      </c>
      <c r="C7759" s="40" t="s">
        <v>888</v>
      </c>
      <c r="D7759" s="40">
        <v>35020003</v>
      </c>
      <c r="E7759" s="88" t="s">
        <v>3031</v>
      </c>
      <c r="F7759" s="40"/>
      <c r="G7759" s="81" t="s">
        <v>3073</v>
      </c>
      <c r="H7759" s="36" t="s">
        <v>18</v>
      </c>
      <c r="I7759" s="102">
        <v>40000</v>
      </c>
      <c r="J7759" s="102">
        <v>30000</v>
      </c>
      <c r="K7759" s="102"/>
      <c r="L7759" s="102">
        <f t="shared" si="2757"/>
        <v>4000</v>
      </c>
      <c r="M7759" s="102">
        <v>0</v>
      </c>
      <c r="N7759" s="102">
        <v>2000</v>
      </c>
      <c r="O7759" s="102">
        <v>2000</v>
      </c>
      <c r="P7759" s="102">
        <f t="shared" si="2759"/>
        <v>4000</v>
      </c>
      <c r="Q7759" s="102">
        <f t="shared" si="2760"/>
        <v>13.333333333333334</v>
      </c>
      <c r="R7759" s="35"/>
    </row>
    <row r="7760" spans="1:18" s="38" customFormat="1" x14ac:dyDescent="0.3">
      <c r="A7760" s="40">
        <v>35</v>
      </c>
      <c r="B7760" s="40" t="s">
        <v>154</v>
      </c>
      <c r="C7760" s="40" t="s">
        <v>888</v>
      </c>
      <c r="D7760" s="40">
        <v>35020003</v>
      </c>
      <c r="E7760" s="88" t="s">
        <v>3032</v>
      </c>
      <c r="F7760" s="40"/>
      <c r="G7760" s="81" t="s">
        <v>3073</v>
      </c>
      <c r="H7760" s="36" t="s">
        <v>19</v>
      </c>
      <c r="I7760" s="102">
        <v>18000</v>
      </c>
      <c r="J7760" s="102">
        <v>15000</v>
      </c>
      <c r="K7760" s="102"/>
      <c r="L7760" s="102">
        <f t="shared" si="2757"/>
        <v>3000</v>
      </c>
      <c r="M7760" s="102">
        <v>0</v>
      </c>
      <c r="N7760" s="102">
        <v>1500</v>
      </c>
      <c r="O7760" s="102">
        <v>1500</v>
      </c>
      <c r="P7760" s="102">
        <f t="shared" si="2759"/>
        <v>3000</v>
      </c>
      <c r="Q7760" s="102">
        <f t="shared" si="2760"/>
        <v>20</v>
      </c>
      <c r="R7760" s="35"/>
    </row>
    <row r="7761" spans="1:18" s="38" customFormat="1" x14ac:dyDescent="0.3">
      <c r="A7761" s="40">
        <v>35</v>
      </c>
      <c r="B7761" s="40" t="s">
        <v>154</v>
      </c>
      <c r="C7761" s="40" t="s">
        <v>888</v>
      </c>
      <c r="D7761" s="40">
        <v>35020003</v>
      </c>
      <c r="E7761" s="88" t="s">
        <v>3026</v>
      </c>
      <c r="F7761" s="40"/>
      <c r="G7761" s="81" t="s">
        <v>3073</v>
      </c>
      <c r="H7761" s="36" t="s">
        <v>20</v>
      </c>
      <c r="I7761" s="102">
        <v>20000</v>
      </c>
      <c r="J7761" s="102">
        <v>15000</v>
      </c>
      <c r="K7761" s="102"/>
      <c r="L7761" s="102">
        <f t="shared" si="2757"/>
        <v>2000</v>
      </c>
      <c r="M7761" s="102">
        <v>0</v>
      </c>
      <c r="N7761" s="102">
        <v>1000</v>
      </c>
      <c r="O7761" s="102">
        <v>1000</v>
      </c>
      <c r="P7761" s="102">
        <f t="shared" si="2759"/>
        <v>2000</v>
      </c>
      <c r="Q7761" s="102">
        <f t="shared" si="2760"/>
        <v>13.333333333333334</v>
      </c>
      <c r="R7761" s="35"/>
    </row>
    <row r="7762" spans="1:18" s="38" customFormat="1" x14ac:dyDescent="0.3">
      <c r="A7762" s="40">
        <v>35</v>
      </c>
      <c r="B7762" s="40" t="s">
        <v>154</v>
      </c>
      <c r="C7762" s="40" t="s">
        <v>888</v>
      </c>
      <c r="D7762" s="40">
        <v>35020003</v>
      </c>
      <c r="E7762" s="88" t="s">
        <v>3034</v>
      </c>
      <c r="F7762" s="40"/>
      <c r="G7762" s="81" t="s">
        <v>3073</v>
      </c>
      <c r="H7762" s="36" t="s">
        <v>22</v>
      </c>
      <c r="I7762" s="102">
        <v>62000</v>
      </c>
      <c r="J7762" s="102">
        <v>62000</v>
      </c>
      <c r="K7762" s="102"/>
      <c r="L7762" s="102">
        <f t="shared" si="2757"/>
        <v>7300</v>
      </c>
      <c r="M7762" s="102">
        <v>0</v>
      </c>
      <c r="N7762" s="102">
        <v>3650</v>
      </c>
      <c r="O7762" s="102">
        <v>3650</v>
      </c>
      <c r="P7762" s="102">
        <f t="shared" si="2759"/>
        <v>7300</v>
      </c>
      <c r="Q7762" s="102">
        <f t="shared" si="2760"/>
        <v>11.774193548387096</v>
      </c>
      <c r="R7762" s="35"/>
    </row>
    <row r="7763" spans="1:18" s="38" customFormat="1" x14ac:dyDescent="0.3">
      <c r="A7763" s="40">
        <v>35</v>
      </c>
      <c r="B7763" s="40" t="s">
        <v>154</v>
      </c>
      <c r="C7763" s="40" t="s">
        <v>888</v>
      </c>
      <c r="D7763" s="40">
        <v>35020003</v>
      </c>
      <c r="E7763" s="88" t="s">
        <v>3035</v>
      </c>
      <c r="F7763" s="40"/>
      <c r="G7763" s="81" t="s">
        <v>3073</v>
      </c>
      <c r="H7763" s="36" t="s">
        <v>23</v>
      </c>
      <c r="I7763" s="102">
        <v>15000</v>
      </c>
      <c r="J7763" s="102">
        <v>10000</v>
      </c>
      <c r="K7763" s="102"/>
      <c r="L7763" s="102">
        <f t="shared" si="2757"/>
        <v>1200</v>
      </c>
      <c r="M7763" s="102">
        <v>0</v>
      </c>
      <c r="N7763" s="102">
        <v>600</v>
      </c>
      <c r="O7763" s="102">
        <v>600</v>
      </c>
      <c r="P7763" s="102">
        <f t="shared" si="2759"/>
        <v>1200</v>
      </c>
      <c r="Q7763" s="102">
        <f t="shared" si="2760"/>
        <v>12</v>
      </c>
      <c r="R7763" s="35"/>
    </row>
    <row r="7764" spans="1:18" s="38" customFormat="1" x14ac:dyDescent="0.3">
      <c r="A7764" s="40">
        <v>35</v>
      </c>
      <c r="B7764" s="40" t="s">
        <v>154</v>
      </c>
      <c r="C7764" s="40" t="s">
        <v>888</v>
      </c>
      <c r="D7764" s="40">
        <v>35020003</v>
      </c>
      <c r="E7764" s="88" t="s">
        <v>3036</v>
      </c>
      <c r="F7764" s="40"/>
      <c r="G7764" s="81" t="s">
        <v>3073</v>
      </c>
      <c r="H7764" s="36" t="s">
        <v>24</v>
      </c>
      <c r="I7764" s="102">
        <v>19500</v>
      </c>
      <c r="J7764" s="102">
        <v>15000</v>
      </c>
      <c r="K7764" s="102"/>
      <c r="L7764" s="102">
        <f t="shared" si="2757"/>
        <v>4000</v>
      </c>
      <c r="M7764" s="102">
        <v>0</v>
      </c>
      <c r="N7764" s="102"/>
      <c r="O7764" s="102">
        <v>4000</v>
      </c>
      <c r="P7764" s="102">
        <f t="shared" si="2759"/>
        <v>4000</v>
      </c>
      <c r="Q7764" s="102">
        <f t="shared" si="2760"/>
        <v>26.666666666666668</v>
      </c>
      <c r="R7764" s="35"/>
    </row>
    <row r="7765" spans="1:18" s="38" customFormat="1" x14ac:dyDescent="0.3">
      <c r="A7765" s="41">
        <v>35</v>
      </c>
      <c r="B7765" s="41" t="s">
        <v>154</v>
      </c>
      <c r="C7765" s="41" t="s">
        <v>888</v>
      </c>
      <c r="D7765" s="41">
        <v>35020003</v>
      </c>
      <c r="E7765" s="41" t="s">
        <v>127</v>
      </c>
      <c r="F7765" s="40" t="s">
        <v>0</v>
      </c>
      <c r="G7765" s="81" t="s">
        <v>0</v>
      </c>
      <c r="H7765" s="16" t="s">
        <v>25</v>
      </c>
      <c r="I7765" s="104">
        <f>SUM(I7766:I7768)</f>
        <v>59531</v>
      </c>
      <c r="J7765" s="104">
        <f>SUM(J7766:J7768)</f>
        <v>59531</v>
      </c>
      <c r="K7765" s="104">
        <f>SUM(K7766:K7768)</f>
        <v>0</v>
      </c>
      <c r="L7765" s="104">
        <f t="shared" si="2757"/>
        <v>31449</v>
      </c>
      <c r="M7765" s="104">
        <f>SUM(M7766:M7768)</f>
        <v>694</v>
      </c>
      <c r="N7765" s="104">
        <f t="shared" ref="N7765:O7765" si="2773">SUM(N7766:N7768)</f>
        <v>28000</v>
      </c>
      <c r="O7765" s="104">
        <f t="shared" si="2773"/>
        <v>2755</v>
      </c>
      <c r="P7765" s="104">
        <f t="shared" si="2759"/>
        <v>31449</v>
      </c>
      <c r="Q7765" s="104">
        <f t="shared" si="2760"/>
        <v>52.827938385043083</v>
      </c>
      <c r="R7765" s="35"/>
    </row>
    <row r="7766" spans="1:18" s="38" customFormat="1" x14ac:dyDescent="0.3">
      <c r="A7766" s="40">
        <v>35</v>
      </c>
      <c r="B7766" s="40" t="s">
        <v>154</v>
      </c>
      <c r="C7766" s="40" t="s">
        <v>888</v>
      </c>
      <c r="D7766" s="40">
        <v>35020003</v>
      </c>
      <c r="E7766" s="88" t="s">
        <v>3019</v>
      </c>
      <c r="F7766" s="40"/>
      <c r="G7766" s="81" t="s">
        <v>3073</v>
      </c>
      <c r="H7766" s="36" t="s">
        <v>25</v>
      </c>
      <c r="I7766" s="102">
        <v>51531</v>
      </c>
      <c r="J7766" s="102">
        <v>51531</v>
      </c>
      <c r="K7766" s="102"/>
      <c r="L7766" s="102">
        <f t="shared" si="2757"/>
        <v>29000</v>
      </c>
      <c r="M7766" s="102">
        <v>0</v>
      </c>
      <c r="N7766" s="102">
        <v>27000</v>
      </c>
      <c r="O7766" s="102">
        <v>2000</v>
      </c>
      <c r="P7766" s="102">
        <f t="shared" si="2759"/>
        <v>29000</v>
      </c>
      <c r="Q7766" s="102">
        <f t="shared" si="2760"/>
        <v>56.276804253750171</v>
      </c>
      <c r="R7766" s="35"/>
    </row>
    <row r="7767" spans="1:18" s="38" customFormat="1" x14ac:dyDescent="0.3">
      <c r="A7767" s="40">
        <v>35</v>
      </c>
      <c r="B7767" s="40" t="s">
        <v>154</v>
      </c>
      <c r="C7767" s="40" t="s">
        <v>888</v>
      </c>
      <c r="D7767" s="40">
        <v>35020003</v>
      </c>
      <c r="E7767" s="88" t="s">
        <v>3019</v>
      </c>
      <c r="F7767" s="40" t="s">
        <v>2819</v>
      </c>
      <c r="G7767" s="81" t="s">
        <v>3073</v>
      </c>
      <c r="H7767" s="36" t="s">
        <v>135</v>
      </c>
      <c r="I7767" s="102">
        <v>7000</v>
      </c>
      <c r="J7767" s="102">
        <v>7000</v>
      </c>
      <c r="K7767" s="102"/>
      <c r="L7767" s="102">
        <f t="shared" si="2757"/>
        <v>2449</v>
      </c>
      <c r="M7767" s="102">
        <v>694</v>
      </c>
      <c r="N7767" s="102">
        <v>1000</v>
      </c>
      <c r="O7767" s="102">
        <v>755</v>
      </c>
      <c r="P7767" s="102">
        <f t="shared" si="2759"/>
        <v>2449</v>
      </c>
      <c r="Q7767" s="102">
        <f t="shared" si="2760"/>
        <v>34.985714285714288</v>
      </c>
      <c r="R7767" s="35"/>
    </row>
    <row r="7768" spans="1:18" s="38" customFormat="1" ht="20.399999999999999" x14ac:dyDescent="0.3">
      <c r="A7768" s="40">
        <v>35</v>
      </c>
      <c r="B7768" s="40" t="s">
        <v>154</v>
      </c>
      <c r="C7768" s="40" t="s">
        <v>888</v>
      </c>
      <c r="D7768" s="40">
        <v>35020003</v>
      </c>
      <c r="E7768" s="88" t="s">
        <v>3019</v>
      </c>
      <c r="F7768" s="40" t="s">
        <v>2820</v>
      </c>
      <c r="G7768" s="81" t="s">
        <v>3073</v>
      </c>
      <c r="H7768" s="36" t="s">
        <v>141</v>
      </c>
      <c r="I7768" s="102">
        <v>1000</v>
      </c>
      <c r="J7768" s="102">
        <v>1000</v>
      </c>
      <c r="K7768" s="102"/>
      <c r="L7768" s="102">
        <f t="shared" si="2757"/>
        <v>0</v>
      </c>
      <c r="M7768" s="102">
        <v>0</v>
      </c>
      <c r="N7768" s="102">
        <v>0</v>
      </c>
      <c r="O7768" s="102">
        <v>0</v>
      </c>
      <c r="P7768" s="102">
        <f t="shared" si="2759"/>
        <v>0</v>
      </c>
      <c r="Q7768" s="102">
        <f t="shared" si="2760"/>
        <v>0</v>
      </c>
      <c r="R7768" s="35"/>
    </row>
    <row r="7769" spans="1:18" s="34" customFormat="1" ht="20.399999999999999" x14ac:dyDescent="0.3">
      <c r="A7769" s="43" t="s">
        <v>0</v>
      </c>
      <c r="B7769" s="43" t="s">
        <v>0</v>
      </c>
      <c r="C7769" s="43" t="s">
        <v>0</v>
      </c>
      <c r="D7769" s="49" t="s">
        <v>0</v>
      </c>
      <c r="E7769" s="49" t="s">
        <v>0</v>
      </c>
      <c r="F7769" s="49" t="s">
        <v>0</v>
      </c>
      <c r="G7769" s="49" t="s">
        <v>0</v>
      </c>
      <c r="H7769" s="21" t="s">
        <v>45</v>
      </c>
      <c r="I7769" s="112">
        <f t="shared" ref="I7769:O7770" si="2774">SUM(I7770)</f>
        <v>126</v>
      </c>
      <c r="J7769" s="112">
        <f t="shared" si="2774"/>
        <v>126</v>
      </c>
      <c r="K7769" s="112">
        <f t="shared" si="2774"/>
        <v>0</v>
      </c>
      <c r="L7769" s="112">
        <f t="shared" si="2757"/>
        <v>46</v>
      </c>
      <c r="M7769" s="112">
        <f t="shared" si="2774"/>
        <v>0</v>
      </c>
      <c r="N7769" s="112">
        <f t="shared" si="2774"/>
        <v>25</v>
      </c>
      <c r="O7769" s="112">
        <f t="shared" si="2774"/>
        <v>21</v>
      </c>
      <c r="P7769" s="112">
        <f t="shared" si="2759"/>
        <v>46</v>
      </c>
      <c r="Q7769" s="112">
        <f t="shared" si="2760"/>
        <v>36.507936507936506</v>
      </c>
      <c r="R7769" s="35"/>
    </row>
    <row r="7770" spans="1:18" s="38" customFormat="1" x14ac:dyDescent="0.3">
      <c r="A7770" s="40">
        <v>35</v>
      </c>
      <c r="B7770" s="40" t="s">
        <v>154</v>
      </c>
      <c r="C7770" s="40" t="s">
        <v>888</v>
      </c>
      <c r="D7770" s="40">
        <v>35020003</v>
      </c>
      <c r="E7770" s="52" t="s">
        <v>745</v>
      </c>
      <c r="F7770" s="52" t="s">
        <v>0</v>
      </c>
      <c r="G7770" s="52" t="s">
        <v>0</v>
      </c>
      <c r="H7770" s="16" t="s">
        <v>42</v>
      </c>
      <c r="I7770" s="104">
        <f t="shared" si="2774"/>
        <v>126</v>
      </c>
      <c r="J7770" s="104">
        <f t="shared" si="2774"/>
        <v>126</v>
      </c>
      <c r="K7770" s="104">
        <f t="shared" si="2774"/>
        <v>0</v>
      </c>
      <c r="L7770" s="104">
        <f t="shared" si="2757"/>
        <v>46</v>
      </c>
      <c r="M7770" s="104">
        <f t="shared" si="2774"/>
        <v>0</v>
      </c>
      <c r="N7770" s="104">
        <f t="shared" si="2774"/>
        <v>25</v>
      </c>
      <c r="O7770" s="104">
        <f t="shared" si="2774"/>
        <v>21</v>
      </c>
      <c r="P7770" s="104">
        <f t="shared" si="2759"/>
        <v>46</v>
      </c>
      <c r="Q7770" s="104">
        <f t="shared" si="2760"/>
        <v>36.507936507936506</v>
      </c>
      <c r="R7770" s="35"/>
    </row>
    <row r="7771" spans="1:18" s="38" customFormat="1" x14ac:dyDescent="0.3">
      <c r="A7771" s="40">
        <v>35</v>
      </c>
      <c r="B7771" s="40" t="s">
        <v>154</v>
      </c>
      <c r="C7771" s="40" t="s">
        <v>888</v>
      </c>
      <c r="D7771" s="40">
        <v>35020003</v>
      </c>
      <c r="E7771" s="88" t="s">
        <v>3046</v>
      </c>
      <c r="F7771" s="40"/>
      <c r="G7771" s="81" t="s">
        <v>3073</v>
      </c>
      <c r="H7771" s="36" t="s">
        <v>44</v>
      </c>
      <c r="I7771" s="102">
        <v>126</v>
      </c>
      <c r="J7771" s="102">
        <v>126</v>
      </c>
      <c r="K7771" s="102"/>
      <c r="L7771" s="102">
        <f t="shared" si="2757"/>
        <v>46</v>
      </c>
      <c r="M7771" s="102">
        <v>0</v>
      </c>
      <c r="N7771" s="102">
        <v>25</v>
      </c>
      <c r="O7771" s="102">
        <v>21</v>
      </c>
      <c r="P7771" s="102">
        <f t="shared" si="2759"/>
        <v>46</v>
      </c>
      <c r="Q7771" s="102">
        <f t="shared" si="2760"/>
        <v>36.507936507936506</v>
      </c>
      <c r="R7771" s="35"/>
    </row>
    <row r="7772" spans="1:18" s="34" customFormat="1" ht="20.399999999999999" x14ac:dyDescent="0.3">
      <c r="A7772" s="43" t="s">
        <v>0</v>
      </c>
      <c r="B7772" s="43" t="s">
        <v>0</v>
      </c>
      <c r="C7772" s="43" t="s">
        <v>0</v>
      </c>
      <c r="D7772" s="49" t="s">
        <v>0</v>
      </c>
      <c r="E7772" s="49" t="s">
        <v>0</v>
      </c>
      <c r="F7772" s="49" t="s">
        <v>0</v>
      </c>
      <c r="G7772" s="49" t="s">
        <v>0</v>
      </c>
      <c r="H7772" s="21" t="s">
        <v>53</v>
      </c>
      <c r="I7772" s="112">
        <f t="shared" ref="I7772:O7773" si="2775">SUM(I7773)</f>
        <v>85000</v>
      </c>
      <c r="J7772" s="112">
        <f t="shared" si="2775"/>
        <v>0</v>
      </c>
      <c r="K7772" s="112">
        <f t="shared" si="2775"/>
        <v>0</v>
      </c>
      <c r="L7772" s="112">
        <f t="shared" si="2757"/>
        <v>0</v>
      </c>
      <c r="M7772" s="112">
        <f t="shared" si="2775"/>
        <v>0</v>
      </c>
      <c r="N7772" s="112">
        <f t="shared" si="2775"/>
        <v>0</v>
      </c>
      <c r="O7772" s="112">
        <f t="shared" si="2775"/>
        <v>0</v>
      </c>
      <c r="P7772" s="112">
        <f t="shared" si="2759"/>
        <v>0</v>
      </c>
      <c r="Q7772" s="112" t="str">
        <f t="shared" si="2760"/>
        <v>-</v>
      </c>
      <c r="R7772" s="35"/>
    </row>
    <row r="7773" spans="1:18" s="38" customFormat="1" x14ac:dyDescent="0.3">
      <c r="A7773" s="40">
        <v>35</v>
      </c>
      <c r="B7773" s="40" t="s">
        <v>154</v>
      </c>
      <c r="C7773" s="40" t="s">
        <v>888</v>
      </c>
      <c r="D7773" s="40">
        <v>35020003</v>
      </c>
      <c r="E7773" s="52" t="s">
        <v>149</v>
      </c>
      <c r="F7773" s="52" t="s">
        <v>0</v>
      </c>
      <c r="G7773" s="52" t="s">
        <v>0</v>
      </c>
      <c r="H7773" s="16" t="s">
        <v>46</v>
      </c>
      <c r="I7773" s="104">
        <f t="shared" si="2775"/>
        <v>85000</v>
      </c>
      <c r="J7773" s="104">
        <f t="shared" si="2775"/>
        <v>0</v>
      </c>
      <c r="K7773" s="104">
        <f t="shared" si="2775"/>
        <v>0</v>
      </c>
      <c r="L7773" s="104">
        <f t="shared" si="2757"/>
        <v>0</v>
      </c>
      <c r="M7773" s="104">
        <f t="shared" si="2775"/>
        <v>0</v>
      </c>
      <c r="N7773" s="104">
        <f t="shared" si="2775"/>
        <v>0</v>
      </c>
      <c r="O7773" s="104">
        <f t="shared" si="2775"/>
        <v>0</v>
      </c>
      <c r="P7773" s="104">
        <f t="shared" si="2759"/>
        <v>0</v>
      </c>
      <c r="Q7773" s="104" t="str">
        <f t="shared" si="2760"/>
        <v>-</v>
      </c>
      <c r="R7773" s="35"/>
    </row>
    <row r="7774" spans="1:18" s="38" customFormat="1" x14ac:dyDescent="0.3">
      <c r="A7774" s="40">
        <v>35</v>
      </c>
      <c r="B7774" s="40" t="s">
        <v>154</v>
      </c>
      <c r="C7774" s="40" t="s">
        <v>888</v>
      </c>
      <c r="D7774" s="40">
        <v>35020003</v>
      </c>
      <c r="E7774" s="88" t="s">
        <v>3022</v>
      </c>
      <c r="F7774" s="40"/>
      <c r="G7774" s="81" t="s">
        <v>3073</v>
      </c>
      <c r="H7774" s="36" t="s">
        <v>49</v>
      </c>
      <c r="I7774" s="102">
        <v>85000</v>
      </c>
      <c r="J7774" s="102">
        <v>0</v>
      </c>
      <c r="K7774" s="102"/>
      <c r="L7774" s="102">
        <f t="shared" si="2757"/>
        <v>0</v>
      </c>
      <c r="M7774" s="102">
        <v>0</v>
      </c>
      <c r="N7774" s="102"/>
      <c r="O7774" s="102"/>
      <c r="P7774" s="102">
        <f t="shared" si="2759"/>
        <v>0</v>
      </c>
      <c r="Q7774" s="102" t="str">
        <f t="shared" si="2760"/>
        <v>-</v>
      </c>
      <c r="R7774" s="35"/>
    </row>
    <row r="7775" spans="1:18" s="34" customFormat="1" ht="20.399999999999999" x14ac:dyDescent="0.3">
      <c r="A7775" s="43" t="s">
        <v>0</v>
      </c>
      <c r="B7775" s="43" t="s">
        <v>0</v>
      </c>
      <c r="C7775" s="43" t="s">
        <v>0</v>
      </c>
      <c r="D7775" s="49" t="s">
        <v>0</v>
      </c>
      <c r="E7775" s="49" t="s">
        <v>0</v>
      </c>
      <c r="F7775" s="49" t="s">
        <v>0</v>
      </c>
      <c r="G7775" s="49" t="s">
        <v>0</v>
      </c>
      <c r="H7775" s="21" t="s">
        <v>61</v>
      </c>
      <c r="I7775" s="112">
        <f t="shared" ref="I7775:O7776" si="2776">SUM(I7776)</f>
        <v>8809</v>
      </c>
      <c r="J7775" s="112">
        <f t="shared" si="2776"/>
        <v>8809</v>
      </c>
      <c r="K7775" s="112">
        <f t="shared" si="2776"/>
        <v>0</v>
      </c>
      <c r="L7775" s="112">
        <f t="shared" si="2757"/>
        <v>2189</v>
      </c>
      <c r="M7775" s="112">
        <f t="shared" si="2776"/>
        <v>0</v>
      </c>
      <c r="N7775" s="112">
        <f t="shared" si="2776"/>
        <v>1093</v>
      </c>
      <c r="O7775" s="112">
        <f t="shared" si="2776"/>
        <v>1096</v>
      </c>
      <c r="P7775" s="112">
        <f t="shared" si="2759"/>
        <v>2189</v>
      </c>
      <c r="Q7775" s="112">
        <f t="shared" si="2760"/>
        <v>24.849585651038712</v>
      </c>
      <c r="R7775" s="35"/>
    </row>
    <row r="7776" spans="1:18" s="38" customFormat="1" x14ac:dyDescent="0.3">
      <c r="A7776" s="40">
        <v>35</v>
      </c>
      <c r="B7776" s="40" t="s">
        <v>154</v>
      </c>
      <c r="C7776" s="40" t="s">
        <v>888</v>
      </c>
      <c r="D7776" s="40">
        <v>35020003</v>
      </c>
      <c r="E7776" s="52" t="s">
        <v>746</v>
      </c>
      <c r="F7776" s="52" t="s">
        <v>0</v>
      </c>
      <c r="G7776" s="52" t="s">
        <v>0</v>
      </c>
      <c r="H7776" s="16" t="s">
        <v>58</v>
      </c>
      <c r="I7776" s="104">
        <f t="shared" si="2776"/>
        <v>8809</v>
      </c>
      <c r="J7776" s="104">
        <f t="shared" si="2776"/>
        <v>8809</v>
      </c>
      <c r="K7776" s="104">
        <f t="shared" si="2776"/>
        <v>0</v>
      </c>
      <c r="L7776" s="104">
        <f t="shared" ref="L7776:L7839" si="2777">SUM(M7776:O7776)</f>
        <v>2189</v>
      </c>
      <c r="M7776" s="104">
        <f t="shared" si="2776"/>
        <v>0</v>
      </c>
      <c r="N7776" s="104">
        <f t="shared" si="2776"/>
        <v>1093</v>
      </c>
      <c r="O7776" s="104">
        <f t="shared" si="2776"/>
        <v>1096</v>
      </c>
      <c r="P7776" s="104">
        <f t="shared" si="2759"/>
        <v>2189</v>
      </c>
      <c r="Q7776" s="104">
        <f t="shared" si="2760"/>
        <v>24.849585651038712</v>
      </c>
      <c r="R7776" s="35"/>
    </row>
    <row r="7777" spans="1:18" s="38" customFormat="1" x14ac:dyDescent="0.3">
      <c r="A7777" s="40">
        <v>35</v>
      </c>
      <c r="B7777" s="40" t="s">
        <v>154</v>
      </c>
      <c r="C7777" s="40" t="s">
        <v>888</v>
      </c>
      <c r="D7777" s="40">
        <v>35020003</v>
      </c>
      <c r="E7777" s="88" t="s">
        <v>3048</v>
      </c>
      <c r="F7777" s="40"/>
      <c r="G7777" s="81" t="s">
        <v>3073</v>
      </c>
      <c r="H7777" s="36" t="s">
        <v>60</v>
      </c>
      <c r="I7777" s="102">
        <v>8809</v>
      </c>
      <c r="J7777" s="102">
        <v>8809</v>
      </c>
      <c r="K7777" s="102"/>
      <c r="L7777" s="102">
        <f t="shared" si="2777"/>
        <v>2189</v>
      </c>
      <c r="M7777" s="102">
        <v>0</v>
      </c>
      <c r="N7777" s="102">
        <v>1093</v>
      </c>
      <c r="O7777" s="102">
        <v>1096</v>
      </c>
      <c r="P7777" s="102">
        <f t="shared" si="2759"/>
        <v>2189</v>
      </c>
      <c r="Q7777" s="102">
        <f t="shared" si="2760"/>
        <v>24.849585651038712</v>
      </c>
      <c r="R7777" s="35"/>
    </row>
    <row r="7778" spans="1:18" s="34" customFormat="1" x14ac:dyDescent="0.3">
      <c r="A7778" s="49" t="s">
        <v>0</v>
      </c>
      <c r="B7778" s="49" t="s">
        <v>0</v>
      </c>
      <c r="C7778" s="49" t="s">
        <v>0</v>
      </c>
      <c r="D7778" s="49" t="s">
        <v>0</v>
      </c>
      <c r="E7778" s="49" t="s">
        <v>0</v>
      </c>
      <c r="F7778" s="49" t="s">
        <v>0</v>
      </c>
      <c r="G7778" s="49" t="s">
        <v>0</v>
      </c>
      <c r="H7778" s="21" t="s">
        <v>1992</v>
      </c>
      <c r="I7778" s="112">
        <f>SUM(I7746,I7769,I7772,I7775)</f>
        <v>3397800</v>
      </c>
      <c r="J7778" s="112">
        <f>SUM(J7746,J7769,J7772,J7775)</f>
        <v>3266300</v>
      </c>
      <c r="K7778" s="112">
        <f>SUM(K7746,K7769,K7772,K7775)</f>
        <v>0</v>
      </c>
      <c r="L7778" s="112">
        <f t="shared" si="2777"/>
        <v>831541</v>
      </c>
      <c r="M7778" s="112">
        <f>SUM(M7746,M7769,M7772,M7775)</f>
        <v>258027</v>
      </c>
      <c r="N7778" s="112">
        <f t="shared" ref="N7778:O7778" si="2778">SUM(N7746,N7769,N7772,N7775)</f>
        <v>299862</v>
      </c>
      <c r="O7778" s="112">
        <f t="shared" si="2778"/>
        <v>273652</v>
      </c>
      <c r="P7778" s="112">
        <f t="shared" si="2759"/>
        <v>831541</v>
      </c>
      <c r="Q7778" s="112">
        <f t="shared" si="2760"/>
        <v>25.458194287113862</v>
      </c>
      <c r="R7778" s="35"/>
    </row>
    <row r="7779" spans="1:18" s="38" customFormat="1" ht="15" thickBot="1" x14ac:dyDescent="0.35">
      <c r="A7779" s="81" t="s">
        <v>0</v>
      </c>
      <c r="B7779" s="81" t="s">
        <v>0</v>
      </c>
      <c r="C7779" s="81" t="s">
        <v>0</v>
      </c>
      <c r="D7779" s="81" t="s">
        <v>0</v>
      </c>
      <c r="E7779" s="81" t="s">
        <v>0</v>
      </c>
      <c r="F7779" s="81" t="s">
        <v>0</v>
      </c>
      <c r="G7779" s="81" t="s">
        <v>0</v>
      </c>
      <c r="H7779" s="16" t="s">
        <v>152</v>
      </c>
      <c r="I7779" s="104">
        <v>65</v>
      </c>
      <c r="J7779" s="104">
        <v>65</v>
      </c>
      <c r="K7779" s="104"/>
      <c r="L7779" s="104"/>
      <c r="M7779" s="104"/>
      <c r="N7779" s="104"/>
      <c r="O7779" s="104"/>
      <c r="P7779" s="104"/>
      <c r="Q7779" s="104"/>
      <c r="R7779" s="35"/>
    </row>
    <row r="7780" spans="1:18" s="34" customFormat="1" ht="31.2" thickBot="1" x14ac:dyDescent="0.35">
      <c r="A7780" s="127" t="s">
        <v>0</v>
      </c>
      <c r="B7780" s="127" t="s">
        <v>0</v>
      </c>
      <c r="C7780" s="127" t="s">
        <v>0</v>
      </c>
      <c r="D7780" s="127" t="s">
        <v>0</v>
      </c>
      <c r="E7780" s="127" t="s">
        <v>0</v>
      </c>
      <c r="F7780" s="127" t="s">
        <v>0</v>
      </c>
      <c r="G7780" s="127" t="s">
        <v>0</v>
      </c>
      <c r="H7780" s="29" t="s">
        <v>63</v>
      </c>
      <c r="I7780" s="124" t="s">
        <v>3013</v>
      </c>
      <c r="J7780" s="124" t="s">
        <v>2</v>
      </c>
      <c r="K7780" s="124" t="s">
        <v>3097</v>
      </c>
      <c r="L7780" s="124" t="s">
        <v>3097</v>
      </c>
      <c r="M7780" s="124" t="s">
        <v>3098</v>
      </c>
      <c r="N7780" s="124" t="s">
        <v>3099</v>
      </c>
      <c r="O7780" s="124" t="s">
        <v>3100</v>
      </c>
      <c r="P7780" s="124" t="s">
        <v>3097</v>
      </c>
      <c r="Q7780" s="126" t="s">
        <v>3101</v>
      </c>
      <c r="R7780" s="35"/>
    </row>
    <row r="7781" spans="1:18" s="38" customFormat="1" x14ac:dyDescent="0.3">
      <c r="A7781" s="128"/>
      <c r="B7781" s="128"/>
      <c r="C7781" s="128"/>
      <c r="D7781" s="128"/>
      <c r="E7781" s="128"/>
      <c r="F7781" s="128"/>
      <c r="G7781" s="128"/>
      <c r="H7781" s="10" t="s">
        <v>0</v>
      </c>
      <c r="I7781" s="103">
        <v>1</v>
      </c>
      <c r="J7781" s="103">
        <v>2</v>
      </c>
      <c r="K7781" s="103">
        <v>3</v>
      </c>
      <c r="L7781" s="103" t="s">
        <v>3</v>
      </c>
      <c r="M7781" s="103">
        <v>5</v>
      </c>
      <c r="N7781" s="103">
        <v>6</v>
      </c>
      <c r="O7781" s="103">
        <v>7</v>
      </c>
      <c r="P7781" s="103" t="s">
        <v>3102</v>
      </c>
      <c r="Q7781" s="103">
        <v>9</v>
      </c>
      <c r="R7781" s="35"/>
    </row>
    <row r="7782" spans="1:18" s="38" customFormat="1" x14ac:dyDescent="0.3">
      <c r="A7782" s="128"/>
      <c r="B7782" s="128"/>
      <c r="C7782" s="128"/>
      <c r="D7782" s="128"/>
      <c r="E7782" s="128"/>
      <c r="F7782" s="128"/>
      <c r="G7782" s="128"/>
      <c r="H7782" s="11" t="s">
        <v>101</v>
      </c>
      <c r="I7782" s="105">
        <f>SUM(I7778)</f>
        <v>3397800</v>
      </c>
      <c r="J7782" s="105">
        <f>SUM(J7778)</f>
        <v>3266300</v>
      </c>
      <c r="K7782" s="105">
        <f>SUM(K7778)</f>
        <v>0</v>
      </c>
      <c r="L7782" s="105">
        <f t="shared" si="2777"/>
        <v>831541</v>
      </c>
      <c r="M7782" s="105">
        <f>SUM(M7778)</f>
        <v>258027</v>
      </c>
      <c r="N7782" s="105">
        <f t="shared" ref="N7782:O7782" si="2779">SUM(N7778)</f>
        <v>299862</v>
      </c>
      <c r="O7782" s="105">
        <f t="shared" si="2779"/>
        <v>273652</v>
      </c>
      <c r="P7782" s="105">
        <f t="shared" ref="P7782:P7845" si="2780">K7782+L7782</f>
        <v>831541</v>
      </c>
      <c r="Q7782" s="105">
        <f t="shared" ref="Q7782:Q7845" si="2781">IF(J7782=0,"-",P7782/J7782*100)</f>
        <v>25.458194287113862</v>
      </c>
      <c r="R7782" s="35"/>
    </row>
    <row r="7783" spans="1:18" s="38" customFormat="1" x14ac:dyDescent="0.3">
      <c r="A7783" s="128"/>
      <c r="B7783" s="128"/>
      <c r="C7783" s="128"/>
      <c r="D7783" s="128"/>
      <c r="E7783" s="128"/>
      <c r="F7783" s="128"/>
      <c r="G7783" s="128"/>
      <c r="H7783" s="12" t="s">
        <v>62</v>
      </c>
      <c r="I7783" s="105">
        <f>SUM(I7782)</f>
        <v>3397800</v>
      </c>
      <c r="J7783" s="105">
        <f>SUM(J7782)</f>
        <v>3266300</v>
      </c>
      <c r="K7783" s="105">
        <f>SUM(K7782)</f>
        <v>0</v>
      </c>
      <c r="L7783" s="105">
        <f t="shared" si="2777"/>
        <v>831541</v>
      </c>
      <c r="M7783" s="105">
        <f>SUM(M7782)</f>
        <v>258027</v>
      </c>
      <c r="N7783" s="105">
        <f t="shared" ref="N7783:O7783" si="2782">SUM(N7782)</f>
        <v>299862</v>
      </c>
      <c r="O7783" s="105">
        <f t="shared" si="2782"/>
        <v>273652</v>
      </c>
      <c r="P7783" s="105">
        <f t="shared" si="2780"/>
        <v>831541</v>
      </c>
      <c r="Q7783" s="105">
        <f t="shared" si="2781"/>
        <v>25.458194287113862</v>
      </c>
      <c r="R7783" s="35"/>
    </row>
    <row r="7784" spans="1:18" s="38" customFormat="1" x14ac:dyDescent="0.3">
      <c r="A7784" s="129"/>
      <c r="B7784" s="129"/>
      <c r="C7784" s="129"/>
      <c r="D7784" s="129"/>
      <c r="E7784" s="129"/>
      <c r="F7784" s="129"/>
      <c r="G7784" s="129"/>
      <c r="I7784" s="100"/>
      <c r="J7784" s="100"/>
      <c r="K7784" s="100"/>
      <c r="L7784" s="100"/>
      <c r="M7784" s="100"/>
      <c r="N7784" s="100"/>
      <c r="O7784" s="100"/>
      <c r="P7784" s="100"/>
      <c r="Q7784" s="100"/>
      <c r="R7784" s="35"/>
    </row>
    <row r="7785" spans="1:18" s="38" customFormat="1" ht="15" thickBot="1" x14ac:dyDescent="0.35">
      <c r="A7785" s="81" t="s">
        <v>0</v>
      </c>
      <c r="B7785" s="81" t="s">
        <v>0</v>
      </c>
      <c r="C7785" s="81" t="s">
        <v>0</v>
      </c>
      <c r="D7785" s="81" t="s">
        <v>0</v>
      </c>
      <c r="E7785" s="81" t="s">
        <v>0</v>
      </c>
      <c r="F7785" s="81" t="s">
        <v>0</v>
      </c>
      <c r="G7785" s="81" t="s">
        <v>0</v>
      </c>
      <c r="H7785" s="37" t="s">
        <v>0</v>
      </c>
      <c r="I7785" s="106"/>
      <c r="J7785" s="106"/>
      <c r="K7785" s="106"/>
      <c r="L7785" s="106"/>
      <c r="M7785" s="106"/>
      <c r="N7785" s="106"/>
      <c r="O7785" s="106"/>
      <c r="P7785" s="106"/>
      <c r="Q7785" s="106"/>
      <c r="R7785" s="35"/>
    </row>
    <row r="7786" spans="1:18" s="34" customFormat="1" ht="31.2" thickBot="1" x14ac:dyDescent="0.35">
      <c r="A7786" s="45" t="s">
        <v>112</v>
      </c>
      <c r="B7786" s="45" t="s">
        <v>113</v>
      </c>
      <c r="C7786" s="45" t="s">
        <v>114</v>
      </c>
      <c r="D7786" s="46" t="s">
        <v>0</v>
      </c>
      <c r="E7786" s="45" t="s">
        <v>3014</v>
      </c>
      <c r="F7786" s="45" t="s">
        <v>115</v>
      </c>
      <c r="G7786" s="45" t="s">
        <v>116</v>
      </c>
      <c r="H7786" s="29" t="s">
        <v>1</v>
      </c>
      <c r="I7786" s="124" t="s">
        <v>3013</v>
      </c>
      <c r="J7786" s="124" t="s">
        <v>2</v>
      </c>
      <c r="K7786" s="124" t="s">
        <v>3097</v>
      </c>
      <c r="L7786" s="124" t="s">
        <v>3097</v>
      </c>
      <c r="M7786" s="124" t="s">
        <v>3098</v>
      </c>
      <c r="N7786" s="124" t="s">
        <v>3099</v>
      </c>
      <c r="O7786" s="124" t="s">
        <v>3100</v>
      </c>
      <c r="P7786" s="124" t="s">
        <v>3097</v>
      </c>
      <c r="Q7786" s="126" t="s">
        <v>3101</v>
      </c>
      <c r="R7786" s="35"/>
    </row>
    <row r="7787" spans="1:18" s="38" customFormat="1" x14ac:dyDescent="0.3">
      <c r="A7787" s="50" t="s">
        <v>0</v>
      </c>
      <c r="B7787" s="50" t="s">
        <v>0</v>
      </c>
      <c r="C7787" s="50" t="s">
        <v>0</v>
      </c>
      <c r="D7787" s="51" t="s">
        <v>0</v>
      </c>
      <c r="E7787" s="51" t="s">
        <v>0</v>
      </c>
      <c r="F7787" s="86" t="s">
        <v>0</v>
      </c>
      <c r="G7787" s="87" t="s">
        <v>0</v>
      </c>
      <c r="H7787" s="8" t="s">
        <v>0</v>
      </c>
      <c r="I7787" s="103">
        <v>1</v>
      </c>
      <c r="J7787" s="103">
        <v>2</v>
      </c>
      <c r="K7787" s="103">
        <v>3</v>
      </c>
      <c r="L7787" s="103" t="s">
        <v>3</v>
      </c>
      <c r="M7787" s="103">
        <v>5</v>
      </c>
      <c r="N7787" s="103">
        <v>6</v>
      </c>
      <c r="O7787" s="103">
        <v>7</v>
      </c>
      <c r="P7787" s="103" t="s">
        <v>3102</v>
      </c>
      <c r="Q7787" s="103">
        <v>9</v>
      </c>
      <c r="R7787" s="35"/>
    </row>
    <row r="7788" spans="1:18" s="38" customFormat="1" x14ac:dyDescent="0.3">
      <c r="A7788" s="41">
        <v>35</v>
      </c>
      <c r="B7788" s="41" t="s">
        <v>154</v>
      </c>
      <c r="C7788" s="40" t="s">
        <v>334</v>
      </c>
      <c r="D7788" s="40">
        <v>35020004</v>
      </c>
      <c r="E7788" s="52" t="s">
        <v>0</v>
      </c>
      <c r="F7788" s="52" t="s">
        <v>0</v>
      </c>
      <c r="G7788" s="52" t="s">
        <v>0</v>
      </c>
      <c r="H7788" s="16" t="s">
        <v>1993</v>
      </c>
      <c r="I7788" s="102"/>
      <c r="J7788" s="102"/>
      <c r="K7788" s="102"/>
      <c r="L7788" s="102">
        <f t="shared" si="2777"/>
        <v>0</v>
      </c>
      <c r="M7788" s="102">
        <v>0</v>
      </c>
      <c r="N7788" s="102"/>
      <c r="O7788" s="102"/>
      <c r="P7788" s="102">
        <f t="shared" si="2780"/>
        <v>0</v>
      </c>
      <c r="Q7788" s="102" t="str">
        <f t="shared" si="2781"/>
        <v>-</v>
      </c>
      <c r="R7788" s="35"/>
    </row>
    <row r="7789" spans="1:18" s="34" customFormat="1" ht="20.399999999999999" x14ac:dyDescent="0.3">
      <c r="A7789" s="43" t="s">
        <v>0</v>
      </c>
      <c r="B7789" s="43" t="s">
        <v>0</v>
      </c>
      <c r="C7789" s="43" t="s">
        <v>0</v>
      </c>
      <c r="D7789" s="49" t="s">
        <v>0</v>
      </c>
      <c r="E7789" s="49" t="s">
        <v>0</v>
      </c>
      <c r="F7789" s="49" t="s">
        <v>0</v>
      </c>
      <c r="G7789" s="49" t="s">
        <v>0</v>
      </c>
      <c r="H7789" s="21" t="s">
        <v>26</v>
      </c>
      <c r="I7789" s="112">
        <f>SUM(I7790,I7798,I7800)</f>
        <v>3713167</v>
      </c>
      <c r="J7789" s="112">
        <f>SUM(J7790,J7798,J7800)</f>
        <v>3545067</v>
      </c>
      <c r="K7789" s="112">
        <f>SUM(K7790,K7798,K7800)</f>
        <v>0</v>
      </c>
      <c r="L7789" s="112">
        <f t="shared" si="2777"/>
        <v>963379</v>
      </c>
      <c r="M7789" s="112">
        <f>SUM(M7790,M7798,M7800)</f>
        <v>284708</v>
      </c>
      <c r="N7789" s="112">
        <f t="shared" ref="N7789:O7789" si="2783">SUM(N7790,N7798,N7800)</f>
        <v>340000</v>
      </c>
      <c r="O7789" s="112">
        <f t="shared" si="2783"/>
        <v>338671</v>
      </c>
      <c r="P7789" s="112">
        <f t="shared" si="2780"/>
        <v>963379</v>
      </c>
      <c r="Q7789" s="112">
        <f t="shared" si="2781"/>
        <v>27.175198663382105</v>
      </c>
      <c r="R7789" s="35"/>
    </row>
    <row r="7790" spans="1:18" s="38" customFormat="1" x14ac:dyDescent="0.3">
      <c r="A7790" s="40">
        <v>35</v>
      </c>
      <c r="B7790" s="40" t="s">
        <v>154</v>
      </c>
      <c r="C7790" s="40" t="s">
        <v>334</v>
      </c>
      <c r="D7790" s="40">
        <v>35020004</v>
      </c>
      <c r="E7790" s="52" t="s">
        <v>119</v>
      </c>
      <c r="F7790" s="52" t="s">
        <v>0</v>
      </c>
      <c r="G7790" s="52" t="s">
        <v>0</v>
      </c>
      <c r="H7790" s="16" t="s">
        <v>5</v>
      </c>
      <c r="I7790" s="104">
        <f>SUM(I7791,I7792)</f>
        <v>3037257</v>
      </c>
      <c r="J7790" s="104">
        <f>SUM(J7791,J7792)</f>
        <v>2957257</v>
      </c>
      <c r="K7790" s="104">
        <f>SUM(K7791,K7792)</f>
        <v>0</v>
      </c>
      <c r="L7790" s="104">
        <f t="shared" si="2777"/>
        <v>821001</v>
      </c>
      <c r="M7790" s="104">
        <f>SUM(M7791,M7792)</f>
        <v>258630</v>
      </c>
      <c r="N7790" s="104">
        <f t="shared" ref="N7790:O7790" si="2784">SUM(N7791,N7792)</f>
        <v>277500</v>
      </c>
      <c r="O7790" s="104">
        <f t="shared" si="2784"/>
        <v>284871</v>
      </c>
      <c r="P7790" s="104">
        <f t="shared" si="2780"/>
        <v>821001</v>
      </c>
      <c r="Q7790" s="104">
        <f t="shared" si="2781"/>
        <v>27.762247244659495</v>
      </c>
      <c r="R7790" s="35"/>
    </row>
    <row r="7791" spans="1:18" s="38" customFormat="1" x14ac:dyDescent="0.3">
      <c r="A7791" s="40">
        <v>35</v>
      </c>
      <c r="B7791" s="40" t="s">
        <v>154</v>
      </c>
      <c r="C7791" s="40" t="s">
        <v>334</v>
      </c>
      <c r="D7791" s="40">
        <v>35020004</v>
      </c>
      <c r="E7791" s="88" t="s">
        <v>3015</v>
      </c>
      <c r="F7791" s="40"/>
      <c r="G7791" s="81" t="s">
        <v>3073</v>
      </c>
      <c r="H7791" s="36" t="s">
        <v>6</v>
      </c>
      <c r="I7791" s="102">
        <v>2802000</v>
      </c>
      <c r="J7791" s="102">
        <v>2722000</v>
      </c>
      <c r="K7791" s="102"/>
      <c r="L7791" s="102">
        <f t="shared" si="2777"/>
        <v>761070</v>
      </c>
      <c r="M7791" s="102">
        <v>241070</v>
      </c>
      <c r="N7791" s="102">
        <v>260000</v>
      </c>
      <c r="O7791" s="102">
        <v>260000</v>
      </c>
      <c r="P7791" s="102">
        <f t="shared" si="2780"/>
        <v>761070</v>
      </c>
      <c r="Q7791" s="102">
        <f t="shared" si="2781"/>
        <v>27.959955914768553</v>
      </c>
      <c r="R7791" s="35"/>
    </row>
    <row r="7792" spans="1:18" s="38" customFormat="1" x14ac:dyDescent="0.3">
      <c r="A7792" s="41">
        <v>35</v>
      </c>
      <c r="B7792" s="41" t="s">
        <v>154</v>
      </c>
      <c r="C7792" s="41" t="s">
        <v>334</v>
      </c>
      <c r="D7792" s="41">
        <v>35020004</v>
      </c>
      <c r="E7792" s="41" t="s">
        <v>120</v>
      </c>
      <c r="F7792" s="40" t="s">
        <v>0</v>
      </c>
      <c r="G7792" s="81" t="s">
        <v>0</v>
      </c>
      <c r="H7792" s="16" t="s">
        <v>7</v>
      </c>
      <c r="I7792" s="104">
        <f>SUM(I7793:I7797)</f>
        <v>235257</v>
      </c>
      <c r="J7792" s="104">
        <f>SUM(J7793:J7797)</f>
        <v>235257</v>
      </c>
      <c r="K7792" s="104">
        <f>SUM(K7793:K7797)</f>
        <v>0</v>
      </c>
      <c r="L7792" s="104">
        <f t="shared" si="2777"/>
        <v>59931</v>
      </c>
      <c r="M7792" s="104">
        <f>SUM(M7793:M7797)</f>
        <v>17560</v>
      </c>
      <c r="N7792" s="104">
        <f t="shared" ref="N7792:O7792" si="2785">SUM(N7793:N7797)</f>
        <v>17500</v>
      </c>
      <c r="O7792" s="104">
        <f t="shared" si="2785"/>
        <v>24871</v>
      </c>
      <c r="P7792" s="104">
        <f t="shared" si="2780"/>
        <v>59931</v>
      </c>
      <c r="Q7792" s="104">
        <f t="shared" si="2781"/>
        <v>25.474693632920591</v>
      </c>
      <c r="R7792" s="35"/>
    </row>
    <row r="7793" spans="1:18" s="38" customFormat="1" x14ac:dyDescent="0.3">
      <c r="A7793" s="40">
        <v>35</v>
      </c>
      <c r="B7793" s="40" t="s">
        <v>154</v>
      </c>
      <c r="C7793" s="40" t="s">
        <v>334</v>
      </c>
      <c r="D7793" s="40">
        <v>35020004</v>
      </c>
      <c r="E7793" s="88" t="s">
        <v>3016</v>
      </c>
      <c r="F7793" s="40" t="s">
        <v>2821</v>
      </c>
      <c r="G7793" s="81" t="s">
        <v>3073</v>
      </c>
      <c r="H7793" s="36" t="s">
        <v>9</v>
      </c>
      <c r="I7793" s="102">
        <v>30000</v>
      </c>
      <c r="J7793" s="102">
        <v>30000</v>
      </c>
      <c r="K7793" s="102"/>
      <c r="L7793" s="102">
        <f t="shared" si="2777"/>
        <v>8098</v>
      </c>
      <c r="M7793" s="102">
        <v>3098</v>
      </c>
      <c r="N7793" s="102">
        <v>2500</v>
      </c>
      <c r="O7793" s="102">
        <v>2500</v>
      </c>
      <c r="P7793" s="102">
        <f t="shared" si="2780"/>
        <v>8098</v>
      </c>
      <c r="Q7793" s="102">
        <f t="shared" si="2781"/>
        <v>26.993333333333336</v>
      </c>
      <c r="R7793" s="35"/>
    </row>
    <row r="7794" spans="1:18" s="38" customFormat="1" x14ac:dyDescent="0.3">
      <c r="A7794" s="40">
        <v>35</v>
      </c>
      <c r="B7794" s="40" t="s">
        <v>154</v>
      </c>
      <c r="C7794" s="40" t="s">
        <v>334</v>
      </c>
      <c r="D7794" s="40">
        <v>35020004</v>
      </c>
      <c r="E7794" s="88" t="s">
        <v>3016</v>
      </c>
      <c r="F7794" s="40" t="s">
        <v>2822</v>
      </c>
      <c r="G7794" s="81" t="s">
        <v>3073</v>
      </c>
      <c r="H7794" s="36" t="s">
        <v>12</v>
      </c>
      <c r="I7794" s="102">
        <v>132886</v>
      </c>
      <c r="J7794" s="102">
        <v>132886</v>
      </c>
      <c r="K7794" s="102"/>
      <c r="L7794" s="102">
        <f t="shared" si="2777"/>
        <v>44462</v>
      </c>
      <c r="M7794" s="102">
        <v>14462</v>
      </c>
      <c r="N7794" s="102">
        <v>15000</v>
      </c>
      <c r="O7794" s="102">
        <v>15000</v>
      </c>
      <c r="P7794" s="102">
        <f t="shared" si="2780"/>
        <v>44462</v>
      </c>
      <c r="Q7794" s="102">
        <f t="shared" si="2781"/>
        <v>33.45875412007284</v>
      </c>
      <c r="R7794" s="35"/>
    </row>
    <row r="7795" spans="1:18" s="38" customFormat="1" x14ac:dyDescent="0.3">
      <c r="A7795" s="40">
        <v>35</v>
      </c>
      <c r="B7795" s="40" t="s">
        <v>154</v>
      </c>
      <c r="C7795" s="40" t="s">
        <v>334</v>
      </c>
      <c r="D7795" s="40">
        <v>35020004</v>
      </c>
      <c r="E7795" s="88" t="s">
        <v>3016</v>
      </c>
      <c r="F7795" s="40" t="s">
        <v>2823</v>
      </c>
      <c r="G7795" s="81" t="s">
        <v>3073</v>
      </c>
      <c r="H7795" s="36" t="s">
        <v>10</v>
      </c>
      <c r="I7795" s="102">
        <v>35000</v>
      </c>
      <c r="J7795" s="102">
        <v>35000</v>
      </c>
      <c r="K7795" s="102"/>
      <c r="L7795" s="102">
        <f t="shared" si="2777"/>
        <v>0</v>
      </c>
      <c r="M7795" s="102">
        <v>0</v>
      </c>
      <c r="N7795" s="102"/>
      <c r="O7795" s="102"/>
      <c r="P7795" s="102">
        <f t="shared" si="2780"/>
        <v>0</v>
      </c>
      <c r="Q7795" s="102">
        <f t="shared" si="2781"/>
        <v>0</v>
      </c>
      <c r="R7795" s="35"/>
    </row>
    <row r="7796" spans="1:18" s="38" customFormat="1" x14ac:dyDescent="0.3">
      <c r="A7796" s="40">
        <v>35</v>
      </c>
      <c r="B7796" s="40" t="s">
        <v>154</v>
      </c>
      <c r="C7796" s="40" t="s">
        <v>334</v>
      </c>
      <c r="D7796" s="40">
        <v>35020004</v>
      </c>
      <c r="E7796" s="88" t="s">
        <v>3016</v>
      </c>
      <c r="F7796" s="40" t="s">
        <v>2824</v>
      </c>
      <c r="G7796" s="81" t="s">
        <v>3073</v>
      </c>
      <c r="H7796" s="36" t="s">
        <v>8</v>
      </c>
      <c r="I7796" s="102">
        <v>7371</v>
      </c>
      <c r="J7796" s="102">
        <v>7371</v>
      </c>
      <c r="K7796" s="102"/>
      <c r="L7796" s="102">
        <f t="shared" si="2777"/>
        <v>7371</v>
      </c>
      <c r="M7796" s="102">
        <v>0</v>
      </c>
      <c r="N7796" s="102">
        <v>0</v>
      </c>
      <c r="O7796" s="102">
        <v>7371</v>
      </c>
      <c r="P7796" s="102">
        <f t="shared" si="2780"/>
        <v>7371</v>
      </c>
      <c r="Q7796" s="102">
        <f t="shared" si="2781"/>
        <v>100</v>
      </c>
      <c r="R7796" s="35"/>
    </row>
    <row r="7797" spans="1:18" s="38" customFormat="1" x14ac:dyDescent="0.3">
      <c r="A7797" s="40">
        <v>35</v>
      </c>
      <c r="B7797" s="40" t="s">
        <v>154</v>
      </c>
      <c r="C7797" s="40" t="s">
        <v>334</v>
      </c>
      <c r="D7797" s="40">
        <v>35020004</v>
      </c>
      <c r="E7797" s="88" t="s">
        <v>3016</v>
      </c>
      <c r="F7797" s="40" t="s">
        <v>2825</v>
      </c>
      <c r="G7797" s="81" t="s">
        <v>3073</v>
      </c>
      <c r="H7797" s="36" t="s">
        <v>11</v>
      </c>
      <c r="I7797" s="102">
        <v>30000</v>
      </c>
      <c r="J7797" s="102">
        <v>30000</v>
      </c>
      <c r="K7797" s="102"/>
      <c r="L7797" s="102">
        <f t="shared" si="2777"/>
        <v>0</v>
      </c>
      <c r="M7797" s="102">
        <v>0</v>
      </c>
      <c r="N7797" s="102"/>
      <c r="O7797" s="102"/>
      <c r="P7797" s="102">
        <f t="shared" si="2780"/>
        <v>0</v>
      </c>
      <c r="Q7797" s="102">
        <f t="shared" si="2781"/>
        <v>0</v>
      </c>
      <c r="R7797" s="35"/>
    </row>
    <row r="7798" spans="1:18" s="38" customFormat="1" x14ac:dyDescent="0.3">
      <c r="A7798" s="40">
        <v>35</v>
      </c>
      <c r="B7798" s="40" t="s">
        <v>154</v>
      </c>
      <c r="C7798" s="40" t="s">
        <v>334</v>
      </c>
      <c r="D7798" s="40">
        <v>35020004</v>
      </c>
      <c r="E7798" s="52" t="s">
        <v>124</v>
      </c>
      <c r="F7798" s="52" t="s">
        <v>0</v>
      </c>
      <c r="G7798" s="52" t="s">
        <v>0</v>
      </c>
      <c r="H7798" s="16" t="s">
        <v>14</v>
      </c>
      <c r="I7798" s="104">
        <f>SUM(I7799)</f>
        <v>294310</v>
      </c>
      <c r="J7798" s="104">
        <f>SUM(J7799)</f>
        <v>285810</v>
      </c>
      <c r="K7798" s="104">
        <f>SUM(K7799)</f>
        <v>0</v>
      </c>
      <c r="L7798" s="104">
        <f t="shared" si="2777"/>
        <v>85313</v>
      </c>
      <c r="M7798" s="104">
        <f>SUM(M7799)</f>
        <v>25313</v>
      </c>
      <c r="N7798" s="104">
        <f t="shared" ref="N7798:O7798" si="2786">SUM(N7799)</f>
        <v>32000</v>
      </c>
      <c r="O7798" s="104">
        <f t="shared" si="2786"/>
        <v>28000</v>
      </c>
      <c r="P7798" s="104">
        <f t="shared" si="2780"/>
        <v>85313</v>
      </c>
      <c r="Q7798" s="104">
        <f t="shared" si="2781"/>
        <v>29.849550400615794</v>
      </c>
      <c r="R7798" s="35"/>
    </row>
    <row r="7799" spans="1:18" s="38" customFormat="1" x14ac:dyDescent="0.3">
      <c r="A7799" s="40">
        <v>35</v>
      </c>
      <c r="B7799" s="40" t="s">
        <v>154</v>
      </c>
      <c r="C7799" s="40" t="s">
        <v>334</v>
      </c>
      <c r="D7799" s="40">
        <v>35020004</v>
      </c>
      <c r="E7799" s="88" t="s">
        <v>3017</v>
      </c>
      <c r="F7799" s="40"/>
      <c r="G7799" s="81" t="s">
        <v>3073</v>
      </c>
      <c r="H7799" s="36" t="s">
        <v>15</v>
      </c>
      <c r="I7799" s="102">
        <v>294310</v>
      </c>
      <c r="J7799" s="102">
        <v>285810</v>
      </c>
      <c r="K7799" s="102"/>
      <c r="L7799" s="102">
        <f t="shared" si="2777"/>
        <v>85313</v>
      </c>
      <c r="M7799" s="102">
        <v>25313</v>
      </c>
      <c r="N7799" s="102">
        <v>32000</v>
      </c>
      <c r="O7799" s="102">
        <v>28000</v>
      </c>
      <c r="P7799" s="102">
        <f t="shared" si="2780"/>
        <v>85313</v>
      </c>
      <c r="Q7799" s="102">
        <f t="shared" si="2781"/>
        <v>29.849550400615794</v>
      </c>
      <c r="R7799" s="35"/>
    </row>
    <row r="7800" spans="1:18" s="38" customFormat="1" x14ac:dyDescent="0.3">
      <c r="A7800" s="40">
        <v>35</v>
      </c>
      <c r="B7800" s="40" t="s">
        <v>154</v>
      </c>
      <c r="C7800" s="40" t="s">
        <v>334</v>
      </c>
      <c r="D7800" s="40">
        <v>35020004</v>
      </c>
      <c r="E7800" s="52" t="s">
        <v>125</v>
      </c>
      <c r="F7800" s="52" t="s">
        <v>0</v>
      </c>
      <c r="G7800" s="52" t="s">
        <v>0</v>
      </c>
      <c r="H7800" s="16" t="s">
        <v>16</v>
      </c>
      <c r="I7800" s="104">
        <f>SUM(I7801:I7809)</f>
        <v>381600</v>
      </c>
      <c r="J7800" s="104">
        <f>SUM(J7801:J7809)</f>
        <v>302000</v>
      </c>
      <c r="K7800" s="104">
        <f>SUM(K7801:K7809)</f>
        <v>0</v>
      </c>
      <c r="L7800" s="104">
        <f t="shared" si="2777"/>
        <v>57065</v>
      </c>
      <c r="M7800" s="104">
        <f>SUM(M7801:M7809)</f>
        <v>765</v>
      </c>
      <c r="N7800" s="104">
        <f t="shared" ref="N7800:O7800" si="2787">SUM(N7801:N7809)</f>
        <v>30500</v>
      </c>
      <c r="O7800" s="104">
        <f t="shared" si="2787"/>
        <v>25800</v>
      </c>
      <c r="P7800" s="104">
        <f t="shared" si="2780"/>
        <v>57065</v>
      </c>
      <c r="Q7800" s="104">
        <f t="shared" si="2781"/>
        <v>18.89569536423841</v>
      </c>
      <c r="R7800" s="35"/>
    </row>
    <row r="7801" spans="1:18" s="38" customFormat="1" x14ac:dyDescent="0.3">
      <c r="A7801" s="40">
        <v>35</v>
      </c>
      <c r="B7801" s="40" t="s">
        <v>154</v>
      </c>
      <c r="C7801" s="40" t="s">
        <v>334</v>
      </c>
      <c r="D7801" s="40">
        <v>35020004</v>
      </c>
      <c r="E7801" s="88" t="s">
        <v>3018</v>
      </c>
      <c r="F7801" s="40"/>
      <c r="G7801" s="81" t="s">
        <v>3073</v>
      </c>
      <c r="H7801" s="36" t="s">
        <v>17</v>
      </c>
      <c r="I7801" s="102">
        <v>25000</v>
      </c>
      <c r="J7801" s="102">
        <v>0</v>
      </c>
      <c r="K7801" s="102"/>
      <c r="L7801" s="102">
        <f t="shared" si="2777"/>
        <v>0</v>
      </c>
      <c r="M7801" s="102">
        <v>0</v>
      </c>
      <c r="N7801" s="102"/>
      <c r="O7801" s="102"/>
      <c r="P7801" s="102">
        <f t="shared" si="2780"/>
        <v>0</v>
      </c>
      <c r="Q7801" s="102" t="str">
        <f t="shared" si="2781"/>
        <v>-</v>
      </c>
      <c r="R7801" s="35"/>
    </row>
    <row r="7802" spans="1:18" s="38" customFormat="1" x14ac:dyDescent="0.3">
      <c r="A7802" s="40">
        <v>35</v>
      </c>
      <c r="B7802" s="40" t="s">
        <v>154</v>
      </c>
      <c r="C7802" s="40" t="s">
        <v>334</v>
      </c>
      <c r="D7802" s="40">
        <v>35020004</v>
      </c>
      <c r="E7802" s="88" t="s">
        <v>3031</v>
      </c>
      <c r="F7802" s="40"/>
      <c r="G7802" s="81" t="s">
        <v>3073</v>
      </c>
      <c r="H7802" s="36" t="s">
        <v>18</v>
      </c>
      <c r="I7802" s="102">
        <v>100000</v>
      </c>
      <c r="J7802" s="102">
        <v>90000</v>
      </c>
      <c r="K7802" s="102"/>
      <c r="L7802" s="102">
        <f t="shared" si="2777"/>
        <v>19500</v>
      </c>
      <c r="M7802" s="102">
        <v>0</v>
      </c>
      <c r="N7802" s="102">
        <v>12000</v>
      </c>
      <c r="O7802" s="102">
        <v>7500</v>
      </c>
      <c r="P7802" s="102">
        <f t="shared" si="2780"/>
        <v>19500</v>
      </c>
      <c r="Q7802" s="102">
        <f t="shared" si="2781"/>
        <v>21.666666666666668</v>
      </c>
      <c r="R7802" s="35"/>
    </row>
    <row r="7803" spans="1:18" s="38" customFormat="1" x14ac:dyDescent="0.3">
      <c r="A7803" s="40">
        <v>35</v>
      </c>
      <c r="B7803" s="40" t="s">
        <v>154</v>
      </c>
      <c r="C7803" s="40" t="s">
        <v>334</v>
      </c>
      <c r="D7803" s="40">
        <v>35020004</v>
      </c>
      <c r="E7803" s="88" t="s">
        <v>3032</v>
      </c>
      <c r="F7803" s="40"/>
      <c r="G7803" s="81" t="s">
        <v>3073</v>
      </c>
      <c r="H7803" s="36" t="s">
        <v>19</v>
      </c>
      <c r="I7803" s="102">
        <v>27000</v>
      </c>
      <c r="J7803" s="102">
        <v>20000</v>
      </c>
      <c r="K7803" s="102"/>
      <c r="L7803" s="102">
        <f t="shared" si="2777"/>
        <v>4000</v>
      </c>
      <c r="M7803" s="102">
        <v>0</v>
      </c>
      <c r="N7803" s="102">
        <v>2000</v>
      </c>
      <c r="O7803" s="102">
        <v>2000</v>
      </c>
      <c r="P7803" s="102">
        <f t="shared" si="2780"/>
        <v>4000</v>
      </c>
      <c r="Q7803" s="102">
        <f t="shared" si="2781"/>
        <v>20</v>
      </c>
      <c r="R7803" s="35"/>
    </row>
    <row r="7804" spans="1:18" s="38" customFormat="1" x14ac:dyDescent="0.3">
      <c r="A7804" s="40">
        <v>35</v>
      </c>
      <c r="B7804" s="40" t="s">
        <v>154</v>
      </c>
      <c r="C7804" s="40" t="s">
        <v>334</v>
      </c>
      <c r="D7804" s="40">
        <v>35020004</v>
      </c>
      <c r="E7804" s="88" t="s">
        <v>3026</v>
      </c>
      <c r="F7804" s="40"/>
      <c r="G7804" s="81" t="s">
        <v>3073</v>
      </c>
      <c r="H7804" s="36" t="s">
        <v>20</v>
      </c>
      <c r="I7804" s="102">
        <v>40000</v>
      </c>
      <c r="J7804" s="102">
        <v>35000</v>
      </c>
      <c r="K7804" s="102"/>
      <c r="L7804" s="102">
        <f t="shared" si="2777"/>
        <v>6000</v>
      </c>
      <c r="M7804" s="102">
        <v>0</v>
      </c>
      <c r="N7804" s="102">
        <v>3000</v>
      </c>
      <c r="O7804" s="102">
        <v>3000</v>
      </c>
      <c r="P7804" s="102">
        <f t="shared" si="2780"/>
        <v>6000</v>
      </c>
      <c r="Q7804" s="102">
        <f t="shared" si="2781"/>
        <v>17.142857142857142</v>
      </c>
      <c r="R7804" s="35"/>
    </row>
    <row r="7805" spans="1:18" s="38" customFormat="1" x14ac:dyDescent="0.3">
      <c r="A7805" s="40">
        <v>35</v>
      </c>
      <c r="B7805" s="40" t="s">
        <v>154</v>
      </c>
      <c r="C7805" s="40" t="s">
        <v>334</v>
      </c>
      <c r="D7805" s="40">
        <v>35020004</v>
      </c>
      <c r="E7805" s="88" t="s">
        <v>3033</v>
      </c>
      <c r="F7805" s="40"/>
      <c r="G7805" s="81" t="s">
        <v>3073</v>
      </c>
      <c r="H7805" s="36" t="s">
        <v>21</v>
      </c>
      <c r="I7805" s="102">
        <v>3000</v>
      </c>
      <c r="J7805" s="102">
        <v>0</v>
      </c>
      <c r="K7805" s="102"/>
      <c r="L7805" s="102">
        <f t="shared" si="2777"/>
        <v>0</v>
      </c>
      <c r="M7805" s="102">
        <v>0</v>
      </c>
      <c r="N7805" s="102"/>
      <c r="O7805" s="102"/>
      <c r="P7805" s="102">
        <f t="shared" si="2780"/>
        <v>0</v>
      </c>
      <c r="Q7805" s="102" t="str">
        <f t="shared" si="2781"/>
        <v>-</v>
      </c>
      <c r="R7805" s="35"/>
    </row>
    <row r="7806" spans="1:18" s="38" customFormat="1" x14ac:dyDescent="0.3">
      <c r="A7806" s="40">
        <v>35</v>
      </c>
      <c r="B7806" s="40" t="s">
        <v>154</v>
      </c>
      <c r="C7806" s="40" t="s">
        <v>334</v>
      </c>
      <c r="D7806" s="40">
        <v>35020004</v>
      </c>
      <c r="E7806" s="88" t="s">
        <v>3034</v>
      </c>
      <c r="F7806" s="40"/>
      <c r="G7806" s="81" t="s">
        <v>3073</v>
      </c>
      <c r="H7806" s="36" t="s">
        <v>22</v>
      </c>
      <c r="I7806" s="102">
        <v>100</v>
      </c>
      <c r="J7806" s="102">
        <v>0</v>
      </c>
      <c r="K7806" s="102"/>
      <c r="L7806" s="102">
        <f t="shared" si="2777"/>
        <v>0</v>
      </c>
      <c r="M7806" s="102">
        <v>0</v>
      </c>
      <c r="N7806" s="102"/>
      <c r="O7806" s="102"/>
      <c r="P7806" s="102">
        <f t="shared" si="2780"/>
        <v>0</v>
      </c>
      <c r="Q7806" s="102" t="str">
        <f t="shared" si="2781"/>
        <v>-</v>
      </c>
      <c r="R7806" s="35"/>
    </row>
    <row r="7807" spans="1:18" s="38" customFormat="1" x14ac:dyDescent="0.3">
      <c r="A7807" s="40">
        <v>35</v>
      </c>
      <c r="B7807" s="40" t="s">
        <v>154</v>
      </c>
      <c r="C7807" s="40" t="s">
        <v>334</v>
      </c>
      <c r="D7807" s="40">
        <v>35020004</v>
      </c>
      <c r="E7807" s="88" t="s">
        <v>3035</v>
      </c>
      <c r="F7807" s="40"/>
      <c r="G7807" s="81" t="s">
        <v>3073</v>
      </c>
      <c r="H7807" s="36" t="s">
        <v>23</v>
      </c>
      <c r="I7807" s="102">
        <v>55000</v>
      </c>
      <c r="J7807" s="102">
        <v>50000</v>
      </c>
      <c r="K7807" s="102"/>
      <c r="L7807" s="102">
        <f t="shared" si="2777"/>
        <v>7000</v>
      </c>
      <c r="M7807" s="102">
        <v>0</v>
      </c>
      <c r="N7807" s="102">
        <v>3500</v>
      </c>
      <c r="O7807" s="102">
        <v>3500</v>
      </c>
      <c r="P7807" s="102">
        <f t="shared" si="2780"/>
        <v>7000</v>
      </c>
      <c r="Q7807" s="102">
        <f t="shared" si="2781"/>
        <v>14.000000000000002</v>
      </c>
      <c r="R7807" s="35"/>
    </row>
    <row r="7808" spans="1:18" s="38" customFormat="1" x14ac:dyDescent="0.3">
      <c r="A7808" s="40">
        <v>35</v>
      </c>
      <c r="B7808" s="40" t="s">
        <v>154</v>
      </c>
      <c r="C7808" s="40" t="s">
        <v>334</v>
      </c>
      <c r="D7808" s="40">
        <v>35020004</v>
      </c>
      <c r="E7808" s="88" t="s">
        <v>3036</v>
      </c>
      <c r="F7808" s="40"/>
      <c r="G7808" s="81" t="s">
        <v>3073</v>
      </c>
      <c r="H7808" s="36" t="s">
        <v>24</v>
      </c>
      <c r="I7808" s="102">
        <v>8000</v>
      </c>
      <c r="J7808" s="102">
        <v>0</v>
      </c>
      <c r="K7808" s="102"/>
      <c r="L7808" s="102">
        <f t="shared" si="2777"/>
        <v>0</v>
      </c>
      <c r="M7808" s="102">
        <v>0</v>
      </c>
      <c r="N7808" s="102"/>
      <c r="O7808" s="102"/>
      <c r="P7808" s="102">
        <f t="shared" si="2780"/>
        <v>0</v>
      </c>
      <c r="Q7808" s="102" t="str">
        <f t="shared" si="2781"/>
        <v>-</v>
      </c>
      <c r="R7808" s="35"/>
    </row>
    <row r="7809" spans="1:18" s="38" customFormat="1" x14ac:dyDescent="0.3">
      <c r="A7809" s="41">
        <v>35</v>
      </c>
      <c r="B7809" s="41" t="s">
        <v>154</v>
      </c>
      <c r="C7809" s="41" t="s">
        <v>334</v>
      </c>
      <c r="D7809" s="41">
        <v>35020004</v>
      </c>
      <c r="E7809" s="41" t="s">
        <v>127</v>
      </c>
      <c r="F7809" s="40" t="s">
        <v>0</v>
      </c>
      <c r="G7809" s="81" t="s">
        <v>0</v>
      </c>
      <c r="H7809" s="16" t="s">
        <v>25</v>
      </c>
      <c r="I7809" s="104">
        <f>SUM(I7810:I7812)</f>
        <v>123500</v>
      </c>
      <c r="J7809" s="104">
        <f>SUM(J7810:J7812)</f>
        <v>107000</v>
      </c>
      <c r="K7809" s="104">
        <f>SUM(K7810:K7812)</f>
        <v>0</v>
      </c>
      <c r="L7809" s="104">
        <f t="shared" si="2777"/>
        <v>20565</v>
      </c>
      <c r="M7809" s="104">
        <f>SUM(M7810:M7812)</f>
        <v>765</v>
      </c>
      <c r="N7809" s="104">
        <f t="shared" ref="N7809:O7809" si="2788">SUM(N7810:N7812)</f>
        <v>10000</v>
      </c>
      <c r="O7809" s="104">
        <f t="shared" si="2788"/>
        <v>9800</v>
      </c>
      <c r="P7809" s="104">
        <f t="shared" si="2780"/>
        <v>20565</v>
      </c>
      <c r="Q7809" s="104">
        <f t="shared" si="2781"/>
        <v>19.219626168224298</v>
      </c>
      <c r="R7809" s="35"/>
    </row>
    <row r="7810" spans="1:18" s="38" customFormat="1" x14ac:dyDescent="0.3">
      <c r="A7810" s="40">
        <v>35</v>
      </c>
      <c r="B7810" s="40" t="s">
        <v>154</v>
      </c>
      <c r="C7810" s="40" t="s">
        <v>334</v>
      </c>
      <c r="D7810" s="40">
        <v>35020004</v>
      </c>
      <c r="E7810" s="88" t="s">
        <v>3019</v>
      </c>
      <c r="F7810" s="40"/>
      <c r="G7810" s="81" t="s">
        <v>3073</v>
      </c>
      <c r="H7810" s="36" t="s">
        <v>25</v>
      </c>
      <c r="I7810" s="102">
        <v>110000</v>
      </c>
      <c r="J7810" s="102">
        <v>95000</v>
      </c>
      <c r="K7810" s="102"/>
      <c r="L7810" s="102">
        <f t="shared" si="2777"/>
        <v>17000</v>
      </c>
      <c r="M7810" s="102">
        <v>0</v>
      </c>
      <c r="N7810" s="102">
        <v>8500</v>
      </c>
      <c r="O7810" s="102">
        <v>8500</v>
      </c>
      <c r="P7810" s="102">
        <f t="shared" si="2780"/>
        <v>17000</v>
      </c>
      <c r="Q7810" s="102">
        <f t="shared" si="2781"/>
        <v>17.894736842105264</v>
      </c>
      <c r="R7810" s="35"/>
    </row>
    <row r="7811" spans="1:18" s="38" customFormat="1" x14ac:dyDescent="0.3">
      <c r="A7811" s="40">
        <v>35</v>
      </c>
      <c r="B7811" s="40" t="s">
        <v>154</v>
      </c>
      <c r="C7811" s="40" t="s">
        <v>334</v>
      </c>
      <c r="D7811" s="40">
        <v>35020004</v>
      </c>
      <c r="E7811" s="88" t="s">
        <v>3019</v>
      </c>
      <c r="F7811" s="40" t="s">
        <v>2826</v>
      </c>
      <c r="G7811" s="81" t="s">
        <v>3073</v>
      </c>
      <c r="H7811" s="36" t="s">
        <v>135</v>
      </c>
      <c r="I7811" s="102">
        <v>10000</v>
      </c>
      <c r="J7811" s="102">
        <v>9000</v>
      </c>
      <c r="K7811" s="102"/>
      <c r="L7811" s="102">
        <f t="shared" si="2777"/>
        <v>2965</v>
      </c>
      <c r="M7811" s="102">
        <v>765</v>
      </c>
      <c r="N7811" s="102">
        <v>1200</v>
      </c>
      <c r="O7811" s="102">
        <v>1000</v>
      </c>
      <c r="P7811" s="102">
        <f t="shared" si="2780"/>
        <v>2965</v>
      </c>
      <c r="Q7811" s="102">
        <f t="shared" si="2781"/>
        <v>32.944444444444443</v>
      </c>
      <c r="R7811" s="35"/>
    </row>
    <row r="7812" spans="1:18" s="38" customFormat="1" ht="20.399999999999999" x14ac:dyDescent="0.3">
      <c r="A7812" s="40">
        <v>35</v>
      </c>
      <c r="B7812" s="40" t="s">
        <v>154</v>
      </c>
      <c r="C7812" s="40" t="s">
        <v>334</v>
      </c>
      <c r="D7812" s="40">
        <v>35020004</v>
      </c>
      <c r="E7812" s="88" t="s">
        <v>3019</v>
      </c>
      <c r="F7812" s="40" t="s">
        <v>2827</v>
      </c>
      <c r="G7812" s="81" t="s">
        <v>3073</v>
      </c>
      <c r="H7812" s="36" t="s">
        <v>141</v>
      </c>
      <c r="I7812" s="102">
        <v>3500</v>
      </c>
      <c r="J7812" s="102">
        <v>3000</v>
      </c>
      <c r="K7812" s="102"/>
      <c r="L7812" s="102">
        <f t="shared" si="2777"/>
        <v>600</v>
      </c>
      <c r="M7812" s="102">
        <v>0</v>
      </c>
      <c r="N7812" s="102">
        <v>300</v>
      </c>
      <c r="O7812" s="102">
        <v>300</v>
      </c>
      <c r="P7812" s="102">
        <f t="shared" si="2780"/>
        <v>600</v>
      </c>
      <c r="Q7812" s="102">
        <f t="shared" si="2781"/>
        <v>20</v>
      </c>
      <c r="R7812" s="35"/>
    </row>
    <row r="7813" spans="1:18" s="34" customFormat="1" ht="20.399999999999999" x14ac:dyDescent="0.3">
      <c r="A7813" s="43" t="s">
        <v>0</v>
      </c>
      <c r="B7813" s="43" t="s">
        <v>0</v>
      </c>
      <c r="C7813" s="43" t="s">
        <v>0</v>
      </c>
      <c r="D7813" s="49" t="s">
        <v>0</v>
      </c>
      <c r="E7813" s="49" t="s">
        <v>0</v>
      </c>
      <c r="F7813" s="49" t="s">
        <v>0</v>
      </c>
      <c r="G7813" s="49" t="s">
        <v>0</v>
      </c>
      <c r="H7813" s="21" t="s">
        <v>35</v>
      </c>
      <c r="I7813" s="112">
        <f>SUM(I7814)</f>
        <v>2000</v>
      </c>
      <c r="J7813" s="112">
        <f>SUM(J7814)</f>
        <v>0</v>
      </c>
      <c r="K7813" s="112">
        <f>SUM(K7814)</f>
        <v>0</v>
      </c>
      <c r="L7813" s="112">
        <f t="shared" si="2777"/>
        <v>0</v>
      </c>
      <c r="M7813" s="112">
        <f>SUM(M7814)</f>
        <v>0</v>
      </c>
      <c r="N7813" s="112">
        <f t="shared" ref="N7813:O7813" si="2789">SUM(N7814)</f>
        <v>0</v>
      </c>
      <c r="O7813" s="112">
        <f t="shared" si="2789"/>
        <v>0</v>
      </c>
      <c r="P7813" s="112">
        <f t="shared" si="2780"/>
        <v>0</v>
      </c>
      <c r="Q7813" s="112" t="str">
        <f t="shared" si="2781"/>
        <v>-</v>
      </c>
      <c r="R7813" s="35"/>
    </row>
    <row r="7814" spans="1:18" s="38" customFormat="1" x14ac:dyDescent="0.3">
      <c r="A7814" s="40">
        <v>35</v>
      </c>
      <c r="B7814" s="40" t="s">
        <v>154</v>
      </c>
      <c r="C7814" s="40" t="s">
        <v>334</v>
      </c>
      <c r="D7814" s="40">
        <v>35020004</v>
      </c>
      <c r="E7814" s="52" t="s">
        <v>142</v>
      </c>
      <c r="F7814" s="52" t="s">
        <v>0</v>
      </c>
      <c r="G7814" s="52" t="s">
        <v>0</v>
      </c>
      <c r="H7814" s="16" t="s">
        <v>27</v>
      </c>
      <c r="I7814" s="104">
        <f>SUM(I7815:I7816)</f>
        <v>2000</v>
      </c>
      <c r="J7814" s="104">
        <f>SUM(J7815:J7816)</f>
        <v>0</v>
      </c>
      <c r="K7814" s="104">
        <f>SUM(K7815:K7816)</f>
        <v>0</v>
      </c>
      <c r="L7814" s="104">
        <f t="shared" si="2777"/>
        <v>0</v>
      </c>
      <c r="M7814" s="104">
        <f>SUM(M7815:M7816)</f>
        <v>0</v>
      </c>
      <c r="N7814" s="104">
        <f t="shared" ref="N7814:O7814" si="2790">SUM(N7815:N7816)</f>
        <v>0</v>
      </c>
      <c r="O7814" s="104">
        <f t="shared" si="2790"/>
        <v>0</v>
      </c>
      <c r="P7814" s="104">
        <f t="shared" si="2780"/>
        <v>0</v>
      </c>
      <c r="Q7814" s="104" t="str">
        <f t="shared" si="2781"/>
        <v>-</v>
      </c>
      <c r="R7814" s="35"/>
    </row>
    <row r="7815" spans="1:18" s="38" customFormat="1" x14ac:dyDescent="0.3">
      <c r="A7815" s="40">
        <v>35</v>
      </c>
      <c r="B7815" s="40" t="s">
        <v>154</v>
      </c>
      <c r="C7815" s="40" t="s">
        <v>334</v>
      </c>
      <c r="D7815" s="40">
        <v>35020004</v>
      </c>
      <c r="E7815" s="88" t="s">
        <v>3023</v>
      </c>
      <c r="F7815" s="40"/>
      <c r="G7815" s="81" t="s">
        <v>3073</v>
      </c>
      <c r="H7815" s="36" t="s">
        <v>29</v>
      </c>
      <c r="I7815" s="102">
        <v>1000</v>
      </c>
      <c r="J7815" s="102">
        <v>0</v>
      </c>
      <c r="K7815" s="102"/>
      <c r="L7815" s="102">
        <f t="shared" si="2777"/>
        <v>0</v>
      </c>
      <c r="M7815" s="102">
        <v>0</v>
      </c>
      <c r="N7815" s="102"/>
      <c r="O7815" s="102"/>
      <c r="P7815" s="102">
        <f t="shared" si="2780"/>
        <v>0</v>
      </c>
      <c r="Q7815" s="102" t="str">
        <f t="shared" si="2781"/>
        <v>-</v>
      </c>
      <c r="R7815" s="35"/>
    </row>
    <row r="7816" spans="1:18" s="38" customFormat="1" x14ac:dyDescent="0.3">
      <c r="A7816" s="40">
        <v>35</v>
      </c>
      <c r="B7816" s="40" t="s">
        <v>154</v>
      </c>
      <c r="C7816" s="40" t="s">
        <v>334</v>
      </c>
      <c r="D7816" s="40">
        <v>35020004</v>
      </c>
      <c r="E7816" s="88" t="s">
        <v>3021</v>
      </c>
      <c r="F7816" s="40"/>
      <c r="G7816" s="81" t="s">
        <v>3073</v>
      </c>
      <c r="H7816" s="36" t="s">
        <v>34</v>
      </c>
      <c r="I7816" s="102">
        <v>1000</v>
      </c>
      <c r="J7816" s="102">
        <v>0</v>
      </c>
      <c r="K7816" s="102"/>
      <c r="L7816" s="102">
        <f t="shared" si="2777"/>
        <v>0</v>
      </c>
      <c r="M7816" s="102">
        <v>0</v>
      </c>
      <c r="N7816" s="102"/>
      <c r="O7816" s="102"/>
      <c r="P7816" s="102">
        <f t="shared" si="2780"/>
        <v>0</v>
      </c>
      <c r="Q7816" s="102" t="str">
        <f t="shared" si="2781"/>
        <v>-</v>
      </c>
      <c r="R7816" s="35"/>
    </row>
    <row r="7817" spans="1:18" s="34" customFormat="1" ht="20.399999999999999" x14ac:dyDescent="0.3">
      <c r="A7817" s="43" t="s">
        <v>0</v>
      </c>
      <c r="B7817" s="43" t="s">
        <v>0</v>
      </c>
      <c r="C7817" s="43" t="s">
        <v>0</v>
      </c>
      <c r="D7817" s="49" t="s">
        <v>0</v>
      </c>
      <c r="E7817" s="49" t="s">
        <v>0</v>
      </c>
      <c r="F7817" s="49" t="s">
        <v>0</v>
      </c>
      <c r="G7817" s="49" t="s">
        <v>0</v>
      </c>
      <c r="H7817" s="21" t="s">
        <v>53</v>
      </c>
      <c r="I7817" s="112">
        <f>SUM(I7818)</f>
        <v>290000</v>
      </c>
      <c r="J7817" s="112">
        <f>SUM(J7818)</f>
        <v>0</v>
      </c>
      <c r="K7817" s="112">
        <f>SUM(K7818)</f>
        <v>0</v>
      </c>
      <c r="L7817" s="112">
        <f t="shared" si="2777"/>
        <v>0</v>
      </c>
      <c r="M7817" s="112">
        <f>SUM(M7818)</f>
        <v>0</v>
      </c>
      <c r="N7817" s="112">
        <f t="shared" ref="N7817:O7817" si="2791">SUM(N7818)</f>
        <v>0</v>
      </c>
      <c r="O7817" s="112">
        <f t="shared" si="2791"/>
        <v>0</v>
      </c>
      <c r="P7817" s="112">
        <f t="shared" si="2780"/>
        <v>0</v>
      </c>
      <c r="Q7817" s="112" t="str">
        <f t="shared" si="2781"/>
        <v>-</v>
      </c>
      <c r="R7817" s="35"/>
    </row>
    <row r="7818" spans="1:18" s="38" customFormat="1" x14ac:dyDescent="0.3">
      <c r="A7818" s="40">
        <v>35</v>
      </c>
      <c r="B7818" s="40" t="s">
        <v>154</v>
      </c>
      <c r="C7818" s="40" t="s">
        <v>334</v>
      </c>
      <c r="D7818" s="40">
        <v>35020004</v>
      </c>
      <c r="E7818" s="52" t="s">
        <v>149</v>
      </c>
      <c r="F7818" s="52" t="s">
        <v>0</v>
      </c>
      <c r="G7818" s="52" t="s">
        <v>0</v>
      </c>
      <c r="H7818" s="16" t="s">
        <v>46</v>
      </c>
      <c r="I7818" s="104">
        <f>SUM(I7819:I7821)</f>
        <v>290000</v>
      </c>
      <c r="J7818" s="104">
        <f>SUM(J7819:J7821)</f>
        <v>0</v>
      </c>
      <c r="K7818" s="104">
        <f>SUM(K7819:K7821)</f>
        <v>0</v>
      </c>
      <c r="L7818" s="104">
        <f t="shared" si="2777"/>
        <v>0</v>
      </c>
      <c r="M7818" s="104">
        <f>SUM(M7819:M7821)</f>
        <v>0</v>
      </c>
      <c r="N7818" s="104">
        <f t="shared" ref="N7818:O7818" si="2792">SUM(N7819:N7821)</f>
        <v>0</v>
      </c>
      <c r="O7818" s="104">
        <f t="shared" si="2792"/>
        <v>0</v>
      </c>
      <c r="P7818" s="104">
        <f t="shared" si="2780"/>
        <v>0</v>
      </c>
      <c r="Q7818" s="104" t="str">
        <f t="shared" si="2781"/>
        <v>-</v>
      </c>
      <c r="R7818" s="35"/>
    </row>
    <row r="7819" spans="1:18" s="38" customFormat="1" x14ac:dyDescent="0.3">
      <c r="A7819" s="40">
        <v>35</v>
      </c>
      <c r="B7819" s="40" t="s">
        <v>154</v>
      </c>
      <c r="C7819" s="40" t="s">
        <v>334</v>
      </c>
      <c r="D7819" s="40">
        <v>35020004</v>
      </c>
      <c r="E7819" s="88" t="s">
        <v>3022</v>
      </c>
      <c r="F7819" s="40"/>
      <c r="G7819" s="81" t="s">
        <v>3073</v>
      </c>
      <c r="H7819" s="36" t="s">
        <v>49</v>
      </c>
      <c r="I7819" s="102">
        <v>60000</v>
      </c>
      <c r="J7819" s="102">
        <v>0</v>
      </c>
      <c r="K7819" s="102"/>
      <c r="L7819" s="102">
        <f t="shared" si="2777"/>
        <v>0</v>
      </c>
      <c r="M7819" s="102">
        <v>0</v>
      </c>
      <c r="N7819" s="102"/>
      <c r="O7819" s="102"/>
      <c r="P7819" s="102">
        <f t="shared" si="2780"/>
        <v>0</v>
      </c>
      <c r="Q7819" s="102" t="str">
        <f t="shared" si="2781"/>
        <v>-</v>
      </c>
      <c r="R7819" s="35"/>
    </row>
    <row r="7820" spans="1:18" s="38" customFormat="1" x14ac:dyDescent="0.3">
      <c r="A7820" s="40">
        <v>35</v>
      </c>
      <c r="B7820" s="40" t="s">
        <v>154</v>
      </c>
      <c r="C7820" s="40" t="s">
        <v>334</v>
      </c>
      <c r="D7820" s="40">
        <v>35020004</v>
      </c>
      <c r="E7820" s="88" t="s">
        <v>3025</v>
      </c>
      <c r="F7820" s="40"/>
      <c r="G7820" s="81" t="s">
        <v>3073</v>
      </c>
      <c r="H7820" s="36" t="s">
        <v>51</v>
      </c>
      <c r="I7820" s="102">
        <v>20000</v>
      </c>
      <c r="J7820" s="102">
        <v>0</v>
      </c>
      <c r="K7820" s="102"/>
      <c r="L7820" s="102">
        <f t="shared" si="2777"/>
        <v>0</v>
      </c>
      <c r="M7820" s="102">
        <v>0</v>
      </c>
      <c r="N7820" s="102"/>
      <c r="O7820" s="102"/>
      <c r="P7820" s="102">
        <f t="shared" si="2780"/>
        <v>0</v>
      </c>
      <c r="Q7820" s="102" t="str">
        <f t="shared" si="2781"/>
        <v>-</v>
      </c>
      <c r="R7820" s="35"/>
    </row>
    <row r="7821" spans="1:18" s="38" customFormat="1" x14ac:dyDescent="0.3">
      <c r="A7821" s="40">
        <v>35</v>
      </c>
      <c r="B7821" s="40" t="s">
        <v>154</v>
      </c>
      <c r="C7821" s="40" t="s">
        <v>334</v>
      </c>
      <c r="D7821" s="40">
        <v>35020004</v>
      </c>
      <c r="E7821" s="88" t="s">
        <v>3037</v>
      </c>
      <c r="F7821" s="40"/>
      <c r="G7821" s="81" t="s">
        <v>3073</v>
      </c>
      <c r="H7821" s="36" t="s">
        <v>52</v>
      </c>
      <c r="I7821" s="102">
        <v>210000</v>
      </c>
      <c r="J7821" s="102">
        <v>0</v>
      </c>
      <c r="K7821" s="102"/>
      <c r="L7821" s="102">
        <f t="shared" si="2777"/>
        <v>0</v>
      </c>
      <c r="M7821" s="102">
        <v>0</v>
      </c>
      <c r="N7821" s="102"/>
      <c r="O7821" s="102"/>
      <c r="P7821" s="102">
        <f t="shared" si="2780"/>
        <v>0</v>
      </c>
      <c r="Q7821" s="102" t="str">
        <f t="shared" si="2781"/>
        <v>-</v>
      </c>
      <c r="R7821" s="35"/>
    </row>
    <row r="7822" spans="1:18" s="34" customFormat="1" x14ac:dyDescent="0.3">
      <c r="A7822" s="49" t="s">
        <v>0</v>
      </c>
      <c r="B7822" s="49" t="s">
        <v>0</v>
      </c>
      <c r="C7822" s="49" t="s">
        <v>0</v>
      </c>
      <c r="D7822" s="49" t="s">
        <v>0</v>
      </c>
      <c r="E7822" s="49" t="s">
        <v>0</v>
      </c>
      <c r="F7822" s="49" t="s">
        <v>0</v>
      </c>
      <c r="G7822" s="49" t="s">
        <v>0</v>
      </c>
      <c r="H7822" s="21" t="s">
        <v>1994</v>
      </c>
      <c r="I7822" s="112">
        <f>SUM(I7789,I7813,I7817)</f>
        <v>4005167</v>
      </c>
      <c r="J7822" s="112">
        <f>SUM(J7789,J7813,J7817)</f>
        <v>3545067</v>
      </c>
      <c r="K7822" s="112">
        <f>SUM(K7789,K7813,K7817)</f>
        <v>0</v>
      </c>
      <c r="L7822" s="112">
        <f t="shared" si="2777"/>
        <v>963379</v>
      </c>
      <c r="M7822" s="112">
        <f>SUM(M7789,M7813,M7817)</f>
        <v>284708</v>
      </c>
      <c r="N7822" s="112">
        <f t="shared" ref="N7822:O7822" si="2793">SUM(N7789,N7813,N7817)</f>
        <v>340000</v>
      </c>
      <c r="O7822" s="112">
        <f t="shared" si="2793"/>
        <v>338671</v>
      </c>
      <c r="P7822" s="112">
        <f t="shared" si="2780"/>
        <v>963379</v>
      </c>
      <c r="Q7822" s="112">
        <f t="shared" si="2781"/>
        <v>27.175198663382105</v>
      </c>
      <c r="R7822" s="35"/>
    </row>
    <row r="7823" spans="1:18" s="38" customFormat="1" ht="15" thickBot="1" x14ac:dyDescent="0.35">
      <c r="A7823" s="81" t="s">
        <v>0</v>
      </c>
      <c r="B7823" s="81" t="s">
        <v>0</v>
      </c>
      <c r="C7823" s="81" t="s">
        <v>0</v>
      </c>
      <c r="D7823" s="81" t="s">
        <v>0</v>
      </c>
      <c r="E7823" s="81" t="s">
        <v>0</v>
      </c>
      <c r="F7823" s="81" t="s">
        <v>0</v>
      </c>
      <c r="G7823" s="81" t="s">
        <v>0</v>
      </c>
      <c r="H7823" s="16" t="s">
        <v>152</v>
      </c>
      <c r="I7823" s="104">
        <v>80</v>
      </c>
      <c r="J7823" s="104">
        <v>80</v>
      </c>
      <c r="K7823" s="104"/>
      <c r="L7823" s="104"/>
      <c r="M7823" s="104"/>
      <c r="N7823" s="104"/>
      <c r="O7823" s="104"/>
      <c r="P7823" s="104"/>
      <c r="Q7823" s="104"/>
      <c r="R7823" s="35"/>
    </row>
    <row r="7824" spans="1:18" s="34" customFormat="1" ht="31.2" thickBot="1" x14ac:dyDescent="0.35">
      <c r="A7824" s="127" t="s">
        <v>0</v>
      </c>
      <c r="B7824" s="127" t="s">
        <v>0</v>
      </c>
      <c r="C7824" s="127" t="s">
        <v>0</v>
      </c>
      <c r="D7824" s="127" t="s">
        <v>0</v>
      </c>
      <c r="E7824" s="127" t="s">
        <v>0</v>
      </c>
      <c r="F7824" s="127" t="s">
        <v>0</v>
      </c>
      <c r="G7824" s="127" t="s">
        <v>0</v>
      </c>
      <c r="H7824" s="29" t="s">
        <v>63</v>
      </c>
      <c r="I7824" s="124" t="s">
        <v>3013</v>
      </c>
      <c r="J7824" s="124" t="s">
        <v>2</v>
      </c>
      <c r="K7824" s="124" t="s">
        <v>3097</v>
      </c>
      <c r="L7824" s="124" t="s">
        <v>3097</v>
      </c>
      <c r="M7824" s="124" t="s">
        <v>3098</v>
      </c>
      <c r="N7824" s="124" t="s">
        <v>3099</v>
      </c>
      <c r="O7824" s="124" t="s">
        <v>3100</v>
      </c>
      <c r="P7824" s="124" t="s">
        <v>3097</v>
      </c>
      <c r="Q7824" s="126" t="s">
        <v>3101</v>
      </c>
      <c r="R7824" s="35"/>
    </row>
    <row r="7825" spans="1:18" s="38" customFormat="1" x14ac:dyDescent="0.3">
      <c r="A7825" s="128"/>
      <c r="B7825" s="128"/>
      <c r="C7825" s="128"/>
      <c r="D7825" s="128"/>
      <c r="E7825" s="128"/>
      <c r="F7825" s="128"/>
      <c r="G7825" s="128"/>
      <c r="H7825" s="10" t="s">
        <v>0</v>
      </c>
      <c r="I7825" s="103">
        <v>1</v>
      </c>
      <c r="J7825" s="103">
        <v>2</v>
      </c>
      <c r="K7825" s="103">
        <v>3</v>
      </c>
      <c r="L7825" s="103" t="s">
        <v>3</v>
      </c>
      <c r="M7825" s="103">
        <v>5</v>
      </c>
      <c r="N7825" s="103">
        <v>6</v>
      </c>
      <c r="O7825" s="103">
        <v>7</v>
      </c>
      <c r="P7825" s="103" t="s">
        <v>3102</v>
      </c>
      <c r="Q7825" s="103">
        <v>9</v>
      </c>
      <c r="R7825" s="35"/>
    </row>
    <row r="7826" spans="1:18" s="38" customFormat="1" x14ac:dyDescent="0.3">
      <c r="A7826" s="128"/>
      <c r="B7826" s="128"/>
      <c r="C7826" s="128"/>
      <c r="D7826" s="128"/>
      <c r="E7826" s="128"/>
      <c r="F7826" s="128"/>
      <c r="G7826" s="128"/>
      <c r="H7826" s="11" t="s">
        <v>101</v>
      </c>
      <c r="I7826" s="105">
        <f>SUM(I7822)</f>
        <v>4005167</v>
      </c>
      <c r="J7826" s="105">
        <f>SUM(J7822)</f>
        <v>3545067</v>
      </c>
      <c r="K7826" s="105">
        <f>SUM(K7822)</f>
        <v>0</v>
      </c>
      <c r="L7826" s="105">
        <f t="shared" si="2777"/>
        <v>963379</v>
      </c>
      <c r="M7826" s="105">
        <f>SUM(M7822)</f>
        <v>284708</v>
      </c>
      <c r="N7826" s="105">
        <f t="shared" ref="N7826:O7826" si="2794">SUM(N7822)</f>
        <v>340000</v>
      </c>
      <c r="O7826" s="105">
        <f t="shared" si="2794"/>
        <v>338671</v>
      </c>
      <c r="P7826" s="105">
        <f t="shared" si="2780"/>
        <v>963379</v>
      </c>
      <c r="Q7826" s="105">
        <f t="shared" si="2781"/>
        <v>27.175198663382105</v>
      </c>
      <c r="R7826" s="35"/>
    </row>
    <row r="7827" spans="1:18" s="38" customFormat="1" x14ac:dyDescent="0.3">
      <c r="A7827" s="128"/>
      <c r="B7827" s="128"/>
      <c r="C7827" s="128"/>
      <c r="D7827" s="128"/>
      <c r="E7827" s="128"/>
      <c r="F7827" s="128"/>
      <c r="G7827" s="128"/>
      <c r="H7827" s="12" t="s">
        <v>62</v>
      </c>
      <c r="I7827" s="105">
        <f>SUM(I7826)</f>
        <v>4005167</v>
      </c>
      <c r="J7827" s="105">
        <f>SUM(J7826)</f>
        <v>3545067</v>
      </c>
      <c r="K7827" s="105">
        <f>SUM(K7826)</f>
        <v>0</v>
      </c>
      <c r="L7827" s="105">
        <f t="shared" si="2777"/>
        <v>963379</v>
      </c>
      <c r="M7827" s="105">
        <f>SUM(M7826)</f>
        <v>284708</v>
      </c>
      <c r="N7827" s="105">
        <f t="shared" ref="N7827:O7827" si="2795">SUM(N7826)</f>
        <v>340000</v>
      </c>
      <c r="O7827" s="105">
        <f t="shared" si="2795"/>
        <v>338671</v>
      </c>
      <c r="P7827" s="105">
        <f t="shared" si="2780"/>
        <v>963379</v>
      </c>
      <c r="Q7827" s="105">
        <f t="shared" si="2781"/>
        <v>27.175198663382105</v>
      </c>
      <c r="R7827" s="35"/>
    </row>
    <row r="7828" spans="1:18" s="38" customFormat="1" x14ac:dyDescent="0.3">
      <c r="A7828" s="129"/>
      <c r="B7828" s="129"/>
      <c r="C7828" s="129"/>
      <c r="D7828" s="129"/>
      <c r="E7828" s="129"/>
      <c r="F7828" s="129"/>
      <c r="G7828" s="129"/>
      <c r="I7828" s="100"/>
      <c r="J7828" s="100"/>
      <c r="K7828" s="100"/>
      <c r="L7828" s="100"/>
      <c r="M7828" s="100"/>
      <c r="N7828" s="100"/>
      <c r="O7828" s="100"/>
      <c r="P7828" s="100"/>
      <c r="Q7828" s="100"/>
      <c r="R7828" s="35"/>
    </row>
    <row r="7829" spans="1:18" s="38" customFormat="1" ht="15" thickBot="1" x14ac:dyDescent="0.35">
      <c r="A7829" s="81" t="s">
        <v>0</v>
      </c>
      <c r="B7829" s="81" t="s">
        <v>0</v>
      </c>
      <c r="C7829" s="81" t="s">
        <v>0</v>
      </c>
      <c r="D7829" s="81" t="s">
        <v>0</v>
      </c>
      <c r="E7829" s="81" t="s">
        <v>0</v>
      </c>
      <c r="F7829" s="81" t="s">
        <v>0</v>
      </c>
      <c r="G7829" s="81" t="s">
        <v>0</v>
      </c>
      <c r="H7829" s="37" t="s">
        <v>0</v>
      </c>
      <c r="I7829" s="106"/>
      <c r="J7829" s="106"/>
      <c r="K7829" s="106"/>
      <c r="L7829" s="106"/>
      <c r="M7829" s="106"/>
      <c r="N7829" s="106"/>
      <c r="O7829" s="106"/>
      <c r="P7829" s="106"/>
      <c r="Q7829" s="106"/>
      <c r="R7829" s="35"/>
    </row>
    <row r="7830" spans="1:18" s="34" customFormat="1" ht="31.2" thickBot="1" x14ac:dyDescent="0.35">
      <c r="A7830" s="45" t="s">
        <v>112</v>
      </c>
      <c r="B7830" s="45" t="s">
        <v>113</v>
      </c>
      <c r="C7830" s="45" t="s">
        <v>114</v>
      </c>
      <c r="D7830" s="46" t="s">
        <v>0</v>
      </c>
      <c r="E7830" s="45" t="s">
        <v>3014</v>
      </c>
      <c r="F7830" s="45" t="s">
        <v>115</v>
      </c>
      <c r="G7830" s="45" t="s">
        <v>116</v>
      </c>
      <c r="H7830" s="29" t="s">
        <v>1</v>
      </c>
      <c r="I7830" s="124" t="s">
        <v>3013</v>
      </c>
      <c r="J7830" s="124" t="s">
        <v>2</v>
      </c>
      <c r="K7830" s="124" t="s">
        <v>3097</v>
      </c>
      <c r="L7830" s="124" t="s">
        <v>3097</v>
      </c>
      <c r="M7830" s="124" t="s">
        <v>3098</v>
      </c>
      <c r="N7830" s="124" t="s">
        <v>3099</v>
      </c>
      <c r="O7830" s="124" t="s">
        <v>3100</v>
      </c>
      <c r="P7830" s="124" t="s">
        <v>3097</v>
      </c>
      <c r="Q7830" s="126" t="s">
        <v>3101</v>
      </c>
      <c r="R7830" s="35"/>
    </row>
    <row r="7831" spans="1:18" s="38" customFormat="1" x14ac:dyDescent="0.3">
      <c r="A7831" s="50" t="s">
        <v>0</v>
      </c>
      <c r="B7831" s="50" t="s">
        <v>0</v>
      </c>
      <c r="C7831" s="50" t="s">
        <v>0</v>
      </c>
      <c r="D7831" s="51" t="s">
        <v>0</v>
      </c>
      <c r="E7831" s="51" t="s">
        <v>0</v>
      </c>
      <c r="F7831" s="86" t="s">
        <v>0</v>
      </c>
      <c r="G7831" s="87" t="s">
        <v>0</v>
      </c>
      <c r="H7831" s="8" t="s">
        <v>0</v>
      </c>
      <c r="I7831" s="103">
        <v>1</v>
      </c>
      <c r="J7831" s="103">
        <v>2</v>
      </c>
      <c r="K7831" s="103">
        <v>3</v>
      </c>
      <c r="L7831" s="103" t="s">
        <v>3</v>
      </c>
      <c r="M7831" s="103">
        <v>5</v>
      </c>
      <c r="N7831" s="103">
        <v>6</v>
      </c>
      <c r="O7831" s="103">
        <v>7</v>
      </c>
      <c r="P7831" s="103" t="s">
        <v>3102</v>
      </c>
      <c r="Q7831" s="103">
        <v>9</v>
      </c>
      <c r="R7831" s="35"/>
    </row>
    <row r="7832" spans="1:18" s="28" customFormat="1" x14ac:dyDescent="0.3">
      <c r="A7832" s="43">
        <v>35</v>
      </c>
      <c r="B7832" s="41" t="s">
        <v>154</v>
      </c>
      <c r="C7832" s="44" t="s">
        <v>909</v>
      </c>
      <c r="D7832" s="44">
        <v>35020005</v>
      </c>
      <c r="E7832" s="49" t="s">
        <v>0</v>
      </c>
      <c r="F7832" s="49" t="s">
        <v>0</v>
      </c>
      <c r="G7832" s="49" t="s">
        <v>0</v>
      </c>
      <c r="H7832" s="19" t="s">
        <v>1995</v>
      </c>
      <c r="I7832" s="108"/>
      <c r="J7832" s="108"/>
      <c r="K7832" s="108"/>
      <c r="L7832" s="108">
        <f t="shared" si="2777"/>
        <v>0</v>
      </c>
      <c r="M7832" s="108">
        <v>0</v>
      </c>
      <c r="N7832" s="108"/>
      <c r="O7832" s="108"/>
      <c r="P7832" s="108">
        <f t="shared" si="2780"/>
        <v>0</v>
      </c>
      <c r="Q7832" s="108" t="str">
        <f t="shared" si="2781"/>
        <v>-</v>
      </c>
      <c r="R7832" s="35"/>
    </row>
    <row r="7833" spans="1:18" s="34" customFormat="1" ht="20.399999999999999" x14ac:dyDescent="0.3">
      <c r="A7833" s="43" t="s">
        <v>0</v>
      </c>
      <c r="B7833" s="43" t="s">
        <v>0</v>
      </c>
      <c r="C7833" s="43" t="s">
        <v>0</v>
      </c>
      <c r="D7833" s="49" t="s">
        <v>0</v>
      </c>
      <c r="E7833" s="49" t="s">
        <v>0</v>
      </c>
      <c r="F7833" s="49" t="s">
        <v>0</v>
      </c>
      <c r="G7833" s="49" t="s">
        <v>0</v>
      </c>
      <c r="H7833" s="21" t="s">
        <v>26</v>
      </c>
      <c r="I7833" s="112">
        <f>SUM(I7834,I7842,I7844)</f>
        <v>9572016</v>
      </c>
      <c r="J7833" s="112">
        <f>SUM(J7834,J7842,J7844)</f>
        <v>7352482</v>
      </c>
      <c r="K7833" s="112">
        <f>SUM(K7834,K7842,K7844)</f>
        <v>0</v>
      </c>
      <c r="L7833" s="112">
        <f t="shared" si="2777"/>
        <v>1883644</v>
      </c>
      <c r="M7833" s="112">
        <f>SUM(M7834,M7842,M7844)</f>
        <v>590344</v>
      </c>
      <c r="N7833" s="112">
        <f t="shared" ref="N7833:O7833" si="2796">SUM(N7834,N7842,N7844)</f>
        <v>650300</v>
      </c>
      <c r="O7833" s="112">
        <f t="shared" si="2796"/>
        <v>643000</v>
      </c>
      <c r="P7833" s="112">
        <f t="shared" si="2780"/>
        <v>1883644</v>
      </c>
      <c r="Q7833" s="112">
        <f t="shared" si="2781"/>
        <v>25.619158265195345</v>
      </c>
      <c r="R7833" s="35"/>
    </row>
    <row r="7834" spans="1:18" s="28" customFormat="1" x14ac:dyDescent="0.3">
      <c r="A7834" s="44">
        <v>35</v>
      </c>
      <c r="B7834" s="40" t="s">
        <v>154</v>
      </c>
      <c r="C7834" s="44" t="s">
        <v>909</v>
      </c>
      <c r="D7834" s="44">
        <v>35020005</v>
      </c>
      <c r="E7834" s="49" t="s">
        <v>2689</v>
      </c>
      <c r="F7834" s="49" t="s">
        <v>0</v>
      </c>
      <c r="G7834" s="49" t="s">
        <v>0</v>
      </c>
      <c r="H7834" s="19" t="s">
        <v>5</v>
      </c>
      <c r="I7834" s="104">
        <f>SUM(I7835,I7836)</f>
        <v>6839654</v>
      </c>
      <c r="J7834" s="104">
        <f>SUM(J7835,J7836)</f>
        <v>6487754</v>
      </c>
      <c r="K7834" s="104">
        <f>SUM(K7835,K7836)</f>
        <v>0</v>
      </c>
      <c r="L7834" s="104">
        <f t="shared" si="2777"/>
        <v>1645872</v>
      </c>
      <c r="M7834" s="104">
        <f>SUM(M7835,M7836)</f>
        <v>535872</v>
      </c>
      <c r="N7834" s="104">
        <f t="shared" ref="N7834:O7834" si="2797">SUM(N7835,N7836)</f>
        <v>555000</v>
      </c>
      <c r="O7834" s="104">
        <f t="shared" si="2797"/>
        <v>555000</v>
      </c>
      <c r="P7834" s="104">
        <f t="shared" si="2780"/>
        <v>1645872</v>
      </c>
      <c r="Q7834" s="104">
        <f t="shared" si="2781"/>
        <v>25.368902705003922</v>
      </c>
      <c r="R7834" s="35"/>
    </row>
    <row r="7835" spans="1:18" s="28" customFormat="1" x14ac:dyDescent="0.3">
      <c r="A7835" s="44">
        <v>35</v>
      </c>
      <c r="B7835" s="40" t="s">
        <v>154</v>
      </c>
      <c r="C7835" s="44" t="s">
        <v>909</v>
      </c>
      <c r="D7835" s="44">
        <v>35020005</v>
      </c>
      <c r="E7835" s="88" t="s">
        <v>3015</v>
      </c>
      <c r="F7835" s="44"/>
      <c r="G7835" s="81" t="s">
        <v>3073</v>
      </c>
      <c r="H7835" s="39" t="s">
        <v>6</v>
      </c>
      <c r="I7835" s="108">
        <v>6309691</v>
      </c>
      <c r="J7835" s="108">
        <v>5967791</v>
      </c>
      <c r="K7835" s="108"/>
      <c r="L7835" s="108">
        <f t="shared" si="2777"/>
        <v>1543584</v>
      </c>
      <c r="M7835" s="108">
        <v>503584</v>
      </c>
      <c r="N7835" s="108">
        <v>520000</v>
      </c>
      <c r="O7835" s="108">
        <v>520000</v>
      </c>
      <c r="P7835" s="108">
        <f t="shared" si="2780"/>
        <v>1543584</v>
      </c>
      <c r="Q7835" s="108">
        <f t="shared" si="2781"/>
        <v>25.865248967331461</v>
      </c>
      <c r="R7835" s="35"/>
    </row>
    <row r="7836" spans="1:18" s="28" customFormat="1" x14ac:dyDescent="0.3">
      <c r="A7836" s="43">
        <v>35</v>
      </c>
      <c r="B7836" s="41" t="s">
        <v>154</v>
      </c>
      <c r="C7836" s="43" t="s">
        <v>909</v>
      </c>
      <c r="D7836" s="43">
        <v>35020005</v>
      </c>
      <c r="E7836" s="43" t="s">
        <v>2690</v>
      </c>
      <c r="F7836" s="44" t="s">
        <v>0</v>
      </c>
      <c r="G7836" s="83" t="s">
        <v>0</v>
      </c>
      <c r="H7836" s="19" t="s">
        <v>7</v>
      </c>
      <c r="I7836" s="109">
        <f>SUM(I7837:I7841)</f>
        <v>529963</v>
      </c>
      <c r="J7836" s="109">
        <f>SUM(J7837:J7841)</f>
        <v>519963</v>
      </c>
      <c r="K7836" s="109">
        <f>SUM(K7837:K7841)</f>
        <v>0</v>
      </c>
      <c r="L7836" s="109">
        <f t="shared" si="2777"/>
        <v>102288</v>
      </c>
      <c r="M7836" s="109">
        <f>SUM(M7837:M7841)</f>
        <v>32288</v>
      </c>
      <c r="N7836" s="109">
        <f t="shared" ref="N7836:O7836" si="2798">SUM(N7837:N7841)</f>
        <v>35000</v>
      </c>
      <c r="O7836" s="109">
        <f t="shared" si="2798"/>
        <v>35000</v>
      </c>
      <c r="P7836" s="109">
        <f t="shared" si="2780"/>
        <v>102288</v>
      </c>
      <c r="Q7836" s="109">
        <f t="shared" si="2781"/>
        <v>19.672168981254433</v>
      </c>
      <c r="R7836" s="35"/>
    </row>
    <row r="7837" spans="1:18" s="28" customFormat="1" x14ac:dyDescent="0.3">
      <c r="A7837" s="44">
        <v>35</v>
      </c>
      <c r="B7837" s="40" t="s">
        <v>154</v>
      </c>
      <c r="C7837" s="44" t="s">
        <v>909</v>
      </c>
      <c r="D7837" s="44">
        <v>35020005</v>
      </c>
      <c r="E7837" s="88" t="s">
        <v>3016</v>
      </c>
      <c r="F7837" s="40" t="s">
        <v>2828</v>
      </c>
      <c r="G7837" s="81" t="s">
        <v>3073</v>
      </c>
      <c r="H7837" s="39" t="s">
        <v>9</v>
      </c>
      <c r="I7837" s="108">
        <v>72790</v>
      </c>
      <c r="J7837" s="108">
        <v>72790</v>
      </c>
      <c r="K7837" s="108"/>
      <c r="L7837" s="108">
        <f t="shared" si="2777"/>
        <v>21050</v>
      </c>
      <c r="M7837" s="108">
        <v>7050</v>
      </c>
      <c r="N7837" s="108">
        <v>7000</v>
      </c>
      <c r="O7837" s="108">
        <v>7000</v>
      </c>
      <c r="P7837" s="108">
        <f t="shared" si="2780"/>
        <v>21050</v>
      </c>
      <c r="Q7837" s="108">
        <f t="shared" si="2781"/>
        <v>28.918807528506662</v>
      </c>
      <c r="R7837" s="35"/>
    </row>
    <row r="7838" spans="1:18" s="28" customFormat="1" x14ac:dyDescent="0.3">
      <c r="A7838" s="44">
        <v>35</v>
      </c>
      <c r="B7838" s="40" t="s">
        <v>154</v>
      </c>
      <c r="C7838" s="44" t="s">
        <v>909</v>
      </c>
      <c r="D7838" s="44">
        <v>35020005</v>
      </c>
      <c r="E7838" s="88" t="s">
        <v>3016</v>
      </c>
      <c r="F7838" s="40" t="s">
        <v>2829</v>
      </c>
      <c r="G7838" s="81" t="s">
        <v>3073</v>
      </c>
      <c r="H7838" s="39" t="s">
        <v>12</v>
      </c>
      <c r="I7838" s="108">
        <v>284673</v>
      </c>
      <c r="J7838" s="108">
        <v>284673</v>
      </c>
      <c r="K7838" s="108"/>
      <c r="L7838" s="108">
        <f t="shared" si="2777"/>
        <v>77238</v>
      </c>
      <c r="M7838" s="108">
        <v>25238</v>
      </c>
      <c r="N7838" s="108">
        <v>26000</v>
      </c>
      <c r="O7838" s="108">
        <v>26000</v>
      </c>
      <c r="P7838" s="108">
        <f t="shared" si="2780"/>
        <v>77238</v>
      </c>
      <c r="Q7838" s="108">
        <f t="shared" si="2781"/>
        <v>27.13218324182483</v>
      </c>
      <c r="R7838" s="35"/>
    </row>
    <row r="7839" spans="1:18" s="28" customFormat="1" x14ac:dyDescent="0.3">
      <c r="A7839" s="44">
        <v>35</v>
      </c>
      <c r="B7839" s="40" t="s">
        <v>154</v>
      </c>
      <c r="C7839" s="44" t="s">
        <v>909</v>
      </c>
      <c r="D7839" s="44">
        <v>35020005</v>
      </c>
      <c r="E7839" s="88" t="s">
        <v>3016</v>
      </c>
      <c r="F7839" s="40" t="s">
        <v>2830</v>
      </c>
      <c r="G7839" s="81" t="s">
        <v>3073</v>
      </c>
      <c r="H7839" s="39" t="s">
        <v>10</v>
      </c>
      <c r="I7839" s="108">
        <v>69000</v>
      </c>
      <c r="J7839" s="108">
        <v>69000</v>
      </c>
      <c r="K7839" s="108"/>
      <c r="L7839" s="108">
        <f t="shared" si="2777"/>
        <v>0</v>
      </c>
      <c r="M7839" s="108">
        <v>0</v>
      </c>
      <c r="N7839" s="108"/>
      <c r="O7839" s="108"/>
      <c r="P7839" s="108">
        <f t="shared" si="2780"/>
        <v>0</v>
      </c>
      <c r="Q7839" s="108">
        <f t="shared" si="2781"/>
        <v>0</v>
      </c>
      <c r="R7839" s="35"/>
    </row>
    <row r="7840" spans="1:18" s="28" customFormat="1" x14ac:dyDescent="0.3">
      <c r="A7840" s="44">
        <v>35</v>
      </c>
      <c r="B7840" s="40" t="s">
        <v>154</v>
      </c>
      <c r="C7840" s="44" t="s">
        <v>909</v>
      </c>
      <c r="D7840" s="44">
        <v>35020005</v>
      </c>
      <c r="E7840" s="88" t="s">
        <v>3016</v>
      </c>
      <c r="F7840" s="40" t="s">
        <v>2831</v>
      </c>
      <c r="G7840" s="81" t="s">
        <v>3073</v>
      </c>
      <c r="H7840" s="39" t="s">
        <v>8</v>
      </c>
      <c r="I7840" s="108">
        <v>63500</v>
      </c>
      <c r="J7840" s="108">
        <v>63500</v>
      </c>
      <c r="K7840" s="108"/>
      <c r="L7840" s="108">
        <f t="shared" ref="L7840:L7903" si="2799">SUM(M7840:O7840)</f>
        <v>0</v>
      </c>
      <c r="M7840" s="108">
        <v>0</v>
      </c>
      <c r="N7840" s="108"/>
      <c r="O7840" s="108"/>
      <c r="P7840" s="108">
        <f t="shared" si="2780"/>
        <v>0</v>
      </c>
      <c r="Q7840" s="108">
        <f t="shared" si="2781"/>
        <v>0</v>
      </c>
      <c r="R7840" s="35"/>
    </row>
    <row r="7841" spans="1:18" s="28" customFormat="1" x14ac:dyDescent="0.3">
      <c r="A7841" s="44">
        <v>35</v>
      </c>
      <c r="B7841" s="40" t="s">
        <v>154</v>
      </c>
      <c r="C7841" s="44" t="s">
        <v>909</v>
      </c>
      <c r="D7841" s="44">
        <v>35020005</v>
      </c>
      <c r="E7841" s="88" t="s">
        <v>3016</v>
      </c>
      <c r="F7841" s="40" t="s">
        <v>2832</v>
      </c>
      <c r="G7841" s="81" t="s">
        <v>3073</v>
      </c>
      <c r="H7841" s="39" t="s">
        <v>11</v>
      </c>
      <c r="I7841" s="108">
        <v>40000</v>
      </c>
      <c r="J7841" s="108">
        <v>30000</v>
      </c>
      <c r="K7841" s="108"/>
      <c r="L7841" s="108">
        <f t="shared" si="2799"/>
        <v>4000</v>
      </c>
      <c r="M7841" s="108">
        <v>0</v>
      </c>
      <c r="N7841" s="108">
        <v>2000</v>
      </c>
      <c r="O7841" s="108">
        <v>2000</v>
      </c>
      <c r="P7841" s="108">
        <f t="shared" si="2780"/>
        <v>4000</v>
      </c>
      <c r="Q7841" s="108">
        <f t="shared" si="2781"/>
        <v>13.333333333333334</v>
      </c>
      <c r="R7841" s="35"/>
    </row>
    <row r="7842" spans="1:18" s="28" customFormat="1" x14ac:dyDescent="0.3">
      <c r="A7842" s="44">
        <v>35</v>
      </c>
      <c r="B7842" s="40" t="s">
        <v>154</v>
      </c>
      <c r="C7842" s="44" t="s">
        <v>909</v>
      </c>
      <c r="D7842" s="44">
        <v>35020005</v>
      </c>
      <c r="E7842" s="49" t="s">
        <v>2691</v>
      </c>
      <c r="F7842" s="49" t="s">
        <v>0</v>
      </c>
      <c r="G7842" s="49" t="s">
        <v>0</v>
      </c>
      <c r="H7842" s="19" t="s">
        <v>14</v>
      </c>
      <c r="I7842" s="104">
        <f>SUM(I7843)</f>
        <v>653067</v>
      </c>
      <c r="J7842" s="104">
        <f>SUM(J7843)</f>
        <v>617169</v>
      </c>
      <c r="K7842" s="104">
        <f>SUM(K7843)</f>
        <v>0</v>
      </c>
      <c r="L7842" s="104">
        <f t="shared" si="2799"/>
        <v>167877</v>
      </c>
      <c r="M7842" s="104">
        <f>SUM(M7843)</f>
        <v>52877</v>
      </c>
      <c r="N7842" s="104">
        <f t="shared" ref="N7842:O7842" si="2800">SUM(N7843)</f>
        <v>60000</v>
      </c>
      <c r="O7842" s="104">
        <f t="shared" si="2800"/>
        <v>55000</v>
      </c>
      <c r="P7842" s="104">
        <f t="shared" si="2780"/>
        <v>167877</v>
      </c>
      <c r="Q7842" s="104">
        <f t="shared" si="2781"/>
        <v>27.201139396178359</v>
      </c>
      <c r="R7842" s="35"/>
    </row>
    <row r="7843" spans="1:18" s="28" customFormat="1" x14ac:dyDescent="0.3">
      <c r="A7843" s="44">
        <v>35</v>
      </c>
      <c r="B7843" s="40" t="s">
        <v>154</v>
      </c>
      <c r="C7843" s="44" t="s">
        <v>909</v>
      </c>
      <c r="D7843" s="44">
        <v>35020005</v>
      </c>
      <c r="E7843" s="88" t="s">
        <v>3017</v>
      </c>
      <c r="F7843" s="44"/>
      <c r="G7843" s="81" t="s">
        <v>3073</v>
      </c>
      <c r="H7843" s="39" t="s">
        <v>15</v>
      </c>
      <c r="I7843" s="108">
        <v>653067</v>
      </c>
      <c r="J7843" s="108">
        <v>617169</v>
      </c>
      <c r="K7843" s="108"/>
      <c r="L7843" s="108">
        <f t="shared" si="2799"/>
        <v>167877</v>
      </c>
      <c r="M7843" s="108">
        <v>52877</v>
      </c>
      <c r="N7843" s="108">
        <v>60000</v>
      </c>
      <c r="O7843" s="108">
        <v>55000</v>
      </c>
      <c r="P7843" s="108">
        <f t="shared" si="2780"/>
        <v>167877</v>
      </c>
      <c r="Q7843" s="108">
        <f t="shared" si="2781"/>
        <v>27.201139396178359</v>
      </c>
      <c r="R7843" s="35"/>
    </row>
    <row r="7844" spans="1:18" s="28" customFormat="1" x14ac:dyDescent="0.3">
      <c r="A7844" s="44">
        <v>35</v>
      </c>
      <c r="B7844" s="40" t="s">
        <v>154</v>
      </c>
      <c r="C7844" s="44" t="s">
        <v>909</v>
      </c>
      <c r="D7844" s="44">
        <v>35020005</v>
      </c>
      <c r="E7844" s="49" t="s">
        <v>2692</v>
      </c>
      <c r="F7844" s="49" t="s">
        <v>0</v>
      </c>
      <c r="G7844" s="49" t="s">
        <v>0</v>
      </c>
      <c r="H7844" s="19" t="s">
        <v>16</v>
      </c>
      <c r="I7844" s="109">
        <f>SUM(I7845:I7852)</f>
        <v>2079295</v>
      </c>
      <c r="J7844" s="109">
        <f>SUM(J7845:J7852)</f>
        <v>247559</v>
      </c>
      <c r="K7844" s="109">
        <f>SUM(K7845:K7852)</f>
        <v>0</v>
      </c>
      <c r="L7844" s="109">
        <f t="shared" si="2799"/>
        <v>69895</v>
      </c>
      <c r="M7844" s="109">
        <f>SUM(M7845:M7852)</f>
        <v>1595</v>
      </c>
      <c r="N7844" s="109">
        <f t="shared" ref="N7844:O7844" si="2801">SUM(N7845:N7852)</f>
        <v>35300</v>
      </c>
      <c r="O7844" s="109">
        <f t="shared" si="2801"/>
        <v>33000</v>
      </c>
      <c r="P7844" s="109">
        <f t="shared" si="2780"/>
        <v>69895</v>
      </c>
      <c r="Q7844" s="109">
        <f t="shared" si="2781"/>
        <v>28.233673588922237</v>
      </c>
      <c r="R7844" s="35"/>
    </row>
    <row r="7845" spans="1:18" s="28" customFormat="1" x14ac:dyDescent="0.3">
      <c r="A7845" s="44">
        <v>35</v>
      </c>
      <c r="B7845" s="40" t="s">
        <v>154</v>
      </c>
      <c r="C7845" s="44" t="s">
        <v>909</v>
      </c>
      <c r="D7845" s="44">
        <v>35020005</v>
      </c>
      <c r="E7845" s="88" t="s">
        <v>3018</v>
      </c>
      <c r="F7845" s="44"/>
      <c r="G7845" s="81" t="s">
        <v>3073</v>
      </c>
      <c r="H7845" s="39" t="s">
        <v>17</v>
      </c>
      <c r="I7845" s="108">
        <v>44000</v>
      </c>
      <c r="J7845" s="108">
        <v>0</v>
      </c>
      <c r="K7845" s="108"/>
      <c r="L7845" s="108">
        <f t="shared" si="2799"/>
        <v>0</v>
      </c>
      <c r="M7845" s="108">
        <v>0</v>
      </c>
      <c r="N7845" s="108"/>
      <c r="O7845" s="108"/>
      <c r="P7845" s="108">
        <f t="shared" si="2780"/>
        <v>0</v>
      </c>
      <c r="Q7845" s="108" t="str">
        <f t="shared" si="2781"/>
        <v>-</v>
      </c>
      <c r="R7845" s="35"/>
    </row>
    <row r="7846" spans="1:18" s="28" customFormat="1" x14ac:dyDescent="0.3">
      <c r="A7846" s="44">
        <v>35</v>
      </c>
      <c r="B7846" s="40" t="s">
        <v>154</v>
      </c>
      <c r="C7846" s="44" t="s">
        <v>909</v>
      </c>
      <c r="D7846" s="44">
        <v>35020005</v>
      </c>
      <c r="E7846" s="88" t="s">
        <v>3031</v>
      </c>
      <c r="F7846" s="44"/>
      <c r="G7846" s="81" t="s">
        <v>3073</v>
      </c>
      <c r="H7846" s="39" t="s">
        <v>18</v>
      </c>
      <c r="I7846" s="108">
        <v>136259</v>
      </c>
      <c r="J7846" s="108">
        <v>116259</v>
      </c>
      <c r="K7846" s="108"/>
      <c r="L7846" s="108">
        <f t="shared" si="2799"/>
        <v>38000</v>
      </c>
      <c r="M7846" s="108">
        <v>0</v>
      </c>
      <c r="N7846" s="108">
        <v>20000</v>
      </c>
      <c r="O7846" s="108">
        <v>18000</v>
      </c>
      <c r="P7846" s="108">
        <f t="shared" ref="P7846:P7909" si="2802">K7846+L7846</f>
        <v>38000</v>
      </c>
      <c r="Q7846" s="108">
        <f t="shared" ref="Q7846:Q7909" si="2803">IF(J7846=0,"-",P7846/J7846*100)</f>
        <v>32.685641541730106</v>
      </c>
      <c r="R7846" s="35"/>
    </row>
    <row r="7847" spans="1:18" s="28" customFormat="1" x14ac:dyDescent="0.3">
      <c r="A7847" s="44">
        <v>35</v>
      </c>
      <c r="B7847" s="40" t="s">
        <v>154</v>
      </c>
      <c r="C7847" s="44" t="s">
        <v>909</v>
      </c>
      <c r="D7847" s="44">
        <v>35020005</v>
      </c>
      <c r="E7847" s="88" t="s">
        <v>3032</v>
      </c>
      <c r="F7847" s="44"/>
      <c r="G7847" s="81" t="s">
        <v>3073</v>
      </c>
      <c r="H7847" s="39" t="s">
        <v>19</v>
      </c>
      <c r="I7847" s="108">
        <v>90000</v>
      </c>
      <c r="J7847" s="108">
        <v>90000</v>
      </c>
      <c r="K7847" s="108"/>
      <c r="L7847" s="108">
        <f t="shared" si="2799"/>
        <v>18000</v>
      </c>
      <c r="M7847" s="108">
        <v>0</v>
      </c>
      <c r="N7847" s="108">
        <v>9000</v>
      </c>
      <c r="O7847" s="108">
        <v>9000</v>
      </c>
      <c r="P7847" s="108">
        <f t="shared" si="2802"/>
        <v>18000</v>
      </c>
      <c r="Q7847" s="108">
        <f t="shared" si="2803"/>
        <v>20</v>
      </c>
      <c r="R7847" s="35"/>
    </row>
    <row r="7848" spans="1:18" s="28" customFormat="1" x14ac:dyDescent="0.3">
      <c r="A7848" s="44">
        <v>35</v>
      </c>
      <c r="B7848" s="40" t="s">
        <v>154</v>
      </c>
      <c r="C7848" s="44" t="s">
        <v>909</v>
      </c>
      <c r="D7848" s="44">
        <v>35020005</v>
      </c>
      <c r="E7848" s="88" t="s">
        <v>3026</v>
      </c>
      <c r="F7848" s="44"/>
      <c r="G7848" s="81" t="s">
        <v>3073</v>
      </c>
      <c r="H7848" s="39" t="s">
        <v>20</v>
      </c>
      <c r="I7848" s="108">
        <v>63000</v>
      </c>
      <c r="J7848" s="108">
        <v>0</v>
      </c>
      <c r="K7848" s="108"/>
      <c r="L7848" s="108">
        <f t="shared" si="2799"/>
        <v>0</v>
      </c>
      <c r="M7848" s="108">
        <v>0</v>
      </c>
      <c r="N7848" s="108"/>
      <c r="O7848" s="108"/>
      <c r="P7848" s="108">
        <f t="shared" si="2802"/>
        <v>0</v>
      </c>
      <c r="Q7848" s="108" t="str">
        <f t="shared" si="2803"/>
        <v>-</v>
      </c>
      <c r="R7848" s="35"/>
    </row>
    <row r="7849" spans="1:18" s="28" customFormat="1" x14ac:dyDescent="0.3">
      <c r="A7849" s="44">
        <v>35</v>
      </c>
      <c r="B7849" s="40" t="s">
        <v>154</v>
      </c>
      <c r="C7849" s="44" t="s">
        <v>909</v>
      </c>
      <c r="D7849" s="44">
        <v>35020005</v>
      </c>
      <c r="E7849" s="88" t="s">
        <v>3034</v>
      </c>
      <c r="F7849" s="44"/>
      <c r="G7849" s="81" t="s">
        <v>3073</v>
      </c>
      <c r="H7849" s="39" t="s">
        <v>22</v>
      </c>
      <c r="I7849" s="108">
        <v>38000</v>
      </c>
      <c r="J7849" s="108">
        <v>0</v>
      </c>
      <c r="K7849" s="108"/>
      <c r="L7849" s="108">
        <f t="shared" si="2799"/>
        <v>0</v>
      </c>
      <c r="M7849" s="108">
        <v>0</v>
      </c>
      <c r="N7849" s="108"/>
      <c r="O7849" s="108"/>
      <c r="P7849" s="108">
        <f t="shared" si="2802"/>
        <v>0</v>
      </c>
      <c r="Q7849" s="108" t="str">
        <f t="shared" si="2803"/>
        <v>-</v>
      </c>
      <c r="R7849" s="35"/>
    </row>
    <row r="7850" spans="1:18" s="28" customFormat="1" x14ac:dyDescent="0.3">
      <c r="A7850" s="44">
        <v>35</v>
      </c>
      <c r="B7850" s="40" t="s">
        <v>154</v>
      </c>
      <c r="C7850" s="44" t="s">
        <v>909</v>
      </c>
      <c r="D7850" s="44">
        <v>35020005</v>
      </c>
      <c r="E7850" s="88" t="s">
        <v>3035</v>
      </c>
      <c r="F7850" s="44"/>
      <c r="G7850" s="81" t="s">
        <v>3073</v>
      </c>
      <c r="H7850" s="39" t="s">
        <v>23</v>
      </c>
      <c r="I7850" s="108">
        <v>32000</v>
      </c>
      <c r="J7850" s="108">
        <v>30000</v>
      </c>
      <c r="K7850" s="108"/>
      <c r="L7850" s="108">
        <f t="shared" si="2799"/>
        <v>8000</v>
      </c>
      <c r="M7850" s="108">
        <v>0</v>
      </c>
      <c r="N7850" s="108">
        <v>4000</v>
      </c>
      <c r="O7850" s="108">
        <v>4000</v>
      </c>
      <c r="P7850" s="108">
        <f t="shared" si="2802"/>
        <v>8000</v>
      </c>
      <c r="Q7850" s="108">
        <f t="shared" si="2803"/>
        <v>26.666666666666668</v>
      </c>
      <c r="R7850" s="35"/>
    </row>
    <row r="7851" spans="1:18" s="28" customFormat="1" x14ac:dyDescent="0.3">
      <c r="A7851" s="44">
        <v>35</v>
      </c>
      <c r="B7851" s="40" t="s">
        <v>154</v>
      </c>
      <c r="C7851" s="44" t="s">
        <v>909</v>
      </c>
      <c r="D7851" s="44">
        <v>35020005</v>
      </c>
      <c r="E7851" s="88" t="s">
        <v>3036</v>
      </c>
      <c r="F7851" s="44"/>
      <c r="G7851" s="81" t="s">
        <v>3073</v>
      </c>
      <c r="H7851" s="39" t="s">
        <v>24</v>
      </c>
      <c r="I7851" s="108">
        <v>54000</v>
      </c>
      <c r="J7851" s="108">
        <v>0</v>
      </c>
      <c r="K7851" s="108"/>
      <c r="L7851" s="108">
        <f t="shared" si="2799"/>
        <v>0</v>
      </c>
      <c r="M7851" s="108">
        <v>0</v>
      </c>
      <c r="N7851" s="108"/>
      <c r="O7851" s="108"/>
      <c r="P7851" s="108">
        <f t="shared" si="2802"/>
        <v>0</v>
      </c>
      <c r="Q7851" s="108" t="str">
        <f t="shared" si="2803"/>
        <v>-</v>
      </c>
      <c r="R7851" s="35"/>
    </row>
    <row r="7852" spans="1:18" s="28" customFormat="1" x14ac:dyDescent="0.3">
      <c r="A7852" s="43">
        <v>35</v>
      </c>
      <c r="B7852" s="41" t="s">
        <v>154</v>
      </c>
      <c r="C7852" s="43" t="s">
        <v>909</v>
      </c>
      <c r="D7852" s="43">
        <v>35020005</v>
      </c>
      <c r="E7852" s="43" t="s">
        <v>2693</v>
      </c>
      <c r="F7852" s="44" t="s">
        <v>0</v>
      </c>
      <c r="G7852" s="83" t="s">
        <v>0</v>
      </c>
      <c r="H7852" s="19" t="s">
        <v>25</v>
      </c>
      <c r="I7852" s="104">
        <f>SUM(I7853:I7855)</f>
        <v>1622036</v>
      </c>
      <c r="J7852" s="104">
        <f>SUM(J7853:J7855)</f>
        <v>11300</v>
      </c>
      <c r="K7852" s="104">
        <f>SUM(K7853:K7855)</f>
        <v>0</v>
      </c>
      <c r="L7852" s="104">
        <f t="shared" si="2799"/>
        <v>5895</v>
      </c>
      <c r="M7852" s="104">
        <f>SUM(M7853:M7855)</f>
        <v>1595</v>
      </c>
      <c r="N7852" s="104">
        <f t="shared" ref="N7852:O7852" si="2804">SUM(N7853:N7855)</f>
        <v>2300</v>
      </c>
      <c r="O7852" s="104">
        <f t="shared" si="2804"/>
        <v>2000</v>
      </c>
      <c r="P7852" s="104">
        <f t="shared" si="2802"/>
        <v>5895</v>
      </c>
      <c r="Q7852" s="104">
        <f t="shared" si="2803"/>
        <v>52.168141592920357</v>
      </c>
      <c r="R7852" s="35"/>
    </row>
    <row r="7853" spans="1:18" s="28" customFormat="1" x14ac:dyDescent="0.3">
      <c r="A7853" s="44">
        <v>35</v>
      </c>
      <c r="B7853" s="40" t="s">
        <v>154</v>
      </c>
      <c r="C7853" s="44" t="s">
        <v>909</v>
      </c>
      <c r="D7853" s="44">
        <v>35020005</v>
      </c>
      <c r="E7853" s="88" t="s">
        <v>3019</v>
      </c>
      <c r="F7853" s="44"/>
      <c r="G7853" s="81" t="s">
        <v>3073</v>
      </c>
      <c r="H7853" s="39" t="s">
        <v>25</v>
      </c>
      <c r="I7853" s="108">
        <v>1574036</v>
      </c>
      <c r="J7853" s="108">
        <v>300</v>
      </c>
      <c r="K7853" s="108"/>
      <c r="L7853" s="108">
        <f t="shared" si="2799"/>
        <v>0</v>
      </c>
      <c r="M7853" s="108">
        <v>0</v>
      </c>
      <c r="N7853" s="108"/>
      <c r="O7853" s="108"/>
      <c r="P7853" s="108">
        <f t="shared" si="2802"/>
        <v>0</v>
      </c>
      <c r="Q7853" s="108">
        <f t="shared" si="2803"/>
        <v>0</v>
      </c>
      <c r="R7853" s="35"/>
    </row>
    <row r="7854" spans="1:18" s="28" customFormat="1" x14ac:dyDescent="0.3">
      <c r="A7854" s="44">
        <v>35</v>
      </c>
      <c r="B7854" s="40" t="s">
        <v>154</v>
      </c>
      <c r="C7854" s="44" t="s">
        <v>909</v>
      </c>
      <c r="D7854" s="44">
        <v>35020005</v>
      </c>
      <c r="E7854" s="88" t="s">
        <v>3019</v>
      </c>
      <c r="F7854" s="40" t="s">
        <v>2833</v>
      </c>
      <c r="G7854" s="81" t="s">
        <v>3073</v>
      </c>
      <c r="H7854" s="39" t="s">
        <v>135</v>
      </c>
      <c r="I7854" s="108">
        <v>26000</v>
      </c>
      <c r="J7854" s="108">
        <v>8000</v>
      </c>
      <c r="K7854" s="108"/>
      <c r="L7854" s="108">
        <f t="shared" si="2799"/>
        <v>5895</v>
      </c>
      <c r="M7854" s="108">
        <v>1595</v>
      </c>
      <c r="N7854" s="108">
        <v>2300</v>
      </c>
      <c r="O7854" s="108">
        <v>2000</v>
      </c>
      <c r="P7854" s="108">
        <f t="shared" si="2802"/>
        <v>5895</v>
      </c>
      <c r="Q7854" s="108">
        <f t="shared" si="2803"/>
        <v>73.6875</v>
      </c>
      <c r="R7854" s="35"/>
    </row>
    <row r="7855" spans="1:18" s="28" customFormat="1" ht="20.399999999999999" x14ac:dyDescent="0.3">
      <c r="A7855" s="44">
        <v>35</v>
      </c>
      <c r="B7855" s="40" t="s">
        <v>154</v>
      </c>
      <c r="C7855" s="44" t="s">
        <v>909</v>
      </c>
      <c r="D7855" s="44">
        <v>35020005</v>
      </c>
      <c r="E7855" s="88" t="s">
        <v>3019</v>
      </c>
      <c r="F7855" s="40" t="s">
        <v>2834</v>
      </c>
      <c r="G7855" s="81" t="s">
        <v>3073</v>
      </c>
      <c r="H7855" s="39" t="s">
        <v>141</v>
      </c>
      <c r="I7855" s="108">
        <v>22000</v>
      </c>
      <c r="J7855" s="108">
        <v>3000</v>
      </c>
      <c r="K7855" s="108"/>
      <c r="L7855" s="108">
        <f t="shared" si="2799"/>
        <v>0</v>
      </c>
      <c r="M7855" s="108">
        <v>0</v>
      </c>
      <c r="N7855" s="108"/>
      <c r="O7855" s="108"/>
      <c r="P7855" s="108">
        <f t="shared" si="2802"/>
        <v>0</v>
      </c>
      <c r="Q7855" s="108">
        <f t="shared" si="2803"/>
        <v>0</v>
      </c>
      <c r="R7855" s="35"/>
    </row>
    <row r="7856" spans="1:18" s="34" customFormat="1" ht="20.399999999999999" x14ac:dyDescent="0.3">
      <c r="A7856" s="43" t="s">
        <v>0</v>
      </c>
      <c r="B7856" s="43" t="s">
        <v>0</v>
      </c>
      <c r="C7856" s="43" t="s">
        <v>0</v>
      </c>
      <c r="D7856" s="49" t="s">
        <v>0</v>
      </c>
      <c r="E7856" s="49" t="s">
        <v>0</v>
      </c>
      <c r="F7856" s="49" t="s">
        <v>0</v>
      </c>
      <c r="G7856" s="49" t="s">
        <v>0</v>
      </c>
      <c r="H7856" s="21" t="s">
        <v>35</v>
      </c>
      <c r="I7856" s="112">
        <f>SUM(I7857)</f>
        <v>122100</v>
      </c>
      <c r="J7856" s="112">
        <f>SUM(J7857)</f>
        <v>0</v>
      </c>
      <c r="K7856" s="112">
        <f>SUM(K7857)</f>
        <v>0</v>
      </c>
      <c r="L7856" s="112">
        <f t="shared" si="2799"/>
        <v>0</v>
      </c>
      <c r="M7856" s="112">
        <f>SUM(M7857)</f>
        <v>0</v>
      </c>
      <c r="N7856" s="112">
        <f t="shared" ref="N7856:O7856" si="2805">SUM(N7857)</f>
        <v>0</v>
      </c>
      <c r="O7856" s="112">
        <f t="shared" si="2805"/>
        <v>0</v>
      </c>
      <c r="P7856" s="112">
        <f t="shared" si="2802"/>
        <v>0</v>
      </c>
      <c r="Q7856" s="112" t="str">
        <f t="shared" si="2803"/>
        <v>-</v>
      </c>
      <c r="R7856" s="35"/>
    </row>
    <row r="7857" spans="1:18" s="28" customFormat="1" x14ac:dyDescent="0.3">
      <c r="A7857" s="44">
        <v>35</v>
      </c>
      <c r="B7857" s="40" t="s">
        <v>154</v>
      </c>
      <c r="C7857" s="44" t="s">
        <v>909</v>
      </c>
      <c r="D7857" s="44">
        <v>35020005</v>
      </c>
      <c r="E7857" s="49" t="s">
        <v>2694</v>
      </c>
      <c r="F7857" s="49" t="s">
        <v>0</v>
      </c>
      <c r="G7857" s="49" t="s">
        <v>0</v>
      </c>
      <c r="H7857" s="19" t="s">
        <v>27</v>
      </c>
      <c r="I7857" s="104">
        <f>SUM(I7858:I7859)</f>
        <v>122100</v>
      </c>
      <c r="J7857" s="104">
        <f>SUM(J7858:J7859)</f>
        <v>0</v>
      </c>
      <c r="K7857" s="104">
        <f>SUM(K7858:K7859)</f>
        <v>0</v>
      </c>
      <c r="L7857" s="104">
        <f t="shared" si="2799"/>
        <v>0</v>
      </c>
      <c r="M7857" s="104">
        <f>SUM(M7858:M7859)</f>
        <v>0</v>
      </c>
      <c r="N7857" s="104">
        <f t="shared" ref="N7857:O7857" si="2806">SUM(N7858:N7859)</f>
        <v>0</v>
      </c>
      <c r="O7857" s="104">
        <f t="shared" si="2806"/>
        <v>0</v>
      </c>
      <c r="P7857" s="104">
        <f t="shared" si="2802"/>
        <v>0</v>
      </c>
      <c r="Q7857" s="104" t="str">
        <f t="shared" si="2803"/>
        <v>-</v>
      </c>
      <c r="R7857" s="35"/>
    </row>
    <row r="7858" spans="1:18" s="28" customFormat="1" x14ac:dyDescent="0.3">
      <c r="A7858" s="44">
        <v>35</v>
      </c>
      <c r="B7858" s="40" t="s">
        <v>154</v>
      </c>
      <c r="C7858" s="44" t="s">
        <v>909</v>
      </c>
      <c r="D7858" s="44">
        <v>35020005</v>
      </c>
      <c r="E7858" s="88" t="s">
        <v>3023</v>
      </c>
      <c r="F7858" s="44"/>
      <c r="G7858" s="81" t="s">
        <v>3073</v>
      </c>
      <c r="H7858" s="39" t="s">
        <v>29</v>
      </c>
      <c r="I7858" s="108">
        <v>122000</v>
      </c>
      <c r="J7858" s="108">
        <v>0</v>
      </c>
      <c r="K7858" s="108"/>
      <c r="L7858" s="108">
        <f t="shared" si="2799"/>
        <v>0</v>
      </c>
      <c r="M7858" s="108">
        <v>0</v>
      </c>
      <c r="N7858" s="108"/>
      <c r="O7858" s="108"/>
      <c r="P7858" s="108">
        <f t="shared" si="2802"/>
        <v>0</v>
      </c>
      <c r="Q7858" s="108" t="str">
        <f t="shared" si="2803"/>
        <v>-</v>
      </c>
      <c r="R7858" s="35"/>
    </row>
    <row r="7859" spans="1:18" s="28" customFormat="1" x14ac:dyDescent="0.3">
      <c r="A7859" s="44">
        <v>35</v>
      </c>
      <c r="B7859" s="40" t="s">
        <v>154</v>
      </c>
      <c r="C7859" s="44" t="s">
        <v>909</v>
      </c>
      <c r="D7859" s="44">
        <v>35020005</v>
      </c>
      <c r="E7859" s="88" t="s">
        <v>3021</v>
      </c>
      <c r="F7859" s="44"/>
      <c r="G7859" s="81" t="s">
        <v>3073</v>
      </c>
      <c r="H7859" s="39" t="s">
        <v>34</v>
      </c>
      <c r="I7859" s="108">
        <v>100</v>
      </c>
      <c r="J7859" s="108">
        <v>0</v>
      </c>
      <c r="K7859" s="108"/>
      <c r="L7859" s="108">
        <f t="shared" si="2799"/>
        <v>0</v>
      </c>
      <c r="M7859" s="108">
        <v>0</v>
      </c>
      <c r="N7859" s="108"/>
      <c r="O7859" s="108"/>
      <c r="P7859" s="108">
        <f t="shared" si="2802"/>
        <v>0</v>
      </c>
      <c r="Q7859" s="108" t="str">
        <f t="shared" si="2803"/>
        <v>-</v>
      </c>
      <c r="R7859" s="35"/>
    </row>
    <row r="7860" spans="1:18" s="34" customFormat="1" ht="20.399999999999999" x14ac:dyDescent="0.3">
      <c r="A7860" s="43" t="s">
        <v>0</v>
      </c>
      <c r="B7860" s="43" t="s">
        <v>0</v>
      </c>
      <c r="C7860" s="43" t="s">
        <v>0</v>
      </c>
      <c r="D7860" s="49" t="s">
        <v>0</v>
      </c>
      <c r="E7860" s="49" t="s">
        <v>0</v>
      </c>
      <c r="F7860" s="49" t="s">
        <v>0</v>
      </c>
      <c r="G7860" s="49" t="s">
        <v>0</v>
      </c>
      <c r="H7860" s="21" t="s">
        <v>45</v>
      </c>
      <c r="I7860" s="112">
        <f t="shared" ref="I7860:O7861" si="2807">SUM(I7861)</f>
        <v>10133</v>
      </c>
      <c r="J7860" s="112">
        <f t="shared" si="2807"/>
        <v>9371</v>
      </c>
      <c r="K7860" s="112">
        <f t="shared" si="2807"/>
        <v>0</v>
      </c>
      <c r="L7860" s="112">
        <f t="shared" si="2799"/>
        <v>4264</v>
      </c>
      <c r="M7860" s="112">
        <f t="shared" si="2807"/>
        <v>1603</v>
      </c>
      <c r="N7860" s="112">
        <f t="shared" si="2807"/>
        <v>1326</v>
      </c>
      <c r="O7860" s="112">
        <f t="shared" si="2807"/>
        <v>1335</v>
      </c>
      <c r="P7860" s="112">
        <f t="shared" si="2802"/>
        <v>4264</v>
      </c>
      <c r="Q7860" s="112">
        <f t="shared" si="2803"/>
        <v>45.50208088784548</v>
      </c>
      <c r="R7860" s="35"/>
    </row>
    <row r="7861" spans="1:18" s="28" customFormat="1" x14ac:dyDescent="0.3">
      <c r="A7861" s="44">
        <v>35</v>
      </c>
      <c r="B7861" s="40" t="s">
        <v>154</v>
      </c>
      <c r="C7861" s="44" t="s">
        <v>909</v>
      </c>
      <c r="D7861" s="44">
        <v>35020005</v>
      </c>
      <c r="E7861" s="49" t="s">
        <v>2703</v>
      </c>
      <c r="F7861" s="49" t="s">
        <v>0</v>
      </c>
      <c r="G7861" s="49" t="s">
        <v>0</v>
      </c>
      <c r="H7861" s="19" t="s">
        <v>42</v>
      </c>
      <c r="I7861" s="104">
        <f t="shared" si="2807"/>
        <v>10133</v>
      </c>
      <c r="J7861" s="104">
        <f t="shared" si="2807"/>
        <v>9371</v>
      </c>
      <c r="K7861" s="104">
        <f t="shared" si="2807"/>
        <v>0</v>
      </c>
      <c r="L7861" s="104">
        <f t="shared" si="2799"/>
        <v>4264</v>
      </c>
      <c r="M7861" s="104">
        <f t="shared" si="2807"/>
        <v>1603</v>
      </c>
      <c r="N7861" s="104">
        <f t="shared" si="2807"/>
        <v>1326</v>
      </c>
      <c r="O7861" s="104">
        <f t="shared" si="2807"/>
        <v>1335</v>
      </c>
      <c r="P7861" s="104">
        <f t="shared" si="2802"/>
        <v>4264</v>
      </c>
      <c r="Q7861" s="104">
        <f t="shared" si="2803"/>
        <v>45.50208088784548</v>
      </c>
      <c r="R7861" s="35"/>
    </row>
    <row r="7862" spans="1:18" s="28" customFormat="1" x14ac:dyDescent="0.3">
      <c r="A7862" s="44">
        <v>35</v>
      </c>
      <c r="B7862" s="40" t="s">
        <v>154</v>
      </c>
      <c r="C7862" s="44" t="s">
        <v>909</v>
      </c>
      <c r="D7862" s="44">
        <v>35020005</v>
      </c>
      <c r="E7862" s="88" t="s">
        <v>3046</v>
      </c>
      <c r="F7862" s="44"/>
      <c r="G7862" s="81" t="s">
        <v>3073</v>
      </c>
      <c r="H7862" s="39" t="s">
        <v>44</v>
      </c>
      <c r="I7862" s="108">
        <v>10133</v>
      </c>
      <c r="J7862" s="108">
        <v>9371</v>
      </c>
      <c r="K7862" s="108"/>
      <c r="L7862" s="108">
        <f t="shared" si="2799"/>
        <v>4264</v>
      </c>
      <c r="M7862" s="108">
        <v>1603</v>
      </c>
      <c r="N7862" s="108">
        <v>1326</v>
      </c>
      <c r="O7862" s="108">
        <v>1335</v>
      </c>
      <c r="P7862" s="108">
        <f t="shared" si="2802"/>
        <v>4264</v>
      </c>
      <c r="Q7862" s="108">
        <f t="shared" si="2803"/>
        <v>45.50208088784548</v>
      </c>
      <c r="R7862" s="35"/>
    </row>
    <row r="7863" spans="1:18" s="34" customFormat="1" ht="20.399999999999999" x14ac:dyDescent="0.3">
      <c r="A7863" s="43" t="s">
        <v>0</v>
      </c>
      <c r="B7863" s="43" t="s">
        <v>0</v>
      </c>
      <c r="C7863" s="43" t="s">
        <v>0</v>
      </c>
      <c r="D7863" s="49" t="s">
        <v>0</v>
      </c>
      <c r="E7863" s="49" t="s">
        <v>0</v>
      </c>
      <c r="F7863" s="49" t="s">
        <v>0</v>
      </c>
      <c r="G7863" s="49" t="s">
        <v>0</v>
      </c>
      <c r="H7863" s="21" t="s">
        <v>53</v>
      </c>
      <c r="I7863" s="112">
        <f>SUM(I7864)</f>
        <v>235800</v>
      </c>
      <c r="J7863" s="112">
        <f>SUM(J7864)</f>
        <v>25000</v>
      </c>
      <c r="K7863" s="112">
        <f>SUM(K7864)</f>
        <v>0</v>
      </c>
      <c r="L7863" s="112">
        <f t="shared" si="2799"/>
        <v>12000</v>
      </c>
      <c r="M7863" s="112">
        <f>SUM(M7864)</f>
        <v>0</v>
      </c>
      <c r="N7863" s="112">
        <f t="shared" ref="N7863:O7863" si="2808">SUM(N7864)</f>
        <v>0</v>
      </c>
      <c r="O7863" s="112">
        <f t="shared" si="2808"/>
        <v>12000</v>
      </c>
      <c r="P7863" s="112">
        <f t="shared" si="2802"/>
        <v>12000</v>
      </c>
      <c r="Q7863" s="112">
        <f t="shared" si="2803"/>
        <v>48</v>
      </c>
      <c r="R7863" s="35"/>
    </row>
    <row r="7864" spans="1:18" s="28" customFormat="1" x14ac:dyDescent="0.3">
      <c r="A7864" s="44">
        <v>35</v>
      </c>
      <c r="B7864" s="40" t="s">
        <v>154</v>
      </c>
      <c r="C7864" s="44" t="s">
        <v>909</v>
      </c>
      <c r="D7864" s="44">
        <v>35020005</v>
      </c>
      <c r="E7864" s="49" t="s">
        <v>2696</v>
      </c>
      <c r="F7864" s="49" t="s">
        <v>0</v>
      </c>
      <c r="G7864" s="49" t="s">
        <v>0</v>
      </c>
      <c r="H7864" s="19" t="s">
        <v>46</v>
      </c>
      <c r="I7864" s="104">
        <f>SUM(I7865:I7866)</f>
        <v>235800</v>
      </c>
      <c r="J7864" s="104">
        <f>SUM(J7865:J7866)</f>
        <v>25000</v>
      </c>
      <c r="K7864" s="104">
        <f>SUM(K7865:K7866)</f>
        <v>0</v>
      </c>
      <c r="L7864" s="104">
        <f t="shared" si="2799"/>
        <v>12000</v>
      </c>
      <c r="M7864" s="104">
        <f>SUM(M7865:M7866)</f>
        <v>0</v>
      </c>
      <c r="N7864" s="104">
        <f t="shared" ref="N7864:O7864" si="2809">SUM(N7865:N7866)</f>
        <v>0</v>
      </c>
      <c r="O7864" s="104">
        <f t="shared" si="2809"/>
        <v>12000</v>
      </c>
      <c r="P7864" s="104">
        <f t="shared" si="2802"/>
        <v>12000</v>
      </c>
      <c r="Q7864" s="104">
        <f t="shared" si="2803"/>
        <v>48</v>
      </c>
      <c r="R7864" s="35"/>
    </row>
    <row r="7865" spans="1:18" s="28" customFormat="1" x14ac:dyDescent="0.3">
      <c r="A7865" s="44">
        <v>35</v>
      </c>
      <c r="B7865" s="40" t="s">
        <v>154</v>
      </c>
      <c r="C7865" s="44" t="s">
        <v>909</v>
      </c>
      <c r="D7865" s="44">
        <v>35020005</v>
      </c>
      <c r="E7865" s="88" t="s">
        <v>3022</v>
      </c>
      <c r="F7865" s="44"/>
      <c r="G7865" s="81" t="s">
        <v>3073</v>
      </c>
      <c r="H7865" s="39" t="s">
        <v>49</v>
      </c>
      <c r="I7865" s="108">
        <v>235700</v>
      </c>
      <c r="J7865" s="108">
        <v>25000</v>
      </c>
      <c r="K7865" s="108"/>
      <c r="L7865" s="108">
        <f t="shared" si="2799"/>
        <v>12000</v>
      </c>
      <c r="M7865" s="108">
        <v>0</v>
      </c>
      <c r="N7865" s="108"/>
      <c r="O7865" s="108">
        <v>12000</v>
      </c>
      <c r="P7865" s="108">
        <f t="shared" si="2802"/>
        <v>12000</v>
      </c>
      <c r="Q7865" s="108">
        <f t="shared" si="2803"/>
        <v>48</v>
      </c>
      <c r="R7865" s="35"/>
    </row>
    <row r="7866" spans="1:18" s="28" customFormat="1" x14ac:dyDescent="0.3">
      <c r="A7866" s="44">
        <v>35</v>
      </c>
      <c r="B7866" s="40" t="s">
        <v>154</v>
      </c>
      <c r="C7866" s="44" t="s">
        <v>909</v>
      </c>
      <c r="D7866" s="44">
        <v>35020005</v>
      </c>
      <c r="E7866" s="88" t="s">
        <v>3025</v>
      </c>
      <c r="F7866" s="44"/>
      <c r="G7866" s="81" t="s">
        <v>3073</v>
      </c>
      <c r="H7866" s="39" t="s">
        <v>51</v>
      </c>
      <c r="I7866" s="108">
        <v>100</v>
      </c>
      <c r="J7866" s="108">
        <v>0</v>
      </c>
      <c r="K7866" s="108"/>
      <c r="L7866" s="108">
        <f t="shared" si="2799"/>
        <v>0</v>
      </c>
      <c r="M7866" s="108">
        <v>0</v>
      </c>
      <c r="N7866" s="108"/>
      <c r="O7866" s="108"/>
      <c r="P7866" s="108">
        <f t="shared" si="2802"/>
        <v>0</v>
      </c>
      <c r="Q7866" s="108" t="str">
        <f t="shared" si="2803"/>
        <v>-</v>
      </c>
      <c r="R7866" s="35"/>
    </row>
    <row r="7867" spans="1:18" s="34" customFormat="1" ht="20.399999999999999" x14ac:dyDescent="0.3">
      <c r="A7867" s="43" t="s">
        <v>0</v>
      </c>
      <c r="B7867" s="43" t="s">
        <v>0</v>
      </c>
      <c r="C7867" s="43" t="s">
        <v>0</v>
      </c>
      <c r="D7867" s="49" t="s">
        <v>0</v>
      </c>
      <c r="E7867" s="49" t="s">
        <v>0</v>
      </c>
      <c r="F7867" s="49" t="s">
        <v>0</v>
      </c>
      <c r="G7867" s="49" t="s">
        <v>0</v>
      </c>
      <c r="H7867" s="21" t="s">
        <v>61</v>
      </c>
      <c r="I7867" s="112">
        <f t="shared" ref="I7867:O7868" si="2810">SUM(I7868)</f>
        <v>525004</v>
      </c>
      <c r="J7867" s="112">
        <f t="shared" si="2810"/>
        <v>400003</v>
      </c>
      <c r="K7867" s="112">
        <f t="shared" si="2810"/>
        <v>0</v>
      </c>
      <c r="L7867" s="112">
        <f t="shared" si="2799"/>
        <v>125001</v>
      </c>
      <c r="M7867" s="112">
        <f t="shared" si="2810"/>
        <v>41667</v>
      </c>
      <c r="N7867" s="112">
        <f t="shared" si="2810"/>
        <v>41667</v>
      </c>
      <c r="O7867" s="112">
        <f t="shared" si="2810"/>
        <v>41667</v>
      </c>
      <c r="P7867" s="112">
        <f t="shared" si="2802"/>
        <v>125001</v>
      </c>
      <c r="Q7867" s="112">
        <f t="shared" si="2803"/>
        <v>31.250015624882817</v>
      </c>
      <c r="R7867" s="35"/>
    </row>
    <row r="7868" spans="1:18" s="28" customFormat="1" x14ac:dyDescent="0.3">
      <c r="A7868" s="44">
        <v>35</v>
      </c>
      <c r="B7868" s="40" t="s">
        <v>154</v>
      </c>
      <c r="C7868" s="44" t="s">
        <v>909</v>
      </c>
      <c r="D7868" s="44">
        <v>35020005</v>
      </c>
      <c r="E7868" s="49" t="s">
        <v>2704</v>
      </c>
      <c r="F7868" s="49" t="s">
        <v>0</v>
      </c>
      <c r="G7868" s="49" t="s">
        <v>0</v>
      </c>
      <c r="H7868" s="19" t="s">
        <v>58</v>
      </c>
      <c r="I7868" s="104">
        <f t="shared" si="2810"/>
        <v>525004</v>
      </c>
      <c r="J7868" s="104">
        <f t="shared" si="2810"/>
        <v>400003</v>
      </c>
      <c r="K7868" s="104">
        <f t="shared" si="2810"/>
        <v>0</v>
      </c>
      <c r="L7868" s="104">
        <f t="shared" si="2799"/>
        <v>125001</v>
      </c>
      <c r="M7868" s="104">
        <f t="shared" si="2810"/>
        <v>41667</v>
      </c>
      <c r="N7868" s="104">
        <f t="shared" si="2810"/>
        <v>41667</v>
      </c>
      <c r="O7868" s="104">
        <f t="shared" si="2810"/>
        <v>41667</v>
      </c>
      <c r="P7868" s="104">
        <f t="shared" si="2802"/>
        <v>125001</v>
      </c>
      <c r="Q7868" s="104">
        <f t="shared" si="2803"/>
        <v>31.250015624882817</v>
      </c>
      <c r="R7868" s="35"/>
    </row>
    <row r="7869" spans="1:18" s="28" customFormat="1" x14ac:dyDescent="0.3">
      <c r="A7869" s="44">
        <v>35</v>
      </c>
      <c r="B7869" s="40" t="s">
        <v>154</v>
      </c>
      <c r="C7869" s="44" t="s">
        <v>909</v>
      </c>
      <c r="D7869" s="44">
        <v>35020005</v>
      </c>
      <c r="E7869" s="88" t="s">
        <v>3048</v>
      </c>
      <c r="F7869" s="44"/>
      <c r="G7869" s="81" t="s">
        <v>3073</v>
      </c>
      <c r="H7869" s="39" t="s">
        <v>60</v>
      </c>
      <c r="I7869" s="108">
        <v>525004</v>
      </c>
      <c r="J7869" s="108">
        <v>400003</v>
      </c>
      <c r="K7869" s="108"/>
      <c r="L7869" s="108">
        <f t="shared" si="2799"/>
        <v>125001</v>
      </c>
      <c r="M7869" s="108">
        <v>41667</v>
      </c>
      <c r="N7869" s="108">
        <v>41667</v>
      </c>
      <c r="O7869" s="108">
        <v>41667</v>
      </c>
      <c r="P7869" s="108">
        <f t="shared" si="2802"/>
        <v>125001</v>
      </c>
      <c r="Q7869" s="108">
        <f t="shared" si="2803"/>
        <v>31.250015624882817</v>
      </c>
      <c r="R7869" s="35"/>
    </row>
    <row r="7870" spans="1:18" s="34" customFormat="1" x14ac:dyDescent="0.3">
      <c r="A7870" s="49" t="s">
        <v>0</v>
      </c>
      <c r="B7870" s="49" t="s">
        <v>0</v>
      </c>
      <c r="C7870" s="49" t="s">
        <v>0</v>
      </c>
      <c r="D7870" s="49" t="s">
        <v>0</v>
      </c>
      <c r="E7870" s="49" t="s">
        <v>0</v>
      </c>
      <c r="F7870" s="49" t="s">
        <v>0</v>
      </c>
      <c r="G7870" s="49" t="s">
        <v>0</v>
      </c>
      <c r="H7870" s="21" t="s">
        <v>1996</v>
      </c>
      <c r="I7870" s="112">
        <f>SUM(I7833,I7856,I7860,I7863,I7867)</f>
        <v>10465053</v>
      </c>
      <c r="J7870" s="112">
        <f>SUM(J7833,J7856,J7860,J7863,J7867)</f>
        <v>7786856</v>
      </c>
      <c r="K7870" s="112">
        <f>SUM(K7833,K7856,K7860,K7863,K7867)</f>
        <v>0</v>
      </c>
      <c r="L7870" s="112">
        <f t="shared" si="2799"/>
        <v>2024909</v>
      </c>
      <c r="M7870" s="112">
        <f>SUM(M7833,M7856,M7860,M7863,M7867)</f>
        <v>633614</v>
      </c>
      <c r="N7870" s="112">
        <f t="shared" ref="N7870:O7870" si="2811">SUM(N7833,N7856,N7860,N7863,N7867)</f>
        <v>693293</v>
      </c>
      <c r="O7870" s="112">
        <f t="shared" si="2811"/>
        <v>698002</v>
      </c>
      <c r="P7870" s="112">
        <f t="shared" si="2802"/>
        <v>2024909</v>
      </c>
      <c r="Q7870" s="112">
        <f t="shared" si="2803"/>
        <v>26.004192192587102</v>
      </c>
      <c r="R7870" s="35"/>
    </row>
    <row r="7871" spans="1:18" s="38" customFormat="1" ht="15" thickBot="1" x14ac:dyDescent="0.35">
      <c r="A7871" s="81" t="s">
        <v>0</v>
      </c>
      <c r="B7871" s="81" t="s">
        <v>0</v>
      </c>
      <c r="C7871" s="81" t="s">
        <v>0</v>
      </c>
      <c r="D7871" s="81" t="s">
        <v>0</v>
      </c>
      <c r="E7871" s="81" t="s">
        <v>0</v>
      </c>
      <c r="F7871" s="81" t="s">
        <v>0</v>
      </c>
      <c r="G7871" s="81" t="s">
        <v>0</v>
      </c>
      <c r="H7871" s="16" t="s">
        <v>152</v>
      </c>
      <c r="I7871" s="104">
        <v>152</v>
      </c>
      <c r="J7871" s="104">
        <v>152</v>
      </c>
      <c r="K7871" s="104"/>
      <c r="L7871" s="104"/>
      <c r="M7871" s="104"/>
      <c r="N7871" s="104"/>
      <c r="O7871" s="104"/>
      <c r="P7871" s="104"/>
      <c r="Q7871" s="104"/>
      <c r="R7871" s="35"/>
    </row>
    <row r="7872" spans="1:18" s="34" customFormat="1" ht="31.2" thickBot="1" x14ac:dyDescent="0.35">
      <c r="A7872" s="127" t="s">
        <v>0</v>
      </c>
      <c r="B7872" s="127" t="s">
        <v>0</v>
      </c>
      <c r="C7872" s="127" t="s">
        <v>0</v>
      </c>
      <c r="D7872" s="127" t="s">
        <v>0</v>
      </c>
      <c r="E7872" s="127" t="s">
        <v>0</v>
      </c>
      <c r="F7872" s="127" t="s">
        <v>0</v>
      </c>
      <c r="G7872" s="127" t="s">
        <v>0</v>
      </c>
      <c r="H7872" s="29" t="s">
        <v>63</v>
      </c>
      <c r="I7872" s="124" t="s">
        <v>3013</v>
      </c>
      <c r="J7872" s="124" t="s">
        <v>2</v>
      </c>
      <c r="K7872" s="124" t="s">
        <v>3097</v>
      </c>
      <c r="L7872" s="124" t="s">
        <v>3097</v>
      </c>
      <c r="M7872" s="124" t="s">
        <v>3098</v>
      </c>
      <c r="N7872" s="124" t="s">
        <v>3099</v>
      </c>
      <c r="O7872" s="124" t="s">
        <v>3100</v>
      </c>
      <c r="P7872" s="124" t="s">
        <v>3097</v>
      </c>
      <c r="Q7872" s="126" t="s">
        <v>3101</v>
      </c>
      <c r="R7872" s="35"/>
    </row>
    <row r="7873" spans="1:18" s="38" customFormat="1" x14ac:dyDescent="0.3">
      <c r="A7873" s="128"/>
      <c r="B7873" s="128"/>
      <c r="C7873" s="128"/>
      <c r="D7873" s="128"/>
      <c r="E7873" s="128"/>
      <c r="F7873" s="128"/>
      <c r="G7873" s="128"/>
      <c r="H7873" s="10" t="s">
        <v>0</v>
      </c>
      <c r="I7873" s="103">
        <v>1</v>
      </c>
      <c r="J7873" s="103">
        <v>2</v>
      </c>
      <c r="K7873" s="103">
        <v>3</v>
      </c>
      <c r="L7873" s="103" t="s">
        <v>3</v>
      </c>
      <c r="M7873" s="103">
        <v>5</v>
      </c>
      <c r="N7873" s="103">
        <v>6</v>
      </c>
      <c r="O7873" s="103">
        <v>7</v>
      </c>
      <c r="P7873" s="103" t="s">
        <v>3102</v>
      </c>
      <c r="Q7873" s="103">
        <v>9</v>
      </c>
      <c r="R7873" s="35"/>
    </row>
    <row r="7874" spans="1:18" s="28" customFormat="1" x14ac:dyDescent="0.3">
      <c r="A7874" s="128"/>
      <c r="B7874" s="128"/>
      <c r="C7874" s="128"/>
      <c r="D7874" s="128"/>
      <c r="E7874" s="128"/>
      <c r="F7874" s="128"/>
      <c r="G7874" s="128"/>
      <c r="H7874" s="2" t="s">
        <v>101</v>
      </c>
      <c r="I7874" s="110">
        <f>SUM(I7870)</f>
        <v>10465053</v>
      </c>
      <c r="J7874" s="110">
        <f>SUM(J7870)</f>
        <v>7786856</v>
      </c>
      <c r="K7874" s="110">
        <f>SUM(K7870)</f>
        <v>0</v>
      </c>
      <c r="L7874" s="110">
        <f t="shared" si="2799"/>
        <v>2024909</v>
      </c>
      <c r="M7874" s="110">
        <f>SUM(M7870)</f>
        <v>633614</v>
      </c>
      <c r="N7874" s="110">
        <f t="shared" ref="N7874:O7874" si="2812">SUM(N7870)</f>
        <v>693293</v>
      </c>
      <c r="O7874" s="110">
        <f t="shared" si="2812"/>
        <v>698002</v>
      </c>
      <c r="P7874" s="110">
        <f t="shared" si="2802"/>
        <v>2024909</v>
      </c>
      <c r="Q7874" s="110">
        <f t="shared" si="2803"/>
        <v>26.004192192587102</v>
      </c>
      <c r="R7874" s="35"/>
    </row>
    <row r="7875" spans="1:18" s="28" customFormat="1" x14ac:dyDescent="0.3">
      <c r="A7875" s="128"/>
      <c r="B7875" s="128"/>
      <c r="C7875" s="128"/>
      <c r="D7875" s="128"/>
      <c r="E7875" s="128"/>
      <c r="F7875" s="128"/>
      <c r="G7875" s="128"/>
      <c r="H7875" s="3" t="s">
        <v>62</v>
      </c>
      <c r="I7875" s="105">
        <f>SUM(I7874)</f>
        <v>10465053</v>
      </c>
      <c r="J7875" s="105">
        <f>SUM(J7874)</f>
        <v>7786856</v>
      </c>
      <c r="K7875" s="105">
        <f>SUM(K7874)</f>
        <v>0</v>
      </c>
      <c r="L7875" s="105">
        <f t="shared" si="2799"/>
        <v>2024909</v>
      </c>
      <c r="M7875" s="105">
        <f>SUM(M7874)</f>
        <v>633614</v>
      </c>
      <c r="N7875" s="105">
        <f t="shared" ref="N7875:O7875" si="2813">SUM(N7874)</f>
        <v>693293</v>
      </c>
      <c r="O7875" s="105">
        <f t="shared" si="2813"/>
        <v>698002</v>
      </c>
      <c r="P7875" s="105">
        <f t="shared" si="2802"/>
        <v>2024909</v>
      </c>
      <c r="Q7875" s="105">
        <f t="shared" si="2803"/>
        <v>26.004192192587102</v>
      </c>
      <c r="R7875" s="35"/>
    </row>
    <row r="7876" spans="1:18" s="38" customFormat="1" x14ac:dyDescent="0.3">
      <c r="A7876" s="129"/>
      <c r="B7876" s="129"/>
      <c r="C7876" s="129"/>
      <c r="D7876" s="129"/>
      <c r="E7876" s="129"/>
      <c r="F7876" s="129"/>
      <c r="G7876" s="129"/>
      <c r="I7876" s="100"/>
      <c r="J7876" s="100"/>
      <c r="K7876" s="100"/>
      <c r="L7876" s="100"/>
      <c r="M7876" s="100"/>
      <c r="N7876" s="100"/>
      <c r="O7876" s="100"/>
      <c r="P7876" s="100"/>
      <c r="Q7876" s="100"/>
      <c r="R7876" s="35"/>
    </row>
    <row r="7877" spans="1:18" s="38" customFormat="1" ht="15" thickBot="1" x14ac:dyDescent="0.35">
      <c r="A7877" s="81" t="s">
        <v>0</v>
      </c>
      <c r="B7877" s="81" t="s">
        <v>0</v>
      </c>
      <c r="C7877" s="81" t="s">
        <v>0</v>
      </c>
      <c r="D7877" s="81" t="s">
        <v>0</v>
      </c>
      <c r="E7877" s="81" t="s">
        <v>0</v>
      </c>
      <c r="F7877" s="81" t="s">
        <v>0</v>
      </c>
      <c r="G7877" s="81" t="s">
        <v>0</v>
      </c>
      <c r="H7877" s="37" t="s">
        <v>0</v>
      </c>
      <c r="I7877" s="106"/>
      <c r="J7877" s="106"/>
      <c r="K7877" s="106"/>
      <c r="L7877" s="106"/>
      <c r="M7877" s="106"/>
      <c r="N7877" s="106"/>
      <c r="O7877" s="106"/>
      <c r="P7877" s="106"/>
      <c r="Q7877" s="106"/>
      <c r="R7877" s="35"/>
    </row>
    <row r="7878" spans="1:18" s="34" customFormat="1" ht="31.2" thickBot="1" x14ac:dyDescent="0.35">
      <c r="A7878" s="45" t="s">
        <v>112</v>
      </c>
      <c r="B7878" s="45" t="s">
        <v>113</v>
      </c>
      <c r="C7878" s="45" t="s">
        <v>114</v>
      </c>
      <c r="D7878" s="46" t="s">
        <v>0</v>
      </c>
      <c r="E7878" s="45" t="s">
        <v>3014</v>
      </c>
      <c r="F7878" s="45" t="s">
        <v>115</v>
      </c>
      <c r="G7878" s="45" t="s">
        <v>116</v>
      </c>
      <c r="H7878" s="29" t="s">
        <v>1</v>
      </c>
      <c r="I7878" s="124" t="s">
        <v>3013</v>
      </c>
      <c r="J7878" s="124" t="s">
        <v>2</v>
      </c>
      <c r="K7878" s="124" t="s">
        <v>3097</v>
      </c>
      <c r="L7878" s="124" t="s">
        <v>3097</v>
      </c>
      <c r="M7878" s="124" t="s">
        <v>3098</v>
      </c>
      <c r="N7878" s="124" t="s">
        <v>3099</v>
      </c>
      <c r="O7878" s="124" t="s">
        <v>3100</v>
      </c>
      <c r="P7878" s="124" t="s">
        <v>3097</v>
      </c>
      <c r="Q7878" s="126" t="s">
        <v>3101</v>
      </c>
      <c r="R7878" s="35"/>
    </row>
    <row r="7879" spans="1:18" s="38" customFormat="1" x14ac:dyDescent="0.3">
      <c r="A7879" s="50" t="s">
        <v>0</v>
      </c>
      <c r="B7879" s="50" t="s">
        <v>0</v>
      </c>
      <c r="C7879" s="50" t="s">
        <v>0</v>
      </c>
      <c r="D7879" s="51" t="s">
        <v>0</v>
      </c>
      <c r="E7879" s="51" t="s">
        <v>0</v>
      </c>
      <c r="F7879" s="86" t="s">
        <v>0</v>
      </c>
      <c r="G7879" s="87" t="s">
        <v>0</v>
      </c>
      <c r="H7879" s="8" t="s">
        <v>0</v>
      </c>
      <c r="I7879" s="103">
        <v>1</v>
      </c>
      <c r="J7879" s="103">
        <v>2</v>
      </c>
      <c r="K7879" s="103">
        <v>3</v>
      </c>
      <c r="L7879" s="103" t="s">
        <v>3</v>
      </c>
      <c r="M7879" s="103">
        <v>5</v>
      </c>
      <c r="N7879" s="103">
        <v>6</v>
      </c>
      <c r="O7879" s="103">
        <v>7</v>
      </c>
      <c r="P7879" s="103" t="s">
        <v>3102</v>
      </c>
      <c r="Q7879" s="103">
        <v>9</v>
      </c>
      <c r="R7879" s="35"/>
    </row>
    <row r="7880" spans="1:18" s="38" customFormat="1" x14ac:dyDescent="0.3">
      <c r="A7880" s="41">
        <v>35</v>
      </c>
      <c r="B7880" s="41" t="s">
        <v>154</v>
      </c>
      <c r="C7880" s="40" t="s">
        <v>920</v>
      </c>
      <c r="D7880" s="40">
        <v>35020006</v>
      </c>
      <c r="E7880" s="52" t="s">
        <v>0</v>
      </c>
      <c r="F7880" s="52" t="s">
        <v>0</v>
      </c>
      <c r="G7880" s="52" t="s">
        <v>0</v>
      </c>
      <c r="H7880" s="16" t="s">
        <v>1997</v>
      </c>
      <c r="I7880" s="102"/>
      <c r="J7880" s="102"/>
      <c r="K7880" s="102"/>
      <c r="L7880" s="102">
        <f t="shared" si="2799"/>
        <v>0</v>
      </c>
      <c r="M7880" s="102">
        <v>0</v>
      </c>
      <c r="N7880" s="102"/>
      <c r="O7880" s="102"/>
      <c r="P7880" s="102">
        <f t="shared" si="2802"/>
        <v>0</v>
      </c>
      <c r="Q7880" s="102" t="str">
        <f t="shared" si="2803"/>
        <v>-</v>
      </c>
      <c r="R7880" s="35"/>
    </row>
    <row r="7881" spans="1:18" s="34" customFormat="1" ht="20.399999999999999" x14ac:dyDescent="0.3">
      <c r="A7881" s="43" t="s">
        <v>0</v>
      </c>
      <c r="B7881" s="43" t="s">
        <v>0</v>
      </c>
      <c r="C7881" s="43" t="s">
        <v>0</v>
      </c>
      <c r="D7881" s="49" t="s">
        <v>0</v>
      </c>
      <c r="E7881" s="49" t="s">
        <v>0</v>
      </c>
      <c r="F7881" s="49" t="s">
        <v>0</v>
      </c>
      <c r="G7881" s="49" t="s">
        <v>0</v>
      </c>
      <c r="H7881" s="21" t="s">
        <v>26</v>
      </c>
      <c r="I7881" s="112">
        <f>SUM(I7882,I7890,I7892)</f>
        <v>5609305</v>
      </c>
      <c r="J7881" s="112">
        <f>SUM(J7882,J7890,J7892)</f>
        <v>5259305</v>
      </c>
      <c r="K7881" s="112">
        <f>SUM(K7882,K7890,K7892)</f>
        <v>0</v>
      </c>
      <c r="L7881" s="112">
        <f t="shared" si="2799"/>
        <v>1316348</v>
      </c>
      <c r="M7881" s="112">
        <f>SUM(M7882,M7890,M7892)</f>
        <v>398004</v>
      </c>
      <c r="N7881" s="112">
        <f t="shared" ref="N7881:O7881" si="2814">SUM(N7882,N7890,N7892)</f>
        <v>468744</v>
      </c>
      <c r="O7881" s="112">
        <f t="shared" si="2814"/>
        <v>449600</v>
      </c>
      <c r="P7881" s="112">
        <f t="shared" si="2802"/>
        <v>1316348</v>
      </c>
      <c r="Q7881" s="112">
        <f t="shared" si="2803"/>
        <v>25.028934431450544</v>
      </c>
      <c r="R7881" s="35"/>
    </row>
    <row r="7882" spans="1:18" s="38" customFormat="1" x14ac:dyDescent="0.3">
      <c r="A7882" s="40">
        <v>35</v>
      </c>
      <c r="B7882" s="40" t="s">
        <v>154</v>
      </c>
      <c r="C7882" s="40" t="s">
        <v>920</v>
      </c>
      <c r="D7882" s="40">
        <v>35020006</v>
      </c>
      <c r="E7882" s="52" t="s">
        <v>119</v>
      </c>
      <c r="F7882" s="52" t="s">
        <v>0</v>
      </c>
      <c r="G7882" s="52" t="s">
        <v>0</v>
      </c>
      <c r="H7882" s="16" t="s">
        <v>5</v>
      </c>
      <c r="I7882" s="104">
        <f>SUM(I7883,I7884)</f>
        <v>4484023</v>
      </c>
      <c r="J7882" s="104">
        <f>SUM(J7883,J7884)</f>
        <v>4454023</v>
      </c>
      <c r="K7882" s="104">
        <f>SUM(K7883,K7884)</f>
        <v>0</v>
      </c>
      <c r="L7882" s="104">
        <f t="shared" si="2799"/>
        <v>1096336</v>
      </c>
      <c r="M7882" s="104">
        <f>SUM(M7883,M7884)</f>
        <v>361492</v>
      </c>
      <c r="N7882" s="104">
        <f t="shared" ref="N7882:O7882" si="2815">SUM(N7883,N7884)</f>
        <v>369344</v>
      </c>
      <c r="O7882" s="104">
        <f t="shared" si="2815"/>
        <v>365500</v>
      </c>
      <c r="P7882" s="104">
        <f t="shared" si="2802"/>
        <v>1096336</v>
      </c>
      <c r="Q7882" s="104">
        <f t="shared" si="2803"/>
        <v>24.614511420349647</v>
      </c>
      <c r="R7882" s="35"/>
    </row>
    <row r="7883" spans="1:18" s="38" customFormat="1" x14ac:dyDescent="0.3">
      <c r="A7883" s="40">
        <v>35</v>
      </c>
      <c r="B7883" s="40" t="s">
        <v>154</v>
      </c>
      <c r="C7883" s="40" t="s">
        <v>920</v>
      </c>
      <c r="D7883" s="40">
        <v>35020006</v>
      </c>
      <c r="E7883" s="88" t="s">
        <v>3015</v>
      </c>
      <c r="F7883" s="40"/>
      <c r="G7883" s="81" t="s">
        <v>3073</v>
      </c>
      <c r="H7883" s="36" t="s">
        <v>6</v>
      </c>
      <c r="I7883" s="102">
        <v>4084023</v>
      </c>
      <c r="J7883" s="102">
        <v>4084023</v>
      </c>
      <c r="K7883" s="102"/>
      <c r="L7883" s="102">
        <f t="shared" si="2799"/>
        <v>1017512</v>
      </c>
      <c r="M7883" s="102">
        <v>337512</v>
      </c>
      <c r="N7883" s="102">
        <v>340000</v>
      </c>
      <c r="O7883" s="102">
        <v>340000</v>
      </c>
      <c r="P7883" s="102">
        <f t="shared" si="2802"/>
        <v>1017512</v>
      </c>
      <c r="Q7883" s="102">
        <f t="shared" si="2803"/>
        <v>24.914453224186055</v>
      </c>
      <c r="R7883" s="35"/>
    </row>
    <row r="7884" spans="1:18" s="38" customFormat="1" x14ac:dyDescent="0.3">
      <c r="A7884" s="41">
        <v>35</v>
      </c>
      <c r="B7884" s="41" t="s">
        <v>154</v>
      </c>
      <c r="C7884" s="41" t="s">
        <v>920</v>
      </c>
      <c r="D7884" s="41">
        <v>35020006</v>
      </c>
      <c r="E7884" s="41" t="s">
        <v>120</v>
      </c>
      <c r="F7884" s="40" t="s">
        <v>0</v>
      </c>
      <c r="G7884" s="81" t="s">
        <v>0</v>
      </c>
      <c r="H7884" s="16" t="s">
        <v>7</v>
      </c>
      <c r="I7884" s="104">
        <f>SUM(I7885:I7889)</f>
        <v>400000</v>
      </c>
      <c r="J7884" s="104">
        <f>SUM(J7885:J7889)</f>
        <v>370000</v>
      </c>
      <c r="K7884" s="104">
        <f>SUM(K7885:K7889)</f>
        <v>0</v>
      </c>
      <c r="L7884" s="104">
        <f t="shared" si="2799"/>
        <v>78824</v>
      </c>
      <c r="M7884" s="104">
        <f>SUM(M7885:M7889)</f>
        <v>23980</v>
      </c>
      <c r="N7884" s="104">
        <f t="shared" ref="N7884:O7884" si="2816">SUM(N7885:N7889)</f>
        <v>29344</v>
      </c>
      <c r="O7884" s="104">
        <f t="shared" si="2816"/>
        <v>25500</v>
      </c>
      <c r="P7884" s="104">
        <f t="shared" si="2802"/>
        <v>78824</v>
      </c>
      <c r="Q7884" s="104">
        <f t="shared" si="2803"/>
        <v>21.303783783783782</v>
      </c>
      <c r="R7884" s="35"/>
    </row>
    <row r="7885" spans="1:18" s="38" customFormat="1" x14ac:dyDescent="0.3">
      <c r="A7885" s="40">
        <v>35</v>
      </c>
      <c r="B7885" s="40" t="s">
        <v>154</v>
      </c>
      <c r="C7885" s="40" t="s">
        <v>920</v>
      </c>
      <c r="D7885" s="40">
        <v>35020006</v>
      </c>
      <c r="E7885" s="88" t="s">
        <v>3016</v>
      </c>
      <c r="F7885" s="40" t="s">
        <v>2835</v>
      </c>
      <c r="G7885" s="81" t="s">
        <v>3073</v>
      </c>
      <c r="H7885" s="36" t="s">
        <v>9</v>
      </c>
      <c r="I7885" s="102">
        <v>70000</v>
      </c>
      <c r="J7885" s="102">
        <v>70000</v>
      </c>
      <c r="K7885" s="102"/>
      <c r="L7885" s="102">
        <f t="shared" si="2799"/>
        <v>19330</v>
      </c>
      <c r="M7885" s="102">
        <v>6330</v>
      </c>
      <c r="N7885" s="102">
        <v>6500</v>
      </c>
      <c r="O7885" s="102">
        <v>6500</v>
      </c>
      <c r="P7885" s="102">
        <f t="shared" si="2802"/>
        <v>19330</v>
      </c>
      <c r="Q7885" s="102">
        <f t="shared" si="2803"/>
        <v>27.614285714285714</v>
      </c>
      <c r="R7885" s="35"/>
    </row>
    <row r="7886" spans="1:18" s="38" customFormat="1" x14ac:dyDescent="0.3">
      <c r="A7886" s="40">
        <v>35</v>
      </c>
      <c r="B7886" s="40" t="s">
        <v>154</v>
      </c>
      <c r="C7886" s="40" t="s">
        <v>920</v>
      </c>
      <c r="D7886" s="40">
        <v>35020006</v>
      </c>
      <c r="E7886" s="88" t="s">
        <v>3016</v>
      </c>
      <c r="F7886" s="40" t="s">
        <v>2836</v>
      </c>
      <c r="G7886" s="81" t="s">
        <v>3073</v>
      </c>
      <c r="H7886" s="36" t="s">
        <v>12</v>
      </c>
      <c r="I7886" s="102">
        <v>215000</v>
      </c>
      <c r="J7886" s="102">
        <v>215000</v>
      </c>
      <c r="K7886" s="102"/>
      <c r="L7886" s="102">
        <f t="shared" si="2799"/>
        <v>55650</v>
      </c>
      <c r="M7886" s="102">
        <v>17650</v>
      </c>
      <c r="N7886" s="102">
        <v>19000</v>
      </c>
      <c r="O7886" s="102">
        <v>19000</v>
      </c>
      <c r="P7886" s="102">
        <f t="shared" si="2802"/>
        <v>55650</v>
      </c>
      <c r="Q7886" s="102">
        <f t="shared" si="2803"/>
        <v>25.883720930232556</v>
      </c>
      <c r="R7886" s="35"/>
    </row>
    <row r="7887" spans="1:18" s="38" customFormat="1" x14ac:dyDescent="0.3">
      <c r="A7887" s="40">
        <v>35</v>
      </c>
      <c r="B7887" s="40" t="s">
        <v>154</v>
      </c>
      <c r="C7887" s="40" t="s">
        <v>920</v>
      </c>
      <c r="D7887" s="40">
        <v>35020006</v>
      </c>
      <c r="E7887" s="88" t="s">
        <v>3016</v>
      </c>
      <c r="F7887" s="40" t="s">
        <v>2837</v>
      </c>
      <c r="G7887" s="81" t="s">
        <v>3073</v>
      </c>
      <c r="H7887" s="36" t="s">
        <v>10</v>
      </c>
      <c r="I7887" s="102">
        <v>55000</v>
      </c>
      <c r="J7887" s="102">
        <v>55000</v>
      </c>
      <c r="K7887" s="102"/>
      <c r="L7887" s="102">
        <f t="shared" si="2799"/>
        <v>0</v>
      </c>
      <c r="M7887" s="102">
        <v>0</v>
      </c>
      <c r="N7887" s="102"/>
      <c r="O7887" s="102"/>
      <c r="P7887" s="102">
        <f t="shared" si="2802"/>
        <v>0</v>
      </c>
      <c r="Q7887" s="102">
        <f t="shared" si="2803"/>
        <v>0</v>
      </c>
      <c r="R7887" s="35"/>
    </row>
    <row r="7888" spans="1:18" s="38" customFormat="1" x14ac:dyDescent="0.3">
      <c r="A7888" s="40">
        <v>35</v>
      </c>
      <c r="B7888" s="40" t="s">
        <v>154</v>
      </c>
      <c r="C7888" s="40" t="s">
        <v>920</v>
      </c>
      <c r="D7888" s="40">
        <v>35020006</v>
      </c>
      <c r="E7888" s="88" t="s">
        <v>3016</v>
      </c>
      <c r="F7888" s="40" t="s">
        <v>2838</v>
      </c>
      <c r="G7888" s="81" t="s">
        <v>3073</v>
      </c>
      <c r="H7888" s="36" t="s">
        <v>8</v>
      </c>
      <c r="I7888" s="102">
        <v>0</v>
      </c>
      <c r="J7888" s="102">
        <v>0</v>
      </c>
      <c r="K7888" s="102"/>
      <c r="L7888" s="102">
        <f t="shared" si="2799"/>
        <v>0</v>
      </c>
      <c r="M7888" s="102">
        <v>0</v>
      </c>
      <c r="N7888" s="102"/>
      <c r="O7888" s="102"/>
      <c r="P7888" s="102">
        <f t="shared" si="2802"/>
        <v>0</v>
      </c>
      <c r="Q7888" s="102" t="str">
        <f t="shared" si="2803"/>
        <v>-</v>
      </c>
      <c r="R7888" s="35"/>
    </row>
    <row r="7889" spans="1:18" s="38" customFormat="1" x14ac:dyDescent="0.3">
      <c r="A7889" s="40">
        <v>35</v>
      </c>
      <c r="B7889" s="40" t="s">
        <v>154</v>
      </c>
      <c r="C7889" s="40" t="s">
        <v>920</v>
      </c>
      <c r="D7889" s="40">
        <v>35020006</v>
      </c>
      <c r="E7889" s="88" t="s">
        <v>3016</v>
      </c>
      <c r="F7889" s="40" t="s">
        <v>2839</v>
      </c>
      <c r="G7889" s="81" t="s">
        <v>3073</v>
      </c>
      <c r="H7889" s="36" t="s">
        <v>11</v>
      </c>
      <c r="I7889" s="102">
        <v>60000</v>
      </c>
      <c r="J7889" s="102">
        <v>30000</v>
      </c>
      <c r="K7889" s="102"/>
      <c r="L7889" s="102">
        <f t="shared" si="2799"/>
        <v>3844</v>
      </c>
      <c r="M7889" s="102">
        <v>0</v>
      </c>
      <c r="N7889" s="102">
        <v>3844</v>
      </c>
      <c r="O7889" s="102"/>
      <c r="P7889" s="102">
        <f t="shared" si="2802"/>
        <v>3844</v>
      </c>
      <c r="Q7889" s="102">
        <f t="shared" si="2803"/>
        <v>12.813333333333333</v>
      </c>
      <c r="R7889" s="35"/>
    </row>
    <row r="7890" spans="1:18" s="38" customFormat="1" x14ac:dyDescent="0.3">
      <c r="A7890" s="40">
        <v>35</v>
      </c>
      <c r="B7890" s="40" t="s">
        <v>154</v>
      </c>
      <c r="C7890" s="40" t="s">
        <v>920</v>
      </c>
      <c r="D7890" s="40">
        <v>35020006</v>
      </c>
      <c r="E7890" s="52" t="s">
        <v>124</v>
      </c>
      <c r="F7890" s="52" t="s">
        <v>0</v>
      </c>
      <c r="G7890" s="52" t="s">
        <v>0</v>
      </c>
      <c r="H7890" s="16" t="s">
        <v>14</v>
      </c>
      <c r="I7890" s="104">
        <f>SUM(I7891)</f>
        <v>448822</v>
      </c>
      <c r="J7890" s="104">
        <f>SUM(J7891)</f>
        <v>448822</v>
      </c>
      <c r="K7890" s="104">
        <f>SUM(K7891)</f>
        <v>0</v>
      </c>
      <c r="L7890" s="104">
        <f t="shared" si="2799"/>
        <v>114441</v>
      </c>
      <c r="M7890" s="104">
        <f>SUM(M7891)</f>
        <v>35441</v>
      </c>
      <c r="N7890" s="104">
        <f t="shared" ref="N7890:O7890" si="2817">SUM(N7891)</f>
        <v>42000</v>
      </c>
      <c r="O7890" s="104">
        <f t="shared" si="2817"/>
        <v>37000</v>
      </c>
      <c r="P7890" s="104">
        <f t="shared" si="2802"/>
        <v>114441</v>
      </c>
      <c r="Q7890" s="104">
        <f t="shared" si="2803"/>
        <v>25.498081644839154</v>
      </c>
      <c r="R7890" s="35"/>
    </row>
    <row r="7891" spans="1:18" s="38" customFormat="1" x14ac:dyDescent="0.3">
      <c r="A7891" s="40">
        <v>35</v>
      </c>
      <c r="B7891" s="40" t="s">
        <v>154</v>
      </c>
      <c r="C7891" s="40" t="s">
        <v>920</v>
      </c>
      <c r="D7891" s="40">
        <v>35020006</v>
      </c>
      <c r="E7891" s="88" t="s">
        <v>3017</v>
      </c>
      <c r="F7891" s="40"/>
      <c r="G7891" s="81" t="s">
        <v>3073</v>
      </c>
      <c r="H7891" s="36" t="s">
        <v>15</v>
      </c>
      <c r="I7891" s="102">
        <v>448822</v>
      </c>
      <c r="J7891" s="102">
        <v>448822</v>
      </c>
      <c r="K7891" s="102"/>
      <c r="L7891" s="102">
        <f t="shared" si="2799"/>
        <v>114441</v>
      </c>
      <c r="M7891" s="102">
        <v>35441</v>
      </c>
      <c r="N7891" s="102">
        <v>42000</v>
      </c>
      <c r="O7891" s="102">
        <v>37000</v>
      </c>
      <c r="P7891" s="102">
        <f t="shared" si="2802"/>
        <v>114441</v>
      </c>
      <c r="Q7891" s="102">
        <f t="shared" si="2803"/>
        <v>25.498081644839154</v>
      </c>
      <c r="R7891" s="35"/>
    </row>
    <row r="7892" spans="1:18" s="38" customFormat="1" x14ac:dyDescent="0.3">
      <c r="A7892" s="40">
        <v>35</v>
      </c>
      <c r="B7892" s="40" t="s">
        <v>154</v>
      </c>
      <c r="C7892" s="40" t="s">
        <v>920</v>
      </c>
      <c r="D7892" s="40">
        <v>35020006</v>
      </c>
      <c r="E7892" s="52" t="s">
        <v>125</v>
      </c>
      <c r="F7892" s="52" t="s">
        <v>0</v>
      </c>
      <c r="G7892" s="52" t="s">
        <v>0</v>
      </c>
      <c r="H7892" s="16" t="s">
        <v>16</v>
      </c>
      <c r="I7892" s="104">
        <f>SUM(I7893:I7901)</f>
        <v>676460</v>
      </c>
      <c r="J7892" s="104">
        <f>SUM(J7893:J7901)</f>
        <v>356460</v>
      </c>
      <c r="K7892" s="104">
        <f>SUM(K7893:K7901)</f>
        <v>0</v>
      </c>
      <c r="L7892" s="104">
        <f t="shared" si="2799"/>
        <v>105571</v>
      </c>
      <c r="M7892" s="104">
        <f>SUM(M7893:M7901)</f>
        <v>1071</v>
      </c>
      <c r="N7892" s="104">
        <f t="shared" ref="N7892:O7892" si="2818">SUM(N7893:N7901)</f>
        <v>57400</v>
      </c>
      <c r="O7892" s="104">
        <f t="shared" si="2818"/>
        <v>47100</v>
      </c>
      <c r="P7892" s="104">
        <f t="shared" si="2802"/>
        <v>105571</v>
      </c>
      <c r="Q7892" s="104">
        <f t="shared" si="2803"/>
        <v>29.616506760926892</v>
      </c>
      <c r="R7892" s="35"/>
    </row>
    <row r="7893" spans="1:18" s="38" customFormat="1" x14ac:dyDescent="0.3">
      <c r="A7893" s="40">
        <v>35</v>
      </c>
      <c r="B7893" s="40" t="s">
        <v>154</v>
      </c>
      <c r="C7893" s="40" t="s">
        <v>920</v>
      </c>
      <c r="D7893" s="40">
        <v>35020006</v>
      </c>
      <c r="E7893" s="88" t="s">
        <v>3018</v>
      </c>
      <c r="F7893" s="40"/>
      <c r="G7893" s="81" t="s">
        <v>3073</v>
      </c>
      <c r="H7893" s="36" t="s">
        <v>17</v>
      </c>
      <c r="I7893" s="102">
        <v>55000</v>
      </c>
      <c r="J7893" s="102">
        <v>0</v>
      </c>
      <c r="K7893" s="102"/>
      <c r="L7893" s="102">
        <f t="shared" si="2799"/>
        <v>0</v>
      </c>
      <c r="M7893" s="102">
        <v>0</v>
      </c>
      <c r="N7893" s="102"/>
      <c r="O7893" s="102"/>
      <c r="P7893" s="102">
        <f t="shared" si="2802"/>
        <v>0</v>
      </c>
      <c r="Q7893" s="102" t="str">
        <f t="shared" si="2803"/>
        <v>-</v>
      </c>
      <c r="R7893" s="35"/>
    </row>
    <row r="7894" spans="1:18" s="38" customFormat="1" x14ac:dyDescent="0.3">
      <c r="A7894" s="40">
        <v>35</v>
      </c>
      <c r="B7894" s="40" t="s">
        <v>154</v>
      </c>
      <c r="C7894" s="40" t="s">
        <v>920</v>
      </c>
      <c r="D7894" s="40">
        <v>35020006</v>
      </c>
      <c r="E7894" s="88" t="s">
        <v>3031</v>
      </c>
      <c r="F7894" s="40"/>
      <c r="G7894" s="81" t="s">
        <v>3073</v>
      </c>
      <c r="H7894" s="36" t="s">
        <v>18</v>
      </c>
      <c r="I7894" s="102">
        <v>140000</v>
      </c>
      <c r="J7894" s="102">
        <v>140000</v>
      </c>
      <c r="K7894" s="102"/>
      <c r="L7894" s="102">
        <f t="shared" si="2799"/>
        <v>50000</v>
      </c>
      <c r="M7894" s="102">
        <v>0</v>
      </c>
      <c r="N7894" s="102">
        <v>30000</v>
      </c>
      <c r="O7894" s="102">
        <v>20000</v>
      </c>
      <c r="P7894" s="102">
        <f t="shared" si="2802"/>
        <v>50000</v>
      </c>
      <c r="Q7894" s="102">
        <f t="shared" si="2803"/>
        <v>35.714285714285715</v>
      </c>
      <c r="R7894" s="35"/>
    </row>
    <row r="7895" spans="1:18" s="38" customFormat="1" x14ac:dyDescent="0.3">
      <c r="A7895" s="40">
        <v>35</v>
      </c>
      <c r="B7895" s="40" t="s">
        <v>154</v>
      </c>
      <c r="C7895" s="40" t="s">
        <v>920</v>
      </c>
      <c r="D7895" s="40">
        <v>35020006</v>
      </c>
      <c r="E7895" s="88" t="s">
        <v>3032</v>
      </c>
      <c r="F7895" s="40"/>
      <c r="G7895" s="81" t="s">
        <v>3073</v>
      </c>
      <c r="H7895" s="36" t="s">
        <v>19</v>
      </c>
      <c r="I7895" s="102">
        <v>35000</v>
      </c>
      <c r="J7895" s="102">
        <v>35000</v>
      </c>
      <c r="K7895" s="102"/>
      <c r="L7895" s="102">
        <f t="shared" si="2799"/>
        <v>5000</v>
      </c>
      <c r="M7895" s="102">
        <v>0</v>
      </c>
      <c r="N7895" s="102">
        <v>2500</v>
      </c>
      <c r="O7895" s="102">
        <v>2500</v>
      </c>
      <c r="P7895" s="102">
        <f t="shared" si="2802"/>
        <v>5000</v>
      </c>
      <c r="Q7895" s="102">
        <f t="shared" si="2803"/>
        <v>14.285714285714285</v>
      </c>
      <c r="R7895" s="35"/>
    </row>
    <row r="7896" spans="1:18" s="38" customFormat="1" x14ac:dyDescent="0.3">
      <c r="A7896" s="40">
        <v>35</v>
      </c>
      <c r="B7896" s="40" t="s">
        <v>154</v>
      </c>
      <c r="C7896" s="40" t="s">
        <v>920</v>
      </c>
      <c r="D7896" s="40">
        <v>35020006</v>
      </c>
      <c r="E7896" s="88" t="s">
        <v>3026</v>
      </c>
      <c r="F7896" s="40"/>
      <c r="G7896" s="81" t="s">
        <v>3073</v>
      </c>
      <c r="H7896" s="36" t="s">
        <v>20</v>
      </c>
      <c r="I7896" s="102">
        <v>13000</v>
      </c>
      <c r="J7896" s="102">
        <v>0</v>
      </c>
      <c r="K7896" s="102"/>
      <c r="L7896" s="102">
        <f t="shared" si="2799"/>
        <v>0</v>
      </c>
      <c r="M7896" s="102">
        <v>0</v>
      </c>
      <c r="N7896" s="102"/>
      <c r="O7896" s="102"/>
      <c r="P7896" s="102">
        <f t="shared" si="2802"/>
        <v>0</v>
      </c>
      <c r="Q7896" s="102" t="str">
        <f t="shared" si="2803"/>
        <v>-</v>
      </c>
      <c r="R7896" s="35"/>
    </row>
    <row r="7897" spans="1:18" s="38" customFormat="1" x14ac:dyDescent="0.3">
      <c r="A7897" s="40">
        <v>35</v>
      </c>
      <c r="B7897" s="40" t="s">
        <v>154</v>
      </c>
      <c r="C7897" s="40" t="s">
        <v>920</v>
      </c>
      <c r="D7897" s="40">
        <v>35020006</v>
      </c>
      <c r="E7897" s="88" t="s">
        <v>3033</v>
      </c>
      <c r="F7897" s="40"/>
      <c r="G7897" s="81" t="s">
        <v>3073</v>
      </c>
      <c r="H7897" s="36" t="s">
        <v>21</v>
      </c>
      <c r="I7897" s="102">
        <v>500</v>
      </c>
      <c r="J7897" s="102">
        <v>0</v>
      </c>
      <c r="K7897" s="102"/>
      <c r="L7897" s="102">
        <f t="shared" si="2799"/>
        <v>0</v>
      </c>
      <c r="M7897" s="102">
        <v>0</v>
      </c>
      <c r="N7897" s="102"/>
      <c r="O7897" s="102"/>
      <c r="P7897" s="102">
        <f t="shared" si="2802"/>
        <v>0</v>
      </c>
      <c r="Q7897" s="102" t="str">
        <f t="shared" si="2803"/>
        <v>-</v>
      </c>
      <c r="R7897" s="35"/>
    </row>
    <row r="7898" spans="1:18" s="38" customFormat="1" x14ac:dyDescent="0.3">
      <c r="A7898" s="40">
        <v>35</v>
      </c>
      <c r="B7898" s="40" t="s">
        <v>154</v>
      </c>
      <c r="C7898" s="40" t="s">
        <v>920</v>
      </c>
      <c r="D7898" s="40">
        <v>35020006</v>
      </c>
      <c r="E7898" s="88" t="s">
        <v>3034</v>
      </c>
      <c r="F7898" s="40"/>
      <c r="G7898" s="81" t="s">
        <v>3073</v>
      </c>
      <c r="H7898" s="36" t="s">
        <v>22</v>
      </c>
      <c r="I7898" s="102">
        <v>500</v>
      </c>
      <c r="J7898" s="102">
        <v>0</v>
      </c>
      <c r="K7898" s="102"/>
      <c r="L7898" s="102">
        <f t="shared" si="2799"/>
        <v>0</v>
      </c>
      <c r="M7898" s="102">
        <v>0</v>
      </c>
      <c r="N7898" s="102"/>
      <c r="O7898" s="102"/>
      <c r="P7898" s="102">
        <f t="shared" si="2802"/>
        <v>0</v>
      </c>
      <c r="Q7898" s="102" t="str">
        <f t="shared" si="2803"/>
        <v>-</v>
      </c>
      <c r="R7898" s="35"/>
    </row>
    <row r="7899" spans="1:18" s="38" customFormat="1" x14ac:dyDescent="0.3">
      <c r="A7899" s="40">
        <v>35</v>
      </c>
      <c r="B7899" s="40" t="s">
        <v>154</v>
      </c>
      <c r="C7899" s="40" t="s">
        <v>920</v>
      </c>
      <c r="D7899" s="40">
        <v>35020006</v>
      </c>
      <c r="E7899" s="88" t="s">
        <v>3035</v>
      </c>
      <c r="F7899" s="40"/>
      <c r="G7899" s="81" t="s">
        <v>3073</v>
      </c>
      <c r="H7899" s="36" t="s">
        <v>23</v>
      </c>
      <c r="I7899" s="102">
        <v>39000</v>
      </c>
      <c r="J7899" s="102">
        <v>20000</v>
      </c>
      <c r="K7899" s="102"/>
      <c r="L7899" s="102">
        <f t="shared" si="2799"/>
        <v>4000</v>
      </c>
      <c r="M7899" s="102">
        <v>0</v>
      </c>
      <c r="N7899" s="102">
        <v>2000</v>
      </c>
      <c r="O7899" s="102">
        <v>2000</v>
      </c>
      <c r="P7899" s="102">
        <f t="shared" si="2802"/>
        <v>4000</v>
      </c>
      <c r="Q7899" s="102">
        <f t="shared" si="2803"/>
        <v>20</v>
      </c>
      <c r="R7899" s="35"/>
    </row>
    <row r="7900" spans="1:18" s="38" customFormat="1" x14ac:dyDescent="0.3">
      <c r="A7900" s="40">
        <v>35</v>
      </c>
      <c r="B7900" s="40" t="s">
        <v>154</v>
      </c>
      <c r="C7900" s="40" t="s">
        <v>920</v>
      </c>
      <c r="D7900" s="40">
        <v>35020006</v>
      </c>
      <c r="E7900" s="88" t="s">
        <v>3036</v>
      </c>
      <c r="F7900" s="40"/>
      <c r="G7900" s="81" t="s">
        <v>3073</v>
      </c>
      <c r="H7900" s="36" t="s">
        <v>24</v>
      </c>
      <c r="I7900" s="102">
        <v>1000</v>
      </c>
      <c r="J7900" s="102">
        <v>0</v>
      </c>
      <c r="K7900" s="102"/>
      <c r="L7900" s="102">
        <f t="shared" si="2799"/>
        <v>0</v>
      </c>
      <c r="M7900" s="102">
        <v>0</v>
      </c>
      <c r="N7900" s="102"/>
      <c r="O7900" s="102"/>
      <c r="P7900" s="102">
        <f t="shared" si="2802"/>
        <v>0</v>
      </c>
      <c r="Q7900" s="102" t="str">
        <f t="shared" si="2803"/>
        <v>-</v>
      </c>
      <c r="R7900" s="35"/>
    </row>
    <row r="7901" spans="1:18" s="38" customFormat="1" x14ac:dyDescent="0.3">
      <c r="A7901" s="41">
        <v>35</v>
      </c>
      <c r="B7901" s="41" t="s">
        <v>154</v>
      </c>
      <c r="C7901" s="41" t="s">
        <v>920</v>
      </c>
      <c r="D7901" s="41">
        <v>35020006</v>
      </c>
      <c r="E7901" s="41" t="s">
        <v>127</v>
      </c>
      <c r="F7901" s="40" t="s">
        <v>0</v>
      </c>
      <c r="G7901" s="81" t="s">
        <v>0</v>
      </c>
      <c r="H7901" s="16" t="s">
        <v>25</v>
      </c>
      <c r="I7901" s="104">
        <f>SUM(I7902:I7904)</f>
        <v>392460</v>
      </c>
      <c r="J7901" s="104">
        <f>SUM(J7902:J7904)</f>
        <v>161460</v>
      </c>
      <c r="K7901" s="104">
        <f>SUM(K7902:K7904)</f>
        <v>0</v>
      </c>
      <c r="L7901" s="104">
        <f t="shared" si="2799"/>
        <v>46571</v>
      </c>
      <c r="M7901" s="104">
        <f>SUM(M7902:M7904)</f>
        <v>1071</v>
      </c>
      <c r="N7901" s="104">
        <f t="shared" ref="N7901:O7901" si="2819">SUM(N7902:N7904)</f>
        <v>22900</v>
      </c>
      <c r="O7901" s="104">
        <f t="shared" si="2819"/>
        <v>22600</v>
      </c>
      <c r="P7901" s="104">
        <f t="shared" si="2802"/>
        <v>46571</v>
      </c>
      <c r="Q7901" s="104">
        <f t="shared" si="2803"/>
        <v>28.843676452372101</v>
      </c>
      <c r="R7901" s="35"/>
    </row>
    <row r="7902" spans="1:18" s="38" customFormat="1" x14ac:dyDescent="0.3">
      <c r="A7902" s="40">
        <v>35</v>
      </c>
      <c r="B7902" s="40" t="s">
        <v>154</v>
      </c>
      <c r="C7902" s="40" t="s">
        <v>920</v>
      </c>
      <c r="D7902" s="40">
        <v>35020006</v>
      </c>
      <c r="E7902" s="88" t="s">
        <v>3019</v>
      </c>
      <c r="F7902" s="40"/>
      <c r="G7902" s="81" t="s">
        <v>3073</v>
      </c>
      <c r="H7902" s="36" t="s">
        <v>25</v>
      </c>
      <c r="I7902" s="102">
        <v>360000</v>
      </c>
      <c r="J7902" s="102">
        <v>130000</v>
      </c>
      <c r="K7902" s="102"/>
      <c r="L7902" s="102">
        <f t="shared" si="2799"/>
        <v>40000</v>
      </c>
      <c r="M7902" s="102">
        <v>0</v>
      </c>
      <c r="N7902" s="102">
        <v>20000</v>
      </c>
      <c r="O7902" s="102">
        <v>20000</v>
      </c>
      <c r="P7902" s="102">
        <f t="shared" si="2802"/>
        <v>40000</v>
      </c>
      <c r="Q7902" s="102">
        <f t="shared" si="2803"/>
        <v>30.76923076923077</v>
      </c>
      <c r="R7902" s="35"/>
    </row>
    <row r="7903" spans="1:18" s="38" customFormat="1" x14ac:dyDescent="0.3">
      <c r="A7903" s="40">
        <v>35</v>
      </c>
      <c r="B7903" s="40" t="s">
        <v>154</v>
      </c>
      <c r="C7903" s="40" t="s">
        <v>920</v>
      </c>
      <c r="D7903" s="40">
        <v>35020006</v>
      </c>
      <c r="E7903" s="88" t="s">
        <v>3019</v>
      </c>
      <c r="F7903" s="40" t="s">
        <v>2840</v>
      </c>
      <c r="G7903" s="81" t="s">
        <v>3073</v>
      </c>
      <c r="H7903" s="36" t="s">
        <v>135</v>
      </c>
      <c r="I7903" s="102">
        <v>15000</v>
      </c>
      <c r="J7903" s="102">
        <v>14000</v>
      </c>
      <c r="K7903" s="102"/>
      <c r="L7903" s="102">
        <f t="shared" si="2799"/>
        <v>3771</v>
      </c>
      <c r="M7903" s="102">
        <v>1071</v>
      </c>
      <c r="N7903" s="102">
        <v>1500</v>
      </c>
      <c r="O7903" s="102">
        <v>1200</v>
      </c>
      <c r="P7903" s="102">
        <f t="shared" si="2802"/>
        <v>3771</v>
      </c>
      <c r="Q7903" s="102">
        <f t="shared" si="2803"/>
        <v>26.935714285714283</v>
      </c>
      <c r="R7903" s="35"/>
    </row>
    <row r="7904" spans="1:18" s="38" customFormat="1" ht="20.399999999999999" x14ac:dyDescent="0.3">
      <c r="A7904" s="40">
        <v>35</v>
      </c>
      <c r="B7904" s="40" t="s">
        <v>154</v>
      </c>
      <c r="C7904" s="40" t="s">
        <v>920</v>
      </c>
      <c r="D7904" s="40">
        <v>35020006</v>
      </c>
      <c r="E7904" s="88" t="s">
        <v>3019</v>
      </c>
      <c r="F7904" s="40" t="s">
        <v>2841</v>
      </c>
      <c r="G7904" s="81" t="s">
        <v>3073</v>
      </c>
      <c r="H7904" s="36" t="s">
        <v>141</v>
      </c>
      <c r="I7904" s="102">
        <v>17460</v>
      </c>
      <c r="J7904" s="102">
        <v>17460</v>
      </c>
      <c r="K7904" s="102"/>
      <c r="L7904" s="102">
        <f t="shared" ref="L7904:L7967" si="2820">SUM(M7904:O7904)</f>
        <v>2800</v>
      </c>
      <c r="M7904" s="102">
        <v>0</v>
      </c>
      <c r="N7904" s="102">
        <v>1400</v>
      </c>
      <c r="O7904" s="102">
        <v>1400</v>
      </c>
      <c r="P7904" s="102">
        <f t="shared" si="2802"/>
        <v>2800</v>
      </c>
      <c r="Q7904" s="102">
        <f t="shared" si="2803"/>
        <v>16.036655211912944</v>
      </c>
      <c r="R7904" s="35"/>
    </row>
    <row r="7905" spans="1:18" s="34" customFormat="1" ht="20.399999999999999" x14ac:dyDescent="0.3">
      <c r="A7905" s="43" t="s">
        <v>0</v>
      </c>
      <c r="B7905" s="43" t="s">
        <v>0</v>
      </c>
      <c r="C7905" s="43" t="s">
        <v>0</v>
      </c>
      <c r="D7905" s="49" t="s">
        <v>0</v>
      </c>
      <c r="E7905" s="49" t="s">
        <v>0</v>
      </c>
      <c r="F7905" s="49" t="s">
        <v>0</v>
      </c>
      <c r="G7905" s="49" t="s">
        <v>0</v>
      </c>
      <c r="H7905" s="21" t="s">
        <v>35</v>
      </c>
      <c r="I7905" s="112">
        <f t="shared" ref="I7905:O7906" si="2821">SUM(I7906)</f>
        <v>9000</v>
      </c>
      <c r="J7905" s="112">
        <f t="shared" si="2821"/>
        <v>0</v>
      </c>
      <c r="K7905" s="112">
        <f t="shared" si="2821"/>
        <v>0</v>
      </c>
      <c r="L7905" s="112">
        <f t="shared" si="2820"/>
        <v>0</v>
      </c>
      <c r="M7905" s="112">
        <f t="shared" si="2821"/>
        <v>0</v>
      </c>
      <c r="N7905" s="112">
        <f t="shared" si="2821"/>
        <v>0</v>
      </c>
      <c r="O7905" s="112">
        <f t="shared" si="2821"/>
        <v>0</v>
      </c>
      <c r="P7905" s="112">
        <f t="shared" si="2802"/>
        <v>0</v>
      </c>
      <c r="Q7905" s="112" t="str">
        <f t="shared" si="2803"/>
        <v>-</v>
      </c>
      <c r="R7905" s="35"/>
    </row>
    <row r="7906" spans="1:18" s="38" customFormat="1" x14ac:dyDescent="0.3">
      <c r="A7906" s="40">
        <v>35</v>
      </c>
      <c r="B7906" s="40" t="s">
        <v>154</v>
      </c>
      <c r="C7906" s="40" t="s">
        <v>920</v>
      </c>
      <c r="D7906" s="40">
        <v>35020006</v>
      </c>
      <c r="E7906" s="52" t="s">
        <v>142</v>
      </c>
      <c r="F7906" s="52" t="s">
        <v>0</v>
      </c>
      <c r="G7906" s="52" t="s">
        <v>0</v>
      </c>
      <c r="H7906" s="16" t="s">
        <v>27</v>
      </c>
      <c r="I7906" s="104">
        <f t="shared" si="2821"/>
        <v>9000</v>
      </c>
      <c r="J7906" s="104">
        <f t="shared" si="2821"/>
        <v>0</v>
      </c>
      <c r="K7906" s="104">
        <f t="shared" si="2821"/>
        <v>0</v>
      </c>
      <c r="L7906" s="104">
        <f t="shared" si="2820"/>
        <v>0</v>
      </c>
      <c r="M7906" s="104">
        <f t="shared" si="2821"/>
        <v>0</v>
      </c>
      <c r="N7906" s="104">
        <f t="shared" si="2821"/>
        <v>0</v>
      </c>
      <c r="O7906" s="104">
        <f t="shared" si="2821"/>
        <v>0</v>
      </c>
      <c r="P7906" s="104">
        <f t="shared" si="2802"/>
        <v>0</v>
      </c>
      <c r="Q7906" s="104" t="str">
        <f t="shared" si="2803"/>
        <v>-</v>
      </c>
      <c r="R7906" s="35"/>
    </row>
    <row r="7907" spans="1:18" s="38" customFormat="1" x14ac:dyDescent="0.3">
      <c r="A7907" s="40">
        <v>35</v>
      </c>
      <c r="B7907" s="40" t="s">
        <v>154</v>
      </c>
      <c r="C7907" s="40" t="s">
        <v>920</v>
      </c>
      <c r="D7907" s="40">
        <v>35020006</v>
      </c>
      <c r="E7907" s="88" t="s">
        <v>3021</v>
      </c>
      <c r="F7907" s="40"/>
      <c r="G7907" s="81" t="s">
        <v>3073</v>
      </c>
      <c r="H7907" s="36" t="s">
        <v>34</v>
      </c>
      <c r="I7907" s="102">
        <v>9000</v>
      </c>
      <c r="J7907" s="102">
        <v>0</v>
      </c>
      <c r="K7907" s="102"/>
      <c r="L7907" s="102">
        <f t="shared" si="2820"/>
        <v>0</v>
      </c>
      <c r="M7907" s="102">
        <v>0</v>
      </c>
      <c r="N7907" s="102"/>
      <c r="O7907" s="102"/>
      <c r="P7907" s="102">
        <f t="shared" si="2802"/>
        <v>0</v>
      </c>
      <c r="Q7907" s="102" t="str">
        <f t="shared" si="2803"/>
        <v>-</v>
      </c>
      <c r="R7907" s="35"/>
    </row>
    <row r="7908" spans="1:18" s="34" customFormat="1" ht="20.399999999999999" x14ac:dyDescent="0.3">
      <c r="A7908" s="43" t="s">
        <v>0</v>
      </c>
      <c r="B7908" s="43" t="s">
        <v>0</v>
      </c>
      <c r="C7908" s="43" t="s">
        <v>0</v>
      </c>
      <c r="D7908" s="49" t="s">
        <v>0</v>
      </c>
      <c r="E7908" s="49" t="s">
        <v>0</v>
      </c>
      <c r="F7908" s="49" t="s">
        <v>0</v>
      </c>
      <c r="G7908" s="49" t="s">
        <v>0</v>
      </c>
      <c r="H7908" s="21" t="s">
        <v>53</v>
      </c>
      <c r="I7908" s="112">
        <f>SUM(I7909)</f>
        <v>136000</v>
      </c>
      <c r="J7908" s="112">
        <f>SUM(J7909)</f>
        <v>0</v>
      </c>
      <c r="K7908" s="112">
        <f>SUM(K7909)</f>
        <v>0</v>
      </c>
      <c r="L7908" s="112">
        <f t="shared" si="2820"/>
        <v>0</v>
      </c>
      <c r="M7908" s="112">
        <f>SUM(M7909)</f>
        <v>0</v>
      </c>
      <c r="N7908" s="112">
        <f t="shared" ref="N7908:O7908" si="2822">SUM(N7909)</f>
        <v>0</v>
      </c>
      <c r="O7908" s="112">
        <f t="shared" si="2822"/>
        <v>0</v>
      </c>
      <c r="P7908" s="112">
        <f t="shared" si="2802"/>
        <v>0</v>
      </c>
      <c r="Q7908" s="112" t="str">
        <f t="shared" si="2803"/>
        <v>-</v>
      </c>
      <c r="R7908" s="35"/>
    </row>
    <row r="7909" spans="1:18" s="38" customFormat="1" x14ac:dyDescent="0.3">
      <c r="A7909" s="40">
        <v>35</v>
      </c>
      <c r="B7909" s="40" t="s">
        <v>154</v>
      </c>
      <c r="C7909" s="40" t="s">
        <v>920</v>
      </c>
      <c r="D7909" s="40">
        <v>35020006</v>
      </c>
      <c r="E7909" s="52" t="s">
        <v>149</v>
      </c>
      <c r="F7909" s="52" t="s">
        <v>0</v>
      </c>
      <c r="G7909" s="52" t="s">
        <v>0</v>
      </c>
      <c r="H7909" s="16" t="s">
        <v>46</v>
      </c>
      <c r="I7909" s="104">
        <f>SUM(I7910:I7911)</f>
        <v>136000</v>
      </c>
      <c r="J7909" s="104">
        <f>SUM(J7910:J7911)</f>
        <v>0</v>
      </c>
      <c r="K7909" s="104">
        <f>SUM(K7910:K7911)</f>
        <v>0</v>
      </c>
      <c r="L7909" s="104">
        <f t="shared" si="2820"/>
        <v>0</v>
      </c>
      <c r="M7909" s="104">
        <f>SUM(M7910:M7911)</f>
        <v>0</v>
      </c>
      <c r="N7909" s="104">
        <f t="shared" ref="N7909:O7909" si="2823">SUM(N7910:N7911)</f>
        <v>0</v>
      </c>
      <c r="O7909" s="104">
        <f t="shared" si="2823"/>
        <v>0</v>
      </c>
      <c r="P7909" s="104">
        <f t="shared" si="2802"/>
        <v>0</v>
      </c>
      <c r="Q7909" s="104" t="str">
        <f t="shared" si="2803"/>
        <v>-</v>
      </c>
      <c r="R7909" s="35"/>
    </row>
    <row r="7910" spans="1:18" s="38" customFormat="1" x14ac:dyDescent="0.3">
      <c r="A7910" s="40">
        <v>35</v>
      </c>
      <c r="B7910" s="40" t="s">
        <v>154</v>
      </c>
      <c r="C7910" s="40" t="s">
        <v>920</v>
      </c>
      <c r="D7910" s="40">
        <v>35020006</v>
      </c>
      <c r="E7910" s="88" t="s">
        <v>3022</v>
      </c>
      <c r="F7910" s="40"/>
      <c r="G7910" s="81" t="s">
        <v>3073</v>
      </c>
      <c r="H7910" s="36" t="s">
        <v>49</v>
      </c>
      <c r="I7910" s="102">
        <v>66000</v>
      </c>
      <c r="J7910" s="102">
        <v>0</v>
      </c>
      <c r="K7910" s="102"/>
      <c r="L7910" s="102">
        <f t="shared" si="2820"/>
        <v>0</v>
      </c>
      <c r="M7910" s="102">
        <v>0</v>
      </c>
      <c r="N7910" s="102"/>
      <c r="O7910" s="102"/>
      <c r="P7910" s="102">
        <f t="shared" ref="P7910:P7967" si="2824">K7910+L7910</f>
        <v>0</v>
      </c>
      <c r="Q7910" s="102" t="str">
        <f t="shared" ref="Q7910:Q7967" si="2825">IF(J7910=0,"-",P7910/J7910*100)</f>
        <v>-</v>
      </c>
      <c r="R7910" s="35"/>
    </row>
    <row r="7911" spans="1:18" s="38" customFormat="1" x14ac:dyDescent="0.3">
      <c r="A7911" s="40">
        <v>35</v>
      </c>
      <c r="B7911" s="40" t="s">
        <v>154</v>
      </c>
      <c r="C7911" s="40" t="s">
        <v>920</v>
      </c>
      <c r="D7911" s="40">
        <v>35020006</v>
      </c>
      <c r="E7911" s="88" t="s">
        <v>3037</v>
      </c>
      <c r="F7911" s="40"/>
      <c r="G7911" s="81" t="s">
        <v>3073</v>
      </c>
      <c r="H7911" s="36" t="s">
        <v>52</v>
      </c>
      <c r="I7911" s="102">
        <v>70000</v>
      </c>
      <c r="J7911" s="102">
        <v>0</v>
      </c>
      <c r="K7911" s="102"/>
      <c r="L7911" s="102">
        <f t="shared" si="2820"/>
        <v>0</v>
      </c>
      <c r="M7911" s="102">
        <v>0</v>
      </c>
      <c r="N7911" s="102"/>
      <c r="O7911" s="102"/>
      <c r="P7911" s="102">
        <f t="shared" si="2824"/>
        <v>0</v>
      </c>
      <c r="Q7911" s="102" t="str">
        <f t="shared" si="2825"/>
        <v>-</v>
      </c>
      <c r="R7911" s="35"/>
    </row>
    <row r="7912" spans="1:18" s="34" customFormat="1" x14ac:dyDescent="0.3">
      <c r="A7912" s="49" t="s">
        <v>0</v>
      </c>
      <c r="B7912" s="49" t="s">
        <v>0</v>
      </c>
      <c r="C7912" s="49" t="s">
        <v>0</v>
      </c>
      <c r="D7912" s="49" t="s">
        <v>0</v>
      </c>
      <c r="E7912" s="49" t="s">
        <v>0</v>
      </c>
      <c r="F7912" s="49" t="s">
        <v>0</v>
      </c>
      <c r="G7912" s="49" t="s">
        <v>0</v>
      </c>
      <c r="H7912" s="21" t="s">
        <v>1998</v>
      </c>
      <c r="I7912" s="112">
        <f>SUM(I7881,I7905,I7908)</f>
        <v>5754305</v>
      </c>
      <c r="J7912" s="112">
        <f>SUM(J7881,J7905,J7908)</f>
        <v>5259305</v>
      </c>
      <c r="K7912" s="112">
        <f>SUM(K7881,K7905,K7908)</f>
        <v>0</v>
      </c>
      <c r="L7912" s="112">
        <f t="shared" si="2820"/>
        <v>1316348</v>
      </c>
      <c r="M7912" s="112">
        <f>SUM(M7881,M7905,M7908)</f>
        <v>398004</v>
      </c>
      <c r="N7912" s="112">
        <f t="shared" ref="N7912:O7912" si="2826">SUM(N7881,N7905,N7908)</f>
        <v>468744</v>
      </c>
      <c r="O7912" s="112">
        <f t="shared" si="2826"/>
        <v>449600</v>
      </c>
      <c r="P7912" s="112">
        <f t="shared" si="2824"/>
        <v>1316348</v>
      </c>
      <c r="Q7912" s="112">
        <f t="shared" si="2825"/>
        <v>25.028934431450544</v>
      </c>
      <c r="R7912" s="35"/>
    </row>
    <row r="7913" spans="1:18" s="38" customFormat="1" ht="15" thickBot="1" x14ac:dyDescent="0.35">
      <c r="A7913" s="81" t="s">
        <v>0</v>
      </c>
      <c r="B7913" s="81" t="s">
        <v>0</v>
      </c>
      <c r="C7913" s="81" t="s">
        <v>0</v>
      </c>
      <c r="D7913" s="81" t="s">
        <v>0</v>
      </c>
      <c r="E7913" s="81" t="s">
        <v>0</v>
      </c>
      <c r="F7913" s="81" t="s">
        <v>0</v>
      </c>
      <c r="G7913" s="81" t="s">
        <v>0</v>
      </c>
      <c r="H7913" s="16" t="s">
        <v>152</v>
      </c>
      <c r="I7913" s="104">
        <v>106</v>
      </c>
      <c r="J7913" s="104">
        <v>106</v>
      </c>
      <c r="K7913" s="104"/>
      <c r="L7913" s="104"/>
      <c r="M7913" s="104"/>
      <c r="N7913" s="104"/>
      <c r="O7913" s="104"/>
      <c r="P7913" s="104"/>
      <c r="Q7913" s="104"/>
      <c r="R7913" s="35"/>
    </row>
    <row r="7914" spans="1:18" s="34" customFormat="1" ht="31.2" thickBot="1" x14ac:dyDescent="0.35">
      <c r="A7914" s="127" t="s">
        <v>0</v>
      </c>
      <c r="B7914" s="127" t="s">
        <v>0</v>
      </c>
      <c r="C7914" s="127" t="s">
        <v>0</v>
      </c>
      <c r="D7914" s="127" t="s">
        <v>0</v>
      </c>
      <c r="E7914" s="127" t="s">
        <v>0</v>
      </c>
      <c r="F7914" s="127" t="s">
        <v>0</v>
      </c>
      <c r="G7914" s="127" t="s">
        <v>0</v>
      </c>
      <c r="H7914" s="29" t="s">
        <v>63</v>
      </c>
      <c r="I7914" s="124" t="s">
        <v>3013</v>
      </c>
      <c r="J7914" s="124" t="s">
        <v>2</v>
      </c>
      <c r="K7914" s="124" t="s">
        <v>3097</v>
      </c>
      <c r="L7914" s="124" t="s">
        <v>3097</v>
      </c>
      <c r="M7914" s="124" t="s">
        <v>3098</v>
      </c>
      <c r="N7914" s="124" t="s">
        <v>3099</v>
      </c>
      <c r="O7914" s="124" t="s">
        <v>3100</v>
      </c>
      <c r="P7914" s="124" t="s">
        <v>3097</v>
      </c>
      <c r="Q7914" s="126" t="s">
        <v>3101</v>
      </c>
      <c r="R7914" s="35"/>
    </row>
    <row r="7915" spans="1:18" s="38" customFormat="1" x14ac:dyDescent="0.3">
      <c r="A7915" s="128"/>
      <c r="B7915" s="128"/>
      <c r="C7915" s="128"/>
      <c r="D7915" s="128"/>
      <c r="E7915" s="128"/>
      <c r="F7915" s="128"/>
      <c r="G7915" s="128"/>
      <c r="H7915" s="10" t="s">
        <v>0</v>
      </c>
      <c r="I7915" s="103">
        <v>1</v>
      </c>
      <c r="J7915" s="103">
        <v>2</v>
      </c>
      <c r="K7915" s="103">
        <v>3</v>
      </c>
      <c r="L7915" s="103" t="s">
        <v>3</v>
      </c>
      <c r="M7915" s="103">
        <v>5</v>
      </c>
      <c r="N7915" s="103">
        <v>6</v>
      </c>
      <c r="O7915" s="103">
        <v>7</v>
      </c>
      <c r="P7915" s="103" t="s">
        <v>3102</v>
      </c>
      <c r="Q7915" s="103">
        <v>9</v>
      </c>
      <c r="R7915" s="35"/>
    </row>
    <row r="7916" spans="1:18" s="38" customFormat="1" x14ac:dyDescent="0.3">
      <c r="A7916" s="128"/>
      <c r="B7916" s="128"/>
      <c r="C7916" s="128"/>
      <c r="D7916" s="128"/>
      <c r="E7916" s="128"/>
      <c r="F7916" s="128"/>
      <c r="G7916" s="128"/>
      <c r="H7916" s="11" t="s">
        <v>101</v>
      </c>
      <c r="I7916" s="105">
        <f>SUM(I7912)</f>
        <v>5754305</v>
      </c>
      <c r="J7916" s="105">
        <f>SUM(J7912)</f>
        <v>5259305</v>
      </c>
      <c r="K7916" s="105">
        <f>SUM(K7912)</f>
        <v>0</v>
      </c>
      <c r="L7916" s="105">
        <f t="shared" si="2820"/>
        <v>1316348</v>
      </c>
      <c r="M7916" s="105">
        <f>SUM(M7912)</f>
        <v>398004</v>
      </c>
      <c r="N7916" s="105">
        <f t="shared" ref="N7916:O7916" si="2827">SUM(N7912)</f>
        <v>468744</v>
      </c>
      <c r="O7916" s="105">
        <f t="shared" si="2827"/>
        <v>449600</v>
      </c>
      <c r="P7916" s="105">
        <f t="shared" si="2824"/>
        <v>1316348</v>
      </c>
      <c r="Q7916" s="105">
        <f t="shared" si="2825"/>
        <v>25.028934431450544</v>
      </c>
      <c r="R7916" s="35"/>
    </row>
    <row r="7917" spans="1:18" s="38" customFormat="1" x14ac:dyDescent="0.3">
      <c r="A7917" s="128"/>
      <c r="B7917" s="128"/>
      <c r="C7917" s="128"/>
      <c r="D7917" s="128"/>
      <c r="E7917" s="128"/>
      <c r="F7917" s="128"/>
      <c r="G7917" s="128"/>
      <c r="H7917" s="12" t="s">
        <v>62</v>
      </c>
      <c r="I7917" s="105">
        <f>SUM(I7916)</f>
        <v>5754305</v>
      </c>
      <c r="J7917" s="105">
        <f>SUM(J7916)</f>
        <v>5259305</v>
      </c>
      <c r="K7917" s="105">
        <f>SUM(K7916)</f>
        <v>0</v>
      </c>
      <c r="L7917" s="105">
        <f t="shared" si="2820"/>
        <v>1316348</v>
      </c>
      <c r="M7917" s="105">
        <f>SUM(M7916)</f>
        <v>398004</v>
      </c>
      <c r="N7917" s="105">
        <f t="shared" ref="N7917:O7917" si="2828">SUM(N7916)</f>
        <v>468744</v>
      </c>
      <c r="O7917" s="105">
        <f t="shared" si="2828"/>
        <v>449600</v>
      </c>
      <c r="P7917" s="105">
        <f t="shared" si="2824"/>
        <v>1316348</v>
      </c>
      <c r="Q7917" s="105">
        <f t="shared" si="2825"/>
        <v>25.028934431450544</v>
      </c>
      <c r="R7917" s="35"/>
    </row>
    <row r="7918" spans="1:18" s="38" customFormat="1" x14ac:dyDescent="0.3">
      <c r="A7918" s="129"/>
      <c r="B7918" s="129"/>
      <c r="C7918" s="129"/>
      <c r="D7918" s="129"/>
      <c r="E7918" s="129"/>
      <c r="F7918" s="129"/>
      <c r="G7918" s="129"/>
      <c r="I7918" s="100"/>
      <c r="J7918" s="100"/>
      <c r="K7918" s="100"/>
      <c r="L7918" s="100"/>
      <c r="M7918" s="100"/>
      <c r="N7918" s="100"/>
      <c r="O7918" s="100"/>
      <c r="P7918" s="100"/>
      <c r="Q7918" s="100"/>
      <c r="R7918" s="35"/>
    </row>
    <row r="7919" spans="1:18" s="38" customFormat="1" ht="15" thickBot="1" x14ac:dyDescent="0.35">
      <c r="A7919" s="81" t="s">
        <v>0</v>
      </c>
      <c r="B7919" s="81" t="s">
        <v>0</v>
      </c>
      <c r="C7919" s="81" t="s">
        <v>0</v>
      </c>
      <c r="D7919" s="81" t="s">
        <v>0</v>
      </c>
      <c r="E7919" s="81" t="s">
        <v>0</v>
      </c>
      <c r="F7919" s="81" t="s">
        <v>0</v>
      </c>
      <c r="G7919" s="81" t="s">
        <v>0</v>
      </c>
      <c r="H7919" s="37" t="s">
        <v>0</v>
      </c>
      <c r="I7919" s="106"/>
      <c r="J7919" s="106"/>
      <c r="K7919" s="106"/>
      <c r="L7919" s="106"/>
      <c r="M7919" s="106"/>
      <c r="N7919" s="106"/>
      <c r="O7919" s="106"/>
      <c r="P7919" s="106"/>
      <c r="Q7919" s="106"/>
      <c r="R7919" s="35"/>
    </row>
    <row r="7920" spans="1:18" s="34" customFormat="1" ht="31.2" thickBot="1" x14ac:dyDescent="0.35">
      <c r="A7920" s="45" t="s">
        <v>112</v>
      </c>
      <c r="B7920" s="45" t="s">
        <v>113</v>
      </c>
      <c r="C7920" s="45" t="s">
        <v>114</v>
      </c>
      <c r="D7920" s="46" t="s">
        <v>0</v>
      </c>
      <c r="E7920" s="45" t="s">
        <v>3014</v>
      </c>
      <c r="F7920" s="45" t="s">
        <v>115</v>
      </c>
      <c r="G7920" s="45" t="s">
        <v>116</v>
      </c>
      <c r="H7920" s="29" t="s">
        <v>1</v>
      </c>
      <c r="I7920" s="124" t="s">
        <v>3013</v>
      </c>
      <c r="J7920" s="124" t="s">
        <v>2</v>
      </c>
      <c r="K7920" s="124" t="s">
        <v>3097</v>
      </c>
      <c r="L7920" s="124" t="s">
        <v>3097</v>
      </c>
      <c r="M7920" s="124" t="s">
        <v>3098</v>
      </c>
      <c r="N7920" s="124" t="s">
        <v>3099</v>
      </c>
      <c r="O7920" s="124" t="s">
        <v>3100</v>
      </c>
      <c r="P7920" s="124" t="s">
        <v>3097</v>
      </c>
      <c r="Q7920" s="126" t="s">
        <v>3101</v>
      </c>
      <c r="R7920" s="35"/>
    </row>
    <row r="7921" spans="1:18" s="38" customFormat="1" x14ac:dyDescent="0.3">
      <c r="A7921" s="50" t="s">
        <v>0</v>
      </c>
      <c r="B7921" s="50" t="s">
        <v>0</v>
      </c>
      <c r="C7921" s="50" t="s">
        <v>0</v>
      </c>
      <c r="D7921" s="51" t="s">
        <v>0</v>
      </c>
      <c r="E7921" s="51" t="s">
        <v>0</v>
      </c>
      <c r="F7921" s="86" t="s">
        <v>0</v>
      </c>
      <c r="G7921" s="87" t="s">
        <v>0</v>
      </c>
      <c r="H7921" s="8" t="s">
        <v>0</v>
      </c>
      <c r="I7921" s="103">
        <v>1</v>
      </c>
      <c r="J7921" s="103">
        <v>2</v>
      </c>
      <c r="K7921" s="103">
        <v>3</v>
      </c>
      <c r="L7921" s="103" t="s">
        <v>3</v>
      </c>
      <c r="M7921" s="103">
        <v>5</v>
      </c>
      <c r="N7921" s="103">
        <v>6</v>
      </c>
      <c r="O7921" s="103">
        <v>7</v>
      </c>
      <c r="P7921" s="103" t="s">
        <v>3102</v>
      </c>
      <c r="Q7921" s="103">
        <v>9</v>
      </c>
      <c r="R7921" s="35"/>
    </row>
    <row r="7922" spans="1:18" s="38" customFormat="1" x14ac:dyDescent="0.3">
      <c r="A7922" s="41">
        <v>35</v>
      </c>
      <c r="B7922" s="41" t="s">
        <v>154</v>
      </c>
      <c r="C7922" s="40" t="s">
        <v>930</v>
      </c>
      <c r="D7922" s="40">
        <v>35020007</v>
      </c>
      <c r="E7922" s="52" t="s">
        <v>0</v>
      </c>
      <c r="F7922" s="52" t="s">
        <v>0</v>
      </c>
      <c r="G7922" s="52" t="s">
        <v>0</v>
      </c>
      <c r="H7922" s="16" t="s">
        <v>1999</v>
      </c>
      <c r="I7922" s="102"/>
      <c r="J7922" s="102"/>
      <c r="K7922" s="102"/>
      <c r="L7922" s="102">
        <f t="shared" si="2820"/>
        <v>0</v>
      </c>
      <c r="M7922" s="102">
        <v>0</v>
      </c>
      <c r="N7922" s="102"/>
      <c r="O7922" s="102"/>
      <c r="P7922" s="102">
        <f t="shared" si="2824"/>
        <v>0</v>
      </c>
      <c r="Q7922" s="102" t="str">
        <f t="shared" si="2825"/>
        <v>-</v>
      </c>
      <c r="R7922" s="35"/>
    </row>
    <row r="7923" spans="1:18" s="34" customFormat="1" ht="20.399999999999999" x14ac:dyDescent="0.3">
      <c r="A7923" s="43" t="s">
        <v>0</v>
      </c>
      <c r="B7923" s="43" t="s">
        <v>0</v>
      </c>
      <c r="C7923" s="43" t="s">
        <v>0</v>
      </c>
      <c r="D7923" s="49" t="s">
        <v>0</v>
      </c>
      <c r="E7923" s="49" t="s">
        <v>0</v>
      </c>
      <c r="F7923" s="49" t="s">
        <v>0</v>
      </c>
      <c r="G7923" s="49" t="s">
        <v>0</v>
      </c>
      <c r="H7923" s="21" t="s">
        <v>35</v>
      </c>
      <c r="I7923" s="112">
        <f t="shared" ref="I7923:O7924" si="2829">SUM(I7924)</f>
        <v>2127017</v>
      </c>
      <c r="J7923" s="112">
        <f t="shared" si="2829"/>
        <v>2127017</v>
      </c>
      <c r="K7923" s="112">
        <f t="shared" si="2829"/>
        <v>0</v>
      </c>
      <c r="L7923" s="112">
        <f t="shared" si="2820"/>
        <v>557800</v>
      </c>
      <c r="M7923" s="112">
        <f t="shared" si="2829"/>
        <v>185800</v>
      </c>
      <c r="N7923" s="112">
        <f t="shared" si="2829"/>
        <v>186000</v>
      </c>
      <c r="O7923" s="112">
        <f t="shared" si="2829"/>
        <v>186000</v>
      </c>
      <c r="P7923" s="112">
        <f t="shared" si="2824"/>
        <v>557800</v>
      </c>
      <c r="Q7923" s="112">
        <f t="shared" si="2825"/>
        <v>26.22452006730553</v>
      </c>
      <c r="R7923" s="35"/>
    </row>
    <row r="7924" spans="1:18" s="38" customFormat="1" x14ac:dyDescent="0.3">
      <c r="A7924" s="40">
        <v>35</v>
      </c>
      <c r="B7924" s="40" t="s">
        <v>154</v>
      </c>
      <c r="C7924" s="40" t="s">
        <v>930</v>
      </c>
      <c r="D7924" s="40">
        <v>35020007</v>
      </c>
      <c r="E7924" s="52" t="s">
        <v>142</v>
      </c>
      <c r="F7924" s="52" t="s">
        <v>0</v>
      </c>
      <c r="G7924" s="52" t="s">
        <v>0</v>
      </c>
      <c r="H7924" s="16" t="s">
        <v>27</v>
      </c>
      <c r="I7924" s="104">
        <f t="shared" si="2829"/>
        <v>2127017</v>
      </c>
      <c r="J7924" s="104">
        <f t="shared" si="2829"/>
        <v>2127017</v>
      </c>
      <c r="K7924" s="104">
        <f t="shared" si="2829"/>
        <v>0</v>
      </c>
      <c r="L7924" s="104">
        <f t="shared" si="2820"/>
        <v>557800</v>
      </c>
      <c r="M7924" s="104">
        <f t="shared" si="2829"/>
        <v>185800</v>
      </c>
      <c r="N7924" s="104">
        <f t="shared" si="2829"/>
        <v>186000</v>
      </c>
      <c r="O7924" s="104">
        <f t="shared" si="2829"/>
        <v>186000</v>
      </c>
      <c r="P7924" s="104">
        <f t="shared" si="2824"/>
        <v>557800</v>
      </c>
      <c r="Q7924" s="104">
        <f t="shared" si="2825"/>
        <v>26.22452006730553</v>
      </c>
      <c r="R7924" s="35"/>
    </row>
    <row r="7925" spans="1:18" s="38" customFormat="1" x14ac:dyDescent="0.3">
      <c r="A7925" s="40">
        <v>35</v>
      </c>
      <c r="B7925" s="40" t="s">
        <v>154</v>
      </c>
      <c r="C7925" s="40" t="s">
        <v>930</v>
      </c>
      <c r="D7925" s="40">
        <v>35020007</v>
      </c>
      <c r="E7925" s="88" t="s">
        <v>3020</v>
      </c>
      <c r="F7925" s="40"/>
      <c r="G7925" s="81" t="s">
        <v>3073</v>
      </c>
      <c r="H7925" s="36" t="s">
        <v>30</v>
      </c>
      <c r="I7925" s="102">
        <v>2127017</v>
      </c>
      <c r="J7925" s="102">
        <v>2127017</v>
      </c>
      <c r="K7925" s="102"/>
      <c r="L7925" s="102">
        <f t="shared" si="2820"/>
        <v>557800</v>
      </c>
      <c r="M7925" s="102">
        <v>185800</v>
      </c>
      <c r="N7925" s="102">
        <v>186000</v>
      </c>
      <c r="O7925" s="102">
        <v>186000</v>
      </c>
      <c r="P7925" s="102">
        <f t="shared" si="2824"/>
        <v>557800</v>
      </c>
      <c r="Q7925" s="102">
        <f t="shared" si="2825"/>
        <v>26.22452006730553</v>
      </c>
      <c r="R7925" s="35"/>
    </row>
    <row r="7926" spans="1:18" s="34" customFormat="1" x14ac:dyDescent="0.3">
      <c r="A7926" s="49" t="s">
        <v>0</v>
      </c>
      <c r="B7926" s="49" t="s">
        <v>0</v>
      </c>
      <c r="C7926" s="49" t="s">
        <v>0</v>
      </c>
      <c r="D7926" s="49" t="s">
        <v>0</v>
      </c>
      <c r="E7926" s="49" t="s">
        <v>0</v>
      </c>
      <c r="F7926" s="49" t="s">
        <v>0</v>
      </c>
      <c r="G7926" s="49" t="s">
        <v>0</v>
      </c>
      <c r="H7926" s="21" t="s">
        <v>2000</v>
      </c>
      <c r="I7926" s="112">
        <f>SUM(I7923)</f>
        <v>2127017</v>
      </c>
      <c r="J7926" s="112">
        <f>SUM(J7923)</f>
        <v>2127017</v>
      </c>
      <c r="K7926" s="112">
        <f>SUM(K7923)</f>
        <v>0</v>
      </c>
      <c r="L7926" s="112">
        <f t="shared" si="2820"/>
        <v>557800</v>
      </c>
      <c r="M7926" s="112">
        <f>SUM(M7923)</f>
        <v>185800</v>
      </c>
      <c r="N7926" s="112">
        <f t="shared" ref="N7926:O7926" si="2830">SUM(N7923)</f>
        <v>186000</v>
      </c>
      <c r="O7926" s="112">
        <f t="shared" si="2830"/>
        <v>186000</v>
      </c>
      <c r="P7926" s="112">
        <f t="shared" si="2824"/>
        <v>557800</v>
      </c>
      <c r="Q7926" s="112">
        <f t="shared" si="2825"/>
        <v>26.22452006730553</v>
      </c>
      <c r="R7926" s="35"/>
    </row>
    <row r="7927" spans="1:18" s="38" customFormat="1" ht="15" thickBot="1" x14ac:dyDescent="0.35">
      <c r="A7927" s="81" t="s">
        <v>0</v>
      </c>
      <c r="B7927" s="81" t="s">
        <v>0</v>
      </c>
      <c r="C7927" s="81" t="s">
        <v>0</v>
      </c>
      <c r="D7927" s="81" t="s">
        <v>0</v>
      </c>
      <c r="E7927" s="81" t="s">
        <v>0</v>
      </c>
      <c r="F7927" s="81" t="s">
        <v>0</v>
      </c>
      <c r="G7927" s="81" t="s">
        <v>0</v>
      </c>
      <c r="H7927" s="16" t="s">
        <v>152</v>
      </c>
      <c r="I7927" s="104">
        <v>48</v>
      </c>
      <c r="J7927" s="104">
        <v>48</v>
      </c>
      <c r="K7927" s="104"/>
      <c r="L7927" s="104"/>
      <c r="M7927" s="104"/>
      <c r="N7927" s="104"/>
      <c r="O7927" s="104"/>
      <c r="P7927" s="104"/>
      <c r="Q7927" s="104"/>
      <c r="R7927" s="35"/>
    </row>
    <row r="7928" spans="1:18" s="34" customFormat="1" ht="31.2" thickBot="1" x14ac:dyDescent="0.35">
      <c r="A7928" s="127" t="s">
        <v>0</v>
      </c>
      <c r="B7928" s="127" t="s">
        <v>0</v>
      </c>
      <c r="C7928" s="127" t="s">
        <v>0</v>
      </c>
      <c r="D7928" s="127" t="s">
        <v>0</v>
      </c>
      <c r="E7928" s="127" t="s">
        <v>0</v>
      </c>
      <c r="F7928" s="127" t="s">
        <v>0</v>
      </c>
      <c r="G7928" s="127" t="s">
        <v>0</v>
      </c>
      <c r="H7928" s="29" t="s">
        <v>63</v>
      </c>
      <c r="I7928" s="124" t="s">
        <v>3013</v>
      </c>
      <c r="J7928" s="124" t="s">
        <v>2</v>
      </c>
      <c r="K7928" s="124" t="s">
        <v>3097</v>
      </c>
      <c r="L7928" s="124" t="s">
        <v>3097</v>
      </c>
      <c r="M7928" s="124" t="s">
        <v>3098</v>
      </c>
      <c r="N7928" s="124" t="s">
        <v>3099</v>
      </c>
      <c r="O7928" s="124" t="s">
        <v>3100</v>
      </c>
      <c r="P7928" s="124" t="s">
        <v>3097</v>
      </c>
      <c r="Q7928" s="126" t="s">
        <v>3101</v>
      </c>
      <c r="R7928" s="35"/>
    </row>
    <row r="7929" spans="1:18" s="38" customFormat="1" x14ac:dyDescent="0.3">
      <c r="A7929" s="128"/>
      <c r="B7929" s="128"/>
      <c r="C7929" s="128"/>
      <c r="D7929" s="128"/>
      <c r="E7929" s="128"/>
      <c r="F7929" s="128"/>
      <c r="G7929" s="128"/>
      <c r="H7929" s="10" t="s">
        <v>0</v>
      </c>
      <c r="I7929" s="103">
        <v>1</v>
      </c>
      <c r="J7929" s="103">
        <v>2</v>
      </c>
      <c r="K7929" s="103">
        <v>3</v>
      </c>
      <c r="L7929" s="103" t="s">
        <v>3</v>
      </c>
      <c r="M7929" s="103">
        <v>5</v>
      </c>
      <c r="N7929" s="103">
        <v>6</v>
      </c>
      <c r="O7929" s="103">
        <v>7</v>
      </c>
      <c r="P7929" s="103" t="s">
        <v>3102</v>
      </c>
      <c r="Q7929" s="103">
        <v>9</v>
      </c>
      <c r="R7929" s="35"/>
    </row>
    <row r="7930" spans="1:18" s="38" customFormat="1" x14ac:dyDescent="0.3">
      <c r="A7930" s="128"/>
      <c r="B7930" s="128"/>
      <c r="C7930" s="128"/>
      <c r="D7930" s="128"/>
      <c r="E7930" s="128"/>
      <c r="F7930" s="128"/>
      <c r="G7930" s="128"/>
      <c r="H7930" s="11" t="s">
        <v>101</v>
      </c>
      <c r="I7930" s="105">
        <f>SUM(I7926)</f>
        <v>2127017</v>
      </c>
      <c r="J7930" s="105">
        <f>SUM(J7926)</f>
        <v>2127017</v>
      </c>
      <c r="K7930" s="105">
        <f>SUM(K7926)</f>
        <v>0</v>
      </c>
      <c r="L7930" s="105">
        <f t="shared" si="2820"/>
        <v>557800</v>
      </c>
      <c r="M7930" s="105">
        <f>SUM(M7926)</f>
        <v>185800</v>
      </c>
      <c r="N7930" s="105">
        <f t="shared" ref="N7930:O7930" si="2831">SUM(N7926)</f>
        <v>186000</v>
      </c>
      <c r="O7930" s="105">
        <f t="shared" si="2831"/>
        <v>186000</v>
      </c>
      <c r="P7930" s="105">
        <f t="shared" si="2824"/>
        <v>557800</v>
      </c>
      <c r="Q7930" s="105">
        <f t="shared" si="2825"/>
        <v>26.22452006730553</v>
      </c>
      <c r="R7930" s="35"/>
    </row>
    <row r="7931" spans="1:18" s="38" customFormat="1" x14ac:dyDescent="0.3">
      <c r="A7931" s="128"/>
      <c r="B7931" s="128"/>
      <c r="C7931" s="128"/>
      <c r="D7931" s="128"/>
      <c r="E7931" s="128"/>
      <c r="F7931" s="128"/>
      <c r="G7931" s="128"/>
      <c r="H7931" s="12" t="s">
        <v>62</v>
      </c>
      <c r="I7931" s="105">
        <f>SUM(I7930)</f>
        <v>2127017</v>
      </c>
      <c r="J7931" s="105">
        <f>SUM(J7930)</f>
        <v>2127017</v>
      </c>
      <c r="K7931" s="105">
        <f>SUM(K7930)</f>
        <v>0</v>
      </c>
      <c r="L7931" s="105">
        <f t="shared" si="2820"/>
        <v>557800</v>
      </c>
      <c r="M7931" s="105">
        <f>SUM(M7930)</f>
        <v>185800</v>
      </c>
      <c r="N7931" s="105">
        <f t="shared" ref="N7931:O7931" si="2832">SUM(N7930)</f>
        <v>186000</v>
      </c>
      <c r="O7931" s="105">
        <f t="shared" si="2832"/>
        <v>186000</v>
      </c>
      <c r="P7931" s="105">
        <f t="shared" si="2824"/>
        <v>557800</v>
      </c>
      <c r="Q7931" s="105">
        <f t="shared" si="2825"/>
        <v>26.22452006730553</v>
      </c>
      <c r="R7931" s="35"/>
    </row>
    <row r="7932" spans="1:18" s="38" customFormat="1" x14ac:dyDescent="0.3">
      <c r="A7932" s="129"/>
      <c r="B7932" s="129"/>
      <c r="C7932" s="129"/>
      <c r="D7932" s="129"/>
      <c r="E7932" s="129"/>
      <c r="F7932" s="129"/>
      <c r="G7932" s="129"/>
      <c r="I7932" s="100"/>
      <c r="J7932" s="100"/>
      <c r="K7932" s="100"/>
      <c r="L7932" s="100"/>
      <c r="M7932" s="100"/>
      <c r="N7932" s="100"/>
      <c r="O7932" s="100"/>
      <c r="P7932" s="100"/>
      <c r="Q7932" s="100"/>
      <c r="R7932" s="35"/>
    </row>
    <row r="7933" spans="1:18" s="38" customFormat="1" ht="15" thickBot="1" x14ac:dyDescent="0.35">
      <c r="A7933" s="81" t="s">
        <v>0</v>
      </c>
      <c r="B7933" s="81" t="s">
        <v>0</v>
      </c>
      <c r="C7933" s="81" t="s">
        <v>0</v>
      </c>
      <c r="D7933" s="81" t="s">
        <v>0</v>
      </c>
      <c r="E7933" s="81" t="s">
        <v>0</v>
      </c>
      <c r="F7933" s="81" t="s">
        <v>0</v>
      </c>
      <c r="G7933" s="81" t="s">
        <v>0</v>
      </c>
      <c r="H7933" s="37" t="s">
        <v>0</v>
      </c>
      <c r="I7933" s="106"/>
      <c r="J7933" s="106"/>
      <c r="K7933" s="106"/>
      <c r="L7933" s="106"/>
      <c r="M7933" s="106"/>
      <c r="N7933" s="106"/>
      <c r="O7933" s="106"/>
      <c r="P7933" s="106"/>
      <c r="Q7933" s="106"/>
      <c r="R7933" s="35"/>
    </row>
    <row r="7934" spans="1:18" s="34" customFormat="1" ht="31.2" thickBot="1" x14ac:dyDescent="0.35">
      <c r="A7934" s="45" t="s">
        <v>112</v>
      </c>
      <c r="B7934" s="45" t="s">
        <v>113</v>
      </c>
      <c r="C7934" s="45" t="s">
        <v>114</v>
      </c>
      <c r="D7934" s="46" t="s">
        <v>0</v>
      </c>
      <c r="E7934" s="45" t="s">
        <v>3014</v>
      </c>
      <c r="F7934" s="45" t="s">
        <v>115</v>
      </c>
      <c r="G7934" s="45" t="s">
        <v>116</v>
      </c>
      <c r="H7934" s="29" t="s">
        <v>1</v>
      </c>
      <c r="I7934" s="124" t="s">
        <v>3013</v>
      </c>
      <c r="J7934" s="124" t="s">
        <v>2</v>
      </c>
      <c r="K7934" s="124" t="s">
        <v>3097</v>
      </c>
      <c r="L7934" s="124" t="s">
        <v>3097</v>
      </c>
      <c r="M7934" s="124" t="s">
        <v>3098</v>
      </c>
      <c r="N7934" s="124" t="s">
        <v>3099</v>
      </c>
      <c r="O7934" s="124" t="s">
        <v>3100</v>
      </c>
      <c r="P7934" s="124" t="s">
        <v>3097</v>
      </c>
      <c r="Q7934" s="126" t="s">
        <v>3101</v>
      </c>
      <c r="R7934" s="35"/>
    </row>
    <row r="7935" spans="1:18" s="38" customFormat="1" x14ac:dyDescent="0.3">
      <c r="A7935" s="50" t="s">
        <v>0</v>
      </c>
      <c r="B7935" s="50" t="s">
        <v>0</v>
      </c>
      <c r="C7935" s="50" t="s">
        <v>0</v>
      </c>
      <c r="D7935" s="51" t="s">
        <v>0</v>
      </c>
      <c r="E7935" s="51" t="s">
        <v>0</v>
      </c>
      <c r="F7935" s="86" t="s">
        <v>0</v>
      </c>
      <c r="G7935" s="87" t="s">
        <v>0</v>
      </c>
      <c r="H7935" s="8" t="s">
        <v>0</v>
      </c>
      <c r="I7935" s="103">
        <v>1</v>
      </c>
      <c r="J7935" s="103">
        <v>2</v>
      </c>
      <c r="K7935" s="103">
        <v>3</v>
      </c>
      <c r="L7935" s="103" t="s">
        <v>3</v>
      </c>
      <c r="M7935" s="103">
        <v>5</v>
      </c>
      <c r="N7935" s="103">
        <v>6</v>
      </c>
      <c r="O7935" s="103">
        <v>7</v>
      </c>
      <c r="P7935" s="103" t="s">
        <v>3102</v>
      </c>
      <c r="Q7935" s="103">
        <v>9</v>
      </c>
      <c r="R7935" s="35"/>
    </row>
    <row r="7936" spans="1:18" s="38" customFormat="1" x14ac:dyDescent="0.3">
      <c r="A7936" s="41">
        <v>35</v>
      </c>
      <c r="B7936" s="41" t="s">
        <v>154</v>
      </c>
      <c r="C7936" s="40" t="s">
        <v>941</v>
      </c>
      <c r="D7936" s="40">
        <v>35020008</v>
      </c>
      <c r="E7936" s="52" t="s">
        <v>0</v>
      </c>
      <c r="F7936" s="52" t="s">
        <v>0</v>
      </c>
      <c r="G7936" s="52" t="s">
        <v>0</v>
      </c>
      <c r="H7936" s="16" t="s">
        <v>2001</v>
      </c>
      <c r="I7936" s="102"/>
      <c r="J7936" s="102"/>
      <c r="K7936" s="102"/>
      <c r="L7936" s="102">
        <f t="shared" si="2820"/>
        <v>0</v>
      </c>
      <c r="M7936" s="102">
        <v>0</v>
      </c>
      <c r="N7936" s="102"/>
      <c r="O7936" s="102"/>
      <c r="P7936" s="102">
        <f t="shared" si="2824"/>
        <v>0</v>
      </c>
      <c r="Q7936" s="102" t="str">
        <f t="shared" si="2825"/>
        <v>-</v>
      </c>
      <c r="R7936" s="35"/>
    </row>
    <row r="7937" spans="1:18" s="34" customFormat="1" ht="20.399999999999999" x14ac:dyDescent="0.3">
      <c r="A7937" s="43" t="s">
        <v>0</v>
      </c>
      <c r="B7937" s="43" t="s">
        <v>0</v>
      </c>
      <c r="C7937" s="43" t="s">
        <v>0</v>
      </c>
      <c r="D7937" s="49" t="s">
        <v>0</v>
      </c>
      <c r="E7937" s="49" t="s">
        <v>0</v>
      </c>
      <c r="F7937" s="49" t="s">
        <v>0</v>
      </c>
      <c r="G7937" s="49" t="s">
        <v>0</v>
      </c>
      <c r="H7937" s="21" t="s">
        <v>26</v>
      </c>
      <c r="I7937" s="112">
        <f>SUM(I7938,I7946,I7948)</f>
        <v>3032156</v>
      </c>
      <c r="J7937" s="112">
        <f>SUM(J7938,J7946,J7948)</f>
        <v>2853157</v>
      </c>
      <c r="K7937" s="112">
        <f>SUM(K7938,K7946,K7948)</f>
        <v>0</v>
      </c>
      <c r="L7937" s="112">
        <f t="shared" si="2820"/>
        <v>677765</v>
      </c>
      <c r="M7937" s="112">
        <f>SUM(M7938,M7946,M7948)</f>
        <v>209661</v>
      </c>
      <c r="N7937" s="112">
        <f t="shared" ref="N7937:O7937" si="2833">SUM(N7938,N7946,N7948)</f>
        <v>237044</v>
      </c>
      <c r="O7937" s="112">
        <f t="shared" si="2833"/>
        <v>231060</v>
      </c>
      <c r="P7937" s="112">
        <f t="shared" si="2824"/>
        <v>677765</v>
      </c>
      <c r="Q7937" s="112">
        <f t="shared" si="2825"/>
        <v>23.754914293184708</v>
      </c>
      <c r="R7937" s="35"/>
    </row>
    <row r="7938" spans="1:18" s="38" customFormat="1" x14ac:dyDescent="0.3">
      <c r="A7938" s="40">
        <v>35</v>
      </c>
      <c r="B7938" s="40" t="s">
        <v>154</v>
      </c>
      <c r="C7938" s="40" t="s">
        <v>941</v>
      </c>
      <c r="D7938" s="40">
        <v>35020008</v>
      </c>
      <c r="E7938" s="52" t="s">
        <v>119</v>
      </c>
      <c r="F7938" s="52" t="s">
        <v>0</v>
      </c>
      <c r="G7938" s="52" t="s">
        <v>0</v>
      </c>
      <c r="H7938" s="16" t="s">
        <v>5</v>
      </c>
      <c r="I7938" s="104">
        <f>SUM(I7939,I7940)</f>
        <v>2562783</v>
      </c>
      <c r="J7938" s="104">
        <f>SUM(J7939,J7940)</f>
        <v>2548174</v>
      </c>
      <c r="K7938" s="104">
        <f>SUM(K7939,K7940)</f>
        <v>0</v>
      </c>
      <c r="L7938" s="104">
        <f t="shared" si="2820"/>
        <v>601229</v>
      </c>
      <c r="M7938" s="104">
        <f>SUM(M7939,M7940)</f>
        <v>190485</v>
      </c>
      <c r="N7938" s="104">
        <f t="shared" ref="N7938:O7938" si="2834">SUM(N7939,N7940)</f>
        <v>205044</v>
      </c>
      <c r="O7938" s="104">
        <f t="shared" si="2834"/>
        <v>205700</v>
      </c>
      <c r="P7938" s="104">
        <f t="shared" si="2824"/>
        <v>601229</v>
      </c>
      <c r="Q7938" s="104">
        <f t="shared" si="2825"/>
        <v>23.594503358090932</v>
      </c>
      <c r="R7938" s="35"/>
    </row>
    <row r="7939" spans="1:18" s="38" customFormat="1" x14ac:dyDescent="0.3">
      <c r="A7939" s="40">
        <v>35</v>
      </c>
      <c r="B7939" s="40" t="s">
        <v>154</v>
      </c>
      <c r="C7939" s="40" t="s">
        <v>941</v>
      </c>
      <c r="D7939" s="40">
        <v>35020008</v>
      </c>
      <c r="E7939" s="88" t="s">
        <v>3015</v>
      </c>
      <c r="F7939" s="40"/>
      <c r="G7939" s="81" t="s">
        <v>3073</v>
      </c>
      <c r="H7939" s="36" t="s">
        <v>6</v>
      </c>
      <c r="I7939" s="102">
        <v>2334109</v>
      </c>
      <c r="J7939" s="102">
        <v>2319500</v>
      </c>
      <c r="K7939" s="102"/>
      <c r="L7939" s="102">
        <f t="shared" si="2820"/>
        <v>553262</v>
      </c>
      <c r="M7939" s="102">
        <v>177262</v>
      </c>
      <c r="N7939" s="102">
        <v>186000</v>
      </c>
      <c r="O7939" s="102">
        <v>190000</v>
      </c>
      <c r="P7939" s="102">
        <f t="shared" si="2824"/>
        <v>553262</v>
      </c>
      <c r="Q7939" s="102">
        <f t="shared" si="2825"/>
        <v>23.852640655313646</v>
      </c>
      <c r="R7939" s="35"/>
    </row>
    <row r="7940" spans="1:18" s="38" customFormat="1" x14ac:dyDescent="0.3">
      <c r="A7940" s="41">
        <v>35</v>
      </c>
      <c r="B7940" s="41" t="s">
        <v>154</v>
      </c>
      <c r="C7940" s="41" t="s">
        <v>941</v>
      </c>
      <c r="D7940" s="41">
        <v>35020008</v>
      </c>
      <c r="E7940" s="41" t="s">
        <v>120</v>
      </c>
      <c r="F7940" s="40" t="s">
        <v>0</v>
      </c>
      <c r="G7940" s="81" t="s">
        <v>0</v>
      </c>
      <c r="H7940" s="16" t="s">
        <v>7</v>
      </c>
      <c r="I7940" s="104">
        <f>SUM(I7941:I7945)</f>
        <v>228674</v>
      </c>
      <c r="J7940" s="104">
        <f>SUM(J7941:J7945)</f>
        <v>228674</v>
      </c>
      <c r="K7940" s="104">
        <f>SUM(K7941:K7945)</f>
        <v>0</v>
      </c>
      <c r="L7940" s="104">
        <f t="shared" si="2820"/>
        <v>47967</v>
      </c>
      <c r="M7940" s="104">
        <f>SUM(M7941:M7945)</f>
        <v>13223</v>
      </c>
      <c r="N7940" s="104">
        <f t="shared" ref="N7940:O7940" si="2835">SUM(N7941:N7945)</f>
        <v>19044</v>
      </c>
      <c r="O7940" s="104">
        <f t="shared" si="2835"/>
        <v>15700</v>
      </c>
      <c r="P7940" s="104">
        <f t="shared" si="2824"/>
        <v>47967</v>
      </c>
      <c r="Q7940" s="104">
        <f t="shared" si="2825"/>
        <v>20.976149452932997</v>
      </c>
      <c r="R7940" s="35"/>
    </row>
    <row r="7941" spans="1:18" s="38" customFormat="1" x14ac:dyDescent="0.3">
      <c r="A7941" s="40">
        <v>35</v>
      </c>
      <c r="B7941" s="40" t="s">
        <v>154</v>
      </c>
      <c r="C7941" s="40" t="s">
        <v>941</v>
      </c>
      <c r="D7941" s="40">
        <v>35020008</v>
      </c>
      <c r="E7941" s="88" t="s">
        <v>3016</v>
      </c>
      <c r="F7941" s="40" t="s">
        <v>2842</v>
      </c>
      <c r="G7941" s="81" t="s">
        <v>3073</v>
      </c>
      <c r="H7941" s="36" t="s">
        <v>9</v>
      </c>
      <c r="I7941" s="102">
        <v>40704</v>
      </c>
      <c r="J7941" s="102">
        <v>40704</v>
      </c>
      <c r="K7941" s="102"/>
      <c r="L7941" s="102">
        <f t="shared" si="2820"/>
        <v>10278</v>
      </c>
      <c r="M7941" s="102">
        <v>3378</v>
      </c>
      <c r="N7941" s="102">
        <v>3400</v>
      </c>
      <c r="O7941" s="102">
        <v>3500</v>
      </c>
      <c r="P7941" s="102">
        <f t="shared" si="2824"/>
        <v>10278</v>
      </c>
      <c r="Q7941" s="102">
        <f t="shared" si="2825"/>
        <v>25.250589622641513</v>
      </c>
      <c r="R7941" s="35"/>
    </row>
    <row r="7942" spans="1:18" s="38" customFormat="1" x14ac:dyDescent="0.3">
      <c r="A7942" s="40">
        <v>35</v>
      </c>
      <c r="B7942" s="40" t="s">
        <v>154</v>
      </c>
      <c r="C7942" s="40" t="s">
        <v>941</v>
      </c>
      <c r="D7942" s="40">
        <v>35020008</v>
      </c>
      <c r="E7942" s="88" t="s">
        <v>3016</v>
      </c>
      <c r="F7942" s="40" t="s">
        <v>2843</v>
      </c>
      <c r="G7942" s="81" t="s">
        <v>3073</v>
      </c>
      <c r="H7942" s="36" t="s">
        <v>12</v>
      </c>
      <c r="I7942" s="102">
        <v>148830</v>
      </c>
      <c r="J7942" s="102">
        <v>148830</v>
      </c>
      <c r="K7942" s="102"/>
      <c r="L7942" s="102">
        <f t="shared" si="2820"/>
        <v>33845</v>
      </c>
      <c r="M7942" s="102">
        <v>9845</v>
      </c>
      <c r="N7942" s="102">
        <v>11800</v>
      </c>
      <c r="O7942" s="102">
        <v>12200</v>
      </c>
      <c r="P7942" s="102">
        <f t="shared" si="2824"/>
        <v>33845</v>
      </c>
      <c r="Q7942" s="102">
        <f t="shared" si="2825"/>
        <v>22.740710878183162</v>
      </c>
      <c r="R7942" s="35"/>
    </row>
    <row r="7943" spans="1:18" s="38" customFormat="1" x14ac:dyDescent="0.3">
      <c r="A7943" s="40">
        <v>35</v>
      </c>
      <c r="B7943" s="40" t="s">
        <v>154</v>
      </c>
      <c r="C7943" s="40" t="s">
        <v>941</v>
      </c>
      <c r="D7943" s="40">
        <v>35020008</v>
      </c>
      <c r="E7943" s="88" t="s">
        <v>3016</v>
      </c>
      <c r="F7943" s="40" t="s">
        <v>2844</v>
      </c>
      <c r="G7943" s="81" t="s">
        <v>3073</v>
      </c>
      <c r="H7943" s="36" t="s">
        <v>10</v>
      </c>
      <c r="I7943" s="102">
        <v>30690</v>
      </c>
      <c r="J7943" s="102">
        <v>30690</v>
      </c>
      <c r="K7943" s="102"/>
      <c r="L7943" s="102">
        <f t="shared" si="2820"/>
        <v>0</v>
      </c>
      <c r="M7943" s="102">
        <v>0</v>
      </c>
      <c r="N7943" s="102"/>
      <c r="O7943" s="102"/>
      <c r="P7943" s="102">
        <f t="shared" si="2824"/>
        <v>0</v>
      </c>
      <c r="Q7943" s="102">
        <f t="shared" si="2825"/>
        <v>0</v>
      </c>
      <c r="R7943" s="35"/>
    </row>
    <row r="7944" spans="1:18" s="38" customFormat="1" x14ac:dyDescent="0.3">
      <c r="A7944" s="40">
        <v>35</v>
      </c>
      <c r="B7944" s="40" t="s">
        <v>154</v>
      </c>
      <c r="C7944" s="40" t="s">
        <v>941</v>
      </c>
      <c r="D7944" s="40">
        <v>35020008</v>
      </c>
      <c r="E7944" s="88" t="s">
        <v>3016</v>
      </c>
      <c r="F7944" s="40" t="s">
        <v>2845</v>
      </c>
      <c r="G7944" s="81" t="s">
        <v>3073</v>
      </c>
      <c r="H7944" s="36" t="s">
        <v>8</v>
      </c>
      <c r="I7944" s="102">
        <v>3950</v>
      </c>
      <c r="J7944" s="102">
        <v>3950</v>
      </c>
      <c r="K7944" s="102"/>
      <c r="L7944" s="102">
        <f t="shared" si="2820"/>
        <v>0</v>
      </c>
      <c r="M7944" s="102">
        <v>0</v>
      </c>
      <c r="N7944" s="102">
        <v>0</v>
      </c>
      <c r="O7944" s="102">
        <v>0</v>
      </c>
      <c r="P7944" s="102">
        <f t="shared" si="2824"/>
        <v>0</v>
      </c>
      <c r="Q7944" s="102">
        <f t="shared" si="2825"/>
        <v>0</v>
      </c>
      <c r="R7944" s="35"/>
    </row>
    <row r="7945" spans="1:18" s="38" customFormat="1" x14ac:dyDescent="0.3">
      <c r="A7945" s="40">
        <v>35</v>
      </c>
      <c r="B7945" s="40" t="s">
        <v>154</v>
      </c>
      <c r="C7945" s="40" t="s">
        <v>941</v>
      </c>
      <c r="D7945" s="40">
        <v>35020008</v>
      </c>
      <c r="E7945" s="88" t="s">
        <v>3016</v>
      </c>
      <c r="F7945" s="40" t="s">
        <v>2846</v>
      </c>
      <c r="G7945" s="81" t="s">
        <v>3073</v>
      </c>
      <c r="H7945" s="36" t="s">
        <v>11</v>
      </c>
      <c r="I7945" s="102">
        <v>4500</v>
      </c>
      <c r="J7945" s="102">
        <v>4500</v>
      </c>
      <c r="K7945" s="102"/>
      <c r="L7945" s="102">
        <f t="shared" si="2820"/>
        <v>3844</v>
      </c>
      <c r="M7945" s="102">
        <v>0</v>
      </c>
      <c r="N7945" s="102">
        <v>3844</v>
      </c>
      <c r="O7945" s="102"/>
      <c r="P7945" s="102">
        <f t="shared" si="2824"/>
        <v>3844</v>
      </c>
      <c r="Q7945" s="102">
        <f t="shared" si="2825"/>
        <v>85.422222222222217</v>
      </c>
      <c r="R7945" s="35"/>
    </row>
    <row r="7946" spans="1:18" s="38" customFormat="1" x14ac:dyDescent="0.3">
      <c r="A7946" s="40">
        <v>35</v>
      </c>
      <c r="B7946" s="40" t="s">
        <v>154</v>
      </c>
      <c r="C7946" s="40" t="s">
        <v>941</v>
      </c>
      <c r="D7946" s="40">
        <v>35020008</v>
      </c>
      <c r="E7946" s="52" t="s">
        <v>124</v>
      </c>
      <c r="F7946" s="52" t="s">
        <v>0</v>
      </c>
      <c r="G7946" s="52" t="s">
        <v>0</v>
      </c>
      <c r="H7946" s="16" t="s">
        <v>14</v>
      </c>
      <c r="I7946" s="104">
        <f>SUM(I7947)</f>
        <v>245086</v>
      </c>
      <c r="J7946" s="104">
        <f>SUM(J7947)</f>
        <v>243548</v>
      </c>
      <c r="K7946" s="104">
        <f>SUM(K7947)</f>
        <v>0</v>
      </c>
      <c r="L7946" s="104">
        <f t="shared" si="2820"/>
        <v>61613</v>
      </c>
      <c r="M7946" s="104">
        <f>SUM(M7947)</f>
        <v>18613</v>
      </c>
      <c r="N7946" s="104">
        <f t="shared" ref="N7946:O7946" si="2836">SUM(N7947)</f>
        <v>23000</v>
      </c>
      <c r="O7946" s="104">
        <f t="shared" si="2836"/>
        <v>20000</v>
      </c>
      <c r="P7946" s="104">
        <f t="shared" si="2824"/>
        <v>61613</v>
      </c>
      <c r="Q7946" s="104">
        <f t="shared" si="2825"/>
        <v>25.298093189022286</v>
      </c>
      <c r="R7946" s="35"/>
    </row>
    <row r="7947" spans="1:18" s="38" customFormat="1" x14ac:dyDescent="0.3">
      <c r="A7947" s="40">
        <v>35</v>
      </c>
      <c r="B7947" s="40" t="s">
        <v>154</v>
      </c>
      <c r="C7947" s="40" t="s">
        <v>941</v>
      </c>
      <c r="D7947" s="40">
        <v>35020008</v>
      </c>
      <c r="E7947" s="88" t="s">
        <v>3017</v>
      </c>
      <c r="F7947" s="40"/>
      <c r="G7947" s="81" t="s">
        <v>3073</v>
      </c>
      <c r="H7947" s="36" t="s">
        <v>15</v>
      </c>
      <c r="I7947" s="102">
        <v>245086</v>
      </c>
      <c r="J7947" s="102">
        <v>243548</v>
      </c>
      <c r="K7947" s="102"/>
      <c r="L7947" s="102">
        <f t="shared" si="2820"/>
        <v>61613</v>
      </c>
      <c r="M7947" s="102">
        <v>18613</v>
      </c>
      <c r="N7947" s="102">
        <v>23000</v>
      </c>
      <c r="O7947" s="102">
        <v>20000</v>
      </c>
      <c r="P7947" s="102">
        <f t="shared" si="2824"/>
        <v>61613</v>
      </c>
      <c r="Q7947" s="102">
        <f t="shared" si="2825"/>
        <v>25.298093189022286</v>
      </c>
      <c r="R7947" s="35"/>
    </row>
    <row r="7948" spans="1:18" s="38" customFormat="1" x14ac:dyDescent="0.3">
      <c r="A7948" s="40">
        <v>35</v>
      </c>
      <c r="B7948" s="40" t="s">
        <v>154</v>
      </c>
      <c r="C7948" s="40" t="s">
        <v>941</v>
      </c>
      <c r="D7948" s="40">
        <v>35020008</v>
      </c>
      <c r="E7948" s="52" t="s">
        <v>125</v>
      </c>
      <c r="F7948" s="52" t="s">
        <v>0</v>
      </c>
      <c r="G7948" s="52" t="s">
        <v>0</v>
      </c>
      <c r="H7948" s="16" t="s">
        <v>16</v>
      </c>
      <c r="I7948" s="104">
        <f>SUM(I7949:I7957)</f>
        <v>224287</v>
      </c>
      <c r="J7948" s="104">
        <f>SUM(J7949:J7957)</f>
        <v>61435</v>
      </c>
      <c r="K7948" s="104">
        <f>SUM(K7949:K7957)</f>
        <v>0</v>
      </c>
      <c r="L7948" s="104">
        <f t="shared" si="2820"/>
        <v>14923</v>
      </c>
      <c r="M7948" s="104">
        <f>SUM(M7949:M7957)</f>
        <v>563</v>
      </c>
      <c r="N7948" s="104">
        <f t="shared" ref="N7948:O7948" si="2837">SUM(N7949:N7957)</f>
        <v>9000</v>
      </c>
      <c r="O7948" s="104">
        <f t="shared" si="2837"/>
        <v>5360</v>
      </c>
      <c r="P7948" s="104">
        <f t="shared" si="2824"/>
        <v>14923</v>
      </c>
      <c r="Q7948" s="104">
        <f t="shared" si="2825"/>
        <v>24.290713762513224</v>
      </c>
      <c r="R7948" s="35"/>
    </row>
    <row r="7949" spans="1:18" s="38" customFormat="1" x14ac:dyDescent="0.3">
      <c r="A7949" s="40">
        <v>35</v>
      </c>
      <c r="B7949" s="40" t="s">
        <v>154</v>
      </c>
      <c r="C7949" s="40" t="s">
        <v>941</v>
      </c>
      <c r="D7949" s="40">
        <v>35020008</v>
      </c>
      <c r="E7949" s="88" t="s">
        <v>3018</v>
      </c>
      <c r="F7949" s="40"/>
      <c r="G7949" s="81" t="s">
        <v>3073</v>
      </c>
      <c r="H7949" s="36" t="s">
        <v>17</v>
      </c>
      <c r="I7949" s="102">
        <v>11600</v>
      </c>
      <c r="J7949" s="102">
        <v>1000</v>
      </c>
      <c r="K7949" s="102"/>
      <c r="L7949" s="102">
        <f t="shared" si="2820"/>
        <v>0</v>
      </c>
      <c r="M7949" s="102">
        <v>0</v>
      </c>
      <c r="N7949" s="102"/>
      <c r="O7949" s="102"/>
      <c r="P7949" s="102">
        <f t="shared" si="2824"/>
        <v>0</v>
      </c>
      <c r="Q7949" s="102">
        <f t="shared" si="2825"/>
        <v>0</v>
      </c>
      <c r="R7949" s="35"/>
    </row>
    <row r="7950" spans="1:18" s="38" customFormat="1" x14ac:dyDescent="0.3">
      <c r="A7950" s="40">
        <v>35</v>
      </c>
      <c r="B7950" s="40" t="s">
        <v>154</v>
      </c>
      <c r="C7950" s="40" t="s">
        <v>941</v>
      </c>
      <c r="D7950" s="40">
        <v>35020008</v>
      </c>
      <c r="E7950" s="88" t="s">
        <v>3031</v>
      </c>
      <c r="F7950" s="40"/>
      <c r="G7950" s="81" t="s">
        <v>3073</v>
      </c>
      <c r="H7950" s="36" t="s">
        <v>18</v>
      </c>
      <c r="I7950" s="102">
        <v>59965</v>
      </c>
      <c r="J7950" s="102">
        <v>37035</v>
      </c>
      <c r="K7950" s="102"/>
      <c r="L7950" s="102">
        <f t="shared" si="2820"/>
        <v>6000</v>
      </c>
      <c r="M7950" s="102">
        <v>0</v>
      </c>
      <c r="N7950" s="102">
        <v>4000</v>
      </c>
      <c r="O7950" s="102">
        <v>2000</v>
      </c>
      <c r="P7950" s="102">
        <f t="shared" si="2824"/>
        <v>6000</v>
      </c>
      <c r="Q7950" s="102">
        <f t="shared" si="2825"/>
        <v>16.200891049007694</v>
      </c>
      <c r="R7950" s="35"/>
    </row>
    <row r="7951" spans="1:18" s="38" customFormat="1" x14ac:dyDescent="0.3">
      <c r="A7951" s="40">
        <v>35</v>
      </c>
      <c r="B7951" s="40" t="s">
        <v>154</v>
      </c>
      <c r="C7951" s="40" t="s">
        <v>941</v>
      </c>
      <c r="D7951" s="40">
        <v>35020008</v>
      </c>
      <c r="E7951" s="88" t="s">
        <v>3032</v>
      </c>
      <c r="F7951" s="40"/>
      <c r="G7951" s="81" t="s">
        <v>3073</v>
      </c>
      <c r="H7951" s="36" t="s">
        <v>19</v>
      </c>
      <c r="I7951" s="102">
        <v>28800</v>
      </c>
      <c r="J7951" s="102">
        <v>3800</v>
      </c>
      <c r="K7951" s="102"/>
      <c r="L7951" s="102">
        <f t="shared" si="2820"/>
        <v>1200</v>
      </c>
      <c r="M7951" s="102">
        <v>0</v>
      </c>
      <c r="N7951" s="102">
        <v>600</v>
      </c>
      <c r="O7951" s="102">
        <v>600</v>
      </c>
      <c r="P7951" s="102">
        <f t="shared" si="2824"/>
        <v>1200</v>
      </c>
      <c r="Q7951" s="102">
        <f t="shared" si="2825"/>
        <v>31.578947368421051</v>
      </c>
      <c r="R7951" s="35"/>
    </row>
    <row r="7952" spans="1:18" s="38" customFormat="1" x14ac:dyDescent="0.3">
      <c r="A7952" s="40">
        <v>35</v>
      </c>
      <c r="B7952" s="40" t="s">
        <v>154</v>
      </c>
      <c r="C7952" s="40" t="s">
        <v>941</v>
      </c>
      <c r="D7952" s="40">
        <v>35020008</v>
      </c>
      <c r="E7952" s="88" t="s">
        <v>3026</v>
      </c>
      <c r="F7952" s="40"/>
      <c r="G7952" s="81" t="s">
        <v>3073</v>
      </c>
      <c r="H7952" s="36" t="s">
        <v>20</v>
      </c>
      <c r="I7952" s="102">
        <v>27900</v>
      </c>
      <c r="J7952" s="102">
        <v>1500</v>
      </c>
      <c r="K7952" s="102"/>
      <c r="L7952" s="102">
        <f t="shared" si="2820"/>
        <v>1000</v>
      </c>
      <c r="M7952" s="102">
        <v>0</v>
      </c>
      <c r="N7952" s="102">
        <v>1000</v>
      </c>
      <c r="O7952" s="102">
        <v>0</v>
      </c>
      <c r="P7952" s="102">
        <f t="shared" si="2824"/>
        <v>1000</v>
      </c>
      <c r="Q7952" s="102">
        <f t="shared" si="2825"/>
        <v>66.666666666666657</v>
      </c>
      <c r="R7952" s="35"/>
    </row>
    <row r="7953" spans="1:18" s="38" customFormat="1" x14ac:dyDescent="0.3">
      <c r="A7953" s="40">
        <v>35</v>
      </c>
      <c r="B7953" s="40" t="s">
        <v>154</v>
      </c>
      <c r="C7953" s="40" t="s">
        <v>941</v>
      </c>
      <c r="D7953" s="40">
        <v>35020008</v>
      </c>
      <c r="E7953" s="88" t="s">
        <v>3033</v>
      </c>
      <c r="F7953" s="40"/>
      <c r="G7953" s="81" t="s">
        <v>3073</v>
      </c>
      <c r="H7953" s="36" t="s">
        <v>21</v>
      </c>
      <c r="I7953" s="102">
        <v>6000</v>
      </c>
      <c r="J7953" s="102">
        <v>1000</v>
      </c>
      <c r="K7953" s="102"/>
      <c r="L7953" s="102">
        <f t="shared" si="2820"/>
        <v>250</v>
      </c>
      <c r="M7953" s="102">
        <v>0</v>
      </c>
      <c r="N7953" s="102">
        <v>100</v>
      </c>
      <c r="O7953" s="102">
        <v>150</v>
      </c>
      <c r="P7953" s="102">
        <f t="shared" si="2824"/>
        <v>250</v>
      </c>
      <c r="Q7953" s="102">
        <f t="shared" si="2825"/>
        <v>25</v>
      </c>
      <c r="R7953" s="35"/>
    </row>
    <row r="7954" spans="1:18" s="38" customFormat="1" x14ac:dyDescent="0.3">
      <c r="A7954" s="40">
        <v>35</v>
      </c>
      <c r="B7954" s="40" t="s">
        <v>154</v>
      </c>
      <c r="C7954" s="40" t="s">
        <v>941</v>
      </c>
      <c r="D7954" s="40">
        <v>35020008</v>
      </c>
      <c r="E7954" s="88" t="s">
        <v>3034</v>
      </c>
      <c r="F7954" s="40"/>
      <c r="G7954" s="81" t="s">
        <v>3073</v>
      </c>
      <c r="H7954" s="36" t="s">
        <v>22</v>
      </c>
      <c r="I7954" s="102">
        <v>500</v>
      </c>
      <c r="J7954" s="102">
        <v>0</v>
      </c>
      <c r="K7954" s="102"/>
      <c r="L7954" s="102">
        <f t="shared" si="2820"/>
        <v>0</v>
      </c>
      <c r="M7954" s="102">
        <v>0</v>
      </c>
      <c r="N7954" s="102">
        <v>0</v>
      </c>
      <c r="O7954" s="102">
        <v>0</v>
      </c>
      <c r="P7954" s="102">
        <f t="shared" si="2824"/>
        <v>0</v>
      </c>
      <c r="Q7954" s="102" t="str">
        <f t="shared" si="2825"/>
        <v>-</v>
      </c>
      <c r="R7954" s="35"/>
    </row>
    <row r="7955" spans="1:18" s="38" customFormat="1" x14ac:dyDescent="0.3">
      <c r="A7955" s="40">
        <v>35</v>
      </c>
      <c r="B7955" s="40" t="s">
        <v>154</v>
      </c>
      <c r="C7955" s="40" t="s">
        <v>941</v>
      </c>
      <c r="D7955" s="40">
        <v>35020008</v>
      </c>
      <c r="E7955" s="88" t="s">
        <v>3035</v>
      </c>
      <c r="F7955" s="40"/>
      <c r="G7955" s="81" t="s">
        <v>3073</v>
      </c>
      <c r="H7955" s="36" t="s">
        <v>23</v>
      </c>
      <c r="I7955" s="102">
        <v>5000</v>
      </c>
      <c r="J7955" s="102">
        <v>3000</v>
      </c>
      <c r="K7955" s="102"/>
      <c r="L7955" s="102">
        <f t="shared" si="2820"/>
        <v>1000</v>
      </c>
      <c r="M7955" s="102">
        <v>0</v>
      </c>
      <c r="N7955" s="102">
        <v>1000</v>
      </c>
      <c r="O7955" s="102">
        <v>0</v>
      </c>
      <c r="P7955" s="102">
        <f t="shared" si="2824"/>
        <v>1000</v>
      </c>
      <c r="Q7955" s="102">
        <f t="shared" si="2825"/>
        <v>33.333333333333329</v>
      </c>
      <c r="R7955" s="35"/>
    </row>
    <row r="7956" spans="1:18" s="38" customFormat="1" x14ac:dyDescent="0.3">
      <c r="A7956" s="40">
        <v>35</v>
      </c>
      <c r="B7956" s="40" t="s">
        <v>154</v>
      </c>
      <c r="C7956" s="40" t="s">
        <v>941</v>
      </c>
      <c r="D7956" s="40">
        <v>35020008</v>
      </c>
      <c r="E7956" s="88" t="s">
        <v>3036</v>
      </c>
      <c r="F7956" s="40"/>
      <c r="G7956" s="81" t="s">
        <v>3073</v>
      </c>
      <c r="H7956" s="36" t="s">
        <v>24</v>
      </c>
      <c r="I7956" s="102">
        <v>4000</v>
      </c>
      <c r="J7956" s="102">
        <v>1000</v>
      </c>
      <c r="K7956" s="102"/>
      <c r="L7956" s="102">
        <f t="shared" si="2820"/>
        <v>1000</v>
      </c>
      <c r="M7956" s="102">
        <v>0</v>
      </c>
      <c r="N7956" s="102"/>
      <c r="O7956" s="102">
        <v>1000</v>
      </c>
      <c r="P7956" s="102">
        <f t="shared" si="2824"/>
        <v>1000</v>
      </c>
      <c r="Q7956" s="102">
        <f t="shared" si="2825"/>
        <v>100</v>
      </c>
      <c r="R7956" s="35"/>
    </row>
    <row r="7957" spans="1:18" s="38" customFormat="1" x14ac:dyDescent="0.3">
      <c r="A7957" s="41">
        <v>35</v>
      </c>
      <c r="B7957" s="41" t="s">
        <v>154</v>
      </c>
      <c r="C7957" s="41" t="s">
        <v>941</v>
      </c>
      <c r="D7957" s="41">
        <v>35020008</v>
      </c>
      <c r="E7957" s="41" t="s">
        <v>127</v>
      </c>
      <c r="F7957" s="40" t="s">
        <v>0</v>
      </c>
      <c r="G7957" s="81" t="s">
        <v>0</v>
      </c>
      <c r="H7957" s="16" t="s">
        <v>25</v>
      </c>
      <c r="I7957" s="104">
        <f>SUM(I7958:I7960)</f>
        <v>80522</v>
      </c>
      <c r="J7957" s="104">
        <f>SUM(J7958:J7960)</f>
        <v>13100</v>
      </c>
      <c r="K7957" s="104">
        <f>SUM(K7958:K7960)</f>
        <v>0</v>
      </c>
      <c r="L7957" s="104">
        <f t="shared" si="2820"/>
        <v>4473</v>
      </c>
      <c r="M7957" s="104">
        <f>SUM(M7958:M7960)</f>
        <v>563</v>
      </c>
      <c r="N7957" s="104">
        <f t="shared" ref="N7957:O7957" si="2838">SUM(N7958:N7960)</f>
        <v>2300</v>
      </c>
      <c r="O7957" s="104">
        <f t="shared" si="2838"/>
        <v>1610</v>
      </c>
      <c r="P7957" s="104">
        <f t="shared" si="2824"/>
        <v>4473</v>
      </c>
      <c r="Q7957" s="104">
        <f t="shared" si="2825"/>
        <v>34.145038167938928</v>
      </c>
      <c r="R7957" s="35"/>
    </row>
    <row r="7958" spans="1:18" s="38" customFormat="1" x14ac:dyDescent="0.3">
      <c r="A7958" s="40">
        <v>35</v>
      </c>
      <c r="B7958" s="40" t="s">
        <v>154</v>
      </c>
      <c r="C7958" s="40" t="s">
        <v>941</v>
      </c>
      <c r="D7958" s="40">
        <v>35020008</v>
      </c>
      <c r="E7958" s="88" t="s">
        <v>3019</v>
      </c>
      <c r="F7958" s="40"/>
      <c r="G7958" s="81" t="s">
        <v>3073</v>
      </c>
      <c r="H7958" s="36" t="s">
        <v>25</v>
      </c>
      <c r="I7958" s="102">
        <v>75612</v>
      </c>
      <c r="J7958" s="102">
        <v>8300</v>
      </c>
      <c r="K7958" s="102"/>
      <c r="L7958" s="102">
        <f t="shared" si="2820"/>
        <v>2500</v>
      </c>
      <c r="M7958" s="102">
        <v>0</v>
      </c>
      <c r="N7958" s="102">
        <v>1500</v>
      </c>
      <c r="O7958" s="102">
        <v>1000</v>
      </c>
      <c r="P7958" s="102">
        <f t="shared" si="2824"/>
        <v>2500</v>
      </c>
      <c r="Q7958" s="102">
        <f t="shared" si="2825"/>
        <v>30.120481927710845</v>
      </c>
      <c r="R7958" s="35"/>
    </row>
    <row r="7959" spans="1:18" s="38" customFormat="1" x14ac:dyDescent="0.3">
      <c r="A7959" s="40">
        <v>35</v>
      </c>
      <c r="B7959" s="40" t="s">
        <v>154</v>
      </c>
      <c r="C7959" s="40" t="s">
        <v>941</v>
      </c>
      <c r="D7959" s="40">
        <v>35020008</v>
      </c>
      <c r="E7959" s="88" t="s">
        <v>3019</v>
      </c>
      <c r="F7959" s="40" t="s">
        <v>2847</v>
      </c>
      <c r="G7959" s="81" t="s">
        <v>3073</v>
      </c>
      <c r="H7959" s="36" t="s">
        <v>135</v>
      </c>
      <c r="I7959" s="102">
        <v>4910</v>
      </c>
      <c r="J7959" s="102">
        <v>4800</v>
      </c>
      <c r="K7959" s="102"/>
      <c r="L7959" s="102">
        <f t="shared" si="2820"/>
        <v>1973</v>
      </c>
      <c r="M7959" s="102">
        <v>563</v>
      </c>
      <c r="N7959" s="102">
        <v>800</v>
      </c>
      <c r="O7959" s="102">
        <v>610</v>
      </c>
      <c r="P7959" s="102">
        <f t="shared" si="2824"/>
        <v>1973</v>
      </c>
      <c r="Q7959" s="102">
        <f t="shared" si="2825"/>
        <v>41.104166666666671</v>
      </c>
      <c r="R7959" s="35"/>
    </row>
    <row r="7960" spans="1:18" s="38" customFormat="1" ht="20.399999999999999" x14ac:dyDescent="0.3">
      <c r="A7960" s="40">
        <v>35</v>
      </c>
      <c r="B7960" s="40" t="s">
        <v>154</v>
      </c>
      <c r="C7960" s="40" t="s">
        <v>941</v>
      </c>
      <c r="D7960" s="40">
        <v>35020008</v>
      </c>
      <c r="E7960" s="88" t="s">
        <v>3019</v>
      </c>
      <c r="F7960" s="40" t="s">
        <v>2848</v>
      </c>
      <c r="G7960" s="81" t="s">
        <v>3073</v>
      </c>
      <c r="H7960" s="36" t="s">
        <v>141</v>
      </c>
      <c r="I7960" s="102">
        <v>0</v>
      </c>
      <c r="J7960" s="102">
        <v>0</v>
      </c>
      <c r="K7960" s="102"/>
      <c r="L7960" s="102">
        <f t="shared" si="2820"/>
        <v>0</v>
      </c>
      <c r="M7960" s="102">
        <v>0</v>
      </c>
      <c r="N7960" s="102">
        <v>0</v>
      </c>
      <c r="O7960" s="102">
        <v>0</v>
      </c>
      <c r="P7960" s="102">
        <f t="shared" si="2824"/>
        <v>0</v>
      </c>
      <c r="Q7960" s="102" t="str">
        <f t="shared" si="2825"/>
        <v>-</v>
      </c>
      <c r="R7960" s="35"/>
    </row>
    <row r="7961" spans="1:18" s="34" customFormat="1" ht="20.399999999999999" x14ac:dyDescent="0.3">
      <c r="A7961" s="43" t="s">
        <v>0</v>
      </c>
      <c r="B7961" s="43" t="s">
        <v>0</v>
      </c>
      <c r="C7961" s="43" t="s">
        <v>0</v>
      </c>
      <c r="D7961" s="49" t="s">
        <v>0</v>
      </c>
      <c r="E7961" s="49" t="s">
        <v>0</v>
      </c>
      <c r="F7961" s="49" t="s">
        <v>0</v>
      </c>
      <c r="G7961" s="49" t="s">
        <v>0</v>
      </c>
      <c r="H7961" s="21" t="s">
        <v>53</v>
      </c>
      <c r="I7961" s="112">
        <f>SUM(I7962)</f>
        <v>30410</v>
      </c>
      <c r="J7961" s="112">
        <f>SUM(J7962)</f>
        <v>0</v>
      </c>
      <c r="K7961" s="112">
        <f>SUM(K7962)</f>
        <v>0</v>
      </c>
      <c r="L7961" s="112">
        <f t="shared" si="2820"/>
        <v>0</v>
      </c>
      <c r="M7961" s="112">
        <f>SUM(M7962)</f>
        <v>0</v>
      </c>
      <c r="N7961" s="112">
        <f t="shared" ref="N7961:O7961" si="2839">SUM(N7962)</f>
        <v>0</v>
      </c>
      <c r="O7961" s="112">
        <f t="shared" si="2839"/>
        <v>0</v>
      </c>
      <c r="P7961" s="112">
        <f t="shared" si="2824"/>
        <v>0</v>
      </c>
      <c r="Q7961" s="112" t="str">
        <f t="shared" si="2825"/>
        <v>-</v>
      </c>
      <c r="R7961" s="35"/>
    </row>
    <row r="7962" spans="1:18" s="38" customFormat="1" x14ac:dyDescent="0.3">
      <c r="A7962" s="40">
        <v>35</v>
      </c>
      <c r="B7962" s="40" t="s">
        <v>154</v>
      </c>
      <c r="C7962" s="40" t="s">
        <v>941</v>
      </c>
      <c r="D7962" s="40">
        <v>35020008</v>
      </c>
      <c r="E7962" s="52" t="s">
        <v>149</v>
      </c>
      <c r="F7962" s="52" t="s">
        <v>0</v>
      </c>
      <c r="G7962" s="52" t="s">
        <v>0</v>
      </c>
      <c r="H7962" s="16" t="s">
        <v>46</v>
      </c>
      <c r="I7962" s="104">
        <f>SUM(I7963:I7966)</f>
        <v>30410</v>
      </c>
      <c r="J7962" s="104">
        <f>SUM(J7963:J7966)</f>
        <v>0</v>
      </c>
      <c r="K7962" s="104">
        <f>SUM(K7963:K7966)</f>
        <v>0</v>
      </c>
      <c r="L7962" s="104">
        <f t="shared" si="2820"/>
        <v>0</v>
      </c>
      <c r="M7962" s="104">
        <f>SUM(M7963:M7966)</f>
        <v>0</v>
      </c>
      <c r="N7962" s="104">
        <f t="shared" ref="N7962:O7962" si="2840">SUM(N7963:N7966)</f>
        <v>0</v>
      </c>
      <c r="O7962" s="104">
        <f t="shared" si="2840"/>
        <v>0</v>
      </c>
      <c r="P7962" s="104">
        <f t="shared" si="2824"/>
        <v>0</v>
      </c>
      <c r="Q7962" s="104" t="str">
        <f t="shared" si="2825"/>
        <v>-</v>
      </c>
      <c r="R7962" s="35"/>
    </row>
    <row r="7963" spans="1:18" s="38" customFormat="1" x14ac:dyDescent="0.3">
      <c r="A7963" s="40">
        <v>35</v>
      </c>
      <c r="B7963" s="40" t="s">
        <v>154</v>
      </c>
      <c r="C7963" s="40" t="s">
        <v>941</v>
      </c>
      <c r="D7963" s="40">
        <v>35020008</v>
      </c>
      <c r="E7963" s="88" t="s">
        <v>3042</v>
      </c>
      <c r="F7963" s="40"/>
      <c r="G7963" s="81" t="s">
        <v>3073</v>
      </c>
      <c r="H7963" s="36" t="s">
        <v>47</v>
      </c>
      <c r="I7963" s="102">
        <v>0</v>
      </c>
      <c r="J7963" s="102">
        <v>0</v>
      </c>
      <c r="K7963" s="102"/>
      <c r="L7963" s="102">
        <f t="shared" si="2820"/>
        <v>0</v>
      </c>
      <c r="M7963" s="102">
        <v>0</v>
      </c>
      <c r="N7963" s="102"/>
      <c r="O7963" s="102"/>
      <c r="P7963" s="102">
        <f t="shared" si="2824"/>
        <v>0</v>
      </c>
      <c r="Q7963" s="102" t="str">
        <f t="shared" si="2825"/>
        <v>-</v>
      </c>
      <c r="R7963" s="35"/>
    </row>
    <row r="7964" spans="1:18" s="38" customFormat="1" x14ac:dyDescent="0.3">
      <c r="A7964" s="40">
        <v>35</v>
      </c>
      <c r="B7964" s="40" t="s">
        <v>154</v>
      </c>
      <c r="C7964" s="40" t="s">
        <v>941</v>
      </c>
      <c r="D7964" s="40">
        <v>35020008</v>
      </c>
      <c r="E7964" s="88" t="s">
        <v>3022</v>
      </c>
      <c r="F7964" s="40"/>
      <c r="G7964" s="81" t="s">
        <v>3073</v>
      </c>
      <c r="H7964" s="36" t="s">
        <v>49</v>
      </c>
      <c r="I7964" s="102">
        <v>21310</v>
      </c>
      <c r="J7964" s="102">
        <v>0</v>
      </c>
      <c r="K7964" s="102"/>
      <c r="L7964" s="102">
        <f t="shared" si="2820"/>
        <v>0</v>
      </c>
      <c r="M7964" s="102">
        <v>0</v>
      </c>
      <c r="N7964" s="102"/>
      <c r="O7964" s="102"/>
      <c r="P7964" s="102">
        <f t="shared" si="2824"/>
        <v>0</v>
      </c>
      <c r="Q7964" s="102" t="str">
        <f t="shared" si="2825"/>
        <v>-</v>
      </c>
      <c r="R7964" s="35"/>
    </row>
    <row r="7965" spans="1:18" s="38" customFormat="1" x14ac:dyDescent="0.3">
      <c r="A7965" s="40">
        <v>35</v>
      </c>
      <c r="B7965" s="40" t="s">
        <v>154</v>
      </c>
      <c r="C7965" s="40" t="s">
        <v>941</v>
      </c>
      <c r="D7965" s="40">
        <v>35020008</v>
      </c>
      <c r="E7965" s="88" t="s">
        <v>3025</v>
      </c>
      <c r="F7965" s="40"/>
      <c r="G7965" s="81" t="s">
        <v>3073</v>
      </c>
      <c r="H7965" s="36" t="s">
        <v>51</v>
      </c>
      <c r="I7965" s="102">
        <v>4100</v>
      </c>
      <c r="J7965" s="102">
        <v>0</v>
      </c>
      <c r="K7965" s="102"/>
      <c r="L7965" s="102">
        <f t="shared" si="2820"/>
        <v>0</v>
      </c>
      <c r="M7965" s="102">
        <v>0</v>
      </c>
      <c r="N7965" s="102"/>
      <c r="O7965" s="102"/>
      <c r="P7965" s="102">
        <f t="shared" si="2824"/>
        <v>0</v>
      </c>
      <c r="Q7965" s="102" t="str">
        <f t="shared" si="2825"/>
        <v>-</v>
      </c>
      <c r="R7965" s="35"/>
    </row>
    <row r="7966" spans="1:18" s="38" customFormat="1" x14ac:dyDescent="0.3">
      <c r="A7966" s="40">
        <v>35</v>
      </c>
      <c r="B7966" s="40" t="s">
        <v>154</v>
      </c>
      <c r="C7966" s="40" t="s">
        <v>941</v>
      </c>
      <c r="D7966" s="40">
        <v>35020008</v>
      </c>
      <c r="E7966" s="88" t="s">
        <v>3037</v>
      </c>
      <c r="F7966" s="40"/>
      <c r="G7966" s="81" t="s">
        <v>3073</v>
      </c>
      <c r="H7966" s="36" t="s">
        <v>52</v>
      </c>
      <c r="I7966" s="102">
        <v>5000</v>
      </c>
      <c r="J7966" s="102">
        <v>0</v>
      </c>
      <c r="K7966" s="102"/>
      <c r="L7966" s="102">
        <f t="shared" si="2820"/>
        <v>0</v>
      </c>
      <c r="M7966" s="102">
        <v>0</v>
      </c>
      <c r="N7966" s="102"/>
      <c r="O7966" s="102"/>
      <c r="P7966" s="102">
        <f t="shared" si="2824"/>
        <v>0</v>
      </c>
      <c r="Q7966" s="102" t="str">
        <f t="shared" si="2825"/>
        <v>-</v>
      </c>
      <c r="R7966" s="35"/>
    </row>
    <row r="7967" spans="1:18" s="34" customFormat="1" x14ac:dyDescent="0.3">
      <c r="A7967" s="49" t="s">
        <v>0</v>
      </c>
      <c r="B7967" s="49" t="s">
        <v>0</v>
      </c>
      <c r="C7967" s="49" t="s">
        <v>0</v>
      </c>
      <c r="D7967" s="49" t="s">
        <v>0</v>
      </c>
      <c r="E7967" s="49" t="s">
        <v>0</v>
      </c>
      <c r="F7967" s="49" t="s">
        <v>0</v>
      </c>
      <c r="G7967" s="49" t="s">
        <v>0</v>
      </c>
      <c r="H7967" s="21" t="s">
        <v>2002</v>
      </c>
      <c r="I7967" s="112">
        <f>SUM(I7937,I7961)</f>
        <v>3062566</v>
      </c>
      <c r="J7967" s="112">
        <f>SUM(J7937,J7961)</f>
        <v>2853157</v>
      </c>
      <c r="K7967" s="112">
        <f>SUM(K7937,K7961)</f>
        <v>0</v>
      </c>
      <c r="L7967" s="112">
        <f t="shared" si="2820"/>
        <v>677765</v>
      </c>
      <c r="M7967" s="112">
        <f>SUM(M7937,M7961)</f>
        <v>209661</v>
      </c>
      <c r="N7967" s="112">
        <f t="shared" ref="N7967:O7967" si="2841">SUM(N7937,N7961)</f>
        <v>237044</v>
      </c>
      <c r="O7967" s="112">
        <f t="shared" si="2841"/>
        <v>231060</v>
      </c>
      <c r="P7967" s="112">
        <f t="shared" si="2824"/>
        <v>677765</v>
      </c>
      <c r="Q7967" s="112">
        <f t="shared" si="2825"/>
        <v>23.754914293184708</v>
      </c>
      <c r="R7967" s="35"/>
    </row>
    <row r="7968" spans="1:18" s="38" customFormat="1" ht="15" thickBot="1" x14ac:dyDescent="0.35">
      <c r="A7968" s="81" t="s">
        <v>0</v>
      </c>
      <c r="B7968" s="81" t="s">
        <v>0</v>
      </c>
      <c r="C7968" s="81" t="s">
        <v>0</v>
      </c>
      <c r="D7968" s="81" t="s">
        <v>0</v>
      </c>
      <c r="E7968" s="81" t="s">
        <v>0</v>
      </c>
      <c r="F7968" s="81" t="s">
        <v>0</v>
      </c>
      <c r="G7968" s="81" t="s">
        <v>0</v>
      </c>
      <c r="H7968" s="16" t="s">
        <v>152</v>
      </c>
      <c r="I7968" s="104">
        <v>65</v>
      </c>
      <c r="J7968" s="104">
        <v>65</v>
      </c>
      <c r="K7968" s="104"/>
      <c r="L7968" s="104"/>
      <c r="M7968" s="104"/>
      <c r="N7968" s="104"/>
      <c r="O7968" s="104"/>
      <c r="P7968" s="104"/>
      <c r="Q7968" s="104"/>
      <c r="R7968" s="35"/>
    </row>
    <row r="7969" spans="1:18" s="34" customFormat="1" ht="31.2" thickBot="1" x14ac:dyDescent="0.35">
      <c r="A7969" s="127" t="s">
        <v>0</v>
      </c>
      <c r="B7969" s="127" t="s">
        <v>0</v>
      </c>
      <c r="C7969" s="127" t="s">
        <v>0</v>
      </c>
      <c r="D7969" s="127" t="s">
        <v>0</v>
      </c>
      <c r="E7969" s="127" t="s">
        <v>0</v>
      </c>
      <c r="F7969" s="127" t="s">
        <v>0</v>
      </c>
      <c r="G7969" s="127" t="s">
        <v>0</v>
      </c>
      <c r="H7969" s="29" t="s">
        <v>63</v>
      </c>
      <c r="I7969" s="124" t="s">
        <v>3013</v>
      </c>
      <c r="J7969" s="124" t="s">
        <v>2</v>
      </c>
      <c r="K7969" s="124" t="s">
        <v>3097</v>
      </c>
      <c r="L7969" s="124" t="s">
        <v>3097</v>
      </c>
      <c r="M7969" s="124" t="s">
        <v>3098</v>
      </c>
      <c r="N7969" s="124" t="s">
        <v>3099</v>
      </c>
      <c r="O7969" s="124" t="s">
        <v>3100</v>
      </c>
      <c r="P7969" s="124" t="s">
        <v>3097</v>
      </c>
      <c r="Q7969" s="126" t="s">
        <v>3101</v>
      </c>
      <c r="R7969" s="35"/>
    </row>
    <row r="7970" spans="1:18" s="38" customFormat="1" x14ac:dyDescent="0.3">
      <c r="A7970" s="128"/>
      <c r="B7970" s="128"/>
      <c r="C7970" s="128"/>
      <c r="D7970" s="128"/>
      <c r="E7970" s="128"/>
      <c r="F7970" s="128"/>
      <c r="G7970" s="128"/>
      <c r="H7970" s="10" t="s">
        <v>0</v>
      </c>
      <c r="I7970" s="103">
        <v>1</v>
      </c>
      <c r="J7970" s="103">
        <v>2</v>
      </c>
      <c r="K7970" s="103">
        <v>3</v>
      </c>
      <c r="L7970" s="103" t="s">
        <v>3</v>
      </c>
      <c r="M7970" s="103">
        <v>5</v>
      </c>
      <c r="N7970" s="103">
        <v>6</v>
      </c>
      <c r="O7970" s="103">
        <v>7</v>
      </c>
      <c r="P7970" s="103" t="s">
        <v>3102</v>
      </c>
      <c r="Q7970" s="103">
        <v>9</v>
      </c>
      <c r="R7970" s="35"/>
    </row>
    <row r="7971" spans="1:18" s="38" customFormat="1" x14ac:dyDescent="0.3">
      <c r="A7971" s="128"/>
      <c r="B7971" s="128"/>
      <c r="C7971" s="128"/>
      <c r="D7971" s="128"/>
      <c r="E7971" s="128"/>
      <c r="F7971" s="128"/>
      <c r="G7971" s="128"/>
      <c r="H7971" s="11" t="s">
        <v>101</v>
      </c>
      <c r="I7971" s="105">
        <f>SUM(I7967)</f>
        <v>3062566</v>
      </c>
      <c r="J7971" s="105">
        <f>SUM(J7967)</f>
        <v>2853157</v>
      </c>
      <c r="K7971" s="105">
        <f>SUM(K7967)</f>
        <v>0</v>
      </c>
      <c r="L7971" s="105">
        <f t="shared" ref="L7971:L8031" si="2842">SUM(M7971:O7971)</f>
        <v>677765</v>
      </c>
      <c r="M7971" s="105">
        <f>SUM(M7967)</f>
        <v>209661</v>
      </c>
      <c r="N7971" s="105">
        <f t="shared" ref="N7971:O7971" si="2843">SUM(N7967)</f>
        <v>237044</v>
      </c>
      <c r="O7971" s="105">
        <f t="shared" si="2843"/>
        <v>231060</v>
      </c>
      <c r="P7971" s="105">
        <f t="shared" ref="P7971:P8034" si="2844">K7971+L7971</f>
        <v>677765</v>
      </c>
      <c r="Q7971" s="105">
        <f t="shared" ref="Q7971:Q8035" si="2845">IF(J7971=0,"-",P7971/J7971*100)</f>
        <v>23.754914293184708</v>
      </c>
      <c r="R7971" s="35"/>
    </row>
    <row r="7972" spans="1:18" s="38" customFormat="1" x14ac:dyDescent="0.3">
      <c r="A7972" s="128"/>
      <c r="B7972" s="128"/>
      <c r="C7972" s="128"/>
      <c r="D7972" s="128"/>
      <c r="E7972" s="128"/>
      <c r="F7972" s="128"/>
      <c r="G7972" s="128"/>
      <c r="H7972" s="12" t="s">
        <v>62</v>
      </c>
      <c r="I7972" s="105">
        <f>SUM(I7971)</f>
        <v>3062566</v>
      </c>
      <c r="J7972" s="105">
        <f>SUM(J7971)</f>
        <v>2853157</v>
      </c>
      <c r="K7972" s="105">
        <f>SUM(K7971)</f>
        <v>0</v>
      </c>
      <c r="L7972" s="105">
        <f t="shared" si="2842"/>
        <v>677765</v>
      </c>
      <c r="M7972" s="105">
        <f>SUM(M7971)</f>
        <v>209661</v>
      </c>
      <c r="N7972" s="105">
        <f t="shared" ref="N7972:O7972" si="2846">SUM(N7971)</f>
        <v>237044</v>
      </c>
      <c r="O7972" s="105">
        <f t="shared" si="2846"/>
        <v>231060</v>
      </c>
      <c r="P7972" s="105">
        <f t="shared" si="2844"/>
        <v>677765</v>
      </c>
      <c r="Q7972" s="105">
        <f t="shared" si="2845"/>
        <v>23.754914293184708</v>
      </c>
      <c r="R7972" s="35"/>
    </row>
    <row r="7973" spans="1:18" s="38" customFormat="1" ht="15" thickBot="1" x14ac:dyDescent="0.35">
      <c r="A7973" s="129"/>
      <c r="B7973" s="129"/>
      <c r="C7973" s="129"/>
      <c r="D7973" s="129"/>
      <c r="E7973" s="129"/>
      <c r="F7973" s="129"/>
      <c r="G7973" s="129"/>
      <c r="I7973" s="100"/>
      <c r="J7973" s="100"/>
      <c r="K7973" s="100"/>
      <c r="L7973" s="100"/>
      <c r="M7973" s="100"/>
      <c r="N7973" s="100"/>
      <c r="O7973" s="100"/>
      <c r="P7973" s="100"/>
      <c r="Q7973" s="100"/>
      <c r="R7973" s="35"/>
    </row>
    <row r="7974" spans="1:18" s="34" customFormat="1" ht="31.2" thickBot="1" x14ac:dyDescent="0.35">
      <c r="A7974" s="45" t="s">
        <v>112</v>
      </c>
      <c r="B7974" s="45" t="s">
        <v>113</v>
      </c>
      <c r="C7974" s="45" t="s">
        <v>114</v>
      </c>
      <c r="D7974" s="46" t="s">
        <v>0</v>
      </c>
      <c r="E7974" s="45" t="s">
        <v>3014</v>
      </c>
      <c r="F7974" s="45" t="s">
        <v>115</v>
      </c>
      <c r="G7974" s="45" t="s">
        <v>116</v>
      </c>
      <c r="H7974" s="29" t="s">
        <v>1</v>
      </c>
      <c r="I7974" s="124" t="s">
        <v>3013</v>
      </c>
      <c r="J7974" s="124" t="s">
        <v>2</v>
      </c>
      <c r="K7974" s="124" t="s">
        <v>3097</v>
      </c>
      <c r="L7974" s="124" t="s">
        <v>3097</v>
      </c>
      <c r="M7974" s="124" t="s">
        <v>3098</v>
      </c>
      <c r="N7974" s="124" t="s">
        <v>3099</v>
      </c>
      <c r="O7974" s="124" t="s">
        <v>3100</v>
      </c>
      <c r="P7974" s="124" t="s">
        <v>3097</v>
      </c>
      <c r="Q7974" s="126" t="s">
        <v>3101</v>
      </c>
      <c r="R7974" s="35"/>
    </row>
    <row r="7975" spans="1:18" s="38" customFormat="1" x14ac:dyDescent="0.3">
      <c r="A7975" s="50" t="s">
        <v>0</v>
      </c>
      <c r="B7975" s="50" t="s">
        <v>0</v>
      </c>
      <c r="C7975" s="50" t="s">
        <v>0</v>
      </c>
      <c r="D7975" s="51" t="s">
        <v>0</v>
      </c>
      <c r="E7975" s="51" t="s">
        <v>0</v>
      </c>
      <c r="F7975" s="86" t="s">
        <v>0</v>
      </c>
      <c r="G7975" s="87" t="s">
        <v>0</v>
      </c>
      <c r="H7975" s="8" t="s">
        <v>0</v>
      </c>
      <c r="I7975" s="103">
        <v>1</v>
      </c>
      <c r="J7975" s="103">
        <v>2</v>
      </c>
      <c r="K7975" s="103">
        <v>3</v>
      </c>
      <c r="L7975" s="103" t="s">
        <v>3</v>
      </c>
      <c r="M7975" s="103">
        <v>5</v>
      </c>
      <c r="N7975" s="103">
        <v>6</v>
      </c>
      <c r="O7975" s="103">
        <v>7</v>
      </c>
      <c r="P7975" s="103" t="s">
        <v>3102</v>
      </c>
      <c r="Q7975" s="103">
        <v>9</v>
      </c>
      <c r="R7975" s="35"/>
    </row>
    <row r="7976" spans="1:18" s="38" customFormat="1" ht="20.399999999999999" x14ac:dyDescent="0.3">
      <c r="A7976" s="41">
        <v>35</v>
      </c>
      <c r="B7976" s="41" t="s">
        <v>154</v>
      </c>
      <c r="C7976" s="40" t="s">
        <v>952</v>
      </c>
      <c r="D7976" s="40">
        <v>35020009</v>
      </c>
      <c r="E7976" s="52" t="s">
        <v>0</v>
      </c>
      <c r="F7976" s="52" t="s">
        <v>0</v>
      </c>
      <c r="G7976" s="52" t="s">
        <v>0</v>
      </c>
      <c r="H7976" s="16" t="s">
        <v>2003</v>
      </c>
      <c r="I7976" s="102"/>
      <c r="J7976" s="102"/>
      <c r="K7976" s="102"/>
      <c r="L7976" s="102">
        <f t="shared" si="2842"/>
        <v>0</v>
      </c>
      <c r="M7976" s="102">
        <v>0</v>
      </c>
      <c r="N7976" s="102"/>
      <c r="O7976" s="102"/>
      <c r="P7976" s="102">
        <f t="shared" si="2844"/>
        <v>0</v>
      </c>
      <c r="Q7976" s="102" t="str">
        <f t="shared" si="2845"/>
        <v>-</v>
      </c>
      <c r="R7976" s="35"/>
    </row>
    <row r="7977" spans="1:18" s="34" customFormat="1" ht="20.399999999999999" x14ac:dyDescent="0.3">
      <c r="A7977" s="43" t="s">
        <v>0</v>
      </c>
      <c r="B7977" s="43" t="s">
        <v>0</v>
      </c>
      <c r="C7977" s="43" t="s">
        <v>0</v>
      </c>
      <c r="D7977" s="49" t="s">
        <v>0</v>
      </c>
      <c r="E7977" s="49" t="s">
        <v>0</v>
      </c>
      <c r="F7977" s="49" t="s">
        <v>0</v>
      </c>
      <c r="G7977" s="49" t="s">
        <v>0</v>
      </c>
      <c r="H7977" s="21" t="s">
        <v>26</v>
      </c>
      <c r="I7977" s="112">
        <f>SUM(I7978,I7986,I7988)</f>
        <v>3909976</v>
      </c>
      <c r="J7977" s="112">
        <f>SUM(J7978,J7986,J7988)</f>
        <v>2824012</v>
      </c>
      <c r="K7977" s="112">
        <f>SUM(K7978,K7986,K7988)</f>
        <v>0</v>
      </c>
      <c r="L7977" s="112">
        <f t="shared" si="2842"/>
        <v>719146</v>
      </c>
      <c r="M7977" s="112">
        <f>SUM(M7978,M7986,M7988)</f>
        <v>213104</v>
      </c>
      <c r="N7977" s="112">
        <f t="shared" ref="N7977:O7977" si="2847">SUM(N7978,N7986,N7988)</f>
        <v>256896</v>
      </c>
      <c r="O7977" s="112">
        <f t="shared" si="2847"/>
        <v>249146</v>
      </c>
      <c r="P7977" s="112">
        <f t="shared" si="2844"/>
        <v>719146</v>
      </c>
      <c r="Q7977" s="112">
        <f t="shared" si="2845"/>
        <v>25.465401705091907</v>
      </c>
      <c r="R7977" s="35"/>
    </row>
    <row r="7978" spans="1:18" s="38" customFormat="1" x14ac:dyDescent="0.3">
      <c r="A7978" s="40">
        <v>35</v>
      </c>
      <c r="B7978" s="40" t="s">
        <v>154</v>
      </c>
      <c r="C7978" s="40" t="s">
        <v>952</v>
      </c>
      <c r="D7978" s="40">
        <v>35020009</v>
      </c>
      <c r="E7978" s="52" t="s">
        <v>119</v>
      </c>
      <c r="F7978" s="52" t="s">
        <v>0</v>
      </c>
      <c r="G7978" s="52" t="s">
        <v>0</v>
      </c>
      <c r="H7978" s="16" t="s">
        <v>5</v>
      </c>
      <c r="I7978" s="104">
        <f>SUM(I7979,I7980)</f>
        <v>2711401</v>
      </c>
      <c r="J7978" s="104">
        <f>SUM(J7979,J7980)</f>
        <v>2476920</v>
      </c>
      <c r="K7978" s="104">
        <f>SUM(K7979,K7980)</f>
        <v>0</v>
      </c>
      <c r="L7978" s="104">
        <f t="shared" si="2842"/>
        <v>623676</v>
      </c>
      <c r="M7978" s="104">
        <f>SUM(M7979,M7980)</f>
        <v>193364</v>
      </c>
      <c r="N7978" s="104">
        <f t="shared" ref="N7978:O7978" si="2848">SUM(N7979,N7980)</f>
        <v>217156</v>
      </c>
      <c r="O7978" s="104">
        <f t="shared" si="2848"/>
        <v>213156</v>
      </c>
      <c r="P7978" s="104">
        <f t="shared" si="2844"/>
        <v>623676</v>
      </c>
      <c r="Q7978" s="104">
        <f t="shared" si="2845"/>
        <v>25.179497117387722</v>
      </c>
      <c r="R7978" s="35"/>
    </row>
    <row r="7979" spans="1:18" s="38" customFormat="1" x14ac:dyDescent="0.3">
      <c r="A7979" s="40">
        <v>35</v>
      </c>
      <c r="B7979" s="40" t="s">
        <v>154</v>
      </c>
      <c r="C7979" s="40" t="s">
        <v>952</v>
      </c>
      <c r="D7979" s="40">
        <v>35020009</v>
      </c>
      <c r="E7979" s="88" t="s">
        <v>3015</v>
      </c>
      <c r="F7979" s="40"/>
      <c r="G7979" s="81" t="s">
        <v>3073</v>
      </c>
      <c r="H7979" s="36" t="s">
        <v>6</v>
      </c>
      <c r="I7979" s="102">
        <v>2489829</v>
      </c>
      <c r="J7979" s="102">
        <v>2255348</v>
      </c>
      <c r="K7979" s="102"/>
      <c r="L7979" s="102">
        <f t="shared" si="2842"/>
        <v>582317</v>
      </c>
      <c r="M7979" s="102">
        <v>182317</v>
      </c>
      <c r="N7979" s="102">
        <v>200000</v>
      </c>
      <c r="O7979" s="102">
        <v>200000</v>
      </c>
      <c r="P7979" s="102">
        <f t="shared" si="2844"/>
        <v>582317</v>
      </c>
      <c r="Q7979" s="102">
        <f t="shared" si="2845"/>
        <v>25.819385744461609</v>
      </c>
      <c r="R7979" s="35"/>
    </row>
    <row r="7980" spans="1:18" s="38" customFormat="1" x14ac:dyDescent="0.3">
      <c r="A7980" s="41">
        <v>35</v>
      </c>
      <c r="B7980" s="41" t="s">
        <v>154</v>
      </c>
      <c r="C7980" s="41" t="s">
        <v>952</v>
      </c>
      <c r="D7980" s="41">
        <v>35020009</v>
      </c>
      <c r="E7980" s="41" t="s">
        <v>120</v>
      </c>
      <c r="F7980" s="40" t="s">
        <v>0</v>
      </c>
      <c r="G7980" s="81" t="s">
        <v>0</v>
      </c>
      <c r="H7980" s="16" t="s">
        <v>7</v>
      </c>
      <c r="I7980" s="104">
        <f>SUM(I7981:I7985)</f>
        <v>221572</v>
      </c>
      <c r="J7980" s="104">
        <f>SUM(J7981:J7985)</f>
        <v>221572</v>
      </c>
      <c r="K7980" s="104">
        <f>SUM(K7981:K7985)</f>
        <v>0</v>
      </c>
      <c r="L7980" s="104">
        <f t="shared" si="2842"/>
        <v>41359</v>
      </c>
      <c r="M7980" s="104">
        <f>SUM(M7981:M7985)</f>
        <v>11047</v>
      </c>
      <c r="N7980" s="104">
        <f t="shared" ref="N7980:O7980" si="2849">SUM(N7981:N7985)</f>
        <v>17156</v>
      </c>
      <c r="O7980" s="104">
        <f t="shared" si="2849"/>
        <v>13156</v>
      </c>
      <c r="P7980" s="104">
        <f t="shared" si="2844"/>
        <v>41359</v>
      </c>
      <c r="Q7980" s="104">
        <f t="shared" si="2845"/>
        <v>18.666167205242541</v>
      </c>
      <c r="R7980" s="35"/>
    </row>
    <row r="7981" spans="1:18" s="38" customFormat="1" x14ac:dyDescent="0.3">
      <c r="A7981" s="40">
        <v>35</v>
      </c>
      <c r="B7981" s="40" t="s">
        <v>154</v>
      </c>
      <c r="C7981" s="40" t="s">
        <v>952</v>
      </c>
      <c r="D7981" s="40">
        <v>35020009</v>
      </c>
      <c r="E7981" s="88" t="s">
        <v>3016</v>
      </c>
      <c r="F7981" s="40" t="s">
        <v>2849</v>
      </c>
      <c r="G7981" s="81" t="s">
        <v>3073</v>
      </c>
      <c r="H7981" s="36" t="s">
        <v>9</v>
      </c>
      <c r="I7981" s="102">
        <v>33072</v>
      </c>
      <c r="J7981" s="102">
        <v>33072</v>
      </c>
      <c r="K7981" s="102"/>
      <c r="L7981" s="102">
        <f t="shared" si="2842"/>
        <v>7854</v>
      </c>
      <c r="M7981" s="102">
        <v>2342</v>
      </c>
      <c r="N7981" s="102">
        <v>2756</v>
      </c>
      <c r="O7981" s="102">
        <v>2756</v>
      </c>
      <c r="P7981" s="102">
        <f t="shared" si="2844"/>
        <v>7854</v>
      </c>
      <c r="Q7981" s="102">
        <f t="shared" si="2845"/>
        <v>23.748185776487663</v>
      </c>
      <c r="R7981" s="35"/>
    </row>
    <row r="7982" spans="1:18" s="38" customFormat="1" x14ac:dyDescent="0.3">
      <c r="A7982" s="40">
        <v>35</v>
      </c>
      <c r="B7982" s="40" t="s">
        <v>154</v>
      </c>
      <c r="C7982" s="40" t="s">
        <v>952</v>
      </c>
      <c r="D7982" s="40">
        <v>35020009</v>
      </c>
      <c r="E7982" s="88" t="s">
        <v>3016</v>
      </c>
      <c r="F7982" s="40" t="s">
        <v>2850</v>
      </c>
      <c r="G7982" s="81" t="s">
        <v>3073</v>
      </c>
      <c r="H7982" s="36" t="s">
        <v>12</v>
      </c>
      <c r="I7982" s="102">
        <v>124800</v>
      </c>
      <c r="J7982" s="102">
        <v>124800</v>
      </c>
      <c r="K7982" s="102"/>
      <c r="L7982" s="102">
        <f t="shared" si="2842"/>
        <v>29505</v>
      </c>
      <c r="M7982" s="102">
        <v>8705</v>
      </c>
      <c r="N7982" s="102">
        <v>10400</v>
      </c>
      <c r="O7982" s="102">
        <v>10400</v>
      </c>
      <c r="P7982" s="102">
        <f t="shared" si="2844"/>
        <v>29505</v>
      </c>
      <c r="Q7982" s="102">
        <f t="shared" si="2845"/>
        <v>23.641826923076923</v>
      </c>
      <c r="R7982" s="35"/>
    </row>
    <row r="7983" spans="1:18" s="38" customFormat="1" x14ac:dyDescent="0.3">
      <c r="A7983" s="40">
        <v>35</v>
      </c>
      <c r="B7983" s="40" t="s">
        <v>154</v>
      </c>
      <c r="C7983" s="40" t="s">
        <v>952</v>
      </c>
      <c r="D7983" s="40">
        <v>35020009</v>
      </c>
      <c r="E7983" s="88" t="s">
        <v>3016</v>
      </c>
      <c r="F7983" s="40" t="s">
        <v>2851</v>
      </c>
      <c r="G7983" s="81" t="s">
        <v>3073</v>
      </c>
      <c r="H7983" s="36" t="s">
        <v>10</v>
      </c>
      <c r="I7983" s="102">
        <v>30500</v>
      </c>
      <c r="J7983" s="102">
        <v>30500</v>
      </c>
      <c r="K7983" s="102"/>
      <c r="L7983" s="102">
        <f t="shared" si="2842"/>
        <v>0</v>
      </c>
      <c r="M7983" s="102">
        <v>0</v>
      </c>
      <c r="N7983" s="102"/>
      <c r="O7983" s="102"/>
      <c r="P7983" s="102">
        <f t="shared" si="2844"/>
        <v>0</v>
      </c>
      <c r="Q7983" s="102">
        <f t="shared" si="2845"/>
        <v>0</v>
      </c>
      <c r="R7983" s="35"/>
    </row>
    <row r="7984" spans="1:18" s="38" customFormat="1" x14ac:dyDescent="0.3">
      <c r="A7984" s="40">
        <v>35</v>
      </c>
      <c r="B7984" s="40" t="s">
        <v>154</v>
      </c>
      <c r="C7984" s="40" t="s">
        <v>952</v>
      </c>
      <c r="D7984" s="40">
        <v>35020009</v>
      </c>
      <c r="E7984" s="88" t="s">
        <v>3016</v>
      </c>
      <c r="F7984" s="40" t="s">
        <v>2852</v>
      </c>
      <c r="G7984" s="81" t="s">
        <v>3073</v>
      </c>
      <c r="H7984" s="36" t="s">
        <v>8</v>
      </c>
      <c r="I7984" s="102">
        <v>21200</v>
      </c>
      <c r="J7984" s="102">
        <v>21200</v>
      </c>
      <c r="K7984" s="102"/>
      <c r="L7984" s="102">
        <f t="shared" si="2842"/>
        <v>0</v>
      </c>
      <c r="M7984" s="102">
        <v>0</v>
      </c>
      <c r="N7984" s="102"/>
      <c r="O7984" s="102"/>
      <c r="P7984" s="102">
        <f t="shared" si="2844"/>
        <v>0</v>
      </c>
      <c r="Q7984" s="102">
        <f t="shared" si="2845"/>
        <v>0</v>
      </c>
      <c r="R7984" s="35"/>
    </row>
    <row r="7985" spans="1:18" s="38" customFormat="1" x14ac:dyDescent="0.3">
      <c r="A7985" s="40">
        <v>35</v>
      </c>
      <c r="B7985" s="40" t="s">
        <v>154</v>
      </c>
      <c r="C7985" s="40" t="s">
        <v>952</v>
      </c>
      <c r="D7985" s="40">
        <v>35020009</v>
      </c>
      <c r="E7985" s="88" t="s">
        <v>3016</v>
      </c>
      <c r="F7985" s="40" t="s">
        <v>2853</v>
      </c>
      <c r="G7985" s="81" t="s">
        <v>3073</v>
      </c>
      <c r="H7985" s="36" t="s">
        <v>11</v>
      </c>
      <c r="I7985" s="102">
        <v>12000</v>
      </c>
      <c r="J7985" s="102">
        <v>12000</v>
      </c>
      <c r="K7985" s="102"/>
      <c r="L7985" s="102">
        <f t="shared" si="2842"/>
        <v>4000</v>
      </c>
      <c r="M7985" s="102">
        <v>0</v>
      </c>
      <c r="N7985" s="102">
        <v>4000</v>
      </c>
      <c r="O7985" s="102"/>
      <c r="P7985" s="102">
        <f t="shared" si="2844"/>
        <v>4000</v>
      </c>
      <c r="Q7985" s="102">
        <f t="shared" si="2845"/>
        <v>33.333333333333329</v>
      </c>
      <c r="R7985" s="35"/>
    </row>
    <row r="7986" spans="1:18" s="38" customFormat="1" x14ac:dyDescent="0.3">
      <c r="A7986" s="40">
        <v>35</v>
      </c>
      <c r="B7986" s="40" t="s">
        <v>154</v>
      </c>
      <c r="C7986" s="40" t="s">
        <v>952</v>
      </c>
      <c r="D7986" s="40">
        <v>35020009</v>
      </c>
      <c r="E7986" s="52" t="s">
        <v>124</v>
      </c>
      <c r="F7986" s="52" t="s">
        <v>0</v>
      </c>
      <c r="G7986" s="52" t="s">
        <v>0</v>
      </c>
      <c r="H7986" s="16" t="s">
        <v>14</v>
      </c>
      <c r="I7986" s="104">
        <f>SUM(I7987)</f>
        <v>302515</v>
      </c>
      <c r="J7986" s="104">
        <f>SUM(J7987)</f>
        <v>214000</v>
      </c>
      <c r="K7986" s="104">
        <f>SUM(K7987)</f>
        <v>0</v>
      </c>
      <c r="L7986" s="104">
        <f t="shared" si="2842"/>
        <v>57144</v>
      </c>
      <c r="M7986" s="104">
        <f>SUM(M7987)</f>
        <v>19144</v>
      </c>
      <c r="N7986" s="104">
        <f t="shared" ref="N7986:O7986" si="2850">SUM(N7987)</f>
        <v>20000</v>
      </c>
      <c r="O7986" s="104">
        <f t="shared" si="2850"/>
        <v>18000</v>
      </c>
      <c r="P7986" s="104">
        <f t="shared" si="2844"/>
        <v>57144</v>
      </c>
      <c r="Q7986" s="104">
        <f t="shared" si="2845"/>
        <v>26.702803738317758</v>
      </c>
      <c r="R7986" s="35"/>
    </row>
    <row r="7987" spans="1:18" s="38" customFormat="1" x14ac:dyDescent="0.3">
      <c r="A7987" s="40">
        <v>35</v>
      </c>
      <c r="B7987" s="40" t="s">
        <v>154</v>
      </c>
      <c r="C7987" s="40" t="s">
        <v>952</v>
      </c>
      <c r="D7987" s="40">
        <v>35020009</v>
      </c>
      <c r="E7987" s="88" t="s">
        <v>3017</v>
      </c>
      <c r="F7987" s="40"/>
      <c r="G7987" s="81" t="s">
        <v>3073</v>
      </c>
      <c r="H7987" s="36" t="s">
        <v>15</v>
      </c>
      <c r="I7987" s="102">
        <v>302515</v>
      </c>
      <c r="J7987" s="102">
        <v>214000</v>
      </c>
      <c r="K7987" s="102"/>
      <c r="L7987" s="102">
        <f t="shared" si="2842"/>
        <v>57144</v>
      </c>
      <c r="M7987" s="102">
        <v>19144</v>
      </c>
      <c r="N7987" s="102">
        <v>20000</v>
      </c>
      <c r="O7987" s="102">
        <v>18000</v>
      </c>
      <c r="P7987" s="102">
        <f t="shared" si="2844"/>
        <v>57144</v>
      </c>
      <c r="Q7987" s="102">
        <f t="shared" si="2845"/>
        <v>26.702803738317758</v>
      </c>
      <c r="R7987" s="35"/>
    </row>
    <row r="7988" spans="1:18" s="38" customFormat="1" x14ac:dyDescent="0.3">
      <c r="A7988" s="40">
        <v>35</v>
      </c>
      <c r="B7988" s="40" t="s">
        <v>154</v>
      </c>
      <c r="C7988" s="40" t="s">
        <v>952</v>
      </c>
      <c r="D7988" s="40">
        <v>35020009</v>
      </c>
      <c r="E7988" s="52" t="s">
        <v>125</v>
      </c>
      <c r="F7988" s="52" t="s">
        <v>0</v>
      </c>
      <c r="G7988" s="52" t="s">
        <v>0</v>
      </c>
      <c r="H7988" s="16" t="s">
        <v>16</v>
      </c>
      <c r="I7988" s="104">
        <f>SUM(I7989:I7997)</f>
        <v>896060</v>
      </c>
      <c r="J7988" s="104">
        <f>SUM(J7989:J7997)</f>
        <v>133092</v>
      </c>
      <c r="K7988" s="104">
        <f>SUM(K7989:K7997)</f>
        <v>0</v>
      </c>
      <c r="L7988" s="104">
        <f t="shared" si="2842"/>
        <v>38326</v>
      </c>
      <c r="M7988" s="104">
        <f>SUM(M7989:M7997)</f>
        <v>596</v>
      </c>
      <c r="N7988" s="104">
        <f t="shared" ref="N7988:O7988" si="2851">SUM(N7989:N7997)</f>
        <v>19740</v>
      </c>
      <c r="O7988" s="104">
        <f t="shared" si="2851"/>
        <v>17990</v>
      </c>
      <c r="P7988" s="104">
        <f t="shared" si="2844"/>
        <v>38326</v>
      </c>
      <c r="Q7988" s="104">
        <f t="shared" si="2845"/>
        <v>28.796621885612961</v>
      </c>
      <c r="R7988" s="35"/>
    </row>
    <row r="7989" spans="1:18" s="38" customFormat="1" x14ac:dyDescent="0.3">
      <c r="A7989" s="40">
        <v>35</v>
      </c>
      <c r="B7989" s="40" t="s">
        <v>154</v>
      </c>
      <c r="C7989" s="40" t="s">
        <v>952</v>
      </c>
      <c r="D7989" s="40">
        <v>35020009</v>
      </c>
      <c r="E7989" s="88" t="s">
        <v>3018</v>
      </c>
      <c r="F7989" s="40"/>
      <c r="G7989" s="81" t="s">
        <v>3073</v>
      </c>
      <c r="H7989" s="36" t="s">
        <v>17</v>
      </c>
      <c r="I7989" s="102">
        <v>44598</v>
      </c>
      <c r="J7989" s="102">
        <v>0</v>
      </c>
      <c r="K7989" s="102"/>
      <c r="L7989" s="102">
        <f t="shared" si="2842"/>
        <v>0</v>
      </c>
      <c r="M7989" s="102">
        <v>0</v>
      </c>
      <c r="N7989" s="102"/>
      <c r="O7989" s="102"/>
      <c r="P7989" s="102">
        <f t="shared" si="2844"/>
        <v>0</v>
      </c>
      <c r="Q7989" s="102" t="str">
        <f t="shared" si="2845"/>
        <v>-</v>
      </c>
      <c r="R7989" s="35"/>
    </row>
    <row r="7990" spans="1:18" s="38" customFormat="1" x14ac:dyDescent="0.3">
      <c r="A7990" s="40">
        <v>35</v>
      </c>
      <c r="B7990" s="40" t="s">
        <v>154</v>
      </c>
      <c r="C7990" s="40" t="s">
        <v>952</v>
      </c>
      <c r="D7990" s="40">
        <v>35020009</v>
      </c>
      <c r="E7990" s="88" t="s">
        <v>3031</v>
      </c>
      <c r="F7990" s="40"/>
      <c r="G7990" s="81" t="s">
        <v>3073</v>
      </c>
      <c r="H7990" s="36" t="s">
        <v>18</v>
      </c>
      <c r="I7990" s="102">
        <v>76871</v>
      </c>
      <c r="J7990" s="102">
        <v>53421</v>
      </c>
      <c r="K7990" s="102"/>
      <c r="L7990" s="102">
        <f t="shared" si="2842"/>
        <v>13680</v>
      </c>
      <c r="M7990" s="102">
        <v>0</v>
      </c>
      <c r="N7990" s="102">
        <v>7340</v>
      </c>
      <c r="O7990" s="102">
        <v>6340</v>
      </c>
      <c r="P7990" s="102">
        <f t="shared" si="2844"/>
        <v>13680</v>
      </c>
      <c r="Q7990" s="102">
        <f t="shared" si="2845"/>
        <v>25.607907002864046</v>
      </c>
      <c r="R7990" s="35"/>
    </row>
    <row r="7991" spans="1:18" s="38" customFormat="1" x14ac:dyDescent="0.3">
      <c r="A7991" s="40">
        <v>35</v>
      </c>
      <c r="B7991" s="40" t="s">
        <v>154</v>
      </c>
      <c r="C7991" s="40" t="s">
        <v>952</v>
      </c>
      <c r="D7991" s="40">
        <v>35020009</v>
      </c>
      <c r="E7991" s="88" t="s">
        <v>3032</v>
      </c>
      <c r="F7991" s="40"/>
      <c r="G7991" s="81" t="s">
        <v>3073</v>
      </c>
      <c r="H7991" s="36" t="s">
        <v>19</v>
      </c>
      <c r="I7991" s="102">
        <v>48560</v>
      </c>
      <c r="J7991" s="102">
        <v>15780</v>
      </c>
      <c r="K7991" s="102"/>
      <c r="L7991" s="102">
        <f t="shared" si="2842"/>
        <v>4000</v>
      </c>
      <c r="M7991" s="102">
        <v>0</v>
      </c>
      <c r="N7991" s="102">
        <v>2000</v>
      </c>
      <c r="O7991" s="102">
        <v>2000</v>
      </c>
      <c r="P7991" s="102">
        <f t="shared" si="2844"/>
        <v>4000</v>
      </c>
      <c r="Q7991" s="102">
        <f t="shared" si="2845"/>
        <v>25.34854245880862</v>
      </c>
      <c r="R7991" s="35"/>
    </row>
    <row r="7992" spans="1:18" s="38" customFormat="1" x14ac:dyDescent="0.3">
      <c r="A7992" s="40">
        <v>35</v>
      </c>
      <c r="B7992" s="40" t="s">
        <v>154</v>
      </c>
      <c r="C7992" s="40" t="s">
        <v>952</v>
      </c>
      <c r="D7992" s="40">
        <v>35020009</v>
      </c>
      <c r="E7992" s="88" t="s">
        <v>3026</v>
      </c>
      <c r="F7992" s="40"/>
      <c r="G7992" s="81" t="s">
        <v>3073</v>
      </c>
      <c r="H7992" s="36" t="s">
        <v>20</v>
      </c>
      <c r="I7992" s="102">
        <v>71550</v>
      </c>
      <c r="J7992" s="102">
        <v>0</v>
      </c>
      <c r="K7992" s="102"/>
      <c r="L7992" s="102">
        <f t="shared" si="2842"/>
        <v>0</v>
      </c>
      <c r="M7992" s="102">
        <v>0</v>
      </c>
      <c r="N7992" s="102"/>
      <c r="O7992" s="102"/>
      <c r="P7992" s="102">
        <f t="shared" si="2844"/>
        <v>0</v>
      </c>
      <c r="Q7992" s="102" t="str">
        <f t="shared" si="2845"/>
        <v>-</v>
      </c>
      <c r="R7992" s="35"/>
    </row>
    <row r="7993" spans="1:18" s="38" customFormat="1" x14ac:dyDescent="0.3">
      <c r="A7993" s="40">
        <v>35</v>
      </c>
      <c r="B7993" s="40" t="s">
        <v>154</v>
      </c>
      <c r="C7993" s="40" t="s">
        <v>952</v>
      </c>
      <c r="D7993" s="40">
        <v>35020009</v>
      </c>
      <c r="E7993" s="88" t="s">
        <v>3033</v>
      </c>
      <c r="F7993" s="40"/>
      <c r="G7993" s="81" t="s">
        <v>3073</v>
      </c>
      <c r="H7993" s="36" t="s">
        <v>21</v>
      </c>
      <c r="I7993" s="102">
        <v>15300</v>
      </c>
      <c r="J7993" s="102">
        <v>0</v>
      </c>
      <c r="K7993" s="102"/>
      <c r="L7993" s="102">
        <f t="shared" si="2842"/>
        <v>0</v>
      </c>
      <c r="M7993" s="102">
        <v>0</v>
      </c>
      <c r="N7993" s="102"/>
      <c r="O7993" s="102"/>
      <c r="P7993" s="102">
        <f t="shared" si="2844"/>
        <v>0</v>
      </c>
      <c r="Q7993" s="102" t="str">
        <f t="shared" si="2845"/>
        <v>-</v>
      </c>
      <c r="R7993" s="35"/>
    </row>
    <row r="7994" spans="1:18" s="38" customFormat="1" x14ac:dyDescent="0.3">
      <c r="A7994" s="40">
        <v>35</v>
      </c>
      <c r="B7994" s="40" t="s">
        <v>154</v>
      </c>
      <c r="C7994" s="40" t="s">
        <v>952</v>
      </c>
      <c r="D7994" s="40">
        <v>35020009</v>
      </c>
      <c r="E7994" s="88" t="s">
        <v>3034</v>
      </c>
      <c r="F7994" s="40"/>
      <c r="G7994" s="81" t="s">
        <v>3073</v>
      </c>
      <c r="H7994" s="36" t="s">
        <v>22</v>
      </c>
      <c r="I7994" s="102">
        <v>27900</v>
      </c>
      <c r="J7994" s="102">
        <v>10450</v>
      </c>
      <c r="K7994" s="102"/>
      <c r="L7994" s="102">
        <f t="shared" si="2842"/>
        <v>3500</v>
      </c>
      <c r="M7994" s="102">
        <v>0</v>
      </c>
      <c r="N7994" s="102">
        <v>1500</v>
      </c>
      <c r="O7994" s="102">
        <v>2000</v>
      </c>
      <c r="P7994" s="102">
        <f t="shared" si="2844"/>
        <v>3500</v>
      </c>
      <c r="Q7994" s="102">
        <f t="shared" si="2845"/>
        <v>33.492822966507177</v>
      </c>
      <c r="R7994" s="35"/>
    </row>
    <row r="7995" spans="1:18" s="38" customFormat="1" x14ac:dyDescent="0.3">
      <c r="A7995" s="40">
        <v>35</v>
      </c>
      <c r="B7995" s="40" t="s">
        <v>154</v>
      </c>
      <c r="C7995" s="40" t="s">
        <v>952</v>
      </c>
      <c r="D7995" s="40">
        <v>35020009</v>
      </c>
      <c r="E7995" s="88" t="s">
        <v>3035</v>
      </c>
      <c r="F7995" s="40"/>
      <c r="G7995" s="81" t="s">
        <v>3073</v>
      </c>
      <c r="H7995" s="36" t="s">
        <v>23</v>
      </c>
      <c r="I7995" s="102">
        <v>31861</v>
      </c>
      <c r="J7995" s="102">
        <v>8141</v>
      </c>
      <c r="K7995" s="102"/>
      <c r="L7995" s="102">
        <f t="shared" si="2842"/>
        <v>2000</v>
      </c>
      <c r="M7995" s="102">
        <v>0</v>
      </c>
      <c r="N7995" s="102">
        <v>1000</v>
      </c>
      <c r="O7995" s="102">
        <v>1000</v>
      </c>
      <c r="P7995" s="102">
        <f t="shared" si="2844"/>
        <v>2000</v>
      </c>
      <c r="Q7995" s="102">
        <f t="shared" si="2845"/>
        <v>24.567006510256725</v>
      </c>
      <c r="R7995" s="35"/>
    </row>
    <row r="7996" spans="1:18" s="38" customFormat="1" x14ac:dyDescent="0.3">
      <c r="A7996" s="40">
        <v>35</v>
      </c>
      <c r="B7996" s="40" t="s">
        <v>154</v>
      </c>
      <c r="C7996" s="40" t="s">
        <v>952</v>
      </c>
      <c r="D7996" s="40">
        <v>35020009</v>
      </c>
      <c r="E7996" s="88" t="s">
        <v>3036</v>
      </c>
      <c r="F7996" s="40"/>
      <c r="G7996" s="81" t="s">
        <v>3073</v>
      </c>
      <c r="H7996" s="36" t="s">
        <v>24</v>
      </c>
      <c r="I7996" s="102">
        <v>10900</v>
      </c>
      <c r="J7996" s="102">
        <v>0</v>
      </c>
      <c r="K7996" s="102"/>
      <c r="L7996" s="102">
        <f t="shared" si="2842"/>
        <v>0</v>
      </c>
      <c r="M7996" s="102">
        <v>0</v>
      </c>
      <c r="N7996" s="102"/>
      <c r="O7996" s="102"/>
      <c r="P7996" s="102">
        <f t="shared" si="2844"/>
        <v>0</v>
      </c>
      <c r="Q7996" s="102" t="str">
        <f t="shared" si="2845"/>
        <v>-</v>
      </c>
      <c r="R7996" s="35"/>
    </row>
    <row r="7997" spans="1:18" s="38" customFormat="1" x14ac:dyDescent="0.3">
      <c r="A7997" s="41">
        <v>35</v>
      </c>
      <c r="B7997" s="41" t="s">
        <v>154</v>
      </c>
      <c r="C7997" s="41" t="s">
        <v>952</v>
      </c>
      <c r="D7997" s="41">
        <v>35020009</v>
      </c>
      <c r="E7997" s="41" t="s">
        <v>127</v>
      </c>
      <c r="F7997" s="40" t="s">
        <v>0</v>
      </c>
      <c r="G7997" s="81" t="s">
        <v>0</v>
      </c>
      <c r="H7997" s="16" t="s">
        <v>25</v>
      </c>
      <c r="I7997" s="104">
        <f>SUM(I7998:I8000)</f>
        <v>568520</v>
      </c>
      <c r="J7997" s="104">
        <f>SUM(J7998:J8000)</f>
        <v>45300</v>
      </c>
      <c r="K7997" s="104">
        <f>SUM(K7998:K8000)</f>
        <v>0</v>
      </c>
      <c r="L7997" s="104">
        <f t="shared" si="2842"/>
        <v>15146</v>
      </c>
      <c r="M7997" s="104">
        <f>SUM(M7998:M8000)</f>
        <v>596</v>
      </c>
      <c r="N7997" s="104">
        <f t="shared" ref="N7997:O7997" si="2852">SUM(N7998:N8000)</f>
        <v>7900</v>
      </c>
      <c r="O7997" s="104">
        <f t="shared" si="2852"/>
        <v>6650</v>
      </c>
      <c r="P7997" s="104">
        <f t="shared" si="2844"/>
        <v>15146</v>
      </c>
      <c r="Q7997" s="104">
        <f t="shared" si="2845"/>
        <v>33.434878587196472</v>
      </c>
      <c r="R7997" s="35"/>
    </row>
    <row r="7998" spans="1:18" s="38" customFormat="1" x14ac:dyDescent="0.3">
      <c r="A7998" s="40">
        <v>35</v>
      </c>
      <c r="B7998" s="40" t="s">
        <v>154</v>
      </c>
      <c r="C7998" s="40" t="s">
        <v>952</v>
      </c>
      <c r="D7998" s="40">
        <v>35020009</v>
      </c>
      <c r="E7998" s="88" t="s">
        <v>3019</v>
      </c>
      <c r="F7998" s="40"/>
      <c r="G7998" s="81" t="s">
        <v>3073</v>
      </c>
      <c r="H7998" s="36" t="s">
        <v>25</v>
      </c>
      <c r="I7998" s="102">
        <v>547870</v>
      </c>
      <c r="J7998" s="102">
        <v>24650</v>
      </c>
      <c r="K7998" s="102"/>
      <c r="L7998" s="102">
        <f t="shared" si="2842"/>
        <v>8000</v>
      </c>
      <c r="M7998" s="102">
        <v>0</v>
      </c>
      <c r="N7998" s="102">
        <v>4500</v>
      </c>
      <c r="O7998" s="102">
        <v>3500</v>
      </c>
      <c r="P7998" s="102">
        <f t="shared" si="2844"/>
        <v>8000</v>
      </c>
      <c r="Q7998" s="102">
        <f t="shared" si="2845"/>
        <v>32.454361054766736</v>
      </c>
      <c r="R7998" s="35"/>
    </row>
    <row r="7999" spans="1:18" s="38" customFormat="1" x14ac:dyDescent="0.3">
      <c r="A7999" s="40">
        <v>35</v>
      </c>
      <c r="B7999" s="40" t="s">
        <v>154</v>
      </c>
      <c r="C7999" s="40" t="s">
        <v>952</v>
      </c>
      <c r="D7999" s="40">
        <v>35020009</v>
      </c>
      <c r="E7999" s="88" t="s">
        <v>3019</v>
      </c>
      <c r="F7999" s="40" t="s">
        <v>2854</v>
      </c>
      <c r="G7999" s="81" t="s">
        <v>3073</v>
      </c>
      <c r="H7999" s="36" t="s">
        <v>135</v>
      </c>
      <c r="I7999" s="102">
        <v>12250</v>
      </c>
      <c r="J7999" s="102">
        <v>12250</v>
      </c>
      <c r="K7999" s="102"/>
      <c r="L7999" s="102">
        <f t="shared" si="2842"/>
        <v>5346</v>
      </c>
      <c r="M7999" s="102">
        <v>596</v>
      </c>
      <c r="N7999" s="102">
        <v>2500</v>
      </c>
      <c r="O7999" s="102">
        <v>2250</v>
      </c>
      <c r="P7999" s="102">
        <f t="shared" si="2844"/>
        <v>5346</v>
      </c>
      <c r="Q7999" s="102">
        <f t="shared" si="2845"/>
        <v>43.640816326530611</v>
      </c>
      <c r="R7999" s="35"/>
    </row>
    <row r="8000" spans="1:18" s="38" customFormat="1" ht="20.399999999999999" x14ac:dyDescent="0.3">
      <c r="A8000" s="40">
        <v>35</v>
      </c>
      <c r="B8000" s="40" t="s">
        <v>154</v>
      </c>
      <c r="C8000" s="40" t="s">
        <v>952</v>
      </c>
      <c r="D8000" s="40">
        <v>35020009</v>
      </c>
      <c r="E8000" s="88" t="s">
        <v>3019</v>
      </c>
      <c r="F8000" s="40" t="s">
        <v>2855</v>
      </c>
      <c r="G8000" s="81" t="s">
        <v>3073</v>
      </c>
      <c r="H8000" s="36" t="s">
        <v>141</v>
      </c>
      <c r="I8000" s="102">
        <v>8400</v>
      </c>
      <c r="J8000" s="102">
        <v>8400</v>
      </c>
      <c r="K8000" s="102"/>
      <c r="L8000" s="102">
        <f t="shared" si="2842"/>
        <v>1800</v>
      </c>
      <c r="M8000" s="102">
        <v>0</v>
      </c>
      <c r="N8000" s="102">
        <v>900</v>
      </c>
      <c r="O8000" s="102">
        <v>900</v>
      </c>
      <c r="P8000" s="102">
        <f t="shared" si="2844"/>
        <v>1800</v>
      </c>
      <c r="Q8000" s="102">
        <f t="shared" si="2845"/>
        <v>21.428571428571427</v>
      </c>
      <c r="R8000" s="35"/>
    </row>
    <row r="8001" spans="1:18" s="34" customFormat="1" ht="20.399999999999999" x14ac:dyDescent="0.3">
      <c r="A8001" s="43" t="s">
        <v>0</v>
      </c>
      <c r="B8001" s="43" t="s">
        <v>0</v>
      </c>
      <c r="C8001" s="43" t="s">
        <v>0</v>
      </c>
      <c r="D8001" s="119" t="s">
        <v>0</v>
      </c>
      <c r="E8001" s="119" t="s">
        <v>0</v>
      </c>
      <c r="F8001" s="119" t="s">
        <v>0</v>
      </c>
      <c r="G8001" s="119" t="s">
        <v>0</v>
      </c>
      <c r="H8001" s="21" t="s">
        <v>35</v>
      </c>
      <c r="I8001" s="112">
        <f t="shared" ref="I8001:O8002" si="2853">SUM(I8002)</f>
        <v>0</v>
      </c>
      <c r="J8001" s="112">
        <f t="shared" si="2853"/>
        <v>0</v>
      </c>
      <c r="K8001" s="112">
        <f t="shared" si="2853"/>
        <v>0</v>
      </c>
      <c r="L8001" s="112">
        <f t="shared" si="2842"/>
        <v>0</v>
      </c>
      <c r="M8001" s="112">
        <f t="shared" si="2853"/>
        <v>0</v>
      </c>
      <c r="N8001" s="112">
        <f t="shared" si="2853"/>
        <v>0</v>
      </c>
      <c r="O8001" s="112">
        <f t="shared" si="2853"/>
        <v>0</v>
      </c>
      <c r="P8001" s="112">
        <f t="shared" si="2844"/>
        <v>0</v>
      </c>
      <c r="Q8001" s="112" t="str">
        <f>IF(J8001=0,"-",P8001/J8001*100)</f>
        <v>-</v>
      </c>
      <c r="R8001" s="35"/>
    </row>
    <row r="8002" spans="1:18" s="121" customFormat="1" x14ac:dyDescent="0.3">
      <c r="A8002" s="40">
        <v>35</v>
      </c>
      <c r="B8002" s="40" t="s">
        <v>154</v>
      </c>
      <c r="C8002" s="40" t="s">
        <v>920</v>
      </c>
      <c r="D8002" s="40">
        <v>35020009</v>
      </c>
      <c r="E8002" s="52" t="s">
        <v>142</v>
      </c>
      <c r="F8002" s="52" t="s">
        <v>0</v>
      </c>
      <c r="G8002" s="52" t="s">
        <v>0</v>
      </c>
      <c r="H8002" s="16" t="s">
        <v>27</v>
      </c>
      <c r="I8002" s="104">
        <f t="shared" si="2853"/>
        <v>0</v>
      </c>
      <c r="J8002" s="104">
        <f t="shared" si="2853"/>
        <v>0</v>
      </c>
      <c r="K8002" s="104">
        <f t="shared" si="2853"/>
        <v>0</v>
      </c>
      <c r="L8002" s="104">
        <f t="shared" si="2842"/>
        <v>0</v>
      </c>
      <c r="M8002" s="104">
        <f t="shared" si="2853"/>
        <v>0</v>
      </c>
      <c r="N8002" s="104">
        <f t="shared" si="2853"/>
        <v>0</v>
      </c>
      <c r="O8002" s="104">
        <f t="shared" si="2853"/>
        <v>0</v>
      </c>
      <c r="P8002" s="104">
        <f t="shared" si="2844"/>
        <v>0</v>
      </c>
      <c r="Q8002" s="104" t="str">
        <f>IF(J8002=0,"-",P8002/J8002*100)</f>
        <v>-</v>
      </c>
      <c r="R8002" s="35"/>
    </row>
    <row r="8003" spans="1:18" s="121" customFormat="1" x14ac:dyDescent="0.3">
      <c r="A8003" s="40">
        <v>35</v>
      </c>
      <c r="B8003" s="40" t="s">
        <v>154</v>
      </c>
      <c r="C8003" s="40" t="s">
        <v>920</v>
      </c>
      <c r="D8003" s="40">
        <v>35020009</v>
      </c>
      <c r="E8003" s="88">
        <v>6148</v>
      </c>
      <c r="F8003" s="40"/>
      <c r="G8003" s="122" t="s">
        <v>3073</v>
      </c>
      <c r="H8003" s="120" t="s">
        <v>34</v>
      </c>
      <c r="I8003" s="102"/>
      <c r="J8003" s="102"/>
      <c r="K8003" s="102"/>
      <c r="L8003" s="102">
        <f t="shared" si="2842"/>
        <v>0</v>
      </c>
      <c r="M8003" s="102">
        <v>0</v>
      </c>
      <c r="N8003" s="102"/>
      <c r="O8003" s="102"/>
      <c r="P8003" s="102">
        <f t="shared" si="2844"/>
        <v>0</v>
      </c>
      <c r="Q8003" s="102" t="str">
        <f>IF(J8003=0,"-",P8003/J8003*100)</f>
        <v>-</v>
      </c>
      <c r="R8003" s="35"/>
    </row>
    <row r="8004" spans="1:18" s="34" customFormat="1" ht="20.399999999999999" x14ac:dyDescent="0.3">
      <c r="A8004" s="43" t="s">
        <v>0</v>
      </c>
      <c r="B8004" s="43" t="s">
        <v>0</v>
      </c>
      <c r="C8004" s="43" t="s">
        <v>0</v>
      </c>
      <c r="D8004" s="49" t="s">
        <v>0</v>
      </c>
      <c r="E8004" s="49" t="s">
        <v>0</v>
      </c>
      <c r="F8004" s="49" t="s">
        <v>0</v>
      </c>
      <c r="G8004" s="49" t="s">
        <v>0</v>
      </c>
      <c r="H8004" s="21" t="s">
        <v>53</v>
      </c>
      <c r="I8004" s="112">
        <f>SUM(I8005)</f>
        <v>176200</v>
      </c>
      <c r="J8004" s="112">
        <f>SUM(J8005)</f>
        <v>0</v>
      </c>
      <c r="K8004" s="112">
        <f>SUM(K8005)</f>
        <v>0</v>
      </c>
      <c r="L8004" s="112">
        <f t="shared" si="2842"/>
        <v>0</v>
      </c>
      <c r="M8004" s="112">
        <f>SUM(M8005)</f>
        <v>0</v>
      </c>
      <c r="N8004" s="112">
        <f t="shared" ref="N8004:O8004" si="2854">SUM(N8005)</f>
        <v>0</v>
      </c>
      <c r="O8004" s="112">
        <f t="shared" si="2854"/>
        <v>0</v>
      </c>
      <c r="P8004" s="112">
        <f t="shared" si="2844"/>
        <v>0</v>
      </c>
      <c r="Q8004" s="112" t="str">
        <f t="shared" si="2845"/>
        <v>-</v>
      </c>
      <c r="R8004" s="35"/>
    </row>
    <row r="8005" spans="1:18" s="38" customFormat="1" x14ac:dyDescent="0.3">
      <c r="A8005" s="40">
        <v>35</v>
      </c>
      <c r="B8005" s="40" t="s">
        <v>154</v>
      </c>
      <c r="C8005" s="40" t="s">
        <v>952</v>
      </c>
      <c r="D8005" s="40">
        <v>35020009</v>
      </c>
      <c r="E8005" s="52" t="s">
        <v>149</v>
      </c>
      <c r="F8005" s="52" t="s">
        <v>0</v>
      </c>
      <c r="G8005" s="52" t="s">
        <v>0</v>
      </c>
      <c r="H8005" s="16" t="s">
        <v>46</v>
      </c>
      <c r="I8005" s="104">
        <f>SUM(I8006:I8007)</f>
        <v>176200</v>
      </c>
      <c r="J8005" s="104">
        <f>SUM(J8006:J8007)</f>
        <v>0</v>
      </c>
      <c r="K8005" s="104">
        <f>SUM(K8006:K8007)</f>
        <v>0</v>
      </c>
      <c r="L8005" s="104">
        <f t="shared" si="2842"/>
        <v>0</v>
      </c>
      <c r="M8005" s="104">
        <f>SUM(M8006:M8007)</f>
        <v>0</v>
      </c>
      <c r="N8005" s="104">
        <f t="shared" ref="N8005:O8005" si="2855">SUM(N8006:N8007)</f>
        <v>0</v>
      </c>
      <c r="O8005" s="104">
        <f t="shared" si="2855"/>
        <v>0</v>
      </c>
      <c r="P8005" s="104">
        <f t="shared" si="2844"/>
        <v>0</v>
      </c>
      <c r="Q8005" s="104" t="str">
        <f t="shared" si="2845"/>
        <v>-</v>
      </c>
      <c r="R8005" s="35"/>
    </row>
    <row r="8006" spans="1:18" s="38" customFormat="1" x14ac:dyDescent="0.3">
      <c r="A8006" s="40">
        <v>35</v>
      </c>
      <c r="B8006" s="40" t="s">
        <v>154</v>
      </c>
      <c r="C8006" s="40" t="s">
        <v>952</v>
      </c>
      <c r="D8006" s="40">
        <v>35020009</v>
      </c>
      <c r="E8006" s="88" t="s">
        <v>3022</v>
      </c>
      <c r="F8006" s="40"/>
      <c r="G8006" s="81" t="s">
        <v>3073</v>
      </c>
      <c r="H8006" s="36" t="s">
        <v>49</v>
      </c>
      <c r="I8006" s="102">
        <v>98233</v>
      </c>
      <c r="J8006" s="102">
        <v>0</v>
      </c>
      <c r="K8006" s="102"/>
      <c r="L8006" s="102">
        <f t="shared" si="2842"/>
        <v>0</v>
      </c>
      <c r="M8006" s="102">
        <v>0</v>
      </c>
      <c r="N8006" s="102"/>
      <c r="O8006" s="102"/>
      <c r="P8006" s="102">
        <f t="shared" si="2844"/>
        <v>0</v>
      </c>
      <c r="Q8006" s="102" t="str">
        <f t="shared" si="2845"/>
        <v>-</v>
      </c>
      <c r="R8006" s="35"/>
    </row>
    <row r="8007" spans="1:18" s="38" customFormat="1" x14ac:dyDescent="0.3">
      <c r="A8007" s="40">
        <v>35</v>
      </c>
      <c r="B8007" s="40" t="s">
        <v>154</v>
      </c>
      <c r="C8007" s="40" t="s">
        <v>952</v>
      </c>
      <c r="D8007" s="40">
        <v>35020009</v>
      </c>
      <c r="E8007" s="88" t="s">
        <v>3037</v>
      </c>
      <c r="F8007" s="40"/>
      <c r="G8007" s="81" t="s">
        <v>3073</v>
      </c>
      <c r="H8007" s="36" t="s">
        <v>52</v>
      </c>
      <c r="I8007" s="102">
        <v>77967</v>
      </c>
      <c r="J8007" s="102">
        <v>0</v>
      </c>
      <c r="K8007" s="102"/>
      <c r="L8007" s="102">
        <f t="shared" si="2842"/>
        <v>0</v>
      </c>
      <c r="M8007" s="102">
        <v>0</v>
      </c>
      <c r="N8007" s="102"/>
      <c r="O8007" s="102"/>
      <c r="P8007" s="102">
        <f t="shared" si="2844"/>
        <v>0</v>
      </c>
      <c r="Q8007" s="102" t="str">
        <f t="shared" si="2845"/>
        <v>-</v>
      </c>
      <c r="R8007" s="35"/>
    </row>
    <row r="8008" spans="1:18" s="34" customFormat="1" ht="20.399999999999999" x14ac:dyDescent="0.3">
      <c r="A8008" s="49" t="s">
        <v>0</v>
      </c>
      <c r="B8008" s="49" t="s">
        <v>0</v>
      </c>
      <c r="C8008" s="49" t="s">
        <v>0</v>
      </c>
      <c r="D8008" s="49" t="s">
        <v>0</v>
      </c>
      <c r="E8008" s="49" t="s">
        <v>0</v>
      </c>
      <c r="F8008" s="49" t="s">
        <v>0</v>
      </c>
      <c r="G8008" s="49" t="s">
        <v>0</v>
      </c>
      <c r="H8008" s="21" t="s">
        <v>2004</v>
      </c>
      <c r="I8008" s="112">
        <f>SUM(I7977,I8004)</f>
        <v>4086176</v>
      </c>
      <c r="J8008" s="112">
        <f>SUM(J7977,J8004)</f>
        <v>2824012</v>
      </c>
      <c r="K8008" s="112">
        <f>SUM(K7977,K8004)</f>
        <v>0</v>
      </c>
      <c r="L8008" s="112">
        <f t="shared" si="2842"/>
        <v>719146</v>
      </c>
      <c r="M8008" s="112">
        <f>SUM(M7977,M8004)</f>
        <v>213104</v>
      </c>
      <c r="N8008" s="112">
        <f t="shared" ref="N8008:O8008" si="2856">SUM(N7977,N8004)</f>
        <v>256896</v>
      </c>
      <c r="O8008" s="112">
        <f t="shared" si="2856"/>
        <v>249146</v>
      </c>
      <c r="P8008" s="112">
        <f t="shared" si="2844"/>
        <v>719146</v>
      </c>
      <c r="Q8008" s="112">
        <f t="shared" si="2845"/>
        <v>25.465401705091907</v>
      </c>
      <c r="R8008" s="35"/>
    </row>
    <row r="8009" spans="1:18" s="38" customFormat="1" ht="15" thickBot="1" x14ac:dyDescent="0.35">
      <c r="A8009" s="81" t="s">
        <v>0</v>
      </c>
      <c r="B8009" s="81" t="s">
        <v>0</v>
      </c>
      <c r="C8009" s="81" t="s">
        <v>0</v>
      </c>
      <c r="D8009" s="81" t="s">
        <v>0</v>
      </c>
      <c r="E8009" s="81" t="s">
        <v>0</v>
      </c>
      <c r="F8009" s="81" t="s">
        <v>0</v>
      </c>
      <c r="G8009" s="81" t="s">
        <v>0</v>
      </c>
      <c r="H8009" s="16" t="s">
        <v>152</v>
      </c>
      <c r="I8009" s="104">
        <v>60</v>
      </c>
      <c r="J8009" s="104">
        <v>60</v>
      </c>
      <c r="K8009" s="104"/>
      <c r="L8009" s="104"/>
      <c r="M8009" s="104"/>
      <c r="N8009" s="104"/>
      <c r="O8009" s="104"/>
      <c r="P8009" s="104"/>
      <c r="Q8009" s="104"/>
      <c r="R8009" s="35"/>
    </row>
    <row r="8010" spans="1:18" s="34" customFormat="1" ht="31.2" thickBot="1" x14ac:dyDescent="0.35">
      <c r="A8010" s="127" t="s">
        <v>0</v>
      </c>
      <c r="B8010" s="127" t="s">
        <v>0</v>
      </c>
      <c r="C8010" s="127" t="s">
        <v>0</v>
      </c>
      <c r="D8010" s="127" t="s">
        <v>0</v>
      </c>
      <c r="E8010" s="127" t="s">
        <v>0</v>
      </c>
      <c r="F8010" s="127" t="s">
        <v>0</v>
      </c>
      <c r="G8010" s="127" t="s">
        <v>0</v>
      </c>
      <c r="H8010" s="29" t="s">
        <v>63</v>
      </c>
      <c r="I8010" s="124" t="s">
        <v>3013</v>
      </c>
      <c r="J8010" s="124" t="s">
        <v>2</v>
      </c>
      <c r="K8010" s="124" t="s">
        <v>3097</v>
      </c>
      <c r="L8010" s="124" t="s">
        <v>3097</v>
      </c>
      <c r="M8010" s="124" t="s">
        <v>3098</v>
      </c>
      <c r="N8010" s="124" t="s">
        <v>3099</v>
      </c>
      <c r="O8010" s="124" t="s">
        <v>3100</v>
      </c>
      <c r="P8010" s="124" t="s">
        <v>3097</v>
      </c>
      <c r="Q8010" s="126" t="s">
        <v>3101</v>
      </c>
      <c r="R8010" s="35"/>
    </row>
    <row r="8011" spans="1:18" s="38" customFormat="1" x14ac:dyDescent="0.3">
      <c r="A8011" s="128"/>
      <c r="B8011" s="128"/>
      <c r="C8011" s="128"/>
      <c r="D8011" s="128"/>
      <c r="E8011" s="128"/>
      <c r="F8011" s="128"/>
      <c r="G8011" s="128"/>
      <c r="H8011" s="10" t="s">
        <v>0</v>
      </c>
      <c r="I8011" s="103">
        <v>1</v>
      </c>
      <c r="J8011" s="103">
        <v>2</v>
      </c>
      <c r="K8011" s="103">
        <v>3</v>
      </c>
      <c r="L8011" s="103" t="s">
        <v>3</v>
      </c>
      <c r="M8011" s="103">
        <v>5</v>
      </c>
      <c r="N8011" s="103">
        <v>6</v>
      </c>
      <c r="O8011" s="103">
        <v>7</v>
      </c>
      <c r="P8011" s="103" t="s">
        <v>3102</v>
      </c>
      <c r="Q8011" s="103">
        <v>9</v>
      </c>
      <c r="R8011" s="35"/>
    </row>
    <row r="8012" spans="1:18" s="38" customFormat="1" x14ac:dyDescent="0.3">
      <c r="A8012" s="128"/>
      <c r="B8012" s="128"/>
      <c r="C8012" s="128"/>
      <c r="D8012" s="128"/>
      <c r="E8012" s="128"/>
      <c r="F8012" s="128"/>
      <c r="G8012" s="128"/>
      <c r="H8012" s="11" t="s">
        <v>101</v>
      </c>
      <c r="I8012" s="105">
        <f>SUM(I8008)</f>
        <v>4086176</v>
      </c>
      <c r="J8012" s="105">
        <f>SUM(J8008)</f>
        <v>2824012</v>
      </c>
      <c r="K8012" s="105">
        <f>SUM(K8008)</f>
        <v>0</v>
      </c>
      <c r="L8012" s="105">
        <f t="shared" si="2842"/>
        <v>719146</v>
      </c>
      <c r="M8012" s="105">
        <f>SUM(M8008)</f>
        <v>213104</v>
      </c>
      <c r="N8012" s="105">
        <f t="shared" ref="N8012:O8012" si="2857">SUM(N8008)</f>
        <v>256896</v>
      </c>
      <c r="O8012" s="105">
        <f t="shared" si="2857"/>
        <v>249146</v>
      </c>
      <c r="P8012" s="105">
        <f t="shared" si="2844"/>
        <v>719146</v>
      </c>
      <c r="Q8012" s="105">
        <f t="shared" si="2845"/>
        <v>25.465401705091907</v>
      </c>
      <c r="R8012" s="35"/>
    </row>
    <row r="8013" spans="1:18" s="38" customFormat="1" x14ac:dyDescent="0.3">
      <c r="A8013" s="128"/>
      <c r="B8013" s="128"/>
      <c r="C8013" s="128"/>
      <c r="D8013" s="128"/>
      <c r="E8013" s="128"/>
      <c r="F8013" s="128"/>
      <c r="G8013" s="128"/>
      <c r="H8013" s="12" t="s">
        <v>62</v>
      </c>
      <c r="I8013" s="105">
        <f>SUM(I8012)</f>
        <v>4086176</v>
      </c>
      <c r="J8013" s="105">
        <f>SUM(J8012)</f>
        <v>2824012</v>
      </c>
      <c r="K8013" s="105">
        <f>SUM(K8012)</f>
        <v>0</v>
      </c>
      <c r="L8013" s="105">
        <f t="shared" si="2842"/>
        <v>719146</v>
      </c>
      <c r="M8013" s="105">
        <f>SUM(M8012)</f>
        <v>213104</v>
      </c>
      <c r="N8013" s="105">
        <f t="shared" ref="N8013:O8013" si="2858">SUM(N8012)</f>
        <v>256896</v>
      </c>
      <c r="O8013" s="105">
        <f t="shared" si="2858"/>
        <v>249146</v>
      </c>
      <c r="P8013" s="105">
        <f t="shared" si="2844"/>
        <v>719146</v>
      </c>
      <c r="Q8013" s="105">
        <f t="shared" si="2845"/>
        <v>25.465401705091907</v>
      </c>
      <c r="R8013" s="35"/>
    </row>
    <row r="8014" spans="1:18" s="38" customFormat="1" x14ac:dyDescent="0.3">
      <c r="A8014" s="129"/>
      <c r="B8014" s="129"/>
      <c r="C8014" s="129"/>
      <c r="D8014" s="129"/>
      <c r="E8014" s="129"/>
      <c r="F8014" s="129"/>
      <c r="G8014" s="129"/>
      <c r="I8014" s="100"/>
      <c r="J8014" s="100"/>
      <c r="K8014" s="100"/>
      <c r="L8014" s="100"/>
      <c r="M8014" s="100"/>
      <c r="N8014" s="100"/>
      <c r="O8014" s="100"/>
      <c r="P8014" s="100"/>
      <c r="Q8014" s="100"/>
      <c r="R8014" s="35"/>
    </row>
    <row r="8015" spans="1:18" s="38" customFormat="1" ht="15" thickBot="1" x14ac:dyDescent="0.35">
      <c r="A8015" s="81" t="s">
        <v>0</v>
      </c>
      <c r="B8015" s="81" t="s">
        <v>0</v>
      </c>
      <c r="C8015" s="81" t="s">
        <v>0</v>
      </c>
      <c r="D8015" s="81" t="s">
        <v>0</v>
      </c>
      <c r="E8015" s="81" t="s">
        <v>0</v>
      </c>
      <c r="F8015" s="81" t="s">
        <v>0</v>
      </c>
      <c r="G8015" s="81" t="s">
        <v>0</v>
      </c>
      <c r="H8015" s="37" t="s">
        <v>0</v>
      </c>
      <c r="I8015" s="106"/>
      <c r="J8015" s="106"/>
      <c r="K8015" s="106"/>
      <c r="L8015" s="106"/>
      <c r="M8015" s="106"/>
      <c r="N8015" s="106"/>
      <c r="O8015" s="106"/>
      <c r="P8015" s="106"/>
      <c r="Q8015" s="106"/>
      <c r="R8015" s="35"/>
    </row>
    <row r="8016" spans="1:18" s="34" customFormat="1" ht="31.2" thickBot="1" x14ac:dyDescent="0.35">
      <c r="A8016" s="45" t="s">
        <v>112</v>
      </c>
      <c r="B8016" s="45" t="s">
        <v>113</v>
      </c>
      <c r="C8016" s="45" t="s">
        <v>114</v>
      </c>
      <c r="D8016" s="46" t="s">
        <v>0</v>
      </c>
      <c r="E8016" s="45" t="s">
        <v>3014</v>
      </c>
      <c r="F8016" s="45" t="s">
        <v>115</v>
      </c>
      <c r="G8016" s="45" t="s">
        <v>116</v>
      </c>
      <c r="H8016" s="29" t="s">
        <v>1</v>
      </c>
      <c r="I8016" s="124" t="s">
        <v>3013</v>
      </c>
      <c r="J8016" s="124" t="s">
        <v>2</v>
      </c>
      <c r="K8016" s="124" t="s">
        <v>3097</v>
      </c>
      <c r="L8016" s="124" t="s">
        <v>3097</v>
      </c>
      <c r="M8016" s="124" t="s">
        <v>3098</v>
      </c>
      <c r="N8016" s="124" t="s">
        <v>3099</v>
      </c>
      <c r="O8016" s="124" t="s">
        <v>3100</v>
      </c>
      <c r="P8016" s="124" t="s">
        <v>3097</v>
      </c>
      <c r="Q8016" s="126" t="s">
        <v>3101</v>
      </c>
      <c r="R8016" s="35"/>
    </row>
    <row r="8017" spans="1:18" s="38" customFormat="1" x14ac:dyDescent="0.3">
      <c r="A8017" s="50" t="s">
        <v>0</v>
      </c>
      <c r="B8017" s="50" t="s">
        <v>0</v>
      </c>
      <c r="C8017" s="50" t="s">
        <v>0</v>
      </c>
      <c r="D8017" s="51" t="s">
        <v>0</v>
      </c>
      <c r="E8017" s="51" t="s">
        <v>0</v>
      </c>
      <c r="F8017" s="86" t="s">
        <v>0</v>
      </c>
      <c r="G8017" s="87" t="s">
        <v>0</v>
      </c>
      <c r="H8017" s="8" t="s">
        <v>0</v>
      </c>
      <c r="I8017" s="103">
        <v>1</v>
      </c>
      <c r="J8017" s="103">
        <v>2</v>
      </c>
      <c r="K8017" s="103">
        <v>3</v>
      </c>
      <c r="L8017" s="103" t="s">
        <v>3</v>
      </c>
      <c r="M8017" s="103">
        <v>5</v>
      </c>
      <c r="N8017" s="103">
        <v>6</v>
      </c>
      <c r="O8017" s="103">
        <v>7</v>
      </c>
      <c r="P8017" s="103" t="s">
        <v>3102</v>
      </c>
      <c r="Q8017" s="103">
        <v>9</v>
      </c>
      <c r="R8017" s="35"/>
    </row>
    <row r="8018" spans="1:18" s="28" customFormat="1" x14ac:dyDescent="0.3">
      <c r="A8018" s="43">
        <v>35</v>
      </c>
      <c r="B8018" s="41" t="s">
        <v>154</v>
      </c>
      <c r="C8018" s="44" t="s">
        <v>962</v>
      </c>
      <c r="D8018" s="44">
        <v>35020010</v>
      </c>
      <c r="E8018" s="49" t="s">
        <v>0</v>
      </c>
      <c r="F8018" s="49" t="s">
        <v>0</v>
      </c>
      <c r="G8018" s="49" t="s">
        <v>0</v>
      </c>
      <c r="H8018" s="19" t="s">
        <v>2005</v>
      </c>
      <c r="I8018" s="108"/>
      <c r="J8018" s="108"/>
      <c r="K8018" s="108"/>
      <c r="L8018" s="108">
        <f t="shared" si="2842"/>
        <v>0</v>
      </c>
      <c r="M8018" s="108">
        <v>0</v>
      </c>
      <c r="N8018" s="108"/>
      <c r="O8018" s="108"/>
      <c r="P8018" s="108">
        <f t="shared" si="2844"/>
        <v>0</v>
      </c>
      <c r="Q8018" s="108" t="str">
        <f t="shared" si="2845"/>
        <v>-</v>
      </c>
      <c r="R8018" s="35"/>
    </row>
    <row r="8019" spans="1:18" s="34" customFormat="1" ht="20.399999999999999" x14ac:dyDescent="0.3">
      <c r="A8019" s="43" t="s">
        <v>0</v>
      </c>
      <c r="B8019" s="43" t="s">
        <v>0</v>
      </c>
      <c r="C8019" s="43" t="s">
        <v>0</v>
      </c>
      <c r="D8019" s="49" t="s">
        <v>0</v>
      </c>
      <c r="E8019" s="49" t="s">
        <v>0</v>
      </c>
      <c r="F8019" s="49" t="s">
        <v>0</v>
      </c>
      <c r="G8019" s="49" t="s">
        <v>0</v>
      </c>
      <c r="H8019" s="21" t="s">
        <v>26</v>
      </c>
      <c r="I8019" s="112">
        <f>SUM(I8020,I8028,I8030)</f>
        <v>5814732</v>
      </c>
      <c r="J8019" s="112">
        <f>SUM(J8020,J8028,J8030)</f>
        <v>4857782</v>
      </c>
      <c r="K8019" s="112">
        <f>SUM(K8020,K8028,K8030)</f>
        <v>0</v>
      </c>
      <c r="L8019" s="112">
        <f t="shared" si="2842"/>
        <v>1161119</v>
      </c>
      <c r="M8019" s="112">
        <f>SUM(M8020,M8028,M8030)</f>
        <v>337797</v>
      </c>
      <c r="N8019" s="112">
        <f t="shared" ref="N8019:O8019" si="2859">SUM(N8020,N8028,N8030)</f>
        <v>415161</v>
      </c>
      <c r="O8019" s="112">
        <f t="shared" si="2859"/>
        <v>408161</v>
      </c>
      <c r="P8019" s="112">
        <f t="shared" si="2844"/>
        <v>1161119</v>
      </c>
      <c r="Q8019" s="112">
        <f t="shared" si="2845"/>
        <v>23.902245922110133</v>
      </c>
      <c r="R8019" s="35"/>
    </row>
    <row r="8020" spans="1:18" s="28" customFormat="1" x14ac:dyDescent="0.3">
      <c r="A8020" s="44">
        <v>35</v>
      </c>
      <c r="B8020" s="40" t="s">
        <v>154</v>
      </c>
      <c r="C8020" s="44" t="s">
        <v>962</v>
      </c>
      <c r="D8020" s="44">
        <v>35020010</v>
      </c>
      <c r="E8020" s="49" t="s">
        <v>2689</v>
      </c>
      <c r="F8020" s="49" t="s">
        <v>0</v>
      </c>
      <c r="G8020" s="49" t="s">
        <v>0</v>
      </c>
      <c r="H8020" s="19" t="s">
        <v>5</v>
      </c>
      <c r="I8020" s="104">
        <f>SUM(I8021,I8022)</f>
        <v>4496344</v>
      </c>
      <c r="J8020" s="104">
        <f>SUM(J8021,J8022)</f>
        <v>4213144</v>
      </c>
      <c r="K8020" s="104">
        <f>SUM(K8021,K8022)</f>
        <v>0</v>
      </c>
      <c r="L8020" s="104">
        <f t="shared" si="2842"/>
        <v>1010478</v>
      </c>
      <c r="M8020" s="104">
        <f>SUM(M8021,M8022)</f>
        <v>306478</v>
      </c>
      <c r="N8020" s="104">
        <f t="shared" ref="N8020:O8020" si="2860">SUM(N8021,N8022)</f>
        <v>351500</v>
      </c>
      <c r="O8020" s="104">
        <f t="shared" si="2860"/>
        <v>352500</v>
      </c>
      <c r="P8020" s="104">
        <f t="shared" si="2844"/>
        <v>1010478</v>
      </c>
      <c r="Q8020" s="104">
        <f t="shared" si="2845"/>
        <v>23.983941683455395</v>
      </c>
      <c r="R8020" s="35"/>
    </row>
    <row r="8021" spans="1:18" s="28" customFormat="1" x14ac:dyDescent="0.3">
      <c r="A8021" s="44">
        <v>35</v>
      </c>
      <c r="B8021" s="40" t="s">
        <v>154</v>
      </c>
      <c r="C8021" s="44" t="s">
        <v>962</v>
      </c>
      <c r="D8021" s="44">
        <v>35020010</v>
      </c>
      <c r="E8021" s="88" t="s">
        <v>3015</v>
      </c>
      <c r="F8021" s="44"/>
      <c r="G8021" s="81" t="s">
        <v>3073</v>
      </c>
      <c r="H8021" s="39" t="s">
        <v>6</v>
      </c>
      <c r="I8021" s="108">
        <v>4178144</v>
      </c>
      <c r="J8021" s="108">
        <v>3898144</v>
      </c>
      <c r="K8021" s="108"/>
      <c r="L8021" s="108">
        <f t="shared" si="2842"/>
        <v>949533</v>
      </c>
      <c r="M8021" s="108">
        <v>289533</v>
      </c>
      <c r="N8021" s="108">
        <v>330000</v>
      </c>
      <c r="O8021" s="108">
        <v>330000</v>
      </c>
      <c r="P8021" s="108">
        <f t="shared" si="2844"/>
        <v>949533</v>
      </c>
      <c r="Q8021" s="108">
        <f t="shared" si="2845"/>
        <v>24.358592191566036</v>
      </c>
      <c r="R8021" s="35"/>
    </row>
    <row r="8022" spans="1:18" s="28" customFormat="1" x14ac:dyDescent="0.3">
      <c r="A8022" s="43">
        <v>35</v>
      </c>
      <c r="B8022" s="41" t="s">
        <v>154</v>
      </c>
      <c r="C8022" s="43" t="s">
        <v>962</v>
      </c>
      <c r="D8022" s="43">
        <v>35020010</v>
      </c>
      <c r="E8022" s="43" t="s">
        <v>2690</v>
      </c>
      <c r="F8022" s="44" t="s">
        <v>0</v>
      </c>
      <c r="G8022" s="83" t="s">
        <v>0</v>
      </c>
      <c r="H8022" s="19" t="s">
        <v>7</v>
      </c>
      <c r="I8022" s="109">
        <f>SUM(I8023:I8027)</f>
        <v>318200</v>
      </c>
      <c r="J8022" s="109">
        <f>SUM(J8023:J8027)</f>
        <v>315000</v>
      </c>
      <c r="K8022" s="109">
        <f>SUM(K8023:K8027)</f>
        <v>0</v>
      </c>
      <c r="L8022" s="109">
        <f t="shared" si="2842"/>
        <v>60945</v>
      </c>
      <c r="M8022" s="109">
        <f>SUM(M8023:M8027)</f>
        <v>16945</v>
      </c>
      <c r="N8022" s="109">
        <f t="shared" ref="N8022:O8022" si="2861">SUM(N8023:N8027)</f>
        <v>21500</v>
      </c>
      <c r="O8022" s="109">
        <f t="shared" si="2861"/>
        <v>22500</v>
      </c>
      <c r="P8022" s="109">
        <f t="shared" si="2844"/>
        <v>60945</v>
      </c>
      <c r="Q8022" s="109">
        <f t="shared" si="2845"/>
        <v>19.347619047619048</v>
      </c>
      <c r="R8022" s="35"/>
    </row>
    <row r="8023" spans="1:18" s="28" customFormat="1" x14ac:dyDescent="0.3">
      <c r="A8023" s="44">
        <v>35</v>
      </c>
      <c r="B8023" s="40" t="s">
        <v>154</v>
      </c>
      <c r="C8023" s="44" t="s">
        <v>962</v>
      </c>
      <c r="D8023" s="44">
        <v>35020010</v>
      </c>
      <c r="E8023" s="88" t="s">
        <v>3016</v>
      </c>
      <c r="F8023" s="40" t="s">
        <v>2856</v>
      </c>
      <c r="G8023" s="81" t="s">
        <v>3073</v>
      </c>
      <c r="H8023" s="39" t="s">
        <v>9</v>
      </c>
      <c r="I8023" s="108">
        <v>54700</v>
      </c>
      <c r="J8023" s="108">
        <v>54000</v>
      </c>
      <c r="K8023" s="108"/>
      <c r="L8023" s="108">
        <f t="shared" si="2842"/>
        <v>13115</v>
      </c>
      <c r="M8023" s="108">
        <v>4115</v>
      </c>
      <c r="N8023" s="108">
        <v>4500</v>
      </c>
      <c r="O8023" s="108">
        <v>4500</v>
      </c>
      <c r="P8023" s="108">
        <f t="shared" si="2844"/>
        <v>13115</v>
      </c>
      <c r="Q8023" s="108">
        <f t="shared" si="2845"/>
        <v>24.287037037037038</v>
      </c>
      <c r="R8023" s="35"/>
    </row>
    <row r="8024" spans="1:18" s="28" customFormat="1" x14ac:dyDescent="0.3">
      <c r="A8024" s="44">
        <v>35</v>
      </c>
      <c r="B8024" s="40" t="s">
        <v>154</v>
      </c>
      <c r="C8024" s="44" t="s">
        <v>962</v>
      </c>
      <c r="D8024" s="44">
        <v>35020010</v>
      </c>
      <c r="E8024" s="88" t="s">
        <v>3016</v>
      </c>
      <c r="F8024" s="40" t="s">
        <v>2857</v>
      </c>
      <c r="G8024" s="81" t="s">
        <v>3073</v>
      </c>
      <c r="H8024" s="39" t="s">
        <v>12</v>
      </c>
      <c r="I8024" s="108">
        <v>192500</v>
      </c>
      <c r="J8024" s="108">
        <v>190000</v>
      </c>
      <c r="K8024" s="108"/>
      <c r="L8024" s="108">
        <f t="shared" si="2842"/>
        <v>47830</v>
      </c>
      <c r="M8024" s="108">
        <v>12830</v>
      </c>
      <c r="N8024" s="108">
        <v>17000</v>
      </c>
      <c r="O8024" s="108">
        <v>18000</v>
      </c>
      <c r="P8024" s="108">
        <f t="shared" si="2844"/>
        <v>47830</v>
      </c>
      <c r="Q8024" s="108">
        <f t="shared" si="2845"/>
        <v>25.173684210526314</v>
      </c>
      <c r="R8024" s="35"/>
    </row>
    <row r="8025" spans="1:18" s="28" customFormat="1" x14ac:dyDescent="0.3">
      <c r="A8025" s="44">
        <v>35</v>
      </c>
      <c r="B8025" s="40" t="s">
        <v>154</v>
      </c>
      <c r="C8025" s="44" t="s">
        <v>962</v>
      </c>
      <c r="D8025" s="44">
        <v>35020010</v>
      </c>
      <c r="E8025" s="88" t="s">
        <v>3016</v>
      </c>
      <c r="F8025" s="40" t="s">
        <v>2858</v>
      </c>
      <c r="G8025" s="81" t="s">
        <v>3073</v>
      </c>
      <c r="H8025" s="39" t="s">
        <v>10</v>
      </c>
      <c r="I8025" s="108">
        <v>44000</v>
      </c>
      <c r="J8025" s="108">
        <v>44000</v>
      </c>
      <c r="K8025" s="108"/>
      <c r="L8025" s="108">
        <f t="shared" si="2842"/>
        <v>0</v>
      </c>
      <c r="M8025" s="108">
        <v>0</v>
      </c>
      <c r="N8025" s="108"/>
      <c r="O8025" s="108"/>
      <c r="P8025" s="108">
        <f t="shared" si="2844"/>
        <v>0</v>
      </c>
      <c r="Q8025" s="108">
        <f t="shared" si="2845"/>
        <v>0</v>
      </c>
      <c r="R8025" s="35"/>
    </row>
    <row r="8026" spans="1:18" s="28" customFormat="1" x14ac:dyDescent="0.3">
      <c r="A8026" s="44">
        <v>35</v>
      </c>
      <c r="B8026" s="40" t="s">
        <v>154</v>
      </c>
      <c r="C8026" s="44" t="s">
        <v>962</v>
      </c>
      <c r="D8026" s="44">
        <v>35020010</v>
      </c>
      <c r="E8026" s="88" t="s">
        <v>3016</v>
      </c>
      <c r="F8026" s="40" t="s">
        <v>2859</v>
      </c>
      <c r="G8026" s="81" t="s">
        <v>3073</v>
      </c>
      <c r="H8026" s="39" t="s">
        <v>8</v>
      </c>
      <c r="I8026" s="108">
        <v>8500</v>
      </c>
      <c r="J8026" s="108">
        <v>8500</v>
      </c>
      <c r="K8026" s="108"/>
      <c r="L8026" s="108">
        <f t="shared" si="2842"/>
        <v>0</v>
      </c>
      <c r="M8026" s="108">
        <v>0</v>
      </c>
      <c r="N8026" s="108"/>
      <c r="O8026" s="108"/>
      <c r="P8026" s="108">
        <f t="shared" si="2844"/>
        <v>0</v>
      </c>
      <c r="Q8026" s="108">
        <f t="shared" si="2845"/>
        <v>0</v>
      </c>
      <c r="R8026" s="35"/>
    </row>
    <row r="8027" spans="1:18" s="28" customFormat="1" x14ac:dyDescent="0.3">
      <c r="A8027" s="44">
        <v>35</v>
      </c>
      <c r="B8027" s="40" t="s">
        <v>154</v>
      </c>
      <c r="C8027" s="44" t="s">
        <v>962</v>
      </c>
      <c r="D8027" s="44">
        <v>35020010</v>
      </c>
      <c r="E8027" s="88" t="s">
        <v>3016</v>
      </c>
      <c r="F8027" s="40" t="s">
        <v>2860</v>
      </c>
      <c r="G8027" s="81" t="s">
        <v>3073</v>
      </c>
      <c r="H8027" s="39" t="s">
        <v>11</v>
      </c>
      <c r="I8027" s="108">
        <v>18500</v>
      </c>
      <c r="J8027" s="108">
        <v>18500</v>
      </c>
      <c r="K8027" s="108"/>
      <c r="L8027" s="108">
        <f t="shared" si="2842"/>
        <v>0</v>
      </c>
      <c r="M8027" s="108">
        <v>0</v>
      </c>
      <c r="N8027" s="108"/>
      <c r="O8027" s="108"/>
      <c r="P8027" s="108">
        <f t="shared" si="2844"/>
        <v>0</v>
      </c>
      <c r="Q8027" s="108">
        <f t="shared" si="2845"/>
        <v>0</v>
      </c>
      <c r="R8027" s="35"/>
    </row>
    <row r="8028" spans="1:18" s="28" customFormat="1" x14ac:dyDescent="0.3">
      <c r="A8028" s="44">
        <v>35</v>
      </c>
      <c r="B8028" s="40" t="s">
        <v>154</v>
      </c>
      <c r="C8028" s="44" t="s">
        <v>962</v>
      </c>
      <c r="D8028" s="44">
        <v>35020010</v>
      </c>
      <c r="E8028" s="49" t="s">
        <v>2691</v>
      </c>
      <c r="F8028" s="49" t="s">
        <v>0</v>
      </c>
      <c r="G8028" s="49" t="s">
        <v>0</v>
      </c>
      <c r="H8028" s="19" t="s">
        <v>14</v>
      </c>
      <c r="I8028" s="104">
        <f>SUM(I8029)</f>
        <v>416505</v>
      </c>
      <c r="J8028" s="104">
        <f>SUM(J8029)</f>
        <v>389355</v>
      </c>
      <c r="K8028" s="104">
        <f>SUM(K8029)</f>
        <v>0</v>
      </c>
      <c r="L8028" s="104">
        <f t="shared" si="2842"/>
        <v>100402</v>
      </c>
      <c r="M8028" s="104">
        <f>SUM(M8029)</f>
        <v>30402</v>
      </c>
      <c r="N8028" s="104">
        <f t="shared" ref="N8028:O8028" si="2862">SUM(N8029)</f>
        <v>35000</v>
      </c>
      <c r="O8028" s="104">
        <f t="shared" si="2862"/>
        <v>35000</v>
      </c>
      <c r="P8028" s="104">
        <f t="shared" si="2844"/>
        <v>100402</v>
      </c>
      <c r="Q8028" s="104">
        <f t="shared" si="2845"/>
        <v>25.786749881213801</v>
      </c>
      <c r="R8028" s="35"/>
    </row>
    <row r="8029" spans="1:18" s="28" customFormat="1" x14ac:dyDescent="0.3">
      <c r="A8029" s="44">
        <v>35</v>
      </c>
      <c r="B8029" s="40" t="s">
        <v>154</v>
      </c>
      <c r="C8029" s="44" t="s">
        <v>962</v>
      </c>
      <c r="D8029" s="44">
        <v>35020010</v>
      </c>
      <c r="E8029" s="88" t="s">
        <v>3017</v>
      </c>
      <c r="F8029" s="44"/>
      <c r="G8029" s="81" t="s">
        <v>3073</v>
      </c>
      <c r="H8029" s="39" t="s">
        <v>15</v>
      </c>
      <c r="I8029" s="108">
        <v>416505</v>
      </c>
      <c r="J8029" s="108">
        <v>389355</v>
      </c>
      <c r="K8029" s="108"/>
      <c r="L8029" s="108">
        <f t="shared" si="2842"/>
        <v>100402</v>
      </c>
      <c r="M8029" s="108">
        <v>30402</v>
      </c>
      <c r="N8029" s="108">
        <v>35000</v>
      </c>
      <c r="O8029" s="108">
        <v>35000</v>
      </c>
      <c r="P8029" s="108">
        <f t="shared" si="2844"/>
        <v>100402</v>
      </c>
      <c r="Q8029" s="108">
        <f t="shared" si="2845"/>
        <v>25.786749881213801</v>
      </c>
      <c r="R8029" s="35"/>
    </row>
    <row r="8030" spans="1:18" s="28" customFormat="1" x14ac:dyDescent="0.3">
      <c r="A8030" s="44">
        <v>35</v>
      </c>
      <c r="B8030" s="40" t="s">
        <v>154</v>
      </c>
      <c r="C8030" s="44" t="s">
        <v>962</v>
      </c>
      <c r="D8030" s="44">
        <v>35020010</v>
      </c>
      <c r="E8030" s="49" t="s">
        <v>2692</v>
      </c>
      <c r="F8030" s="49" t="s">
        <v>0</v>
      </c>
      <c r="G8030" s="49" t="s">
        <v>0</v>
      </c>
      <c r="H8030" s="19" t="s">
        <v>16</v>
      </c>
      <c r="I8030" s="109">
        <f>SUM(I8031:I8039)</f>
        <v>901883</v>
      </c>
      <c r="J8030" s="109">
        <f>SUM(J8031:J8039)</f>
        <v>255283</v>
      </c>
      <c r="K8030" s="109">
        <f>SUM(K8031:K8039)</f>
        <v>0</v>
      </c>
      <c r="L8030" s="109">
        <f t="shared" si="2842"/>
        <v>50239</v>
      </c>
      <c r="M8030" s="109">
        <f>SUM(M8031:M8039)</f>
        <v>917</v>
      </c>
      <c r="N8030" s="109">
        <f t="shared" ref="N8030:O8030" si="2863">SUM(N8031:N8039)</f>
        <v>28661</v>
      </c>
      <c r="O8030" s="109">
        <f t="shared" si="2863"/>
        <v>20661</v>
      </c>
      <c r="P8030" s="109">
        <f t="shared" si="2844"/>
        <v>50239</v>
      </c>
      <c r="Q8030" s="109">
        <f t="shared" si="2845"/>
        <v>19.679727988154323</v>
      </c>
      <c r="R8030" s="35"/>
    </row>
    <row r="8031" spans="1:18" s="28" customFormat="1" x14ac:dyDescent="0.3">
      <c r="A8031" s="44">
        <v>35</v>
      </c>
      <c r="B8031" s="40" t="s">
        <v>154</v>
      </c>
      <c r="C8031" s="44" t="s">
        <v>962</v>
      </c>
      <c r="D8031" s="44">
        <v>35020010</v>
      </c>
      <c r="E8031" s="88" t="s">
        <v>3018</v>
      </c>
      <c r="F8031" s="44"/>
      <c r="G8031" s="81" t="s">
        <v>3073</v>
      </c>
      <c r="H8031" s="39" t="s">
        <v>17</v>
      </c>
      <c r="I8031" s="108">
        <v>25000</v>
      </c>
      <c r="J8031" s="108">
        <v>0</v>
      </c>
      <c r="K8031" s="108"/>
      <c r="L8031" s="108">
        <f t="shared" si="2842"/>
        <v>0</v>
      </c>
      <c r="M8031" s="108">
        <v>0</v>
      </c>
      <c r="N8031" s="108"/>
      <c r="O8031" s="108"/>
      <c r="P8031" s="108">
        <f t="shared" si="2844"/>
        <v>0</v>
      </c>
      <c r="Q8031" s="108" t="str">
        <f t="shared" si="2845"/>
        <v>-</v>
      </c>
      <c r="R8031" s="35"/>
    </row>
    <row r="8032" spans="1:18" s="28" customFormat="1" x14ac:dyDescent="0.3">
      <c r="A8032" s="44">
        <v>35</v>
      </c>
      <c r="B8032" s="40" t="s">
        <v>154</v>
      </c>
      <c r="C8032" s="44" t="s">
        <v>962</v>
      </c>
      <c r="D8032" s="44">
        <v>35020010</v>
      </c>
      <c r="E8032" s="88" t="s">
        <v>3031</v>
      </c>
      <c r="F8032" s="44"/>
      <c r="G8032" s="81" t="s">
        <v>3073</v>
      </c>
      <c r="H8032" s="39" t="s">
        <v>18</v>
      </c>
      <c r="I8032" s="108">
        <v>138033</v>
      </c>
      <c r="J8032" s="108">
        <v>133033</v>
      </c>
      <c r="K8032" s="108"/>
      <c r="L8032" s="108">
        <f t="shared" ref="L8032:L8095" si="2864">SUM(M8032:O8032)</f>
        <v>22172</v>
      </c>
      <c r="M8032" s="108">
        <v>0</v>
      </c>
      <c r="N8032" s="108">
        <v>11086</v>
      </c>
      <c r="O8032" s="108">
        <v>11086</v>
      </c>
      <c r="P8032" s="108">
        <f t="shared" si="2844"/>
        <v>22172</v>
      </c>
      <c r="Q8032" s="108">
        <f t="shared" si="2845"/>
        <v>16.666541384468513</v>
      </c>
      <c r="R8032" s="35"/>
    </row>
    <row r="8033" spans="1:18" s="28" customFormat="1" x14ac:dyDescent="0.3">
      <c r="A8033" s="44">
        <v>35</v>
      </c>
      <c r="B8033" s="40" t="s">
        <v>154</v>
      </c>
      <c r="C8033" s="44" t="s">
        <v>962</v>
      </c>
      <c r="D8033" s="44">
        <v>35020010</v>
      </c>
      <c r="E8033" s="88" t="s">
        <v>3032</v>
      </c>
      <c r="F8033" s="44"/>
      <c r="G8033" s="81" t="s">
        <v>3073</v>
      </c>
      <c r="H8033" s="39" t="s">
        <v>19</v>
      </c>
      <c r="I8033" s="108">
        <v>50000</v>
      </c>
      <c r="J8033" s="108">
        <v>45000</v>
      </c>
      <c r="K8033" s="108"/>
      <c r="L8033" s="108">
        <f t="shared" si="2864"/>
        <v>7500</v>
      </c>
      <c r="M8033" s="108">
        <v>0</v>
      </c>
      <c r="N8033" s="108">
        <v>3750</v>
      </c>
      <c r="O8033" s="108">
        <v>3750</v>
      </c>
      <c r="P8033" s="108">
        <f t="shared" si="2844"/>
        <v>7500</v>
      </c>
      <c r="Q8033" s="108">
        <f t="shared" si="2845"/>
        <v>16.666666666666664</v>
      </c>
      <c r="R8033" s="35"/>
    </row>
    <row r="8034" spans="1:18" s="28" customFormat="1" x14ac:dyDescent="0.3">
      <c r="A8034" s="44">
        <v>35</v>
      </c>
      <c r="B8034" s="40" t="s">
        <v>154</v>
      </c>
      <c r="C8034" s="44" t="s">
        <v>962</v>
      </c>
      <c r="D8034" s="44">
        <v>35020010</v>
      </c>
      <c r="E8034" s="88" t="s">
        <v>3026</v>
      </c>
      <c r="F8034" s="44"/>
      <c r="G8034" s="81" t="s">
        <v>3073</v>
      </c>
      <c r="H8034" s="39" t="s">
        <v>20</v>
      </c>
      <c r="I8034" s="108">
        <v>25000</v>
      </c>
      <c r="J8034" s="108">
        <v>0</v>
      </c>
      <c r="K8034" s="108"/>
      <c r="L8034" s="108">
        <f t="shared" si="2864"/>
        <v>0</v>
      </c>
      <c r="M8034" s="108">
        <v>0</v>
      </c>
      <c r="N8034" s="108"/>
      <c r="O8034" s="108"/>
      <c r="P8034" s="108">
        <f t="shared" si="2844"/>
        <v>0</v>
      </c>
      <c r="Q8034" s="108" t="str">
        <f t="shared" si="2845"/>
        <v>-</v>
      </c>
      <c r="R8034" s="35"/>
    </row>
    <row r="8035" spans="1:18" s="28" customFormat="1" x14ac:dyDescent="0.3">
      <c r="A8035" s="44">
        <v>35</v>
      </c>
      <c r="B8035" s="40" t="s">
        <v>154</v>
      </c>
      <c r="C8035" s="44" t="s">
        <v>962</v>
      </c>
      <c r="D8035" s="44">
        <v>35020010</v>
      </c>
      <c r="E8035" s="88" t="s">
        <v>3033</v>
      </c>
      <c r="F8035" s="44"/>
      <c r="G8035" s="81" t="s">
        <v>3073</v>
      </c>
      <c r="H8035" s="39" t="s">
        <v>21</v>
      </c>
      <c r="I8035" s="108">
        <v>10000</v>
      </c>
      <c r="J8035" s="108">
        <v>0</v>
      </c>
      <c r="K8035" s="108"/>
      <c r="L8035" s="108">
        <f t="shared" si="2864"/>
        <v>0</v>
      </c>
      <c r="M8035" s="108">
        <v>0</v>
      </c>
      <c r="N8035" s="108"/>
      <c r="O8035" s="108"/>
      <c r="P8035" s="108">
        <f t="shared" ref="P8035:P8098" si="2865">K8035+L8035</f>
        <v>0</v>
      </c>
      <c r="Q8035" s="108" t="str">
        <f t="shared" si="2845"/>
        <v>-</v>
      </c>
      <c r="R8035" s="35"/>
    </row>
    <row r="8036" spans="1:18" s="28" customFormat="1" x14ac:dyDescent="0.3">
      <c r="A8036" s="44">
        <v>35</v>
      </c>
      <c r="B8036" s="40" t="s">
        <v>154</v>
      </c>
      <c r="C8036" s="44" t="s">
        <v>962</v>
      </c>
      <c r="D8036" s="44">
        <v>35020010</v>
      </c>
      <c r="E8036" s="88" t="s">
        <v>3034</v>
      </c>
      <c r="F8036" s="44"/>
      <c r="G8036" s="81" t="s">
        <v>3073</v>
      </c>
      <c r="H8036" s="39" t="s">
        <v>22</v>
      </c>
      <c r="I8036" s="108">
        <v>10000</v>
      </c>
      <c r="J8036" s="108">
        <v>0</v>
      </c>
      <c r="K8036" s="108"/>
      <c r="L8036" s="108">
        <f t="shared" si="2864"/>
        <v>0</v>
      </c>
      <c r="M8036" s="108">
        <v>0</v>
      </c>
      <c r="N8036" s="108"/>
      <c r="O8036" s="108"/>
      <c r="P8036" s="108">
        <f t="shared" si="2865"/>
        <v>0</v>
      </c>
      <c r="Q8036" s="108" t="str">
        <f t="shared" ref="Q8036:Q8099" si="2866">IF(J8036=0,"-",P8036/J8036*100)</f>
        <v>-</v>
      </c>
      <c r="R8036" s="35"/>
    </row>
    <row r="8037" spans="1:18" s="28" customFormat="1" x14ac:dyDescent="0.3">
      <c r="A8037" s="44">
        <v>35</v>
      </c>
      <c r="B8037" s="40" t="s">
        <v>154</v>
      </c>
      <c r="C8037" s="44" t="s">
        <v>962</v>
      </c>
      <c r="D8037" s="44">
        <v>35020010</v>
      </c>
      <c r="E8037" s="88" t="s">
        <v>3035</v>
      </c>
      <c r="F8037" s="44"/>
      <c r="G8037" s="81" t="s">
        <v>3073</v>
      </c>
      <c r="H8037" s="39" t="s">
        <v>23</v>
      </c>
      <c r="I8037" s="108">
        <v>32500</v>
      </c>
      <c r="J8037" s="108">
        <v>7500</v>
      </c>
      <c r="K8037" s="108"/>
      <c r="L8037" s="108">
        <f t="shared" si="2864"/>
        <v>1250</v>
      </c>
      <c r="M8037" s="108">
        <v>0</v>
      </c>
      <c r="N8037" s="108">
        <v>625</v>
      </c>
      <c r="O8037" s="108">
        <v>625</v>
      </c>
      <c r="P8037" s="108">
        <f t="shared" si="2865"/>
        <v>1250</v>
      </c>
      <c r="Q8037" s="108">
        <f t="shared" si="2866"/>
        <v>16.666666666666664</v>
      </c>
      <c r="R8037" s="35"/>
    </row>
    <row r="8038" spans="1:18" s="28" customFormat="1" x14ac:dyDescent="0.3">
      <c r="A8038" s="44">
        <v>35</v>
      </c>
      <c r="B8038" s="40" t="s">
        <v>154</v>
      </c>
      <c r="C8038" s="44" t="s">
        <v>962</v>
      </c>
      <c r="D8038" s="44">
        <v>35020010</v>
      </c>
      <c r="E8038" s="88" t="s">
        <v>3036</v>
      </c>
      <c r="F8038" s="44"/>
      <c r="G8038" s="81" t="s">
        <v>3073</v>
      </c>
      <c r="H8038" s="39" t="s">
        <v>24</v>
      </c>
      <c r="I8038" s="108">
        <v>19000</v>
      </c>
      <c r="J8038" s="108">
        <v>0</v>
      </c>
      <c r="K8038" s="108"/>
      <c r="L8038" s="108">
        <f t="shared" si="2864"/>
        <v>0</v>
      </c>
      <c r="M8038" s="108">
        <v>0</v>
      </c>
      <c r="N8038" s="108"/>
      <c r="O8038" s="108"/>
      <c r="P8038" s="108">
        <f t="shared" si="2865"/>
        <v>0</v>
      </c>
      <c r="Q8038" s="108" t="str">
        <f t="shared" si="2866"/>
        <v>-</v>
      </c>
      <c r="R8038" s="35"/>
    </row>
    <row r="8039" spans="1:18" s="28" customFormat="1" x14ac:dyDescent="0.3">
      <c r="A8039" s="43">
        <v>35</v>
      </c>
      <c r="B8039" s="41" t="s">
        <v>154</v>
      </c>
      <c r="C8039" s="43" t="s">
        <v>962</v>
      </c>
      <c r="D8039" s="43">
        <v>35020010</v>
      </c>
      <c r="E8039" s="43" t="s">
        <v>2693</v>
      </c>
      <c r="F8039" s="44" t="s">
        <v>0</v>
      </c>
      <c r="G8039" s="83" t="s">
        <v>0</v>
      </c>
      <c r="H8039" s="19" t="s">
        <v>25</v>
      </c>
      <c r="I8039" s="104">
        <f>SUM(I8040:I8042)</f>
        <v>592350</v>
      </c>
      <c r="J8039" s="104">
        <f>SUM(J8040:J8042)</f>
        <v>69750</v>
      </c>
      <c r="K8039" s="104">
        <f>SUM(K8040:K8042)</f>
        <v>0</v>
      </c>
      <c r="L8039" s="104">
        <f t="shared" si="2864"/>
        <v>19317</v>
      </c>
      <c r="M8039" s="104">
        <f>SUM(M8040:M8042)</f>
        <v>917</v>
      </c>
      <c r="N8039" s="104">
        <f t="shared" ref="N8039:O8039" si="2867">SUM(N8040:N8042)</f>
        <v>13200</v>
      </c>
      <c r="O8039" s="104">
        <f t="shared" si="2867"/>
        <v>5200</v>
      </c>
      <c r="P8039" s="104">
        <f t="shared" si="2865"/>
        <v>19317</v>
      </c>
      <c r="Q8039" s="104">
        <f t="shared" si="2866"/>
        <v>27.694623655913979</v>
      </c>
      <c r="R8039" s="35"/>
    </row>
    <row r="8040" spans="1:18" s="28" customFormat="1" x14ac:dyDescent="0.3">
      <c r="A8040" s="44">
        <v>35</v>
      </c>
      <c r="B8040" s="40" t="s">
        <v>154</v>
      </c>
      <c r="C8040" s="44" t="s">
        <v>962</v>
      </c>
      <c r="D8040" s="44">
        <v>35020010</v>
      </c>
      <c r="E8040" s="88" t="s">
        <v>3019</v>
      </c>
      <c r="F8040" s="44"/>
      <c r="G8040" s="81" t="s">
        <v>3073</v>
      </c>
      <c r="H8040" s="39" t="s">
        <v>25</v>
      </c>
      <c r="I8040" s="108">
        <v>568150</v>
      </c>
      <c r="J8040" s="108">
        <v>47750</v>
      </c>
      <c r="K8040" s="108"/>
      <c r="L8040" s="108">
        <f t="shared" si="2864"/>
        <v>14400</v>
      </c>
      <c r="M8040" s="108">
        <v>0</v>
      </c>
      <c r="N8040" s="108">
        <v>11100</v>
      </c>
      <c r="O8040" s="108">
        <v>3300</v>
      </c>
      <c r="P8040" s="108">
        <f t="shared" si="2865"/>
        <v>14400</v>
      </c>
      <c r="Q8040" s="108">
        <f t="shared" si="2866"/>
        <v>30.157068062827225</v>
      </c>
      <c r="R8040" s="35"/>
    </row>
    <row r="8041" spans="1:18" s="28" customFormat="1" x14ac:dyDescent="0.3">
      <c r="A8041" s="44">
        <v>35</v>
      </c>
      <c r="B8041" s="40" t="s">
        <v>154</v>
      </c>
      <c r="C8041" s="44" t="s">
        <v>962</v>
      </c>
      <c r="D8041" s="44">
        <v>35020010</v>
      </c>
      <c r="E8041" s="88" t="s">
        <v>3019</v>
      </c>
      <c r="F8041" s="40" t="s">
        <v>2861</v>
      </c>
      <c r="G8041" s="81" t="s">
        <v>3073</v>
      </c>
      <c r="H8041" s="39" t="s">
        <v>135</v>
      </c>
      <c r="I8041" s="108">
        <v>18200</v>
      </c>
      <c r="J8041" s="108">
        <v>16000</v>
      </c>
      <c r="K8041" s="108"/>
      <c r="L8041" s="108">
        <f t="shared" si="2864"/>
        <v>3917</v>
      </c>
      <c r="M8041" s="108">
        <v>917</v>
      </c>
      <c r="N8041" s="108">
        <v>1600</v>
      </c>
      <c r="O8041" s="108">
        <v>1400</v>
      </c>
      <c r="P8041" s="108">
        <f t="shared" si="2865"/>
        <v>3917</v>
      </c>
      <c r="Q8041" s="108">
        <f t="shared" si="2866"/>
        <v>24.481249999999999</v>
      </c>
      <c r="R8041" s="35"/>
    </row>
    <row r="8042" spans="1:18" s="28" customFormat="1" ht="20.399999999999999" x14ac:dyDescent="0.3">
      <c r="A8042" s="44">
        <v>35</v>
      </c>
      <c r="B8042" s="40" t="s">
        <v>154</v>
      </c>
      <c r="C8042" s="44" t="s">
        <v>962</v>
      </c>
      <c r="D8042" s="44">
        <v>35020010</v>
      </c>
      <c r="E8042" s="88" t="s">
        <v>3019</v>
      </c>
      <c r="F8042" s="40" t="s">
        <v>2862</v>
      </c>
      <c r="G8042" s="81" t="s">
        <v>3073</v>
      </c>
      <c r="H8042" s="39" t="s">
        <v>141</v>
      </c>
      <c r="I8042" s="108">
        <v>6000</v>
      </c>
      <c r="J8042" s="108">
        <v>6000</v>
      </c>
      <c r="K8042" s="108"/>
      <c r="L8042" s="108">
        <f t="shared" si="2864"/>
        <v>1000</v>
      </c>
      <c r="M8042" s="108">
        <v>0</v>
      </c>
      <c r="N8042" s="108">
        <v>500</v>
      </c>
      <c r="O8042" s="108">
        <v>500</v>
      </c>
      <c r="P8042" s="108">
        <f t="shared" si="2865"/>
        <v>1000</v>
      </c>
      <c r="Q8042" s="108">
        <f t="shared" si="2866"/>
        <v>16.666666666666664</v>
      </c>
      <c r="R8042" s="35"/>
    </row>
    <row r="8043" spans="1:18" s="34" customFormat="1" ht="20.399999999999999" x14ac:dyDescent="0.3">
      <c r="A8043" s="43" t="s">
        <v>0</v>
      </c>
      <c r="B8043" s="43" t="s">
        <v>0</v>
      </c>
      <c r="C8043" s="43" t="s">
        <v>0</v>
      </c>
      <c r="D8043" s="49" t="s">
        <v>0</v>
      </c>
      <c r="E8043" s="49" t="s">
        <v>0</v>
      </c>
      <c r="F8043" s="49" t="s">
        <v>0</v>
      </c>
      <c r="G8043" s="49" t="s">
        <v>0</v>
      </c>
      <c r="H8043" s="21" t="s">
        <v>35</v>
      </c>
      <c r="I8043" s="112">
        <f>SUM(I8044)</f>
        <v>8200</v>
      </c>
      <c r="J8043" s="112">
        <f>SUM(J8044)</f>
        <v>0</v>
      </c>
      <c r="K8043" s="112">
        <f>SUM(K8044)</f>
        <v>0</v>
      </c>
      <c r="L8043" s="112">
        <f t="shared" si="2864"/>
        <v>0</v>
      </c>
      <c r="M8043" s="112">
        <f>SUM(M8044)</f>
        <v>0</v>
      </c>
      <c r="N8043" s="112">
        <f t="shared" ref="N8043:O8043" si="2868">SUM(N8044)</f>
        <v>0</v>
      </c>
      <c r="O8043" s="112">
        <f t="shared" si="2868"/>
        <v>0</v>
      </c>
      <c r="P8043" s="112">
        <f t="shared" si="2865"/>
        <v>0</v>
      </c>
      <c r="Q8043" s="112" t="str">
        <f t="shared" si="2866"/>
        <v>-</v>
      </c>
      <c r="R8043" s="35"/>
    </row>
    <row r="8044" spans="1:18" s="28" customFormat="1" x14ac:dyDescent="0.3">
      <c r="A8044" s="44">
        <v>35</v>
      </c>
      <c r="B8044" s="40" t="s">
        <v>154</v>
      </c>
      <c r="C8044" s="44" t="s">
        <v>962</v>
      </c>
      <c r="D8044" s="44">
        <v>35020010</v>
      </c>
      <c r="E8044" s="49" t="s">
        <v>2694</v>
      </c>
      <c r="F8044" s="49" t="s">
        <v>0</v>
      </c>
      <c r="G8044" s="49" t="s">
        <v>0</v>
      </c>
      <c r="H8044" s="19" t="s">
        <v>27</v>
      </c>
      <c r="I8044" s="104">
        <f>SUM(I8045:I8047)</f>
        <v>8200</v>
      </c>
      <c r="J8044" s="104">
        <f>SUM(J8045:J8047)</f>
        <v>0</v>
      </c>
      <c r="K8044" s="104">
        <f>SUM(K8045:K8047)</f>
        <v>0</v>
      </c>
      <c r="L8044" s="104">
        <f t="shared" si="2864"/>
        <v>0</v>
      </c>
      <c r="M8044" s="104">
        <f>SUM(M8045:M8047)</f>
        <v>0</v>
      </c>
      <c r="N8044" s="104">
        <f t="shared" ref="N8044:O8044" si="2869">SUM(N8045:N8047)</f>
        <v>0</v>
      </c>
      <c r="O8044" s="104">
        <f t="shared" si="2869"/>
        <v>0</v>
      </c>
      <c r="P8044" s="104">
        <f t="shared" si="2865"/>
        <v>0</v>
      </c>
      <c r="Q8044" s="104" t="str">
        <f t="shared" si="2866"/>
        <v>-</v>
      </c>
      <c r="R8044" s="35"/>
    </row>
    <row r="8045" spans="1:18" s="28" customFormat="1" x14ac:dyDescent="0.3">
      <c r="A8045" s="44">
        <v>35</v>
      </c>
      <c r="B8045" s="40" t="s">
        <v>154</v>
      </c>
      <c r="C8045" s="44" t="s">
        <v>962</v>
      </c>
      <c r="D8045" s="44">
        <v>35020010</v>
      </c>
      <c r="E8045" s="88" t="s">
        <v>3023</v>
      </c>
      <c r="F8045" s="44"/>
      <c r="G8045" s="81" t="s">
        <v>3073</v>
      </c>
      <c r="H8045" s="39" t="s">
        <v>29</v>
      </c>
      <c r="I8045" s="108">
        <v>100</v>
      </c>
      <c r="J8045" s="108">
        <v>0</v>
      </c>
      <c r="K8045" s="108"/>
      <c r="L8045" s="108">
        <f t="shared" si="2864"/>
        <v>0</v>
      </c>
      <c r="M8045" s="108">
        <v>0</v>
      </c>
      <c r="N8045" s="108"/>
      <c r="O8045" s="108"/>
      <c r="P8045" s="108">
        <f t="shared" si="2865"/>
        <v>0</v>
      </c>
      <c r="Q8045" s="108" t="str">
        <f t="shared" si="2866"/>
        <v>-</v>
      </c>
      <c r="R8045" s="35"/>
    </row>
    <row r="8046" spans="1:18" s="28" customFormat="1" x14ac:dyDescent="0.3">
      <c r="A8046" s="44">
        <v>35</v>
      </c>
      <c r="B8046" s="40" t="s">
        <v>154</v>
      </c>
      <c r="C8046" s="44" t="s">
        <v>962</v>
      </c>
      <c r="D8046" s="44">
        <v>35020010</v>
      </c>
      <c r="E8046" s="88" t="s">
        <v>3020</v>
      </c>
      <c r="F8046" s="44"/>
      <c r="G8046" s="81" t="s">
        <v>3073</v>
      </c>
      <c r="H8046" s="39" t="s">
        <v>30</v>
      </c>
      <c r="I8046" s="108">
        <v>8000</v>
      </c>
      <c r="J8046" s="108">
        <v>0</v>
      </c>
      <c r="K8046" s="108"/>
      <c r="L8046" s="108">
        <f t="shared" si="2864"/>
        <v>0</v>
      </c>
      <c r="M8046" s="108">
        <v>0</v>
      </c>
      <c r="N8046" s="108"/>
      <c r="O8046" s="108"/>
      <c r="P8046" s="108">
        <f t="shared" si="2865"/>
        <v>0</v>
      </c>
      <c r="Q8046" s="108" t="str">
        <f t="shared" si="2866"/>
        <v>-</v>
      </c>
      <c r="R8046" s="35"/>
    </row>
    <row r="8047" spans="1:18" s="28" customFormat="1" x14ac:dyDescent="0.3">
      <c r="A8047" s="44">
        <v>35</v>
      </c>
      <c r="B8047" s="40" t="s">
        <v>154</v>
      </c>
      <c r="C8047" s="44" t="s">
        <v>962</v>
      </c>
      <c r="D8047" s="44">
        <v>35020010</v>
      </c>
      <c r="E8047" s="88" t="s">
        <v>3021</v>
      </c>
      <c r="F8047" s="44"/>
      <c r="G8047" s="81" t="s">
        <v>3073</v>
      </c>
      <c r="H8047" s="39" t="s">
        <v>34</v>
      </c>
      <c r="I8047" s="108">
        <v>100</v>
      </c>
      <c r="J8047" s="108">
        <v>0</v>
      </c>
      <c r="K8047" s="108"/>
      <c r="L8047" s="108">
        <f t="shared" si="2864"/>
        <v>0</v>
      </c>
      <c r="M8047" s="108">
        <v>0</v>
      </c>
      <c r="N8047" s="108"/>
      <c r="O8047" s="108"/>
      <c r="P8047" s="108">
        <f t="shared" si="2865"/>
        <v>0</v>
      </c>
      <c r="Q8047" s="108" t="str">
        <f t="shared" si="2866"/>
        <v>-</v>
      </c>
      <c r="R8047" s="35"/>
    </row>
    <row r="8048" spans="1:18" s="34" customFormat="1" ht="20.399999999999999" x14ac:dyDescent="0.3">
      <c r="A8048" s="43" t="s">
        <v>0</v>
      </c>
      <c r="B8048" s="43" t="s">
        <v>0</v>
      </c>
      <c r="C8048" s="43" t="s">
        <v>0</v>
      </c>
      <c r="D8048" s="49" t="s">
        <v>0</v>
      </c>
      <c r="E8048" s="49" t="s">
        <v>0</v>
      </c>
      <c r="F8048" s="49" t="s">
        <v>0</v>
      </c>
      <c r="G8048" s="49" t="s">
        <v>0</v>
      </c>
      <c r="H8048" s="21" t="s">
        <v>53</v>
      </c>
      <c r="I8048" s="112">
        <f>SUM(I8049)</f>
        <v>130000</v>
      </c>
      <c r="J8048" s="112">
        <f>SUM(J8049)</f>
        <v>0</v>
      </c>
      <c r="K8048" s="112">
        <f>SUM(K8049)</f>
        <v>0</v>
      </c>
      <c r="L8048" s="112">
        <f t="shared" si="2864"/>
        <v>0</v>
      </c>
      <c r="M8048" s="112">
        <f>SUM(M8049)</f>
        <v>0</v>
      </c>
      <c r="N8048" s="112">
        <f t="shared" ref="N8048:O8048" si="2870">SUM(N8049)</f>
        <v>0</v>
      </c>
      <c r="O8048" s="112">
        <f t="shared" si="2870"/>
        <v>0</v>
      </c>
      <c r="P8048" s="112">
        <f t="shared" si="2865"/>
        <v>0</v>
      </c>
      <c r="Q8048" s="112" t="str">
        <f t="shared" si="2866"/>
        <v>-</v>
      </c>
      <c r="R8048" s="35"/>
    </row>
    <row r="8049" spans="1:18" s="28" customFormat="1" x14ac:dyDescent="0.3">
      <c r="A8049" s="44">
        <v>35</v>
      </c>
      <c r="B8049" s="40" t="s">
        <v>154</v>
      </c>
      <c r="C8049" s="44" t="s">
        <v>962</v>
      </c>
      <c r="D8049" s="44">
        <v>35020010</v>
      </c>
      <c r="E8049" s="49" t="s">
        <v>2696</v>
      </c>
      <c r="F8049" s="49" t="s">
        <v>0</v>
      </c>
      <c r="G8049" s="49" t="s">
        <v>0</v>
      </c>
      <c r="H8049" s="19" t="s">
        <v>46</v>
      </c>
      <c r="I8049" s="104">
        <f>SUM(I8050:I8052)</f>
        <v>130000</v>
      </c>
      <c r="J8049" s="104">
        <f>SUM(J8050:J8052)</f>
        <v>0</v>
      </c>
      <c r="K8049" s="104">
        <f>SUM(K8050:K8052)</f>
        <v>0</v>
      </c>
      <c r="L8049" s="104">
        <f t="shared" si="2864"/>
        <v>0</v>
      </c>
      <c r="M8049" s="104">
        <f>SUM(M8050:M8052)</f>
        <v>0</v>
      </c>
      <c r="N8049" s="104">
        <f t="shared" ref="N8049:O8049" si="2871">SUM(N8050:N8052)</f>
        <v>0</v>
      </c>
      <c r="O8049" s="104">
        <f t="shared" si="2871"/>
        <v>0</v>
      </c>
      <c r="P8049" s="104">
        <f t="shared" si="2865"/>
        <v>0</v>
      </c>
      <c r="Q8049" s="104" t="str">
        <f t="shared" si="2866"/>
        <v>-</v>
      </c>
      <c r="R8049" s="35"/>
    </row>
    <row r="8050" spans="1:18" s="28" customFormat="1" x14ac:dyDescent="0.3">
      <c r="A8050" s="44">
        <v>35</v>
      </c>
      <c r="B8050" s="40" t="s">
        <v>154</v>
      </c>
      <c r="C8050" s="44" t="s">
        <v>962</v>
      </c>
      <c r="D8050" s="44">
        <v>35020010</v>
      </c>
      <c r="E8050" s="88" t="s">
        <v>3022</v>
      </c>
      <c r="F8050" s="44"/>
      <c r="G8050" s="81" t="s">
        <v>3073</v>
      </c>
      <c r="H8050" s="39" t="s">
        <v>49</v>
      </c>
      <c r="I8050" s="108">
        <v>70000</v>
      </c>
      <c r="J8050" s="108">
        <v>0</v>
      </c>
      <c r="K8050" s="108"/>
      <c r="L8050" s="108">
        <f t="shared" si="2864"/>
        <v>0</v>
      </c>
      <c r="M8050" s="108">
        <v>0</v>
      </c>
      <c r="N8050" s="108"/>
      <c r="O8050" s="108"/>
      <c r="P8050" s="108">
        <f t="shared" si="2865"/>
        <v>0</v>
      </c>
      <c r="Q8050" s="108" t="str">
        <f t="shared" si="2866"/>
        <v>-</v>
      </c>
      <c r="R8050" s="35"/>
    </row>
    <row r="8051" spans="1:18" s="28" customFormat="1" x14ac:dyDescent="0.3">
      <c r="A8051" s="44">
        <v>35</v>
      </c>
      <c r="B8051" s="40" t="s">
        <v>154</v>
      </c>
      <c r="C8051" s="44" t="s">
        <v>962</v>
      </c>
      <c r="D8051" s="44">
        <v>35020010</v>
      </c>
      <c r="E8051" s="88" t="s">
        <v>3025</v>
      </c>
      <c r="F8051" s="44"/>
      <c r="G8051" s="81" t="s">
        <v>3073</v>
      </c>
      <c r="H8051" s="39" t="s">
        <v>51</v>
      </c>
      <c r="I8051" s="108">
        <v>10000</v>
      </c>
      <c r="J8051" s="108">
        <v>0</v>
      </c>
      <c r="K8051" s="108"/>
      <c r="L8051" s="108">
        <f t="shared" si="2864"/>
        <v>0</v>
      </c>
      <c r="M8051" s="108">
        <v>0</v>
      </c>
      <c r="N8051" s="108"/>
      <c r="O8051" s="108"/>
      <c r="P8051" s="108">
        <f t="shared" si="2865"/>
        <v>0</v>
      </c>
      <c r="Q8051" s="108" t="str">
        <f t="shared" si="2866"/>
        <v>-</v>
      </c>
      <c r="R8051" s="35"/>
    </row>
    <row r="8052" spans="1:18" s="28" customFormat="1" x14ac:dyDescent="0.3">
      <c r="A8052" s="44">
        <v>35</v>
      </c>
      <c r="B8052" s="40" t="s">
        <v>154</v>
      </c>
      <c r="C8052" s="44" t="s">
        <v>962</v>
      </c>
      <c r="D8052" s="44">
        <v>35020010</v>
      </c>
      <c r="E8052" s="88" t="s">
        <v>3037</v>
      </c>
      <c r="F8052" s="44"/>
      <c r="G8052" s="81" t="s">
        <v>3073</v>
      </c>
      <c r="H8052" s="39" t="s">
        <v>52</v>
      </c>
      <c r="I8052" s="108">
        <v>50000</v>
      </c>
      <c r="J8052" s="108">
        <v>0</v>
      </c>
      <c r="K8052" s="108"/>
      <c r="L8052" s="108">
        <f t="shared" si="2864"/>
        <v>0</v>
      </c>
      <c r="M8052" s="108">
        <v>0</v>
      </c>
      <c r="N8052" s="108"/>
      <c r="O8052" s="108"/>
      <c r="P8052" s="108">
        <f t="shared" si="2865"/>
        <v>0</v>
      </c>
      <c r="Q8052" s="108" t="str">
        <f t="shared" si="2866"/>
        <v>-</v>
      </c>
      <c r="R8052" s="35"/>
    </row>
    <row r="8053" spans="1:18" s="34" customFormat="1" x14ac:dyDescent="0.3">
      <c r="A8053" s="49" t="s">
        <v>0</v>
      </c>
      <c r="B8053" s="49" t="s">
        <v>0</v>
      </c>
      <c r="C8053" s="49" t="s">
        <v>0</v>
      </c>
      <c r="D8053" s="49" t="s">
        <v>0</v>
      </c>
      <c r="E8053" s="49" t="s">
        <v>0</v>
      </c>
      <c r="F8053" s="49" t="s">
        <v>0</v>
      </c>
      <c r="G8053" s="49" t="s">
        <v>0</v>
      </c>
      <c r="H8053" s="21" t="s">
        <v>2006</v>
      </c>
      <c r="I8053" s="112">
        <f>SUM(I8019,I8043,I8048)</f>
        <v>5952932</v>
      </c>
      <c r="J8053" s="112">
        <f>SUM(J8019,J8043,J8048)</f>
        <v>4857782</v>
      </c>
      <c r="K8053" s="112">
        <f>SUM(K8019,K8043,K8048)</f>
        <v>0</v>
      </c>
      <c r="L8053" s="112">
        <f t="shared" si="2864"/>
        <v>1161119</v>
      </c>
      <c r="M8053" s="112">
        <f>SUM(M8019,M8043,M8048)</f>
        <v>337797</v>
      </c>
      <c r="N8053" s="112">
        <f t="shared" ref="N8053:O8053" si="2872">SUM(N8019,N8043,N8048)</f>
        <v>415161</v>
      </c>
      <c r="O8053" s="112">
        <f t="shared" si="2872"/>
        <v>408161</v>
      </c>
      <c r="P8053" s="112">
        <f t="shared" si="2865"/>
        <v>1161119</v>
      </c>
      <c r="Q8053" s="112">
        <f t="shared" si="2866"/>
        <v>23.902245922110133</v>
      </c>
      <c r="R8053" s="35"/>
    </row>
    <row r="8054" spans="1:18" s="38" customFormat="1" ht="15" thickBot="1" x14ac:dyDescent="0.35">
      <c r="A8054" s="81" t="s">
        <v>0</v>
      </c>
      <c r="B8054" s="81" t="s">
        <v>0</v>
      </c>
      <c r="C8054" s="81" t="s">
        <v>0</v>
      </c>
      <c r="D8054" s="81" t="s">
        <v>0</v>
      </c>
      <c r="E8054" s="81" t="s">
        <v>0</v>
      </c>
      <c r="F8054" s="81" t="s">
        <v>0</v>
      </c>
      <c r="G8054" s="81" t="s">
        <v>0</v>
      </c>
      <c r="H8054" s="16" t="s">
        <v>152</v>
      </c>
      <c r="I8054" s="104">
        <v>95</v>
      </c>
      <c r="J8054" s="104">
        <v>95</v>
      </c>
      <c r="K8054" s="104"/>
      <c r="L8054" s="104"/>
      <c r="M8054" s="104"/>
      <c r="N8054" s="104"/>
      <c r="O8054" s="104"/>
      <c r="P8054" s="104"/>
      <c r="Q8054" s="104"/>
      <c r="R8054" s="35"/>
    </row>
    <row r="8055" spans="1:18" s="34" customFormat="1" ht="31.2" thickBot="1" x14ac:dyDescent="0.35">
      <c r="A8055" s="127" t="s">
        <v>0</v>
      </c>
      <c r="B8055" s="127" t="s">
        <v>0</v>
      </c>
      <c r="C8055" s="127" t="s">
        <v>0</v>
      </c>
      <c r="D8055" s="127" t="s">
        <v>0</v>
      </c>
      <c r="E8055" s="127" t="s">
        <v>0</v>
      </c>
      <c r="F8055" s="127" t="s">
        <v>0</v>
      </c>
      <c r="G8055" s="127" t="s">
        <v>0</v>
      </c>
      <c r="H8055" s="29" t="s">
        <v>63</v>
      </c>
      <c r="I8055" s="124" t="s">
        <v>3013</v>
      </c>
      <c r="J8055" s="124" t="s">
        <v>2</v>
      </c>
      <c r="K8055" s="124" t="s">
        <v>3097</v>
      </c>
      <c r="L8055" s="124" t="s">
        <v>3097</v>
      </c>
      <c r="M8055" s="124" t="s">
        <v>3098</v>
      </c>
      <c r="N8055" s="124" t="s">
        <v>3099</v>
      </c>
      <c r="O8055" s="124" t="s">
        <v>3100</v>
      </c>
      <c r="P8055" s="124" t="s">
        <v>3097</v>
      </c>
      <c r="Q8055" s="126" t="s">
        <v>3101</v>
      </c>
      <c r="R8055" s="35"/>
    </row>
    <row r="8056" spans="1:18" s="38" customFormat="1" x14ac:dyDescent="0.3">
      <c r="A8056" s="128"/>
      <c r="B8056" s="128"/>
      <c r="C8056" s="128"/>
      <c r="D8056" s="128"/>
      <c r="E8056" s="128"/>
      <c r="F8056" s="128"/>
      <c r="G8056" s="128"/>
      <c r="H8056" s="10" t="s">
        <v>0</v>
      </c>
      <c r="I8056" s="103">
        <v>1</v>
      </c>
      <c r="J8056" s="103">
        <v>2</v>
      </c>
      <c r="K8056" s="103">
        <v>3</v>
      </c>
      <c r="L8056" s="103" t="s">
        <v>3</v>
      </c>
      <c r="M8056" s="103">
        <v>5</v>
      </c>
      <c r="N8056" s="103">
        <v>6</v>
      </c>
      <c r="O8056" s="103">
        <v>7</v>
      </c>
      <c r="P8056" s="103" t="s">
        <v>3102</v>
      </c>
      <c r="Q8056" s="103">
        <v>9</v>
      </c>
      <c r="R8056" s="35"/>
    </row>
    <row r="8057" spans="1:18" s="28" customFormat="1" x14ac:dyDescent="0.3">
      <c r="A8057" s="128"/>
      <c r="B8057" s="128"/>
      <c r="C8057" s="128"/>
      <c r="D8057" s="128"/>
      <c r="E8057" s="128"/>
      <c r="F8057" s="128"/>
      <c r="G8057" s="128"/>
      <c r="H8057" s="2" t="s">
        <v>101</v>
      </c>
      <c r="I8057" s="110">
        <f>SUM(I8053)</f>
        <v>5952932</v>
      </c>
      <c r="J8057" s="110">
        <f>SUM(J8053)</f>
        <v>4857782</v>
      </c>
      <c r="K8057" s="110">
        <f>SUM(K8053)</f>
        <v>0</v>
      </c>
      <c r="L8057" s="110">
        <f t="shared" si="2864"/>
        <v>1161119</v>
      </c>
      <c r="M8057" s="110">
        <f>SUM(M8053)</f>
        <v>337797</v>
      </c>
      <c r="N8057" s="110">
        <f t="shared" ref="N8057:O8057" si="2873">SUM(N8053)</f>
        <v>415161</v>
      </c>
      <c r="O8057" s="110">
        <f t="shared" si="2873"/>
        <v>408161</v>
      </c>
      <c r="P8057" s="110">
        <f t="shared" si="2865"/>
        <v>1161119</v>
      </c>
      <c r="Q8057" s="110">
        <f t="shared" si="2866"/>
        <v>23.902245922110133</v>
      </c>
      <c r="R8057" s="35"/>
    </row>
    <row r="8058" spans="1:18" s="28" customFormat="1" x14ac:dyDescent="0.3">
      <c r="A8058" s="128"/>
      <c r="B8058" s="128"/>
      <c r="C8058" s="128"/>
      <c r="D8058" s="128"/>
      <c r="E8058" s="128"/>
      <c r="F8058" s="128"/>
      <c r="G8058" s="128"/>
      <c r="H8058" s="3" t="s">
        <v>62</v>
      </c>
      <c r="I8058" s="105">
        <f>SUM(I8057)</f>
        <v>5952932</v>
      </c>
      <c r="J8058" s="105">
        <f>SUM(J8057)</f>
        <v>4857782</v>
      </c>
      <c r="K8058" s="105">
        <f>SUM(K8057)</f>
        <v>0</v>
      </c>
      <c r="L8058" s="105">
        <f t="shared" si="2864"/>
        <v>1161119</v>
      </c>
      <c r="M8058" s="105">
        <f>SUM(M8057)</f>
        <v>337797</v>
      </c>
      <c r="N8058" s="105">
        <f t="shared" ref="N8058:O8058" si="2874">SUM(N8057)</f>
        <v>415161</v>
      </c>
      <c r="O8058" s="105">
        <f t="shared" si="2874"/>
        <v>408161</v>
      </c>
      <c r="P8058" s="105">
        <f t="shared" si="2865"/>
        <v>1161119</v>
      </c>
      <c r="Q8058" s="105">
        <f t="shared" si="2866"/>
        <v>23.902245922110133</v>
      </c>
      <c r="R8058" s="35"/>
    </row>
    <row r="8059" spans="1:18" s="38" customFormat="1" x14ac:dyDescent="0.3">
      <c r="A8059" s="129"/>
      <c r="B8059" s="129"/>
      <c r="C8059" s="129"/>
      <c r="D8059" s="129"/>
      <c r="E8059" s="129"/>
      <c r="F8059" s="129"/>
      <c r="G8059" s="129"/>
      <c r="I8059" s="100"/>
      <c r="J8059" s="100"/>
      <c r="K8059" s="100"/>
      <c r="L8059" s="100"/>
      <c r="M8059" s="100"/>
      <c r="N8059" s="100"/>
      <c r="O8059" s="100"/>
      <c r="P8059" s="100"/>
      <c r="Q8059" s="100"/>
      <c r="R8059" s="35"/>
    </row>
    <row r="8060" spans="1:18" s="38" customFormat="1" ht="15" thickBot="1" x14ac:dyDescent="0.35">
      <c r="A8060" s="81" t="s">
        <v>0</v>
      </c>
      <c r="B8060" s="81" t="s">
        <v>0</v>
      </c>
      <c r="C8060" s="81" t="s">
        <v>0</v>
      </c>
      <c r="D8060" s="81" t="s">
        <v>0</v>
      </c>
      <c r="E8060" s="81" t="s">
        <v>0</v>
      </c>
      <c r="F8060" s="81" t="s">
        <v>0</v>
      </c>
      <c r="G8060" s="81" t="s">
        <v>0</v>
      </c>
      <c r="H8060" s="37" t="s">
        <v>0</v>
      </c>
      <c r="I8060" s="106"/>
      <c r="J8060" s="106"/>
      <c r="K8060" s="106"/>
      <c r="L8060" s="106"/>
      <c r="M8060" s="106"/>
      <c r="N8060" s="106"/>
      <c r="O8060" s="106"/>
      <c r="P8060" s="106"/>
      <c r="Q8060" s="106"/>
      <c r="R8060" s="35"/>
    </row>
    <row r="8061" spans="1:18" s="34" customFormat="1" ht="31.2" thickBot="1" x14ac:dyDescent="0.35">
      <c r="A8061" s="45" t="s">
        <v>112</v>
      </c>
      <c r="B8061" s="45" t="s">
        <v>113</v>
      </c>
      <c r="C8061" s="45" t="s">
        <v>114</v>
      </c>
      <c r="D8061" s="46" t="s">
        <v>0</v>
      </c>
      <c r="E8061" s="45" t="s">
        <v>3014</v>
      </c>
      <c r="F8061" s="45" t="s">
        <v>115</v>
      </c>
      <c r="G8061" s="45" t="s">
        <v>116</v>
      </c>
      <c r="H8061" s="29" t="s">
        <v>1</v>
      </c>
      <c r="I8061" s="124" t="s">
        <v>3013</v>
      </c>
      <c r="J8061" s="124" t="s">
        <v>2</v>
      </c>
      <c r="K8061" s="124" t="s">
        <v>3097</v>
      </c>
      <c r="L8061" s="124" t="s">
        <v>3097</v>
      </c>
      <c r="M8061" s="124" t="s">
        <v>3098</v>
      </c>
      <c r="N8061" s="124" t="s">
        <v>3099</v>
      </c>
      <c r="O8061" s="124" t="s">
        <v>3100</v>
      </c>
      <c r="P8061" s="124" t="s">
        <v>3097</v>
      </c>
      <c r="Q8061" s="126" t="s">
        <v>3101</v>
      </c>
      <c r="R8061" s="35"/>
    </row>
    <row r="8062" spans="1:18" s="38" customFormat="1" x14ac:dyDescent="0.3">
      <c r="A8062" s="50" t="s">
        <v>0</v>
      </c>
      <c r="B8062" s="50" t="s">
        <v>0</v>
      </c>
      <c r="C8062" s="50" t="s">
        <v>0</v>
      </c>
      <c r="D8062" s="51" t="s">
        <v>0</v>
      </c>
      <c r="E8062" s="51" t="s">
        <v>0</v>
      </c>
      <c r="F8062" s="86" t="s">
        <v>0</v>
      </c>
      <c r="G8062" s="87" t="s">
        <v>0</v>
      </c>
      <c r="H8062" s="8" t="s">
        <v>0</v>
      </c>
      <c r="I8062" s="103">
        <v>1</v>
      </c>
      <c r="J8062" s="103">
        <v>2</v>
      </c>
      <c r="K8062" s="103">
        <v>3</v>
      </c>
      <c r="L8062" s="103" t="s">
        <v>3</v>
      </c>
      <c r="M8062" s="103">
        <v>5</v>
      </c>
      <c r="N8062" s="103">
        <v>6</v>
      </c>
      <c r="O8062" s="103">
        <v>7</v>
      </c>
      <c r="P8062" s="103" t="s">
        <v>3102</v>
      </c>
      <c r="Q8062" s="103">
        <v>9</v>
      </c>
      <c r="R8062" s="35"/>
    </row>
    <row r="8063" spans="1:18" s="38" customFormat="1" x14ac:dyDescent="0.3">
      <c r="A8063" s="41">
        <v>35</v>
      </c>
      <c r="B8063" s="41" t="s">
        <v>154</v>
      </c>
      <c r="C8063" s="40" t="s">
        <v>973</v>
      </c>
      <c r="D8063" s="40">
        <v>35020011</v>
      </c>
      <c r="E8063" s="52" t="s">
        <v>0</v>
      </c>
      <c r="F8063" s="52" t="s">
        <v>0</v>
      </c>
      <c r="G8063" s="52" t="s">
        <v>0</v>
      </c>
      <c r="H8063" s="16" t="s">
        <v>2007</v>
      </c>
      <c r="I8063" s="102"/>
      <c r="J8063" s="102"/>
      <c r="K8063" s="102"/>
      <c r="L8063" s="102">
        <f t="shared" si="2864"/>
        <v>0</v>
      </c>
      <c r="M8063" s="102">
        <v>0</v>
      </c>
      <c r="N8063" s="102"/>
      <c r="O8063" s="102"/>
      <c r="P8063" s="102">
        <f t="shared" si="2865"/>
        <v>0</v>
      </c>
      <c r="Q8063" s="102" t="str">
        <f t="shared" si="2866"/>
        <v>-</v>
      </c>
      <c r="R8063" s="35"/>
    </row>
    <row r="8064" spans="1:18" s="34" customFormat="1" ht="20.399999999999999" x14ac:dyDescent="0.3">
      <c r="A8064" s="43" t="s">
        <v>0</v>
      </c>
      <c r="B8064" s="43" t="s">
        <v>0</v>
      </c>
      <c r="C8064" s="43" t="s">
        <v>0</v>
      </c>
      <c r="D8064" s="49" t="s">
        <v>0</v>
      </c>
      <c r="E8064" s="49" t="s">
        <v>0</v>
      </c>
      <c r="F8064" s="49" t="s">
        <v>0</v>
      </c>
      <c r="G8064" s="49" t="s">
        <v>0</v>
      </c>
      <c r="H8064" s="21" t="s">
        <v>26</v>
      </c>
      <c r="I8064" s="112">
        <f>SUM(I8065,I8073,I8075)</f>
        <v>1836888</v>
      </c>
      <c r="J8064" s="112">
        <f>SUM(J8065,J8073,J8075)</f>
        <v>1684388</v>
      </c>
      <c r="K8064" s="112">
        <f>SUM(K8065,K8073,K8075)</f>
        <v>0</v>
      </c>
      <c r="L8064" s="112">
        <f t="shared" si="2864"/>
        <v>447823</v>
      </c>
      <c r="M8064" s="112">
        <f>SUM(M8065,M8073,M8075)</f>
        <v>137523</v>
      </c>
      <c r="N8064" s="112">
        <f t="shared" ref="N8064:O8064" si="2875">SUM(N8065,N8073,N8075)</f>
        <v>156200</v>
      </c>
      <c r="O8064" s="112">
        <f t="shared" si="2875"/>
        <v>154100</v>
      </c>
      <c r="P8064" s="112">
        <f t="shared" si="2865"/>
        <v>447823</v>
      </c>
      <c r="Q8064" s="112">
        <f t="shared" si="2866"/>
        <v>26.586689052641077</v>
      </c>
      <c r="R8064" s="35"/>
    </row>
    <row r="8065" spans="1:18" s="38" customFormat="1" x14ac:dyDescent="0.3">
      <c r="A8065" s="40">
        <v>35</v>
      </c>
      <c r="B8065" s="40" t="s">
        <v>154</v>
      </c>
      <c r="C8065" s="40" t="s">
        <v>973</v>
      </c>
      <c r="D8065" s="40">
        <v>35020011</v>
      </c>
      <c r="E8065" s="52" t="s">
        <v>119</v>
      </c>
      <c r="F8065" s="52" t="s">
        <v>0</v>
      </c>
      <c r="G8065" s="52" t="s">
        <v>0</v>
      </c>
      <c r="H8065" s="16" t="s">
        <v>5</v>
      </c>
      <c r="I8065" s="104">
        <f>SUM(I8066,I8067)</f>
        <v>1580643</v>
      </c>
      <c r="J8065" s="104">
        <f>SUM(J8066,J8067)</f>
        <v>1480643</v>
      </c>
      <c r="K8065" s="104">
        <f>SUM(K8066,K8067)</f>
        <v>0</v>
      </c>
      <c r="L8065" s="104">
        <f t="shared" si="2864"/>
        <v>394542</v>
      </c>
      <c r="M8065" s="104">
        <f>SUM(M8066,M8067)</f>
        <v>124942</v>
      </c>
      <c r="N8065" s="104">
        <f t="shared" ref="N8065:O8065" si="2876">SUM(N8066,N8067)</f>
        <v>134800</v>
      </c>
      <c r="O8065" s="104">
        <f t="shared" si="2876"/>
        <v>134800</v>
      </c>
      <c r="P8065" s="104">
        <f t="shared" si="2865"/>
        <v>394542</v>
      </c>
      <c r="Q8065" s="104">
        <f t="shared" si="2866"/>
        <v>26.646666346985736</v>
      </c>
      <c r="R8065" s="35"/>
    </row>
    <row r="8066" spans="1:18" s="38" customFormat="1" x14ac:dyDescent="0.3">
      <c r="A8066" s="40">
        <v>35</v>
      </c>
      <c r="B8066" s="40" t="s">
        <v>154</v>
      </c>
      <c r="C8066" s="40" t="s">
        <v>973</v>
      </c>
      <c r="D8066" s="40">
        <v>35020011</v>
      </c>
      <c r="E8066" s="88" t="s">
        <v>3015</v>
      </c>
      <c r="F8066" s="40"/>
      <c r="G8066" s="81" t="s">
        <v>3073</v>
      </c>
      <c r="H8066" s="36" t="s">
        <v>6</v>
      </c>
      <c r="I8066" s="102">
        <v>1450205</v>
      </c>
      <c r="J8066" s="102">
        <v>1350205</v>
      </c>
      <c r="K8066" s="102"/>
      <c r="L8066" s="102">
        <f t="shared" si="2864"/>
        <v>366297</v>
      </c>
      <c r="M8066" s="102">
        <v>116297</v>
      </c>
      <c r="N8066" s="102">
        <v>125000</v>
      </c>
      <c r="O8066" s="102">
        <v>125000</v>
      </c>
      <c r="P8066" s="102">
        <f t="shared" si="2865"/>
        <v>366297</v>
      </c>
      <c r="Q8066" s="102">
        <f t="shared" si="2866"/>
        <v>27.128991523509395</v>
      </c>
      <c r="R8066" s="35"/>
    </row>
    <row r="8067" spans="1:18" s="38" customFormat="1" x14ac:dyDescent="0.3">
      <c r="A8067" s="41">
        <v>35</v>
      </c>
      <c r="B8067" s="41" t="s">
        <v>154</v>
      </c>
      <c r="C8067" s="41" t="s">
        <v>973</v>
      </c>
      <c r="D8067" s="41">
        <v>35020011</v>
      </c>
      <c r="E8067" s="41" t="s">
        <v>120</v>
      </c>
      <c r="F8067" s="40" t="s">
        <v>0</v>
      </c>
      <c r="G8067" s="81" t="s">
        <v>0</v>
      </c>
      <c r="H8067" s="16" t="s">
        <v>7</v>
      </c>
      <c r="I8067" s="104">
        <f>SUM(I8068:I8072)</f>
        <v>130438</v>
      </c>
      <c r="J8067" s="104">
        <f>SUM(J8068:J8072)</f>
        <v>130438</v>
      </c>
      <c r="K8067" s="104">
        <f>SUM(K8068:K8072)</f>
        <v>0</v>
      </c>
      <c r="L8067" s="104">
        <f t="shared" si="2864"/>
        <v>28245</v>
      </c>
      <c r="M8067" s="104">
        <f>SUM(M8068:M8072)</f>
        <v>8645</v>
      </c>
      <c r="N8067" s="104">
        <f t="shared" ref="N8067:O8067" si="2877">SUM(N8068:N8072)</f>
        <v>9800</v>
      </c>
      <c r="O8067" s="104">
        <f t="shared" si="2877"/>
        <v>9800</v>
      </c>
      <c r="P8067" s="104">
        <f t="shared" si="2865"/>
        <v>28245</v>
      </c>
      <c r="Q8067" s="104">
        <f t="shared" si="2866"/>
        <v>21.653965868841901</v>
      </c>
      <c r="R8067" s="35"/>
    </row>
    <row r="8068" spans="1:18" s="38" customFormat="1" x14ac:dyDescent="0.3">
      <c r="A8068" s="40">
        <v>35</v>
      </c>
      <c r="B8068" s="40" t="s">
        <v>154</v>
      </c>
      <c r="C8068" s="40" t="s">
        <v>973</v>
      </c>
      <c r="D8068" s="40">
        <v>35020011</v>
      </c>
      <c r="E8068" s="88" t="s">
        <v>3016</v>
      </c>
      <c r="F8068" s="40" t="s">
        <v>2863</v>
      </c>
      <c r="G8068" s="81" t="s">
        <v>3073</v>
      </c>
      <c r="H8068" s="36" t="s">
        <v>9</v>
      </c>
      <c r="I8068" s="102">
        <v>21571</v>
      </c>
      <c r="J8068" s="102">
        <v>21571</v>
      </c>
      <c r="K8068" s="102"/>
      <c r="L8068" s="102">
        <f t="shared" si="2864"/>
        <v>6543</v>
      </c>
      <c r="M8068" s="102">
        <v>2143</v>
      </c>
      <c r="N8068" s="102">
        <v>2200</v>
      </c>
      <c r="O8068" s="102">
        <v>2200</v>
      </c>
      <c r="P8068" s="102">
        <f t="shared" si="2865"/>
        <v>6543</v>
      </c>
      <c r="Q8068" s="102">
        <f t="shared" si="2866"/>
        <v>30.332390709749202</v>
      </c>
      <c r="R8068" s="35"/>
    </row>
    <row r="8069" spans="1:18" s="38" customFormat="1" x14ac:dyDescent="0.3">
      <c r="A8069" s="40">
        <v>35</v>
      </c>
      <c r="B8069" s="40" t="s">
        <v>154</v>
      </c>
      <c r="C8069" s="40" t="s">
        <v>973</v>
      </c>
      <c r="D8069" s="40">
        <v>35020011</v>
      </c>
      <c r="E8069" s="88" t="s">
        <v>3016</v>
      </c>
      <c r="F8069" s="40" t="s">
        <v>2864</v>
      </c>
      <c r="G8069" s="81" t="s">
        <v>3073</v>
      </c>
      <c r="H8069" s="36" t="s">
        <v>12</v>
      </c>
      <c r="I8069" s="102">
        <v>71650</v>
      </c>
      <c r="J8069" s="102">
        <v>71650</v>
      </c>
      <c r="K8069" s="102"/>
      <c r="L8069" s="102">
        <f t="shared" si="2864"/>
        <v>21702</v>
      </c>
      <c r="M8069" s="102">
        <v>6502</v>
      </c>
      <c r="N8069" s="102">
        <v>7600</v>
      </c>
      <c r="O8069" s="102">
        <v>7600</v>
      </c>
      <c r="P8069" s="102">
        <f t="shared" si="2865"/>
        <v>21702</v>
      </c>
      <c r="Q8069" s="102">
        <f t="shared" si="2866"/>
        <v>30.288904396371247</v>
      </c>
      <c r="R8069" s="35"/>
    </row>
    <row r="8070" spans="1:18" s="38" customFormat="1" x14ac:dyDescent="0.3">
      <c r="A8070" s="40">
        <v>35</v>
      </c>
      <c r="B8070" s="40" t="s">
        <v>154</v>
      </c>
      <c r="C8070" s="40" t="s">
        <v>973</v>
      </c>
      <c r="D8070" s="40">
        <v>35020011</v>
      </c>
      <c r="E8070" s="88" t="s">
        <v>3016</v>
      </c>
      <c r="F8070" s="40" t="s">
        <v>2865</v>
      </c>
      <c r="G8070" s="81" t="s">
        <v>3073</v>
      </c>
      <c r="H8070" s="36" t="s">
        <v>10</v>
      </c>
      <c r="I8070" s="102">
        <v>16717</v>
      </c>
      <c r="J8070" s="102">
        <v>16717</v>
      </c>
      <c r="K8070" s="102"/>
      <c r="L8070" s="102">
        <f t="shared" si="2864"/>
        <v>0</v>
      </c>
      <c r="M8070" s="102">
        <v>0</v>
      </c>
      <c r="N8070" s="102"/>
      <c r="O8070" s="102"/>
      <c r="P8070" s="102">
        <f t="shared" si="2865"/>
        <v>0</v>
      </c>
      <c r="Q8070" s="102">
        <f t="shared" si="2866"/>
        <v>0</v>
      </c>
      <c r="R8070" s="35"/>
    </row>
    <row r="8071" spans="1:18" s="38" customFormat="1" x14ac:dyDescent="0.3">
      <c r="A8071" s="40">
        <v>35</v>
      </c>
      <c r="B8071" s="40" t="s">
        <v>154</v>
      </c>
      <c r="C8071" s="40" t="s">
        <v>973</v>
      </c>
      <c r="D8071" s="40">
        <v>35020011</v>
      </c>
      <c r="E8071" s="88" t="s">
        <v>3016</v>
      </c>
      <c r="F8071" s="40" t="s">
        <v>2866</v>
      </c>
      <c r="G8071" s="81" t="s">
        <v>3073</v>
      </c>
      <c r="H8071" s="36" t="s">
        <v>8</v>
      </c>
      <c r="I8071" s="102">
        <v>11500</v>
      </c>
      <c r="J8071" s="102">
        <v>11500</v>
      </c>
      <c r="K8071" s="102"/>
      <c r="L8071" s="102">
        <f t="shared" si="2864"/>
        <v>0</v>
      </c>
      <c r="M8071" s="102">
        <v>0</v>
      </c>
      <c r="N8071" s="102"/>
      <c r="O8071" s="102"/>
      <c r="P8071" s="102">
        <f t="shared" si="2865"/>
        <v>0</v>
      </c>
      <c r="Q8071" s="102">
        <f t="shared" si="2866"/>
        <v>0</v>
      </c>
      <c r="R8071" s="35"/>
    </row>
    <row r="8072" spans="1:18" s="38" customFormat="1" x14ac:dyDescent="0.3">
      <c r="A8072" s="40">
        <v>35</v>
      </c>
      <c r="B8072" s="40" t="s">
        <v>154</v>
      </c>
      <c r="C8072" s="40" t="s">
        <v>973</v>
      </c>
      <c r="D8072" s="40">
        <v>35020011</v>
      </c>
      <c r="E8072" s="88" t="s">
        <v>3016</v>
      </c>
      <c r="F8072" s="40" t="s">
        <v>2867</v>
      </c>
      <c r="G8072" s="81" t="s">
        <v>3073</v>
      </c>
      <c r="H8072" s="36" t="s">
        <v>11</v>
      </c>
      <c r="I8072" s="102">
        <v>9000</v>
      </c>
      <c r="J8072" s="102">
        <v>9000</v>
      </c>
      <c r="K8072" s="102"/>
      <c r="L8072" s="102">
        <f t="shared" si="2864"/>
        <v>0</v>
      </c>
      <c r="M8072" s="102">
        <v>0</v>
      </c>
      <c r="N8072" s="102"/>
      <c r="O8072" s="102"/>
      <c r="P8072" s="102">
        <f t="shared" si="2865"/>
        <v>0</v>
      </c>
      <c r="Q8072" s="102">
        <f t="shared" si="2866"/>
        <v>0</v>
      </c>
      <c r="R8072" s="35"/>
    </row>
    <row r="8073" spans="1:18" s="38" customFormat="1" x14ac:dyDescent="0.3">
      <c r="A8073" s="40">
        <v>35</v>
      </c>
      <c r="B8073" s="40" t="s">
        <v>154</v>
      </c>
      <c r="C8073" s="40" t="s">
        <v>973</v>
      </c>
      <c r="D8073" s="40">
        <v>35020011</v>
      </c>
      <c r="E8073" s="52" t="s">
        <v>124</v>
      </c>
      <c r="F8073" s="52" t="s">
        <v>0</v>
      </c>
      <c r="G8073" s="52" t="s">
        <v>0</v>
      </c>
      <c r="H8073" s="16" t="s">
        <v>14</v>
      </c>
      <c r="I8073" s="104">
        <f>SUM(I8074)</f>
        <v>152500</v>
      </c>
      <c r="J8073" s="104">
        <f>SUM(J8074)</f>
        <v>142000</v>
      </c>
      <c r="K8073" s="104">
        <f>SUM(K8074)</f>
        <v>0</v>
      </c>
      <c r="L8073" s="104">
        <f t="shared" si="2864"/>
        <v>40312</v>
      </c>
      <c r="M8073" s="104">
        <f>SUM(M8074)</f>
        <v>12212</v>
      </c>
      <c r="N8073" s="104">
        <f t="shared" ref="N8073:O8073" si="2878">SUM(N8074)</f>
        <v>15000</v>
      </c>
      <c r="O8073" s="104">
        <f t="shared" si="2878"/>
        <v>13100</v>
      </c>
      <c r="P8073" s="104">
        <f t="shared" si="2865"/>
        <v>40312</v>
      </c>
      <c r="Q8073" s="104">
        <f t="shared" si="2866"/>
        <v>28.388732394366194</v>
      </c>
      <c r="R8073" s="35"/>
    </row>
    <row r="8074" spans="1:18" s="38" customFormat="1" x14ac:dyDescent="0.3">
      <c r="A8074" s="40">
        <v>35</v>
      </c>
      <c r="B8074" s="40" t="s">
        <v>154</v>
      </c>
      <c r="C8074" s="40" t="s">
        <v>973</v>
      </c>
      <c r="D8074" s="40">
        <v>35020011</v>
      </c>
      <c r="E8074" s="88" t="s">
        <v>3017</v>
      </c>
      <c r="F8074" s="40"/>
      <c r="G8074" s="81" t="s">
        <v>3073</v>
      </c>
      <c r="H8074" s="36" t="s">
        <v>15</v>
      </c>
      <c r="I8074" s="102">
        <v>152500</v>
      </c>
      <c r="J8074" s="102">
        <v>142000</v>
      </c>
      <c r="K8074" s="102"/>
      <c r="L8074" s="102">
        <f t="shared" si="2864"/>
        <v>40312</v>
      </c>
      <c r="M8074" s="102">
        <v>12212</v>
      </c>
      <c r="N8074" s="102">
        <v>15000</v>
      </c>
      <c r="O8074" s="102">
        <v>13100</v>
      </c>
      <c r="P8074" s="102">
        <f t="shared" si="2865"/>
        <v>40312</v>
      </c>
      <c r="Q8074" s="102">
        <f t="shared" si="2866"/>
        <v>28.388732394366194</v>
      </c>
      <c r="R8074" s="35"/>
    </row>
    <row r="8075" spans="1:18" s="38" customFormat="1" x14ac:dyDescent="0.3">
      <c r="A8075" s="40">
        <v>35</v>
      </c>
      <c r="B8075" s="40" t="s">
        <v>154</v>
      </c>
      <c r="C8075" s="40" t="s">
        <v>973</v>
      </c>
      <c r="D8075" s="40">
        <v>35020011</v>
      </c>
      <c r="E8075" s="52" t="s">
        <v>125</v>
      </c>
      <c r="F8075" s="52" t="s">
        <v>0</v>
      </c>
      <c r="G8075" s="52" t="s">
        <v>0</v>
      </c>
      <c r="H8075" s="16" t="s">
        <v>16</v>
      </c>
      <c r="I8075" s="104">
        <f>SUM(I8076:I8084)</f>
        <v>103745</v>
      </c>
      <c r="J8075" s="104">
        <f>SUM(J8076:J8084)</f>
        <v>61745</v>
      </c>
      <c r="K8075" s="104">
        <f>SUM(K8076:K8084)</f>
        <v>0</v>
      </c>
      <c r="L8075" s="104">
        <f t="shared" si="2864"/>
        <v>12969</v>
      </c>
      <c r="M8075" s="104">
        <f>SUM(M8076:M8084)</f>
        <v>369</v>
      </c>
      <c r="N8075" s="104">
        <f t="shared" ref="N8075:O8075" si="2879">SUM(N8076:N8084)</f>
        <v>6400</v>
      </c>
      <c r="O8075" s="104">
        <f t="shared" si="2879"/>
        <v>6200</v>
      </c>
      <c r="P8075" s="104">
        <f t="shared" si="2865"/>
        <v>12969</v>
      </c>
      <c r="Q8075" s="104">
        <f t="shared" si="2866"/>
        <v>21.00412988905984</v>
      </c>
      <c r="R8075" s="35"/>
    </row>
    <row r="8076" spans="1:18" s="38" customFormat="1" x14ac:dyDescent="0.3">
      <c r="A8076" s="40">
        <v>35</v>
      </c>
      <c r="B8076" s="40" t="s">
        <v>154</v>
      </c>
      <c r="C8076" s="40" t="s">
        <v>973</v>
      </c>
      <c r="D8076" s="40">
        <v>35020011</v>
      </c>
      <c r="E8076" s="88" t="s">
        <v>3018</v>
      </c>
      <c r="F8076" s="40"/>
      <c r="G8076" s="81" t="s">
        <v>3073</v>
      </c>
      <c r="H8076" s="36" t="s">
        <v>17</v>
      </c>
      <c r="I8076" s="102">
        <v>10100</v>
      </c>
      <c r="J8076" s="102">
        <v>0</v>
      </c>
      <c r="K8076" s="102"/>
      <c r="L8076" s="102">
        <f t="shared" si="2864"/>
        <v>0</v>
      </c>
      <c r="M8076" s="102">
        <v>0</v>
      </c>
      <c r="N8076" s="102"/>
      <c r="O8076" s="102"/>
      <c r="P8076" s="102">
        <f t="shared" si="2865"/>
        <v>0</v>
      </c>
      <c r="Q8076" s="102" t="str">
        <f t="shared" si="2866"/>
        <v>-</v>
      </c>
      <c r="R8076" s="35"/>
    </row>
    <row r="8077" spans="1:18" s="38" customFormat="1" x14ac:dyDescent="0.3">
      <c r="A8077" s="40">
        <v>35</v>
      </c>
      <c r="B8077" s="40" t="s">
        <v>154</v>
      </c>
      <c r="C8077" s="40" t="s">
        <v>973</v>
      </c>
      <c r="D8077" s="40">
        <v>35020011</v>
      </c>
      <c r="E8077" s="88" t="s">
        <v>3031</v>
      </c>
      <c r="F8077" s="40"/>
      <c r="G8077" s="81" t="s">
        <v>3073</v>
      </c>
      <c r="H8077" s="36" t="s">
        <v>18</v>
      </c>
      <c r="I8077" s="102">
        <v>33850</v>
      </c>
      <c r="J8077" s="102">
        <v>33750</v>
      </c>
      <c r="K8077" s="102"/>
      <c r="L8077" s="102">
        <f t="shared" si="2864"/>
        <v>6000</v>
      </c>
      <c r="M8077" s="102">
        <v>0</v>
      </c>
      <c r="N8077" s="102">
        <v>3000</v>
      </c>
      <c r="O8077" s="102">
        <v>3000</v>
      </c>
      <c r="P8077" s="102">
        <f t="shared" si="2865"/>
        <v>6000</v>
      </c>
      <c r="Q8077" s="102">
        <f t="shared" si="2866"/>
        <v>17.777777777777779</v>
      </c>
      <c r="R8077" s="35"/>
    </row>
    <row r="8078" spans="1:18" s="38" customFormat="1" x14ac:dyDescent="0.3">
      <c r="A8078" s="40">
        <v>35</v>
      </c>
      <c r="B8078" s="40" t="s">
        <v>154</v>
      </c>
      <c r="C8078" s="40" t="s">
        <v>973</v>
      </c>
      <c r="D8078" s="40">
        <v>35020011</v>
      </c>
      <c r="E8078" s="88" t="s">
        <v>3032</v>
      </c>
      <c r="F8078" s="40"/>
      <c r="G8078" s="81" t="s">
        <v>3073</v>
      </c>
      <c r="H8078" s="36" t="s">
        <v>19</v>
      </c>
      <c r="I8078" s="102">
        <v>10975</v>
      </c>
      <c r="J8078" s="102">
        <v>10875</v>
      </c>
      <c r="K8078" s="102"/>
      <c r="L8078" s="102">
        <f t="shared" si="2864"/>
        <v>3000</v>
      </c>
      <c r="M8078" s="102">
        <v>0</v>
      </c>
      <c r="N8078" s="102">
        <v>1500</v>
      </c>
      <c r="O8078" s="102">
        <v>1500</v>
      </c>
      <c r="P8078" s="102">
        <f t="shared" si="2865"/>
        <v>3000</v>
      </c>
      <c r="Q8078" s="102">
        <f t="shared" si="2866"/>
        <v>27.586206896551722</v>
      </c>
      <c r="R8078" s="35"/>
    </row>
    <row r="8079" spans="1:18" s="38" customFormat="1" x14ac:dyDescent="0.3">
      <c r="A8079" s="40">
        <v>35</v>
      </c>
      <c r="B8079" s="40" t="s">
        <v>154</v>
      </c>
      <c r="C8079" s="40" t="s">
        <v>973</v>
      </c>
      <c r="D8079" s="40">
        <v>35020011</v>
      </c>
      <c r="E8079" s="88" t="s">
        <v>3026</v>
      </c>
      <c r="F8079" s="40"/>
      <c r="G8079" s="81" t="s">
        <v>3073</v>
      </c>
      <c r="H8079" s="36" t="s">
        <v>20</v>
      </c>
      <c r="I8079" s="102">
        <v>100</v>
      </c>
      <c r="J8079" s="102">
        <v>0</v>
      </c>
      <c r="K8079" s="102"/>
      <c r="L8079" s="102">
        <f t="shared" si="2864"/>
        <v>0</v>
      </c>
      <c r="M8079" s="102">
        <v>0</v>
      </c>
      <c r="N8079" s="102"/>
      <c r="O8079" s="102"/>
      <c r="P8079" s="102">
        <f t="shared" si="2865"/>
        <v>0</v>
      </c>
      <c r="Q8079" s="102" t="str">
        <f t="shared" si="2866"/>
        <v>-</v>
      </c>
      <c r="R8079" s="35"/>
    </row>
    <row r="8080" spans="1:18" s="38" customFormat="1" x14ac:dyDescent="0.3">
      <c r="A8080" s="40">
        <v>35</v>
      </c>
      <c r="B8080" s="40" t="s">
        <v>154</v>
      </c>
      <c r="C8080" s="40" t="s">
        <v>973</v>
      </c>
      <c r="D8080" s="40">
        <v>35020011</v>
      </c>
      <c r="E8080" s="88" t="s">
        <v>3033</v>
      </c>
      <c r="F8080" s="40"/>
      <c r="G8080" s="81" t="s">
        <v>3073</v>
      </c>
      <c r="H8080" s="36" t="s">
        <v>21</v>
      </c>
      <c r="I8080" s="102">
        <v>100</v>
      </c>
      <c r="J8080" s="102">
        <v>0</v>
      </c>
      <c r="K8080" s="102"/>
      <c r="L8080" s="102">
        <f t="shared" si="2864"/>
        <v>0</v>
      </c>
      <c r="M8080" s="102">
        <v>0</v>
      </c>
      <c r="N8080" s="102"/>
      <c r="O8080" s="102"/>
      <c r="P8080" s="102">
        <f t="shared" si="2865"/>
        <v>0</v>
      </c>
      <c r="Q8080" s="102" t="str">
        <f t="shared" si="2866"/>
        <v>-</v>
      </c>
      <c r="R8080" s="35"/>
    </row>
    <row r="8081" spans="1:18" s="38" customFormat="1" x14ac:dyDescent="0.3">
      <c r="A8081" s="40">
        <v>35</v>
      </c>
      <c r="B8081" s="40" t="s">
        <v>154</v>
      </c>
      <c r="C8081" s="40" t="s">
        <v>973</v>
      </c>
      <c r="D8081" s="40">
        <v>35020011</v>
      </c>
      <c r="E8081" s="88" t="s">
        <v>3034</v>
      </c>
      <c r="F8081" s="40"/>
      <c r="G8081" s="81" t="s">
        <v>3073</v>
      </c>
      <c r="H8081" s="36" t="s">
        <v>22</v>
      </c>
      <c r="I8081" s="102">
        <v>100</v>
      </c>
      <c r="J8081" s="102">
        <v>0</v>
      </c>
      <c r="K8081" s="102"/>
      <c r="L8081" s="102">
        <f t="shared" si="2864"/>
        <v>0</v>
      </c>
      <c r="M8081" s="102">
        <v>0</v>
      </c>
      <c r="N8081" s="102"/>
      <c r="O8081" s="102"/>
      <c r="P8081" s="102">
        <f t="shared" si="2865"/>
        <v>0</v>
      </c>
      <c r="Q8081" s="102" t="str">
        <f t="shared" si="2866"/>
        <v>-</v>
      </c>
      <c r="R8081" s="35"/>
    </row>
    <row r="8082" spans="1:18" s="38" customFormat="1" x14ac:dyDescent="0.3">
      <c r="A8082" s="40">
        <v>35</v>
      </c>
      <c r="B8082" s="40" t="s">
        <v>154</v>
      </c>
      <c r="C8082" s="40" t="s">
        <v>973</v>
      </c>
      <c r="D8082" s="40">
        <v>35020011</v>
      </c>
      <c r="E8082" s="88" t="s">
        <v>3035</v>
      </c>
      <c r="F8082" s="40"/>
      <c r="G8082" s="81" t="s">
        <v>3073</v>
      </c>
      <c r="H8082" s="36" t="s">
        <v>23</v>
      </c>
      <c r="I8082" s="102">
        <v>7600</v>
      </c>
      <c r="J8082" s="102">
        <v>7500</v>
      </c>
      <c r="K8082" s="102"/>
      <c r="L8082" s="102">
        <f t="shared" si="2864"/>
        <v>1400</v>
      </c>
      <c r="M8082" s="102">
        <v>0</v>
      </c>
      <c r="N8082" s="102">
        <v>700</v>
      </c>
      <c r="O8082" s="102">
        <v>700</v>
      </c>
      <c r="P8082" s="102">
        <f t="shared" si="2865"/>
        <v>1400</v>
      </c>
      <c r="Q8082" s="102">
        <f t="shared" si="2866"/>
        <v>18.666666666666668</v>
      </c>
      <c r="R8082" s="35"/>
    </row>
    <row r="8083" spans="1:18" s="38" customFormat="1" x14ac:dyDescent="0.3">
      <c r="A8083" s="40">
        <v>35</v>
      </c>
      <c r="B8083" s="40" t="s">
        <v>154</v>
      </c>
      <c r="C8083" s="40" t="s">
        <v>973</v>
      </c>
      <c r="D8083" s="40">
        <v>35020011</v>
      </c>
      <c r="E8083" s="88" t="s">
        <v>3036</v>
      </c>
      <c r="F8083" s="40"/>
      <c r="G8083" s="81" t="s">
        <v>3073</v>
      </c>
      <c r="H8083" s="36" t="s">
        <v>24</v>
      </c>
      <c r="I8083" s="102">
        <v>100</v>
      </c>
      <c r="J8083" s="102">
        <v>0</v>
      </c>
      <c r="K8083" s="102"/>
      <c r="L8083" s="102">
        <f t="shared" si="2864"/>
        <v>0</v>
      </c>
      <c r="M8083" s="102">
        <v>0</v>
      </c>
      <c r="N8083" s="102"/>
      <c r="O8083" s="102"/>
      <c r="P8083" s="102">
        <f t="shared" si="2865"/>
        <v>0</v>
      </c>
      <c r="Q8083" s="102" t="str">
        <f t="shared" si="2866"/>
        <v>-</v>
      </c>
      <c r="R8083" s="35"/>
    </row>
    <row r="8084" spans="1:18" s="38" customFormat="1" x14ac:dyDescent="0.3">
      <c r="A8084" s="41">
        <v>35</v>
      </c>
      <c r="B8084" s="41" t="s">
        <v>154</v>
      </c>
      <c r="C8084" s="41" t="s">
        <v>973</v>
      </c>
      <c r="D8084" s="41">
        <v>35020011</v>
      </c>
      <c r="E8084" s="41" t="s">
        <v>127</v>
      </c>
      <c r="F8084" s="40" t="s">
        <v>0</v>
      </c>
      <c r="G8084" s="81" t="s">
        <v>0</v>
      </c>
      <c r="H8084" s="16" t="s">
        <v>25</v>
      </c>
      <c r="I8084" s="104">
        <f>SUM(I8085:I8088)</f>
        <v>40820</v>
      </c>
      <c r="J8084" s="104">
        <f>SUM(J8085:J8088)</f>
        <v>9620</v>
      </c>
      <c r="K8084" s="104">
        <f>SUM(K8085:K8088)</f>
        <v>0</v>
      </c>
      <c r="L8084" s="104">
        <f t="shared" si="2864"/>
        <v>2569</v>
      </c>
      <c r="M8084" s="104">
        <f>SUM(M8085:M8088)</f>
        <v>369</v>
      </c>
      <c r="N8084" s="104">
        <f t="shared" ref="N8084:O8084" si="2880">SUM(N8085:N8088)</f>
        <v>1200</v>
      </c>
      <c r="O8084" s="104">
        <f t="shared" si="2880"/>
        <v>1000</v>
      </c>
      <c r="P8084" s="104">
        <f t="shared" si="2865"/>
        <v>2569</v>
      </c>
      <c r="Q8084" s="104">
        <f t="shared" si="2866"/>
        <v>26.704781704781706</v>
      </c>
      <c r="R8084" s="35"/>
    </row>
    <row r="8085" spans="1:18" s="38" customFormat="1" x14ac:dyDescent="0.3">
      <c r="A8085" s="40">
        <v>35</v>
      </c>
      <c r="B8085" s="40" t="s">
        <v>154</v>
      </c>
      <c r="C8085" s="40" t="s">
        <v>973</v>
      </c>
      <c r="D8085" s="40">
        <v>35020011</v>
      </c>
      <c r="E8085" s="88" t="s">
        <v>3019</v>
      </c>
      <c r="F8085" s="40"/>
      <c r="G8085" s="81" t="s">
        <v>3073</v>
      </c>
      <c r="H8085" s="36" t="s">
        <v>25</v>
      </c>
      <c r="I8085" s="102">
        <v>30100</v>
      </c>
      <c r="J8085" s="102">
        <v>0</v>
      </c>
      <c r="K8085" s="102"/>
      <c r="L8085" s="102">
        <f t="shared" si="2864"/>
        <v>0</v>
      </c>
      <c r="M8085" s="102">
        <v>0</v>
      </c>
      <c r="N8085" s="102"/>
      <c r="O8085" s="102"/>
      <c r="P8085" s="102">
        <f t="shared" si="2865"/>
        <v>0</v>
      </c>
      <c r="Q8085" s="102" t="str">
        <f t="shared" si="2866"/>
        <v>-</v>
      </c>
      <c r="R8085" s="35"/>
    </row>
    <row r="8086" spans="1:18" s="38" customFormat="1" x14ac:dyDescent="0.3">
      <c r="A8086" s="40">
        <v>35</v>
      </c>
      <c r="B8086" s="40" t="s">
        <v>154</v>
      </c>
      <c r="C8086" s="40" t="s">
        <v>973</v>
      </c>
      <c r="D8086" s="40">
        <v>35020011</v>
      </c>
      <c r="E8086" s="88" t="s">
        <v>3019</v>
      </c>
      <c r="F8086" s="40" t="s">
        <v>2868</v>
      </c>
      <c r="G8086" s="81" t="s">
        <v>3073</v>
      </c>
      <c r="H8086" s="36" t="s">
        <v>135</v>
      </c>
      <c r="I8086" s="102">
        <v>5310</v>
      </c>
      <c r="J8086" s="102">
        <v>4810</v>
      </c>
      <c r="K8086" s="102"/>
      <c r="L8086" s="102">
        <f t="shared" si="2864"/>
        <v>1569</v>
      </c>
      <c r="M8086" s="102">
        <v>369</v>
      </c>
      <c r="N8086" s="102">
        <v>700</v>
      </c>
      <c r="O8086" s="102">
        <v>500</v>
      </c>
      <c r="P8086" s="102">
        <f t="shared" si="2865"/>
        <v>1569</v>
      </c>
      <c r="Q8086" s="102">
        <f t="shared" si="2866"/>
        <v>32.619542619542621</v>
      </c>
      <c r="R8086" s="35"/>
    </row>
    <row r="8087" spans="1:18" s="38" customFormat="1" ht="20.399999999999999" x14ac:dyDescent="0.3">
      <c r="A8087" s="40">
        <v>35</v>
      </c>
      <c r="B8087" s="40" t="s">
        <v>154</v>
      </c>
      <c r="C8087" s="40" t="s">
        <v>973</v>
      </c>
      <c r="D8087" s="40">
        <v>35020011</v>
      </c>
      <c r="E8087" s="88" t="s">
        <v>3019</v>
      </c>
      <c r="F8087" s="40" t="s">
        <v>2869</v>
      </c>
      <c r="G8087" s="81" t="s">
        <v>3073</v>
      </c>
      <c r="H8087" s="36" t="s">
        <v>141</v>
      </c>
      <c r="I8087" s="102">
        <v>5310</v>
      </c>
      <c r="J8087" s="102">
        <v>4810</v>
      </c>
      <c r="K8087" s="102"/>
      <c r="L8087" s="102">
        <f t="shared" si="2864"/>
        <v>1000</v>
      </c>
      <c r="M8087" s="102">
        <v>0</v>
      </c>
      <c r="N8087" s="102">
        <v>500</v>
      </c>
      <c r="O8087" s="102">
        <v>500</v>
      </c>
      <c r="P8087" s="102">
        <f t="shared" si="2865"/>
        <v>1000</v>
      </c>
      <c r="Q8087" s="102">
        <f t="shared" si="2866"/>
        <v>20.79002079002079</v>
      </c>
      <c r="R8087" s="35"/>
    </row>
    <row r="8088" spans="1:18" s="38" customFormat="1" x14ac:dyDescent="0.3">
      <c r="A8088" s="40">
        <v>35</v>
      </c>
      <c r="B8088" s="40" t="s">
        <v>154</v>
      </c>
      <c r="C8088" s="40" t="s">
        <v>973</v>
      </c>
      <c r="D8088" s="40">
        <v>35020011</v>
      </c>
      <c r="E8088" s="88" t="s">
        <v>3019</v>
      </c>
      <c r="F8088" s="40" t="s">
        <v>2870</v>
      </c>
      <c r="G8088" s="81" t="s">
        <v>3073</v>
      </c>
      <c r="H8088" s="36" t="s">
        <v>2008</v>
      </c>
      <c r="I8088" s="102">
        <v>100</v>
      </c>
      <c r="J8088" s="102">
        <v>0</v>
      </c>
      <c r="K8088" s="102"/>
      <c r="L8088" s="102">
        <f t="shared" si="2864"/>
        <v>0</v>
      </c>
      <c r="M8088" s="102">
        <v>0</v>
      </c>
      <c r="N8088" s="102"/>
      <c r="O8088" s="102"/>
      <c r="P8088" s="102">
        <f t="shared" si="2865"/>
        <v>0</v>
      </c>
      <c r="Q8088" s="102" t="str">
        <f t="shared" si="2866"/>
        <v>-</v>
      </c>
      <c r="R8088" s="35"/>
    </row>
    <row r="8089" spans="1:18" s="34" customFormat="1" ht="20.399999999999999" x14ac:dyDescent="0.3">
      <c r="A8089" s="43" t="s">
        <v>0</v>
      </c>
      <c r="B8089" s="43" t="s">
        <v>0</v>
      </c>
      <c r="C8089" s="43" t="s">
        <v>0</v>
      </c>
      <c r="D8089" s="49" t="s">
        <v>0</v>
      </c>
      <c r="E8089" s="49" t="s">
        <v>0</v>
      </c>
      <c r="F8089" s="49" t="s">
        <v>0</v>
      </c>
      <c r="G8089" s="49" t="s">
        <v>0</v>
      </c>
      <c r="H8089" s="21" t="s">
        <v>35</v>
      </c>
      <c r="I8089" s="112">
        <f>SUM(I8090)</f>
        <v>300</v>
      </c>
      <c r="J8089" s="112">
        <f>SUM(J8090)</f>
        <v>0</v>
      </c>
      <c r="K8089" s="112">
        <f>SUM(K8090)</f>
        <v>0</v>
      </c>
      <c r="L8089" s="112">
        <f t="shared" si="2864"/>
        <v>0</v>
      </c>
      <c r="M8089" s="112">
        <f>SUM(M8090)</f>
        <v>0</v>
      </c>
      <c r="N8089" s="112">
        <f t="shared" ref="N8089:O8089" si="2881">SUM(N8090)</f>
        <v>0</v>
      </c>
      <c r="O8089" s="112">
        <f t="shared" si="2881"/>
        <v>0</v>
      </c>
      <c r="P8089" s="112">
        <f t="shared" si="2865"/>
        <v>0</v>
      </c>
      <c r="Q8089" s="112" t="str">
        <f t="shared" si="2866"/>
        <v>-</v>
      </c>
      <c r="R8089" s="35"/>
    </row>
    <row r="8090" spans="1:18" s="38" customFormat="1" x14ac:dyDescent="0.3">
      <c r="A8090" s="40">
        <v>35</v>
      </c>
      <c r="B8090" s="40" t="s">
        <v>154</v>
      </c>
      <c r="C8090" s="40" t="s">
        <v>973</v>
      </c>
      <c r="D8090" s="40">
        <v>35020011</v>
      </c>
      <c r="E8090" s="52" t="s">
        <v>142</v>
      </c>
      <c r="F8090" s="52" t="s">
        <v>0</v>
      </c>
      <c r="G8090" s="52" t="s">
        <v>0</v>
      </c>
      <c r="H8090" s="16" t="s">
        <v>27</v>
      </c>
      <c r="I8090" s="104">
        <f>SUM(I8091:I8093)</f>
        <v>300</v>
      </c>
      <c r="J8090" s="104">
        <f>SUM(J8091:J8093)</f>
        <v>0</v>
      </c>
      <c r="K8090" s="104">
        <f>SUM(K8091:K8093)</f>
        <v>0</v>
      </c>
      <c r="L8090" s="104">
        <f t="shared" si="2864"/>
        <v>0</v>
      </c>
      <c r="M8090" s="104">
        <f>SUM(M8091:M8093)</f>
        <v>0</v>
      </c>
      <c r="N8090" s="104">
        <f t="shared" ref="N8090:O8090" si="2882">SUM(N8091:N8093)</f>
        <v>0</v>
      </c>
      <c r="O8090" s="104">
        <f t="shared" si="2882"/>
        <v>0</v>
      </c>
      <c r="P8090" s="104">
        <f t="shared" si="2865"/>
        <v>0</v>
      </c>
      <c r="Q8090" s="104" t="str">
        <f t="shared" si="2866"/>
        <v>-</v>
      </c>
      <c r="R8090" s="35"/>
    </row>
    <row r="8091" spans="1:18" s="38" customFormat="1" x14ac:dyDescent="0.3">
      <c r="A8091" s="40">
        <v>35</v>
      </c>
      <c r="B8091" s="40" t="s">
        <v>154</v>
      </c>
      <c r="C8091" s="40" t="s">
        <v>973</v>
      </c>
      <c r="D8091" s="40">
        <v>35020011</v>
      </c>
      <c r="E8091" s="88" t="s">
        <v>3023</v>
      </c>
      <c r="F8091" s="40"/>
      <c r="G8091" s="81" t="s">
        <v>3073</v>
      </c>
      <c r="H8091" s="36" t="s">
        <v>29</v>
      </c>
      <c r="I8091" s="102">
        <v>100</v>
      </c>
      <c r="J8091" s="102">
        <v>0</v>
      </c>
      <c r="K8091" s="102"/>
      <c r="L8091" s="102">
        <f t="shared" si="2864"/>
        <v>0</v>
      </c>
      <c r="M8091" s="102">
        <v>0</v>
      </c>
      <c r="N8091" s="102"/>
      <c r="O8091" s="102"/>
      <c r="P8091" s="102">
        <f t="shared" si="2865"/>
        <v>0</v>
      </c>
      <c r="Q8091" s="102" t="str">
        <f t="shared" si="2866"/>
        <v>-</v>
      </c>
      <c r="R8091" s="35"/>
    </row>
    <row r="8092" spans="1:18" s="38" customFormat="1" x14ac:dyDescent="0.3">
      <c r="A8092" s="40">
        <v>35</v>
      </c>
      <c r="B8092" s="40" t="s">
        <v>154</v>
      </c>
      <c r="C8092" s="40" t="s">
        <v>973</v>
      </c>
      <c r="D8092" s="40">
        <v>35020011</v>
      </c>
      <c r="E8092" s="88" t="s">
        <v>3020</v>
      </c>
      <c r="F8092" s="40"/>
      <c r="G8092" s="81" t="s">
        <v>3073</v>
      </c>
      <c r="H8092" s="36" t="s">
        <v>30</v>
      </c>
      <c r="I8092" s="102">
        <v>100</v>
      </c>
      <c r="J8092" s="102">
        <v>0</v>
      </c>
      <c r="K8092" s="102"/>
      <c r="L8092" s="102">
        <f t="shared" si="2864"/>
        <v>0</v>
      </c>
      <c r="M8092" s="102">
        <v>0</v>
      </c>
      <c r="N8092" s="102"/>
      <c r="O8092" s="102"/>
      <c r="P8092" s="102">
        <f t="shared" si="2865"/>
        <v>0</v>
      </c>
      <c r="Q8092" s="102" t="str">
        <f t="shared" si="2866"/>
        <v>-</v>
      </c>
      <c r="R8092" s="35"/>
    </row>
    <row r="8093" spans="1:18" s="38" customFormat="1" x14ac:dyDescent="0.3">
      <c r="A8093" s="40">
        <v>35</v>
      </c>
      <c r="B8093" s="40" t="s">
        <v>154</v>
      </c>
      <c r="C8093" s="40" t="s">
        <v>973</v>
      </c>
      <c r="D8093" s="40">
        <v>35020011</v>
      </c>
      <c r="E8093" s="88" t="s">
        <v>3021</v>
      </c>
      <c r="F8093" s="40"/>
      <c r="G8093" s="81" t="s">
        <v>3073</v>
      </c>
      <c r="H8093" s="36" t="s">
        <v>34</v>
      </c>
      <c r="I8093" s="102">
        <v>100</v>
      </c>
      <c r="J8093" s="102">
        <v>0</v>
      </c>
      <c r="K8093" s="102"/>
      <c r="L8093" s="102">
        <f t="shared" si="2864"/>
        <v>0</v>
      </c>
      <c r="M8093" s="102">
        <v>0</v>
      </c>
      <c r="N8093" s="102"/>
      <c r="O8093" s="102"/>
      <c r="P8093" s="102">
        <f t="shared" si="2865"/>
        <v>0</v>
      </c>
      <c r="Q8093" s="102" t="str">
        <f t="shared" si="2866"/>
        <v>-</v>
      </c>
      <c r="R8093" s="35"/>
    </row>
    <row r="8094" spans="1:18" s="34" customFormat="1" ht="20.399999999999999" x14ac:dyDescent="0.3">
      <c r="A8094" s="43" t="s">
        <v>0</v>
      </c>
      <c r="B8094" s="43" t="s">
        <v>0</v>
      </c>
      <c r="C8094" s="43" t="s">
        <v>0</v>
      </c>
      <c r="D8094" s="49" t="s">
        <v>0</v>
      </c>
      <c r="E8094" s="49" t="s">
        <v>0</v>
      </c>
      <c r="F8094" s="49" t="s">
        <v>0</v>
      </c>
      <c r="G8094" s="49" t="s">
        <v>0</v>
      </c>
      <c r="H8094" s="21" t="s">
        <v>53</v>
      </c>
      <c r="I8094" s="112">
        <f>SUM(I8095)</f>
        <v>300</v>
      </c>
      <c r="J8094" s="112">
        <f>SUM(J8095)</f>
        <v>0</v>
      </c>
      <c r="K8094" s="112">
        <f>SUM(K8095)</f>
        <v>0</v>
      </c>
      <c r="L8094" s="112">
        <f t="shared" si="2864"/>
        <v>0</v>
      </c>
      <c r="M8094" s="112">
        <f>SUM(M8095)</f>
        <v>0</v>
      </c>
      <c r="N8094" s="112">
        <f t="shared" ref="N8094:O8094" si="2883">SUM(N8095)</f>
        <v>0</v>
      </c>
      <c r="O8094" s="112">
        <f t="shared" si="2883"/>
        <v>0</v>
      </c>
      <c r="P8094" s="112">
        <f t="shared" si="2865"/>
        <v>0</v>
      </c>
      <c r="Q8094" s="112" t="str">
        <f t="shared" si="2866"/>
        <v>-</v>
      </c>
      <c r="R8094" s="35"/>
    </row>
    <row r="8095" spans="1:18" s="38" customFormat="1" x14ac:dyDescent="0.3">
      <c r="A8095" s="40">
        <v>35</v>
      </c>
      <c r="B8095" s="40" t="s">
        <v>154</v>
      </c>
      <c r="C8095" s="40" t="s">
        <v>973</v>
      </c>
      <c r="D8095" s="40">
        <v>35020011</v>
      </c>
      <c r="E8095" s="52" t="s">
        <v>149</v>
      </c>
      <c r="F8095" s="52" t="s">
        <v>0</v>
      </c>
      <c r="G8095" s="52" t="s">
        <v>0</v>
      </c>
      <c r="H8095" s="16" t="s">
        <v>46</v>
      </c>
      <c r="I8095" s="104">
        <f>SUM(I8096:I8098)</f>
        <v>300</v>
      </c>
      <c r="J8095" s="104">
        <f>SUM(J8096:J8098)</f>
        <v>0</v>
      </c>
      <c r="K8095" s="104">
        <f>SUM(K8096:K8098)</f>
        <v>0</v>
      </c>
      <c r="L8095" s="104">
        <f t="shared" si="2864"/>
        <v>0</v>
      </c>
      <c r="M8095" s="104">
        <f>SUM(M8096:M8098)</f>
        <v>0</v>
      </c>
      <c r="N8095" s="104">
        <f t="shared" ref="N8095:O8095" si="2884">SUM(N8096:N8098)</f>
        <v>0</v>
      </c>
      <c r="O8095" s="104">
        <f t="shared" si="2884"/>
        <v>0</v>
      </c>
      <c r="P8095" s="104">
        <f t="shared" si="2865"/>
        <v>0</v>
      </c>
      <c r="Q8095" s="104" t="str">
        <f t="shared" si="2866"/>
        <v>-</v>
      </c>
      <c r="R8095" s="35"/>
    </row>
    <row r="8096" spans="1:18" s="38" customFormat="1" x14ac:dyDescent="0.3">
      <c r="A8096" s="40">
        <v>35</v>
      </c>
      <c r="B8096" s="40" t="s">
        <v>154</v>
      </c>
      <c r="C8096" s="40" t="s">
        <v>973</v>
      </c>
      <c r="D8096" s="40">
        <v>35020011</v>
      </c>
      <c r="E8096" s="88" t="s">
        <v>3022</v>
      </c>
      <c r="F8096" s="40"/>
      <c r="G8096" s="81" t="s">
        <v>3073</v>
      </c>
      <c r="H8096" s="36" t="s">
        <v>49</v>
      </c>
      <c r="I8096" s="102">
        <v>100</v>
      </c>
      <c r="J8096" s="102">
        <v>0</v>
      </c>
      <c r="K8096" s="102"/>
      <c r="L8096" s="102">
        <f t="shared" ref="L8096:L8159" si="2885">SUM(M8096:O8096)</f>
        <v>0</v>
      </c>
      <c r="M8096" s="102">
        <v>0</v>
      </c>
      <c r="N8096" s="102"/>
      <c r="O8096" s="102"/>
      <c r="P8096" s="102">
        <f t="shared" si="2865"/>
        <v>0</v>
      </c>
      <c r="Q8096" s="102" t="str">
        <f t="shared" si="2866"/>
        <v>-</v>
      </c>
      <c r="R8096" s="35"/>
    </row>
    <row r="8097" spans="1:18" s="38" customFormat="1" x14ac:dyDescent="0.3">
      <c r="A8097" s="40">
        <v>35</v>
      </c>
      <c r="B8097" s="40" t="s">
        <v>154</v>
      </c>
      <c r="C8097" s="40" t="s">
        <v>973</v>
      </c>
      <c r="D8097" s="40">
        <v>35020011</v>
      </c>
      <c r="E8097" s="88" t="s">
        <v>3025</v>
      </c>
      <c r="F8097" s="40"/>
      <c r="G8097" s="81" t="s">
        <v>3073</v>
      </c>
      <c r="H8097" s="36" t="s">
        <v>51</v>
      </c>
      <c r="I8097" s="102">
        <v>100</v>
      </c>
      <c r="J8097" s="102">
        <v>0</v>
      </c>
      <c r="K8097" s="102"/>
      <c r="L8097" s="102">
        <f t="shared" si="2885"/>
        <v>0</v>
      </c>
      <c r="M8097" s="102">
        <v>0</v>
      </c>
      <c r="N8097" s="102"/>
      <c r="O8097" s="102"/>
      <c r="P8097" s="102">
        <f t="shared" si="2865"/>
        <v>0</v>
      </c>
      <c r="Q8097" s="102" t="str">
        <f t="shared" si="2866"/>
        <v>-</v>
      </c>
      <c r="R8097" s="35"/>
    </row>
    <row r="8098" spans="1:18" s="38" customFormat="1" x14ac:dyDescent="0.3">
      <c r="A8098" s="40">
        <v>35</v>
      </c>
      <c r="B8098" s="40" t="s">
        <v>154</v>
      </c>
      <c r="C8098" s="40" t="s">
        <v>973</v>
      </c>
      <c r="D8098" s="40">
        <v>35020011</v>
      </c>
      <c r="E8098" s="88" t="s">
        <v>3037</v>
      </c>
      <c r="F8098" s="40"/>
      <c r="G8098" s="81" t="s">
        <v>3073</v>
      </c>
      <c r="H8098" s="36" t="s">
        <v>52</v>
      </c>
      <c r="I8098" s="102">
        <v>100</v>
      </c>
      <c r="J8098" s="102">
        <v>0</v>
      </c>
      <c r="K8098" s="102"/>
      <c r="L8098" s="102">
        <f t="shared" si="2885"/>
        <v>0</v>
      </c>
      <c r="M8098" s="102">
        <v>0</v>
      </c>
      <c r="N8098" s="102"/>
      <c r="O8098" s="102"/>
      <c r="P8098" s="102">
        <f t="shared" si="2865"/>
        <v>0</v>
      </c>
      <c r="Q8098" s="102" t="str">
        <f t="shared" si="2866"/>
        <v>-</v>
      </c>
      <c r="R8098" s="35"/>
    </row>
    <row r="8099" spans="1:18" s="34" customFormat="1" x14ac:dyDescent="0.3">
      <c r="A8099" s="49" t="s">
        <v>0</v>
      </c>
      <c r="B8099" s="49" t="s">
        <v>0</v>
      </c>
      <c r="C8099" s="49" t="s">
        <v>0</v>
      </c>
      <c r="D8099" s="49" t="s">
        <v>0</v>
      </c>
      <c r="E8099" s="49" t="s">
        <v>0</v>
      </c>
      <c r="F8099" s="49" t="s">
        <v>0</v>
      </c>
      <c r="G8099" s="49" t="s">
        <v>0</v>
      </c>
      <c r="H8099" s="21" t="s">
        <v>2009</v>
      </c>
      <c r="I8099" s="112">
        <f>SUM(I8064,I8089,I8094)</f>
        <v>1837488</v>
      </c>
      <c r="J8099" s="112">
        <f>SUM(J8064,J8089,J8094)</f>
        <v>1684388</v>
      </c>
      <c r="K8099" s="112">
        <f>SUM(K8064,K8089,K8094)</f>
        <v>0</v>
      </c>
      <c r="L8099" s="112">
        <f t="shared" si="2885"/>
        <v>447823</v>
      </c>
      <c r="M8099" s="112">
        <f>SUM(M8064,M8089,M8094)</f>
        <v>137523</v>
      </c>
      <c r="N8099" s="112">
        <f t="shared" ref="N8099:O8099" si="2886">SUM(N8064,N8089,N8094)</f>
        <v>156200</v>
      </c>
      <c r="O8099" s="112">
        <f t="shared" si="2886"/>
        <v>154100</v>
      </c>
      <c r="P8099" s="112">
        <f t="shared" ref="P8099:P8162" si="2887">K8099+L8099</f>
        <v>447823</v>
      </c>
      <c r="Q8099" s="112">
        <f t="shared" si="2866"/>
        <v>26.586689052641077</v>
      </c>
      <c r="R8099" s="35"/>
    </row>
    <row r="8100" spans="1:18" s="38" customFormat="1" ht="15" thickBot="1" x14ac:dyDescent="0.35">
      <c r="A8100" s="81" t="s">
        <v>0</v>
      </c>
      <c r="B8100" s="81" t="s">
        <v>0</v>
      </c>
      <c r="C8100" s="81" t="s">
        <v>0</v>
      </c>
      <c r="D8100" s="81" t="s">
        <v>0</v>
      </c>
      <c r="E8100" s="81" t="s">
        <v>0</v>
      </c>
      <c r="F8100" s="81" t="s">
        <v>0</v>
      </c>
      <c r="G8100" s="81" t="s">
        <v>0</v>
      </c>
      <c r="H8100" s="16" t="s">
        <v>152</v>
      </c>
      <c r="I8100" s="104">
        <v>39</v>
      </c>
      <c r="J8100" s="104">
        <v>39</v>
      </c>
      <c r="K8100" s="104"/>
      <c r="L8100" s="104"/>
      <c r="M8100" s="104"/>
      <c r="N8100" s="104"/>
      <c r="O8100" s="104"/>
      <c r="P8100" s="104"/>
      <c r="Q8100" s="104"/>
      <c r="R8100" s="35"/>
    </row>
    <row r="8101" spans="1:18" s="34" customFormat="1" ht="31.2" thickBot="1" x14ac:dyDescent="0.35">
      <c r="A8101" s="127" t="s">
        <v>0</v>
      </c>
      <c r="B8101" s="127" t="s">
        <v>0</v>
      </c>
      <c r="C8101" s="127" t="s">
        <v>0</v>
      </c>
      <c r="D8101" s="127" t="s">
        <v>0</v>
      </c>
      <c r="E8101" s="127" t="s">
        <v>0</v>
      </c>
      <c r="F8101" s="127" t="s">
        <v>0</v>
      </c>
      <c r="G8101" s="127" t="s">
        <v>0</v>
      </c>
      <c r="H8101" s="29" t="s">
        <v>63</v>
      </c>
      <c r="I8101" s="124" t="s">
        <v>3013</v>
      </c>
      <c r="J8101" s="124" t="s">
        <v>2</v>
      </c>
      <c r="K8101" s="124" t="s">
        <v>3097</v>
      </c>
      <c r="L8101" s="124" t="s">
        <v>3097</v>
      </c>
      <c r="M8101" s="124" t="s">
        <v>3098</v>
      </c>
      <c r="N8101" s="124" t="s">
        <v>3099</v>
      </c>
      <c r="O8101" s="124" t="s">
        <v>3100</v>
      </c>
      <c r="P8101" s="124" t="s">
        <v>3097</v>
      </c>
      <c r="Q8101" s="126" t="s">
        <v>3101</v>
      </c>
      <c r="R8101" s="35"/>
    </row>
    <row r="8102" spans="1:18" s="38" customFormat="1" x14ac:dyDescent="0.3">
      <c r="A8102" s="128"/>
      <c r="B8102" s="128"/>
      <c r="C8102" s="128"/>
      <c r="D8102" s="128"/>
      <c r="E8102" s="128"/>
      <c r="F8102" s="128"/>
      <c r="G8102" s="128"/>
      <c r="H8102" s="10" t="s">
        <v>0</v>
      </c>
      <c r="I8102" s="103">
        <v>1</v>
      </c>
      <c r="J8102" s="103">
        <v>2</v>
      </c>
      <c r="K8102" s="103">
        <v>3</v>
      </c>
      <c r="L8102" s="103" t="s">
        <v>3</v>
      </c>
      <c r="M8102" s="103">
        <v>5</v>
      </c>
      <c r="N8102" s="103">
        <v>6</v>
      </c>
      <c r="O8102" s="103">
        <v>7</v>
      </c>
      <c r="P8102" s="103" t="s">
        <v>3102</v>
      </c>
      <c r="Q8102" s="103">
        <v>9</v>
      </c>
      <c r="R8102" s="35"/>
    </row>
    <row r="8103" spans="1:18" s="38" customFormat="1" x14ac:dyDescent="0.3">
      <c r="A8103" s="128"/>
      <c r="B8103" s="128"/>
      <c r="C8103" s="128"/>
      <c r="D8103" s="128"/>
      <c r="E8103" s="128"/>
      <c r="F8103" s="128"/>
      <c r="G8103" s="128"/>
      <c r="H8103" s="11" t="s">
        <v>101</v>
      </c>
      <c r="I8103" s="105">
        <f>SUM(I8099)</f>
        <v>1837488</v>
      </c>
      <c r="J8103" s="105">
        <f>SUM(J8099)</f>
        <v>1684388</v>
      </c>
      <c r="K8103" s="105">
        <f>SUM(K8099)</f>
        <v>0</v>
      </c>
      <c r="L8103" s="105">
        <f t="shared" si="2885"/>
        <v>447823</v>
      </c>
      <c r="M8103" s="105">
        <f>SUM(M8099)</f>
        <v>137523</v>
      </c>
      <c r="N8103" s="105">
        <f t="shared" ref="N8103:O8103" si="2888">SUM(N8099)</f>
        <v>156200</v>
      </c>
      <c r="O8103" s="105">
        <f t="shared" si="2888"/>
        <v>154100</v>
      </c>
      <c r="P8103" s="105">
        <f t="shared" si="2887"/>
        <v>447823</v>
      </c>
      <c r="Q8103" s="105">
        <f t="shared" ref="Q8103:Q8166" si="2889">IF(J8103=0,"-",P8103/J8103*100)</f>
        <v>26.586689052641077</v>
      </c>
      <c r="R8103" s="35"/>
    </row>
    <row r="8104" spans="1:18" s="38" customFormat="1" x14ac:dyDescent="0.3">
      <c r="A8104" s="128"/>
      <c r="B8104" s="128"/>
      <c r="C8104" s="128"/>
      <c r="D8104" s="128"/>
      <c r="E8104" s="128"/>
      <c r="F8104" s="128"/>
      <c r="G8104" s="128"/>
      <c r="H8104" s="12" t="s">
        <v>62</v>
      </c>
      <c r="I8104" s="105">
        <f>SUM(I8103)</f>
        <v>1837488</v>
      </c>
      <c r="J8104" s="105">
        <f>SUM(J8103)</f>
        <v>1684388</v>
      </c>
      <c r="K8104" s="105">
        <f>SUM(K8103)</f>
        <v>0</v>
      </c>
      <c r="L8104" s="105">
        <f t="shared" si="2885"/>
        <v>447823</v>
      </c>
      <c r="M8104" s="105">
        <f>SUM(M8103)</f>
        <v>137523</v>
      </c>
      <c r="N8104" s="105">
        <f t="shared" ref="N8104:O8104" si="2890">SUM(N8103)</f>
        <v>156200</v>
      </c>
      <c r="O8104" s="105">
        <f t="shared" si="2890"/>
        <v>154100</v>
      </c>
      <c r="P8104" s="105">
        <f t="shared" si="2887"/>
        <v>447823</v>
      </c>
      <c r="Q8104" s="105">
        <f t="shared" si="2889"/>
        <v>26.586689052641077</v>
      </c>
      <c r="R8104" s="35"/>
    </row>
    <row r="8105" spans="1:18" s="38" customFormat="1" x14ac:dyDescent="0.3">
      <c r="A8105" s="129"/>
      <c r="B8105" s="129"/>
      <c r="C8105" s="129"/>
      <c r="D8105" s="129"/>
      <c r="E8105" s="129"/>
      <c r="F8105" s="129"/>
      <c r="G8105" s="129"/>
      <c r="I8105" s="100"/>
      <c r="J8105" s="100"/>
      <c r="K8105" s="100"/>
      <c r="L8105" s="100"/>
      <c r="M8105" s="100"/>
      <c r="N8105" s="100"/>
      <c r="O8105" s="100"/>
      <c r="P8105" s="100"/>
      <c r="Q8105" s="100"/>
      <c r="R8105" s="35"/>
    </row>
    <row r="8106" spans="1:18" s="38" customFormat="1" ht="15" thickBot="1" x14ac:dyDescent="0.35">
      <c r="A8106" s="81" t="s">
        <v>0</v>
      </c>
      <c r="B8106" s="81" t="s">
        <v>0</v>
      </c>
      <c r="C8106" s="81" t="s">
        <v>0</v>
      </c>
      <c r="D8106" s="81" t="s">
        <v>0</v>
      </c>
      <c r="E8106" s="81" t="s">
        <v>0</v>
      </c>
      <c r="F8106" s="81" t="s">
        <v>0</v>
      </c>
      <c r="G8106" s="81" t="s">
        <v>0</v>
      </c>
      <c r="H8106" s="37" t="s">
        <v>0</v>
      </c>
      <c r="I8106" s="106"/>
      <c r="J8106" s="106"/>
      <c r="K8106" s="106"/>
      <c r="L8106" s="106"/>
      <c r="M8106" s="106"/>
      <c r="N8106" s="106"/>
      <c r="O8106" s="106"/>
      <c r="P8106" s="106"/>
      <c r="Q8106" s="106"/>
      <c r="R8106" s="35"/>
    </row>
    <row r="8107" spans="1:18" s="34" customFormat="1" ht="31.2" thickBot="1" x14ac:dyDescent="0.35">
      <c r="A8107" s="45" t="s">
        <v>112</v>
      </c>
      <c r="B8107" s="45" t="s">
        <v>113</v>
      </c>
      <c r="C8107" s="45" t="s">
        <v>114</v>
      </c>
      <c r="D8107" s="46" t="s">
        <v>0</v>
      </c>
      <c r="E8107" s="45" t="s">
        <v>3014</v>
      </c>
      <c r="F8107" s="45" t="s">
        <v>115</v>
      </c>
      <c r="G8107" s="45" t="s">
        <v>116</v>
      </c>
      <c r="H8107" s="29" t="s">
        <v>1</v>
      </c>
      <c r="I8107" s="124" t="s">
        <v>3013</v>
      </c>
      <c r="J8107" s="124" t="s">
        <v>2</v>
      </c>
      <c r="K8107" s="124" t="s">
        <v>3097</v>
      </c>
      <c r="L8107" s="124" t="s">
        <v>3097</v>
      </c>
      <c r="M8107" s="124" t="s">
        <v>3098</v>
      </c>
      <c r="N8107" s="124" t="s">
        <v>3099</v>
      </c>
      <c r="O8107" s="124" t="s">
        <v>3100</v>
      </c>
      <c r="P8107" s="124" t="s">
        <v>3097</v>
      </c>
      <c r="Q8107" s="126" t="s">
        <v>3101</v>
      </c>
      <c r="R8107" s="35"/>
    </row>
    <row r="8108" spans="1:18" s="38" customFormat="1" x14ac:dyDescent="0.3">
      <c r="A8108" s="50" t="s">
        <v>0</v>
      </c>
      <c r="B8108" s="50" t="s">
        <v>0</v>
      </c>
      <c r="C8108" s="50" t="s">
        <v>0</v>
      </c>
      <c r="D8108" s="51" t="s">
        <v>0</v>
      </c>
      <c r="E8108" s="51" t="s">
        <v>0</v>
      </c>
      <c r="F8108" s="86" t="s">
        <v>0</v>
      </c>
      <c r="G8108" s="87" t="s">
        <v>0</v>
      </c>
      <c r="H8108" s="8" t="s">
        <v>0</v>
      </c>
      <c r="I8108" s="103">
        <v>1</v>
      </c>
      <c r="J8108" s="103">
        <v>2</v>
      </c>
      <c r="K8108" s="103">
        <v>3</v>
      </c>
      <c r="L8108" s="103" t="s">
        <v>3</v>
      </c>
      <c r="M8108" s="103">
        <v>5</v>
      </c>
      <c r="N8108" s="103">
        <v>6</v>
      </c>
      <c r="O8108" s="103">
        <v>7</v>
      </c>
      <c r="P8108" s="103" t="s">
        <v>3102</v>
      </c>
      <c r="Q8108" s="103">
        <v>9</v>
      </c>
      <c r="R8108" s="35"/>
    </row>
    <row r="8109" spans="1:18" s="38" customFormat="1" x14ac:dyDescent="0.3">
      <c r="A8109" s="41">
        <v>35</v>
      </c>
      <c r="B8109" s="41" t="s">
        <v>154</v>
      </c>
      <c r="C8109" s="40" t="s">
        <v>984</v>
      </c>
      <c r="D8109" s="40">
        <v>35020012</v>
      </c>
      <c r="E8109" s="52" t="s">
        <v>0</v>
      </c>
      <c r="F8109" s="52" t="s">
        <v>0</v>
      </c>
      <c r="G8109" s="52" t="s">
        <v>0</v>
      </c>
      <c r="H8109" s="16" t="s">
        <v>2010</v>
      </c>
      <c r="I8109" s="102"/>
      <c r="J8109" s="102"/>
      <c r="K8109" s="102"/>
      <c r="L8109" s="102">
        <f t="shared" si="2885"/>
        <v>0</v>
      </c>
      <c r="M8109" s="102">
        <v>0</v>
      </c>
      <c r="N8109" s="102"/>
      <c r="O8109" s="102"/>
      <c r="P8109" s="102">
        <f t="shared" si="2887"/>
        <v>0</v>
      </c>
      <c r="Q8109" s="102" t="str">
        <f t="shared" si="2889"/>
        <v>-</v>
      </c>
      <c r="R8109" s="35"/>
    </row>
    <row r="8110" spans="1:18" s="34" customFormat="1" ht="20.399999999999999" x14ac:dyDescent="0.3">
      <c r="A8110" s="43" t="s">
        <v>0</v>
      </c>
      <c r="B8110" s="43" t="s">
        <v>0</v>
      </c>
      <c r="C8110" s="43" t="s">
        <v>0</v>
      </c>
      <c r="D8110" s="49" t="s">
        <v>0</v>
      </c>
      <c r="E8110" s="49" t="s">
        <v>0</v>
      </c>
      <c r="F8110" s="49" t="s">
        <v>0</v>
      </c>
      <c r="G8110" s="49" t="s">
        <v>0</v>
      </c>
      <c r="H8110" s="21" t="s">
        <v>26</v>
      </c>
      <c r="I8110" s="112">
        <f>SUM(I8111,I8119,I8121)</f>
        <v>2425619</v>
      </c>
      <c r="J8110" s="112">
        <f>SUM(J8111,J8119,J8121)</f>
        <v>2224429</v>
      </c>
      <c r="K8110" s="112">
        <f>SUM(K8111,K8119,K8121)</f>
        <v>0</v>
      </c>
      <c r="L8110" s="112">
        <f t="shared" si="2885"/>
        <v>552833</v>
      </c>
      <c r="M8110" s="112">
        <f>SUM(M8111,M8119,M8121)</f>
        <v>157733</v>
      </c>
      <c r="N8110" s="112">
        <f t="shared" ref="N8110:O8110" si="2891">SUM(N8111,N8119,N8121)</f>
        <v>193347</v>
      </c>
      <c r="O8110" s="112">
        <f t="shared" si="2891"/>
        <v>201753</v>
      </c>
      <c r="P8110" s="112">
        <f t="shared" si="2887"/>
        <v>552833</v>
      </c>
      <c r="Q8110" s="112">
        <f t="shared" si="2889"/>
        <v>24.852804922072135</v>
      </c>
      <c r="R8110" s="35"/>
    </row>
    <row r="8111" spans="1:18" s="38" customFormat="1" x14ac:dyDescent="0.3">
      <c r="A8111" s="40">
        <v>35</v>
      </c>
      <c r="B8111" s="40" t="s">
        <v>154</v>
      </c>
      <c r="C8111" s="40" t="s">
        <v>984</v>
      </c>
      <c r="D8111" s="40">
        <v>35020012</v>
      </c>
      <c r="E8111" s="52" t="s">
        <v>119</v>
      </c>
      <c r="F8111" s="52" t="s">
        <v>0</v>
      </c>
      <c r="G8111" s="52" t="s">
        <v>0</v>
      </c>
      <c r="H8111" s="16" t="s">
        <v>5</v>
      </c>
      <c r="I8111" s="104">
        <f>SUM(I8112,I8113)</f>
        <v>1963989</v>
      </c>
      <c r="J8111" s="104">
        <f>SUM(J8112,J8113)</f>
        <v>1842129</v>
      </c>
      <c r="K8111" s="104">
        <f>SUM(K8112,K8113)</f>
        <v>0</v>
      </c>
      <c r="L8111" s="104">
        <f t="shared" si="2885"/>
        <v>446965</v>
      </c>
      <c r="M8111" s="104">
        <f>SUM(M8112,M8113)</f>
        <v>143165</v>
      </c>
      <c r="N8111" s="104">
        <f t="shared" ref="N8111:O8111" si="2892">SUM(N8112,N8113)</f>
        <v>152097</v>
      </c>
      <c r="O8111" s="104">
        <f t="shared" si="2892"/>
        <v>151703</v>
      </c>
      <c r="P8111" s="104">
        <f t="shared" si="2887"/>
        <v>446965</v>
      </c>
      <c r="Q8111" s="104">
        <f t="shared" si="2889"/>
        <v>24.263501633164669</v>
      </c>
      <c r="R8111" s="35"/>
    </row>
    <row r="8112" spans="1:18" s="38" customFormat="1" x14ac:dyDescent="0.3">
      <c r="A8112" s="40">
        <v>35</v>
      </c>
      <c r="B8112" s="40" t="s">
        <v>154</v>
      </c>
      <c r="C8112" s="40" t="s">
        <v>984</v>
      </c>
      <c r="D8112" s="40">
        <v>35020012</v>
      </c>
      <c r="E8112" s="88" t="s">
        <v>3015</v>
      </c>
      <c r="F8112" s="40"/>
      <c r="G8112" s="81" t="s">
        <v>3073</v>
      </c>
      <c r="H8112" s="36" t="s">
        <v>6</v>
      </c>
      <c r="I8112" s="102">
        <v>1824610</v>
      </c>
      <c r="J8112" s="102">
        <v>1704610</v>
      </c>
      <c r="K8112" s="102"/>
      <c r="L8112" s="102">
        <f t="shared" si="2885"/>
        <v>418650</v>
      </c>
      <c r="M8112" s="102">
        <v>134650</v>
      </c>
      <c r="N8112" s="102">
        <v>142000</v>
      </c>
      <c r="O8112" s="102">
        <v>142000</v>
      </c>
      <c r="P8112" s="102">
        <f t="shared" si="2887"/>
        <v>418650</v>
      </c>
      <c r="Q8112" s="102">
        <f t="shared" si="2889"/>
        <v>24.559869999589349</v>
      </c>
      <c r="R8112" s="35"/>
    </row>
    <row r="8113" spans="1:18" s="38" customFormat="1" x14ac:dyDescent="0.3">
      <c r="A8113" s="41">
        <v>35</v>
      </c>
      <c r="B8113" s="41" t="s">
        <v>154</v>
      </c>
      <c r="C8113" s="41" t="s">
        <v>984</v>
      </c>
      <c r="D8113" s="41">
        <v>35020012</v>
      </c>
      <c r="E8113" s="41" t="s">
        <v>120</v>
      </c>
      <c r="F8113" s="40" t="s">
        <v>0</v>
      </c>
      <c r="G8113" s="81" t="s">
        <v>0</v>
      </c>
      <c r="H8113" s="16" t="s">
        <v>7</v>
      </c>
      <c r="I8113" s="104">
        <f>SUM(I8114:I8118)</f>
        <v>139379</v>
      </c>
      <c r="J8113" s="104">
        <f>SUM(J8114:J8118)</f>
        <v>137519</v>
      </c>
      <c r="K8113" s="104">
        <f>SUM(K8114:K8118)</f>
        <v>0</v>
      </c>
      <c r="L8113" s="104">
        <f t="shared" si="2885"/>
        <v>28315</v>
      </c>
      <c r="M8113" s="104">
        <f>SUM(M8114:M8118)</f>
        <v>8515</v>
      </c>
      <c r="N8113" s="104">
        <f t="shared" ref="N8113:O8113" si="2893">SUM(N8114:N8118)</f>
        <v>10097</v>
      </c>
      <c r="O8113" s="104">
        <f t="shared" si="2893"/>
        <v>9703</v>
      </c>
      <c r="P8113" s="104">
        <f t="shared" si="2887"/>
        <v>28315</v>
      </c>
      <c r="Q8113" s="104">
        <f t="shared" si="2889"/>
        <v>20.589882125379038</v>
      </c>
      <c r="R8113" s="35"/>
    </row>
    <row r="8114" spans="1:18" s="38" customFormat="1" x14ac:dyDescent="0.3">
      <c r="A8114" s="40">
        <v>35</v>
      </c>
      <c r="B8114" s="40" t="s">
        <v>154</v>
      </c>
      <c r="C8114" s="40" t="s">
        <v>984</v>
      </c>
      <c r="D8114" s="40">
        <v>35020012</v>
      </c>
      <c r="E8114" s="88" t="s">
        <v>3016</v>
      </c>
      <c r="F8114" s="40" t="s">
        <v>2871</v>
      </c>
      <c r="G8114" s="81" t="s">
        <v>3073</v>
      </c>
      <c r="H8114" s="36" t="s">
        <v>9</v>
      </c>
      <c r="I8114" s="102">
        <v>24486</v>
      </c>
      <c r="J8114" s="102">
        <v>24486</v>
      </c>
      <c r="K8114" s="102"/>
      <c r="L8114" s="102">
        <f t="shared" si="2885"/>
        <v>6322</v>
      </c>
      <c r="M8114" s="102">
        <v>2022</v>
      </c>
      <c r="N8114" s="102">
        <v>2097</v>
      </c>
      <c r="O8114" s="102">
        <v>2203</v>
      </c>
      <c r="P8114" s="102">
        <f t="shared" si="2887"/>
        <v>6322</v>
      </c>
      <c r="Q8114" s="102">
        <f t="shared" si="2889"/>
        <v>25.818835252797516</v>
      </c>
      <c r="R8114" s="35"/>
    </row>
    <row r="8115" spans="1:18" s="38" customFormat="1" x14ac:dyDescent="0.3">
      <c r="A8115" s="40">
        <v>35</v>
      </c>
      <c r="B8115" s="40" t="s">
        <v>154</v>
      </c>
      <c r="C8115" s="40" t="s">
        <v>984</v>
      </c>
      <c r="D8115" s="40">
        <v>35020012</v>
      </c>
      <c r="E8115" s="88" t="s">
        <v>3016</v>
      </c>
      <c r="F8115" s="40" t="s">
        <v>2872</v>
      </c>
      <c r="G8115" s="81" t="s">
        <v>3073</v>
      </c>
      <c r="H8115" s="36" t="s">
        <v>12</v>
      </c>
      <c r="I8115" s="102">
        <v>81333</v>
      </c>
      <c r="J8115" s="102">
        <v>81333</v>
      </c>
      <c r="K8115" s="102"/>
      <c r="L8115" s="102">
        <f t="shared" si="2885"/>
        <v>21993</v>
      </c>
      <c r="M8115" s="102">
        <v>6493</v>
      </c>
      <c r="N8115" s="102">
        <v>8000</v>
      </c>
      <c r="O8115" s="102">
        <v>7500</v>
      </c>
      <c r="P8115" s="102">
        <f t="shared" si="2887"/>
        <v>21993</v>
      </c>
      <c r="Q8115" s="102">
        <f t="shared" si="2889"/>
        <v>27.040684592969644</v>
      </c>
      <c r="R8115" s="35"/>
    </row>
    <row r="8116" spans="1:18" s="38" customFormat="1" x14ac:dyDescent="0.3">
      <c r="A8116" s="40">
        <v>35</v>
      </c>
      <c r="B8116" s="40" t="s">
        <v>154</v>
      </c>
      <c r="C8116" s="40" t="s">
        <v>984</v>
      </c>
      <c r="D8116" s="40">
        <v>35020012</v>
      </c>
      <c r="E8116" s="88" t="s">
        <v>3016</v>
      </c>
      <c r="F8116" s="40" t="s">
        <v>2873</v>
      </c>
      <c r="G8116" s="81" t="s">
        <v>3073</v>
      </c>
      <c r="H8116" s="36" t="s">
        <v>10</v>
      </c>
      <c r="I8116" s="102">
        <v>18900</v>
      </c>
      <c r="J8116" s="102">
        <v>18900</v>
      </c>
      <c r="K8116" s="102"/>
      <c r="L8116" s="102">
        <f t="shared" si="2885"/>
        <v>0</v>
      </c>
      <c r="M8116" s="102">
        <v>0</v>
      </c>
      <c r="N8116" s="102"/>
      <c r="O8116" s="102"/>
      <c r="P8116" s="102">
        <f t="shared" si="2887"/>
        <v>0</v>
      </c>
      <c r="Q8116" s="102">
        <f t="shared" si="2889"/>
        <v>0</v>
      </c>
      <c r="R8116" s="35"/>
    </row>
    <row r="8117" spans="1:18" s="38" customFormat="1" x14ac:dyDescent="0.3">
      <c r="A8117" s="40">
        <v>35</v>
      </c>
      <c r="B8117" s="40" t="s">
        <v>154</v>
      </c>
      <c r="C8117" s="40" t="s">
        <v>984</v>
      </c>
      <c r="D8117" s="40">
        <v>35020012</v>
      </c>
      <c r="E8117" s="88" t="s">
        <v>3016</v>
      </c>
      <c r="F8117" s="40" t="s">
        <v>2874</v>
      </c>
      <c r="G8117" s="81" t="s">
        <v>3073</v>
      </c>
      <c r="H8117" s="36" t="s">
        <v>8</v>
      </c>
      <c r="I8117" s="102">
        <v>2000</v>
      </c>
      <c r="J8117" s="102">
        <v>2000</v>
      </c>
      <c r="K8117" s="102"/>
      <c r="L8117" s="102">
        <f t="shared" si="2885"/>
        <v>0</v>
      </c>
      <c r="M8117" s="102">
        <v>0</v>
      </c>
      <c r="N8117" s="102"/>
      <c r="O8117" s="102"/>
      <c r="P8117" s="102">
        <f t="shared" si="2887"/>
        <v>0</v>
      </c>
      <c r="Q8117" s="102">
        <f t="shared" si="2889"/>
        <v>0</v>
      </c>
      <c r="R8117" s="35"/>
    </row>
    <row r="8118" spans="1:18" s="38" customFormat="1" x14ac:dyDescent="0.3">
      <c r="A8118" s="40">
        <v>35</v>
      </c>
      <c r="B8118" s="40" t="s">
        <v>154</v>
      </c>
      <c r="C8118" s="40" t="s">
        <v>984</v>
      </c>
      <c r="D8118" s="40">
        <v>35020012</v>
      </c>
      <c r="E8118" s="88" t="s">
        <v>3016</v>
      </c>
      <c r="F8118" s="40" t="s">
        <v>2875</v>
      </c>
      <c r="G8118" s="81" t="s">
        <v>3073</v>
      </c>
      <c r="H8118" s="36" t="s">
        <v>11</v>
      </c>
      <c r="I8118" s="102">
        <v>12660</v>
      </c>
      <c r="J8118" s="102">
        <v>10800</v>
      </c>
      <c r="K8118" s="102"/>
      <c r="L8118" s="102">
        <f t="shared" si="2885"/>
        <v>0</v>
      </c>
      <c r="M8118" s="102">
        <v>0</v>
      </c>
      <c r="N8118" s="102"/>
      <c r="O8118" s="102"/>
      <c r="P8118" s="102">
        <f t="shared" si="2887"/>
        <v>0</v>
      </c>
      <c r="Q8118" s="102">
        <f t="shared" si="2889"/>
        <v>0</v>
      </c>
      <c r="R8118" s="35"/>
    </row>
    <row r="8119" spans="1:18" s="38" customFormat="1" x14ac:dyDescent="0.3">
      <c r="A8119" s="40">
        <v>35</v>
      </c>
      <c r="B8119" s="40" t="s">
        <v>154</v>
      </c>
      <c r="C8119" s="40" t="s">
        <v>984</v>
      </c>
      <c r="D8119" s="40">
        <v>35020012</v>
      </c>
      <c r="E8119" s="52" t="s">
        <v>124</v>
      </c>
      <c r="F8119" s="52" t="s">
        <v>0</v>
      </c>
      <c r="G8119" s="52" t="s">
        <v>0</v>
      </c>
      <c r="H8119" s="16" t="s">
        <v>14</v>
      </c>
      <c r="I8119" s="104">
        <f>SUM(I8120)</f>
        <v>192600</v>
      </c>
      <c r="J8119" s="104">
        <f>SUM(J8120)</f>
        <v>180000</v>
      </c>
      <c r="K8119" s="104">
        <f>SUM(K8120)</f>
        <v>0</v>
      </c>
      <c r="L8119" s="104">
        <f t="shared" si="2885"/>
        <v>46139</v>
      </c>
      <c r="M8119" s="104">
        <f>SUM(M8120)</f>
        <v>14139</v>
      </c>
      <c r="N8119" s="104">
        <f t="shared" ref="N8119:O8119" si="2894">SUM(N8120)</f>
        <v>17000</v>
      </c>
      <c r="O8119" s="104">
        <f t="shared" si="2894"/>
        <v>15000</v>
      </c>
      <c r="P8119" s="104">
        <f t="shared" si="2887"/>
        <v>46139</v>
      </c>
      <c r="Q8119" s="104">
        <f t="shared" si="2889"/>
        <v>25.632777777777775</v>
      </c>
      <c r="R8119" s="35"/>
    </row>
    <row r="8120" spans="1:18" s="38" customFormat="1" x14ac:dyDescent="0.3">
      <c r="A8120" s="40">
        <v>35</v>
      </c>
      <c r="B8120" s="40" t="s">
        <v>154</v>
      </c>
      <c r="C8120" s="40" t="s">
        <v>984</v>
      </c>
      <c r="D8120" s="40">
        <v>35020012</v>
      </c>
      <c r="E8120" s="88" t="s">
        <v>3017</v>
      </c>
      <c r="F8120" s="40"/>
      <c r="G8120" s="81" t="s">
        <v>3073</v>
      </c>
      <c r="H8120" s="36" t="s">
        <v>15</v>
      </c>
      <c r="I8120" s="102">
        <v>192600</v>
      </c>
      <c r="J8120" s="102">
        <v>180000</v>
      </c>
      <c r="K8120" s="102"/>
      <c r="L8120" s="102">
        <f t="shared" si="2885"/>
        <v>46139</v>
      </c>
      <c r="M8120" s="102">
        <v>14139</v>
      </c>
      <c r="N8120" s="102">
        <v>17000</v>
      </c>
      <c r="O8120" s="102">
        <v>15000</v>
      </c>
      <c r="P8120" s="102">
        <f t="shared" si="2887"/>
        <v>46139</v>
      </c>
      <c r="Q8120" s="102">
        <f t="shared" si="2889"/>
        <v>25.632777777777775</v>
      </c>
      <c r="R8120" s="35"/>
    </row>
    <row r="8121" spans="1:18" s="38" customFormat="1" x14ac:dyDescent="0.3">
      <c r="A8121" s="40">
        <v>35</v>
      </c>
      <c r="B8121" s="40" t="s">
        <v>154</v>
      </c>
      <c r="C8121" s="40" t="s">
        <v>984</v>
      </c>
      <c r="D8121" s="40">
        <v>35020012</v>
      </c>
      <c r="E8121" s="52" t="s">
        <v>125</v>
      </c>
      <c r="F8121" s="52" t="s">
        <v>0</v>
      </c>
      <c r="G8121" s="52" t="s">
        <v>0</v>
      </c>
      <c r="H8121" s="16" t="s">
        <v>16</v>
      </c>
      <c r="I8121" s="104">
        <f>SUM(I8122:I8130)</f>
        <v>269030</v>
      </c>
      <c r="J8121" s="104">
        <f>SUM(J8122:J8130)</f>
        <v>202300</v>
      </c>
      <c r="K8121" s="104">
        <f>SUM(K8122:K8130)</f>
        <v>0</v>
      </c>
      <c r="L8121" s="104">
        <f t="shared" si="2885"/>
        <v>59729</v>
      </c>
      <c r="M8121" s="104">
        <f>SUM(M8122:M8130)</f>
        <v>429</v>
      </c>
      <c r="N8121" s="104">
        <f t="shared" ref="N8121:O8121" si="2895">SUM(N8122:N8130)</f>
        <v>24250</v>
      </c>
      <c r="O8121" s="104">
        <f t="shared" si="2895"/>
        <v>35050</v>
      </c>
      <c r="P8121" s="104">
        <f t="shared" si="2887"/>
        <v>59729</v>
      </c>
      <c r="Q8121" s="104">
        <f t="shared" si="2889"/>
        <v>29.524962926347008</v>
      </c>
      <c r="R8121" s="35"/>
    </row>
    <row r="8122" spans="1:18" s="38" customFormat="1" x14ac:dyDescent="0.3">
      <c r="A8122" s="40">
        <v>35</v>
      </c>
      <c r="B8122" s="40" t="s">
        <v>154</v>
      </c>
      <c r="C8122" s="40" t="s">
        <v>984</v>
      </c>
      <c r="D8122" s="40">
        <v>35020012</v>
      </c>
      <c r="E8122" s="88" t="s">
        <v>3018</v>
      </c>
      <c r="F8122" s="40"/>
      <c r="G8122" s="81" t="s">
        <v>3073</v>
      </c>
      <c r="H8122" s="36" t="s">
        <v>17</v>
      </c>
      <c r="I8122" s="102">
        <v>14990</v>
      </c>
      <c r="J8122" s="102">
        <v>0</v>
      </c>
      <c r="K8122" s="102"/>
      <c r="L8122" s="102">
        <f t="shared" si="2885"/>
        <v>0</v>
      </c>
      <c r="M8122" s="102">
        <v>0</v>
      </c>
      <c r="N8122" s="102"/>
      <c r="O8122" s="102"/>
      <c r="P8122" s="102">
        <f t="shared" si="2887"/>
        <v>0</v>
      </c>
      <c r="Q8122" s="102" t="str">
        <f t="shared" si="2889"/>
        <v>-</v>
      </c>
      <c r="R8122" s="35"/>
    </row>
    <row r="8123" spans="1:18" s="38" customFormat="1" x14ac:dyDescent="0.3">
      <c r="A8123" s="40">
        <v>35</v>
      </c>
      <c r="B8123" s="40" t="s">
        <v>154</v>
      </c>
      <c r="C8123" s="40" t="s">
        <v>984</v>
      </c>
      <c r="D8123" s="40">
        <v>35020012</v>
      </c>
      <c r="E8123" s="88" t="s">
        <v>3031</v>
      </c>
      <c r="F8123" s="40"/>
      <c r="G8123" s="81" t="s">
        <v>3073</v>
      </c>
      <c r="H8123" s="36" t="s">
        <v>18</v>
      </c>
      <c r="I8123" s="102">
        <v>15500</v>
      </c>
      <c r="J8123" s="102">
        <v>15000</v>
      </c>
      <c r="K8123" s="102"/>
      <c r="L8123" s="102">
        <f t="shared" si="2885"/>
        <v>3500</v>
      </c>
      <c r="M8123" s="102">
        <v>0</v>
      </c>
      <c r="N8123" s="102">
        <v>1500</v>
      </c>
      <c r="O8123" s="102">
        <v>2000</v>
      </c>
      <c r="P8123" s="102">
        <f t="shared" si="2887"/>
        <v>3500</v>
      </c>
      <c r="Q8123" s="102">
        <f t="shared" si="2889"/>
        <v>23.333333333333332</v>
      </c>
      <c r="R8123" s="35"/>
    </row>
    <row r="8124" spans="1:18" s="38" customFormat="1" x14ac:dyDescent="0.3">
      <c r="A8124" s="40">
        <v>35</v>
      </c>
      <c r="B8124" s="40" t="s">
        <v>154</v>
      </c>
      <c r="C8124" s="40" t="s">
        <v>984</v>
      </c>
      <c r="D8124" s="40">
        <v>35020012</v>
      </c>
      <c r="E8124" s="88" t="s">
        <v>3032</v>
      </c>
      <c r="F8124" s="40"/>
      <c r="G8124" s="81" t="s">
        <v>3073</v>
      </c>
      <c r="H8124" s="36" t="s">
        <v>19</v>
      </c>
      <c r="I8124" s="102">
        <v>9500</v>
      </c>
      <c r="J8124" s="102">
        <v>9000</v>
      </c>
      <c r="K8124" s="102"/>
      <c r="L8124" s="102">
        <f t="shared" si="2885"/>
        <v>2000</v>
      </c>
      <c r="M8124" s="102">
        <v>0</v>
      </c>
      <c r="N8124" s="102">
        <v>1000</v>
      </c>
      <c r="O8124" s="102">
        <v>1000</v>
      </c>
      <c r="P8124" s="102">
        <f t="shared" si="2887"/>
        <v>2000</v>
      </c>
      <c r="Q8124" s="102">
        <f t="shared" si="2889"/>
        <v>22.222222222222221</v>
      </c>
      <c r="R8124" s="35"/>
    </row>
    <row r="8125" spans="1:18" s="38" customFormat="1" x14ac:dyDescent="0.3">
      <c r="A8125" s="40">
        <v>35</v>
      </c>
      <c r="B8125" s="40" t="s">
        <v>154</v>
      </c>
      <c r="C8125" s="40" t="s">
        <v>984</v>
      </c>
      <c r="D8125" s="40">
        <v>35020012</v>
      </c>
      <c r="E8125" s="88" t="s">
        <v>3026</v>
      </c>
      <c r="F8125" s="40"/>
      <c r="G8125" s="81" t="s">
        <v>3073</v>
      </c>
      <c r="H8125" s="36" t="s">
        <v>20</v>
      </c>
      <c r="I8125" s="102">
        <v>3000</v>
      </c>
      <c r="J8125" s="102">
        <v>0</v>
      </c>
      <c r="K8125" s="102"/>
      <c r="L8125" s="102">
        <f t="shared" si="2885"/>
        <v>0</v>
      </c>
      <c r="M8125" s="102">
        <v>0</v>
      </c>
      <c r="N8125" s="102"/>
      <c r="O8125" s="102"/>
      <c r="P8125" s="102">
        <f t="shared" si="2887"/>
        <v>0</v>
      </c>
      <c r="Q8125" s="102" t="str">
        <f t="shared" si="2889"/>
        <v>-</v>
      </c>
      <c r="R8125" s="35"/>
    </row>
    <row r="8126" spans="1:18" s="38" customFormat="1" x14ac:dyDescent="0.3">
      <c r="A8126" s="40">
        <v>35</v>
      </c>
      <c r="B8126" s="40" t="s">
        <v>154</v>
      </c>
      <c r="C8126" s="40" t="s">
        <v>984</v>
      </c>
      <c r="D8126" s="40">
        <v>35020012</v>
      </c>
      <c r="E8126" s="88" t="s">
        <v>3033</v>
      </c>
      <c r="F8126" s="40"/>
      <c r="G8126" s="81" t="s">
        <v>3073</v>
      </c>
      <c r="H8126" s="36" t="s">
        <v>21</v>
      </c>
      <c r="I8126" s="102">
        <v>4000</v>
      </c>
      <c r="J8126" s="102">
        <v>0</v>
      </c>
      <c r="K8126" s="102"/>
      <c r="L8126" s="102">
        <f t="shared" si="2885"/>
        <v>0</v>
      </c>
      <c r="M8126" s="102">
        <v>0</v>
      </c>
      <c r="N8126" s="102"/>
      <c r="O8126" s="102"/>
      <c r="P8126" s="102">
        <f t="shared" si="2887"/>
        <v>0</v>
      </c>
      <c r="Q8126" s="102" t="str">
        <f t="shared" si="2889"/>
        <v>-</v>
      </c>
      <c r="R8126" s="35"/>
    </row>
    <row r="8127" spans="1:18" s="38" customFormat="1" x14ac:dyDescent="0.3">
      <c r="A8127" s="40">
        <v>35</v>
      </c>
      <c r="B8127" s="40" t="s">
        <v>154</v>
      </c>
      <c r="C8127" s="40" t="s">
        <v>984</v>
      </c>
      <c r="D8127" s="40">
        <v>35020012</v>
      </c>
      <c r="E8127" s="88" t="s">
        <v>3034</v>
      </c>
      <c r="F8127" s="40"/>
      <c r="G8127" s="81" t="s">
        <v>3073</v>
      </c>
      <c r="H8127" s="36" t="s">
        <v>22</v>
      </c>
      <c r="I8127" s="102">
        <v>6000</v>
      </c>
      <c r="J8127" s="102">
        <v>0</v>
      </c>
      <c r="K8127" s="102"/>
      <c r="L8127" s="102">
        <f t="shared" si="2885"/>
        <v>0</v>
      </c>
      <c r="M8127" s="102">
        <v>0</v>
      </c>
      <c r="N8127" s="102"/>
      <c r="O8127" s="102"/>
      <c r="P8127" s="102">
        <f t="shared" si="2887"/>
        <v>0</v>
      </c>
      <c r="Q8127" s="102" t="str">
        <f t="shared" si="2889"/>
        <v>-</v>
      </c>
      <c r="R8127" s="35"/>
    </row>
    <row r="8128" spans="1:18" s="38" customFormat="1" x14ac:dyDescent="0.3">
      <c r="A8128" s="40">
        <v>35</v>
      </c>
      <c r="B8128" s="40" t="s">
        <v>154</v>
      </c>
      <c r="C8128" s="40" t="s">
        <v>984</v>
      </c>
      <c r="D8128" s="40">
        <v>35020012</v>
      </c>
      <c r="E8128" s="88" t="s">
        <v>3035</v>
      </c>
      <c r="F8128" s="40"/>
      <c r="G8128" s="81" t="s">
        <v>3073</v>
      </c>
      <c r="H8128" s="36" t="s">
        <v>23</v>
      </c>
      <c r="I8128" s="102">
        <v>8400</v>
      </c>
      <c r="J8128" s="102">
        <v>7500</v>
      </c>
      <c r="K8128" s="102"/>
      <c r="L8128" s="102">
        <f t="shared" si="2885"/>
        <v>1500</v>
      </c>
      <c r="M8128" s="102">
        <v>0</v>
      </c>
      <c r="N8128" s="102">
        <v>500</v>
      </c>
      <c r="O8128" s="102">
        <v>1000</v>
      </c>
      <c r="P8128" s="102">
        <f t="shared" si="2887"/>
        <v>1500</v>
      </c>
      <c r="Q8128" s="102">
        <f t="shared" si="2889"/>
        <v>20</v>
      </c>
      <c r="R8128" s="35"/>
    </row>
    <row r="8129" spans="1:18" s="38" customFormat="1" x14ac:dyDescent="0.3">
      <c r="A8129" s="40">
        <v>35</v>
      </c>
      <c r="B8129" s="40" t="s">
        <v>154</v>
      </c>
      <c r="C8129" s="40" t="s">
        <v>984</v>
      </c>
      <c r="D8129" s="40">
        <v>35020012</v>
      </c>
      <c r="E8129" s="88" t="s">
        <v>3036</v>
      </c>
      <c r="F8129" s="40"/>
      <c r="G8129" s="81" t="s">
        <v>3073</v>
      </c>
      <c r="H8129" s="36" t="s">
        <v>24</v>
      </c>
      <c r="I8129" s="102">
        <v>6000</v>
      </c>
      <c r="J8129" s="102">
        <v>0</v>
      </c>
      <c r="K8129" s="102"/>
      <c r="L8129" s="102">
        <f t="shared" si="2885"/>
        <v>0</v>
      </c>
      <c r="M8129" s="102">
        <v>0</v>
      </c>
      <c r="N8129" s="102"/>
      <c r="O8129" s="102"/>
      <c r="P8129" s="102">
        <f t="shared" si="2887"/>
        <v>0</v>
      </c>
      <c r="Q8129" s="102" t="str">
        <f t="shared" si="2889"/>
        <v>-</v>
      </c>
      <c r="R8129" s="35"/>
    </row>
    <row r="8130" spans="1:18" s="38" customFormat="1" x14ac:dyDescent="0.3">
      <c r="A8130" s="41">
        <v>35</v>
      </c>
      <c r="B8130" s="41" t="s">
        <v>154</v>
      </c>
      <c r="C8130" s="41" t="s">
        <v>984</v>
      </c>
      <c r="D8130" s="41">
        <v>35020012</v>
      </c>
      <c r="E8130" s="41" t="s">
        <v>127</v>
      </c>
      <c r="F8130" s="40" t="s">
        <v>0</v>
      </c>
      <c r="G8130" s="81" t="s">
        <v>0</v>
      </c>
      <c r="H8130" s="16" t="s">
        <v>25</v>
      </c>
      <c r="I8130" s="104">
        <f>SUM(I8131:I8134)</f>
        <v>201640</v>
      </c>
      <c r="J8130" s="104">
        <f>SUM(J8131:J8134)</f>
        <v>170800</v>
      </c>
      <c r="K8130" s="104">
        <f>SUM(K8131:K8134)</f>
        <v>0</v>
      </c>
      <c r="L8130" s="104">
        <f t="shared" si="2885"/>
        <v>52729</v>
      </c>
      <c r="M8130" s="104">
        <f>SUM(M8131:M8134)</f>
        <v>429</v>
      </c>
      <c r="N8130" s="104">
        <f t="shared" ref="N8130:O8130" si="2896">SUM(N8131:N8134)</f>
        <v>21250</v>
      </c>
      <c r="O8130" s="104">
        <f t="shared" si="2896"/>
        <v>31050</v>
      </c>
      <c r="P8130" s="104">
        <f t="shared" si="2887"/>
        <v>52729</v>
      </c>
      <c r="Q8130" s="104">
        <f t="shared" si="2889"/>
        <v>30.871779859484779</v>
      </c>
      <c r="R8130" s="35"/>
    </row>
    <row r="8131" spans="1:18" s="38" customFormat="1" x14ac:dyDescent="0.3">
      <c r="A8131" s="40">
        <v>35</v>
      </c>
      <c r="B8131" s="40" t="s">
        <v>154</v>
      </c>
      <c r="C8131" s="40" t="s">
        <v>984</v>
      </c>
      <c r="D8131" s="40">
        <v>35020012</v>
      </c>
      <c r="E8131" s="88" t="s">
        <v>3019</v>
      </c>
      <c r="F8131" s="40"/>
      <c r="G8131" s="81" t="s">
        <v>3073</v>
      </c>
      <c r="H8131" s="36" t="s">
        <v>25</v>
      </c>
      <c r="I8131" s="102">
        <v>190000</v>
      </c>
      <c r="J8131" s="102">
        <v>160000</v>
      </c>
      <c r="K8131" s="102"/>
      <c r="L8131" s="102">
        <f t="shared" si="2885"/>
        <v>50000</v>
      </c>
      <c r="M8131" s="102">
        <v>0</v>
      </c>
      <c r="N8131" s="102">
        <v>20000</v>
      </c>
      <c r="O8131" s="102">
        <v>30000</v>
      </c>
      <c r="P8131" s="102">
        <f t="shared" si="2887"/>
        <v>50000</v>
      </c>
      <c r="Q8131" s="102">
        <f t="shared" si="2889"/>
        <v>31.25</v>
      </c>
      <c r="R8131" s="35"/>
    </row>
    <row r="8132" spans="1:18" s="38" customFormat="1" x14ac:dyDescent="0.3">
      <c r="A8132" s="40">
        <v>35</v>
      </c>
      <c r="B8132" s="40" t="s">
        <v>154</v>
      </c>
      <c r="C8132" s="40" t="s">
        <v>984</v>
      </c>
      <c r="D8132" s="40">
        <v>35020012</v>
      </c>
      <c r="E8132" s="88" t="s">
        <v>3019</v>
      </c>
      <c r="F8132" s="40" t="s">
        <v>2876</v>
      </c>
      <c r="G8132" s="81" t="s">
        <v>3073</v>
      </c>
      <c r="H8132" s="36" t="s">
        <v>135</v>
      </c>
      <c r="I8132" s="102">
        <v>5090</v>
      </c>
      <c r="J8132" s="102">
        <v>4800</v>
      </c>
      <c r="K8132" s="102"/>
      <c r="L8132" s="102">
        <f t="shared" si="2885"/>
        <v>1529</v>
      </c>
      <c r="M8132" s="102">
        <v>429</v>
      </c>
      <c r="N8132" s="102">
        <v>650</v>
      </c>
      <c r="O8132" s="102">
        <v>450</v>
      </c>
      <c r="P8132" s="102">
        <f t="shared" si="2887"/>
        <v>1529</v>
      </c>
      <c r="Q8132" s="102">
        <f t="shared" si="2889"/>
        <v>31.854166666666668</v>
      </c>
      <c r="R8132" s="35"/>
    </row>
    <row r="8133" spans="1:18" s="38" customFormat="1" ht="20.399999999999999" x14ac:dyDescent="0.3">
      <c r="A8133" s="40">
        <v>35</v>
      </c>
      <c r="B8133" s="40" t="s">
        <v>154</v>
      </c>
      <c r="C8133" s="40" t="s">
        <v>984</v>
      </c>
      <c r="D8133" s="40">
        <v>35020012</v>
      </c>
      <c r="E8133" s="88" t="s">
        <v>3019</v>
      </c>
      <c r="F8133" s="40" t="s">
        <v>2877</v>
      </c>
      <c r="G8133" s="81" t="s">
        <v>3073</v>
      </c>
      <c r="H8133" s="36" t="s">
        <v>141</v>
      </c>
      <c r="I8133" s="102">
        <v>6500</v>
      </c>
      <c r="J8133" s="102">
        <v>6000</v>
      </c>
      <c r="K8133" s="102"/>
      <c r="L8133" s="102">
        <f t="shared" si="2885"/>
        <v>1200</v>
      </c>
      <c r="M8133" s="102">
        <v>0</v>
      </c>
      <c r="N8133" s="102">
        <v>600</v>
      </c>
      <c r="O8133" s="102">
        <v>600</v>
      </c>
      <c r="P8133" s="102">
        <f t="shared" si="2887"/>
        <v>1200</v>
      </c>
      <c r="Q8133" s="102">
        <f t="shared" si="2889"/>
        <v>20</v>
      </c>
      <c r="R8133" s="35"/>
    </row>
    <row r="8134" spans="1:18" s="38" customFormat="1" x14ac:dyDescent="0.3">
      <c r="A8134" s="40">
        <v>35</v>
      </c>
      <c r="B8134" s="40" t="s">
        <v>154</v>
      </c>
      <c r="C8134" s="40" t="s">
        <v>984</v>
      </c>
      <c r="D8134" s="40">
        <v>35020012</v>
      </c>
      <c r="E8134" s="88" t="s">
        <v>3019</v>
      </c>
      <c r="F8134" s="40" t="s">
        <v>2878</v>
      </c>
      <c r="G8134" s="81" t="s">
        <v>3073</v>
      </c>
      <c r="H8134" s="36" t="s">
        <v>2008</v>
      </c>
      <c r="I8134" s="102">
        <v>50</v>
      </c>
      <c r="J8134" s="102">
        <v>0</v>
      </c>
      <c r="K8134" s="102"/>
      <c r="L8134" s="102">
        <f t="shared" si="2885"/>
        <v>0</v>
      </c>
      <c r="M8134" s="102">
        <v>0</v>
      </c>
      <c r="N8134" s="102"/>
      <c r="O8134" s="102"/>
      <c r="P8134" s="102">
        <f t="shared" si="2887"/>
        <v>0</v>
      </c>
      <c r="Q8134" s="102" t="str">
        <f t="shared" si="2889"/>
        <v>-</v>
      </c>
      <c r="R8134" s="35"/>
    </row>
    <row r="8135" spans="1:18" s="34" customFormat="1" ht="20.399999999999999" x14ac:dyDescent="0.3">
      <c r="A8135" s="43" t="s">
        <v>0</v>
      </c>
      <c r="B8135" s="43" t="s">
        <v>0</v>
      </c>
      <c r="C8135" s="43" t="s">
        <v>0</v>
      </c>
      <c r="D8135" s="49" t="s">
        <v>0</v>
      </c>
      <c r="E8135" s="49" t="s">
        <v>0</v>
      </c>
      <c r="F8135" s="49" t="s">
        <v>0</v>
      </c>
      <c r="G8135" s="49" t="s">
        <v>0</v>
      </c>
      <c r="H8135" s="21" t="s">
        <v>35</v>
      </c>
      <c r="I8135" s="112">
        <f>SUM(I8136)</f>
        <v>200</v>
      </c>
      <c r="J8135" s="112">
        <f>SUM(J8136)</f>
        <v>0</v>
      </c>
      <c r="K8135" s="112">
        <f>SUM(K8136)</f>
        <v>0</v>
      </c>
      <c r="L8135" s="112">
        <f t="shared" si="2885"/>
        <v>0</v>
      </c>
      <c r="M8135" s="112">
        <f>SUM(M8136)</f>
        <v>0</v>
      </c>
      <c r="N8135" s="112">
        <f t="shared" ref="N8135:O8135" si="2897">SUM(N8136)</f>
        <v>0</v>
      </c>
      <c r="O8135" s="112">
        <f t="shared" si="2897"/>
        <v>0</v>
      </c>
      <c r="P8135" s="112">
        <f t="shared" si="2887"/>
        <v>0</v>
      </c>
      <c r="Q8135" s="112" t="str">
        <f t="shared" si="2889"/>
        <v>-</v>
      </c>
      <c r="R8135" s="35"/>
    </row>
    <row r="8136" spans="1:18" s="38" customFormat="1" x14ac:dyDescent="0.3">
      <c r="A8136" s="40">
        <v>35</v>
      </c>
      <c r="B8136" s="40" t="s">
        <v>154</v>
      </c>
      <c r="C8136" s="40" t="s">
        <v>984</v>
      </c>
      <c r="D8136" s="40">
        <v>35020012</v>
      </c>
      <c r="E8136" s="52" t="s">
        <v>142</v>
      </c>
      <c r="F8136" s="52" t="s">
        <v>0</v>
      </c>
      <c r="G8136" s="52" t="s">
        <v>0</v>
      </c>
      <c r="H8136" s="16" t="s">
        <v>27</v>
      </c>
      <c r="I8136" s="104">
        <f>SUM(I8137:I8138)</f>
        <v>200</v>
      </c>
      <c r="J8136" s="104">
        <f>SUM(J8137:J8138)</f>
        <v>0</v>
      </c>
      <c r="K8136" s="104">
        <f>SUM(K8137:K8138)</f>
        <v>0</v>
      </c>
      <c r="L8136" s="104">
        <f t="shared" si="2885"/>
        <v>0</v>
      </c>
      <c r="M8136" s="104">
        <f>SUM(M8137:M8138)</f>
        <v>0</v>
      </c>
      <c r="N8136" s="104">
        <f t="shared" ref="N8136:O8136" si="2898">SUM(N8137:N8138)</f>
        <v>0</v>
      </c>
      <c r="O8136" s="104">
        <f t="shared" si="2898"/>
        <v>0</v>
      </c>
      <c r="P8136" s="104">
        <f t="shared" si="2887"/>
        <v>0</v>
      </c>
      <c r="Q8136" s="104" t="str">
        <f t="shared" si="2889"/>
        <v>-</v>
      </c>
      <c r="R8136" s="35"/>
    </row>
    <row r="8137" spans="1:18" s="38" customFormat="1" x14ac:dyDescent="0.3">
      <c r="A8137" s="40">
        <v>35</v>
      </c>
      <c r="B8137" s="40" t="s">
        <v>154</v>
      </c>
      <c r="C8137" s="40" t="s">
        <v>984</v>
      </c>
      <c r="D8137" s="40">
        <v>35020012</v>
      </c>
      <c r="E8137" s="88" t="s">
        <v>3023</v>
      </c>
      <c r="F8137" s="40"/>
      <c r="G8137" s="81" t="s">
        <v>3073</v>
      </c>
      <c r="H8137" s="36" t="s">
        <v>29</v>
      </c>
      <c r="I8137" s="102">
        <v>100</v>
      </c>
      <c r="J8137" s="102">
        <v>0</v>
      </c>
      <c r="K8137" s="102"/>
      <c r="L8137" s="102">
        <f t="shared" si="2885"/>
        <v>0</v>
      </c>
      <c r="M8137" s="102">
        <v>0</v>
      </c>
      <c r="N8137" s="102"/>
      <c r="O8137" s="102"/>
      <c r="P8137" s="102">
        <f t="shared" si="2887"/>
        <v>0</v>
      </c>
      <c r="Q8137" s="102" t="str">
        <f t="shared" si="2889"/>
        <v>-</v>
      </c>
      <c r="R8137" s="35"/>
    </row>
    <row r="8138" spans="1:18" s="38" customFormat="1" x14ac:dyDescent="0.3">
      <c r="A8138" s="40">
        <v>35</v>
      </c>
      <c r="B8138" s="40" t="s">
        <v>154</v>
      </c>
      <c r="C8138" s="40" t="s">
        <v>984</v>
      </c>
      <c r="D8138" s="40">
        <v>35020012</v>
      </c>
      <c r="E8138" s="88" t="s">
        <v>3021</v>
      </c>
      <c r="F8138" s="40"/>
      <c r="G8138" s="81" t="s">
        <v>3073</v>
      </c>
      <c r="H8138" s="36" t="s">
        <v>34</v>
      </c>
      <c r="I8138" s="102">
        <v>100</v>
      </c>
      <c r="J8138" s="102">
        <v>0</v>
      </c>
      <c r="K8138" s="102"/>
      <c r="L8138" s="102">
        <f t="shared" si="2885"/>
        <v>0</v>
      </c>
      <c r="M8138" s="102">
        <v>0</v>
      </c>
      <c r="N8138" s="102"/>
      <c r="O8138" s="102"/>
      <c r="P8138" s="102">
        <f t="shared" si="2887"/>
        <v>0</v>
      </c>
      <c r="Q8138" s="102" t="str">
        <f t="shared" si="2889"/>
        <v>-</v>
      </c>
      <c r="R8138" s="35"/>
    </row>
    <row r="8139" spans="1:18" s="34" customFormat="1" ht="20.399999999999999" x14ac:dyDescent="0.3">
      <c r="A8139" s="43" t="s">
        <v>0</v>
      </c>
      <c r="B8139" s="43" t="s">
        <v>0</v>
      </c>
      <c r="C8139" s="43" t="s">
        <v>0</v>
      </c>
      <c r="D8139" s="49" t="s">
        <v>0</v>
      </c>
      <c r="E8139" s="49" t="s">
        <v>0</v>
      </c>
      <c r="F8139" s="49" t="s">
        <v>0</v>
      </c>
      <c r="G8139" s="49" t="s">
        <v>0</v>
      </c>
      <c r="H8139" s="21" t="s">
        <v>53</v>
      </c>
      <c r="I8139" s="112">
        <f>SUM(I8140)</f>
        <v>1530500</v>
      </c>
      <c r="J8139" s="112">
        <f>SUM(J8140)</f>
        <v>0</v>
      </c>
      <c r="K8139" s="112">
        <f>SUM(K8140)</f>
        <v>0</v>
      </c>
      <c r="L8139" s="112">
        <f t="shared" si="2885"/>
        <v>0</v>
      </c>
      <c r="M8139" s="112">
        <f>SUM(M8140)</f>
        <v>0</v>
      </c>
      <c r="N8139" s="112">
        <f t="shared" ref="N8139:O8139" si="2899">SUM(N8140)</f>
        <v>0</v>
      </c>
      <c r="O8139" s="112">
        <f t="shared" si="2899"/>
        <v>0</v>
      </c>
      <c r="P8139" s="112">
        <f t="shared" si="2887"/>
        <v>0</v>
      </c>
      <c r="Q8139" s="112" t="str">
        <f t="shared" si="2889"/>
        <v>-</v>
      </c>
      <c r="R8139" s="35"/>
    </row>
    <row r="8140" spans="1:18" s="38" customFormat="1" x14ac:dyDescent="0.3">
      <c r="A8140" s="40">
        <v>35</v>
      </c>
      <c r="B8140" s="40" t="s">
        <v>154</v>
      </c>
      <c r="C8140" s="40" t="s">
        <v>984</v>
      </c>
      <c r="D8140" s="40">
        <v>35020012</v>
      </c>
      <c r="E8140" s="52" t="s">
        <v>149</v>
      </c>
      <c r="F8140" s="52" t="s">
        <v>0</v>
      </c>
      <c r="G8140" s="52" t="s">
        <v>0</v>
      </c>
      <c r="H8140" s="16" t="s">
        <v>46</v>
      </c>
      <c r="I8140" s="104">
        <f>SUM(I8141:I8143)</f>
        <v>1530500</v>
      </c>
      <c r="J8140" s="104">
        <f>SUM(J8141:J8143)</f>
        <v>0</v>
      </c>
      <c r="K8140" s="104">
        <f>SUM(K8141:K8143)</f>
        <v>0</v>
      </c>
      <c r="L8140" s="104">
        <f t="shared" si="2885"/>
        <v>0</v>
      </c>
      <c r="M8140" s="104">
        <f>SUM(M8141:M8143)</f>
        <v>0</v>
      </c>
      <c r="N8140" s="104">
        <f t="shared" ref="N8140:O8140" si="2900">SUM(N8141:N8143)</f>
        <v>0</v>
      </c>
      <c r="O8140" s="104">
        <f t="shared" si="2900"/>
        <v>0</v>
      </c>
      <c r="P8140" s="104">
        <f t="shared" si="2887"/>
        <v>0</v>
      </c>
      <c r="Q8140" s="104" t="str">
        <f t="shared" si="2889"/>
        <v>-</v>
      </c>
      <c r="R8140" s="35"/>
    </row>
    <row r="8141" spans="1:18" s="38" customFormat="1" x14ac:dyDescent="0.3">
      <c r="A8141" s="40">
        <v>35</v>
      </c>
      <c r="B8141" s="40" t="s">
        <v>154</v>
      </c>
      <c r="C8141" s="40" t="s">
        <v>984</v>
      </c>
      <c r="D8141" s="40">
        <v>35020012</v>
      </c>
      <c r="E8141" s="88" t="s">
        <v>3022</v>
      </c>
      <c r="F8141" s="40"/>
      <c r="G8141" s="81" t="s">
        <v>3073</v>
      </c>
      <c r="H8141" s="36" t="s">
        <v>49</v>
      </c>
      <c r="I8141" s="102">
        <v>30500</v>
      </c>
      <c r="J8141" s="102">
        <v>0</v>
      </c>
      <c r="K8141" s="102"/>
      <c r="L8141" s="102">
        <f t="shared" si="2885"/>
        <v>0</v>
      </c>
      <c r="M8141" s="102">
        <v>0</v>
      </c>
      <c r="N8141" s="102"/>
      <c r="O8141" s="102"/>
      <c r="P8141" s="102">
        <f t="shared" si="2887"/>
        <v>0</v>
      </c>
      <c r="Q8141" s="102" t="str">
        <f t="shared" si="2889"/>
        <v>-</v>
      </c>
      <c r="R8141" s="35"/>
    </row>
    <row r="8142" spans="1:18" s="38" customFormat="1" x14ac:dyDescent="0.3">
      <c r="A8142" s="40">
        <v>35</v>
      </c>
      <c r="B8142" s="40" t="s">
        <v>154</v>
      </c>
      <c r="C8142" s="40" t="s">
        <v>984</v>
      </c>
      <c r="D8142" s="40">
        <v>35020012</v>
      </c>
      <c r="E8142" s="88" t="s">
        <v>3025</v>
      </c>
      <c r="F8142" s="40"/>
      <c r="G8142" s="81" t="s">
        <v>3073</v>
      </c>
      <c r="H8142" s="36" t="s">
        <v>51</v>
      </c>
      <c r="I8142" s="102">
        <v>0</v>
      </c>
      <c r="J8142" s="102">
        <v>0</v>
      </c>
      <c r="K8142" s="102"/>
      <c r="L8142" s="102">
        <f t="shared" si="2885"/>
        <v>0</v>
      </c>
      <c r="M8142" s="102">
        <v>0</v>
      </c>
      <c r="N8142" s="102"/>
      <c r="O8142" s="102"/>
      <c r="P8142" s="102">
        <f t="shared" si="2887"/>
        <v>0</v>
      </c>
      <c r="Q8142" s="102" t="str">
        <f t="shared" si="2889"/>
        <v>-</v>
      </c>
      <c r="R8142" s="35"/>
    </row>
    <row r="8143" spans="1:18" s="38" customFormat="1" x14ac:dyDescent="0.3">
      <c r="A8143" s="40">
        <v>35</v>
      </c>
      <c r="B8143" s="40" t="s">
        <v>154</v>
      </c>
      <c r="C8143" s="40" t="s">
        <v>984</v>
      </c>
      <c r="D8143" s="40">
        <v>35020012</v>
      </c>
      <c r="E8143" s="88" t="s">
        <v>3037</v>
      </c>
      <c r="F8143" s="40"/>
      <c r="G8143" s="81" t="s">
        <v>3073</v>
      </c>
      <c r="H8143" s="36" t="s">
        <v>52</v>
      </c>
      <c r="I8143" s="102">
        <v>1500000</v>
      </c>
      <c r="J8143" s="102">
        <v>0</v>
      </c>
      <c r="K8143" s="102"/>
      <c r="L8143" s="102">
        <f t="shared" si="2885"/>
        <v>0</v>
      </c>
      <c r="M8143" s="102">
        <v>0</v>
      </c>
      <c r="N8143" s="102"/>
      <c r="O8143" s="102"/>
      <c r="P8143" s="102">
        <f t="shared" si="2887"/>
        <v>0</v>
      </c>
      <c r="Q8143" s="102" t="str">
        <f t="shared" si="2889"/>
        <v>-</v>
      </c>
      <c r="R8143" s="35"/>
    </row>
    <row r="8144" spans="1:18" s="34" customFormat="1" x14ac:dyDescent="0.3">
      <c r="A8144" s="49" t="s">
        <v>0</v>
      </c>
      <c r="B8144" s="49" t="s">
        <v>0</v>
      </c>
      <c r="C8144" s="49" t="s">
        <v>0</v>
      </c>
      <c r="D8144" s="49" t="s">
        <v>0</v>
      </c>
      <c r="E8144" s="49" t="s">
        <v>0</v>
      </c>
      <c r="F8144" s="49" t="s">
        <v>0</v>
      </c>
      <c r="G8144" s="49" t="s">
        <v>0</v>
      </c>
      <c r="H8144" s="21" t="s">
        <v>2011</v>
      </c>
      <c r="I8144" s="112">
        <f>SUM(I8110,I8135,I8139)</f>
        <v>3956319</v>
      </c>
      <c r="J8144" s="112">
        <f>SUM(J8110,J8135,J8139)</f>
        <v>2224429</v>
      </c>
      <c r="K8144" s="112">
        <f>SUM(K8110,K8135,K8139)</f>
        <v>0</v>
      </c>
      <c r="L8144" s="112">
        <f t="shared" si="2885"/>
        <v>552833</v>
      </c>
      <c r="M8144" s="112">
        <f>SUM(M8110,M8135,M8139)</f>
        <v>157733</v>
      </c>
      <c r="N8144" s="112">
        <f t="shared" ref="N8144:O8144" si="2901">SUM(N8110,N8135,N8139)</f>
        <v>193347</v>
      </c>
      <c r="O8144" s="112">
        <f t="shared" si="2901"/>
        <v>201753</v>
      </c>
      <c r="P8144" s="112">
        <f t="shared" si="2887"/>
        <v>552833</v>
      </c>
      <c r="Q8144" s="112">
        <f t="shared" si="2889"/>
        <v>24.852804922072135</v>
      </c>
      <c r="R8144" s="35"/>
    </row>
    <row r="8145" spans="1:18" s="38" customFormat="1" ht="15" thickBot="1" x14ac:dyDescent="0.35">
      <c r="A8145" s="81" t="s">
        <v>0</v>
      </c>
      <c r="B8145" s="81" t="s">
        <v>0</v>
      </c>
      <c r="C8145" s="81" t="s">
        <v>0</v>
      </c>
      <c r="D8145" s="81" t="s">
        <v>0</v>
      </c>
      <c r="E8145" s="81" t="s">
        <v>0</v>
      </c>
      <c r="F8145" s="81" t="s">
        <v>0</v>
      </c>
      <c r="G8145" s="81" t="s">
        <v>0</v>
      </c>
      <c r="H8145" s="16" t="s">
        <v>152</v>
      </c>
      <c r="I8145" s="104">
        <v>42</v>
      </c>
      <c r="J8145" s="104">
        <v>42</v>
      </c>
      <c r="K8145" s="104"/>
      <c r="L8145" s="104"/>
      <c r="M8145" s="104"/>
      <c r="N8145" s="104"/>
      <c r="O8145" s="104"/>
      <c r="P8145" s="104"/>
      <c r="Q8145" s="104"/>
      <c r="R8145" s="35"/>
    </row>
    <row r="8146" spans="1:18" s="34" customFormat="1" ht="31.2" thickBot="1" x14ac:dyDescent="0.35">
      <c r="A8146" s="127" t="s">
        <v>0</v>
      </c>
      <c r="B8146" s="127" t="s">
        <v>0</v>
      </c>
      <c r="C8146" s="127" t="s">
        <v>0</v>
      </c>
      <c r="D8146" s="127" t="s">
        <v>0</v>
      </c>
      <c r="E8146" s="127" t="s">
        <v>0</v>
      </c>
      <c r="F8146" s="127" t="s">
        <v>0</v>
      </c>
      <c r="G8146" s="127" t="s">
        <v>0</v>
      </c>
      <c r="H8146" s="29" t="s">
        <v>63</v>
      </c>
      <c r="I8146" s="124" t="s">
        <v>3013</v>
      </c>
      <c r="J8146" s="124" t="s">
        <v>2</v>
      </c>
      <c r="K8146" s="124" t="s">
        <v>3097</v>
      </c>
      <c r="L8146" s="124" t="s">
        <v>3097</v>
      </c>
      <c r="M8146" s="124" t="s">
        <v>3098</v>
      </c>
      <c r="N8146" s="124" t="s">
        <v>3099</v>
      </c>
      <c r="O8146" s="124" t="s">
        <v>3100</v>
      </c>
      <c r="P8146" s="124" t="s">
        <v>3097</v>
      </c>
      <c r="Q8146" s="126" t="s">
        <v>3101</v>
      </c>
      <c r="R8146" s="35"/>
    </row>
    <row r="8147" spans="1:18" s="38" customFormat="1" x14ac:dyDescent="0.3">
      <c r="A8147" s="128"/>
      <c r="B8147" s="128"/>
      <c r="C8147" s="128"/>
      <c r="D8147" s="128"/>
      <c r="E8147" s="128"/>
      <c r="F8147" s="128"/>
      <c r="G8147" s="128"/>
      <c r="H8147" s="10" t="s">
        <v>0</v>
      </c>
      <c r="I8147" s="103">
        <v>1</v>
      </c>
      <c r="J8147" s="103">
        <v>2</v>
      </c>
      <c r="K8147" s="103">
        <v>3</v>
      </c>
      <c r="L8147" s="103" t="s">
        <v>3</v>
      </c>
      <c r="M8147" s="103">
        <v>5</v>
      </c>
      <c r="N8147" s="103">
        <v>6</v>
      </c>
      <c r="O8147" s="103">
        <v>7</v>
      </c>
      <c r="P8147" s="103" t="s">
        <v>3102</v>
      </c>
      <c r="Q8147" s="103">
        <v>9</v>
      </c>
      <c r="R8147" s="35"/>
    </row>
    <row r="8148" spans="1:18" s="38" customFormat="1" x14ac:dyDescent="0.3">
      <c r="A8148" s="128"/>
      <c r="B8148" s="128"/>
      <c r="C8148" s="128"/>
      <c r="D8148" s="128"/>
      <c r="E8148" s="128"/>
      <c r="F8148" s="128"/>
      <c r="G8148" s="128"/>
      <c r="H8148" s="11" t="s">
        <v>101</v>
      </c>
      <c r="I8148" s="105">
        <f>SUM(I8144)</f>
        <v>3956319</v>
      </c>
      <c r="J8148" s="105">
        <f>SUM(J8144)</f>
        <v>2224429</v>
      </c>
      <c r="K8148" s="105">
        <f>SUM(K8144)</f>
        <v>0</v>
      </c>
      <c r="L8148" s="105">
        <f t="shared" si="2885"/>
        <v>552833</v>
      </c>
      <c r="M8148" s="105">
        <f>SUM(M8144)</f>
        <v>157733</v>
      </c>
      <c r="N8148" s="105">
        <f t="shared" ref="N8148:O8148" si="2902">SUM(N8144)</f>
        <v>193347</v>
      </c>
      <c r="O8148" s="105">
        <f t="shared" si="2902"/>
        <v>201753</v>
      </c>
      <c r="P8148" s="105">
        <f t="shared" si="2887"/>
        <v>552833</v>
      </c>
      <c r="Q8148" s="105">
        <f t="shared" si="2889"/>
        <v>24.852804922072135</v>
      </c>
      <c r="R8148" s="35"/>
    </row>
    <row r="8149" spans="1:18" s="38" customFormat="1" x14ac:dyDescent="0.3">
      <c r="A8149" s="128"/>
      <c r="B8149" s="128"/>
      <c r="C8149" s="128"/>
      <c r="D8149" s="128"/>
      <c r="E8149" s="128"/>
      <c r="F8149" s="128"/>
      <c r="G8149" s="128"/>
      <c r="H8149" s="12" t="s">
        <v>62</v>
      </c>
      <c r="I8149" s="105">
        <f>SUM(I8148)</f>
        <v>3956319</v>
      </c>
      <c r="J8149" s="105">
        <f>SUM(J8148)</f>
        <v>2224429</v>
      </c>
      <c r="K8149" s="105">
        <f>SUM(K8148)</f>
        <v>0</v>
      </c>
      <c r="L8149" s="105">
        <f t="shared" si="2885"/>
        <v>552833</v>
      </c>
      <c r="M8149" s="105">
        <f>SUM(M8148)</f>
        <v>157733</v>
      </c>
      <c r="N8149" s="105">
        <f t="shared" ref="N8149:O8149" si="2903">SUM(N8148)</f>
        <v>193347</v>
      </c>
      <c r="O8149" s="105">
        <f t="shared" si="2903"/>
        <v>201753</v>
      </c>
      <c r="P8149" s="105">
        <f t="shared" si="2887"/>
        <v>552833</v>
      </c>
      <c r="Q8149" s="105">
        <f t="shared" si="2889"/>
        <v>24.852804922072135</v>
      </c>
      <c r="R8149" s="35"/>
    </row>
    <row r="8150" spans="1:18" s="38" customFormat="1" x14ac:dyDescent="0.3">
      <c r="A8150" s="129"/>
      <c r="B8150" s="129"/>
      <c r="C8150" s="129"/>
      <c r="D8150" s="129"/>
      <c r="E8150" s="129"/>
      <c r="F8150" s="129"/>
      <c r="G8150" s="129"/>
      <c r="I8150" s="100"/>
      <c r="J8150" s="100"/>
      <c r="K8150" s="100"/>
      <c r="L8150" s="100"/>
      <c r="M8150" s="100"/>
      <c r="N8150" s="100"/>
      <c r="O8150" s="100"/>
      <c r="P8150" s="100"/>
      <c r="Q8150" s="100"/>
      <c r="R8150" s="35"/>
    </row>
    <row r="8151" spans="1:18" s="38" customFormat="1" ht="15" thickBot="1" x14ac:dyDescent="0.35">
      <c r="A8151" s="81" t="s">
        <v>0</v>
      </c>
      <c r="B8151" s="81" t="s">
        <v>0</v>
      </c>
      <c r="C8151" s="81" t="s">
        <v>0</v>
      </c>
      <c r="D8151" s="81" t="s">
        <v>0</v>
      </c>
      <c r="E8151" s="81" t="s">
        <v>0</v>
      </c>
      <c r="F8151" s="81" t="s">
        <v>0</v>
      </c>
      <c r="G8151" s="81" t="s">
        <v>0</v>
      </c>
      <c r="H8151" s="37" t="s">
        <v>0</v>
      </c>
      <c r="I8151" s="106"/>
      <c r="J8151" s="106"/>
      <c r="K8151" s="106"/>
      <c r="L8151" s="106"/>
      <c r="M8151" s="106"/>
      <c r="N8151" s="106"/>
      <c r="O8151" s="106"/>
      <c r="P8151" s="106"/>
      <c r="Q8151" s="106"/>
      <c r="R8151" s="35"/>
    </row>
    <row r="8152" spans="1:18" s="34" customFormat="1" ht="31.2" thickBot="1" x14ac:dyDescent="0.35">
      <c r="A8152" s="45" t="s">
        <v>112</v>
      </c>
      <c r="B8152" s="45" t="s">
        <v>113</v>
      </c>
      <c r="C8152" s="45" t="s">
        <v>114</v>
      </c>
      <c r="D8152" s="46" t="s">
        <v>0</v>
      </c>
      <c r="E8152" s="45" t="s">
        <v>3014</v>
      </c>
      <c r="F8152" s="45" t="s">
        <v>115</v>
      </c>
      <c r="G8152" s="45" t="s">
        <v>116</v>
      </c>
      <c r="H8152" s="29" t="s">
        <v>1</v>
      </c>
      <c r="I8152" s="124" t="s">
        <v>3013</v>
      </c>
      <c r="J8152" s="124" t="s">
        <v>2</v>
      </c>
      <c r="K8152" s="124" t="s">
        <v>3097</v>
      </c>
      <c r="L8152" s="124" t="s">
        <v>3097</v>
      </c>
      <c r="M8152" s="124" t="s">
        <v>3098</v>
      </c>
      <c r="N8152" s="124" t="s">
        <v>3099</v>
      </c>
      <c r="O8152" s="124" t="s">
        <v>3100</v>
      </c>
      <c r="P8152" s="124" t="s">
        <v>3097</v>
      </c>
      <c r="Q8152" s="126" t="s">
        <v>3101</v>
      </c>
      <c r="R8152" s="35"/>
    </row>
    <row r="8153" spans="1:18" s="38" customFormat="1" x14ac:dyDescent="0.3">
      <c r="A8153" s="50" t="s">
        <v>0</v>
      </c>
      <c r="B8153" s="50" t="s">
        <v>0</v>
      </c>
      <c r="C8153" s="50" t="s">
        <v>0</v>
      </c>
      <c r="D8153" s="51" t="s">
        <v>0</v>
      </c>
      <c r="E8153" s="51" t="s">
        <v>0</v>
      </c>
      <c r="F8153" s="86" t="s">
        <v>0</v>
      </c>
      <c r="G8153" s="87" t="s">
        <v>0</v>
      </c>
      <c r="H8153" s="8" t="s">
        <v>0</v>
      </c>
      <c r="I8153" s="103">
        <v>1</v>
      </c>
      <c r="J8153" s="103">
        <v>2</v>
      </c>
      <c r="K8153" s="103">
        <v>3</v>
      </c>
      <c r="L8153" s="103" t="s">
        <v>3</v>
      </c>
      <c r="M8153" s="103">
        <v>5</v>
      </c>
      <c r="N8153" s="103">
        <v>6</v>
      </c>
      <c r="O8153" s="103">
        <v>7</v>
      </c>
      <c r="P8153" s="103" t="s">
        <v>3102</v>
      </c>
      <c r="Q8153" s="103">
        <v>9</v>
      </c>
      <c r="R8153" s="35"/>
    </row>
    <row r="8154" spans="1:18" s="38" customFormat="1" x14ac:dyDescent="0.3">
      <c r="A8154" s="41">
        <v>35</v>
      </c>
      <c r="B8154" s="41" t="s">
        <v>154</v>
      </c>
      <c r="C8154" s="40" t="s">
        <v>995</v>
      </c>
      <c r="D8154" s="40">
        <v>35020013</v>
      </c>
      <c r="E8154" s="52" t="s">
        <v>0</v>
      </c>
      <c r="F8154" s="52" t="s">
        <v>0</v>
      </c>
      <c r="G8154" s="52" t="s">
        <v>0</v>
      </c>
      <c r="H8154" s="16" t="s">
        <v>2012</v>
      </c>
      <c r="I8154" s="102"/>
      <c r="J8154" s="102"/>
      <c r="K8154" s="102"/>
      <c r="L8154" s="102">
        <f t="shared" si="2885"/>
        <v>0</v>
      </c>
      <c r="M8154" s="102">
        <v>0</v>
      </c>
      <c r="N8154" s="102"/>
      <c r="O8154" s="102"/>
      <c r="P8154" s="102">
        <f t="shared" si="2887"/>
        <v>0</v>
      </c>
      <c r="Q8154" s="102" t="str">
        <f t="shared" si="2889"/>
        <v>-</v>
      </c>
      <c r="R8154" s="35"/>
    </row>
    <row r="8155" spans="1:18" s="34" customFormat="1" ht="20.399999999999999" x14ac:dyDescent="0.3">
      <c r="A8155" s="43" t="s">
        <v>0</v>
      </c>
      <c r="B8155" s="43" t="s">
        <v>0</v>
      </c>
      <c r="C8155" s="43" t="s">
        <v>0</v>
      </c>
      <c r="D8155" s="49" t="s">
        <v>0</v>
      </c>
      <c r="E8155" s="49" t="s">
        <v>0</v>
      </c>
      <c r="F8155" s="49" t="s">
        <v>0</v>
      </c>
      <c r="G8155" s="49" t="s">
        <v>0</v>
      </c>
      <c r="H8155" s="21" t="s">
        <v>26</v>
      </c>
      <c r="I8155" s="112">
        <f>SUM(I8156,I8164,I8166)</f>
        <v>3387045</v>
      </c>
      <c r="J8155" s="112">
        <f>SUM(J8156,J8164,J8166)</f>
        <v>3188345</v>
      </c>
      <c r="K8155" s="112">
        <f>SUM(K8156,K8164,K8166)</f>
        <v>0</v>
      </c>
      <c r="L8155" s="112">
        <f t="shared" si="2885"/>
        <v>782086</v>
      </c>
      <c r="M8155" s="112">
        <f>SUM(M8156,M8164,M8166)</f>
        <v>252680</v>
      </c>
      <c r="N8155" s="112">
        <f t="shared" ref="N8155:O8155" si="2904">SUM(N8156,N8164,N8166)</f>
        <v>266043</v>
      </c>
      <c r="O8155" s="112">
        <f t="shared" si="2904"/>
        <v>263363</v>
      </c>
      <c r="P8155" s="112">
        <f t="shared" si="2887"/>
        <v>782086</v>
      </c>
      <c r="Q8155" s="112">
        <f t="shared" si="2889"/>
        <v>24.52952864260298</v>
      </c>
      <c r="R8155" s="35"/>
    </row>
    <row r="8156" spans="1:18" s="38" customFormat="1" x14ac:dyDescent="0.3">
      <c r="A8156" s="40">
        <v>35</v>
      </c>
      <c r="B8156" s="40" t="s">
        <v>154</v>
      </c>
      <c r="C8156" s="40" t="s">
        <v>995</v>
      </c>
      <c r="D8156" s="40">
        <v>35020013</v>
      </c>
      <c r="E8156" s="52" t="s">
        <v>119</v>
      </c>
      <c r="F8156" s="52" t="s">
        <v>0</v>
      </c>
      <c r="G8156" s="52" t="s">
        <v>0</v>
      </c>
      <c r="H8156" s="16" t="s">
        <v>5</v>
      </c>
      <c r="I8156" s="104">
        <f>SUM(I8157,I8158)</f>
        <v>2834145</v>
      </c>
      <c r="J8156" s="104">
        <f>SUM(J8157,J8158)</f>
        <v>2803145</v>
      </c>
      <c r="K8156" s="104">
        <f>SUM(K8157,K8158)</f>
        <v>0</v>
      </c>
      <c r="L8156" s="104">
        <f t="shared" si="2885"/>
        <v>691956</v>
      </c>
      <c r="M8156" s="104">
        <f>SUM(M8157,M8158)</f>
        <v>229570</v>
      </c>
      <c r="N8156" s="104">
        <f t="shared" ref="N8156:O8156" si="2905">SUM(N8157,N8158)</f>
        <v>231443</v>
      </c>
      <c r="O8156" s="104">
        <f t="shared" si="2905"/>
        <v>230943</v>
      </c>
      <c r="P8156" s="104">
        <f t="shared" si="2887"/>
        <v>691956</v>
      </c>
      <c r="Q8156" s="104">
        <f t="shared" si="2889"/>
        <v>24.684987754825382</v>
      </c>
      <c r="R8156" s="35"/>
    </row>
    <row r="8157" spans="1:18" s="38" customFormat="1" x14ac:dyDescent="0.3">
      <c r="A8157" s="40">
        <v>35</v>
      </c>
      <c r="B8157" s="40" t="s">
        <v>154</v>
      </c>
      <c r="C8157" s="40" t="s">
        <v>995</v>
      </c>
      <c r="D8157" s="40">
        <v>35020013</v>
      </c>
      <c r="E8157" s="88" t="s">
        <v>3015</v>
      </c>
      <c r="F8157" s="40"/>
      <c r="G8157" s="81" t="s">
        <v>3073</v>
      </c>
      <c r="H8157" s="36" t="s">
        <v>6</v>
      </c>
      <c r="I8157" s="102">
        <v>2601082</v>
      </c>
      <c r="J8157" s="102">
        <v>2570082</v>
      </c>
      <c r="K8157" s="102"/>
      <c r="L8157" s="102">
        <f t="shared" si="2885"/>
        <v>643616</v>
      </c>
      <c r="M8157" s="102">
        <v>213616</v>
      </c>
      <c r="N8157" s="102">
        <v>215000</v>
      </c>
      <c r="O8157" s="102">
        <v>215000</v>
      </c>
      <c r="P8157" s="102">
        <f t="shared" si="2887"/>
        <v>643616</v>
      </c>
      <c r="Q8157" s="102">
        <f t="shared" si="2889"/>
        <v>25.042625099121352</v>
      </c>
      <c r="R8157" s="35"/>
    </row>
    <row r="8158" spans="1:18" s="38" customFormat="1" x14ac:dyDescent="0.3">
      <c r="A8158" s="41">
        <v>35</v>
      </c>
      <c r="B8158" s="41" t="s">
        <v>154</v>
      </c>
      <c r="C8158" s="41" t="s">
        <v>995</v>
      </c>
      <c r="D8158" s="41">
        <v>35020013</v>
      </c>
      <c r="E8158" s="41" t="s">
        <v>120</v>
      </c>
      <c r="F8158" s="40" t="s">
        <v>0</v>
      </c>
      <c r="G8158" s="81" t="s">
        <v>0</v>
      </c>
      <c r="H8158" s="16" t="s">
        <v>7</v>
      </c>
      <c r="I8158" s="104">
        <f>SUM(I8159:I8163)</f>
        <v>233063</v>
      </c>
      <c r="J8158" s="104">
        <f>SUM(J8159:J8163)</f>
        <v>233063</v>
      </c>
      <c r="K8158" s="104">
        <f>SUM(K8159:K8163)</f>
        <v>0</v>
      </c>
      <c r="L8158" s="104">
        <f t="shared" si="2885"/>
        <v>48340</v>
      </c>
      <c r="M8158" s="104">
        <f>SUM(M8159:M8163)</f>
        <v>15954</v>
      </c>
      <c r="N8158" s="104">
        <f t="shared" ref="N8158:O8158" si="2906">SUM(N8159:N8163)</f>
        <v>16443</v>
      </c>
      <c r="O8158" s="104">
        <f t="shared" si="2906"/>
        <v>15943</v>
      </c>
      <c r="P8158" s="104">
        <f t="shared" si="2887"/>
        <v>48340</v>
      </c>
      <c r="Q8158" s="104">
        <f t="shared" si="2889"/>
        <v>20.741172987561303</v>
      </c>
      <c r="R8158" s="35"/>
    </row>
    <row r="8159" spans="1:18" s="38" customFormat="1" x14ac:dyDescent="0.3">
      <c r="A8159" s="40">
        <v>35</v>
      </c>
      <c r="B8159" s="40" t="s">
        <v>154</v>
      </c>
      <c r="C8159" s="40" t="s">
        <v>995</v>
      </c>
      <c r="D8159" s="40">
        <v>35020013</v>
      </c>
      <c r="E8159" s="88" t="s">
        <v>3016</v>
      </c>
      <c r="F8159" s="40" t="s">
        <v>2879</v>
      </c>
      <c r="G8159" s="81" t="s">
        <v>3073</v>
      </c>
      <c r="H8159" s="36" t="s">
        <v>9</v>
      </c>
      <c r="I8159" s="102">
        <v>43142</v>
      </c>
      <c r="J8159" s="102">
        <v>43142</v>
      </c>
      <c r="K8159" s="102"/>
      <c r="L8159" s="102">
        <f t="shared" si="2885"/>
        <v>11906</v>
      </c>
      <c r="M8159" s="102">
        <v>4020</v>
      </c>
      <c r="N8159" s="102">
        <v>3943</v>
      </c>
      <c r="O8159" s="102">
        <v>3943</v>
      </c>
      <c r="P8159" s="102">
        <f t="shared" si="2887"/>
        <v>11906</v>
      </c>
      <c r="Q8159" s="102">
        <f t="shared" si="2889"/>
        <v>27.597237031199295</v>
      </c>
      <c r="R8159" s="35"/>
    </row>
    <row r="8160" spans="1:18" s="38" customFormat="1" x14ac:dyDescent="0.3">
      <c r="A8160" s="40">
        <v>35</v>
      </c>
      <c r="B8160" s="40" t="s">
        <v>154</v>
      </c>
      <c r="C8160" s="40" t="s">
        <v>995</v>
      </c>
      <c r="D8160" s="40">
        <v>35020013</v>
      </c>
      <c r="E8160" s="88" t="s">
        <v>3016</v>
      </c>
      <c r="F8160" s="40" t="s">
        <v>2880</v>
      </c>
      <c r="G8160" s="81" t="s">
        <v>3073</v>
      </c>
      <c r="H8160" s="36" t="s">
        <v>12</v>
      </c>
      <c r="I8160" s="102">
        <v>143301</v>
      </c>
      <c r="J8160" s="102">
        <v>143301</v>
      </c>
      <c r="K8160" s="102"/>
      <c r="L8160" s="102">
        <f t="shared" ref="L8160:L8223" si="2907">SUM(M8160:O8160)</f>
        <v>36434</v>
      </c>
      <c r="M8160" s="102">
        <v>11934</v>
      </c>
      <c r="N8160" s="102">
        <v>12500</v>
      </c>
      <c r="O8160" s="102">
        <v>12000</v>
      </c>
      <c r="P8160" s="102">
        <f t="shared" si="2887"/>
        <v>36434</v>
      </c>
      <c r="Q8160" s="102">
        <f t="shared" si="2889"/>
        <v>25.42480513045966</v>
      </c>
      <c r="R8160" s="35"/>
    </row>
    <row r="8161" spans="1:18" s="38" customFormat="1" x14ac:dyDescent="0.3">
      <c r="A8161" s="40">
        <v>35</v>
      </c>
      <c r="B8161" s="40" t="s">
        <v>154</v>
      </c>
      <c r="C8161" s="40" t="s">
        <v>995</v>
      </c>
      <c r="D8161" s="40">
        <v>35020013</v>
      </c>
      <c r="E8161" s="88" t="s">
        <v>3016</v>
      </c>
      <c r="F8161" s="40" t="s">
        <v>2881</v>
      </c>
      <c r="G8161" s="81" t="s">
        <v>3073</v>
      </c>
      <c r="H8161" s="36" t="s">
        <v>10</v>
      </c>
      <c r="I8161" s="102">
        <v>33300</v>
      </c>
      <c r="J8161" s="102">
        <v>33300</v>
      </c>
      <c r="K8161" s="102"/>
      <c r="L8161" s="102">
        <f t="shared" si="2907"/>
        <v>0</v>
      </c>
      <c r="M8161" s="102">
        <v>0</v>
      </c>
      <c r="N8161" s="102"/>
      <c r="O8161" s="102"/>
      <c r="P8161" s="102">
        <f t="shared" si="2887"/>
        <v>0</v>
      </c>
      <c r="Q8161" s="102">
        <f t="shared" si="2889"/>
        <v>0</v>
      </c>
      <c r="R8161" s="35"/>
    </row>
    <row r="8162" spans="1:18" s="74" customFormat="1" x14ac:dyDescent="0.3">
      <c r="A8162" s="40">
        <v>35</v>
      </c>
      <c r="B8162" s="40" t="s">
        <v>154</v>
      </c>
      <c r="C8162" s="40" t="s">
        <v>995</v>
      </c>
      <c r="D8162" s="40">
        <v>35020013</v>
      </c>
      <c r="E8162" s="88" t="s">
        <v>3016</v>
      </c>
      <c r="F8162" s="40" t="s">
        <v>2882</v>
      </c>
      <c r="G8162" s="81" t="s">
        <v>3073</v>
      </c>
      <c r="H8162" s="73" t="s">
        <v>8</v>
      </c>
      <c r="I8162" s="102">
        <v>0</v>
      </c>
      <c r="J8162" s="102"/>
      <c r="K8162" s="102"/>
      <c r="L8162" s="102">
        <f t="shared" si="2907"/>
        <v>0</v>
      </c>
      <c r="M8162" s="102">
        <v>0</v>
      </c>
      <c r="N8162" s="102"/>
      <c r="O8162" s="102"/>
      <c r="P8162" s="102">
        <f t="shared" si="2887"/>
        <v>0</v>
      </c>
      <c r="Q8162" s="102" t="str">
        <f t="shared" si="2889"/>
        <v>-</v>
      </c>
      <c r="R8162" s="35"/>
    </row>
    <row r="8163" spans="1:18" s="38" customFormat="1" x14ac:dyDescent="0.3">
      <c r="A8163" s="40">
        <v>35</v>
      </c>
      <c r="B8163" s="40" t="s">
        <v>154</v>
      </c>
      <c r="C8163" s="40" t="s">
        <v>995</v>
      </c>
      <c r="D8163" s="40">
        <v>35020013</v>
      </c>
      <c r="E8163" s="88" t="s">
        <v>3016</v>
      </c>
      <c r="F8163" s="40" t="s">
        <v>2883</v>
      </c>
      <c r="G8163" s="81" t="s">
        <v>3073</v>
      </c>
      <c r="H8163" s="36" t="s">
        <v>11</v>
      </c>
      <c r="I8163" s="102">
        <v>13320</v>
      </c>
      <c r="J8163" s="102">
        <v>13320</v>
      </c>
      <c r="K8163" s="102"/>
      <c r="L8163" s="102">
        <f t="shared" si="2907"/>
        <v>0</v>
      </c>
      <c r="M8163" s="102">
        <v>0</v>
      </c>
      <c r="N8163" s="102"/>
      <c r="O8163" s="102"/>
      <c r="P8163" s="102">
        <f t="shared" ref="P8163:P8226" si="2908">K8163+L8163</f>
        <v>0</v>
      </c>
      <c r="Q8163" s="102">
        <f t="shared" si="2889"/>
        <v>0</v>
      </c>
      <c r="R8163" s="35"/>
    </row>
    <row r="8164" spans="1:18" s="38" customFormat="1" x14ac:dyDescent="0.3">
      <c r="A8164" s="40">
        <v>35</v>
      </c>
      <c r="B8164" s="40" t="s">
        <v>154</v>
      </c>
      <c r="C8164" s="40" t="s">
        <v>995</v>
      </c>
      <c r="D8164" s="40">
        <v>35020013</v>
      </c>
      <c r="E8164" s="52" t="s">
        <v>124</v>
      </c>
      <c r="F8164" s="52" t="s">
        <v>0</v>
      </c>
      <c r="G8164" s="52" t="s">
        <v>0</v>
      </c>
      <c r="H8164" s="16" t="s">
        <v>14</v>
      </c>
      <c r="I8164" s="104">
        <f>SUM(I8165)</f>
        <v>289100</v>
      </c>
      <c r="J8164" s="104">
        <f>SUM(J8165)</f>
        <v>285000</v>
      </c>
      <c r="K8164" s="104">
        <f>SUM(K8165)</f>
        <v>0</v>
      </c>
      <c r="L8164" s="104">
        <f t="shared" si="2907"/>
        <v>72431</v>
      </c>
      <c r="M8164" s="104">
        <f>SUM(M8165)</f>
        <v>22431</v>
      </c>
      <c r="N8164" s="104">
        <f t="shared" ref="N8164:O8164" si="2909">SUM(N8165)</f>
        <v>26000</v>
      </c>
      <c r="O8164" s="104">
        <f t="shared" si="2909"/>
        <v>24000</v>
      </c>
      <c r="P8164" s="104">
        <f t="shared" si="2908"/>
        <v>72431</v>
      </c>
      <c r="Q8164" s="104">
        <f t="shared" si="2889"/>
        <v>25.414385964912277</v>
      </c>
      <c r="R8164" s="35"/>
    </row>
    <row r="8165" spans="1:18" s="38" customFormat="1" x14ac:dyDescent="0.3">
      <c r="A8165" s="40">
        <v>35</v>
      </c>
      <c r="B8165" s="40" t="s">
        <v>154</v>
      </c>
      <c r="C8165" s="40" t="s">
        <v>995</v>
      </c>
      <c r="D8165" s="40">
        <v>35020013</v>
      </c>
      <c r="E8165" s="88" t="s">
        <v>3017</v>
      </c>
      <c r="F8165" s="40"/>
      <c r="G8165" s="81" t="s">
        <v>3073</v>
      </c>
      <c r="H8165" s="36" t="s">
        <v>15</v>
      </c>
      <c r="I8165" s="102">
        <v>289100</v>
      </c>
      <c r="J8165" s="102">
        <v>285000</v>
      </c>
      <c r="K8165" s="102"/>
      <c r="L8165" s="102">
        <f t="shared" si="2907"/>
        <v>72431</v>
      </c>
      <c r="M8165" s="102">
        <v>22431</v>
      </c>
      <c r="N8165" s="102">
        <v>26000</v>
      </c>
      <c r="O8165" s="102">
        <v>24000</v>
      </c>
      <c r="P8165" s="102">
        <f t="shared" si="2908"/>
        <v>72431</v>
      </c>
      <c r="Q8165" s="102">
        <f t="shared" si="2889"/>
        <v>25.414385964912277</v>
      </c>
      <c r="R8165" s="35"/>
    </row>
    <row r="8166" spans="1:18" s="38" customFormat="1" x14ac:dyDescent="0.3">
      <c r="A8166" s="40">
        <v>35</v>
      </c>
      <c r="B8166" s="40" t="s">
        <v>154</v>
      </c>
      <c r="C8166" s="40" t="s">
        <v>995</v>
      </c>
      <c r="D8166" s="40">
        <v>35020013</v>
      </c>
      <c r="E8166" s="52" t="s">
        <v>125</v>
      </c>
      <c r="F8166" s="52" t="s">
        <v>0</v>
      </c>
      <c r="G8166" s="52" t="s">
        <v>0</v>
      </c>
      <c r="H8166" s="16" t="s">
        <v>16</v>
      </c>
      <c r="I8166" s="104">
        <f>SUM(I8167:I8175)</f>
        <v>263800</v>
      </c>
      <c r="J8166" s="104">
        <f>SUM(J8167:J8175)</f>
        <v>100200</v>
      </c>
      <c r="K8166" s="104">
        <f>SUM(K8167:K8175)</f>
        <v>0</v>
      </c>
      <c r="L8166" s="104">
        <f t="shared" si="2907"/>
        <v>17699</v>
      </c>
      <c r="M8166" s="104">
        <f>SUM(M8167:M8175)</f>
        <v>679</v>
      </c>
      <c r="N8166" s="104">
        <f t="shared" ref="N8166:O8166" si="2910">SUM(N8167:N8175)</f>
        <v>8600</v>
      </c>
      <c r="O8166" s="104">
        <f t="shared" si="2910"/>
        <v>8420</v>
      </c>
      <c r="P8166" s="104">
        <f t="shared" si="2908"/>
        <v>17699</v>
      </c>
      <c r="Q8166" s="104">
        <f t="shared" si="2889"/>
        <v>17.663672654690618</v>
      </c>
      <c r="R8166" s="35"/>
    </row>
    <row r="8167" spans="1:18" s="38" customFormat="1" x14ac:dyDescent="0.3">
      <c r="A8167" s="40">
        <v>35</v>
      </c>
      <c r="B8167" s="40" t="s">
        <v>154</v>
      </c>
      <c r="C8167" s="40" t="s">
        <v>995</v>
      </c>
      <c r="D8167" s="40">
        <v>35020013</v>
      </c>
      <c r="E8167" s="88" t="s">
        <v>3018</v>
      </c>
      <c r="F8167" s="40"/>
      <c r="G8167" s="81" t="s">
        <v>3073</v>
      </c>
      <c r="H8167" s="36" t="s">
        <v>17</v>
      </c>
      <c r="I8167" s="102">
        <v>3500</v>
      </c>
      <c r="J8167" s="102">
        <v>0</v>
      </c>
      <c r="K8167" s="102"/>
      <c r="L8167" s="102">
        <f t="shared" si="2907"/>
        <v>0</v>
      </c>
      <c r="M8167" s="102">
        <v>0</v>
      </c>
      <c r="N8167" s="102"/>
      <c r="O8167" s="102"/>
      <c r="P8167" s="102">
        <f t="shared" si="2908"/>
        <v>0</v>
      </c>
      <c r="Q8167" s="102" t="str">
        <f t="shared" ref="Q8167:Q8230" si="2911">IF(J8167=0,"-",P8167/J8167*100)</f>
        <v>-</v>
      </c>
      <c r="R8167" s="35"/>
    </row>
    <row r="8168" spans="1:18" s="38" customFormat="1" x14ac:dyDescent="0.3">
      <c r="A8168" s="40">
        <v>35</v>
      </c>
      <c r="B8168" s="40" t="s">
        <v>154</v>
      </c>
      <c r="C8168" s="40" t="s">
        <v>995</v>
      </c>
      <c r="D8168" s="40">
        <v>35020013</v>
      </c>
      <c r="E8168" s="88" t="s">
        <v>3031</v>
      </c>
      <c r="F8168" s="40"/>
      <c r="G8168" s="81" t="s">
        <v>3073</v>
      </c>
      <c r="H8168" s="36" t="s">
        <v>18</v>
      </c>
      <c r="I8168" s="102">
        <v>52500</v>
      </c>
      <c r="J8168" s="102">
        <v>52500</v>
      </c>
      <c r="K8168" s="102"/>
      <c r="L8168" s="102">
        <f t="shared" si="2907"/>
        <v>8750</v>
      </c>
      <c r="M8168" s="102">
        <v>0</v>
      </c>
      <c r="N8168" s="102">
        <v>4375</v>
      </c>
      <c r="O8168" s="102">
        <v>4375</v>
      </c>
      <c r="P8168" s="102">
        <f t="shared" si="2908"/>
        <v>8750</v>
      </c>
      <c r="Q8168" s="102">
        <f t="shared" si="2911"/>
        <v>16.666666666666664</v>
      </c>
      <c r="R8168" s="35"/>
    </row>
    <row r="8169" spans="1:18" s="38" customFormat="1" x14ac:dyDescent="0.3">
      <c r="A8169" s="40">
        <v>35</v>
      </c>
      <c r="B8169" s="40" t="s">
        <v>154</v>
      </c>
      <c r="C8169" s="40" t="s">
        <v>995</v>
      </c>
      <c r="D8169" s="40">
        <v>35020013</v>
      </c>
      <c r="E8169" s="88" t="s">
        <v>3032</v>
      </c>
      <c r="F8169" s="40"/>
      <c r="G8169" s="81" t="s">
        <v>3073</v>
      </c>
      <c r="H8169" s="36" t="s">
        <v>19</v>
      </c>
      <c r="I8169" s="102">
        <v>7500</v>
      </c>
      <c r="J8169" s="102">
        <v>7500</v>
      </c>
      <c r="K8169" s="102"/>
      <c r="L8169" s="102">
        <f t="shared" si="2907"/>
        <v>1250</v>
      </c>
      <c r="M8169" s="102">
        <v>0</v>
      </c>
      <c r="N8169" s="102">
        <v>625</v>
      </c>
      <c r="O8169" s="102">
        <v>625</v>
      </c>
      <c r="P8169" s="102">
        <f t="shared" si="2908"/>
        <v>1250</v>
      </c>
      <c r="Q8169" s="102">
        <f t="shared" si="2911"/>
        <v>16.666666666666664</v>
      </c>
      <c r="R8169" s="35"/>
    </row>
    <row r="8170" spans="1:18" s="38" customFormat="1" x14ac:dyDescent="0.3">
      <c r="A8170" s="40">
        <v>35</v>
      </c>
      <c r="B8170" s="40" t="s">
        <v>154</v>
      </c>
      <c r="C8170" s="40" t="s">
        <v>995</v>
      </c>
      <c r="D8170" s="40">
        <v>35020013</v>
      </c>
      <c r="E8170" s="88" t="s">
        <v>3026</v>
      </c>
      <c r="F8170" s="40"/>
      <c r="G8170" s="81" t="s">
        <v>3073</v>
      </c>
      <c r="H8170" s="36" t="s">
        <v>20</v>
      </c>
      <c r="I8170" s="102">
        <v>45000</v>
      </c>
      <c r="J8170" s="102">
        <v>0</v>
      </c>
      <c r="K8170" s="102"/>
      <c r="L8170" s="102">
        <f t="shared" si="2907"/>
        <v>0</v>
      </c>
      <c r="M8170" s="102">
        <v>0</v>
      </c>
      <c r="N8170" s="102"/>
      <c r="O8170" s="102"/>
      <c r="P8170" s="102">
        <f t="shared" si="2908"/>
        <v>0</v>
      </c>
      <c r="Q8170" s="102" t="str">
        <f t="shared" si="2911"/>
        <v>-</v>
      </c>
      <c r="R8170" s="35"/>
    </row>
    <row r="8171" spans="1:18" s="38" customFormat="1" x14ac:dyDescent="0.3">
      <c r="A8171" s="40">
        <v>35</v>
      </c>
      <c r="B8171" s="40" t="s">
        <v>154</v>
      </c>
      <c r="C8171" s="40" t="s">
        <v>995</v>
      </c>
      <c r="D8171" s="40">
        <v>35020013</v>
      </c>
      <c r="E8171" s="88" t="s">
        <v>3033</v>
      </c>
      <c r="F8171" s="40"/>
      <c r="G8171" s="81" t="s">
        <v>3073</v>
      </c>
      <c r="H8171" s="36" t="s">
        <v>21</v>
      </c>
      <c r="I8171" s="102">
        <v>0</v>
      </c>
      <c r="J8171" s="102">
        <v>0</v>
      </c>
      <c r="K8171" s="102"/>
      <c r="L8171" s="102">
        <f t="shared" si="2907"/>
        <v>0</v>
      </c>
      <c r="M8171" s="102">
        <v>0</v>
      </c>
      <c r="N8171" s="102"/>
      <c r="O8171" s="102"/>
      <c r="P8171" s="102">
        <f t="shared" si="2908"/>
        <v>0</v>
      </c>
      <c r="Q8171" s="102" t="str">
        <f t="shared" si="2911"/>
        <v>-</v>
      </c>
      <c r="R8171" s="35"/>
    </row>
    <row r="8172" spans="1:18" s="38" customFormat="1" x14ac:dyDescent="0.3">
      <c r="A8172" s="40">
        <v>35</v>
      </c>
      <c r="B8172" s="40" t="s">
        <v>154</v>
      </c>
      <c r="C8172" s="40" t="s">
        <v>995</v>
      </c>
      <c r="D8172" s="40">
        <v>35020013</v>
      </c>
      <c r="E8172" s="88" t="s">
        <v>3034</v>
      </c>
      <c r="F8172" s="40"/>
      <c r="G8172" s="81" t="s">
        <v>3073</v>
      </c>
      <c r="H8172" s="36" t="s">
        <v>22</v>
      </c>
      <c r="I8172" s="102">
        <v>0</v>
      </c>
      <c r="J8172" s="102">
        <v>0</v>
      </c>
      <c r="K8172" s="102"/>
      <c r="L8172" s="102">
        <f t="shared" si="2907"/>
        <v>0</v>
      </c>
      <c r="M8172" s="102">
        <v>0</v>
      </c>
      <c r="N8172" s="102"/>
      <c r="O8172" s="102"/>
      <c r="P8172" s="102">
        <f t="shared" si="2908"/>
        <v>0</v>
      </c>
      <c r="Q8172" s="102" t="str">
        <f t="shared" si="2911"/>
        <v>-</v>
      </c>
      <c r="R8172" s="35"/>
    </row>
    <row r="8173" spans="1:18" s="38" customFormat="1" x14ac:dyDescent="0.3">
      <c r="A8173" s="40">
        <v>35</v>
      </c>
      <c r="B8173" s="40" t="s">
        <v>154</v>
      </c>
      <c r="C8173" s="40" t="s">
        <v>995</v>
      </c>
      <c r="D8173" s="40">
        <v>35020013</v>
      </c>
      <c r="E8173" s="88" t="s">
        <v>3035</v>
      </c>
      <c r="F8173" s="40"/>
      <c r="G8173" s="81" t="s">
        <v>3073</v>
      </c>
      <c r="H8173" s="36" t="s">
        <v>23</v>
      </c>
      <c r="I8173" s="102">
        <v>31250</v>
      </c>
      <c r="J8173" s="102">
        <v>11250</v>
      </c>
      <c r="K8173" s="102"/>
      <c r="L8173" s="102">
        <f t="shared" si="2907"/>
        <v>1876</v>
      </c>
      <c r="M8173" s="102">
        <v>0</v>
      </c>
      <c r="N8173" s="102">
        <v>938</v>
      </c>
      <c r="O8173" s="102">
        <v>938</v>
      </c>
      <c r="P8173" s="102">
        <f t="shared" si="2908"/>
        <v>1876</v>
      </c>
      <c r="Q8173" s="102">
        <f t="shared" si="2911"/>
        <v>16.675555555555555</v>
      </c>
      <c r="R8173" s="35"/>
    </row>
    <row r="8174" spans="1:18" s="38" customFormat="1" x14ac:dyDescent="0.3">
      <c r="A8174" s="40">
        <v>35</v>
      </c>
      <c r="B8174" s="40" t="s">
        <v>154</v>
      </c>
      <c r="C8174" s="40" t="s">
        <v>995</v>
      </c>
      <c r="D8174" s="40">
        <v>35020013</v>
      </c>
      <c r="E8174" s="88" t="s">
        <v>3036</v>
      </c>
      <c r="F8174" s="40"/>
      <c r="G8174" s="81" t="s">
        <v>3073</v>
      </c>
      <c r="H8174" s="36" t="s">
        <v>24</v>
      </c>
      <c r="I8174" s="102">
        <v>100</v>
      </c>
      <c r="J8174" s="102">
        <v>0</v>
      </c>
      <c r="K8174" s="102"/>
      <c r="L8174" s="102">
        <f t="shared" si="2907"/>
        <v>0</v>
      </c>
      <c r="M8174" s="102">
        <v>0</v>
      </c>
      <c r="N8174" s="102"/>
      <c r="O8174" s="102"/>
      <c r="P8174" s="102">
        <f t="shared" si="2908"/>
        <v>0</v>
      </c>
      <c r="Q8174" s="102" t="str">
        <f t="shared" si="2911"/>
        <v>-</v>
      </c>
      <c r="R8174" s="35"/>
    </row>
    <row r="8175" spans="1:18" s="38" customFormat="1" x14ac:dyDescent="0.3">
      <c r="A8175" s="41">
        <v>35</v>
      </c>
      <c r="B8175" s="41" t="s">
        <v>154</v>
      </c>
      <c r="C8175" s="41" t="s">
        <v>995</v>
      </c>
      <c r="D8175" s="41">
        <v>35020013</v>
      </c>
      <c r="E8175" s="41" t="s">
        <v>127</v>
      </c>
      <c r="F8175" s="40" t="s">
        <v>0</v>
      </c>
      <c r="G8175" s="81" t="s">
        <v>0</v>
      </c>
      <c r="H8175" s="16" t="s">
        <v>25</v>
      </c>
      <c r="I8175" s="104">
        <f>SUM(I8176:I8178)</f>
        <v>123950</v>
      </c>
      <c r="J8175" s="104">
        <f>SUM(J8176:J8178)</f>
        <v>28950</v>
      </c>
      <c r="K8175" s="104">
        <f>SUM(K8176:K8178)</f>
        <v>0</v>
      </c>
      <c r="L8175" s="104">
        <f t="shared" si="2907"/>
        <v>5823</v>
      </c>
      <c r="M8175" s="104">
        <f>SUM(M8176:M8178)</f>
        <v>679</v>
      </c>
      <c r="N8175" s="104">
        <f t="shared" ref="N8175:O8175" si="2912">SUM(N8176:N8178)</f>
        <v>2662</v>
      </c>
      <c r="O8175" s="104">
        <f t="shared" si="2912"/>
        <v>2482</v>
      </c>
      <c r="P8175" s="104">
        <f t="shared" si="2908"/>
        <v>5823</v>
      </c>
      <c r="Q8175" s="104">
        <f t="shared" si="2911"/>
        <v>20.1139896373057</v>
      </c>
      <c r="R8175" s="35"/>
    </row>
    <row r="8176" spans="1:18" s="38" customFormat="1" x14ac:dyDescent="0.3">
      <c r="A8176" s="40">
        <v>35</v>
      </c>
      <c r="B8176" s="40" t="s">
        <v>154</v>
      </c>
      <c r="C8176" s="40" t="s">
        <v>995</v>
      </c>
      <c r="D8176" s="40">
        <v>35020013</v>
      </c>
      <c r="E8176" s="88" t="s">
        <v>3019</v>
      </c>
      <c r="F8176" s="40"/>
      <c r="G8176" s="81" t="s">
        <v>3073</v>
      </c>
      <c r="H8176" s="36" t="s">
        <v>25</v>
      </c>
      <c r="I8176" s="102">
        <v>106150</v>
      </c>
      <c r="J8176" s="102">
        <v>11150</v>
      </c>
      <c r="K8176" s="102"/>
      <c r="L8176" s="102">
        <f t="shared" si="2907"/>
        <v>1858</v>
      </c>
      <c r="M8176" s="102">
        <v>0</v>
      </c>
      <c r="N8176" s="102">
        <v>929</v>
      </c>
      <c r="O8176" s="102">
        <v>929</v>
      </c>
      <c r="P8176" s="102">
        <f t="shared" si="2908"/>
        <v>1858</v>
      </c>
      <c r="Q8176" s="102">
        <f t="shared" si="2911"/>
        <v>16.663677130044842</v>
      </c>
      <c r="R8176" s="35"/>
    </row>
    <row r="8177" spans="1:18" s="38" customFormat="1" x14ac:dyDescent="0.3">
      <c r="A8177" s="40">
        <v>35</v>
      </c>
      <c r="B8177" s="40" t="s">
        <v>154</v>
      </c>
      <c r="C8177" s="40" t="s">
        <v>995</v>
      </c>
      <c r="D8177" s="40">
        <v>35020013</v>
      </c>
      <c r="E8177" s="88" t="s">
        <v>3019</v>
      </c>
      <c r="F8177" s="40" t="s">
        <v>2884</v>
      </c>
      <c r="G8177" s="81" t="s">
        <v>3073</v>
      </c>
      <c r="H8177" s="36" t="s">
        <v>135</v>
      </c>
      <c r="I8177" s="102">
        <v>7800</v>
      </c>
      <c r="J8177" s="102">
        <v>7800</v>
      </c>
      <c r="K8177" s="102"/>
      <c r="L8177" s="102">
        <f t="shared" si="2907"/>
        <v>2299</v>
      </c>
      <c r="M8177" s="102">
        <v>679</v>
      </c>
      <c r="N8177" s="102">
        <v>900</v>
      </c>
      <c r="O8177" s="102">
        <v>720</v>
      </c>
      <c r="P8177" s="102">
        <f t="shared" si="2908"/>
        <v>2299</v>
      </c>
      <c r="Q8177" s="102">
        <f t="shared" si="2911"/>
        <v>29.474358974358971</v>
      </c>
      <c r="R8177" s="35"/>
    </row>
    <row r="8178" spans="1:18" s="38" customFormat="1" ht="20.399999999999999" x14ac:dyDescent="0.3">
      <c r="A8178" s="40">
        <v>35</v>
      </c>
      <c r="B8178" s="40" t="s">
        <v>154</v>
      </c>
      <c r="C8178" s="40" t="s">
        <v>995</v>
      </c>
      <c r="D8178" s="40">
        <v>35020013</v>
      </c>
      <c r="E8178" s="88" t="s">
        <v>3019</v>
      </c>
      <c r="F8178" s="40" t="s">
        <v>2885</v>
      </c>
      <c r="G8178" s="81" t="s">
        <v>3073</v>
      </c>
      <c r="H8178" s="36" t="s">
        <v>141</v>
      </c>
      <c r="I8178" s="102">
        <v>10000</v>
      </c>
      <c r="J8178" s="102">
        <v>10000</v>
      </c>
      <c r="K8178" s="102"/>
      <c r="L8178" s="102">
        <f t="shared" si="2907"/>
        <v>1666</v>
      </c>
      <c r="M8178" s="102">
        <v>0</v>
      </c>
      <c r="N8178" s="102">
        <v>833</v>
      </c>
      <c r="O8178" s="102">
        <v>833</v>
      </c>
      <c r="P8178" s="102">
        <f t="shared" si="2908"/>
        <v>1666</v>
      </c>
      <c r="Q8178" s="102">
        <f t="shared" si="2911"/>
        <v>16.66</v>
      </c>
      <c r="R8178" s="35"/>
    </row>
    <row r="8179" spans="1:18" s="34" customFormat="1" ht="20.399999999999999" x14ac:dyDescent="0.3">
      <c r="A8179" s="43" t="s">
        <v>0</v>
      </c>
      <c r="B8179" s="43" t="s">
        <v>0</v>
      </c>
      <c r="C8179" s="43" t="s">
        <v>0</v>
      </c>
      <c r="D8179" s="49" t="s">
        <v>0</v>
      </c>
      <c r="E8179" s="49" t="s">
        <v>0</v>
      </c>
      <c r="F8179" s="49" t="s">
        <v>0</v>
      </c>
      <c r="G8179" s="49" t="s">
        <v>0</v>
      </c>
      <c r="H8179" s="21" t="s">
        <v>35</v>
      </c>
      <c r="I8179" s="112">
        <f>SUM(I8180)</f>
        <v>0</v>
      </c>
      <c r="J8179" s="112">
        <f>SUM(J8180)</f>
        <v>0</v>
      </c>
      <c r="K8179" s="112">
        <f>SUM(K8180)</f>
        <v>0</v>
      </c>
      <c r="L8179" s="112">
        <f t="shared" si="2907"/>
        <v>0</v>
      </c>
      <c r="M8179" s="112">
        <f>SUM(M8180)</f>
        <v>0</v>
      </c>
      <c r="N8179" s="112">
        <f t="shared" ref="N8179:O8179" si="2913">SUM(N8180)</f>
        <v>0</v>
      </c>
      <c r="O8179" s="112">
        <f t="shared" si="2913"/>
        <v>0</v>
      </c>
      <c r="P8179" s="112">
        <f t="shared" si="2908"/>
        <v>0</v>
      </c>
      <c r="Q8179" s="112" t="str">
        <f t="shared" si="2911"/>
        <v>-</v>
      </c>
      <c r="R8179" s="35"/>
    </row>
    <row r="8180" spans="1:18" s="38" customFormat="1" x14ac:dyDescent="0.3">
      <c r="A8180" s="40">
        <v>35</v>
      </c>
      <c r="B8180" s="40" t="s">
        <v>154</v>
      </c>
      <c r="C8180" s="40" t="s">
        <v>995</v>
      </c>
      <c r="D8180" s="40">
        <v>35020013</v>
      </c>
      <c r="E8180" s="52" t="s">
        <v>142</v>
      </c>
      <c r="F8180" s="52" t="s">
        <v>0</v>
      </c>
      <c r="G8180" s="52" t="s">
        <v>0</v>
      </c>
      <c r="H8180" s="16" t="s">
        <v>27</v>
      </c>
      <c r="I8180" s="104">
        <f>SUM(I8181:I8182)</f>
        <v>0</v>
      </c>
      <c r="J8180" s="104">
        <f>SUM(J8181:J8182)</f>
        <v>0</v>
      </c>
      <c r="K8180" s="104">
        <f>SUM(K8181:K8182)</f>
        <v>0</v>
      </c>
      <c r="L8180" s="104">
        <f t="shared" si="2907"/>
        <v>0</v>
      </c>
      <c r="M8180" s="104">
        <f>SUM(M8181:M8182)</f>
        <v>0</v>
      </c>
      <c r="N8180" s="104">
        <f t="shared" ref="N8180:O8180" si="2914">SUM(N8181:N8182)</f>
        <v>0</v>
      </c>
      <c r="O8180" s="104">
        <f t="shared" si="2914"/>
        <v>0</v>
      </c>
      <c r="P8180" s="104">
        <f t="shared" si="2908"/>
        <v>0</v>
      </c>
      <c r="Q8180" s="104" t="str">
        <f t="shared" si="2911"/>
        <v>-</v>
      </c>
      <c r="R8180" s="35"/>
    </row>
    <row r="8181" spans="1:18" s="38" customFormat="1" x14ac:dyDescent="0.3">
      <c r="A8181" s="40">
        <v>35</v>
      </c>
      <c r="B8181" s="40" t="s">
        <v>154</v>
      </c>
      <c r="C8181" s="40" t="s">
        <v>995</v>
      </c>
      <c r="D8181" s="40">
        <v>35020013</v>
      </c>
      <c r="E8181" s="88" t="s">
        <v>3023</v>
      </c>
      <c r="F8181" s="40"/>
      <c r="G8181" s="81" t="s">
        <v>3073</v>
      </c>
      <c r="H8181" s="36" t="s">
        <v>29</v>
      </c>
      <c r="I8181" s="102">
        <v>0</v>
      </c>
      <c r="J8181" s="102">
        <v>0</v>
      </c>
      <c r="K8181" s="102"/>
      <c r="L8181" s="102">
        <f t="shared" si="2907"/>
        <v>0</v>
      </c>
      <c r="M8181" s="102">
        <v>0</v>
      </c>
      <c r="N8181" s="102"/>
      <c r="O8181" s="102"/>
      <c r="P8181" s="102">
        <f t="shared" si="2908"/>
        <v>0</v>
      </c>
      <c r="Q8181" s="102" t="str">
        <f t="shared" si="2911"/>
        <v>-</v>
      </c>
      <c r="R8181" s="35"/>
    </row>
    <row r="8182" spans="1:18" s="38" customFormat="1" x14ac:dyDescent="0.3">
      <c r="A8182" s="40">
        <v>35</v>
      </c>
      <c r="B8182" s="40" t="s">
        <v>154</v>
      </c>
      <c r="C8182" s="40" t="s">
        <v>995</v>
      </c>
      <c r="D8182" s="40">
        <v>35020013</v>
      </c>
      <c r="E8182" s="88" t="s">
        <v>3021</v>
      </c>
      <c r="F8182" s="40"/>
      <c r="G8182" s="81" t="s">
        <v>3073</v>
      </c>
      <c r="H8182" s="36" t="s">
        <v>34</v>
      </c>
      <c r="I8182" s="102">
        <v>0</v>
      </c>
      <c r="J8182" s="102">
        <v>0</v>
      </c>
      <c r="K8182" s="102"/>
      <c r="L8182" s="102">
        <f t="shared" si="2907"/>
        <v>0</v>
      </c>
      <c r="M8182" s="102">
        <v>0</v>
      </c>
      <c r="N8182" s="102"/>
      <c r="O8182" s="102"/>
      <c r="P8182" s="102">
        <f t="shared" si="2908"/>
        <v>0</v>
      </c>
      <c r="Q8182" s="102" t="str">
        <f t="shared" si="2911"/>
        <v>-</v>
      </c>
      <c r="R8182" s="35"/>
    </row>
    <row r="8183" spans="1:18" s="34" customFormat="1" ht="20.399999999999999" x14ac:dyDescent="0.3">
      <c r="A8183" s="43" t="s">
        <v>0</v>
      </c>
      <c r="B8183" s="43" t="s">
        <v>0</v>
      </c>
      <c r="C8183" s="43" t="s">
        <v>0</v>
      </c>
      <c r="D8183" s="49" t="s">
        <v>0</v>
      </c>
      <c r="E8183" s="49" t="s">
        <v>0</v>
      </c>
      <c r="F8183" s="49" t="s">
        <v>0</v>
      </c>
      <c r="G8183" s="49" t="s">
        <v>0</v>
      </c>
      <c r="H8183" s="21" t="s">
        <v>53</v>
      </c>
      <c r="I8183" s="112">
        <f>SUM(I8184)</f>
        <v>199474</v>
      </c>
      <c r="J8183" s="112">
        <f>SUM(J8184)</f>
        <v>84474</v>
      </c>
      <c r="K8183" s="112">
        <f>SUM(K8184)</f>
        <v>0</v>
      </c>
      <c r="L8183" s="112">
        <f t="shared" si="2907"/>
        <v>25000</v>
      </c>
      <c r="M8183" s="112">
        <f>SUM(M8184)</f>
        <v>0</v>
      </c>
      <c r="N8183" s="112">
        <f t="shared" ref="N8183:O8183" si="2915">SUM(N8184)</f>
        <v>0</v>
      </c>
      <c r="O8183" s="112">
        <f t="shared" si="2915"/>
        <v>25000</v>
      </c>
      <c r="P8183" s="112">
        <f t="shared" si="2908"/>
        <v>25000</v>
      </c>
      <c r="Q8183" s="112">
        <f t="shared" si="2911"/>
        <v>29.594904941165328</v>
      </c>
      <c r="R8183" s="35"/>
    </row>
    <row r="8184" spans="1:18" s="38" customFormat="1" x14ac:dyDescent="0.3">
      <c r="A8184" s="40">
        <v>35</v>
      </c>
      <c r="B8184" s="40" t="s">
        <v>154</v>
      </c>
      <c r="C8184" s="40" t="s">
        <v>995</v>
      </c>
      <c r="D8184" s="40">
        <v>35020013</v>
      </c>
      <c r="E8184" s="52" t="s">
        <v>149</v>
      </c>
      <c r="F8184" s="52" t="s">
        <v>0</v>
      </c>
      <c r="G8184" s="52" t="s">
        <v>0</v>
      </c>
      <c r="H8184" s="16" t="s">
        <v>46</v>
      </c>
      <c r="I8184" s="104">
        <f>SUM(I8185:I8187)</f>
        <v>199474</v>
      </c>
      <c r="J8184" s="104">
        <f>SUM(J8185:J8187)</f>
        <v>84474</v>
      </c>
      <c r="K8184" s="104">
        <f>SUM(K8185:K8187)</f>
        <v>0</v>
      </c>
      <c r="L8184" s="104">
        <f t="shared" si="2907"/>
        <v>25000</v>
      </c>
      <c r="M8184" s="104">
        <f>SUM(M8185:M8187)</f>
        <v>0</v>
      </c>
      <c r="N8184" s="104">
        <f t="shared" ref="N8184:O8184" si="2916">SUM(N8185:N8187)</f>
        <v>0</v>
      </c>
      <c r="O8184" s="104">
        <f t="shared" si="2916"/>
        <v>25000</v>
      </c>
      <c r="P8184" s="104">
        <f t="shared" si="2908"/>
        <v>25000</v>
      </c>
      <c r="Q8184" s="104">
        <f t="shared" si="2911"/>
        <v>29.594904941165328</v>
      </c>
      <c r="R8184" s="35"/>
    </row>
    <row r="8185" spans="1:18" s="38" customFormat="1" x14ac:dyDescent="0.3">
      <c r="A8185" s="40">
        <v>35</v>
      </c>
      <c r="B8185" s="40" t="s">
        <v>154</v>
      </c>
      <c r="C8185" s="40" t="s">
        <v>995</v>
      </c>
      <c r="D8185" s="40">
        <v>35020013</v>
      </c>
      <c r="E8185" s="88" t="s">
        <v>3022</v>
      </c>
      <c r="F8185" s="40"/>
      <c r="G8185" s="81" t="s">
        <v>3073</v>
      </c>
      <c r="H8185" s="36" t="s">
        <v>49</v>
      </c>
      <c r="I8185" s="102">
        <v>199474</v>
      </c>
      <c r="J8185" s="102">
        <v>84474</v>
      </c>
      <c r="K8185" s="102"/>
      <c r="L8185" s="102">
        <f t="shared" si="2907"/>
        <v>25000</v>
      </c>
      <c r="M8185" s="102">
        <v>0</v>
      </c>
      <c r="N8185" s="102"/>
      <c r="O8185" s="102">
        <v>25000</v>
      </c>
      <c r="P8185" s="102">
        <f t="shared" si="2908"/>
        <v>25000</v>
      </c>
      <c r="Q8185" s="102">
        <f t="shared" si="2911"/>
        <v>29.594904941165328</v>
      </c>
      <c r="R8185" s="35"/>
    </row>
    <row r="8186" spans="1:18" s="38" customFormat="1" x14ac:dyDescent="0.3">
      <c r="A8186" s="40">
        <v>35</v>
      </c>
      <c r="B8186" s="40" t="s">
        <v>154</v>
      </c>
      <c r="C8186" s="40" t="s">
        <v>995</v>
      </c>
      <c r="D8186" s="40">
        <v>35020013</v>
      </c>
      <c r="E8186" s="88" t="s">
        <v>3025</v>
      </c>
      <c r="F8186" s="40"/>
      <c r="G8186" s="81" t="s">
        <v>3073</v>
      </c>
      <c r="H8186" s="36" t="s">
        <v>51</v>
      </c>
      <c r="I8186" s="102">
        <v>0</v>
      </c>
      <c r="J8186" s="102">
        <v>0</v>
      </c>
      <c r="K8186" s="102"/>
      <c r="L8186" s="102">
        <f t="shared" si="2907"/>
        <v>0</v>
      </c>
      <c r="M8186" s="102">
        <v>0</v>
      </c>
      <c r="N8186" s="102"/>
      <c r="O8186" s="102"/>
      <c r="P8186" s="102">
        <f t="shared" si="2908"/>
        <v>0</v>
      </c>
      <c r="Q8186" s="102" t="str">
        <f t="shared" si="2911"/>
        <v>-</v>
      </c>
      <c r="R8186" s="35"/>
    </row>
    <row r="8187" spans="1:18" s="38" customFormat="1" x14ac:dyDescent="0.3">
      <c r="A8187" s="40">
        <v>35</v>
      </c>
      <c r="B8187" s="40" t="s">
        <v>154</v>
      </c>
      <c r="C8187" s="40" t="s">
        <v>995</v>
      </c>
      <c r="D8187" s="40">
        <v>35020013</v>
      </c>
      <c r="E8187" s="88" t="s">
        <v>3037</v>
      </c>
      <c r="F8187" s="40"/>
      <c r="G8187" s="81" t="s">
        <v>3073</v>
      </c>
      <c r="H8187" s="36" t="s">
        <v>52</v>
      </c>
      <c r="I8187" s="102">
        <v>0</v>
      </c>
      <c r="J8187" s="102">
        <v>0</v>
      </c>
      <c r="K8187" s="102"/>
      <c r="L8187" s="102">
        <f t="shared" si="2907"/>
        <v>0</v>
      </c>
      <c r="M8187" s="102">
        <v>0</v>
      </c>
      <c r="N8187" s="102"/>
      <c r="O8187" s="102"/>
      <c r="P8187" s="102">
        <f t="shared" si="2908"/>
        <v>0</v>
      </c>
      <c r="Q8187" s="102" t="str">
        <f t="shared" si="2911"/>
        <v>-</v>
      </c>
      <c r="R8187" s="35"/>
    </row>
    <row r="8188" spans="1:18" s="34" customFormat="1" x14ac:dyDescent="0.3">
      <c r="A8188" s="49" t="s">
        <v>0</v>
      </c>
      <c r="B8188" s="49" t="s">
        <v>0</v>
      </c>
      <c r="C8188" s="49" t="s">
        <v>0</v>
      </c>
      <c r="D8188" s="49" t="s">
        <v>0</v>
      </c>
      <c r="E8188" s="49" t="s">
        <v>0</v>
      </c>
      <c r="F8188" s="49" t="s">
        <v>0</v>
      </c>
      <c r="G8188" s="49" t="s">
        <v>0</v>
      </c>
      <c r="H8188" s="21" t="s">
        <v>2013</v>
      </c>
      <c r="I8188" s="112">
        <f>SUM(I8155,I8179,I8183)</f>
        <v>3586519</v>
      </c>
      <c r="J8188" s="112">
        <f>SUM(J8155,J8179,J8183)</f>
        <v>3272819</v>
      </c>
      <c r="K8188" s="112">
        <f>SUM(K8155,K8179,K8183)</f>
        <v>0</v>
      </c>
      <c r="L8188" s="112">
        <f t="shared" si="2907"/>
        <v>807086</v>
      </c>
      <c r="M8188" s="112">
        <f>SUM(M8155,M8179,M8183)</f>
        <v>252680</v>
      </c>
      <c r="N8188" s="112">
        <f t="shared" ref="N8188:O8188" si="2917">SUM(N8155,N8179,N8183)</f>
        <v>266043</v>
      </c>
      <c r="O8188" s="112">
        <f t="shared" si="2917"/>
        <v>288363</v>
      </c>
      <c r="P8188" s="112">
        <f t="shared" si="2908"/>
        <v>807086</v>
      </c>
      <c r="Q8188" s="112">
        <f t="shared" si="2911"/>
        <v>24.660269938545333</v>
      </c>
      <c r="R8188" s="35"/>
    </row>
    <row r="8189" spans="1:18" s="38" customFormat="1" ht="15" thickBot="1" x14ac:dyDescent="0.35">
      <c r="A8189" s="81" t="s">
        <v>0</v>
      </c>
      <c r="B8189" s="81" t="s">
        <v>0</v>
      </c>
      <c r="C8189" s="81" t="s">
        <v>0</v>
      </c>
      <c r="D8189" s="81" t="s">
        <v>0</v>
      </c>
      <c r="E8189" s="81" t="s">
        <v>0</v>
      </c>
      <c r="F8189" s="81" t="s">
        <v>0</v>
      </c>
      <c r="G8189" s="81" t="s">
        <v>0</v>
      </c>
      <c r="H8189" s="16" t="s">
        <v>152</v>
      </c>
      <c r="I8189" s="104">
        <v>74</v>
      </c>
      <c r="J8189" s="104">
        <v>74</v>
      </c>
      <c r="K8189" s="104"/>
      <c r="L8189" s="104"/>
      <c r="M8189" s="104"/>
      <c r="N8189" s="104"/>
      <c r="O8189" s="104"/>
      <c r="P8189" s="104"/>
      <c r="Q8189" s="104"/>
      <c r="R8189" s="35"/>
    </row>
    <row r="8190" spans="1:18" s="34" customFormat="1" ht="31.2" thickBot="1" x14ac:dyDescent="0.35">
      <c r="A8190" s="127" t="s">
        <v>0</v>
      </c>
      <c r="B8190" s="127" t="s">
        <v>0</v>
      </c>
      <c r="C8190" s="127" t="s">
        <v>0</v>
      </c>
      <c r="D8190" s="127" t="s">
        <v>0</v>
      </c>
      <c r="E8190" s="127" t="s">
        <v>0</v>
      </c>
      <c r="F8190" s="127" t="s">
        <v>0</v>
      </c>
      <c r="G8190" s="127" t="s">
        <v>0</v>
      </c>
      <c r="H8190" s="29" t="s">
        <v>63</v>
      </c>
      <c r="I8190" s="124" t="s">
        <v>3013</v>
      </c>
      <c r="J8190" s="124" t="s">
        <v>2</v>
      </c>
      <c r="K8190" s="124" t="s">
        <v>3097</v>
      </c>
      <c r="L8190" s="124" t="s">
        <v>3097</v>
      </c>
      <c r="M8190" s="124" t="s">
        <v>3098</v>
      </c>
      <c r="N8190" s="124" t="s">
        <v>3099</v>
      </c>
      <c r="O8190" s="124" t="s">
        <v>3100</v>
      </c>
      <c r="P8190" s="124" t="s">
        <v>3097</v>
      </c>
      <c r="Q8190" s="126" t="s">
        <v>3101</v>
      </c>
      <c r="R8190" s="35"/>
    </row>
    <row r="8191" spans="1:18" s="38" customFormat="1" x14ac:dyDescent="0.3">
      <c r="A8191" s="128"/>
      <c r="B8191" s="128"/>
      <c r="C8191" s="128"/>
      <c r="D8191" s="128"/>
      <c r="E8191" s="128"/>
      <c r="F8191" s="128"/>
      <c r="G8191" s="128"/>
      <c r="H8191" s="10" t="s">
        <v>0</v>
      </c>
      <c r="I8191" s="103">
        <v>1</v>
      </c>
      <c r="J8191" s="103">
        <v>2</v>
      </c>
      <c r="K8191" s="103">
        <v>3</v>
      </c>
      <c r="L8191" s="103" t="s">
        <v>3</v>
      </c>
      <c r="M8191" s="103">
        <v>5</v>
      </c>
      <c r="N8191" s="103">
        <v>6</v>
      </c>
      <c r="O8191" s="103">
        <v>7</v>
      </c>
      <c r="P8191" s="103" t="s">
        <v>3102</v>
      </c>
      <c r="Q8191" s="103">
        <v>9</v>
      </c>
      <c r="R8191" s="35"/>
    </row>
    <row r="8192" spans="1:18" s="38" customFormat="1" x14ac:dyDescent="0.3">
      <c r="A8192" s="128"/>
      <c r="B8192" s="128"/>
      <c r="C8192" s="128"/>
      <c r="D8192" s="128"/>
      <c r="E8192" s="128"/>
      <c r="F8192" s="128"/>
      <c r="G8192" s="128"/>
      <c r="H8192" s="11" t="s">
        <v>101</v>
      </c>
      <c r="I8192" s="105">
        <f>SUM(I8188)</f>
        <v>3586519</v>
      </c>
      <c r="J8192" s="105">
        <f>SUM(J8188)</f>
        <v>3272819</v>
      </c>
      <c r="K8192" s="105">
        <f>SUM(K8188)</f>
        <v>0</v>
      </c>
      <c r="L8192" s="105">
        <f t="shared" si="2907"/>
        <v>807086</v>
      </c>
      <c r="M8192" s="105">
        <f>SUM(M8188)</f>
        <v>252680</v>
      </c>
      <c r="N8192" s="105">
        <f t="shared" ref="N8192:O8192" si="2918">SUM(N8188)</f>
        <v>266043</v>
      </c>
      <c r="O8192" s="105">
        <f t="shared" si="2918"/>
        <v>288363</v>
      </c>
      <c r="P8192" s="105">
        <f t="shared" si="2908"/>
        <v>807086</v>
      </c>
      <c r="Q8192" s="105">
        <f t="shared" si="2911"/>
        <v>24.660269938545333</v>
      </c>
      <c r="R8192" s="35"/>
    </row>
    <row r="8193" spans="1:18" s="38" customFormat="1" x14ac:dyDescent="0.3">
      <c r="A8193" s="128"/>
      <c r="B8193" s="128"/>
      <c r="C8193" s="128"/>
      <c r="D8193" s="128"/>
      <c r="E8193" s="128"/>
      <c r="F8193" s="128"/>
      <c r="G8193" s="128"/>
      <c r="H8193" s="12" t="s">
        <v>62</v>
      </c>
      <c r="I8193" s="105">
        <f>SUM(I8192)</f>
        <v>3586519</v>
      </c>
      <c r="J8193" s="105">
        <f>SUM(J8192)</f>
        <v>3272819</v>
      </c>
      <c r="K8193" s="105">
        <f>SUM(K8192)</f>
        <v>0</v>
      </c>
      <c r="L8193" s="105">
        <f t="shared" si="2907"/>
        <v>807086</v>
      </c>
      <c r="M8193" s="105">
        <f>SUM(M8192)</f>
        <v>252680</v>
      </c>
      <c r="N8193" s="105">
        <f t="shared" ref="N8193:O8193" si="2919">SUM(N8192)</f>
        <v>266043</v>
      </c>
      <c r="O8193" s="105">
        <f t="shared" si="2919"/>
        <v>288363</v>
      </c>
      <c r="P8193" s="105">
        <f t="shared" si="2908"/>
        <v>807086</v>
      </c>
      <c r="Q8193" s="105">
        <f t="shared" si="2911"/>
        <v>24.660269938545333</v>
      </c>
      <c r="R8193" s="35"/>
    </row>
    <row r="8194" spans="1:18" s="38" customFormat="1" x14ac:dyDescent="0.3">
      <c r="A8194" s="129"/>
      <c r="B8194" s="129"/>
      <c r="C8194" s="129"/>
      <c r="D8194" s="129"/>
      <c r="E8194" s="129"/>
      <c r="F8194" s="129"/>
      <c r="G8194" s="129"/>
      <c r="I8194" s="100"/>
      <c r="J8194" s="100"/>
      <c r="K8194" s="100"/>
      <c r="L8194" s="100"/>
      <c r="M8194" s="100"/>
      <c r="N8194" s="100"/>
      <c r="O8194" s="100"/>
      <c r="P8194" s="100"/>
      <c r="Q8194" s="100"/>
      <c r="R8194" s="35"/>
    </row>
    <row r="8195" spans="1:18" s="38" customFormat="1" ht="15" thickBot="1" x14ac:dyDescent="0.35">
      <c r="A8195" s="81" t="s">
        <v>0</v>
      </c>
      <c r="B8195" s="81" t="s">
        <v>0</v>
      </c>
      <c r="C8195" s="81" t="s">
        <v>0</v>
      </c>
      <c r="D8195" s="81" t="s">
        <v>0</v>
      </c>
      <c r="E8195" s="81" t="s">
        <v>0</v>
      </c>
      <c r="F8195" s="81" t="s">
        <v>0</v>
      </c>
      <c r="G8195" s="81" t="s">
        <v>0</v>
      </c>
      <c r="H8195" s="37" t="s">
        <v>0</v>
      </c>
      <c r="I8195" s="106"/>
      <c r="J8195" s="106"/>
      <c r="K8195" s="106"/>
      <c r="L8195" s="106"/>
      <c r="M8195" s="106"/>
      <c r="N8195" s="106"/>
      <c r="O8195" s="106"/>
      <c r="P8195" s="106"/>
      <c r="Q8195" s="106"/>
      <c r="R8195" s="35"/>
    </row>
    <row r="8196" spans="1:18" s="34" customFormat="1" ht="31.2" thickBot="1" x14ac:dyDescent="0.35">
      <c r="A8196" s="45" t="s">
        <v>112</v>
      </c>
      <c r="B8196" s="45" t="s">
        <v>113</v>
      </c>
      <c r="C8196" s="45" t="s">
        <v>114</v>
      </c>
      <c r="D8196" s="46" t="s">
        <v>0</v>
      </c>
      <c r="E8196" s="45" t="s">
        <v>3014</v>
      </c>
      <c r="F8196" s="45" t="s">
        <v>115</v>
      </c>
      <c r="G8196" s="45" t="s">
        <v>116</v>
      </c>
      <c r="H8196" s="29" t="s">
        <v>1</v>
      </c>
      <c r="I8196" s="124" t="s">
        <v>3013</v>
      </c>
      <c r="J8196" s="124" t="s">
        <v>2</v>
      </c>
      <c r="K8196" s="124" t="s">
        <v>3097</v>
      </c>
      <c r="L8196" s="124" t="s">
        <v>3097</v>
      </c>
      <c r="M8196" s="124" t="s">
        <v>3098</v>
      </c>
      <c r="N8196" s="124" t="s">
        <v>3099</v>
      </c>
      <c r="O8196" s="124" t="s">
        <v>3100</v>
      </c>
      <c r="P8196" s="124" t="s">
        <v>3097</v>
      </c>
      <c r="Q8196" s="126" t="s">
        <v>3101</v>
      </c>
      <c r="R8196" s="35"/>
    </row>
    <row r="8197" spans="1:18" s="38" customFormat="1" x14ac:dyDescent="0.3">
      <c r="A8197" s="50" t="s">
        <v>0</v>
      </c>
      <c r="B8197" s="50" t="s">
        <v>0</v>
      </c>
      <c r="C8197" s="50" t="s">
        <v>0</v>
      </c>
      <c r="D8197" s="51" t="s">
        <v>0</v>
      </c>
      <c r="E8197" s="51" t="s">
        <v>0</v>
      </c>
      <c r="F8197" s="86" t="s">
        <v>0</v>
      </c>
      <c r="G8197" s="87" t="s">
        <v>0</v>
      </c>
      <c r="H8197" s="8" t="s">
        <v>0</v>
      </c>
      <c r="I8197" s="103">
        <v>1</v>
      </c>
      <c r="J8197" s="103">
        <v>2</v>
      </c>
      <c r="K8197" s="103">
        <v>3</v>
      </c>
      <c r="L8197" s="103" t="s">
        <v>3</v>
      </c>
      <c r="M8197" s="103">
        <v>5</v>
      </c>
      <c r="N8197" s="103">
        <v>6</v>
      </c>
      <c r="O8197" s="103">
        <v>7</v>
      </c>
      <c r="P8197" s="103" t="s">
        <v>3102</v>
      </c>
      <c r="Q8197" s="103">
        <v>9</v>
      </c>
      <c r="R8197" s="35"/>
    </row>
    <row r="8198" spans="1:18" s="38" customFormat="1" x14ac:dyDescent="0.3">
      <c r="A8198" s="41">
        <v>35</v>
      </c>
      <c r="B8198" s="41" t="s">
        <v>154</v>
      </c>
      <c r="C8198" s="40" t="s">
        <v>1006</v>
      </c>
      <c r="D8198" s="40">
        <v>35020014</v>
      </c>
      <c r="E8198" s="52" t="s">
        <v>0</v>
      </c>
      <c r="F8198" s="52" t="s">
        <v>0</v>
      </c>
      <c r="G8198" s="52" t="s">
        <v>0</v>
      </c>
      <c r="H8198" s="16" t="s">
        <v>2014</v>
      </c>
      <c r="I8198" s="102"/>
      <c r="J8198" s="102"/>
      <c r="K8198" s="102"/>
      <c r="L8198" s="102">
        <f t="shared" si="2907"/>
        <v>0</v>
      </c>
      <c r="M8198" s="102">
        <v>0</v>
      </c>
      <c r="N8198" s="102"/>
      <c r="O8198" s="102"/>
      <c r="P8198" s="102">
        <f t="shared" si="2908"/>
        <v>0</v>
      </c>
      <c r="Q8198" s="102" t="str">
        <f t="shared" si="2911"/>
        <v>-</v>
      </c>
      <c r="R8198" s="35"/>
    </row>
    <row r="8199" spans="1:18" s="34" customFormat="1" ht="20.399999999999999" x14ac:dyDescent="0.3">
      <c r="A8199" s="43" t="s">
        <v>0</v>
      </c>
      <c r="B8199" s="43" t="s">
        <v>0</v>
      </c>
      <c r="C8199" s="43" t="s">
        <v>0</v>
      </c>
      <c r="D8199" s="49" t="s">
        <v>0</v>
      </c>
      <c r="E8199" s="49" t="s">
        <v>0</v>
      </c>
      <c r="F8199" s="49" t="s">
        <v>0</v>
      </c>
      <c r="G8199" s="49" t="s">
        <v>0</v>
      </c>
      <c r="H8199" s="21" t="s">
        <v>26</v>
      </c>
      <c r="I8199" s="112">
        <f>SUM(I8200,I8208,I8210)</f>
        <v>13106614</v>
      </c>
      <c r="J8199" s="112">
        <f>SUM(J8200,J8208,J8210)</f>
        <v>11861414</v>
      </c>
      <c r="K8199" s="112">
        <f>SUM(K8200,K8208,K8210)</f>
        <v>0</v>
      </c>
      <c r="L8199" s="112">
        <f t="shared" si="2907"/>
        <v>2919655</v>
      </c>
      <c r="M8199" s="112">
        <f>SUM(M8200,M8208,M8210)</f>
        <v>954517</v>
      </c>
      <c r="N8199" s="112">
        <f t="shared" ref="N8199:O8199" si="2920">SUM(N8200,N8208,N8210)</f>
        <v>987094</v>
      </c>
      <c r="O8199" s="112">
        <f t="shared" si="2920"/>
        <v>978044</v>
      </c>
      <c r="P8199" s="112">
        <f t="shared" si="2908"/>
        <v>2919655</v>
      </c>
      <c r="Q8199" s="112">
        <f t="shared" si="2911"/>
        <v>24.614729744699915</v>
      </c>
      <c r="R8199" s="35"/>
    </row>
    <row r="8200" spans="1:18" s="38" customFormat="1" x14ac:dyDescent="0.3">
      <c r="A8200" s="40">
        <v>35</v>
      </c>
      <c r="B8200" s="40" t="s">
        <v>154</v>
      </c>
      <c r="C8200" s="40" t="s">
        <v>1006</v>
      </c>
      <c r="D8200" s="40">
        <v>35020014</v>
      </c>
      <c r="E8200" s="52" t="s">
        <v>119</v>
      </c>
      <c r="F8200" s="52" t="s">
        <v>0</v>
      </c>
      <c r="G8200" s="52" t="s">
        <v>0</v>
      </c>
      <c r="H8200" s="16" t="s">
        <v>5</v>
      </c>
      <c r="I8200" s="104">
        <f>SUM(I8201,I8202)</f>
        <v>11263475</v>
      </c>
      <c r="J8200" s="104">
        <f>SUM(J8201,J8202)</f>
        <v>10653475</v>
      </c>
      <c r="K8200" s="104">
        <f>SUM(K8201,K8202)</f>
        <v>0</v>
      </c>
      <c r="L8200" s="104">
        <f t="shared" si="2907"/>
        <v>2611482</v>
      </c>
      <c r="M8200" s="104">
        <f>SUM(M8201,M8202)</f>
        <v>865194</v>
      </c>
      <c r="N8200" s="104">
        <f t="shared" ref="N8200:O8200" si="2921">SUM(N8201,N8202)</f>
        <v>873144</v>
      </c>
      <c r="O8200" s="104">
        <f t="shared" si="2921"/>
        <v>873144</v>
      </c>
      <c r="P8200" s="104">
        <f t="shared" si="2908"/>
        <v>2611482</v>
      </c>
      <c r="Q8200" s="104">
        <f t="shared" si="2911"/>
        <v>24.512959386491261</v>
      </c>
      <c r="R8200" s="35"/>
    </row>
    <row r="8201" spans="1:18" s="38" customFormat="1" x14ac:dyDescent="0.3">
      <c r="A8201" s="40">
        <v>35</v>
      </c>
      <c r="B8201" s="40" t="s">
        <v>154</v>
      </c>
      <c r="C8201" s="40" t="s">
        <v>1006</v>
      </c>
      <c r="D8201" s="40">
        <v>35020014</v>
      </c>
      <c r="E8201" s="88" t="s">
        <v>3015</v>
      </c>
      <c r="F8201" s="40"/>
      <c r="G8201" s="81" t="s">
        <v>3073</v>
      </c>
      <c r="H8201" s="36" t="s">
        <v>6</v>
      </c>
      <c r="I8201" s="102">
        <v>10400000</v>
      </c>
      <c r="J8201" s="102">
        <v>9800000</v>
      </c>
      <c r="K8201" s="102"/>
      <c r="L8201" s="102">
        <f t="shared" si="2907"/>
        <v>2465814</v>
      </c>
      <c r="M8201" s="102">
        <v>825814</v>
      </c>
      <c r="N8201" s="102">
        <v>820000</v>
      </c>
      <c r="O8201" s="102">
        <v>820000</v>
      </c>
      <c r="P8201" s="102">
        <f t="shared" si="2908"/>
        <v>2465814</v>
      </c>
      <c r="Q8201" s="102">
        <f t="shared" si="2911"/>
        <v>25.161367346938775</v>
      </c>
      <c r="R8201" s="35"/>
    </row>
    <row r="8202" spans="1:18" s="38" customFormat="1" x14ac:dyDescent="0.3">
      <c r="A8202" s="41">
        <v>35</v>
      </c>
      <c r="B8202" s="41" t="s">
        <v>154</v>
      </c>
      <c r="C8202" s="41" t="s">
        <v>1006</v>
      </c>
      <c r="D8202" s="41">
        <v>35020014</v>
      </c>
      <c r="E8202" s="41" t="s">
        <v>120</v>
      </c>
      <c r="F8202" s="40" t="s">
        <v>0</v>
      </c>
      <c r="G8202" s="81" t="s">
        <v>0</v>
      </c>
      <c r="H8202" s="16" t="s">
        <v>7</v>
      </c>
      <c r="I8202" s="104">
        <f>SUM(I8203:I8207)</f>
        <v>863475</v>
      </c>
      <c r="J8202" s="104">
        <f>SUM(J8203:J8207)</f>
        <v>853475</v>
      </c>
      <c r="K8202" s="104">
        <f>SUM(K8203:K8207)</f>
        <v>0</v>
      </c>
      <c r="L8202" s="104">
        <f t="shared" si="2907"/>
        <v>145668</v>
      </c>
      <c r="M8202" s="104">
        <f>SUM(M8203:M8207)</f>
        <v>39380</v>
      </c>
      <c r="N8202" s="104">
        <f t="shared" ref="N8202:O8202" si="2922">SUM(N8203:N8207)</f>
        <v>53144</v>
      </c>
      <c r="O8202" s="104">
        <f t="shared" si="2922"/>
        <v>53144</v>
      </c>
      <c r="P8202" s="104">
        <f t="shared" si="2908"/>
        <v>145668</v>
      </c>
      <c r="Q8202" s="104">
        <f t="shared" si="2911"/>
        <v>17.067635255865728</v>
      </c>
      <c r="R8202" s="35"/>
    </row>
    <row r="8203" spans="1:18" s="38" customFormat="1" x14ac:dyDescent="0.3">
      <c r="A8203" s="40">
        <v>35</v>
      </c>
      <c r="B8203" s="40" t="s">
        <v>154</v>
      </c>
      <c r="C8203" s="40" t="s">
        <v>1006</v>
      </c>
      <c r="D8203" s="40">
        <v>35020014</v>
      </c>
      <c r="E8203" s="88" t="s">
        <v>3016</v>
      </c>
      <c r="F8203" s="40" t="s">
        <v>2886</v>
      </c>
      <c r="G8203" s="81" t="s">
        <v>3073</v>
      </c>
      <c r="H8203" s="36" t="s">
        <v>9</v>
      </c>
      <c r="I8203" s="102">
        <v>144584</v>
      </c>
      <c r="J8203" s="102">
        <v>144584</v>
      </c>
      <c r="K8203" s="102"/>
      <c r="L8203" s="102">
        <f t="shared" si="2907"/>
        <v>38252</v>
      </c>
      <c r="M8203" s="102">
        <v>11964</v>
      </c>
      <c r="N8203" s="102">
        <v>13144</v>
      </c>
      <c r="O8203" s="102">
        <v>13144</v>
      </c>
      <c r="P8203" s="102">
        <f t="shared" si="2908"/>
        <v>38252</v>
      </c>
      <c r="Q8203" s="102">
        <f t="shared" si="2911"/>
        <v>26.456592707353511</v>
      </c>
      <c r="R8203" s="35"/>
    </row>
    <row r="8204" spans="1:18" s="38" customFormat="1" x14ac:dyDescent="0.3">
      <c r="A8204" s="40">
        <v>35</v>
      </c>
      <c r="B8204" s="40" t="s">
        <v>154</v>
      </c>
      <c r="C8204" s="40" t="s">
        <v>1006</v>
      </c>
      <c r="D8204" s="40">
        <v>35020014</v>
      </c>
      <c r="E8204" s="88" t="s">
        <v>3016</v>
      </c>
      <c r="F8204" s="40" t="s">
        <v>2887</v>
      </c>
      <c r="G8204" s="81" t="s">
        <v>3073</v>
      </c>
      <c r="H8204" s="36" t="s">
        <v>12</v>
      </c>
      <c r="I8204" s="102">
        <v>499230</v>
      </c>
      <c r="J8204" s="102">
        <v>499230</v>
      </c>
      <c r="K8204" s="102"/>
      <c r="L8204" s="102">
        <f t="shared" si="2907"/>
        <v>107416</v>
      </c>
      <c r="M8204" s="102">
        <v>27416</v>
      </c>
      <c r="N8204" s="102">
        <v>40000</v>
      </c>
      <c r="O8204" s="102">
        <v>40000</v>
      </c>
      <c r="P8204" s="102">
        <f t="shared" si="2908"/>
        <v>107416</v>
      </c>
      <c r="Q8204" s="102">
        <f t="shared" si="2911"/>
        <v>21.516335156140457</v>
      </c>
      <c r="R8204" s="35"/>
    </row>
    <row r="8205" spans="1:18" s="38" customFormat="1" x14ac:dyDescent="0.3">
      <c r="A8205" s="40">
        <v>35</v>
      </c>
      <c r="B8205" s="40" t="s">
        <v>154</v>
      </c>
      <c r="C8205" s="40" t="s">
        <v>1006</v>
      </c>
      <c r="D8205" s="40">
        <v>35020014</v>
      </c>
      <c r="E8205" s="88" t="s">
        <v>3016</v>
      </c>
      <c r="F8205" s="40" t="s">
        <v>2888</v>
      </c>
      <c r="G8205" s="81" t="s">
        <v>3073</v>
      </c>
      <c r="H8205" s="36" t="s">
        <v>10</v>
      </c>
      <c r="I8205" s="102">
        <v>113336</v>
      </c>
      <c r="J8205" s="102">
        <v>113336</v>
      </c>
      <c r="K8205" s="102"/>
      <c r="L8205" s="102">
        <f t="shared" si="2907"/>
        <v>0</v>
      </c>
      <c r="M8205" s="102">
        <v>0</v>
      </c>
      <c r="N8205" s="102"/>
      <c r="O8205" s="102"/>
      <c r="P8205" s="102">
        <f t="shared" si="2908"/>
        <v>0</v>
      </c>
      <c r="Q8205" s="102">
        <f t="shared" si="2911"/>
        <v>0</v>
      </c>
      <c r="R8205" s="35"/>
    </row>
    <row r="8206" spans="1:18" s="38" customFormat="1" x14ac:dyDescent="0.3">
      <c r="A8206" s="40">
        <v>35</v>
      </c>
      <c r="B8206" s="40" t="s">
        <v>154</v>
      </c>
      <c r="C8206" s="40" t="s">
        <v>1006</v>
      </c>
      <c r="D8206" s="40">
        <v>35020014</v>
      </c>
      <c r="E8206" s="88" t="s">
        <v>3016</v>
      </c>
      <c r="F8206" s="40" t="s">
        <v>2889</v>
      </c>
      <c r="G8206" s="81" t="s">
        <v>3073</v>
      </c>
      <c r="H8206" s="36" t="s">
        <v>8</v>
      </c>
      <c r="I8206" s="102">
        <v>74725</v>
      </c>
      <c r="J8206" s="102">
        <v>74725</v>
      </c>
      <c r="K8206" s="102"/>
      <c r="L8206" s="102">
        <f t="shared" si="2907"/>
        <v>0</v>
      </c>
      <c r="M8206" s="102">
        <v>0</v>
      </c>
      <c r="N8206" s="102"/>
      <c r="O8206" s="102"/>
      <c r="P8206" s="102">
        <f t="shared" si="2908"/>
        <v>0</v>
      </c>
      <c r="Q8206" s="102">
        <f t="shared" si="2911"/>
        <v>0</v>
      </c>
      <c r="R8206" s="35"/>
    </row>
    <row r="8207" spans="1:18" s="38" customFormat="1" x14ac:dyDescent="0.3">
      <c r="A8207" s="40">
        <v>35</v>
      </c>
      <c r="B8207" s="40" t="s">
        <v>154</v>
      </c>
      <c r="C8207" s="40" t="s">
        <v>1006</v>
      </c>
      <c r="D8207" s="40">
        <v>35020014</v>
      </c>
      <c r="E8207" s="88" t="s">
        <v>3016</v>
      </c>
      <c r="F8207" s="40" t="s">
        <v>2890</v>
      </c>
      <c r="G8207" s="81" t="s">
        <v>3073</v>
      </c>
      <c r="H8207" s="36" t="s">
        <v>11</v>
      </c>
      <c r="I8207" s="102">
        <v>31600</v>
      </c>
      <c r="J8207" s="102">
        <v>21600</v>
      </c>
      <c r="K8207" s="102"/>
      <c r="L8207" s="102">
        <f t="shared" si="2907"/>
        <v>0</v>
      </c>
      <c r="M8207" s="102">
        <v>0</v>
      </c>
      <c r="N8207" s="102"/>
      <c r="O8207" s="102"/>
      <c r="P8207" s="102">
        <f t="shared" si="2908"/>
        <v>0</v>
      </c>
      <c r="Q8207" s="102">
        <f t="shared" si="2911"/>
        <v>0</v>
      </c>
      <c r="R8207" s="35"/>
    </row>
    <row r="8208" spans="1:18" s="38" customFormat="1" x14ac:dyDescent="0.3">
      <c r="A8208" s="40">
        <v>35</v>
      </c>
      <c r="B8208" s="40" t="s">
        <v>154</v>
      </c>
      <c r="C8208" s="40" t="s">
        <v>1006</v>
      </c>
      <c r="D8208" s="40">
        <v>35020014</v>
      </c>
      <c r="E8208" s="52" t="s">
        <v>124</v>
      </c>
      <c r="F8208" s="52" t="s">
        <v>0</v>
      </c>
      <c r="G8208" s="52" t="s">
        <v>0</v>
      </c>
      <c r="H8208" s="16" t="s">
        <v>14</v>
      </c>
      <c r="I8208" s="104">
        <f>SUM(I8209)</f>
        <v>1121189</v>
      </c>
      <c r="J8208" s="104">
        <f>SUM(J8209)</f>
        <v>1056189</v>
      </c>
      <c r="K8208" s="104">
        <f>SUM(K8209)</f>
        <v>0</v>
      </c>
      <c r="L8208" s="104">
        <f t="shared" si="2907"/>
        <v>269711</v>
      </c>
      <c r="M8208" s="104">
        <f>SUM(M8209)</f>
        <v>86711</v>
      </c>
      <c r="N8208" s="104">
        <f t="shared" ref="N8208:O8208" si="2923">SUM(N8209)</f>
        <v>93000</v>
      </c>
      <c r="O8208" s="104">
        <f t="shared" si="2923"/>
        <v>90000</v>
      </c>
      <c r="P8208" s="104">
        <f t="shared" si="2908"/>
        <v>269711</v>
      </c>
      <c r="Q8208" s="104">
        <f t="shared" si="2911"/>
        <v>25.536243986634965</v>
      </c>
      <c r="R8208" s="35"/>
    </row>
    <row r="8209" spans="1:18" s="38" customFormat="1" x14ac:dyDescent="0.3">
      <c r="A8209" s="40">
        <v>35</v>
      </c>
      <c r="B8209" s="40" t="s">
        <v>154</v>
      </c>
      <c r="C8209" s="40" t="s">
        <v>1006</v>
      </c>
      <c r="D8209" s="40">
        <v>35020014</v>
      </c>
      <c r="E8209" s="88" t="s">
        <v>3017</v>
      </c>
      <c r="F8209" s="40"/>
      <c r="G8209" s="81" t="s">
        <v>3073</v>
      </c>
      <c r="H8209" s="36" t="s">
        <v>15</v>
      </c>
      <c r="I8209" s="102">
        <v>1121189</v>
      </c>
      <c r="J8209" s="102">
        <v>1056189</v>
      </c>
      <c r="K8209" s="102"/>
      <c r="L8209" s="102">
        <f t="shared" si="2907"/>
        <v>269711</v>
      </c>
      <c r="M8209" s="102">
        <v>86711</v>
      </c>
      <c r="N8209" s="102">
        <v>93000</v>
      </c>
      <c r="O8209" s="102">
        <v>90000</v>
      </c>
      <c r="P8209" s="102">
        <f t="shared" si="2908"/>
        <v>269711</v>
      </c>
      <c r="Q8209" s="102">
        <f t="shared" si="2911"/>
        <v>25.536243986634965</v>
      </c>
      <c r="R8209" s="35"/>
    </row>
    <row r="8210" spans="1:18" s="38" customFormat="1" x14ac:dyDescent="0.3">
      <c r="A8210" s="40">
        <v>35</v>
      </c>
      <c r="B8210" s="40" t="s">
        <v>154</v>
      </c>
      <c r="C8210" s="40" t="s">
        <v>1006</v>
      </c>
      <c r="D8210" s="40">
        <v>35020014</v>
      </c>
      <c r="E8210" s="52" t="s">
        <v>125</v>
      </c>
      <c r="F8210" s="52" t="s">
        <v>0</v>
      </c>
      <c r="G8210" s="52" t="s">
        <v>0</v>
      </c>
      <c r="H8210" s="16" t="s">
        <v>16</v>
      </c>
      <c r="I8210" s="104">
        <f>SUM(I8211:I8219)</f>
        <v>721950</v>
      </c>
      <c r="J8210" s="104">
        <f>SUM(J8211:J8219)</f>
        <v>151750</v>
      </c>
      <c r="K8210" s="104">
        <f>SUM(K8211:K8219)</f>
        <v>0</v>
      </c>
      <c r="L8210" s="104">
        <f t="shared" si="2907"/>
        <v>38462</v>
      </c>
      <c r="M8210" s="104">
        <f>SUM(M8211:M8219)</f>
        <v>2612</v>
      </c>
      <c r="N8210" s="104">
        <f t="shared" ref="N8210:O8210" si="2924">SUM(N8211:N8219)</f>
        <v>20950</v>
      </c>
      <c r="O8210" s="104">
        <f t="shared" si="2924"/>
        <v>14900</v>
      </c>
      <c r="P8210" s="104">
        <f t="shared" si="2908"/>
        <v>38462</v>
      </c>
      <c r="Q8210" s="104">
        <f t="shared" si="2911"/>
        <v>25.345634266886325</v>
      </c>
      <c r="R8210" s="35"/>
    </row>
    <row r="8211" spans="1:18" s="38" customFormat="1" x14ac:dyDescent="0.3">
      <c r="A8211" s="40">
        <v>35</v>
      </c>
      <c r="B8211" s="40" t="s">
        <v>154</v>
      </c>
      <c r="C8211" s="40" t="s">
        <v>1006</v>
      </c>
      <c r="D8211" s="40">
        <v>35020014</v>
      </c>
      <c r="E8211" s="88" t="s">
        <v>3018</v>
      </c>
      <c r="F8211" s="40"/>
      <c r="G8211" s="81" t="s">
        <v>3073</v>
      </c>
      <c r="H8211" s="36" t="s">
        <v>17</v>
      </c>
      <c r="I8211" s="102">
        <v>45000</v>
      </c>
      <c r="J8211" s="102">
        <v>0</v>
      </c>
      <c r="K8211" s="102"/>
      <c r="L8211" s="102">
        <f t="shared" si="2907"/>
        <v>0</v>
      </c>
      <c r="M8211" s="102">
        <v>0</v>
      </c>
      <c r="N8211" s="102"/>
      <c r="O8211" s="102"/>
      <c r="P8211" s="102">
        <f t="shared" si="2908"/>
        <v>0</v>
      </c>
      <c r="Q8211" s="102" t="str">
        <f t="shared" si="2911"/>
        <v>-</v>
      </c>
      <c r="R8211" s="35"/>
    </row>
    <row r="8212" spans="1:18" s="38" customFormat="1" x14ac:dyDescent="0.3">
      <c r="A8212" s="40">
        <v>35</v>
      </c>
      <c r="B8212" s="40" t="s">
        <v>154</v>
      </c>
      <c r="C8212" s="40" t="s">
        <v>1006</v>
      </c>
      <c r="D8212" s="40">
        <v>35020014</v>
      </c>
      <c r="E8212" s="88" t="s">
        <v>3031</v>
      </c>
      <c r="F8212" s="40"/>
      <c r="G8212" s="81" t="s">
        <v>3073</v>
      </c>
      <c r="H8212" s="36" t="s">
        <v>18</v>
      </c>
      <c r="I8212" s="102">
        <v>80000</v>
      </c>
      <c r="J8212" s="102">
        <v>50000</v>
      </c>
      <c r="K8212" s="102"/>
      <c r="L8212" s="102">
        <f t="shared" si="2907"/>
        <v>15000</v>
      </c>
      <c r="M8212" s="102">
        <v>0</v>
      </c>
      <c r="N8212" s="102">
        <v>8000</v>
      </c>
      <c r="O8212" s="102">
        <v>7000</v>
      </c>
      <c r="P8212" s="102">
        <f t="shared" si="2908"/>
        <v>15000</v>
      </c>
      <c r="Q8212" s="102">
        <f t="shared" si="2911"/>
        <v>30</v>
      </c>
      <c r="R8212" s="35"/>
    </row>
    <row r="8213" spans="1:18" s="38" customFormat="1" x14ac:dyDescent="0.3">
      <c r="A8213" s="40">
        <v>35</v>
      </c>
      <c r="B8213" s="40" t="s">
        <v>154</v>
      </c>
      <c r="C8213" s="40" t="s">
        <v>1006</v>
      </c>
      <c r="D8213" s="40">
        <v>35020014</v>
      </c>
      <c r="E8213" s="88" t="s">
        <v>3032</v>
      </c>
      <c r="F8213" s="40"/>
      <c r="G8213" s="81" t="s">
        <v>3073</v>
      </c>
      <c r="H8213" s="36" t="s">
        <v>19</v>
      </c>
      <c r="I8213" s="102">
        <v>20000</v>
      </c>
      <c r="J8213" s="102">
        <v>20000</v>
      </c>
      <c r="K8213" s="102"/>
      <c r="L8213" s="102">
        <f t="shared" si="2907"/>
        <v>3200</v>
      </c>
      <c r="M8213" s="102">
        <v>0</v>
      </c>
      <c r="N8213" s="102">
        <v>1600</v>
      </c>
      <c r="O8213" s="102">
        <v>1600</v>
      </c>
      <c r="P8213" s="102">
        <f t="shared" si="2908"/>
        <v>3200</v>
      </c>
      <c r="Q8213" s="102">
        <f t="shared" si="2911"/>
        <v>16</v>
      </c>
      <c r="R8213" s="35"/>
    </row>
    <row r="8214" spans="1:18" s="38" customFormat="1" x14ac:dyDescent="0.3">
      <c r="A8214" s="40">
        <v>35</v>
      </c>
      <c r="B8214" s="40" t="s">
        <v>154</v>
      </c>
      <c r="C8214" s="40" t="s">
        <v>1006</v>
      </c>
      <c r="D8214" s="40">
        <v>35020014</v>
      </c>
      <c r="E8214" s="88" t="s">
        <v>3026</v>
      </c>
      <c r="F8214" s="40"/>
      <c r="G8214" s="81" t="s">
        <v>3073</v>
      </c>
      <c r="H8214" s="36" t="s">
        <v>20</v>
      </c>
      <c r="I8214" s="102">
        <v>40000</v>
      </c>
      <c r="J8214" s="102">
        <v>0</v>
      </c>
      <c r="K8214" s="102"/>
      <c r="L8214" s="102">
        <f t="shared" si="2907"/>
        <v>0</v>
      </c>
      <c r="M8214" s="102">
        <v>0</v>
      </c>
      <c r="N8214" s="102"/>
      <c r="O8214" s="102"/>
      <c r="P8214" s="102">
        <f t="shared" si="2908"/>
        <v>0</v>
      </c>
      <c r="Q8214" s="102" t="str">
        <f t="shared" si="2911"/>
        <v>-</v>
      </c>
      <c r="R8214" s="35"/>
    </row>
    <row r="8215" spans="1:18" s="38" customFormat="1" x14ac:dyDescent="0.3">
      <c r="A8215" s="40">
        <v>35</v>
      </c>
      <c r="B8215" s="40" t="s">
        <v>154</v>
      </c>
      <c r="C8215" s="40" t="s">
        <v>1006</v>
      </c>
      <c r="D8215" s="40">
        <v>35020014</v>
      </c>
      <c r="E8215" s="88" t="s">
        <v>3033</v>
      </c>
      <c r="F8215" s="40"/>
      <c r="G8215" s="81" t="s">
        <v>3073</v>
      </c>
      <c r="H8215" s="36" t="s">
        <v>21</v>
      </c>
      <c r="I8215" s="102">
        <v>100</v>
      </c>
      <c r="J8215" s="102">
        <v>0</v>
      </c>
      <c r="K8215" s="102"/>
      <c r="L8215" s="102">
        <f t="shared" si="2907"/>
        <v>0</v>
      </c>
      <c r="M8215" s="102">
        <v>0</v>
      </c>
      <c r="N8215" s="102"/>
      <c r="O8215" s="102"/>
      <c r="P8215" s="102">
        <f t="shared" si="2908"/>
        <v>0</v>
      </c>
      <c r="Q8215" s="102" t="str">
        <f t="shared" si="2911"/>
        <v>-</v>
      </c>
      <c r="R8215" s="35"/>
    </row>
    <row r="8216" spans="1:18" s="38" customFormat="1" x14ac:dyDescent="0.3">
      <c r="A8216" s="40">
        <v>35</v>
      </c>
      <c r="B8216" s="40" t="s">
        <v>154</v>
      </c>
      <c r="C8216" s="40" t="s">
        <v>1006</v>
      </c>
      <c r="D8216" s="40">
        <v>35020014</v>
      </c>
      <c r="E8216" s="88" t="s">
        <v>3034</v>
      </c>
      <c r="F8216" s="40"/>
      <c r="G8216" s="81" t="s">
        <v>3073</v>
      </c>
      <c r="H8216" s="36" t="s">
        <v>22</v>
      </c>
      <c r="I8216" s="102">
        <v>100</v>
      </c>
      <c r="J8216" s="102">
        <v>0</v>
      </c>
      <c r="K8216" s="102"/>
      <c r="L8216" s="102">
        <f t="shared" si="2907"/>
        <v>0</v>
      </c>
      <c r="M8216" s="102">
        <v>0</v>
      </c>
      <c r="N8216" s="102"/>
      <c r="O8216" s="102"/>
      <c r="P8216" s="102">
        <f t="shared" si="2908"/>
        <v>0</v>
      </c>
      <c r="Q8216" s="102" t="str">
        <f t="shared" si="2911"/>
        <v>-</v>
      </c>
      <c r="R8216" s="35"/>
    </row>
    <row r="8217" spans="1:18" s="38" customFormat="1" x14ac:dyDescent="0.3">
      <c r="A8217" s="40">
        <v>35</v>
      </c>
      <c r="B8217" s="40" t="s">
        <v>154</v>
      </c>
      <c r="C8217" s="40" t="s">
        <v>1006</v>
      </c>
      <c r="D8217" s="40">
        <v>35020014</v>
      </c>
      <c r="E8217" s="88" t="s">
        <v>3035</v>
      </c>
      <c r="F8217" s="40"/>
      <c r="G8217" s="81" t="s">
        <v>3073</v>
      </c>
      <c r="H8217" s="36" t="s">
        <v>23</v>
      </c>
      <c r="I8217" s="102">
        <v>30000</v>
      </c>
      <c r="J8217" s="102">
        <v>20000</v>
      </c>
      <c r="K8217" s="102"/>
      <c r="L8217" s="102">
        <f t="shared" si="2907"/>
        <v>3200</v>
      </c>
      <c r="M8217" s="102">
        <v>0</v>
      </c>
      <c r="N8217" s="102">
        <v>1600</v>
      </c>
      <c r="O8217" s="102">
        <v>1600</v>
      </c>
      <c r="P8217" s="102">
        <f t="shared" si="2908"/>
        <v>3200</v>
      </c>
      <c r="Q8217" s="102">
        <f t="shared" si="2911"/>
        <v>16</v>
      </c>
      <c r="R8217" s="35"/>
    </row>
    <row r="8218" spans="1:18" s="38" customFormat="1" x14ac:dyDescent="0.3">
      <c r="A8218" s="40">
        <v>35</v>
      </c>
      <c r="B8218" s="40" t="s">
        <v>154</v>
      </c>
      <c r="C8218" s="40" t="s">
        <v>1006</v>
      </c>
      <c r="D8218" s="40">
        <v>35020014</v>
      </c>
      <c r="E8218" s="88" t="s">
        <v>3036</v>
      </c>
      <c r="F8218" s="40"/>
      <c r="G8218" s="81" t="s">
        <v>3073</v>
      </c>
      <c r="H8218" s="36" t="s">
        <v>24</v>
      </c>
      <c r="I8218" s="102">
        <v>40000</v>
      </c>
      <c r="J8218" s="102">
        <v>0</v>
      </c>
      <c r="K8218" s="102"/>
      <c r="L8218" s="102">
        <f t="shared" si="2907"/>
        <v>0</v>
      </c>
      <c r="M8218" s="102">
        <v>0</v>
      </c>
      <c r="N8218" s="102"/>
      <c r="O8218" s="102"/>
      <c r="P8218" s="102">
        <f t="shared" si="2908"/>
        <v>0</v>
      </c>
      <c r="Q8218" s="102" t="str">
        <f t="shared" si="2911"/>
        <v>-</v>
      </c>
      <c r="R8218" s="35"/>
    </row>
    <row r="8219" spans="1:18" s="38" customFormat="1" x14ac:dyDescent="0.3">
      <c r="A8219" s="41">
        <v>35</v>
      </c>
      <c r="B8219" s="41" t="s">
        <v>154</v>
      </c>
      <c r="C8219" s="41" t="s">
        <v>1006</v>
      </c>
      <c r="D8219" s="41">
        <v>35020014</v>
      </c>
      <c r="E8219" s="41" t="s">
        <v>127</v>
      </c>
      <c r="F8219" s="40" t="s">
        <v>0</v>
      </c>
      <c r="G8219" s="81" t="s">
        <v>0</v>
      </c>
      <c r="H8219" s="16" t="s">
        <v>25</v>
      </c>
      <c r="I8219" s="104">
        <f>SUM(I8220:I8222)</f>
        <v>466750</v>
      </c>
      <c r="J8219" s="104">
        <f>SUM(J8220:J8222)</f>
        <v>61750</v>
      </c>
      <c r="K8219" s="104">
        <f>SUM(K8220:K8222)</f>
        <v>0</v>
      </c>
      <c r="L8219" s="104">
        <f t="shared" si="2907"/>
        <v>17062</v>
      </c>
      <c r="M8219" s="104">
        <f>SUM(M8220:M8222)</f>
        <v>2612</v>
      </c>
      <c r="N8219" s="104">
        <f t="shared" ref="N8219:O8219" si="2925">SUM(N8220:N8222)</f>
        <v>9750</v>
      </c>
      <c r="O8219" s="104">
        <f t="shared" si="2925"/>
        <v>4700</v>
      </c>
      <c r="P8219" s="104">
        <f t="shared" si="2908"/>
        <v>17062</v>
      </c>
      <c r="Q8219" s="104">
        <f t="shared" si="2911"/>
        <v>27.630769230769232</v>
      </c>
      <c r="R8219" s="35"/>
    </row>
    <row r="8220" spans="1:18" s="38" customFormat="1" x14ac:dyDescent="0.3">
      <c r="A8220" s="40">
        <v>35</v>
      </c>
      <c r="B8220" s="40" t="s">
        <v>154</v>
      </c>
      <c r="C8220" s="40" t="s">
        <v>1006</v>
      </c>
      <c r="D8220" s="40">
        <v>35020014</v>
      </c>
      <c r="E8220" s="88" t="s">
        <v>3019</v>
      </c>
      <c r="F8220" s="40"/>
      <c r="G8220" s="81" t="s">
        <v>3073</v>
      </c>
      <c r="H8220" s="36" t="s">
        <v>25</v>
      </c>
      <c r="I8220" s="102">
        <v>404750</v>
      </c>
      <c r="J8220" s="102">
        <v>4750</v>
      </c>
      <c r="K8220" s="102"/>
      <c r="L8220" s="102">
        <f t="shared" si="2907"/>
        <v>4750</v>
      </c>
      <c r="M8220" s="102">
        <v>0</v>
      </c>
      <c r="N8220" s="102">
        <v>4750</v>
      </c>
      <c r="O8220" s="102"/>
      <c r="P8220" s="102">
        <f t="shared" si="2908"/>
        <v>4750</v>
      </c>
      <c r="Q8220" s="102">
        <f t="shared" si="2911"/>
        <v>100</v>
      </c>
      <c r="R8220" s="35"/>
    </row>
    <row r="8221" spans="1:18" s="38" customFormat="1" x14ac:dyDescent="0.3">
      <c r="A8221" s="40">
        <v>35</v>
      </c>
      <c r="B8221" s="40" t="s">
        <v>154</v>
      </c>
      <c r="C8221" s="40" t="s">
        <v>1006</v>
      </c>
      <c r="D8221" s="40">
        <v>35020014</v>
      </c>
      <c r="E8221" s="88" t="s">
        <v>3019</v>
      </c>
      <c r="F8221" s="40" t="s">
        <v>2891</v>
      </c>
      <c r="G8221" s="81" t="s">
        <v>3073</v>
      </c>
      <c r="H8221" s="36" t="s">
        <v>135</v>
      </c>
      <c r="I8221" s="102">
        <v>19500</v>
      </c>
      <c r="J8221" s="102">
        <v>17000</v>
      </c>
      <c r="K8221" s="102"/>
      <c r="L8221" s="102">
        <f t="shared" si="2907"/>
        <v>5712</v>
      </c>
      <c r="M8221" s="102">
        <v>2612</v>
      </c>
      <c r="N8221" s="102">
        <v>1700</v>
      </c>
      <c r="O8221" s="102">
        <v>1400</v>
      </c>
      <c r="P8221" s="102">
        <f t="shared" si="2908"/>
        <v>5712</v>
      </c>
      <c r="Q8221" s="102">
        <f t="shared" si="2911"/>
        <v>33.6</v>
      </c>
      <c r="R8221" s="35"/>
    </row>
    <row r="8222" spans="1:18" s="38" customFormat="1" ht="20.399999999999999" x14ac:dyDescent="0.3">
      <c r="A8222" s="40">
        <v>35</v>
      </c>
      <c r="B8222" s="40" t="s">
        <v>154</v>
      </c>
      <c r="C8222" s="40" t="s">
        <v>1006</v>
      </c>
      <c r="D8222" s="40">
        <v>35020014</v>
      </c>
      <c r="E8222" s="88" t="s">
        <v>3019</v>
      </c>
      <c r="F8222" s="40" t="s">
        <v>2892</v>
      </c>
      <c r="G8222" s="81" t="s">
        <v>3073</v>
      </c>
      <c r="H8222" s="36" t="s">
        <v>141</v>
      </c>
      <c r="I8222" s="102">
        <v>42500</v>
      </c>
      <c r="J8222" s="102">
        <v>40000</v>
      </c>
      <c r="K8222" s="102"/>
      <c r="L8222" s="102">
        <f t="shared" si="2907"/>
        <v>6600</v>
      </c>
      <c r="M8222" s="102">
        <v>0</v>
      </c>
      <c r="N8222" s="102">
        <v>3300</v>
      </c>
      <c r="O8222" s="102">
        <v>3300</v>
      </c>
      <c r="P8222" s="102">
        <f t="shared" si="2908"/>
        <v>6600</v>
      </c>
      <c r="Q8222" s="102">
        <f t="shared" si="2911"/>
        <v>16.5</v>
      </c>
      <c r="R8222" s="35"/>
    </row>
    <row r="8223" spans="1:18" s="34" customFormat="1" ht="20.399999999999999" x14ac:dyDescent="0.3">
      <c r="A8223" s="43" t="s">
        <v>0</v>
      </c>
      <c r="B8223" s="43" t="s">
        <v>0</v>
      </c>
      <c r="C8223" s="43" t="s">
        <v>0</v>
      </c>
      <c r="D8223" s="49" t="s">
        <v>0</v>
      </c>
      <c r="E8223" s="49" t="s">
        <v>0</v>
      </c>
      <c r="F8223" s="49" t="s">
        <v>0</v>
      </c>
      <c r="G8223" s="49" t="s">
        <v>0</v>
      </c>
      <c r="H8223" s="21" t="s">
        <v>35</v>
      </c>
      <c r="I8223" s="112">
        <f>SUM(I8224)</f>
        <v>200</v>
      </c>
      <c r="J8223" s="112">
        <f>SUM(J8224)</f>
        <v>0</v>
      </c>
      <c r="K8223" s="112">
        <f>SUM(K8224)</f>
        <v>0</v>
      </c>
      <c r="L8223" s="112">
        <f t="shared" si="2907"/>
        <v>0</v>
      </c>
      <c r="M8223" s="112">
        <f>SUM(M8224)</f>
        <v>0</v>
      </c>
      <c r="N8223" s="112">
        <f t="shared" ref="N8223:O8223" si="2926">SUM(N8224)</f>
        <v>0</v>
      </c>
      <c r="O8223" s="112">
        <f t="shared" si="2926"/>
        <v>0</v>
      </c>
      <c r="P8223" s="112">
        <f t="shared" si="2908"/>
        <v>0</v>
      </c>
      <c r="Q8223" s="112" t="str">
        <f t="shared" si="2911"/>
        <v>-</v>
      </c>
      <c r="R8223" s="35"/>
    </row>
    <row r="8224" spans="1:18" s="38" customFormat="1" x14ac:dyDescent="0.3">
      <c r="A8224" s="40">
        <v>35</v>
      </c>
      <c r="B8224" s="40" t="s">
        <v>154</v>
      </c>
      <c r="C8224" s="40" t="s">
        <v>1006</v>
      </c>
      <c r="D8224" s="40">
        <v>35020014</v>
      </c>
      <c r="E8224" s="52" t="s">
        <v>142</v>
      </c>
      <c r="F8224" s="52" t="s">
        <v>0</v>
      </c>
      <c r="G8224" s="52" t="s">
        <v>0</v>
      </c>
      <c r="H8224" s="16" t="s">
        <v>27</v>
      </c>
      <c r="I8224" s="104">
        <f>SUM(I8225:I8226)</f>
        <v>200</v>
      </c>
      <c r="J8224" s="104">
        <f>SUM(J8225:J8226)</f>
        <v>0</v>
      </c>
      <c r="K8224" s="104">
        <f>SUM(K8225:K8226)</f>
        <v>0</v>
      </c>
      <c r="L8224" s="104">
        <f t="shared" ref="L8224:L8287" si="2927">SUM(M8224:O8224)</f>
        <v>0</v>
      </c>
      <c r="M8224" s="104">
        <f>SUM(M8225:M8226)</f>
        <v>0</v>
      </c>
      <c r="N8224" s="104">
        <f t="shared" ref="N8224:O8224" si="2928">SUM(N8225:N8226)</f>
        <v>0</v>
      </c>
      <c r="O8224" s="104">
        <f t="shared" si="2928"/>
        <v>0</v>
      </c>
      <c r="P8224" s="104">
        <f t="shared" si="2908"/>
        <v>0</v>
      </c>
      <c r="Q8224" s="104" t="str">
        <f t="shared" si="2911"/>
        <v>-</v>
      </c>
      <c r="R8224" s="35"/>
    </row>
    <row r="8225" spans="1:18" s="38" customFormat="1" x14ac:dyDescent="0.3">
      <c r="A8225" s="40">
        <v>35</v>
      </c>
      <c r="B8225" s="40" t="s">
        <v>154</v>
      </c>
      <c r="C8225" s="40" t="s">
        <v>1006</v>
      </c>
      <c r="D8225" s="40">
        <v>35020014</v>
      </c>
      <c r="E8225" s="88" t="s">
        <v>3023</v>
      </c>
      <c r="F8225" s="40"/>
      <c r="G8225" s="81" t="s">
        <v>3073</v>
      </c>
      <c r="H8225" s="36" t="s">
        <v>29</v>
      </c>
      <c r="I8225" s="102">
        <v>100</v>
      </c>
      <c r="J8225" s="102">
        <v>0</v>
      </c>
      <c r="K8225" s="102"/>
      <c r="L8225" s="102">
        <f t="shared" si="2927"/>
        <v>0</v>
      </c>
      <c r="M8225" s="102">
        <v>0</v>
      </c>
      <c r="N8225" s="102"/>
      <c r="O8225" s="102"/>
      <c r="P8225" s="102">
        <f t="shared" si="2908"/>
        <v>0</v>
      </c>
      <c r="Q8225" s="102" t="str">
        <f t="shared" si="2911"/>
        <v>-</v>
      </c>
      <c r="R8225" s="35"/>
    </row>
    <row r="8226" spans="1:18" s="38" customFormat="1" x14ac:dyDescent="0.3">
      <c r="A8226" s="40">
        <v>35</v>
      </c>
      <c r="B8226" s="40" t="s">
        <v>154</v>
      </c>
      <c r="C8226" s="40" t="s">
        <v>1006</v>
      </c>
      <c r="D8226" s="40">
        <v>35020014</v>
      </c>
      <c r="E8226" s="88" t="s">
        <v>3021</v>
      </c>
      <c r="F8226" s="40"/>
      <c r="G8226" s="81" t="s">
        <v>3073</v>
      </c>
      <c r="H8226" s="36" t="s">
        <v>34</v>
      </c>
      <c r="I8226" s="102">
        <v>100</v>
      </c>
      <c r="J8226" s="102">
        <v>0</v>
      </c>
      <c r="K8226" s="102"/>
      <c r="L8226" s="102">
        <f t="shared" si="2927"/>
        <v>0</v>
      </c>
      <c r="M8226" s="102">
        <v>0</v>
      </c>
      <c r="N8226" s="102"/>
      <c r="O8226" s="102"/>
      <c r="P8226" s="102">
        <f t="shared" si="2908"/>
        <v>0</v>
      </c>
      <c r="Q8226" s="102" t="str">
        <f t="shared" si="2911"/>
        <v>-</v>
      </c>
      <c r="R8226" s="35"/>
    </row>
    <row r="8227" spans="1:18" s="34" customFormat="1" ht="20.399999999999999" x14ac:dyDescent="0.3">
      <c r="A8227" s="43" t="s">
        <v>0</v>
      </c>
      <c r="B8227" s="43" t="s">
        <v>0</v>
      </c>
      <c r="C8227" s="43" t="s">
        <v>0</v>
      </c>
      <c r="D8227" s="49" t="s">
        <v>0</v>
      </c>
      <c r="E8227" s="49" t="s">
        <v>0</v>
      </c>
      <c r="F8227" s="49" t="s">
        <v>0</v>
      </c>
      <c r="G8227" s="49" t="s">
        <v>0</v>
      </c>
      <c r="H8227" s="21" t="s">
        <v>53</v>
      </c>
      <c r="I8227" s="112">
        <f>SUM(I8228)</f>
        <v>255000</v>
      </c>
      <c r="J8227" s="112">
        <f>SUM(J8228)</f>
        <v>0</v>
      </c>
      <c r="K8227" s="112">
        <f>SUM(K8228)</f>
        <v>0</v>
      </c>
      <c r="L8227" s="112">
        <f t="shared" si="2927"/>
        <v>0</v>
      </c>
      <c r="M8227" s="112">
        <f>SUM(M8228)</f>
        <v>0</v>
      </c>
      <c r="N8227" s="112">
        <f t="shared" ref="N8227:O8227" si="2929">SUM(N8228)</f>
        <v>0</v>
      </c>
      <c r="O8227" s="112">
        <f t="shared" si="2929"/>
        <v>0</v>
      </c>
      <c r="P8227" s="112">
        <f t="shared" ref="P8227:P8287" si="2930">K8227+L8227</f>
        <v>0</v>
      </c>
      <c r="Q8227" s="112" t="str">
        <f t="shared" si="2911"/>
        <v>-</v>
      </c>
      <c r="R8227" s="35"/>
    </row>
    <row r="8228" spans="1:18" s="38" customFormat="1" x14ac:dyDescent="0.3">
      <c r="A8228" s="40">
        <v>35</v>
      </c>
      <c r="B8228" s="40" t="s">
        <v>154</v>
      </c>
      <c r="C8228" s="40" t="s">
        <v>1006</v>
      </c>
      <c r="D8228" s="40">
        <v>35020014</v>
      </c>
      <c r="E8228" s="52" t="s">
        <v>149</v>
      </c>
      <c r="F8228" s="52" t="s">
        <v>0</v>
      </c>
      <c r="G8228" s="52" t="s">
        <v>0</v>
      </c>
      <c r="H8228" s="16" t="s">
        <v>46</v>
      </c>
      <c r="I8228" s="104">
        <f>SUM(I8229:I8230)</f>
        <v>255000</v>
      </c>
      <c r="J8228" s="104">
        <f>SUM(J8229:J8230)</f>
        <v>0</v>
      </c>
      <c r="K8228" s="104">
        <f>SUM(K8229:K8230)</f>
        <v>0</v>
      </c>
      <c r="L8228" s="104">
        <f t="shared" si="2927"/>
        <v>0</v>
      </c>
      <c r="M8228" s="104">
        <f>SUM(M8229:M8230)</f>
        <v>0</v>
      </c>
      <c r="N8228" s="104">
        <f t="shared" ref="N8228:O8228" si="2931">SUM(N8229:N8230)</f>
        <v>0</v>
      </c>
      <c r="O8228" s="104">
        <f t="shared" si="2931"/>
        <v>0</v>
      </c>
      <c r="P8228" s="104">
        <f t="shared" si="2930"/>
        <v>0</v>
      </c>
      <c r="Q8228" s="104" t="str">
        <f t="shared" si="2911"/>
        <v>-</v>
      </c>
      <c r="R8228" s="35"/>
    </row>
    <row r="8229" spans="1:18" s="38" customFormat="1" x14ac:dyDescent="0.3">
      <c r="A8229" s="40">
        <v>35</v>
      </c>
      <c r="B8229" s="40" t="s">
        <v>154</v>
      </c>
      <c r="C8229" s="40" t="s">
        <v>1006</v>
      </c>
      <c r="D8229" s="40">
        <v>35020014</v>
      </c>
      <c r="E8229" s="88" t="s">
        <v>3022</v>
      </c>
      <c r="F8229" s="40"/>
      <c r="G8229" s="81" t="s">
        <v>3073</v>
      </c>
      <c r="H8229" s="36" t="s">
        <v>49</v>
      </c>
      <c r="I8229" s="102">
        <v>100000</v>
      </c>
      <c r="J8229" s="102">
        <v>0</v>
      </c>
      <c r="K8229" s="102"/>
      <c r="L8229" s="102">
        <f t="shared" si="2927"/>
        <v>0</v>
      </c>
      <c r="M8229" s="102">
        <v>0</v>
      </c>
      <c r="N8229" s="102"/>
      <c r="O8229" s="102"/>
      <c r="P8229" s="102">
        <f t="shared" si="2930"/>
        <v>0</v>
      </c>
      <c r="Q8229" s="102" t="str">
        <f t="shared" si="2911"/>
        <v>-</v>
      </c>
      <c r="R8229" s="35"/>
    </row>
    <row r="8230" spans="1:18" s="38" customFormat="1" x14ac:dyDescent="0.3">
      <c r="A8230" s="40">
        <v>35</v>
      </c>
      <c r="B8230" s="40" t="s">
        <v>154</v>
      </c>
      <c r="C8230" s="40" t="s">
        <v>1006</v>
      </c>
      <c r="D8230" s="40">
        <v>35020014</v>
      </c>
      <c r="E8230" s="88" t="s">
        <v>3037</v>
      </c>
      <c r="F8230" s="40"/>
      <c r="G8230" s="81" t="s">
        <v>3073</v>
      </c>
      <c r="H8230" s="36" t="s">
        <v>52</v>
      </c>
      <c r="I8230" s="102">
        <v>155000</v>
      </c>
      <c r="J8230" s="102">
        <v>0</v>
      </c>
      <c r="K8230" s="102"/>
      <c r="L8230" s="102">
        <f t="shared" si="2927"/>
        <v>0</v>
      </c>
      <c r="M8230" s="102">
        <v>0</v>
      </c>
      <c r="N8230" s="102"/>
      <c r="O8230" s="102"/>
      <c r="P8230" s="102">
        <f t="shared" si="2930"/>
        <v>0</v>
      </c>
      <c r="Q8230" s="102" t="str">
        <f t="shared" si="2911"/>
        <v>-</v>
      </c>
      <c r="R8230" s="35"/>
    </row>
    <row r="8231" spans="1:18" s="34" customFormat="1" x14ac:dyDescent="0.3">
      <c r="A8231" s="49" t="s">
        <v>0</v>
      </c>
      <c r="B8231" s="49" t="s">
        <v>0</v>
      </c>
      <c r="C8231" s="49" t="s">
        <v>0</v>
      </c>
      <c r="D8231" s="49" t="s">
        <v>0</v>
      </c>
      <c r="E8231" s="49" t="s">
        <v>0</v>
      </c>
      <c r="F8231" s="49" t="s">
        <v>0</v>
      </c>
      <c r="G8231" s="49" t="s">
        <v>0</v>
      </c>
      <c r="H8231" s="21" t="s">
        <v>2015</v>
      </c>
      <c r="I8231" s="112">
        <f>SUM(I8199,I8223,I8227)</f>
        <v>13361814</v>
      </c>
      <c r="J8231" s="112">
        <f>SUM(J8199,J8223,J8227)</f>
        <v>11861414</v>
      </c>
      <c r="K8231" s="112">
        <f>SUM(K8199,K8223,K8227)</f>
        <v>0</v>
      </c>
      <c r="L8231" s="112">
        <f t="shared" si="2927"/>
        <v>2919655</v>
      </c>
      <c r="M8231" s="112">
        <f>SUM(M8199,M8223,M8227)</f>
        <v>954517</v>
      </c>
      <c r="N8231" s="112">
        <f t="shared" ref="N8231:O8231" si="2932">SUM(N8199,N8223,N8227)</f>
        <v>987094</v>
      </c>
      <c r="O8231" s="112">
        <f t="shared" si="2932"/>
        <v>978044</v>
      </c>
      <c r="P8231" s="112">
        <f t="shared" si="2930"/>
        <v>2919655</v>
      </c>
      <c r="Q8231" s="112">
        <f t="shared" ref="Q8231:Q8292" si="2933">IF(J8231=0,"-",P8231/J8231*100)</f>
        <v>24.614729744699915</v>
      </c>
      <c r="R8231" s="35"/>
    </row>
    <row r="8232" spans="1:18" s="38" customFormat="1" ht="15" thickBot="1" x14ac:dyDescent="0.35">
      <c r="A8232" s="81" t="s">
        <v>0</v>
      </c>
      <c r="B8232" s="81" t="s">
        <v>0</v>
      </c>
      <c r="C8232" s="81" t="s">
        <v>0</v>
      </c>
      <c r="D8232" s="81" t="s">
        <v>0</v>
      </c>
      <c r="E8232" s="81" t="s">
        <v>0</v>
      </c>
      <c r="F8232" s="81" t="s">
        <v>0</v>
      </c>
      <c r="G8232" s="81" t="s">
        <v>0</v>
      </c>
      <c r="H8232" s="16" t="s">
        <v>152</v>
      </c>
      <c r="I8232" s="104">
        <v>246</v>
      </c>
      <c r="J8232" s="104">
        <v>246</v>
      </c>
      <c r="K8232" s="104"/>
      <c r="L8232" s="104"/>
      <c r="M8232" s="104"/>
      <c r="N8232" s="104"/>
      <c r="O8232" s="104"/>
      <c r="P8232" s="104"/>
      <c r="Q8232" s="104"/>
      <c r="R8232" s="35"/>
    </row>
    <row r="8233" spans="1:18" s="34" customFormat="1" ht="31.2" thickBot="1" x14ac:dyDescent="0.35">
      <c r="A8233" s="127" t="s">
        <v>0</v>
      </c>
      <c r="B8233" s="127" t="s">
        <v>0</v>
      </c>
      <c r="C8233" s="127" t="s">
        <v>0</v>
      </c>
      <c r="D8233" s="127" t="s">
        <v>0</v>
      </c>
      <c r="E8233" s="127" t="s">
        <v>0</v>
      </c>
      <c r="F8233" s="127" t="s">
        <v>0</v>
      </c>
      <c r="G8233" s="127" t="s">
        <v>0</v>
      </c>
      <c r="H8233" s="29" t="s">
        <v>63</v>
      </c>
      <c r="I8233" s="124" t="s">
        <v>3013</v>
      </c>
      <c r="J8233" s="124" t="s">
        <v>2</v>
      </c>
      <c r="K8233" s="124" t="s">
        <v>3097</v>
      </c>
      <c r="L8233" s="124" t="s">
        <v>3097</v>
      </c>
      <c r="M8233" s="124" t="s">
        <v>3098</v>
      </c>
      <c r="N8233" s="124" t="s">
        <v>3099</v>
      </c>
      <c r="O8233" s="124" t="s">
        <v>3100</v>
      </c>
      <c r="P8233" s="124" t="s">
        <v>3097</v>
      </c>
      <c r="Q8233" s="126" t="s">
        <v>3101</v>
      </c>
      <c r="R8233" s="35"/>
    </row>
    <row r="8234" spans="1:18" s="38" customFormat="1" x14ac:dyDescent="0.3">
      <c r="A8234" s="128"/>
      <c r="B8234" s="128"/>
      <c r="C8234" s="128"/>
      <c r="D8234" s="128"/>
      <c r="E8234" s="128"/>
      <c r="F8234" s="128"/>
      <c r="G8234" s="128"/>
      <c r="H8234" s="10" t="s">
        <v>0</v>
      </c>
      <c r="I8234" s="103">
        <v>1</v>
      </c>
      <c r="J8234" s="103">
        <v>2</v>
      </c>
      <c r="K8234" s="103">
        <v>3</v>
      </c>
      <c r="L8234" s="103" t="s">
        <v>3</v>
      </c>
      <c r="M8234" s="103">
        <v>5</v>
      </c>
      <c r="N8234" s="103">
        <v>6</v>
      </c>
      <c r="O8234" s="103">
        <v>7</v>
      </c>
      <c r="P8234" s="103" t="s">
        <v>3102</v>
      </c>
      <c r="Q8234" s="103">
        <v>9</v>
      </c>
      <c r="R8234" s="35"/>
    </row>
    <row r="8235" spans="1:18" s="38" customFormat="1" x14ac:dyDescent="0.3">
      <c r="A8235" s="128"/>
      <c r="B8235" s="128"/>
      <c r="C8235" s="128"/>
      <c r="D8235" s="128"/>
      <c r="E8235" s="128"/>
      <c r="F8235" s="128"/>
      <c r="G8235" s="128"/>
      <c r="H8235" s="11" t="s">
        <v>101</v>
      </c>
      <c r="I8235" s="105">
        <f>SUM(I8231)</f>
        <v>13361814</v>
      </c>
      <c r="J8235" s="105">
        <f>SUM(J8231)</f>
        <v>11861414</v>
      </c>
      <c r="K8235" s="105">
        <f>SUM(K8231)</f>
        <v>0</v>
      </c>
      <c r="L8235" s="105">
        <f t="shared" si="2927"/>
        <v>2919655</v>
      </c>
      <c r="M8235" s="105">
        <f>SUM(M8231)</f>
        <v>954517</v>
      </c>
      <c r="N8235" s="105">
        <f t="shared" ref="N8235:O8235" si="2934">SUM(N8231)</f>
        <v>987094</v>
      </c>
      <c r="O8235" s="105">
        <f t="shared" si="2934"/>
        <v>978044</v>
      </c>
      <c r="P8235" s="105">
        <f t="shared" si="2930"/>
        <v>2919655</v>
      </c>
      <c r="Q8235" s="105">
        <f t="shared" si="2933"/>
        <v>24.614729744699915</v>
      </c>
      <c r="R8235" s="35"/>
    </row>
    <row r="8236" spans="1:18" s="38" customFormat="1" x14ac:dyDescent="0.3">
      <c r="A8236" s="128"/>
      <c r="B8236" s="128"/>
      <c r="C8236" s="128"/>
      <c r="D8236" s="128"/>
      <c r="E8236" s="128"/>
      <c r="F8236" s="128"/>
      <c r="G8236" s="128"/>
      <c r="H8236" s="12" t="s">
        <v>62</v>
      </c>
      <c r="I8236" s="105">
        <f>SUM(I8235)</f>
        <v>13361814</v>
      </c>
      <c r="J8236" s="105">
        <f>SUM(J8235)</f>
        <v>11861414</v>
      </c>
      <c r="K8236" s="105">
        <f>SUM(K8235)</f>
        <v>0</v>
      </c>
      <c r="L8236" s="105">
        <f t="shared" si="2927"/>
        <v>2919655</v>
      </c>
      <c r="M8236" s="105">
        <f>SUM(M8235)</f>
        <v>954517</v>
      </c>
      <c r="N8236" s="105">
        <f t="shared" ref="N8236:O8236" si="2935">SUM(N8235)</f>
        <v>987094</v>
      </c>
      <c r="O8236" s="105">
        <f t="shared" si="2935"/>
        <v>978044</v>
      </c>
      <c r="P8236" s="105">
        <f t="shared" si="2930"/>
        <v>2919655</v>
      </c>
      <c r="Q8236" s="105">
        <f t="shared" si="2933"/>
        <v>24.614729744699915</v>
      </c>
      <c r="R8236" s="35"/>
    </row>
    <row r="8237" spans="1:18" s="38" customFormat="1" x14ac:dyDescent="0.3">
      <c r="A8237" s="129"/>
      <c r="B8237" s="129"/>
      <c r="C8237" s="129"/>
      <c r="D8237" s="129"/>
      <c r="E8237" s="129"/>
      <c r="F8237" s="129"/>
      <c r="G8237" s="129"/>
      <c r="I8237" s="100"/>
      <c r="J8237" s="100"/>
      <c r="K8237" s="100"/>
      <c r="L8237" s="100"/>
      <c r="M8237" s="100"/>
      <c r="N8237" s="100"/>
      <c r="O8237" s="100"/>
      <c r="P8237" s="100"/>
      <c r="Q8237" s="100"/>
      <c r="R8237" s="35"/>
    </row>
    <row r="8238" spans="1:18" s="38" customFormat="1" ht="15" thickBot="1" x14ac:dyDescent="0.35">
      <c r="A8238" s="81" t="s">
        <v>0</v>
      </c>
      <c r="B8238" s="81" t="s">
        <v>0</v>
      </c>
      <c r="C8238" s="81" t="s">
        <v>0</v>
      </c>
      <c r="D8238" s="81" t="s">
        <v>0</v>
      </c>
      <c r="E8238" s="81" t="s">
        <v>0</v>
      </c>
      <c r="F8238" s="81" t="s">
        <v>0</v>
      </c>
      <c r="G8238" s="81" t="s">
        <v>0</v>
      </c>
      <c r="H8238" s="37" t="s">
        <v>0</v>
      </c>
      <c r="I8238" s="106"/>
      <c r="J8238" s="106"/>
      <c r="K8238" s="106"/>
      <c r="L8238" s="106"/>
      <c r="M8238" s="106"/>
      <c r="N8238" s="106"/>
      <c r="O8238" s="106"/>
      <c r="P8238" s="106"/>
      <c r="Q8238" s="106"/>
      <c r="R8238" s="35"/>
    </row>
    <row r="8239" spans="1:18" s="34" customFormat="1" ht="31.2" thickBot="1" x14ac:dyDescent="0.35">
      <c r="A8239" s="45" t="s">
        <v>112</v>
      </c>
      <c r="B8239" s="45" t="s">
        <v>113</v>
      </c>
      <c r="C8239" s="45" t="s">
        <v>114</v>
      </c>
      <c r="D8239" s="46" t="s">
        <v>0</v>
      </c>
      <c r="E8239" s="45" t="s">
        <v>3014</v>
      </c>
      <c r="F8239" s="45" t="s">
        <v>115</v>
      </c>
      <c r="G8239" s="45" t="s">
        <v>116</v>
      </c>
      <c r="H8239" s="29" t="s">
        <v>1</v>
      </c>
      <c r="I8239" s="124" t="s">
        <v>3013</v>
      </c>
      <c r="J8239" s="124" t="s">
        <v>2</v>
      </c>
      <c r="K8239" s="124" t="s">
        <v>3097</v>
      </c>
      <c r="L8239" s="124" t="s">
        <v>3097</v>
      </c>
      <c r="M8239" s="124" t="s">
        <v>3098</v>
      </c>
      <c r="N8239" s="124" t="s">
        <v>3099</v>
      </c>
      <c r="O8239" s="124" t="s">
        <v>3100</v>
      </c>
      <c r="P8239" s="124" t="s">
        <v>3097</v>
      </c>
      <c r="Q8239" s="126" t="s">
        <v>3101</v>
      </c>
      <c r="R8239" s="35"/>
    </row>
    <row r="8240" spans="1:18" s="38" customFormat="1" x14ac:dyDescent="0.3">
      <c r="A8240" s="50" t="s">
        <v>0</v>
      </c>
      <c r="B8240" s="50" t="s">
        <v>0</v>
      </c>
      <c r="C8240" s="50" t="s">
        <v>0</v>
      </c>
      <c r="D8240" s="51" t="s">
        <v>0</v>
      </c>
      <c r="E8240" s="51" t="s">
        <v>0</v>
      </c>
      <c r="F8240" s="86" t="s">
        <v>0</v>
      </c>
      <c r="G8240" s="87" t="s">
        <v>0</v>
      </c>
      <c r="H8240" s="8" t="s">
        <v>0</v>
      </c>
      <c r="I8240" s="103">
        <v>1</v>
      </c>
      <c r="J8240" s="103">
        <v>2</v>
      </c>
      <c r="K8240" s="103">
        <v>3</v>
      </c>
      <c r="L8240" s="103" t="s">
        <v>3</v>
      </c>
      <c r="M8240" s="103">
        <v>5</v>
      </c>
      <c r="N8240" s="103">
        <v>6</v>
      </c>
      <c r="O8240" s="103">
        <v>7</v>
      </c>
      <c r="P8240" s="103" t="s">
        <v>3102</v>
      </c>
      <c r="Q8240" s="103">
        <v>9</v>
      </c>
      <c r="R8240" s="35"/>
    </row>
    <row r="8241" spans="1:18" s="38" customFormat="1" x14ac:dyDescent="0.3">
      <c r="A8241" s="41">
        <v>35</v>
      </c>
      <c r="B8241" s="41" t="s">
        <v>154</v>
      </c>
      <c r="C8241" s="40" t="s">
        <v>1017</v>
      </c>
      <c r="D8241" s="40">
        <v>35020015</v>
      </c>
      <c r="E8241" s="52" t="s">
        <v>0</v>
      </c>
      <c r="F8241" s="52" t="s">
        <v>0</v>
      </c>
      <c r="G8241" s="52" t="s">
        <v>0</v>
      </c>
      <c r="H8241" s="16" t="s">
        <v>2016</v>
      </c>
      <c r="I8241" s="102"/>
      <c r="J8241" s="102"/>
      <c r="K8241" s="102"/>
      <c r="L8241" s="102">
        <f t="shared" si="2927"/>
        <v>0</v>
      </c>
      <c r="M8241" s="102">
        <v>0</v>
      </c>
      <c r="N8241" s="102"/>
      <c r="O8241" s="102"/>
      <c r="P8241" s="102">
        <f t="shared" si="2930"/>
        <v>0</v>
      </c>
      <c r="Q8241" s="102" t="str">
        <f t="shared" si="2933"/>
        <v>-</v>
      </c>
      <c r="R8241" s="35"/>
    </row>
    <row r="8242" spans="1:18" s="34" customFormat="1" ht="20.399999999999999" x14ac:dyDescent="0.3">
      <c r="A8242" s="43" t="s">
        <v>0</v>
      </c>
      <c r="B8242" s="43" t="s">
        <v>0</v>
      </c>
      <c r="C8242" s="43" t="s">
        <v>0</v>
      </c>
      <c r="D8242" s="49" t="s">
        <v>0</v>
      </c>
      <c r="E8242" s="49" t="s">
        <v>0</v>
      </c>
      <c r="F8242" s="49" t="s">
        <v>0</v>
      </c>
      <c r="G8242" s="49" t="s">
        <v>0</v>
      </c>
      <c r="H8242" s="21" t="s">
        <v>26</v>
      </c>
      <c r="I8242" s="112">
        <f>SUM(I8243,I8251,I8253)</f>
        <v>4627309</v>
      </c>
      <c r="J8242" s="112">
        <f>SUM(J8243,J8251,J8253)</f>
        <v>3578609</v>
      </c>
      <c r="K8242" s="112">
        <f>SUM(K8243,K8251,K8253)</f>
        <v>0</v>
      </c>
      <c r="L8242" s="112">
        <f t="shared" si="2927"/>
        <v>848690</v>
      </c>
      <c r="M8242" s="112">
        <f>SUM(M8243,M8251,M8253)</f>
        <v>256250</v>
      </c>
      <c r="N8242" s="112">
        <f t="shared" ref="N8242:O8242" si="2936">SUM(N8243,N8251,N8253)</f>
        <v>297820</v>
      </c>
      <c r="O8242" s="112">
        <f t="shared" si="2936"/>
        <v>294620</v>
      </c>
      <c r="P8242" s="112">
        <f t="shared" si="2930"/>
        <v>848690</v>
      </c>
      <c r="Q8242" s="112">
        <f t="shared" si="2933"/>
        <v>23.715639233009249</v>
      </c>
      <c r="R8242" s="35"/>
    </row>
    <row r="8243" spans="1:18" s="38" customFormat="1" x14ac:dyDescent="0.3">
      <c r="A8243" s="40">
        <v>35</v>
      </c>
      <c r="B8243" s="40" t="s">
        <v>154</v>
      </c>
      <c r="C8243" s="40" t="s">
        <v>1017</v>
      </c>
      <c r="D8243" s="40">
        <v>35020015</v>
      </c>
      <c r="E8243" s="52" t="s">
        <v>119</v>
      </c>
      <c r="F8243" s="52" t="s">
        <v>0</v>
      </c>
      <c r="G8243" s="52" t="s">
        <v>0</v>
      </c>
      <c r="H8243" s="16" t="s">
        <v>5</v>
      </c>
      <c r="I8243" s="104">
        <f>SUM(I8244,I8245)</f>
        <v>3500587</v>
      </c>
      <c r="J8243" s="104">
        <f>SUM(J8244,J8245)</f>
        <v>3036387</v>
      </c>
      <c r="K8243" s="104">
        <f>SUM(K8244,K8245)</f>
        <v>0</v>
      </c>
      <c r="L8243" s="104">
        <f t="shared" si="2927"/>
        <v>730131</v>
      </c>
      <c r="M8243" s="104">
        <f>SUM(M8244,M8245)</f>
        <v>232891</v>
      </c>
      <c r="N8243" s="104">
        <f t="shared" ref="N8243:O8243" si="2937">SUM(N8244,N8245)</f>
        <v>248620</v>
      </c>
      <c r="O8243" s="104">
        <f t="shared" si="2937"/>
        <v>248620</v>
      </c>
      <c r="P8243" s="104">
        <f t="shared" si="2930"/>
        <v>730131</v>
      </c>
      <c r="Q8243" s="104">
        <f t="shared" si="2933"/>
        <v>24.046045513961165</v>
      </c>
      <c r="R8243" s="35"/>
    </row>
    <row r="8244" spans="1:18" s="38" customFormat="1" x14ac:dyDescent="0.3">
      <c r="A8244" s="40">
        <v>35</v>
      </c>
      <c r="B8244" s="40" t="s">
        <v>154</v>
      </c>
      <c r="C8244" s="40" t="s">
        <v>1017</v>
      </c>
      <c r="D8244" s="40">
        <v>35020015</v>
      </c>
      <c r="E8244" s="88" t="s">
        <v>3015</v>
      </c>
      <c r="F8244" s="40"/>
      <c r="G8244" s="81" t="s">
        <v>3073</v>
      </c>
      <c r="H8244" s="36" t="s">
        <v>6</v>
      </c>
      <c r="I8244" s="102">
        <v>3183207</v>
      </c>
      <c r="J8244" s="102">
        <v>2728207</v>
      </c>
      <c r="K8244" s="102"/>
      <c r="L8244" s="102">
        <f t="shared" si="2927"/>
        <v>675928</v>
      </c>
      <c r="M8244" s="102">
        <v>215928</v>
      </c>
      <c r="N8244" s="102">
        <v>230000</v>
      </c>
      <c r="O8244" s="102">
        <v>230000</v>
      </c>
      <c r="P8244" s="102">
        <f t="shared" si="2930"/>
        <v>675928</v>
      </c>
      <c r="Q8244" s="102">
        <f t="shared" si="2933"/>
        <v>24.775539392722031</v>
      </c>
      <c r="R8244" s="35"/>
    </row>
    <row r="8245" spans="1:18" s="38" customFormat="1" x14ac:dyDescent="0.3">
      <c r="A8245" s="41">
        <v>35</v>
      </c>
      <c r="B8245" s="41" t="s">
        <v>154</v>
      </c>
      <c r="C8245" s="41" t="s">
        <v>1017</v>
      </c>
      <c r="D8245" s="41">
        <v>35020015</v>
      </c>
      <c r="E8245" s="41" t="s">
        <v>120</v>
      </c>
      <c r="F8245" s="40" t="s">
        <v>0</v>
      </c>
      <c r="G8245" s="81" t="s">
        <v>0</v>
      </c>
      <c r="H8245" s="16" t="s">
        <v>7</v>
      </c>
      <c r="I8245" s="104">
        <f>SUM(I8246:I8250)</f>
        <v>317380</v>
      </c>
      <c r="J8245" s="104">
        <f>SUM(J8246:J8250)</f>
        <v>308180</v>
      </c>
      <c r="K8245" s="104">
        <f>SUM(K8246:K8250)</f>
        <v>0</v>
      </c>
      <c r="L8245" s="104">
        <f t="shared" si="2927"/>
        <v>54203</v>
      </c>
      <c r="M8245" s="104">
        <f>SUM(M8246:M8250)</f>
        <v>16963</v>
      </c>
      <c r="N8245" s="104">
        <f t="shared" ref="N8245:O8245" si="2938">SUM(N8246:N8250)</f>
        <v>18620</v>
      </c>
      <c r="O8245" s="104">
        <f t="shared" si="2938"/>
        <v>18620</v>
      </c>
      <c r="P8245" s="104">
        <f t="shared" si="2930"/>
        <v>54203</v>
      </c>
      <c r="Q8245" s="104">
        <f t="shared" si="2933"/>
        <v>17.588097864884158</v>
      </c>
      <c r="R8245" s="35"/>
    </row>
    <row r="8246" spans="1:18" s="38" customFormat="1" x14ac:dyDescent="0.3">
      <c r="A8246" s="40">
        <v>35</v>
      </c>
      <c r="B8246" s="40" t="s">
        <v>154</v>
      </c>
      <c r="C8246" s="40" t="s">
        <v>1017</v>
      </c>
      <c r="D8246" s="40">
        <v>35020015</v>
      </c>
      <c r="E8246" s="88" t="s">
        <v>3016</v>
      </c>
      <c r="F8246" s="40" t="s">
        <v>2893</v>
      </c>
      <c r="G8246" s="81" t="s">
        <v>3073</v>
      </c>
      <c r="H8246" s="36" t="s">
        <v>9</v>
      </c>
      <c r="I8246" s="102">
        <v>46440</v>
      </c>
      <c r="J8246" s="102">
        <v>46440</v>
      </c>
      <c r="K8246" s="102"/>
      <c r="L8246" s="102">
        <f t="shared" si="2927"/>
        <v>12612</v>
      </c>
      <c r="M8246" s="102">
        <v>4172</v>
      </c>
      <c r="N8246" s="102">
        <v>4220</v>
      </c>
      <c r="O8246" s="102">
        <v>4220</v>
      </c>
      <c r="P8246" s="102">
        <f t="shared" si="2930"/>
        <v>12612</v>
      </c>
      <c r="Q8246" s="102">
        <f t="shared" si="2933"/>
        <v>27.157622739018088</v>
      </c>
      <c r="R8246" s="35"/>
    </row>
    <row r="8247" spans="1:18" s="38" customFormat="1" x14ac:dyDescent="0.3">
      <c r="A8247" s="40">
        <v>35</v>
      </c>
      <c r="B8247" s="40" t="s">
        <v>154</v>
      </c>
      <c r="C8247" s="40" t="s">
        <v>1017</v>
      </c>
      <c r="D8247" s="40">
        <v>35020015</v>
      </c>
      <c r="E8247" s="88" t="s">
        <v>3016</v>
      </c>
      <c r="F8247" s="40" t="s">
        <v>2894</v>
      </c>
      <c r="G8247" s="81" t="s">
        <v>3073</v>
      </c>
      <c r="H8247" s="36" t="s">
        <v>12</v>
      </c>
      <c r="I8247" s="102">
        <v>158400</v>
      </c>
      <c r="J8247" s="102">
        <v>158400</v>
      </c>
      <c r="K8247" s="102"/>
      <c r="L8247" s="102">
        <f t="shared" si="2927"/>
        <v>41591</v>
      </c>
      <c r="M8247" s="102">
        <v>12791</v>
      </c>
      <c r="N8247" s="102">
        <v>14400</v>
      </c>
      <c r="O8247" s="102">
        <v>14400</v>
      </c>
      <c r="P8247" s="102">
        <f t="shared" si="2930"/>
        <v>41591</v>
      </c>
      <c r="Q8247" s="102">
        <f t="shared" si="2933"/>
        <v>26.256944444444446</v>
      </c>
      <c r="R8247" s="35"/>
    </row>
    <row r="8248" spans="1:18" s="38" customFormat="1" x14ac:dyDescent="0.3">
      <c r="A8248" s="40">
        <v>35</v>
      </c>
      <c r="B8248" s="40" t="s">
        <v>154</v>
      </c>
      <c r="C8248" s="40" t="s">
        <v>1017</v>
      </c>
      <c r="D8248" s="40">
        <v>35020015</v>
      </c>
      <c r="E8248" s="88" t="s">
        <v>3016</v>
      </c>
      <c r="F8248" s="40" t="s">
        <v>2895</v>
      </c>
      <c r="G8248" s="81" t="s">
        <v>3073</v>
      </c>
      <c r="H8248" s="36" t="s">
        <v>10</v>
      </c>
      <c r="I8248" s="102">
        <v>33840</v>
      </c>
      <c r="J8248" s="102">
        <v>33840</v>
      </c>
      <c r="K8248" s="102"/>
      <c r="L8248" s="102">
        <f t="shared" si="2927"/>
        <v>0</v>
      </c>
      <c r="M8248" s="102">
        <v>0</v>
      </c>
      <c r="N8248" s="102"/>
      <c r="O8248" s="102"/>
      <c r="P8248" s="102">
        <f t="shared" si="2930"/>
        <v>0</v>
      </c>
      <c r="Q8248" s="102">
        <f t="shared" si="2933"/>
        <v>0</v>
      </c>
      <c r="R8248" s="35"/>
    </row>
    <row r="8249" spans="1:18" s="38" customFormat="1" x14ac:dyDescent="0.3">
      <c r="A8249" s="40">
        <v>35</v>
      </c>
      <c r="B8249" s="40" t="s">
        <v>154</v>
      </c>
      <c r="C8249" s="40" t="s">
        <v>1017</v>
      </c>
      <c r="D8249" s="40">
        <v>35020015</v>
      </c>
      <c r="E8249" s="88" t="s">
        <v>3016</v>
      </c>
      <c r="F8249" s="40" t="s">
        <v>2896</v>
      </c>
      <c r="G8249" s="81" t="s">
        <v>3073</v>
      </c>
      <c r="H8249" s="36" t="s">
        <v>8</v>
      </c>
      <c r="I8249" s="102">
        <v>61500</v>
      </c>
      <c r="J8249" s="102">
        <v>61500</v>
      </c>
      <c r="K8249" s="102"/>
      <c r="L8249" s="102">
        <f t="shared" si="2927"/>
        <v>0</v>
      </c>
      <c r="M8249" s="102">
        <v>0</v>
      </c>
      <c r="N8249" s="102"/>
      <c r="O8249" s="102"/>
      <c r="P8249" s="102">
        <f t="shared" si="2930"/>
        <v>0</v>
      </c>
      <c r="Q8249" s="102">
        <f t="shared" si="2933"/>
        <v>0</v>
      </c>
      <c r="R8249" s="35"/>
    </row>
    <row r="8250" spans="1:18" s="38" customFormat="1" x14ac:dyDescent="0.3">
      <c r="A8250" s="40">
        <v>35</v>
      </c>
      <c r="B8250" s="40" t="s">
        <v>154</v>
      </c>
      <c r="C8250" s="40" t="s">
        <v>1017</v>
      </c>
      <c r="D8250" s="40">
        <v>35020015</v>
      </c>
      <c r="E8250" s="88" t="s">
        <v>3016</v>
      </c>
      <c r="F8250" s="40" t="s">
        <v>2897</v>
      </c>
      <c r="G8250" s="81" t="s">
        <v>3073</v>
      </c>
      <c r="H8250" s="36" t="s">
        <v>11</v>
      </c>
      <c r="I8250" s="102">
        <v>17200</v>
      </c>
      <c r="J8250" s="102">
        <v>8000</v>
      </c>
      <c r="K8250" s="102"/>
      <c r="L8250" s="102">
        <f t="shared" si="2927"/>
        <v>0</v>
      </c>
      <c r="M8250" s="102">
        <v>0</v>
      </c>
      <c r="N8250" s="102"/>
      <c r="O8250" s="102"/>
      <c r="P8250" s="102">
        <f t="shared" si="2930"/>
        <v>0</v>
      </c>
      <c r="Q8250" s="102">
        <f t="shared" si="2933"/>
        <v>0</v>
      </c>
      <c r="R8250" s="35"/>
    </row>
    <row r="8251" spans="1:18" s="38" customFormat="1" x14ac:dyDescent="0.3">
      <c r="A8251" s="40">
        <v>35</v>
      </c>
      <c r="B8251" s="40" t="s">
        <v>154</v>
      </c>
      <c r="C8251" s="40" t="s">
        <v>1017</v>
      </c>
      <c r="D8251" s="40">
        <v>35020015</v>
      </c>
      <c r="E8251" s="52" t="s">
        <v>124</v>
      </c>
      <c r="F8251" s="52" t="s">
        <v>0</v>
      </c>
      <c r="G8251" s="52" t="s">
        <v>0</v>
      </c>
      <c r="H8251" s="16" t="s">
        <v>14</v>
      </c>
      <c r="I8251" s="104">
        <f>SUM(I8252)</f>
        <v>331962</v>
      </c>
      <c r="J8251" s="104">
        <f>SUM(J8252)</f>
        <v>286462</v>
      </c>
      <c r="K8251" s="104">
        <f>SUM(K8252)</f>
        <v>0</v>
      </c>
      <c r="L8251" s="104">
        <f t="shared" si="2927"/>
        <v>73673</v>
      </c>
      <c r="M8251" s="104">
        <f>SUM(M8252)</f>
        <v>22673</v>
      </c>
      <c r="N8251" s="104">
        <f t="shared" ref="N8251:O8251" si="2939">SUM(N8252)</f>
        <v>27000</v>
      </c>
      <c r="O8251" s="104">
        <f t="shared" si="2939"/>
        <v>24000</v>
      </c>
      <c r="P8251" s="104">
        <f t="shared" si="2930"/>
        <v>73673</v>
      </c>
      <c r="Q8251" s="104">
        <f t="shared" si="2933"/>
        <v>25.718245351914042</v>
      </c>
      <c r="R8251" s="35"/>
    </row>
    <row r="8252" spans="1:18" s="38" customFormat="1" x14ac:dyDescent="0.3">
      <c r="A8252" s="40">
        <v>35</v>
      </c>
      <c r="B8252" s="40" t="s">
        <v>154</v>
      </c>
      <c r="C8252" s="40" t="s">
        <v>1017</v>
      </c>
      <c r="D8252" s="40">
        <v>35020015</v>
      </c>
      <c r="E8252" s="88" t="s">
        <v>3017</v>
      </c>
      <c r="F8252" s="40"/>
      <c r="G8252" s="81" t="s">
        <v>3073</v>
      </c>
      <c r="H8252" s="36" t="s">
        <v>15</v>
      </c>
      <c r="I8252" s="102">
        <v>331962</v>
      </c>
      <c r="J8252" s="102">
        <v>286462</v>
      </c>
      <c r="K8252" s="102"/>
      <c r="L8252" s="102">
        <f t="shared" si="2927"/>
        <v>73673</v>
      </c>
      <c r="M8252" s="102">
        <v>22673</v>
      </c>
      <c r="N8252" s="102">
        <v>27000</v>
      </c>
      <c r="O8252" s="102">
        <v>24000</v>
      </c>
      <c r="P8252" s="102">
        <f t="shared" si="2930"/>
        <v>73673</v>
      </c>
      <c r="Q8252" s="102">
        <f t="shared" si="2933"/>
        <v>25.718245351914042</v>
      </c>
      <c r="R8252" s="35"/>
    </row>
    <row r="8253" spans="1:18" s="38" customFormat="1" x14ac:dyDescent="0.3">
      <c r="A8253" s="40">
        <v>35</v>
      </c>
      <c r="B8253" s="40" t="s">
        <v>154</v>
      </c>
      <c r="C8253" s="40" t="s">
        <v>1017</v>
      </c>
      <c r="D8253" s="40">
        <v>35020015</v>
      </c>
      <c r="E8253" s="52" t="s">
        <v>125</v>
      </c>
      <c r="F8253" s="52" t="s">
        <v>0</v>
      </c>
      <c r="G8253" s="52" t="s">
        <v>0</v>
      </c>
      <c r="H8253" s="16" t="s">
        <v>16</v>
      </c>
      <c r="I8253" s="104">
        <f>SUM(I8254:I8262)</f>
        <v>794760</v>
      </c>
      <c r="J8253" s="104">
        <f>SUM(J8254:J8262)</f>
        <v>255760</v>
      </c>
      <c r="K8253" s="104">
        <f>SUM(K8254:K8262)</f>
        <v>0</v>
      </c>
      <c r="L8253" s="104">
        <f t="shared" si="2927"/>
        <v>44886</v>
      </c>
      <c r="M8253" s="104">
        <f>SUM(M8254:M8262)</f>
        <v>686</v>
      </c>
      <c r="N8253" s="104">
        <f t="shared" ref="N8253:O8253" si="2940">SUM(N8254:N8262)</f>
        <v>22200</v>
      </c>
      <c r="O8253" s="104">
        <f t="shared" si="2940"/>
        <v>22000</v>
      </c>
      <c r="P8253" s="104">
        <f t="shared" si="2930"/>
        <v>44886</v>
      </c>
      <c r="Q8253" s="104">
        <f t="shared" si="2933"/>
        <v>17.550046918986549</v>
      </c>
      <c r="R8253" s="35"/>
    </row>
    <row r="8254" spans="1:18" s="38" customFormat="1" x14ac:dyDescent="0.3">
      <c r="A8254" s="40">
        <v>35</v>
      </c>
      <c r="B8254" s="40" t="s">
        <v>154</v>
      </c>
      <c r="C8254" s="40" t="s">
        <v>1017</v>
      </c>
      <c r="D8254" s="40">
        <v>35020015</v>
      </c>
      <c r="E8254" s="88" t="s">
        <v>3018</v>
      </c>
      <c r="F8254" s="40"/>
      <c r="G8254" s="81" t="s">
        <v>3073</v>
      </c>
      <c r="H8254" s="36" t="s">
        <v>17</v>
      </c>
      <c r="I8254" s="102">
        <v>65000</v>
      </c>
      <c r="J8254" s="102">
        <v>0</v>
      </c>
      <c r="K8254" s="102"/>
      <c r="L8254" s="102">
        <f t="shared" si="2927"/>
        <v>0</v>
      </c>
      <c r="M8254" s="102">
        <v>0</v>
      </c>
      <c r="N8254" s="102"/>
      <c r="O8254" s="102"/>
      <c r="P8254" s="102">
        <f t="shared" si="2930"/>
        <v>0</v>
      </c>
      <c r="Q8254" s="102" t="str">
        <f t="shared" si="2933"/>
        <v>-</v>
      </c>
      <c r="R8254" s="35"/>
    </row>
    <row r="8255" spans="1:18" s="38" customFormat="1" x14ac:dyDescent="0.3">
      <c r="A8255" s="40">
        <v>35</v>
      </c>
      <c r="B8255" s="40" t="s">
        <v>154</v>
      </c>
      <c r="C8255" s="40" t="s">
        <v>1017</v>
      </c>
      <c r="D8255" s="40">
        <v>35020015</v>
      </c>
      <c r="E8255" s="88" t="s">
        <v>3031</v>
      </c>
      <c r="F8255" s="40"/>
      <c r="G8255" s="81" t="s">
        <v>3073</v>
      </c>
      <c r="H8255" s="36" t="s">
        <v>18</v>
      </c>
      <c r="I8255" s="102">
        <v>120000</v>
      </c>
      <c r="J8255" s="102">
        <v>120000</v>
      </c>
      <c r="K8255" s="102"/>
      <c r="L8255" s="102">
        <f t="shared" si="2927"/>
        <v>20000</v>
      </c>
      <c r="M8255" s="102">
        <v>0</v>
      </c>
      <c r="N8255" s="102">
        <v>10000</v>
      </c>
      <c r="O8255" s="102">
        <v>10000</v>
      </c>
      <c r="P8255" s="102">
        <f t="shared" si="2930"/>
        <v>20000</v>
      </c>
      <c r="Q8255" s="102">
        <f t="shared" si="2933"/>
        <v>16.666666666666664</v>
      </c>
      <c r="R8255" s="35"/>
    </row>
    <row r="8256" spans="1:18" s="38" customFormat="1" x14ac:dyDescent="0.3">
      <c r="A8256" s="40">
        <v>35</v>
      </c>
      <c r="B8256" s="40" t="s">
        <v>154</v>
      </c>
      <c r="C8256" s="40" t="s">
        <v>1017</v>
      </c>
      <c r="D8256" s="40">
        <v>35020015</v>
      </c>
      <c r="E8256" s="88" t="s">
        <v>3032</v>
      </c>
      <c r="F8256" s="40"/>
      <c r="G8256" s="81" t="s">
        <v>3073</v>
      </c>
      <c r="H8256" s="36" t="s">
        <v>19</v>
      </c>
      <c r="I8256" s="102">
        <v>30000</v>
      </c>
      <c r="J8256" s="102">
        <v>30000</v>
      </c>
      <c r="K8256" s="102"/>
      <c r="L8256" s="102">
        <f t="shared" si="2927"/>
        <v>5000</v>
      </c>
      <c r="M8256" s="102">
        <v>0</v>
      </c>
      <c r="N8256" s="102">
        <v>2500</v>
      </c>
      <c r="O8256" s="102">
        <v>2500</v>
      </c>
      <c r="P8256" s="102">
        <f t="shared" si="2930"/>
        <v>5000</v>
      </c>
      <c r="Q8256" s="102">
        <f t="shared" si="2933"/>
        <v>16.666666666666664</v>
      </c>
      <c r="R8256" s="35"/>
    </row>
    <row r="8257" spans="1:18" s="38" customFormat="1" x14ac:dyDescent="0.3">
      <c r="A8257" s="40">
        <v>35</v>
      </c>
      <c r="B8257" s="40" t="s">
        <v>154</v>
      </c>
      <c r="C8257" s="40" t="s">
        <v>1017</v>
      </c>
      <c r="D8257" s="40">
        <v>35020015</v>
      </c>
      <c r="E8257" s="88" t="s">
        <v>3026</v>
      </c>
      <c r="F8257" s="40"/>
      <c r="G8257" s="81" t="s">
        <v>3073</v>
      </c>
      <c r="H8257" s="36" t="s">
        <v>20</v>
      </c>
      <c r="I8257" s="102">
        <v>20000</v>
      </c>
      <c r="J8257" s="102">
        <v>5000</v>
      </c>
      <c r="K8257" s="102"/>
      <c r="L8257" s="102">
        <f t="shared" si="2927"/>
        <v>2000</v>
      </c>
      <c r="M8257" s="102">
        <v>0</v>
      </c>
      <c r="N8257" s="102">
        <v>1000</v>
      </c>
      <c r="O8257" s="102">
        <v>1000</v>
      </c>
      <c r="P8257" s="102">
        <f t="shared" si="2930"/>
        <v>2000</v>
      </c>
      <c r="Q8257" s="102">
        <f t="shared" si="2933"/>
        <v>40</v>
      </c>
      <c r="R8257" s="35"/>
    </row>
    <row r="8258" spans="1:18" s="38" customFormat="1" x14ac:dyDescent="0.3">
      <c r="A8258" s="40">
        <v>35</v>
      </c>
      <c r="B8258" s="40" t="s">
        <v>154</v>
      </c>
      <c r="C8258" s="40" t="s">
        <v>1017</v>
      </c>
      <c r="D8258" s="40">
        <v>35020015</v>
      </c>
      <c r="E8258" s="88" t="s">
        <v>3033</v>
      </c>
      <c r="F8258" s="40"/>
      <c r="G8258" s="81" t="s">
        <v>3073</v>
      </c>
      <c r="H8258" s="36" t="s">
        <v>21</v>
      </c>
      <c r="I8258" s="102">
        <v>8000</v>
      </c>
      <c r="J8258" s="102">
        <v>0</v>
      </c>
      <c r="K8258" s="102"/>
      <c r="L8258" s="102">
        <f t="shared" si="2927"/>
        <v>0</v>
      </c>
      <c r="M8258" s="102">
        <v>0</v>
      </c>
      <c r="N8258" s="102"/>
      <c r="O8258" s="102"/>
      <c r="P8258" s="102">
        <f t="shared" si="2930"/>
        <v>0</v>
      </c>
      <c r="Q8258" s="102" t="str">
        <f t="shared" si="2933"/>
        <v>-</v>
      </c>
      <c r="R8258" s="35"/>
    </row>
    <row r="8259" spans="1:18" s="38" customFormat="1" x14ac:dyDescent="0.3">
      <c r="A8259" s="40">
        <v>35</v>
      </c>
      <c r="B8259" s="40" t="s">
        <v>154</v>
      </c>
      <c r="C8259" s="40" t="s">
        <v>1017</v>
      </c>
      <c r="D8259" s="40">
        <v>35020015</v>
      </c>
      <c r="E8259" s="88" t="s">
        <v>3034</v>
      </c>
      <c r="F8259" s="40"/>
      <c r="G8259" s="81" t="s">
        <v>3073</v>
      </c>
      <c r="H8259" s="36" t="s">
        <v>22</v>
      </c>
      <c r="I8259" s="102">
        <v>5000</v>
      </c>
      <c r="J8259" s="102">
        <v>0</v>
      </c>
      <c r="K8259" s="102"/>
      <c r="L8259" s="102">
        <f t="shared" si="2927"/>
        <v>0</v>
      </c>
      <c r="M8259" s="102">
        <v>0</v>
      </c>
      <c r="N8259" s="102"/>
      <c r="O8259" s="102"/>
      <c r="P8259" s="102">
        <f t="shared" si="2930"/>
        <v>0</v>
      </c>
      <c r="Q8259" s="102" t="str">
        <f t="shared" si="2933"/>
        <v>-</v>
      </c>
      <c r="R8259" s="35"/>
    </row>
    <row r="8260" spans="1:18" s="38" customFormat="1" x14ac:dyDescent="0.3">
      <c r="A8260" s="40">
        <v>35</v>
      </c>
      <c r="B8260" s="40" t="s">
        <v>154</v>
      </c>
      <c r="C8260" s="40" t="s">
        <v>1017</v>
      </c>
      <c r="D8260" s="40">
        <v>35020015</v>
      </c>
      <c r="E8260" s="88" t="s">
        <v>3035</v>
      </c>
      <c r="F8260" s="40"/>
      <c r="G8260" s="81" t="s">
        <v>3073</v>
      </c>
      <c r="H8260" s="36" t="s">
        <v>23</v>
      </c>
      <c r="I8260" s="102">
        <v>40000</v>
      </c>
      <c r="J8260" s="102">
        <v>30000</v>
      </c>
      <c r="K8260" s="102"/>
      <c r="L8260" s="102">
        <f t="shared" si="2927"/>
        <v>5000</v>
      </c>
      <c r="M8260" s="102">
        <v>0</v>
      </c>
      <c r="N8260" s="102">
        <v>2500</v>
      </c>
      <c r="O8260" s="102">
        <v>2500</v>
      </c>
      <c r="P8260" s="102">
        <f t="shared" si="2930"/>
        <v>5000</v>
      </c>
      <c r="Q8260" s="102">
        <f t="shared" si="2933"/>
        <v>16.666666666666664</v>
      </c>
      <c r="R8260" s="35"/>
    </row>
    <row r="8261" spans="1:18" s="38" customFormat="1" x14ac:dyDescent="0.3">
      <c r="A8261" s="40">
        <v>35</v>
      </c>
      <c r="B8261" s="40" t="s">
        <v>154</v>
      </c>
      <c r="C8261" s="40" t="s">
        <v>1017</v>
      </c>
      <c r="D8261" s="40">
        <v>35020015</v>
      </c>
      <c r="E8261" s="88" t="s">
        <v>3036</v>
      </c>
      <c r="F8261" s="40"/>
      <c r="G8261" s="81" t="s">
        <v>3073</v>
      </c>
      <c r="H8261" s="36" t="s">
        <v>24</v>
      </c>
      <c r="I8261" s="102">
        <v>5000</v>
      </c>
      <c r="J8261" s="102">
        <v>3000</v>
      </c>
      <c r="K8261" s="102"/>
      <c r="L8261" s="102">
        <f t="shared" si="2927"/>
        <v>1000</v>
      </c>
      <c r="M8261" s="102">
        <v>0</v>
      </c>
      <c r="N8261" s="102">
        <v>500</v>
      </c>
      <c r="O8261" s="102">
        <v>500</v>
      </c>
      <c r="P8261" s="102">
        <f t="shared" si="2930"/>
        <v>1000</v>
      </c>
      <c r="Q8261" s="102">
        <f t="shared" si="2933"/>
        <v>33.333333333333329</v>
      </c>
      <c r="R8261" s="35"/>
    </row>
    <row r="8262" spans="1:18" s="38" customFormat="1" x14ac:dyDescent="0.3">
      <c r="A8262" s="41">
        <v>35</v>
      </c>
      <c r="B8262" s="41" t="s">
        <v>154</v>
      </c>
      <c r="C8262" s="41" t="s">
        <v>1017</v>
      </c>
      <c r="D8262" s="41">
        <v>35020015</v>
      </c>
      <c r="E8262" s="41" t="s">
        <v>127</v>
      </c>
      <c r="F8262" s="40" t="s">
        <v>0</v>
      </c>
      <c r="G8262" s="81" t="s">
        <v>0</v>
      </c>
      <c r="H8262" s="16" t="s">
        <v>25</v>
      </c>
      <c r="I8262" s="104">
        <f>SUM(I8263:I8265)</f>
        <v>501760</v>
      </c>
      <c r="J8262" s="104">
        <f>SUM(J8263:J8265)</f>
        <v>67760</v>
      </c>
      <c r="K8262" s="104">
        <f>SUM(K8263:K8265)</f>
        <v>0</v>
      </c>
      <c r="L8262" s="104">
        <f t="shared" si="2927"/>
        <v>11886</v>
      </c>
      <c r="M8262" s="104">
        <f>SUM(M8263:M8265)</f>
        <v>686</v>
      </c>
      <c r="N8262" s="104">
        <f t="shared" ref="N8262:O8262" si="2941">SUM(N8263:N8265)</f>
        <v>5700</v>
      </c>
      <c r="O8262" s="104">
        <f t="shared" si="2941"/>
        <v>5500</v>
      </c>
      <c r="P8262" s="104">
        <f t="shared" si="2930"/>
        <v>11886</v>
      </c>
      <c r="Q8262" s="104">
        <f t="shared" si="2933"/>
        <v>17.541322314049587</v>
      </c>
      <c r="R8262" s="35"/>
    </row>
    <row r="8263" spans="1:18" s="38" customFormat="1" x14ac:dyDescent="0.3">
      <c r="A8263" s="40">
        <v>35</v>
      </c>
      <c r="B8263" s="40" t="s">
        <v>154</v>
      </c>
      <c r="C8263" s="40" t="s">
        <v>1017</v>
      </c>
      <c r="D8263" s="40">
        <v>35020015</v>
      </c>
      <c r="E8263" s="88" t="s">
        <v>3019</v>
      </c>
      <c r="F8263" s="40"/>
      <c r="G8263" s="81" t="s">
        <v>3073</v>
      </c>
      <c r="H8263" s="36" t="s">
        <v>25</v>
      </c>
      <c r="I8263" s="102">
        <v>473760</v>
      </c>
      <c r="J8263" s="102">
        <v>43760</v>
      </c>
      <c r="K8263" s="102"/>
      <c r="L8263" s="102">
        <f t="shared" si="2927"/>
        <v>7200</v>
      </c>
      <c r="M8263" s="102">
        <v>0</v>
      </c>
      <c r="N8263" s="102">
        <v>3600</v>
      </c>
      <c r="O8263" s="102">
        <v>3600</v>
      </c>
      <c r="P8263" s="102">
        <f t="shared" si="2930"/>
        <v>7200</v>
      </c>
      <c r="Q8263" s="102">
        <f t="shared" si="2933"/>
        <v>16.453382084095065</v>
      </c>
      <c r="R8263" s="35"/>
    </row>
    <row r="8264" spans="1:18" s="38" customFormat="1" x14ac:dyDescent="0.3">
      <c r="A8264" s="40">
        <v>35</v>
      </c>
      <c r="B8264" s="40" t="s">
        <v>154</v>
      </c>
      <c r="C8264" s="40" t="s">
        <v>1017</v>
      </c>
      <c r="D8264" s="40">
        <v>35020015</v>
      </c>
      <c r="E8264" s="88" t="s">
        <v>3019</v>
      </c>
      <c r="F8264" s="40" t="s">
        <v>2898</v>
      </c>
      <c r="G8264" s="81" t="s">
        <v>3073</v>
      </c>
      <c r="H8264" s="36" t="s">
        <v>135</v>
      </c>
      <c r="I8264" s="102">
        <v>13000</v>
      </c>
      <c r="J8264" s="102">
        <v>11000</v>
      </c>
      <c r="K8264" s="102"/>
      <c r="L8264" s="102">
        <f t="shared" si="2927"/>
        <v>2686</v>
      </c>
      <c r="M8264" s="102">
        <v>686</v>
      </c>
      <c r="N8264" s="102">
        <v>1100</v>
      </c>
      <c r="O8264" s="102">
        <v>900</v>
      </c>
      <c r="P8264" s="102">
        <f t="shared" si="2930"/>
        <v>2686</v>
      </c>
      <c r="Q8264" s="102">
        <f t="shared" si="2933"/>
        <v>24.418181818181818</v>
      </c>
      <c r="R8264" s="35"/>
    </row>
    <row r="8265" spans="1:18" s="38" customFormat="1" ht="20.399999999999999" x14ac:dyDescent="0.3">
      <c r="A8265" s="40">
        <v>35</v>
      </c>
      <c r="B8265" s="40" t="s">
        <v>154</v>
      </c>
      <c r="C8265" s="40" t="s">
        <v>1017</v>
      </c>
      <c r="D8265" s="40">
        <v>35020015</v>
      </c>
      <c r="E8265" s="88" t="s">
        <v>3019</v>
      </c>
      <c r="F8265" s="40" t="s">
        <v>2899</v>
      </c>
      <c r="G8265" s="81" t="s">
        <v>3073</v>
      </c>
      <c r="H8265" s="36" t="s">
        <v>141</v>
      </c>
      <c r="I8265" s="102">
        <v>15000</v>
      </c>
      <c r="J8265" s="102">
        <v>13000</v>
      </c>
      <c r="K8265" s="102"/>
      <c r="L8265" s="102">
        <f t="shared" si="2927"/>
        <v>2000</v>
      </c>
      <c r="M8265" s="102">
        <v>0</v>
      </c>
      <c r="N8265" s="102">
        <v>1000</v>
      </c>
      <c r="O8265" s="102">
        <v>1000</v>
      </c>
      <c r="P8265" s="102">
        <f t="shared" si="2930"/>
        <v>2000</v>
      </c>
      <c r="Q8265" s="102">
        <f t="shared" si="2933"/>
        <v>15.384615384615385</v>
      </c>
      <c r="R8265" s="35"/>
    </row>
    <row r="8266" spans="1:18" s="34" customFormat="1" ht="20.399999999999999" x14ac:dyDescent="0.3">
      <c r="A8266" s="43" t="s">
        <v>0</v>
      </c>
      <c r="B8266" s="43" t="s">
        <v>0</v>
      </c>
      <c r="C8266" s="43" t="s">
        <v>0</v>
      </c>
      <c r="D8266" s="49" t="s">
        <v>0</v>
      </c>
      <c r="E8266" s="49" t="s">
        <v>0</v>
      </c>
      <c r="F8266" s="49" t="s">
        <v>0</v>
      </c>
      <c r="G8266" s="49" t="s">
        <v>0</v>
      </c>
      <c r="H8266" s="21" t="s">
        <v>35</v>
      </c>
      <c r="I8266" s="112">
        <f t="shared" ref="I8266:O8267" si="2942">SUM(I8267)</f>
        <v>10000</v>
      </c>
      <c r="J8266" s="112">
        <f t="shared" si="2942"/>
        <v>0</v>
      </c>
      <c r="K8266" s="112">
        <f t="shared" si="2942"/>
        <v>0</v>
      </c>
      <c r="L8266" s="112">
        <f t="shared" si="2927"/>
        <v>0</v>
      </c>
      <c r="M8266" s="112">
        <f t="shared" si="2942"/>
        <v>0</v>
      </c>
      <c r="N8266" s="112">
        <f t="shared" si="2942"/>
        <v>0</v>
      </c>
      <c r="O8266" s="112">
        <f t="shared" si="2942"/>
        <v>0</v>
      </c>
      <c r="P8266" s="112">
        <f t="shared" si="2930"/>
        <v>0</v>
      </c>
      <c r="Q8266" s="112" t="str">
        <f t="shared" si="2933"/>
        <v>-</v>
      </c>
      <c r="R8266" s="35"/>
    </row>
    <row r="8267" spans="1:18" s="38" customFormat="1" x14ac:dyDescent="0.3">
      <c r="A8267" s="40">
        <v>35</v>
      </c>
      <c r="B8267" s="40" t="s">
        <v>154</v>
      </c>
      <c r="C8267" s="40" t="s">
        <v>1017</v>
      </c>
      <c r="D8267" s="40">
        <v>35020015</v>
      </c>
      <c r="E8267" s="52" t="s">
        <v>142</v>
      </c>
      <c r="F8267" s="52" t="s">
        <v>0</v>
      </c>
      <c r="G8267" s="52" t="s">
        <v>0</v>
      </c>
      <c r="H8267" s="16" t="s">
        <v>27</v>
      </c>
      <c r="I8267" s="104">
        <f t="shared" si="2942"/>
        <v>10000</v>
      </c>
      <c r="J8267" s="104">
        <f t="shared" si="2942"/>
        <v>0</v>
      </c>
      <c r="K8267" s="104">
        <f t="shared" si="2942"/>
        <v>0</v>
      </c>
      <c r="L8267" s="104">
        <f t="shared" si="2927"/>
        <v>0</v>
      </c>
      <c r="M8267" s="104">
        <f t="shared" si="2942"/>
        <v>0</v>
      </c>
      <c r="N8267" s="104">
        <f t="shared" si="2942"/>
        <v>0</v>
      </c>
      <c r="O8267" s="104">
        <f t="shared" si="2942"/>
        <v>0</v>
      </c>
      <c r="P8267" s="104">
        <f t="shared" si="2930"/>
        <v>0</v>
      </c>
      <c r="Q8267" s="104" t="str">
        <f t="shared" si="2933"/>
        <v>-</v>
      </c>
      <c r="R8267" s="35"/>
    </row>
    <row r="8268" spans="1:18" s="38" customFormat="1" x14ac:dyDescent="0.3">
      <c r="A8268" s="40">
        <v>35</v>
      </c>
      <c r="B8268" s="40" t="s">
        <v>154</v>
      </c>
      <c r="C8268" s="40" t="s">
        <v>1017</v>
      </c>
      <c r="D8268" s="40">
        <v>35020015</v>
      </c>
      <c r="E8268" s="88" t="s">
        <v>3021</v>
      </c>
      <c r="F8268" s="40"/>
      <c r="G8268" s="81" t="s">
        <v>3073</v>
      </c>
      <c r="H8268" s="36" t="s">
        <v>34</v>
      </c>
      <c r="I8268" s="102">
        <v>10000</v>
      </c>
      <c r="J8268" s="102">
        <v>0</v>
      </c>
      <c r="K8268" s="102"/>
      <c r="L8268" s="102">
        <f t="shared" si="2927"/>
        <v>0</v>
      </c>
      <c r="M8268" s="102">
        <v>0</v>
      </c>
      <c r="N8268" s="102"/>
      <c r="O8268" s="102"/>
      <c r="P8268" s="102">
        <f t="shared" si="2930"/>
        <v>0</v>
      </c>
      <c r="Q8268" s="102" t="str">
        <f t="shared" si="2933"/>
        <v>-</v>
      </c>
      <c r="R8268" s="35"/>
    </row>
    <row r="8269" spans="1:18" s="34" customFormat="1" ht="20.399999999999999" x14ac:dyDescent="0.3">
      <c r="A8269" s="43" t="s">
        <v>0</v>
      </c>
      <c r="B8269" s="43" t="s">
        <v>0</v>
      </c>
      <c r="C8269" s="43" t="s">
        <v>0</v>
      </c>
      <c r="D8269" s="49" t="s">
        <v>0</v>
      </c>
      <c r="E8269" s="49" t="s">
        <v>0</v>
      </c>
      <c r="F8269" s="49" t="s">
        <v>0</v>
      </c>
      <c r="G8269" s="49" t="s">
        <v>0</v>
      </c>
      <c r="H8269" s="21" t="s">
        <v>53</v>
      </c>
      <c r="I8269" s="112">
        <f>SUM(I8270)</f>
        <v>290000</v>
      </c>
      <c r="J8269" s="112">
        <f>SUM(J8270)</f>
        <v>0</v>
      </c>
      <c r="K8269" s="112">
        <f>SUM(K8270)</f>
        <v>0</v>
      </c>
      <c r="L8269" s="112">
        <f t="shared" si="2927"/>
        <v>0</v>
      </c>
      <c r="M8269" s="112">
        <f>SUM(M8270)</f>
        <v>0</v>
      </c>
      <c r="N8269" s="112">
        <f t="shared" ref="N8269:O8269" si="2943">SUM(N8270)</f>
        <v>0</v>
      </c>
      <c r="O8269" s="112">
        <f t="shared" si="2943"/>
        <v>0</v>
      </c>
      <c r="P8269" s="112">
        <f t="shared" si="2930"/>
        <v>0</v>
      </c>
      <c r="Q8269" s="112" t="str">
        <f t="shared" si="2933"/>
        <v>-</v>
      </c>
      <c r="R8269" s="35"/>
    </row>
    <row r="8270" spans="1:18" s="38" customFormat="1" x14ac:dyDescent="0.3">
      <c r="A8270" s="40">
        <v>35</v>
      </c>
      <c r="B8270" s="40" t="s">
        <v>154</v>
      </c>
      <c r="C8270" s="40" t="s">
        <v>1017</v>
      </c>
      <c r="D8270" s="40">
        <v>35020015</v>
      </c>
      <c r="E8270" s="52" t="s">
        <v>149</v>
      </c>
      <c r="F8270" s="52" t="s">
        <v>0</v>
      </c>
      <c r="G8270" s="52" t="s">
        <v>0</v>
      </c>
      <c r="H8270" s="16" t="s">
        <v>46</v>
      </c>
      <c r="I8270" s="104">
        <f>SUM(I8271:I8272)</f>
        <v>290000</v>
      </c>
      <c r="J8270" s="104">
        <f>SUM(J8271:J8272)</f>
        <v>0</v>
      </c>
      <c r="K8270" s="104">
        <f>SUM(K8271:K8272)</f>
        <v>0</v>
      </c>
      <c r="L8270" s="104">
        <f t="shared" si="2927"/>
        <v>0</v>
      </c>
      <c r="M8270" s="104">
        <f>SUM(M8271:M8272)</f>
        <v>0</v>
      </c>
      <c r="N8270" s="104">
        <f t="shared" ref="N8270:O8270" si="2944">SUM(N8271:N8272)</f>
        <v>0</v>
      </c>
      <c r="O8270" s="104">
        <f t="shared" si="2944"/>
        <v>0</v>
      </c>
      <c r="P8270" s="104">
        <f t="shared" si="2930"/>
        <v>0</v>
      </c>
      <c r="Q8270" s="104" t="str">
        <f t="shared" si="2933"/>
        <v>-</v>
      </c>
      <c r="R8270" s="35"/>
    </row>
    <row r="8271" spans="1:18" s="38" customFormat="1" x14ac:dyDescent="0.3">
      <c r="A8271" s="40">
        <v>35</v>
      </c>
      <c r="B8271" s="40" t="s">
        <v>154</v>
      </c>
      <c r="C8271" s="40" t="s">
        <v>1017</v>
      </c>
      <c r="D8271" s="40">
        <v>35020015</v>
      </c>
      <c r="E8271" s="88" t="s">
        <v>3022</v>
      </c>
      <c r="F8271" s="40"/>
      <c r="G8271" s="81" t="s">
        <v>3073</v>
      </c>
      <c r="H8271" s="36" t="s">
        <v>49</v>
      </c>
      <c r="I8271" s="102">
        <v>270000</v>
      </c>
      <c r="J8271" s="102">
        <v>0</v>
      </c>
      <c r="K8271" s="102"/>
      <c r="L8271" s="102">
        <f t="shared" si="2927"/>
        <v>0</v>
      </c>
      <c r="M8271" s="102">
        <v>0</v>
      </c>
      <c r="N8271" s="102"/>
      <c r="O8271" s="102"/>
      <c r="P8271" s="102">
        <f t="shared" si="2930"/>
        <v>0</v>
      </c>
      <c r="Q8271" s="102" t="str">
        <f t="shared" si="2933"/>
        <v>-</v>
      </c>
      <c r="R8271" s="35"/>
    </row>
    <row r="8272" spans="1:18" s="38" customFormat="1" x14ac:dyDescent="0.3">
      <c r="A8272" s="40">
        <v>35</v>
      </c>
      <c r="B8272" s="40" t="s">
        <v>154</v>
      </c>
      <c r="C8272" s="40" t="s">
        <v>1017</v>
      </c>
      <c r="D8272" s="40">
        <v>35020015</v>
      </c>
      <c r="E8272" s="88" t="s">
        <v>3037</v>
      </c>
      <c r="F8272" s="40"/>
      <c r="G8272" s="81" t="s">
        <v>3073</v>
      </c>
      <c r="H8272" s="36" t="s">
        <v>52</v>
      </c>
      <c r="I8272" s="102">
        <v>20000</v>
      </c>
      <c r="J8272" s="102">
        <v>0</v>
      </c>
      <c r="K8272" s="102"/>
      <c r="L8272" s="102">
        <f t="shared" si="2927"/>
        <v>0</v>
      </c>
      <c r="M8272" s="102">
        <v>0</v>
      </c>
      <c r="N8272" s="102"/>
      <c r="O8272" s="102"/>
      <c r="P8272" s="102">
        <f t="shared" si="2930"/>
        <v>0</v>
      </c>
      <c r="Q8272" s="102" t="str">
        <f t="shared" si="2933"/>
        <v>-</v>
      </c>
      <c r="R8272" s="35"/>
    </row>
    <row r="8273" spans="1:18" s="34" customFormat="1" x14ac:dyDescent="0.3">
      <c r="A8273" s="49" t="s">
        <v>0</v>
      </c>
      <c r="B8273" s="49" t="s">
        <v>0</v>
      </c>
      <c r="C8273" s="49" t="s">
        <v>0</v>
      </c>
      <c r="D8273" s="49" t="s">
        <v>0</v>
      </c>
      <c r="E8273" s="49" t="s">
        <v>0</v>
      </c>
      <c r="F8273" s="49" t="s">
        <v>0</v>
      </c>
      <c r="G8273" s="49" t="s">
        <v>0</v>
      </c>
      <c r="H8273" s="21" t="s">
        <v>2017</v>
      </c>
      <c r="I8273" s="112">
        <f>SUM(I8242,I8266,I8269)</f>
        <v>4927309</v>
      </c>
      <c r="J8273" s="112">
        <f>SUM(J8242,J8266,J8269)</f>
        <v>3578609</v>
      </c>
      <c r="K8273" s="112">
        <f>SUM(K8242,K8266,K8269)</f>
        <v>0</v>
      </c>
      <c r="L8273" s="112">
        <f t="shared" si="2927"/>
        <v>848690</v>
      </c>
      <c r="M8273" s="112">
        <f>SUM(M8242,M8266,M8269)</f>
        <v>256250</v>
      </c>
      <c r="N8273" s="112">
        <f t="shared" ref="N8273:O8273" si="2945">SUM(N8242,N8266,N8269)</f>
        <v>297820</v>
      </c>
      <c r="O8273" s="112">
        <f t="shared" si="2945"/>
        <v>294620</v>
      </c>
      <c r="P8273" s="112">
        <f t="shared" si="2930"/>
        <v>848690</v>
      </c>
      <c r="Q8273" s="112">
        <f t="shared" si="2933"/>
        <v>23.715639233009249</v>
      </c>
      <c r="R8273" s="35"/>
    </row>
    <row r="8274" spans="1:18" s="38" customFormat="1" ht="15" thickBot="1" x14ac:dyDescent="0.35">
      <c r="A8274" s="81" t="s">
        <v>0</v>
      </c>
      <c r="B8274" s="81" t="s">
        <v>0</v>
      </c>
      <c r="C8274" s="81" t="s">
        <v>0</v>
      </c>
      <c r="D8274" s="81" t="s">
        <v>0</v>
      </c>
      <c r="E8274" s="81" t="s">
        <v>0</v>
      </c>
      <c r="F8274" s="81" t="s">
        <v>0</v>
      </c>
      <c r="G8274" s="81" t="s">
        <v>0</v>
      </c>
      <c r="H8274" s="16" t="s">
        <v>152</v>
      </c>
      <c r="I8274" s="104">
        <v>75</v>
      </c>
      <c r="J8274" s="104">
        <v>75</v>
      </c>
      <c r="K8274" s="104"/>
      <c r="L8274" s="104"/>
      <c r="M8274" s="104"/>
      <c r="N8274" s="104"/>
      <c r="O8274" s="104"/>
      <c r="P8274" s="104"/>
      <c r="Q8274" s="104"/>
      <c r="R8274" s="35"/>
    </row>
    <row r="8275" spans="1:18" s="34" customFormat="1" ht="31.2" thickBot="1" x14ac:dyDescent="0.35">
      <c r="A8275" s="127" t="s">
        <v>0</v>
      </c>
      <c r="B8275" s="127" t="s">
        <v>0</v>
      </c>
      <c r="C8275" s="127" t="s">
        <v>0</v>
      </c>
      <c r="D8275" s="127" t="s">
        <v>0</v>
      </c>
      <c r="E8275" s="127" t="s">
        <v>0</v>
      </c>
      <c r="F8275" s="127" t="s">
        <v>0</v>
      </c>
      <c r="G8275" s="127" t="s">
        <v>0</v>
      </c>
      <c r="H8275" s="29" t="s">
        <v>63</v>
      </c>
      <c r="I8275" s="124" t="s">
        <v>3013</v>
      </c>
      <c r="J8275" s="124" t="s">
        <v>2</v>
      </c>
      <c r="K8275" s="124" t="s">
        <v>3097</v>
      </c>
      <c r="L8275" s="124" t="s">
        <v>3097</v>
      </c>
      <c r="M8275" s="124" t="s">
        <v>3098</v>
      </c>
      <c r="N8275" s="124" t="s">
        <v>3099</v>
      </c>
      <c r="O8275" s="124" t="s">
        <v>3100</v>
      </c>
      <c r="P8275" s="124" t="s">
        <v>3097</v>
      </c>
      <c r="Q8275" s="126" t="s">
        <v>3101</v>
      </c>
      <c r="R8275" s="35"/>
    </row>
    <row r="8276" spans="1:18" s="38" customFormat="1" x14ac:dyDescent="0.3">
      <c r="A8276" s="128"/>
      <c r="B8276" s="128"/>
      <c r="C8276" s="128"/>
      <c r="D8276" s="128"/>
      <c r="E8276" s="128"/>
      <c r="F8276" s="128"/>
      <c r="G8276" s="128"/>
      <c r="H8276" s="10" t="s">
        <v>0</v>
      </c>
      <c r="I8276" s="103">
        <v>1</v>
      </c>
      <c r="J8276" s="103">
        <v>2</v>
      </c>
      <c r="K8276" s="103">
        <v>3</v>
      </c>
      <c r="L8276" s="103" t="s">
        <v>3</v>
      </c>
      <c r="M8276" s="103">
        <v>5</v>
      </c>
      <c r="N8276" s="103">
        <v>6</v>
      </c>
      <c r="O8276" s="103">
        <v>7</v>
      </c>
      <c r="P8276" s="103" t="s">
        <v>3102</v>
      </c>
      <c r="Q8276" s="103">
        <v>9</v>
      </c>
      <c r="R8276" s="35"/>
    </row>
    <row r="8277" spans="1:18" s="38" customFormat="1" x14ac:dyDescent="0.3">
      <c r="A8277" s="128"/>
      <c r="B8277" s="128"/>
      <c r="C8277" s="128"/>
      <c r="D8277" s="128"/>
      <c r="E8277" s="128"/>
      <c r="F8277" s="128"/>
      <c r="G8277" s="128"/>
      <c r="H8277" s="11" t="s">
        <v>101</v>
      </c>
      <c r="I8277" s="105">
        <f>SUM(I8273)</f>
        <v>4927309</v>
      </c>
      <c r="J8277" s="105">
        <f>SUM(J8273)</f>
        <v>3578609</v>
      </c>
      <c r="K8277" s="105">
        <f>SUM(K8273)</f>
        <v>0</v>
      </c>
      <c r="L8277" s="105">
        <f t="shared" si="2927"/>
        <v>848690</v>
      </c>
      <c r="M8277" s="105">
        <f>SUM(M8273)</f>
        <v>256250</v>
      </c>
      <c r="N8277" s="105">
        <f t="shared" ref="N8277:O8277" si="2946">SUM(N8273)</f>
        <v>297820</v>
      </c>
      <c r="O8277" s="105">
        <f t="shared" si="2946"/>
        <v>294620</v>
      </c>
      <c r="P8277" s="105">
        <f t="shared" si="2930"/>
        <v>848690</v>
      </c>
      <c r="Q8277" s="105">
        <f t="shared" si="2933"/>
        <v>23.715639233009249</v>
      </c>
      <c r="R8277" s="35"/>
    </row>
    <row r="8278" spans="1:18" s="38" customFormat="1" x14ac:dyDescent="0.3">
      <c r="A8278" s="128"/>
      <c r="B8278" s="128"/>
      <c r="C8278" s="128"/>
      <c r="D8278" s="128"/>
      <c r="E8278" s="128"/>
      <c r="F8278" s="128"/>
      <c r="G8278" s="128"/>
      <c r="H8278" s="12" t="s">
        <v>62</v>
      </c>
      <c r="I8278" s="105">
        <f>SUM(I8277)</f>
        <v>4927309</v>
      </c>
      <c r="J8278" s="105">
        <f>SUM(J8277)</f>
        <v>3578609</v>
      </c>
      <c r="K8278" s="105">
        <f>SUM(K8277)</f>
        <v>0</v>
      </c>
      <c r="L8278" s="105">
        <f t="shared" si="2927"/>
        <v>848690</v>
      </c>
      <c r="M8278" s="105">
        <f>SUM(M8277)</f>
        <v>256250</v>
      </c>
      <c r="N8278" s="105">
        <f t="shared" ref="N8278:O8278" si="2947">SUM(N8277)</f>
        <v>297820</v>
      </c>
      <c r="O8278" s="105">
        <f t="shared" si="2947"/>
        <v>294620</v>
      </c>
      <c r="P8278" s="105">
        <f t="shared" si="2930"/>
        <v>848690</v>
      </c>
      <c r="Q8278" s="105">
        <f t="shared" si="2933"/>
        <v>23.715639233009249</v>
      </c>
      <c r="R8278" s="35"/>
    </row>
    <row r="8279" spans="1:18" s="38" customFormat="1" x14ac:dyDescent="0.3">
      <c r="A8279" s="129"/>
      <c r="B8279" s="129"/>
      <c r="C8279" s="129"/>
      <c r="D8279" s="129"/>
      <c r="E8279" s="129"/>
      <c r="F8279" s="129"/>
      <c r="G8279" s="129"/>
      <c r="I8279" s="100"/>
      <c r="J8279" s="100"/>
      <c r="K8279" s="100"/>
      <c r="L8279" s="100"/>
      <c r="M8279" s="100"/>
      <c r="N8279" s="100"/>
      <c r="O8279" s="100"/>
      <c r="P8279" s="100"/>
      <c r="Q8279" s="100"/>
      <c r="R8279" s="35"/>
    </row>
    <row r="8280" spans="1:18" s="38" customFormat="1" ht="15" thickBot="1" x14ac:dyDescent="0.35">
      <c r="A8280" s="81" t="s">
        <v>0</v>
      </c>
      <c r="B8280" s="81" t="s">
        <v>0</v>
      </c>
      <c r="C8280" s="81" t="s">
        <v>0</v>
      </c>
      <c r="D8280" s="81" t="s">
        <v>0</v>
      </c>
      <c r="E8280" s="81" t="s">
        <v>0</v>
      </c>
      <c r="F8280" s="81" t="s">
        <v>0</v>
      </c>
      <c r="G8280" s="81" t="s">
        <v>0</v>
      </c>
      <c r="H8280" s="37" t="s">
        <v>0</v>
      </c>
      <c r="I8280" s="106"/>
      <c r="J8280" s="106"/>
      <c r="K8280" s="106"/>
      <c r="L8280" s="106"/>
      <c r="M8280" s="106"/>
      <c r="N8280" s="106"/>
      <c r="O8280" s="106"/>
      <c r="P8280" s="106"/>
      <c r="Q8280" s="106"/>
      <c r="R8280" s="35"/>
    </row>
    <row r="8281" spans="1:18" s="34" customFormat="1" ht="31.2" thickBot="1" x14ac:dyDescent="0.35">
      <c r="A8281" s="45" t="s">
        <v>112</v>
      </c>
      <c r="B8281" s="45" t="s">
        <v>113</v>
      </c>
      <c r="C8281" s="45" t="s">
        <v>114</v>
      </c>
      <c r="D8281" s="46" t="s">
        <v>0</v>
      </c>
      <c r="E8281" s="45" t="s">
        <v>3014</v>
      </c>
      <c r="F8281" s="45" t="s">
        <v>115</v>
      </c>
      <c r="G8281" s="45" t="s">
        <v>116</v>
      </c>
      <c r="H8281" s="29" t="s">
        <v>1</v>
      </c>
      <c r="I8281" s="124" t="s">
        <v>3013</v>
      </c>
      <c r="J8281" s="124" t="s">
        <v>2</v>
      </c>
      <c r="K8281" s="124" t="s">
        <v>3097</v>
      </c>
      <c r="L8281" s="124" t="s">
        <v>3097</v>
      </c>
      <c r="M8281" s="124" t="s">
        <v>3098</v>
      </c>
      <c r="N8281" s="124" t="s">
        <v>3099</v>
      </c>
      <c r="O8281" s="124" t="s">
        <v>3100</v>
      </c>
      <c r="P8281" s="124" t="s">
        <v>3097</v>
      </c>
      <c r="Q8281" s="126" t="s">
        <v>3101</v>
      </c>
      <c r="R8281" s="35"/>
    </row>
    <row r="8282" spans="1:18" s="38" customFormat="1" x14ac:dyDescent="0.3">
      <c r="A8282" s="50" t="s">
        <v>0</v>
      </c>
      <c r="B8282" s="50" t="s">
        <v>0</v>
      </c>
      <c r="C8282" s="50" t="s">
        <v>0</v>
      </c>
      <c r="D8282" s="51" t="s">
        <v>0</v>
      </c>
      <c r="E8282" s="51" t="s">
        <v>0</v>
      </c>
      <c r="F8282" s="86" t="s">
        <v>0</v>
      </c>
      <c r="G8282" s="87" t="s">
        <v>0</v>
      </c>
      <c r="H8282" s="8" t="s">
        <v>0</v>
      </c>
      <c r="I8282" s="103">
        <v>1</v>
      </c>
      <c r="J8282" s="103">
        <v>2</v>
      </c>
      <c r="K8282" s="103">
        <v>3</v>
      </c>
      <c r="L8282" s="103" t="s">
        <v>3</v>
      </c>
      <c r="M8282" s="103">
        <v>5</v>
      </c>
      <c r="N8282" s="103">
        <v>6</v>
      </c>
      <c r="O8282" s="103">
        <v>7</v>
      </c>
      <c r="P8282" s="103" t="s">
        <v>3102</v>
      </c>
      <c r="Q8282" s="103">
        <v>9</v>
      </c>
      <c r="R8282" s="35"/>
    </row>
    <row r="8283" spans="1:18" s="38" customFormat="1" x14ac:dyDescent="0.3">
      <c r="A8283" s="41">
        <v>35</v>
      </c>
      <c r="B8283" s="41" t="s">
        <v>154</v>
      </c>
      <c r="C8283" s="40" t="s">
        <v>1028</v>
      </c>
      <c r="D8283" s="40">
        <v>35020016</v>
      </c>
      <c r="E8283" s="52" t="s">
        <v>0</v>
      </c>
      <c r="F8283" s="52" t="s">
        <v>0</v>
      </c>
      <c r="G8283" s="52" t="s">
        <v>0</v>
      </c>
      <c r="H8283" s="16" t="s">
        <v>2018</v>
      </c>
      <c r="I8283" s="102"/>
      <c r="J8283" s="102"/>
      <c r="K8283" s="102"/>
      <c r="L8283" s="102">
        <f t="shared" si="2927"/>
        <v>0</v>
      </c>
      <c r="M8283" s="102">
        <v>0</v>
      </c>
      <c r="N8283" s="102"/>
      <c r="O8283" s="102"/>
      <c r="P8283" s="102">
        <f t="shared" si="2930"/>
        <v>0</v>
      </c>
      <c r="Q8283" s="102" t="str">
        <f t="shared" si="2933"/>
        <v>-</v>
      </c>
      <c r="R8283" s="35"/>
    </row>
    <row r="8284" spans="1:18" s="34" customFormat="1" ht="20.399999999999999" x14ac:dyDescent="0.3">
      <c r="A8284" s="43" t="s">
        <v>0</v>
      </c>
      <c r="B8284" s="43" t="s">
        <v>0</v>
      </c>
      <c r="C8284" s="43" t="s">
        <v>0</v>
      </c>
      <c r="D8284" s="49" t="s">
        <v>0</v>
      </c>
      <c r="E8284" s="49" t="s">
        <v>0</v>
      </c>
      <c r="F8284" s="49" t="s">
        <v>0</v>
      </c>
      <c r="G8284" s="49" t="s">
        <v>0</v>
      </c>
      <c r="H8284" s="21" t="s">
        <v>35</v>
      </c>
      <c r="I8284" s="112">
        <f t="shared" ref="I8284:O8285" si="2948">SUM(I8285)</f>
        <v>1078213</v>
      </c>
      <c r="J8284" s="112">
        <f t="shared" si="2948"/>
        <v>1078213</v>
      </c>
      <c r="K8284" s="112">
        <f t="shared" si="2948"/>
        <v>0</v>
      </c>
      <c r="L8284" s="112">
        <f t="shared" si="2927"/>
        <v>279000</v>
      </c>
      <c r="M8284" s="112">
        <f t="shared" si="2948"/>
        <v>93000</v>
      </c>
      <c r="N8284" s="112">
        <f t="shared" si="2948"/>
        <v>93000</v>
      </c>
      <c r="O8284" s="112">
        <f t="shared" si="2948"/>
        <v>93000</v>
      </c>
      <c r="P8284" s="112">
        <f t="shared" si="2930"/>
        <v>279000</v>
      </c>
      <c r="Q8284" s="112">
        <f t="shared" si="2933"/>
        <v>25.876148775798473</v>
      </c>
      <c r="R8284" s="35"/>
    </row>
    <row r="8285" spans="1:18" s="38" customFormat="1" x14ac:dyDescent="0.3">
      <c r="A8285" s="40">
        <v>35</v>
      </c>
      <c r="B8285" s="40" t="s">
        <v>154</v>
      </c>
      <c r="C8285" s="40" t="s">
        <v>1028</v>
      </c>
      <c r="D8285" s="40">
        <v>35020016</v>
      </c>
      <c r="E8285" s="52" t="s">
        <v>142</v>
      </c>
      <c r="F8285" s="52" t="s">
        <v>0</v>
      </c>
      <c r="G8285" s="52" t="s">
        <v>0</v>
      </c>
      <c r="H8285" s="16" t="s">
        <v>27</v>
      </c>
      <c r="I8285" s="104">
        <f t="shared" si="2948"/>
        <v>1078213</v>
      </c>
      <c r="J8285" s="104">
        <f t="shared" si="2948"/>
        <v>1078213</v>
      </c>
      <c r="K8285" s="104">
        <f t="shared" si="2948"/>
        <v>0</v>
      </c>
      <c r="L8285" s="104">
        <f t="shared" si="2927"/>
        <v>279000</v>
      </c>
      <c r="M8285" s="104">
        <f t="shared" si="2948"/>
        <v>93000</v>
      </c>
      <c r="N8285" s="104">
        <f t="shared" si="2948"/>
        <v>93000</v>
      </c>
      <c r="O8285" s="104">
        <f t="shared" si="2948"/>
        <v>93000</v>
      </c>
      <c r="P8285" s="104">
        <f t="shared" si="2930"/>
        <v>279000</v>
      </c>
      <c r="Q8285" s="104">
        <f t="shared" si="2933"/>
        <v>25.876148775798473</v>
      </c>
      <c r="R8285" s="35"/>
    </row>
    <row r="8286" spans="1:18" s="38" customFormat="1" x14ac:dyDescent="0.3">
      <c r="A8286" s="40">
        <v>35</v>
      </c>
      <c r="B8286" s="40" t="s">
        <v>154</v>
      </c>
      <c r="C8286" s="40" t="s">
        <v>1028</v>
      </c>
      <c r="D8286" s="40">
        <v>35020016</v>
      </c>
      <c r="E8286" s="88" t="s">
        <v>3020</v>
      </c>
      <c r="F8286" s="40"/>
      <c r="G8286" s="81" t="s">
        <v>3073</v>
      </c>
      <c r="H8286" s="36" t="s">
        <v>30</v>
      </c>
      <c r="I8286" s="102">
        <v>1078213</v>
      </c>
      <c r="J8286" s="102">
        <v>1078213</v>
      </c>
      <c r="K8286" s="102"/>
      <c r="L8286" s="102">
        <f t="shared" si="2927"/>
        <v>279000</v>
      </c>
      <c r="M8286" s="102">
        <v>93000</v>
      </c>
      <c r="N8286" s="102">
        <v>93000</v>
      </c>
      <c r="O8286" s="102">
        <v>93000</v>
      </c>
      <c r="P8286" s="102">
        <f t="shared" si="2930"/>
        <v>279000</v>
      </c>
      <c r="Q8286" s="102">
        <f t="shared" si="2933"/>
        <v>25.876148775798473</v>
      </c>
      <c r="R8286" s="35"/>
    </row>
    <row r="8287" spans="1:18" s="34" customFormat="1" x14ac:dyDescent="0.3">
      <c r="A8287" s="49" t="s">
        <v>0</v>
      </c>
      <c r="B8287" s="49" t="s">
        <v>0</v>
      </c>
      <c r="C8287" s="49" t="s">
        <v>0</v>
      </c>
      <c r="D8287" s="49" t="s">
        <v>0</v>
      </c>
      <c r="E8287" s="49" t="s">
        <v>0</v>
      </c>
      <c r="F8287" s="49" t="s">
        <v>0</v>
      </c>
      <c r="G8287" s="49" t="s">
        <v>0</v>
      </c>
      <c r="H8287" s="21" t="s">
        <v>2019</v>
      </c>
      <c r="I8287" s="112">
        <f>SUM(I8284)</f>
        <v>1078213</v>
      </c>
      <c r="J8287" s="112">
        <f>SUM(J8284)</f>
        <v>1078213</v>
      </c>
      <c r="K8287" s="112">
        <f>SUM(K8284)</f>
        <v>0</v>
      </c>
      <c r="L8287" s="112">
        <f t="shared" si="2927"/>
        <v>279000</v>
      </c>
      <c r="M8287" s="112">
        <f>SUM(M8284)</f>
        <v>93000</v>
      </c>
      <c r="N8287" s="112">
        <f t="shared" ref="N8287:O8287" si="2949">SUM(N8284)</f>
        <v>93000</v>
      </c>
      <c r="O8287" s="112">
        <f t="shared" si="2949"/>
        <v>93000</v>
      </c>
      <c r="P8287" s="112">
        <f t="shared" si="2930"/>
        <v>279000</v>
      </c>
      <c r="Q8287" s="112">
        <f t="shared" si="2933"/>
        <v>25.876148775798473</v>
      </c>
      <c r="R8287" s="35"/>
    </row>
    <row r="8288" spans="1:18" s="38" customFormat="1" ht="15" thickBot="1" x14ac:dyDescent="0.35">
      <c r="A8288" s="81" t="s">
        <v>0</v>
      </c>
      <c r="B8288" s="81" t="s">
        <v>0</v>
      </c>
      <c r="C8288" s="81" t="s">
        <v>0</v>
      </c>
      <c r="D8288" s="81" t="s">
        <v>0</v>
      </c>
      <c r="E8288" s="81" t="s">
        <v>0</v>
      </c>
      <c r="F8288" s="81" t="s">
        <v>0</v>
      </c>
      <c r="G8288" s="81" t="s">
        <v>0</v>
      </c>
      <c r="H8288" s="16" t="s">
        <v>152</v>
      </c>
      <c r="I8288" s="104">
        <v>25</v>
      </c>
      <c r="J8288" s="104">
        <v>25</v>
      </c>
      <c r="K8288" s="104"/>
      <c r="L8288" s="104"/>
      <c r="M8288" s="104"/>
      <c r="N8288" s="104"/>
      <c r="O8288" s="104"/>
      <c r="P8288" s="104"/>
      <c r="Q8288" s="104"/>
      <c r="R8288" s="35"/>
    </row>
    <row r="8289" spans="1:18" s="34" customFormat="1" ht="31.2" thickBot="1" x14ac:dyDescent="0.35">
      <c r="A8289" s="127" t="s">
        <v>0</v>
      </c>
      <c r="B8289" s="127" t="s">
        <v>0</v>
      </c>
      <c r="C8289" s="127" t="s">
        <v>0</v>
      </c>
      <c r="D8289" s="127" t="s">
        <v>0</v>
      </c>
      <c r="E8289" s="127" t="s">
        <v>0</v>
      </c>
      <c r="F8289" s="127" t="s">
        <v>0</v>
      </c>
      <c r="G8289" s="127" t="s">
        <v>0</v>
      </c>
      <c r="H8289" s="29" t="s">
        <v>63</v>
      </c>
      <c r="I8289" s="124" t="s">
        <v>3013</v>
      </c>
      <c r="J8289" s="124" t="s">
        <v>2</v>
      </c>
      <c r="K8289" s="124" t="s">
        <v>3097</v>
      </c>
      <c r="L8289" s="124" t="s">
        <v>3097</v>
      </c>
      <c r="M8289" s="124" t="s">
        <v>3098</v>
      </c>
      <c r="N8289" s="124" t="s">
        <v>3099</v>
      </c>
      <c r="O8289" s="124" t="s">
        <v>3100</v>
      </c>
      <c r="P8289" s="124" t="s">
        <v>3097</v>
      </c>
      <c r="Q8289" s="126" t="s">
        <v>3101</v>
      </c>
      <c r="R8289" s="35"/>
    </row>
    <row r="8290" spans="1:18" s="38" customFormat="1" x14ac:dyDescent="0.3">
      <c r="A8290" s="128"/>
      <c r="B8290" s="128"/>
      <c r="C8290" s="128"/>
      <c r="D8290" s="128"/>
      <c r="E8290" s="128"/>
      <c r="F8290" s="128"/>
      <c r="G8290" s="128"/>
      <c r="H8290" s="10" t="s">
        <v>0</v>
      </c>
      <c r="I8290" s="103">
        <v>1</v>
      </c>
      <c r="J8290" s="103">
        <v>2</v>
      </c>
      <c r="K8290" s="103">
        <v>3</v>
      </c>
      <c r="L8290" s="103" t="s">
        <v>3</v>
      </c>
      <c r="M8290" s="103">
        <v>5</v>
      </c>
      <c r="N8290" s="103">
        <v>6</v>
      </c>
      <c r="O8290" s="103">
        <v>7</v>
      </c>
      <c r="P8290" s="103" t="s">
        <v>3102</v>
      </c>
      <c r="Q8290" s="103">
        <v>9</v>
      </c>
      <c r="R8290" s="35"/>
    </row>
    <row r="8291" spans="1:18" s="38" customFormat="1" x14ac:dyDescent="0.3">
      <c r="A8291" s="128"/>
      <c r="B8291" s="128"/>
      <c r="C8291" s="128"/>
      <c r="D8291" s="128"/>
      <c r="E8291" s="128"/>
      <c r="F8291" s="128"/>
      <c r="G8291" s="128"/>
      <c r="H8291" s="11" t="s">
        <v>101</v>
      </c>
      <c r="I8291" s="105">
        <f>SUM(I8287)</f>
        <v>1078213</v>
      </c>
      <c r="J8291" s="105">
        <f>SUM(J8287)</f>
        <v>1078213</v>
      </c>
      <c r="K8291" s="105">
        <f>SUM(K8287)</f>
        <v>0</v>
      </c>
      <c r="L8291" s="105">
        <f t="shared" ref="L8291:L8351" si="2950">SUM(M8291:O8291)</f>
        <v>279000</v>
      </c>
      <c r="M8291" s="105">
        <f>SUM(M8287)</f>
        <v>93000</v>
      </c>
      <c r="N8291" s="105">
        <f t="shared" ref="N8291:O8291" si="2951">SUM(N8287)</f>
        <v>93000</v>
      </c>
      <c r="O8291" s="105">
        <f t="shared" si="2951"/>
        <v>93000</v>
      </c>
      <c r="P8291" s="105">
        <f t="shared" ref="P8291:P8354" si="2952">K8291+L8291</f>
        <v>279000</v>
      </c>
      <c r="Q8291" s="105">
        <f t="shared" si="2933"/>
        <v>25.876148775798473</v>
      </c>
      <c r="R8291" s="35"/>
    </row>
    <row r="8292" spans="1:18" s="38" customFormat="1" x14ac:dyDescent="0.3">
      <c r="A8292" s="128"/>
      <c r="B8292" s="128"/>
      <c r="C8292" s="128"/>
      <c r="D8292" s="128"/>
      <c r="E8292" s="128"/>
      <c r="F8292" s="128"/>
      <c r="G8292" s="128"/>
      <c r="H8292" s="12" t="s">
        <v>62</v>
      </c>
      <c r="I8292" s="105">
        <f>SUM(I8291)</f>
        <v>1078213</v>
      </c>
      <c r="J8292" s="105">
        <f>SUM(J8291)</f>
        <v>1078213</v>
      </c>
      <c r="K8292" s="105">
        <f>SUM(K8291)</f>
        <v>0</v>
      </c>
      <c r="L8292" s="105">
        <f t="shared" si="2950"/>
        <v>279000</v>
      </c>
      <c r="M8292" s="105">
        <f>SUM(M8291)</f>
        <v>93000</v>
      </c>
      <c r="N8292" s="105">
        <f t="shared" ref="N8292:O8292" si="2953">SUM(N8291)</f>
        <v>93000</v>
      </c>
      <c r="O8292" s="105">
        <f t="shared" si="2953"/>
        <v>93000</v>
      </c>
      <c r="P8292" s="105">
        <f t="shared" si="2952"/>
        <v>279000</v>
      </c>
      <c r="Q8292" s="105">
        <f t="shared" si="2933"/>
        <v>25.876148775798473</v>
      </c>
      <c r="R8292" s="35"/>
    </row>
    <row r="8293" spans="1:18" s="38" customFormat="1" x14ac:dyDescent="0.3">
      <c r="A8293" s="129"/>
      <c r="B8293" s="129"/>
      <c r="C8293" s="129"/>
      <c r="D8293" s="129"/>
      <c r="E8293" s="129"/>
      <c r="F8293" s="129"/>
      <c r="G8293" s="129"/>
      <c r="I8293" s="100"/>
      <c r="J8293" s="100"/>
      <c r="K8293" s="100"/>
      <c r="L8293" s="100"/>
      <c r="M8293" s="100"/>
      <c r="N8293" s="100"/>
      <c r="O8293" s="100"/>
      <c r="P8293" s="100"/>
      <c r="Q8293" s="100"/>
      <c r="R8293" s="35"/>
    </row>
    <row r="8294" spans="1:18" s="38" customFormat="1" ht="15" thickBot="1" x14ac:dyDescent="0.35">
      <c r="A8294" s="81" t="s">
        <v>0</v>
      </c>
      <c r="B8294" s="81" t="s">
        <v>0</v>
      </c>
      <c r="C8294" s="81" t="s">
        <v>0</v>
      </c>
      <c r="D8294" s="81" t="s">
        <v>0</v>
      </c>
      <c r="E8294" s="81" t="s">
        <v>0</v>
      </c>
      <c r="F8294" s="81" t="s">
        <v>0</v>
      </c>
      <c r="G8294" s="81" t="s">
        <v>0</v>
      </c>
      <c r="H8294" s="37" t="s">
        <v>0</v>
      </c>
      <c r="I8294" s="106"/>
      <c r="J8294" s="106"/>
      <c r="K8294" s="106"/>
      <c r="L8294" s="106"/>
      <c r="M8294" s="106"/>
      <c r="N8294" s="106"/>
      <c r="O8294" s="106"/>
      <c r="P8294" s="106"/>
      <c r="Q8294" s="106"/>
      <c r="R8294" s="35"/>
    </row>
    <row r="8295" spans="1:18" s="34" customFormat="1" ht="31.2" thickBot="1" x14ac:dyDescent="0.35">
      <c r="A8295" s="45" t="s">
        <v>112</v>
      </c>
      <c r="B8295" s="45" t="s">
        <v>113</v>
      </c>
      <c r="C8295" s="45" t="s">
        <v>114</v>
      </c>
      <c r="D8295" s="46" t="s">
        <v>0</v>
      </c>
      <c r="E8295" s="45" t="s">
        <v>3014</v>
      </c>
      <c r="F8295" s="45" t="s">
        <v>115</v>
      </c>
      <c r="G8295" s="45" t="s">
        <v>116</v>
      </c>
      <c r="H8295" s="29" t="s">
        <v>1</v>
      </c>
      <c r="I8295" s="124" t="s">
        <v>3013</v>
      </c>
      <c r="J8295" s="124" t="s">
        <v>2</v>
      </c>
      <c r="K8295" s="124" t="s">
        <v>3097</v>
      </c>
      <c r="L8295" s="124" t="s">
        <v>3097</v>
      </c>
      <c r="M8295" s="124" t="s">
        <v>3098</v>
      </c>
      <c r="N8295" s="124" t="s">
        <v>3099</v>
      </c>
      <c r="O8295" s="124" t="s">
        <v>3100</v>
      </c>
      <c r="P8295" s="124" t="s">
        <v>3097</v>
      </c>
      <c r="Q8295" s="126" t="s">
        <v>3101</v>
      </c>
      <c r="R8295" s="35"/>
    </row>
    <row r="8296" spans="1:18" s="38" customFormat="1" x14ac:dyDescent="0.3">
      <c r="A8296" s="50" t="s">
        <v>0</v>
      </c>
      <c r="B8296" s="50" t="s">
        <v>0</v>
      </c>
      <c r="C8296" s="50" t="s">
        <v>0</v>
      </c>
      <c r="D8296" s="51" t="s">
        <v>0</v>
      </c>
      <c r="E8296" s="51" t="s">
        <v>0</v>
      </c>
      <c r="F8296" s="86" t="s">
        <v>0</v>
      </c>
      <c r="G8296" s="87" t="s">
        <v>0</v>
      </c>
      <c r="H8296" s="8" t="s">
        <v>0</v>
      </c>
      <c r="I8296" s="103">
        <v>1</v>
      </c>
      <c r="J8296" s="103">
        <v>2</v>
      </c>
      <c r="K8296" s="103">
        <v>3</v>
      </c>
      <c r="L8296" s="103" t="s">
        <v>3</v>
      </c>
      <c r="M8296" s="103">
        <v>5</v>
      </c>
      <c r="N8296" s="103">
        <v>6</v>
      </c>
      <c r="O8296" s="103">
        <v>7</v>
      </c>
      <c r="P8296" s="103" t="s">
        <v>3102</v>
      </c>
      <c r="Q8296" s="103">
        <v>9</v>
      </c>
      <c r="R8296" s="35"/>
    </row>
    <row r="8297" spans="1:18" s="38" customFormat="1" x14ac:dyDescent="0.3">
      <c r="A8297" s="41">
        <v>35</v>
      </c>
      <c r="B8297" s="41" t="s">
        <v>154</v>
      </c>
      <c r="C8297" s="40" t="s">
        <v>1039</v>
      </c>
      <c r="D8297" s="40">
        <v>35020017</v>
      </c>
      <c r="E8297" s="52" t="s">
        <v>0</v>
      </c>
      <c r="F8297" s="52" t="s">
        <v>0</v>
      </c>
      <c r="G8297" s="52" t="s">
        <v>0</v>
      </c>
      <c r="H8297" s="16" t="s">
        <v>2020</v>
      </c>
      <c r="I8297" s="102"/>
      <c r="J8297" s="102"/>
      <c r="K8297" s="102"/>
      <c r="L8297" s="102">
        <f t="shared" si="2950"/>
        <v>0</v>
      </c>
      <c r="M8297" s="102">
        <v>0</v>
      </c>
      <c r="N8297" s="102"/>
      <c r="O8297" s="102"/>
      <c r="P8297" s="102">
        <f t="shared" si="2952"/>
        <v>0</v>
      </c>
      <c r="Q8297" s="102" t="str">
        <f t="shared" ref="Q8297:Q8360" si="2954">IF(J8297=0,"-",P8297/J8297*100)</f>
        <v>-</v>
      </c>
      <c r="R8297" s="35"/>
    </row>
    <row r="8298" spans="1:18" s="34" customFormat="1" ht="20.399999999999999" x14ac:dyDescent="0.3">
      <c r="A8298" s="43" t="s">
        <v>0</v>
      </c>
      <c r="B8298" s="43" t="s">
        <v>0</v>
      </c>
      <c r="C8298" s="43" t="s">
        <v>0</v>
      </c>
      <c r="D8298" s="49" t="s">
        <v>0</v>
      </c>
      <c r="E8298" s="49" t="s">
        <v>0</v>
      </c>
      <c r="F8298" s="49" t="s">
        <v>0</v>
      </c>
      <c r="G8298" s="49" t="s">
        <v>0</v>
      </c>
      <c r="H8298" s="21" t="s">
        <v>26</v>
      </c>
      <c r="I8298" s="112">
        <f>SUM(I8299,I8307,I8309)</f>
        <v>6062666</v>
      </c>
      <c r="J8298" s="112">
        <f>SUM(J8299,J8307,J8309)</f>
        <v>5593460</v>
      </c>
      <c r="K8298" s="112">
        <f>SUM(K8299,K8307,K8309)</f>
        <v>0</v>
      </c>
      <c r="L8298" s="112">
        <f t="shared" si="2950"/>
        <v>1412058</v>
      </c>
      <c r="M8298" s="112">
        <f>SUM(M8299,M8307,M8309)</f>
        <v>451306</v>
      </c>
      <c r="N8298" s="112">
        <f t="shared" ref="N8298:O8298" si="2955">SUM(N8299,N8307,N8309)</f>
        <v>486859</v>
      </c>
      <c r="O8298" s="112">
        <f t="shared" si="2955"/>
        <v>473893</v>
      </c>
      <c r="P8298" s="112">
        <f t="shared" si="2952"/>
        <v>1412058</v>
      </c>
      <c r="Q8298" s="112">
        <f t="shared" si="2954"/>
        <v>25.244803752954343</v>
      </c>
      <c r="R8298" s="35"/>
    </row>
    <row r="8299" spans="1:18" s="38" customFormat="1" x14ac:dyDescent="0.3">
      <c r="A8299" s="40">
        <v>35</v>
      </c>
      <c r="B8299" s="40" t="s">
        <v>154</v>
      </c>
      <c r="C8299" s="40" t="s">
        <v>1039</v>
      </c>
      <c r="D8299" s="40">
        <v>35020017</v>
      </c>
      <c r="E8299" s="52" t="s">
        <v>119</v>
      </c>
      <c r="F8299" s="52" t="s">
        <v>0</v>
      </c>
      <c r="G8299" s="52" t="s">
        <v>0</v>
      </c>
      <c r="H8299" s="16" t="s">
        <v>5</v>
      </c>
      <c r="I8299" s="104">
        <f>SUM(I8300,I8301)</f>
        <v>4940296</v>
      </c>
      <c r="J8299" s="104">
        <f>SUM(J8300,J8301)</f>
        <v>4880668</v>
      </c>
      <c r="K8299" s="104">
        <f>SUM(K8300,K8301)</f>
        <v>0</v>
      </c>
      <c r="L8299" s="104">
        <f t="shared" si="2950"/>
        <v>1242957</v>
      </c>
      <c r="M8299" s="104">
        <f>SUM(M8300,M8301)</f>
        <v>409761</v>
      </c>
      <c r="N8299" s="104">
        <f t="shared" ref="N8299:O8299" si="2956">SUM(N8300,N8301)</f>
        <v>419481</v>
      </c>
      <c r="O8299" s="104">
        <f t="shared" si="2956"/>
        <v>413715</v>
      </c>
      <c r="P8299" s="104">
        <f t="shared" si="2952"/>
        <v>1242957</v>
      </c>
      <c r="Q8299" s="104">
        <f t="shared" si="2954"/>
        <v>25.466944278938868</v>
      </c>
      <c r="R8299" s="35"/>
    </row>
    <row r="8300" spans="1:18" s="38" customFormat="1" x14ac:dyDescent="0.3">
      <c r="A8300" s="40">
        <v>35</v>
      </c>
      <c r="B8300" s="40" t="s">
        <v>154</v>
      </c>
      <c r="C8300" s="40" t="s">
        <v>1039</v>
      </c>
      <c r="D8300" s="40">
        <v>35020017</v>
      </c>
      <c r="E8300" s="88" t="s">
        <v>3015</v>
      </c>
      <c r="F8300" s="40"/>
      <c r="G8300" s="81" t="s">
        <v>3073</v>
      </c>
      <c r="H8300" s="36" t="s">
        <v>6</v>
      </c>
      <c r="I8300" s="102">
        <v>4559925</v>
      </c>
      <c r="J8300" s="102">
        <v>4500297</v>
      </c>
      <c r="K8300" s="102"/>
      <c r="L8300" s="102">
        <f t="shared" si="2950"/>
        <v>1154066</v>
      </c>
      <c r="M8300" s="102">
        <v>384066</v>
      </c>
      <c r="N8300" s="102">
        <v>385000</v>
      </c>
      <c r="O8300" s="102">
        <v>385000</v>
      </c>
      <c r="P8300" s="102">
        <f t="shared" si="2952"/>
        <v>1154066</v>
      </c>
      <c r="Q8300" s="102">
        <f t="shared" si="2954"/>
        <v>25.644218592683991</v>
      </c>
      <c r="R8300" s="35"/>
    </row>
    <row r="8301" spans="1:18" s="38" customFormat="1" x14ac:dyDescent="0.3">
      <c r="A8301" s="41">
        <v>35</v>
      </c>
      <c r="B8301" s="41" t="s">
        <v>154</v>
      </c>
      <c r="C8301" s="41" t="s">
        <v>1039</v>
      </c>
      <c r="D8301" s="41">
        <v>35020017</v>
      </c>
      <c r="E8301" s="41" t="s">
        <v>120</v>
      </c>
      <c r="F8301" s="40" t="s">
        <v>0</v>
      </c>
      <c r="G8301" s="81" t="s">
        <v>0</v>
      </c>
      <c r="H8301" s="16" t="s">
        <v>7</v>
      </c>
      <c r="I8301" s="104">
        <f>SUM(I8302:I8306)</f>
        <v>380371</v>
      </c>
      <c r="J8301" s="104">
        <f>SUM(J8302:J8306)</f>
        <v>380371</v>
      </c>
      <c r="K8301" s="104">
        <f>SUM(K8302:K8306)</f>
        <v>0</v>
      </c>
      <c r="L8301" s="104">
        <f t="shared" si="2950"/>
        <v>88891</v>
      </c>
      <c r="M8301" s="104">
        <f>SUM(M8302:M8306)</f>
        <v>25695</v>
      </c>
      <c r="N8301" s="104">
        <f t="shared" ref="N8301:O8301" si="2957">SUM(N8302:N8306)</f>
        <v>34481</v>
      </c>
      <c r="O8301" s="104">
        <f t="shared" si="2957"/>
        <v>28715</v>
      </c>
      <c r="P8301" s="104">
        <f t="shared" si="2952"/>
        <v>88891</v>
      </c>
      <c r="Q8301" s="104">
        <f t="shared" si="2954"/>
        <v>23.369552358092495</v>
      </c>
      <c r="R8301" s="35"/>
    </row>
    <row r="8302" spans="1:18" s="38" customFormat="1" x14ac:dyDescent="0.3">
      <c r="A8302" s="40">
        <v>35</v>
      </c>
      <c r="B8302" s="40" t="s">
        <v>154</v>
      </c>
      <c r="C8302" s="40" t="s">
        <v>1039</v>
      </c>
      <c r="D8302" s="40">
        <v>35020017</v>
      </c>
      <c r="E8302" s="88" t="s">
        <v>3016</v>
      </c>
      <c r="F8302" s="40" t="s">
        <v>2900</v>
      </c>
      <c r="G8302" s="81" t="s">
        <v>3073</v>
      </c>
      <c r="H8302" s="36" t="s">
        <v>9</v>
      </c>
      <c r="I8302" s="102">
        <v>68367</v>
      </c>
      <c r="J8302" s="102">
        <v>68367</v>
      </c>
      <c r="K8302" s="102"/>
      <c r="L8302" s="102">
        <f t="shared" si="2950"/>
        <v>18224</v>
      </c>
      <c r="M8302" s="102">
        <v>5794</v>
      </c>
      <c r="N8302" s="102">
        <v>6215</v>
      </c>
      <c r="O8302" s="102">
        <v>6215</v>
      </c>
      <c r="P8302" s="102">
        <f t="shared" si="2952"/>
        <v>18224</v>
      </c>
      <c r="Q8302" s="102">
        <f t="shared" si="2954"/>
        <v>26.656135269940172</v>
      </c>
      <c r="R8302" s="35"/>
    </row>
    <row r="8303" spans="1:18" s="38" customFormat="1" x14ac:dyDescent="0.3">
      <c r="A8303" s="40">
        <v>35</v>
      </c>
      <c r="B8303" s="40" t="s">
        <v>154</v>
      </c>
      <c r="C8303" s="40" t="s">
        <v>1039</v>
      </c>
      <c r="D8303" s="40">
        <v>35020017</v>
      </c>
      <c r="E8303" s="88" t="s">
        <v>3016</v>
      </c>
      <c r="F8303" s="40" t="s">
        <v>2901</v>
      </c>
      <c r="G8303" s="81" t="s">
        <v>3073</v>
      </c>
      <c r="H8303" s="36" t="s">
        <v>12</v>
      </c>
      <c r="I8303" s="102">
        <v>239000</v>
      </c>
      <c r="J8303" s="102">
        <v>239000</v>
      </c>
      <c r="K8303" s="102"/>
      <c r="L8303" s="102">
        <f t="shared" si="2950"/>
        <v>64901</v>
      </c>
      <c r="M8303" s="102">
        <v>19901</v>
      </c>
      <c r="N8303" s="102">
        <v>22500</v>
      </c>
      <c r="O8303" s="102">
        <v>22500</v>
      </c>
      <c r="P8303" s="102">
        <f t="shared" si="2952"/>
        <v>64901</v>
      </c>
      <c r="Q8303" s="102">
        <f t="shared" si="2954"/>
        <v>27.155230125523012</v>
      </c>
      <c r="R8303" s="35"/>
    </row>
    <row r="8304" spans="1:18" s="38" customFormat="1" x14ac:dyDescent="0.3">
      <c r="A8304" s="40">
        <v>35</v>
      </c>
      <c r="B8304" s="40" t="s">
        <v>154</v>
      </c>
      <c r="C8304" s="40" t="s">
        <v>1039</v>
      </c>
      <c r="D8304" s="40">
        <v>35020017</v>
      </c>
      <c r="E8304" s="88" t="s">
        <v>3016</v>
      </c>
      <c r="F8304" s="40" t="s">
        <v>2902</v>
      </c>
      <c r="G8304" s="81" t="s">
        <v>3073</v>
      </c>
      <c r="H8304" s="36" t="s">
        <v>10</v>
      </c>
      <c r="I8304" s="102">
        <v>52019</v>
      </c>
      <c r="J8304" s="102">
        <v>52019</v>
      </c>
      <c r="K8304" s="102"/>
      <c r="L8304" s="102">
        <f t="shared" si="2950"/>
        <v>0</v>
      </c>
      <c r="M8304" s="102">
        <v>0</v>
      </c>
      <c r="N8304" s="102"/>
      <c r="O8304" s="102"/>
      <c r="P8304" s="102">
        <f t="shared" si="2952"/>
        <v>0</v>
      </c>
      <c r="Q8304" s="102">
        <f t="shared" si="2954"/>
        <v>0</v>
      </c>
      <c r="R8304" s="35"/>
    </row>
    <row r="8305" spans="1:18" s="38" customFormat="1" x14ac:dyDescent="0.3">
      <c r="A8305" s="40">
        <v>35</v>
      </c>
      <c r="B8305" s="40" t="s">
        <v>154</v>
      </c>
      <c r="C8305" s="40" t="s">
        <v>1039</v>
      </c>
      <c r="D8305" s="40">
        <v>35020017</v>
      </c>
      <c r="E8305" s="88" t="s">
        <v>3016</v>
      </c>
      <c r="F8305" s="40" t="s">
        <v>2903</v>
      </c>
      <c r="G8305" s="81" t="s">
        <v>3073</v>
      </c>
      <c r="H8305" s="36" t="s">
        <v>8</v>
      </c>
      <c r="I8305" s="102">
        <v>4985</v>
      </c>
      <c r="J8305" s="102">
        <v>4985</v>
      </c>
      <c r="K8305" s="102"/>
      <c r="L8305" s="102">
        <f t="shared" si="2950"/>
        <v>0</v>
      </c>
      <c r="M8305" s="102">
        <v>0</v>
      </c>
      <c r="N8305" s="102">
        <v>0</v>
      </c>
      <c r="O8305" s="102">
        <v>0</v>
      </c>
      <c r="P8305" s="102">
        <f t="shared" si="2952"/>
        <v>0</v>
      </c>
      <c r="Q8305" s="102">
        <f t="shared" si="2954"/>
        <v>0</v>
      </c>
      <c r="R8305" s="35"/>
    </row>
    <row r="8306" spans="1:18" s="38" customFormat="1" x14ac:dyDescent="0.3">
      <c r="A8306" s="40">
        <v>35</v>
      </c>
      <c r="B8306" s="40" t="s">
        <v>154</v>
      </c>
      <c r="C8306" s="40" t="s">
        <v>1039</v>
      </c>
      <c r="D8306" s="40">
        <v>35020017</v>
      </c>
      <c r="E8306" s="88" t="s">
        <v>3016</v>
      </c>
      <c r="F8306" s="40" t="s">
        <v>2904</v>
      </c>
      <c r="G8306" s="81" t="s">
        <v>3073</v>
      </c>
      <c r="H8306" s="36" t="s">
        <v>11</v>
      </c>
      <c r="I8306" s="102">
        <v>16000</v>
      </c>
      <c r="J8306" s="102">
        <v>16000</v>
      </c>
      <c r="K8306" s="102"/>
      <c r="L8306" s="102">
        <f t="shared" si="2950"/>
        <v>5766</v>
      </c>
      <c r="M8306" s="102">
        <v>0</v>
      </c>
      <c r="N8306" s="102">
        <v>5766</v>
      </c>
      <c r="O8306" s="102"/>
      <c r="P8306" s="102">
        <f t="shared" si="2952"/>
        <v>5766</v>
      </c>
      <c r="Q8306" s="102">
        <f t="shared" si="2954"/>
        <v>36.037500000000001</v>
      </c>
      <c r="R8306" s="35"/>
    </row>
    <row r="8307" spans="1:18" s="38" customFormat="1" x14ac:dyDescent="0.3">
      <c r="A8307" s="40">
        <v>35</v>
      </c>
      <c r="B8307" s="40" t="s">
        <v>154</v>
      </c>
      <c r="C8307" s="40" t="s">
        <v>1039</v>
      </c>
      <c r="D8307" s="40">
        <v>35020017</v>
      </c>
      <c r="E8307" s="52" t="s">
        <v>124</v>
      </c>
      <c r="F8307" s="52" t="s">
        <v>0</v>
      </c>
      <c r="G8307" s="52" t="s">
        <v>0</v>
      </c>
      <c r="H8307" s="16" t="s">
        <v>14</v>
      </c>
      <c r="I8307" s="104">
        <f>SUM(I8308)</f>
        <v>483622</v>
      </c>
      <c r="J8307" s="104">
        <f>SUM(J8308)</f>
        <v>477362</v>
      </c>
      <c r="K8307" s="104">
        <f>SUM(K8308)</f>
        <v>0</v>
      </c>
      <c r="L8307" s="104">
        <f t="shared" si="2950"/>
        <v>125328</v>
      </c>
      <c r="M8307" s="104">
        <f>SUM(M8308)</f>
        <v>40328</v>
      </c>
      <c r="N8307" s="104">
        <f t="shared" ref="N8307:O8307" si="2958">SUM(N8308)</f>
        <v>44000</v>
      </c>
      <c r="O8307" s="104">
        <f t="shared" si="2958"/>
        <v>41000</v>
      </c>
      <c r="P8307" s="104">
        <f t="shared" si="2952"/>
        <v>125328</v>
      </c>
      <c r="Q8307" s="104">
        <f t="shared" si="2954"/>
        <v>26.254289197715782</v>
      </c>
      <c r="R8307" s="35"/>
    </row>
    <row r="8308" spans="1:18" s="38" customFormat="1" x14ac:dyDescent="0.3">
      <c r="A8308" s="40">
        <v>35</v>
      </c>
      <c r="B8308" s="40" t="s">
        <v>154</v>
      </c>
      <c r="C8308" s="40" t="s">
        <v>1039</v>
      </c>
      <c r="D8308" s="40">
        <v>35020017</v>
      </c>
      <c r="E8308" s="88" t="s">
        <v>3017</v>
      </c>
      <c r="F8308" s="40"/>
      <c r="G8308" s="81" t="s">
        <v>3073</v>
      </c>
      <c r="H8308" s="36" t="s">
        <v>15</v>
      </c>
      <c r="I8308" s="102">
        <v>483622</v>
      </c>
      <c r="J8308" s="102">
        <v>477362</v>
      </c>
      <c r="K8308" s="102"/>
      <c r="L8308" s="102">
        <f t="shared" si="2950"/>
        <v>125328</v>
      </c>
      <c r="M8308" s="102">
        <v>40328</v>
      </c>
      <c r="N8308" s="102">
        <v>44000</v>
      </c>
      <c r="O8308" s="102">
        <v>41000</v>
      </c>
      <c r="P8308" s="102">
        <f t="shared" si="2952"/>
        <v>125328</v>
      </c>
      <c r="Q8308" s="102">
        <f t="shared" si="2954"/>
        <v>26.254289197715782</v>
      </c>
      <c r="R8308" s="35"/>
    </row>
    <row r="8309" spans="1:18" s="38" customFormat="1" x14ac:dyDescent="0.3">
      <c r="A8309" s="40">
        <v>35</v>
      </c>
      <c r="B8309" s="40" t="s">
        <v>154</v>
      </c>
      <c r="C8309" s="40" t="s">
        <v>1039</v>
      </c>
      <c r="D8309" s="40">
        <v>35020017</v>
      </c>
      <c r="E8309" s="52" t="s">
        <v>125</v>
      </c>
      <c r="F8309" s="52" t="s">
        <v>0</v>
      </c>
      <c r="G8309" s="52" t="s">
        <v>0</v>
      </c>
      <c r="H8309" s="16" t="s">
        <v>16</v>
      </c>
      <c r="I8309" s="104">
        <f>SUM(I8310:I8318)</f>
        <v>638748</v>
      </c>
      <c r="J8309" s="104">
        <f>SUM(J8310:J8318)</f>
        <v>235430</v>
      </c>
      <c r="K8309" s="104">
        <f>SUM(K8310:K8318)</f>
        <v>0</v>
      </c>
      <c r="L8309" s="104">
        <f t="shared" si="2950"/>
        <v>43773</v>
      </c>
      <c r="M8309" s="104">
        <f>SUM(M8310:M8318)</f>
        <v>1217</v>
      </c>
      <c r="N8309" s="104">
        <f t="shared" ref="N8309:O8309" si="2959">SUM(N8310:N8318)</f>
        <v>23378</v>
      </c>
      <c r="O8309" s="104">
        <f t="shared" si="2959"/>
        <v>19178</v>
      </c>
      <c r="P8309" s="104">
        <f t="shared" si="2952"/>
        <v>43773</v>
      </c>
      <c r="Q8309" s="104">
        <f t="shared" si="2954"/>
        <v>18.592787665123392</v>
      </c>
      <c r="R8309" s="35"/>
    </row>
    <row r="8310" spans="1:18" s="38" customFormat="1" x14ac:dyDescent="0.3">
      <c r="A8310" s="40">
        <v>35</v>
      </c>
      <c r="B8310" s="40" t="s">
        <v>154</v>
      </c>
      <c r="C8310" s="40" t="s">
        <v>1039</v>
      </c>
      <c r="D8310" s="40">
        <v>35020017</v>
      </c>
      <c r="E8310" s="88" t="s">
        <v>3018</v>
      </c>
      <c r="F8310" s="40"/>
      <c r="G8310" s="81" t="s">
        <v>3073</v>
      </c>
      <c r="H8310" s="36" t="s">
        <v>17</v>
      </c>
      <c r="I8310" s="102">
        <v>30940</v>
      </c>
      <c r="J8310" s="102">
        <v>0</v>
      </c>
      <c r="K8310" s="102"/>
      <c r="L8310" s="102">
        <f t="shared" si="2950"/>
        <v>0</v>
      </c>
      <c r="M8310" s="102">
        <v>0</v>
      </c>
      <c r="N8310" s="102"/>
      <c r="O8310" s="102"/>
      <c r="P8310" s="102">
        <f t="shared" si="2952"/>
        <v>0</v>
      </c>
      <c r="Q8310" s="102" t="str">
        <f t="shared" si="2954"/>
        <v>-</v>
      </c>
      <c r="R8310" s="35"/>
    </row>
    <row r="8311" spans="1:18" s="38" customFormat="1" x14ac:dyDescent="0.3">
      <c r="A8311" s="40">
        <v>35</v>
      </c>
      <c r="B8311" s="40" t="s">
        <v>154</v>
      </c>
      <c r="C8311" s="40" t="s">
        <v>1039</v>
      </c>
      <c r="D8311" s="40">
        <v>35020017</v>
      </c>
      <c r="E8311" s="88" t="s">
        <v>3031</v>
      </c>
      <c r="F8311" s="40"/>
      <c r="G8311" s="81" t="s">
        <v>3073</v>
      </c>
      <c r="H8311" s="36" t="s">
        <v>18</v>
      </c>
      <c r="I8311" s="102">
        <v>215864</v>
      </c>
      <c r="J8311" s="102">
        <v>100864</v>
      </c>
      <c r="K8311" s="102"/>
      <c r="L8311" s="102">
        <f t="shared" si="2950"/>
        <v>20000</v>
      </c>
      <c r="M8311" s="102">
        <v>0</v>
      </c>
      <c r="N8311" s="102">
        <v>12000</v>
      </c>
      <c r="O8311" s="102">
        <v>8000</v>
      </c>
      <c r="P8311" s="102">
        <f t="shared" si="2952"/>
        <v>20000</v>
      </c>
      <c r="Q8311" s="102">
        <f t="shared" si="2954"/>
        <v>19.828680203045685</v>
      </c>
      <c r="R8311" s="35"/>
    </row>
    <row r="8312" spans="1:18" s="38" customFormat="1" x14ac:dyDescent="0.3">
      <c r="A8312" s="40">
        <v>35</v>
      </c>
      <c r="B8312" s="40" t="s">
        <v>154</v>
      </c>
      <c r="C8312" s="40" t="s">
        <v>1039</v>
      </c>
      <c r="D8312" s="40">
        <v>35020017</v>
      </c>
      <c r="E8312" s="88" t="s">
        <v>3032</v>
      </c>
      <c r="F8312" s="40"/>
      <c r="G8312" s="81" t="s">
        <v>3073</v>
      </c>
      <c r="H8312" s="36" t="s">
        <v>19</v>
      </c>
      <c r="I8312" s="102">
        <v>35000</v>
      </c>
      <c r="J8312" s="102">
        <v>22000</v>
      </c>
      <c r="K8312" s="102"/>
      <c r="L8312" s="102">
        <f t="shared" si="2950"/>
        <v>3666</v>
      </c>
      <c r="M8312" s="102">
        <v>0</v>
      </c>
      <c r="N8312" s="102">
        <v>1833</v>
      </c>
      <c r="O8312" s="102">
        <v>1833</v>
      </c>
      <c r="P8312" s="102">
        <f t="shared" si="2952"/>
        <v>3666</v>
      </c>
      <c r="Q8312" s="102">
        <f t="shared" si="2954"/>
        <v>16.663636363636364</v>
      </c>
      <c r="R8312" s="35"/>
    </row>
    <row r="8313" spans="1:18" s="38" customFormat="1" x14ac:dyDescent="0.3">
      <c r="A8313" s="40">
        <v>35</v>
      </c>
      <c r="B8313" s="40" t="s">
        <v>154</v>
      </c>
      <c r="C8313" s="40" t="s">
        <v>1039</v>
      </c>
      <c r="D8313" s="40">
        <v>35020017</v>
      </c>
      <c r="E8313" s="88" t="s">
        <v>3026</v>
      </c>
      <c r="F8313" s="40"/>
      <c r="G8313" s="81" t="s">
        <v>3073</v>
      </c>
      <c r="H8313" s="36" t="s">
        <v>20</v>
      </c>
      <c r="I8313" s="102">
        <v>34280</v>
      </c>
      <c r="J8313" s="102">
        <v>0</v>
      </c>
      <c r="K8313" s="102"/>
      <c r="L8313" s="102">
        <f t="shared" si="2950"/>
        <v>0</v>
      </c>
      <c r="M8313" s="102">
        <v>0</v>
      </c>
      <c r="N8313" s="102"/>
      <c r="O8313" s="102"/>
      <c r="P8313" s="102">
        <f t="shared" si="2952"/>
        <v>0</v>
      </c>
      <c r="Q8313" s="102" t="str">
        <f t="shared" si="2954"/>
        <v>-</v>
      </c>
      <c r="R8313" s="35"/>
    </row>
    <row r="8314" spans="1:18" s="38" customFormat="1" x14ac:dyDescent="0.3">
      <c r="A8314" s="40">
        <v>35</v>
      </c>
      <c r="B8314" s="40" t="s">
        <v>154</v>
      </c>
      <c r="C8314" s="40" t="s">
        <v>1039</v>
      </c>
      <c r="D8314" s="40">
        <v>35020017</v>
      </c>
      <c r="E8314" s="88" t="s">
        <v>3033</v>
      </c>
      <c r="F8314" s="40"/>
      <c r="G8314" s="81" t="s">
        <v>3073</v>
      </c>
      <c r="H8314" s="36" t="s">
        <v>21</v>
      </c>
      <c r="I8314" s="102">
        <v>6500</v>
      </c>
      <c r="J8314" s="102">
        <v>0</v>
      </c>
      <c r="K8314" s="102"/>
      <c r="L8314" s="102">
        <f t="shared" si="2950"/>
        <v>0</v>
      </c>
      <c r="M8314" s="102">
        <v>0</v>
      </c>
      <c r="N8314" s="102"/>
      <c r="O8314" s="102"/>
      <c r="P8314" s="102">
        <f t="shared" si="2952"/>
        <v>0</v>
      </c>
      <c r="Q8314" s="102" t="str">
        <f t="shared" si="2954"/>
        <v>-</v>
      </c>
      <c r="R8314" s="35"/>
    </row>
    <row r="8315" spans="1:18" s="38" customFormat="1" x14ac:dyDescent="0.3">
      <c r="A8315" s="40">
        <v>35</v>
      </c>
      <c r="B8315" s="40" t="s">
        <v>154</v>
      </c>
      <c r="C8315" s="40" t="s">
        <v>1039</v>
      </c>
      <c r="D8315" s="40">
        <v>35020017</v>
      </c>
      <c r="E8315" s="88" t="s">
        <v>3034</v>
      </c>
      <c r="F8315" s="40"/>
      <c r="G8315" s="81" t="s">
        <v>3073</v>
      </c>
      <c r="H8315" s="36" t="s">
        <v>22</v>
      </c>
      <c r="I8315" s="102">
        <v>5000</v>
      </c>
      <c r="J8315" s="102">
        <v>0</v>
      </c>
      <c r="K8315" s="102"/>
      <c r="L8315" s="102">
        <f t="shared" si="2950"/>
        <v>0</v>
      </c>
      <c r="M8315" s="102">
        <v>0</v>
      </c>
      <c r="N8315" s="102"/>
      <c r="O8315" s="102"/>
      <c r="P8315" s="102">
        <f t="shared" si="2952"/>
        <v>0</v>
      </c>
      <c r="Q8315" s="102" t="str">
        <f t="shared" si="2954"/>
        <v>-</v>
      </c>
      <c r="R8315" s="35"/>
    </row>
    <row r="8316" spans="1:18" s="38" customFormat="1" x14ac:dyDescent="0.3">
      <c r="A8316" s="40">
        <v>35</v>
      </c>
      <c r="B8316" s="40" t="s">
        <v>154</v>
      </c>
      <c r="C8316" s="40" t="s">
        <v>1039</v>
      </c>
      <c r="D8316" s="40">
        <v>35020017</v>
      </c>
      <c r="E8316" s="88" t="s">
        <v>3035</v>
      </c>
      <c r="F8316" s="40"/>
      <c r="G8316" s="81" t="s">
        <v>3073</v>
      </c>
      <c r="H8316" s="36" t="s">
        <v>23</v>
      </c>
      <c r="I8316" s="102">
        <v>51000</v>
      </c>
      <c r="J8316" s="102">
        <v>30000</v>
      </c>
      <c r="K8316" s="102"/>
      <c r="L8316" s="102">
        <f t="shared" si="2950"/>
        <v>5000</v>
      </c>
      <c r="M8316" s="102">
        <v>0</v>
      </c>
      <c r="N8316" s="102">
        <v>2500</v>
      </c>
      <c r="O8316" s="102">
        <v>2500</v>
      </c>
      <c r="P8316" s="102">
        <f t="shared" si="2952"/>
        <v>5000</v>
      </c>
      <c r="Q8316" s="102">
        <f t="shared" si="2954"/>
        <v>16.666666666666664</v>
      </c>
      <c r="R8316" s="35"/>
    </row>
    <row r="8317" spans="1:18" s="38" customFormat="1" x14ac:dyDescent="0.3">
      <c r="A8317" s="40">
        <v>35</v>
      </c>
      <c r="B8317" s="40" t="s">
        <v>154</v>
      </c>
      <c r="C8317" s="40" t="s">
        <v>1039</v>
      </c>
      <c r="D8317" s="40">
        <v>35020017</v>
      </c>
      <c r="E8317" s="88" t="s">
        <v>3036</v>
      </c>
      <c r="F8317" s="40"/>
      <c r="G8317" s="81" t="s">
        <v>3073</v>
      </c>
      <c r="H8317" s="36" t="s">
        <v>24</v>
      </c>
      <c r="I8317" s="102">
        <v>22500</v>
      </c>
      <c r="J8317" s="102">
        <v>0</v>
      </c>
      <c r="K8317" s="102"/>
      <c r="L8317" s="102">
        <f t="shared" si="2950"/>
        <v>0</v>
      </c>
      <c r="M8317" s="102">
        <v>0</v>
      </c>
      <c r="N8317" s="102"/>
      <c r="O8317" s="102"/>
      <c r="P8317" s="102">
        <f t="shared" si="2952"/>
        <v>0</v>
      </c>
      <c r="Q8317" s="102" t="str">
        <f t="shared" si="2954"/>
        <v>-</v>
      </c>
      <c r="R8317" s="35"/>
    </row>
    <row r="8318" spans="1:18" s="38" customFormat="1" x14ac:dyDescent="0.3">
      <c r="A8318" s="41">
        <v>35</v>
      </c>
      <c r="B8318" s="41" t="s">
        <v>154</v>
      </c>
      <c r="C8318" s="41" t="s">
        <v>1039</v>
      </c>
      <c r="D8318" s="41">
        <v>35020017</v>
      </c>
      <c r="E8318" s="41" t="s">
        <v>127</v>
      </c>
      <c r="F8318" s="40" t="s">
        <v>0</v>
      </c>
      <c r="G8318" s="81" t="s">
        <v>0</v>
      </c>
      <c r="H8318" s="16" t="s">
        <v>25</v>
      </c>
      <c r="I8318" s="104">
        <f>SUM(I8319:I8322)</f>
        <v>237664</v>
      </c>
      <c r="J8318" s="104">
        <f>SUM(J8319:J8322)</f>
        <v>82566</v>
      </c>
      <c r="K8318" s="104">
        <f>SUM(K8319:K8322)</f>
        <v>0</v>
      </c>
      <c r="L8318" s="104">
        <f t="shared" si="2950"/>
        <v>15107</v>
      </c>
      <c r="M8318" s="104">
        <f>SUM(M8319:M8322)</f>
        <v>1217</v>
      </c>
      <c r="N8318" s="104">
        <f t="shared" ref="N8318:O8318" si="2960">SUM(N8319:N8322)</f>
        <v>7045</v>
      </c>
      <c r="O8318" s="104">
        <f t="shared" si="2960"/>
        <v>6845</v>
      </c>
      <c r="P8318" s="104">
        <f t="shared" si="2952"/>
        <v>15107</v>
      </c>
      <c r="Q8318" s="104">
        <f t="shared" si="2954"/>
        <v>18.296877649395636</v>
      </c>
      <c r="R8318" s="35"/>
    </row>
    <row r="8319" spans="1:18" s="38" customFormat="1" x14ac:dyDescent="0.3">
      <c r="A8319" s="40">
        <v>35</v>
      </c>
      <c r="B8319" s="40" t="s">
        <v>154</v>
      </c>
      <c r="C8319" s="40" t="s">
        <v>1039</v>
      </c>
      <c r="D8319" s="40">
        <v>35020017</v>
      </c>
      <c r="E8319" s="88" t="s">
        <v>3019</v>
      </c>
      <c r="F8319" s="40"/>
      <c r="G8319" s="81" t="s">
        <v>3073</v>
      </c>
      <c r="H8319" s="36" t="s">
        <v>25</v>
      </c>
      <c r="I8319" s="102">
        <v>213748</v>
      </c>
      <c r="J8319" s="102">
        <v>60000</v>
      </c>
      <c r="K8319" s="102"/>
      <c r="L8319" s="102">
        <f t="shared" si="2950"/>
        <v>10000</v>
      </c>
      <c r="M8319" s="102">
        <v>0</v>
      </c>
      <c r="N8319" s="102">
        <v>5000</v>
      </c>
      <c r="O8319" s="102">
        <v>5000</v>
      </c>
      <c r="P8319" s="102">
        <f t="shared" si="2952"/>
        <v>10000</v>
      </c>
      <c r="Q8319" s="102">
        <f t="shared" si="2954"/>
        <v>16.666666666666664</v>
      </c>
      <c r="R8319" s="35"/>
    </row>
    <row r="8320" spans="1:18" s="38" customFormat="1" x14ac:dyDescent="0.3">
      <c r="A8320" s="40">
        <v>35</v>
      </c>
      <c r="B8320" s="40" t="s">
        <v>154</v>
      </c>
      <c r="C8320" s="40" t="s">
        <v>1039</v>
      </c>
      <c r="D8320" s="40">
        <v>35020017</v>
      </c>
      <c r="E8320" s="88" t="s">
        <v>3019</v>
      </c>
      <c r="F8320" s="40" t="s">
        <v>2905</v>
      </c>
      <c r="G8320" s="81" t="s">
        <v>3073</v>
      </c>
      <c r="H8320" s="36" t="s">
        <v>135</v>
      </c>
      <c r="I8320" s="102">
        <v>18576</v>
      </c>
      <c r="J8320" s="102">
        <v>17226</v>
      </c>
      <c r="K8320" s="102"/>
      <c r="L8320" s="102">
        <f t="shared" si="2950"/>
        <v>4217</v>
      </c>
      <c r="M8320" s="102">
        <v>1217</v>
      </c>
      <c r="N8320" s="102">
        <v>1600</v>
      </c>
      <c r="O8320" s="102">
        <v>1400</v>
      </c>
      <c r="P8320" s="102">
        <f t="shared" si="2952"/>
        <v>4217</v>
      </c>
      <c r="Q8320" s="102">
        <f t="shared" si="2954"/>
        <v>24.480436549402064</v>
      </c>
      <c r="R8320" s="35"/>
    </row>
    <row r="8321" spans="1:18" s="38" customFormat="1" ht="20.399999999999999" x14ac:dyDescent="0.3">
      <c r="A8321" s="40">
        <v>35</v>
      </c>
      <c r="B8321" s="40" t="s">
        <v>154</v>
      </c>
      <c r="C8321" s="40" t="s">
        <v>1039</v>
      </c>
      <c r="D8321" s="40">
        <v>35020017</v>
      </c>
      <c r="E8321" s="88" t="s">
        <v>3019</v>
      </c>
      <c r="F8321" s="40" t="s">
        <v>2906</v>
      </c>
      <c r="G8321" s="81" t="s">
        <v>3073</v>
      </c>
      <c r="H8321" s="36" t="s">
        <v>141</v>
      </c>
      <c r="I8321" s="102">
        <v>5340</v>
      </c>
      <c r="J8321" s="102">
        <v>5340</v>
      </c>
      <c r="K8321" s="102"/>
      <c r="L8321" s="102">
        <f t="shared" si="2950"/>
        <v>890</v>
      </c>
      <c r="M8321" s="102">
        <v>0</v>
      </c>
      <c r="N8321" s="102">
        <v>445</v>
      </c>
      <c r="O8321" s="102">
        <v>445</v>
      </c>
      <c r="P8321" s="102">
        <f t="shared" si="2952"/>
        <v>890</v>
      </c>
      <c r="Q8321" s="102">
        <f t="shared" si="2954"/>
        <v>16.666666666666664</v>
      </c>
      <c r="R8321" s="35"/>
    </row>
    <row r="8322" spans="1:18" s="38" customFormat="1" x14ac:dyDescent="0.3">
      <c r="A8322" s="40">
        <v>35</v>
      </c>
      <c r="B8322" s="40" t="s">
        <v>154</v>
      </c>
      <c r="C8322" s="40" t="s">
        <v>1039</v>
      </c>
      <c r="D8322" s="40">
        <v>35020017</v>
      </c>
      <c r="E8322" s="88" t="s">
        <v>3019</v>
      </c>
      <c r="F8322" s="40" t="s">
        <v>2907</v>
      </c>
      <c r="G8322" s="81" t="s">
        <v>3073</v>
      </c>
      <c r="H8322" s="36" t="s">
        <v>2008</v>
      </c>
      <c r="I8322" s="102">
        <v>0</v>
      </c>
      <c r="J8322" s="102">
        <v>0</v>
      </c>
      <c r="K8322" s="102"/>
      <c r="L8322" s="102">
        <f t="shared" si="2950"/>
        <v>0</v>
      </c>
      <c r="M8322" s="102">
        <v>0</v>
      </c>
      <c r="N8322" s="102"/>
      <c r="O8322" s="102"/>
      <c r="P8322" s="102">
        <f t="shared" si="2952"/>
        <v>0</v>
      </c>
      <c r="Q8322" s="102" t="str">
        <f t="shared" si="2954"/>
        <v>-</v>
      </c>
      <c r="R8322" s="35"/>
    </row>
    <row r="8323" spans="1:18" s="34" customFormat="1" ht="20.399999999999999" x14ac:dyDescent="0.3">
      <c r="A8323" s="43" t="s">
        <v>0</v>
      </c>
      <c r="B8323" s="43" t="s">
        <v>0</v>
      </c>
      <c r="C8323" s="43" t="s">
        <v>0</v>
      </c>
      <c r="D8323" s="49" t="s">
        <v>0</v>
      </c>
      <c r="E8323" s="49" t="s">
        <v>0</v>
      </c>
      <c r="F8323" s="49" t="s">
        <v>0</v>
      </c>
      <c r="G8323" s="49" t="s">
        <v>0</v>
      </c>
      <c r="H8323" s="21" t="s">
        <v>35</v>
      </c>
      <c r="I8323" s="112">
        <f>SUM(I8324)</f>
        <v>3020</v>
      </c>
      <c r="J8323" s="112">
        <f>SUM(J8324)</f>
        <v>0</v>
      </c>
      <c r="K8323" s="112">
        <f>SUM(K8324)</f>
        <v>0</v>
      </c>
      <c r="L8323" s="112">
        <f t="shared" si="2950"/>
        <v>0</v>
      </c>
      <c r="M8323" s="112">
        <f>SUM(M8324)</f>
        <v>0</v>
      </c>
      <c r="N8323" s="112">
        <f t="shared" ref="N8323:O8323" si="2961">SUM(N8324)</f>
        <v>0</v>
      </c>
      <c r="O8323" s="112">
        <f t="shared" si="2961"/>
        <v>0</v>
      </c>
      <c r="P8323" s="112">
        <f t="shared" si="2952"/>
        <v>0</v>
      </c>
      <c r="Q8323" s="112" t="str">
        <f t="shared" si="2954"/>
        <v>-</v>
      </c>
      <c r="R8323" s="35"/>
    </row>
    <row r="8324" spans="1:18" s="38" customFormat="1" x14ac:dyDescent="0.3">
      <c r="A8324" s="40">
        <v>35</v>
      </c>
      <c r="B8324" s="40" t="s">
        <v>154</v>
      </c>
      <c r="C8324" s="40" t="s">
        <v>1039</v>
      </c>
      <c r="D8324" s="40">
        <v>35020017</v>
      </c>
      <c r="E8324" s="52" t="s">
        <v>142</v>
      </c>
      <c r="F8324" s="52" t="s">
        <v>0</v>
      </c>
      <c r="G8324" s="52" t="s">
        <v>0</v>
      </c>
      <c r="H8324" s="16" t="s">
        <v>27</v>
      </c>
      <c r="I8324" s="104">
        <f>SUM(I8325:I8327)</f>
        <v>3020</v>
      </c>
      <c r="J8324" s="104">
        <f>SUM(J8325:J8327)</f>
        <v>0</v>
      </c>
      <c r="K8324" s="104">
        <f>SUM(K8325:K8327)</f>
        <v>0</v>
      </c>
      <c r="L8324" s="104">
        <f t="shared" si="2950"/>
        <v>0</v>
      </c>
      <c r="M8324" s="104">
        <f>SUM(M8325:M8327)</f>
        <v>0</v>
      </c>
      <c r="N8324" s="104">
        <f t="shared" ref="N8324:O8324" si="2962">SUM(N8325:N8327)</f>
        <v>0</v>
      </c>
      <c r="O8324" s="104">
        <f t="shared" si="2962"/>
        <v>0</v>
      </c>
      <c r="P8324" s="104">
        <f t="shared" si="2952"/>
        <v>0</v>
      </c>
      <c r="Q8324" s="104" t="str">
        <f t="shared" si="2954"/>
        <v>-</v>
      </c>
      <c r="R8324" s="35"/>
    </row>
    <row r="8325" spans="1:18" s="38" customFormat="1" x14ac:dyDescent="0.3">
      <c r="A8325" s="40">
        <v>35</v>
      </c>
      <c r="B8325" s="40" t="s">
        <v>154</v>
      </c>
      <c r="C8325" s="40" t="s">
        <v>1039</v>
      </c>
      <c r="D8325" s="40">
        <v>35020017</v>
      </c>
      <c r="E8325" s="88" t="s">
        <v>3023</v>
      </c>
      <c r="F8325" s="40"/>
      <c r="G8325" s="81" t="s">
        <v>3073</v>
      </c>
      <c r="H8325" s="36" t="s">
        <v>29</v>
      </c>
      <c r="I8325" s="102">
        <v>2500</v>
      </c>
      <c r="J8325" s="102">
        <v>0</v>
      </c>
      <c r="K8325" s="102"/>
      <c r="L8325" s="102">
        <f t="shared" si="2950"/>
        <v>0</v>
      </c>
      <c r="M8325" s="102">
        <v>0</v>
      </c>
      <c r="N8325" s="102"/>
      <c r="O8325" s="102"/>
      <c r="P8325" s="102">
        <f t="shared" si="2952"/>
        <v>0</v>
      </c>
      <c r="Q8325" s="102" t="str">
        <f t="shared" si="2954"/>
        <v>-</v>
      </c>
      <c r="R8325" s="35"/>
    </row>
    <row r="8326" spans="1:18" s="38" customFormat="1" x14ac:dyDescent="0.3">
      <c r="A8326" s="40">
        <v>35</v>
      </c>
      <c r="B8326" s="40" t="s">
        <v>154</v>
      </c>
      <c r="C8326" s="40" t="s">
        <v>1039</v>
      </c>
      <c r="D8326" s="40">
        <v>35020017</v>
      </c>
      <c r="E8326" s="88" t="s">
        <v>3020</v>
      </c>
      <c r="F8326" s="40"/>
      <c r="G8326" s="81" t="s">
        <v>3073</v>
      </c>
      <c r="H8326" s="36" t="s">
        <v>30</v>
      </c>
      <c r="I8326" s="102">
        <v>500</v>
      </c>
      <c r="J8326" s="102">
        <v>0</v>
      </c>
      <c r="K8326" s="102"/>
      <c r="L8326" s="102">
        <f t="shared" si="2950"/>
        <v>0</v>
      </c>
      <c r="M8326" s="102">
        <v>0</v>
      </c>
      <c r="N8326" s="102"/>
      <c r="O8326" s="102"/>
      <c r="P8326" s="102">
        <f t="shared" si="2952"/>
        <v>0</v>
      </c>
      <c r="Q8326" s="102" t="str">
        <f t="shared" si="2954"/>
        <v>-</v>
      </c>
      <c r="R8326" s="35"/>
    </row>
    <row r="8327" spans="1:18" s="38" customFormat="1" x14ac:dyDescent="0.3">
      <c r="A8327" s="40">
        <v>35</v>
      </c>
      <c r="B8327" s="40" t="s">
        <v>154</v>
      </c>
      <c r="C8327" s="40" t="s">
        <v>1039</v>
      </c>
      <c r="D8327" s="40">
        <v>35020017</v>
      </c>
      <c r="E8327" s="88" t="s">
        <v>3021</v>
      </c>
      <c r="F8327" s="40"/>
      <c r="G8327" s="81" t="s">
        <v>3073</v>
      </c>
      <c r="H8327" s="36" t="s">
        <v>34</v>
      </c>
      <c r="I8327" s="102">
        <v>20</v>
      </c>
      <c r="J8327" s="102">
        <v>0</v>
      </c>
      <c r="K8327" s="102"/>
      <c r="L8327" s="102">
        <f t="shared" si="2950"/>
        <v>0</v>
      </c>
      <c r="M8327" s="102">
        <v>0</v>
      </c>
      <c r="N8327" s="102"/>
      <c r="O8327" s="102"/>
      <c r="P8327" s="102">
        <f t="shared" si="2952"/>
        <v>0</v>
      </c>
      <c r="Q8327" s="102" t="str">
        <f t="shared" si="2954"/>
        <v>-</v>
      </c>
      <c r="R8327" s="35"/>
    </row>
    <row r="8328" spans="1:18" s="34" customFormat="1" ht="20.399999999999999" x14ac:dyDescent="0.3">
      <c r="A8328" s="43" t="s">
        <v>0</v>
      </c>
      <c r="B8328" s="43" t="s">
        <v>0</v>
      </c>
      <c r="C8328" s="43" t="s">
        <v>0</v>
      </c>
      <c r="D8328" s="49" t="s">
        <v>0</v>
      </c>
      <c r="E8328" s="49" t="s">
        <v>0</v>
      </c>
      <c r="F8328" s="49" t="s">
        <v>0</v>
      </c>
      <c r="G8328" s="49" t="s">
        <v>0</v>
      </c>
      <c r="H8328" s="21" t="s">
        <v>53</v>
      </c>
      <c r="I8328" s="112">
        <f>SUM(I8329)</f>
        <v>110100</v>
      </c>
      <c r="J8328" s="112">
        <f>SUM(J8329)</f>
        <v>0</v>
      </c>
      <c r="K8328" s="112">
        <f>SUM(K8329)</f>
        <v>0</v>
      </c>
      <c r="L8328" s="112">
        <f t="shared" si="2950"/>
        <v>0</v>
      </c>
      <c r="M8328" s="112">
        <f>SUM(M8329)</f>
        <v>0</v>
      </c>
      <c r="N8328" s="112">
        <f t="shared" ref="N8328:O8328" si="2963">SUM(N8329)</f>
        <v>0</v>
      </c>
      <c r="O8328" s="112">
        <f t="shared" si="2963"/>
        <v>0</v>
      </c>
      <c r="P8328" s="112">
        <f t="shared" si="2952"/>
        <v>0</v>
      </c>
      <c r="Q8328" s="112" t="str">
        <f t="shared" si="2954"/>
        <v>-</v>
      </c>
      <c r="R8328" s="35"/>
    </row>
    <row r="8329" spans="1:18" s="38" customFormat="1" x14ac:dyDescent="0.3">
      <c r="A8329" s="40">
        <v>35</v>
      </c>
      <c r="B8329" s="40" t="s">
        <v>154</v>
      </c>
      <c r="C8329" s="40" t="s">
        <v>1039</v>
      </c>
      <c r="D8329" s="40">
        <v>35020017</v>
      </c>
      <c r="E8329" s="52" t="s">
        <v>149</v>
      </c>
      <c r="F8329" s="52" t="s">
        <v>0</v>
      </c>
      <c r="G8329" s="52" t="s">
        <v>0</v>
      </c>
      <c r="H8329" s="16" t="s">
        <v>46</v>
      </c>
      <c r="I8329" s="104">
        <f>SUM(I8330:I8332)</f>
        <v>110100</v>
      </c>
      <c r="J8329" s="104">
        <f>SUM(J8330:J8332)</f>
        <v>0</v>
      </c>
      <c r="K8329" s="104">
        <f>SUM(K8330:K8332)</f>
        <v>0</v>
      </c>
      <c r="L8329" s="104">
        <f t="shared" si="2950"/>
        <v>0</v>
      </c>
      <c r="M8329" s="104">
        <f>SUM(M8330:M8332)</f>
        <v>0</v>
      </c>
      <c r="N8329" s="104">
        <f t="shared" ref="N8329:O8329" si="2964">SUM(N8330:N8332)</f>
        <v>0</v>
      </c>
      <c r="O8329" s="104">
        <f t="shared" si="2964"/>
        <v>0</v>
      </c>
      <c r="P8329" s="104">
        <f t="shared" si="2952"/>
        <v>0</v>
      </c>
      <c r="Q8329" s="104" t="str">
        <f t="shared" si="2954"/>
        <v>-</v>
      </c>
      <c r="R8329" s="35"/>
    </row>
    <row r="8330" spans="1:18" s="38" customFormat="1" x14ac:dyDescent="0.3">
      <c r="A8330" s="40">
        <v>35</v>
      </c>
      <c r="B8330" s="40" t="s">
        <v>154</v>
      </c>
      <c r="C8330" s="40" t="s">
        <v>1039</v>
      </c>
      <c r="D8330" s="40">
        <v>35020017</v>
      </c>
      <c r="E8330" s="88" t="s">
        <v>3022</v>
      </c>
      <c r="F8330" s="40"/>
      <c r="G8330" s="81" t="s">
        <v>3073</v>
      </c>
      <c r="H8330" s="36" t="s">
        <v>49</v>
      </c>
      <c r="I8330" s="102">
        <v>89600</v>
      </c>
      <c r="J8330" s="102">
        <v>0</v>
      </c>
      <c r="K8330" s="102"/>
      <c r="L8330" s="102">
        <f t="shared" si="2950"/>
        <v>0</v>
      </c>
      <c r="M8330" s="102">
        <v>0</v>
      </c>
      <c r="N8330" s="102"/>
      <c r="O8330" s="102"/>
      <c r="P8330" s="102">
        <f t="shared" si="2952"/>
        <v>0</v>
      </c>
      <c r="Q8330" s="102" t="str">
        <f t="shared" si="2954"/>
        <v>-</v>
      </c>
      <c r="R8330" s="35"/>
    </row>
    <row r="8331" spans="1:18" s="38" customFormat="1" x14ac:dyDescent="0.3">
      <c r="A8331" s="40">
        <v>35</v>
      </c>
      <c r="B8331" s="40" t="s">
        <v>154</v>
      </c>
      <c r="C8331" s="40" t="s">
        <v>1039</v>
      </c>
      <c r="D8331" s="40">
        <v>35020017</v>
      </c>
      <c r="E8331" s="88" t="s">
        <v>3025</v>
      </c>
      <c r="F8331" s="40"/>
      <c r="G8331" s="81" t="s">
        <v>3073</v>
      </c>
      <c r="H8331" s="36" t="s">
        <v>51</v>
      </c>
      <c r="I8331" s="102">
        <v>5000</v>
      </c>
      <c r="J8331" s="102">
        <v>0</v>
      </c>
      <c r="K8331" s="102"/>
      <c r="L8331" s="102">
        <f t="shared" si="2950"/>
        <v>0</v>
      </c>
      <c r="M8331" s="102">
        <v>0</v>
      </c>
      <c r="N8331" s="102"/>
      <c r="O8331" s="102"/>
      <c r="P8331" s="102">
        <f t="shared" si="2952"/>
        <v>0</v>
      </c>
      <c r="Q8331" s="102" t="str">
        <f t="shared" si="2954"/>
        <v>-</v>
      </c>
      <c r="R8331" s="35"/>
    </row>
    <row r="8332" spans="1:18" s="38" customFormat="1" x14ac:dyDescent="0.3">
      <c r="A8332" s="40">
        <v>35</v>
      </c>
      <c r="B8332" s="40" t="s">
        <v>154</v>
      </c>
      <c r="C8332" s="40" t="s">
        <v>1039</v>
      </c>
      <c r="D8332" s="40">
        <v>35020017</v>
      </c>
      <c r="E8332" s="88" t="s">
        <v>3037</v>
      </c>
      <c r="F8332" s="40"/>
      <c r="G8332" s="81" t="s">
        <v>3073</v>
      </c>
      <c r="H8332" s="36" t="s">
        <v>52</v>
      </c>
      <c r="I8332" s="102">
        <v>15500</v>
      </c>
      <c r="J8332" s="102">
        <v>0</v>
      </c>
      <c r="K8332" s="102"/>
      <c r="L8332" s="102">
        <f t="shared" si="2950"/>
        <v>0</v>
      </c>
      <c r="M8332" s="102">
        <v>0</v>
      </c>
      <c r="N8332" s="102"/>
      <c r="O8332" s="102"/>
      <c r="P8332" s="102">
        <f t="shared" si="2952"/>
        <v>0</v>
      </c>
      <c r="Q8332" s="102" t="str">
        <f t="shared" si="2954"/>
        <v>-</v>
      </c>
      <c r="R8332" s="35"/>
    </row>
    <row r="8333" spans="1:18" s="34" customFormat="1" x14ac:dyDescent="0.3">
      <c r="A8333" s="49" t="s">
        <v>0</v>
      </c>
      <c r="B8333" s="49" t="s">
        <v>0</v>
      </c>
      <c r="C8333" s="49" t="s">
        <v>0</v>
      </c>
      <c r="D8333" s="49" t="s">
        <v>0</v>
      </c>
      <c r="E8333" s="49" t="s">
        <v>0</v>
      </c>
      <c r="F8333" s="49" t="s">
        <v>0</v>
      </c>
      <c r="G8333" s="49" t="s">
        <v>0</v>
      </c>
      <c r="H8333" s="21" t="s">
        <v>2021</v>
      </c>
      <c r="I8333" s="112">
        <f>SUM(I8298,I8323,I8328)</f>
        <v>6175786</v>
      </c>
      <c r="J8333" s="112">
        <f>SUM(J8298,J8323,J8328)</f>
        <v>5593460</v>
      </c>
      <c r="K8333" s="112">
        <f>SUM(K8298,K8323,K8328)</f>
        <v>0</v>
      </c>
      <c r="L8333" s="112">
        <f t="shared" si="2950"/>
        <v>1412058</v>
      </c>
      <c r="M8333" s="112">
        <f>SUM(M8298,M8323,M8328)</f>
        <v>451306</v>
      </c>
      <c r="N8333" s="112">
        <f t="shared" ref="N8333:O8333" si="2965">SUM(N8298,N8323,N8328)</f>
        <v>486859</v>
      </c>
      <c r="O8333" s="112">
        <f t="shared" si="2965"/>
        <v>473893</v>
      </c>
      <c r="P8333" s="112">
        <f t="shared" si="2952"/>
        <v>1412058</v>
      </c>
      <c r="Q8333" s="112">
        <f t="shared" si="2954"/>
        <v>25.244803752954343</v>
      </c>
      <c r="R8333" s="35"/>
    </row>
    <row r="8334" spans="1:18" s="38" customFormat="1" ht="15" thickBot="1" x14ac:dyDescent="0.35">
      <c r="A8334" s="81" t="s">
        <v>0</v>
      </c>
      <c r="B8334" s="81" t="s">
        <v>0</v>
      </c>
      <c r="C8334" s="81" t="s">
        <v>0</v>
      </c>
      <c r="D8334" s="81" t="s">
        <v>0</v>
      </c>
      <c r="E8334" s="81" t="s">
        <v>0</v>
      </c>
      <c r="F8334" s="81" t="s">
        <v>0</v>
      </c>
      <c r="G8334" s="81" t="s">
        <v>0</v>
      </c>
      <c r="H8334" s="16" t="s">
        <v>152</v>
      </c>
      <c r="I8334" s="104">
        <v>117</v>
      </c>
      <c r="J8334" s="104">
        <v>117</v>
      </c>
      <c r="K8334" s="104"/>
      <c r="L8334" s="104"/>
      <c r="M8334" s="104"/>
      <c r="N8334" s="104"/>
      <c r="O8334" s="104"/>
      <c r="P8334" s="104"/>
      <c r="Q8334" s="104"/>
      <c r="R8334" s="35"/>
    </row>
    <row r="8335" spans="1:18" s="34" customFormat="1" ht="31.2" thickBot="1" x14ac:dyDescent="0.35">
      <c r="A8335" s="127" t="s">
        <v>0</v>
      </c>
      <c r="B8335" s="127" t="s">
        <v>0</v>
      </c>
      <c r="C8335" s="127" t="s">
        <v>0</v>
      </c>
      <c r="D8335" s="127" t="s">
        <v>0</v>
      </c>
      <c r="E8335" s="127" t="s">
        <v>0</v>
      </c>
      <c r="F8335" s="127" t="s">
        <v>0</v>
      </c>
      <c r="G8335" s="127" t="s">
        <v>0</v>
      </c>
      <c r="H8335" s="29" t="s">
        <v>63</v>
      </c>
      <c r="I8335" s="124" t="s">
        <v>3013</v>
      </c>
      <c r="J8335" s="124" t="s">
        <v>2</v>
      </c>
      <c r="K8335" s="124" t="s">
        <v>3097</v>
      </c>
      <c r="L8335" s="124" t="s">
        <v>3097</v>
      </c>
      <c r="M8335" s="124" t="s">
        <v>3098</v>
      </c>
      <c r="N8335" s="124" t="s">
        <v>3099</v>
      </c>
      <c r="O8335" s="124" t="s">
        <v>3100</v>
      </c>
      <c r="P8335" s="124" t="s">
        <v>3097</v>
      </c>
      <c r="Q8335" s="126" t="s">
        <v>3101</v>
      </c>
      <c r="R8335" s="35"/>
    </row>
    <row r="8336" spans="1:18" s="38" customFormat="1" x14ac:dyDescent="0.3">
      <c r="A8336" s="128"/>
      <c r="B8336" s="128"/>
      <c r="C8336" s="128"/>
      <c r="D8336" s="128"/>
      <c r="E8336" s="128"/>
      <c r="F8336" s="128"/>
      <c r="G8336" s="128"/>
      <c r="H8336" s="10" t="s">
        <v>0</v>
      </c>
      <c r="I8336" s="103">
        <v>1</v>
      </c>
      <c r="J8336" s="103">
        <v>2</v>
      </c>
      <c r="K8336" s="103">
        <v>3</v>
      </c>
      <c r="L8336" s="103" t="s">
        <v>3</v>
      </c>
      <c r="M8336" s="103">
        <v>5</v>
      </c>
      <c r="N8336" s="103">
        <v>6</v>
      </c>
      <c r="O8336" s="103">
        <v>7</v>
      </c>
      <c r="P8336" s="103" t="s">
        <v>3102</v>
      </c>
      <c r="Q8336" s="103">
        <v>9</v>
      </c>
      <c r="R8336" s="35"/>
    </row>
    <row r="8337" spans="1:18" s="38" customFormat="1" x14ac:dyDescent="0.3">
      <c r="A8337" s="128"/>
      <c r="B8337" s="128"/>
      <c r="C8337" s="128"/>
      <c r="D8337" s="128"/>
      <c r="E8337" s="128"/>
      <c r="F8337" s="128"/>
      <c r="G8337" s="128"/>
      <c r="H8337" s="11" t="s">
        <v>101</v>
      </c>
      <c r="I8337" s="105">
        <f>SUM(I8333)</f>
        <v>6175786</v>
      </c>
      <c r="J8337" s="105">
        <f>SUM(J8333)</f>
        <v>5593460</v>
      </c>
      <c r="K8337" s="105">
        <f>SUM(K8333)</f>
        <v>0</v>
      </c>
      <c r="L8337" s="105">
        <f t="shared" si="2950"/>
        <v>1412058</v>
      </c>
      <c r="M8337" s="105">
        <f>SUM(M8333)</f>
        <v>451306</v>
      </c>
      <c r="N8337" s="105">
        <f t="shared" ref="N8337:O8337" si="2966">SUM(N8333)</f>
        <v>486859</v>
      </c>
      <c r="O8337" s="105">
        <f t="shared" si="2966"/>
        <v>473893</v>
      </c>
      <c r="P8337" s="105">
        <f t="shared" si="2952"/>
        <v>1412058</v>
      </c>
      <c r="Q8337" s="105">
        <f t="shared" si="2954"/>
        <v>25.244803752954343</v>
      </c>
      <c r="R8337" s="35"/>
    </row>
    <row r="8338" spans="1:18" s="38" customFormat="1" x14ac:dyDescent="0.3">
      <c r="A8338" s="128"/>
      <c r="B8338" s="128"/>
      <c r="C8338" s="128"/>
      <c r="D8338" s="128"/>
      <c r="E8338" s="128"/>
      <c r="F8338" s="128"/>
      <c r="G8338" s="128"/>
      <c r="H8338" s="12" t="s">
        <v>62</v>
      </c>
      <c r="I8338" s="105">
        <f>SUM(I8337)</f>
        <v>6175786</v>
      </c>
      <c r="J8338" s="105">
        <f>SUM(J8337)</f>
        <v>5593460</v>
      </c>
      <c r="K8338" s="105">
        <f>SUM(K8337)</f>
        <v>0</v>
      </c>
      <c r="L8338" s="105">
        <f t="shared" si="2950"/>
        <v>1412058</v>
      </c>
      <c r="M8338" s="105">
        <f>SUM(M8337)</f>
        <v>451306</v>
      </c>
      <c r="N8338" s="105">
        <f t="shared" ref="N8338:O8338" si="2967">SUM(N8337)</f>
        <v>486859</v>
      </c>
      <c r="O8338" s="105">
        <f t="shared" si="2967"/>
        <v>473893</v>
      </c>
      <c r="P8338" s="105">
        <f t="shared" si="2952"/>
        <v>1412058</v>
      </c>
      <c r="Q8338" s="105">
        <f t="shared" si="2954"/>
        <v>25.244803752954343</v>
      </c>
      <c r="R8338" s="35"/>
    </row>
    <row r="8339" spans="1:18" s="38" customFormat="1" x14ac:dyDescent="0.3">
      <c r="A8339" s="129"/>
      <c r="B8339" s="129"/>
      <c r="C8339" s="129"/>
      <c r="D8339" s="129"/>
      <c r="E8339" s="129"/>
      <c r="F8339" s="129"/>
      <c r="G8339" s="129"/>
      <c r="I8339" s="100"/>
      <c r="J8339" s="100"/>
      <c r="K8339" s="100"/>
      <c r="L8339" s="100"/>
      <c r="M8339" s="100"/>
      <c r="N8339" s="100"/>
      <c r="O8339" s="100"/>
      <c r="P8339" s="100"/>
      <c r="Q8339" s="100"/>
      <c r="R8339" s="35"/>
    </row>
    <row r="8340" spans="1:18" s="38" customFormat="1" ht="15" thickBot="1" x14ac:dyDescent="0.35">
      <c r="A8340" s="81" t="s">
        <v>0</v>
      </c>
      <c r="B8340" s="81" t="s">
        <v>0</v>
      </c>
      <c r="C8340" s="81" t="s">
        <v>0</v>
      </c>
      <c r="D8340" s="81" t="s">
        <v>0</v>
      </c>
      <c r="E8340" s="81" t="s">
        <v>0</v>
      </c>
      <c r="F8340" s="81" t="s">
        <v>0</v>
      </c>
      <c r="G8340" s="81" t="s">
        <v>0</v>
      </c>
      <c r="H8340" s="37" t="s">
        <v>0</v>
      </c>
      <c r="I8340" s="106"/>
      <c r="J8340" s="106"/>
      <c r="K8340" s="106"/>
      <c r="L8340" s="106"/>
      <c r="M8340" s="106"/>
      <c r="N8340" s="106"/>
      <c r="O8340" s="106"/>
      <c r="P8340" s="106"/>
      <c r="Q8340" s="106"/>
      <c r="R8340" s="35"/>
    </row>
    <row r="8341" spans="1:18" s="34" customFormat="1" ht="31.2" thickBot="1" x14ac:dyDescent="0.35">
      <c r="A8341" s="45" t="s">
        <v>112</v>
      </c>
      <c r="B8341" s="45" t="s">
        <v>113</v>
      </c>
      <c r="C8341" s="45" t="s">
        <v>114</v>
      </c>
      <c r="D8341" s="46" t="s">
        <v>0</v>
      </c>
      <c r="E8341" s="45" t="s">
        <v>3014</v>
      </c>
      <c r="F8341" s="45" t="s">
        <v>115</v>
      </c>
      <c r="G8341" s="45" t="s">
        <v>116</v>
      </c>
      <c r="H8341" s="29" t="s">
        <v>1</v>
      </c>
      <c r="I8341" s="124" t="s">
        <v>3013</v>
      </c>
      <c r="J8341" s="124" t="s">
        <v>2</v>
      </c>
      <c r="K8341" s="124" t="s">
        <v>3097</v>
      </c>
      <c r="L8341" s="124" t="s">
        <v>3097</v>
      </c>
      <c r="M8341" s="124" t="s">
        <v>3098</v>
      </c>
      <c r="N8341" s="124" t="s">
        <v>3099</v>
      </c>
      <c r="O8341" s="124" t="s">
        <v>3100</v>
      </c>
      <c r="P8341" s="124" t="s">
        <v>3097</v>
      </c>
      <c r="Q8341" s="126" t="s">
        <v>3101</v>
      </c>
      <c r="R8341" s="35"/>
    </row>
    <row r="8342" spans="1:18" s="38" customFormat="1" x14ac:dyDescent="0.3">
      <c r="A8342" s="50" t="s">
        <v>0</v>
      </c>
      <c r="B8342" s="50" t="s">
        <v>0</v>
      </c>
      <c r="C8342" s="50" t="s">
        <v>0</v>
      </c>
      <c r="D8342" s="51" t="s">
        <v>0</v>
      </c>
      <c r="E8342" s="51" t="s">
        <v>0</v>
      </c>
      <c r="F8342" s="86" t="s">
        <v>0</v>
      </c>
      <c r="G8342" s="87" t="s">
        <v>0</v>
      </c>
      <c r="H8342" s="8" t="s">
        <v>0</v>
      </c>
      <c r="I8342" s="103">
        <v>1</v>
      </c>
      <c r="J8342" s="103">
        <v>2</v>
      </c>
      <c r="K8342" s="103">
        <v>3</v>
      </c>
      <c r="L8342" s="103" t="s">
        <v>3</v>
      </c>
      <c r="M8342" s="103">
        <v>5</v>
      </c>
      <c r="N8342" s="103">
        <v>6</v>
      </c>
      <c r="O8342" s="103">
        <v>7</v>
      </c>
      <c r="P8342" s="103" t="s">
        <v>3102</v>
      </c>
      <c r="Q8342" s="103">
        <v>9</v>
      </c>
      <c r="R8342" s="35"/>
    </row>
    <row r="8343" spans="1:18" s="38" customFormat="1" x14ac:dyDescent="0.3">
      <c r="A8343" s="41">
        <v>35</v>
      </c>
      <c r="B8343" s="41" t="s">
        <v>154</v>
      </c>
      <c r="C8343" s="40" t="s">
        <v>1050</v>
      </c>
      <c r="D8343" s="40">
        <v>35020018</v>
      </c>
      <c r="E8343" s="52" t="s">
        <v>0</v>
      </c>
      <c r="F8343" s="52" t="s">
        <v>0</v>
      </c>
      <c r="G8343" s="52" t="s">
        <v>0</v>
      </c>
      <c r="H8343" s="16" t="s">
        <v>2022</v>
      </c>
      <c r="I8343" s="102"/>
      <c r="J8343" s="102"/>
      <c r="K8343" s="102"/>
      <c r="L8343" s="102">
        <f t="shared" si="2950"/>
        <v>0</v>
      </c>
      <c r="M8343" s="102">
        <v>0</v>
      </c>
      <c r="N8343" s="102"/>
      <c r="O8343" s="102"/>
      <c r="P8343" s="102">
        <f t="shared" si="2952"/>
        <v>0</v>
      </c>
      <c r="Q8343" s="102" t="str">
        <f t="shared" si="2954"/>
        <v>-</v>
      </c>
      <c r="R8343" s="35"/>
    </row>
    <row r="8344" spans="1:18" s="34" customFormat="1" ht="20.399999999999999" x14ac:dyDescent="0.3">
      <c r="A8344" s="43" t="s">
        <v>0</v>
      </c>
      <c r="B8344" s="43" t="s">
        <v>0</v>
      </c>
      <c r="C8344" s="43" t="s">
        <v>0</v>
      </c>
      <c r="D8344" s="49" t="s">
        <v>0</v>
      </c>
      <c r="E8344" s="49" t="s">
        <v>0</v>
      </c>
      <c r="F8344" s="49" t="s">
        <v>0</v>
      </c>
      <c r="G8344" s="49" t="s">
        <v>0</v>
      </c>
      <c r="H8344" s="21" t="s">
        <v>26</v>
      </c>
      <c r="I8344" s="112">
        <f>SUM(I8345,I8353,I8355)</f>
        <v>11278228</v>
      </c>
      <c r="J8344" s="112">
        <f>SUM(J8345,J8353,J8355)</f>
        <v>10258458</v>
      </c>
      <c r="K8344" s="112">
        <f>SUM(K8345,K8353,K8355)</f>
        <v>0</v>
      </c>
      <c r="L8344" s="112">
        <f t="shared" si="2950"/>
        <v>2490632</v>
      </c>
      <c r="M8344" s="112">
        <f>SUM(M8345,M8353,M8355)</f>
        <v>702772</v>
      </c>
      <c r="N8344" s="112">
        <f t="shared" ref="N8344:O8344" si="2968">SUM(N8345,N8353,N8355)</f>
        <v>893880</v>
      </c>
      <c r="O8344" s="112">
        <f t="shared" si="2968"/>
        <v>893980</v>
      </c>
      <c r="P8344" s="112">
        <f t="shared" si="2952"/>
        <v>2490632</v>
      </c>
      <c r="Q8344" s="112">
        <f t="shared" si="2954"/>
        <v>24.278814613268388</v>
      </c>
      <c r="R8344" s="35"/>
    </row>
    <row r="8345" spans="1:18" s="38" customFormat="1" x14ac:dyDescent="0.3">
      <c r="A8345" s="40">
        <v>35</v>
      </c>
      <c r="B8345" s="40" t="s">
        <v>154</v>
      </c>
      <c r="C8345" s="40" t="s">
        <v>1050</v>
      </c>
      <c r="D8345" s="40">
        <v>35020018</v>
      </c>
      <c r="E8345" s="52" t="s">
        <v>119</v>
      </c>
      <c r="F8345" s="52" t="s">
        <v>0</v>
      </c>
      <c r="G8345" s="52" t="s">
        <v>0</v>
      </c>
      <c r="H8345" s="16" t="s">
        <v>5</v>
      </c>
      <c r="I8345" s="104">
        <f>SUM(I8346,I8347)</f>
        <v>9364733</v>
      </c>
      <c r="J8345" s="104">
        <f>SUM(J8346,J8347)</f>
        <v>8944733</v>
      </c>
      <c r="K8345" s="104">
        <f>SUM(K8346,K8347)</f>
        <v>0</v>
      </c>
      <c r="L8345" s="104">
        <f t="shared" si="2950"/>
        <v>2133654</v>
      </c>
      <c r="M8345" s="104">
        <f>SUM(M8346,M8347)</f>
        <v>637794</v>
      </c>
      <c r="N8345" s="104">
        <f t="shared" ref="N8345:O8345" si="2969">SUM(N8346,N8347)</f>
        <v>748780</v>
      </c>
      <c r="O8345" s="104">
        <f t="shared" si="2969"/>
        <v>747080</v>
      </c>
      <c r="P8345" s="104">
        <f t="shared" si="2952"/>
        <v>2133654</v>
      </c>
      <c r="Q8345" s="104">
        <f t="shared" si="2954"/>
        <v>23.853747227558387</v>
      </c>
      <c r="R8345" s="35"/>
    </row>
    <row r="8346" spans="1:18" s="38" customFormat="1" x14ac:dyDescent="0.3">
      <c r="A8346" s="40">
        <v>35</v>
      </c>
      <c r="B8346" s="40" t="s">
        <v>154</v>
      </c>
      <c r="C8346" s="40" t="s">
        <v>1050</v>
      </c>
      <c r="D8346" s="40">
        <v>35020018</v>
      </c>
      <c r="E8346" s="88" t="s">
        <v>3015</v>
      </c>
      <c r="F8346" s="40"/>
      <c r="G8346" s="81" t="s">
        <v>3073</v>
      </c>
      <c r="H8346" s="36" t="s">
        <v>6</v>
      </c>
      <c r="I8346" s="102">
        <v>8707594</v>
      </c>
      <c r="J8346" s="102">
        <v>8287594</v>
      </c>
      <c r="K8346" s="102"/>
      <c r="L8346" s="102">
        <f t="shared" si="2950"/>
        <v>2000673</v>
      </c>
      <c r="M8346" s="102">
        <v>600673</v>
      </c>
      <c r="N8346" s="102">
        <v>700000</v>
      </c>
      <c r="O8346" s="102">
        <v>700000</v>
      </c>
      <c r="P8346" s="102">
        <f t="shared" si="2952"/>
        <v>2000673</v>
      </c>
      <c r="Q8346" s="102">
        <f t="shared" si="2954"/>
        <v>24.140576867061782</v>
      </c>
      <c r="R8346" s="35"/>
    </row>
    <row r="8347" spans="1:18" s="38" customFormat="1" x14ac:dyDescent="0.3">
      <c r="A8347" s="41">
        <v>35</v>
      </c>
      <c r="B8347" s="41" t="s">
        <v>154</v>
      </c>
      <c r="C8347" s="41" t="s">
        <v>1050</v>
      </c>
      <c r="D8347" s="41">
        <v>35020018</v>
      </c>
      <c r="E8347" s="41" t="s">
        <v>120</v>
      </c>
      <c r="F8347" s="40" t="s">
        <v>0</v>
      </c>
      <c r="G8347" s="81" t="s">
        <v>0</v>
      </c>
      <c r="H8347" s="16" t="s">
        <v>7</v>
      </c>
      <c r="I8347" s="104">
        <f>SUM(I8348:I8352)</f>
        <v>657139</v>
      </c>
      <c r="J8347" s="104">
        <f>SUM(J8348:J8352)</f>
        <v>657139</v>
      </c>
      <c r="K8347" s="104">
        <f>SUM(K8348:K8352)</f>
        <v>0</v>
      </c>
      <c r="L8347" s="104">
        <f t="shared" si="2950"/>
        <v>132981</v>
      </c>
      <c r="M8347" s="104">
        <f>SUM(M8348:M8352)</f>
        <v>37121</v>
      </c>
      <c r="N8347" s="104">
        <f t="shared" ref="N8347:O8347" si="2970">SUM(N8348:N8352)</f>
        <v>48780</v>
      </c>
      <c r="O8347" s="104">
        <f t="shared" si="2970"/>
        <v>47080</v>
      </c>
      <c r="P8347" s="104">
        <f t="shared" si="2952"/>
        <v>132981</v>
      </c>
      <c r="Q8347" s="104">
        <f t="shared" si="2954"/>
        <v>20.236357909057293</v>
      </c>
      <c r="R8347" s="35"/>
    </row>
    <row r="8348" spans="1:18" s="38" customFormat="1" x14ac:dyDescent="0.3">
      <c r="A8348" s="40">
        <v>35</v>
      </c>
      <c r="B8348" s="40" t="s">
        <v>154</v>
      </c>
      <c r="C8348" s="40" t="s">
        <v>1050</v>
      </c>
      <c r="D8348" s="40">
        <v>35020018</v>
      </c>
      <c r="E8348" s="88" t="s">
        <v>3016</v>
      </c>
      <c r="F8348" s="40" t="s">
        <v>2908</v>
      </c>
      <c r="G8348" s="81" t="s">
        <v>3073</v>
      </c>
      <c r="H8348" s="36" t="s">
        <v>9</v>
      </c>
      <c r="I8348" s="102">
        <v>103000</v>
      </c>
      <c r="J8348" s="102">
        <v>103000</v>
      </c>
      <c r="K8348" s="102"/>
      <c r="L8348" s="102">
        <f t="shared" si="2950"/>
        <v>24584</v>
      </c>
      <c r="M8348" s="102">
        <v>7184</v>
      </c>
      <c r="N8348" s="102">
        <v>8700</v>
      </c>
      <c r="O8348" s="102">
        <v>8700</v>
      </c>
      <c r="P8348" s="102">
        <f t="shared" si="2952"/>
        <v>24584</v>
      </c>
      <c r="Q8348" s="102">
        <f t="shared" si="2954"/>
        <v>23.867961165048541</v>
      </c>
      <c r="R8348" s="35"/>
    </row>
    <row r="8349" spans="1:18" s="38" customFormat="1" x14ac:dyDescent="0.3">
      <c r="A8349" s="40">
        <v>35</v>
      </c>
      <c r="B8349" s="40" t="s">
        <v>154</v>
      </c>
      <c r="C8349" s="40" t="s">
        <v>1050</v>
      </c>
      <c r="D8349" s="40">
        <v>35020018</v>
      </c>
      <c r="E8349" s="88" t="s">
        <v>3016</v>
      </c>
      <c r="F8349" s="40" t="s">
        <v>2909</v>
      </c>
      <c r="G8349" s="81" t="s">
        <v>3073</v>
      </c>
      <c r="H8349" s="36" t="s">
        <v>12</v>
      </c>
      <c r="I8349" s="102">
        <v>382500</v>
      </c>
      <c r="J8349" s="102">
        <v>382500</v>
      </c>
      <c r="K8349" s="102"/>
      <c r="L8349" s="102">
        <f t="shared" si="2950"/>
        <v>95437</v>
      </c>
      <c r="M8349" s="102">
        <v>29937</v>
      </c>
      <c r="N8349" s="102">
        <v>31000</v>
      </c>
      <c r="O8349" s="102">
        <v>34500</v>
      </c>
      <c r="P8349" s="102">
        <f t="shared" si="2952"/>
        <v>95437</v>
      </c>
      <c r="Q8349" s="102">
        <f t="shared" si="2954"/>
        <v>24.950849673202612</v>
      </c>
      <c r="R8349" s="35"/>
    </row>
    <row r="8350" spans="1:18" s="38" customFormat="1" x14ac:dyDescent="0.3">
      <c r="A8350" s="40">
        <v>35</v>
      </c>
      <c r="B8350" s="40" t="s">
        <v>154</v>
      </c>
      <c r="C8350" s="40" t="s">
        <v>1050</v>
      </c>
      <c r="D8350" s="40">
        <v>35020018</v>
      </c>
      <c r="E8350" s="88" t="s">
        <v>3016</v>
      </c>
      <c r="F8350" s="40" t="s">
        <v>2910</v>
      </c>
      <c r="G8350" s="81" t="s">
        <v>3073</v>
      </c>
      <c r="H8350" s="36" t="s">
        <v>10</v>
      </c>
      <c r="I8350" s="102">
        <v>95763</v>
      </c>
      <c r="J8350" s="102">
        <v>95763</v>
      </c>
      <c r="K8350" s="102"/>
      <c r="L8350" s="102">
        <f t="shared" si="2950"/>
        <v>0</v>
      </c>
      <c r="M8350" s="102">
        <v>0</v>
      </c>
      <c r="N8350" s="102"/>
      <c r="O8350" s="102"/>
      <c r="P8350" s="102">
        <f t="shared" si="2952"/>
        <v>0</v>
      </c>
      <c r="Q8350" s="102">
        <f t="shared" si="2954"/>
        <v>0</v>
      </c>
      <c r="R8350" s="35"/>
    </row>
    <row r="8351" spans="1:18" s="38" customFormat="1" x14ac:dyDescent="0.3">
      <c r="A8351" s="40">
        <v>35</v>
      </c>
      <c r="B8351" s="40" t="s">
        <v>154</v>
      </c>
      <c r="C8351" s="40" t="s">
        <v>1050</v>
      </c>
      <c r="D8351" s="40">
        <v>35020018</v>
      </c>
      <c r="E8351" s="88" t="s">
        <v>3016</v>
      </c>
      <c r="F8351" s="40" t="s">
        <v>2911</v>
      </c>
      <c r="G8351" s="81" t="s">
        <v>3073</v>
      </c>
      <c r="H8351" s="36" t="s">
        <v>8</v>
      </c>
      <c r="I8351" s="102">
        <v>35876</v>
      </c>
      <c r="J8351" s="102">
        <v>35876</v>
      </c>
      <c r="K8351" s="102"/>
      <c r="L8351" s="102">
        <f t="shared" si="2950"/>
        <v>5200</v>
      </c>
      <c r="M8351" s="102">
        <v>0</v>
      </c>
      <c r="N8351" s="102">
        <v>5200</v>
      </c>
      <c r="O8351" s="102"/>
      <c r="P8351" s="102">
        <f t="shared" si="2952"/>
        <v>5200</v>
      </c>
      <c r="Q8351" s="102">
        <f t="shared" si="2954"/>
        <v>14.494369494926969</v>
      </c>
      <c r="R8351" s="35"/>
    </row>
    <row r="8352" spans="1:18" s="38" customFormat="1" x14ac:dyDescent="0.3">
      <c r="A8352" s="40">
        <v>35</v>
      </c>
      <c r="B8352" s="40" t="s">
        <v>154</v>
      </c>
      <c r="C8352" s="40" t="s">
        <v>1050</v>
      </c>
      <c r="D8352" s="40">
        <v>35020018</v>
      </c>
      <c r="E8352" s="88" t="s">
        <v>3016</v>
      </c>
      <c r="F8352" s="40" t="s">
        <v>2912</v>
      </c>
      <c r="G8352" s="81" t="s">
        <v>3073</v>
      </c>
      <c r="H8352" s="36" t="s">
        <v>11</v>
      </c>
      <c r="I8352" s="102">
        <v>40000</v>
      </c>
      <c r="J8352" s="102">
        <v>40000</v>
      </c>
      <c r="K8352" s="102"/>
      <c r="L8352" s="102">
        <f t="shared" ref="L8352:L8415" si="2971">SUM(M8352:O8352)</f>
        <v>7760</v>
      </c>
      <c r="M8352" s="102">
        <v>0</v>
      </c>
      <c r="N8352" s="102">
        <v>3880</v>
      </c>
      <c r="O8352" s="102">
        <v>3880</v>
      </c>
      <c r="P8352" s="102">
        <f t="shared" si="2952"/>
        <v>7760</v>
      </c>
      <c r="Q8352" s="102">
        <f t="shared" si="2954"/>
        <v>19.400000000000002</v>
      </c>
      <c r="R8352" s="35"/>
    </row>
    <row r="8353" spans="1:18" s="38" customFormat="1" x14ac:dyDescent="0.3">
      <c r="A8353" s="40">
        <v>35</v>
      </c>
      <c r="B8353" s="40" t="s">
        <v>154</v>
      </c>
      <c r="C8353" s="40" t="s">
        <v>1050</v>
      </c>
      <c r="D8353" s="40">
        <v>35020018</v>
      </c>
      <c r="E8353" s="52" t="s">
        <v>124</v>
      </c>
      <c r="F8353" s="52" t="s">
        <v>0</v>
      </c>
      <c r="G8353" s="52" t="s">
        <v>0</v>
      </c>
      <c r="H8353" s="16" t="s">
        <v>14</v>
      </c>
      <c r="I8353" s="104">
        <f>SUM(I8354)</f>
        <v>964345</v>
      </c>
      <c r="J8353" s="104">
        <f>SUM(J8354)</f>
        <v>917725</v>
      </c>
      <c r="K8353" s="104">
        <f>SUM(K8354)</f>
        <v>0</v>
      </c>
      <c r="L8353" s="104">
        <f t="shared" si="2971"/>
        <v>225073</v>
      </c>
      <c r="M8353" s="104">
        <f>SUM(M8354)</f>
        <v>63073</v>
      </c>
      <c r="N8353" s="104">
        <f t="shared" ref="N8353:O8353" si="2972">SUM(N8354)</f>
        <v>82000</v>
      </c>
      <c r="O8353" s="104">
        <f t="shared" si="2972"/>
        <v>80000</v>
      </c>
      <c r="P8353" s="104">
        <f t="shared" si="2952"/>
        <v>225073</v>
      </c>
      <c r="Q8353" s="104">
        <f t="shared" si="2954"/>
        <v>24.525102835816831</v>
      </c>
      <c r="R8353" s="35"/>
    </row>
    <row r="8354" spans="1:18" s="38" customFormat="1" x14ac:dyDescent="0.3">
      <c r="A8354" s="40">
        <v>35</v>
      </c>
      <c r="B8354" s="40" t="s">
        <v>154</v>
      </c>
      <c r="C8354" s="40" t="s">
        <v>1050</v>
      </c>
      <c r="D8354" s="40">
        <v>35020018</v>
      </c>
      <c r="E8354" s="88" t="s">
        <v>3017</v>
      </c>
      <c r="F8354" s="40"/>
      <c r="G8354" s="81" t="s">
        <v>3073</v>
      </c>
      <c r="H8354" s="36" t="s">
        <v>15</v>
      </c>
      <c r="I8354" s="102">
        <v>964345</v>
      </c>
      <c r="J8354" s="102">
        <v>917725</v>
      </c>
      <c r="K8354" s="102"/>
      <c r="L8354" s="102">
        <f t="shared" si="2971"/>
        <v>225073</v>
      </c>
      <c r="M8354" s="102">
        <v>63073</v>
      </c>
      <c r="N8354" s="102">
        <v>82000</v>
      </c>
      <c r="O8354" s="102">
        <v>80000</v>
      </c>
      <c r="P8354" s="102">
        <f t="shared" si="2952"/>
        <v>225073</v>
      </c>
      <c r="Q8354" s="102">
        <f t="shared" si="2954"/>
        <v>24.525102835816831</v>
      </c>
      <c r="R8354" s="35"/>
    </row>
    <row r="8355" spans="1:18" s="38" customFormat="1" x14ac:dyDescent="0.3">
      <c r="A8355" s="40">
        <v>35</v>
      </c>
      <c r="B8355" s="40" t="s">
        <v>154</v>
      </c>
      <c r="C8355" s="40" t="s">
        <v>1050</v>
      </c>
      <c r="D8355" s="40">
        <v>35020018</v>
      </c>
      <c r="E8355" s="52" t="s">
        <v>125</v>
      </c>
      <c r="F8355" s="52" t="s">
        <v>0</v>
      </c>
      <c r="G8355" s="52" t="s">
        <v>0</v>
      </c>
      <c r="H8355" s="16" t="s">
        <v>16</v>
      </c>
      <c r="I8355" s="104">
        <f>SUM(I8356:I8364)</f>
        <v>949150</v>
      </c>
      <c r="J8355" s="104">
        <f>SUM(J8356:J8364)</f>
        <v>396000</v>
      </c>
      <c r="K8355" s="104">
        <f>SUM(K8356:K8364)</f>
        <v>0</v>
      </c>
      <c r="L8355" s="104">
        <f t="shared" si="2971"/>
        <v>131905</v>
      </c>
      <c r="M8355" s="104">
        <f>SUM(M8356:M8364)</f>
        <v>1905</v>
      </c>
      <c r="N8355" s="104">
        <f t="shared" ref="N8355:O8355" si="2973">SUM(N8356:N8364)</f>
        <v>63100</v>
      </c>
      <c r="O8355" s="104">
        <f t="shared" si="2973"/>
        <v>66900</v>
      </c>
      <c r="P8355" s="104">
        <f t="shared" ref="P8355:P8418" si="2974">K8355+L8355</f>
        <v>131905</v>
      </c>
      <c r="Q8355" s="104">
        <f t="shared" si="2954"/>
        <v>33.309343434343432</v>
      </c>
      <c r="R8355" s="35"/>
    </row>
    <row r="8356" spans="1:18" s="38" customFormat="1" x14ac:dyDescent="0.3">
      <c r="A8356" s="40">
        <v>35</v>
      </c>
      <c r="B8356" s="40" t="s">
        <v>154</v>
      </c>
      <c r="C8356" s="40" t="s">
        <v>1050</v>
      </c>
      <c r="D8356" s="40">
        <v>35020018</v>
      </c>
      <c r="E8356" s="88" t="s">
        <v>3018</v>
      </c>
      <c r="F8356" s="40"/>
      <c r="G8356" s="81" t="s">
        <v>3073</v>
      </c>
      <c r="H8356" s="36" t="s">
        <v>17</v>
      </c>
      <c r="I8356" s="102">
        <v>10020</v>
      </c>
      <c r="J8356" s="102">
        <v>0</v>
      </c>
      <c r="K8356" s="102"/>
      <c r="L8356" s="102">
        <f t="shared" si="2971"/>
        <v>0</v>
      </c>
      <c r="M8356" s="102">
        <v>0</v>
      </c>
      <c r="N8356" s="102"/>
      <c r="O8356" s="102"/>
      <c r="P8356" s="102">
        <f t="shared" si="2974"/>
        <v>0</v>
      </c>
      <c r="Q8356" s="102" t="str">
        <f t="shared" si="2954"/>
        <v>-</v>
      </c>
      <c r="R8356" s="35"/>
    </row>
    <row r="8357" spans="1:18" s="38" customFormat="1" x14ac:dyDescent="0.3">
      <c r="A8357" s="40">
        <v>35</v>
      </c>
      <c r="B8357" s="40" t="s">
        <v>154</v>
      </c>
      <c r="C8357" s="40" t="s">
        <v>1050</v>
      </c>
      <c r="D8357" s="40">
        <v>35020018</v>
      </c>
      <c r="E8357" s="88" t="s">
        <v>3031</v>
      </c>
      <c r="F8357" s="40"/>
      <c r="G8357" s="81" t="s">
        <v>3073</v>
      </c>
      <c r="H8357" s="36" t="s">
        <v>18</v>
      </c>
      <c r="I8357" s="102">
        <v>253000</v>
      </c>
      <c r="J8357" s="102">
        <v>114750</v>
      </c>
      <c r="K8357" s="102"/>
      <c r="L8357" s="102">
        <f t="shared" si="2971"/>
        <v>49000</v>
      </c>
      <c r="M8357" s="102">
        <v>0</v>
      </c>
      <c r="N8357" s="102">
        <v>28000</v>
      </c>
      <c r="O8357" s="102">
        <v>21000</v>
      </c>
      <c r="P8357" s="102">
        <f t="shared" si="2974"/>
        <v>49000</v>
      </c>
      <c r="Q8357" s="102">
        <f t="shared" si="2954"/>
        <v>42.701525054466231</v>
      </c>
      <c r="R8357" s="35"/>
    </row>
    <row r="8358" spans="1:18" s="38" customFormat="1" x14ac:dyDescent="0.3">
      <c r="A8358" s="40">
        <v>35</v>
      </c>
      <c r="B8358" s="40" t="s">
        <v>154</v>
      </c>
      <c r="C8358" s="40" t="s">
        <v>1050</v>
      </c>
      <c r="D8358" s="40">
        <v>35020018</v>
      </c>
      <c r="E8358" s="88" t="s">
        <v>3032</v>
      </c>
      <c r="F8358" s="40"/>
      <c r="G8358" s="81" t="s">
        <v>3073</v>
      </c>
      <c r="H8358" s="36" t="s">
        <v>19</v>
      </c>
      <c r="I8358" s="102">
        <v>81250</v>
      </c>
      <c r="J8358" s="102">
        <v>41250</v>
      </c>
      <c r="K8358" s="102"/>
      <c r="L8358" s="102">
        <f t="shared" si="2971"/>
        <v>7800</v>
      </c>
      <c r="M8358" s="102">
        <v>0</v>
      </c>
      <c r="N8358" s="102">
        <v>4400</v>
      </c>
      <c r="O8358" s="102">
        <v>3400</v>
      </c>
      <c r="P8358" s="102">
        <f t="shared" si="2974"/>
        <v>7800</v>
      </c>
      <c r="Q8358" s="102">
        <f t="shared" si="2954"/>
        <v>18.90909090909091</v>
      </c>
      <c r="R8358" s="35"/>
    </row>
    <row r="8359" spans="1:18" s="38" customFormat="1" x14ac:dyDescent="0.3">
      <c r="A8359" s="40">
        <v>35</v>
      </c>
      <c r="B8359" s="40" t="s">
        <v>154</v>
      </c>
      <c r="C8359" s="40" t="s">
        <v>1050</v>
      </c>
      <c r="D8359" s="40">
        <v>35020018</v>
      </c>
      <c r="E8359" s="88" t="s">
        <v>3026</v>
      </c>
      <c r="F8359" s="40"/>
      <c r="G8359" s="81" t="s">
        <v>3073</v>
      </c>
      <c r="H8359" s="36" t="s">
        <v>20</v>
      </c>
      <c r="I8359" s="102">
        <v>130310</v>
      </c>
      <c r="J8359" s="102">
        <v>0</v>
      </c>
      <c r="K8359" s="102"/>
      <c r="L8359" s="102">
        <f t="shared" si="2971"/>
        <v>0</v>
      </c>
      <c r="M8359" s="102">
        <v>0</v>
      </c>
      <c r="N8359" s="102"/>
      <c r="O8359" s="102"/>
      <c r="P8359" s="102">
        <f t="shared" si="2974"/>
        <v>0</v>
      </c>
      <c r="Q8359" s="102" t="str">
        <f t="shared" si="2954"/>
        <v>-</v>
      </c>
      <c r="R8359" s="35"/>
    </row>
    <row r="8360" spans="1:18" s="38" customFormat="1" x14ac:dyDescent="0.3">
      <c r="A8360" s="40">
        <v>35</v>
      </c>
      <c r="B8360" s="40" t="s">
        <v>154</v>
      </c>
      <c r="C8360" s="40" t="s">
        <v>1050</v>
      </c>
      <c r="D8360" s="40">
        <v>35020018</v>
      </c>
      <c r="E8360" s="88" t="s">
        <v>3033</v>
      </c>
      <c r="F8360" s="40"/>
      <c r="G8360" s="81" t="s">
        <v>3073</v>
      </c>
      <c r="H8360" s="36" t="s">
        <v>21</v>
      </c>
      <c r="I8360" s="102">
        <v>5510</v>
      </c>
      <c r="J8360" s="102">
        <v>0</v>
      </c>
      <c r="K8360" s="102"/>
      <c r="L8360" s="102">
        <f t="shared" si="2971"/>
        <v>0</v>
      </c>
      <c r="M8360" s="102">
        <v>0</v>
      </c>
      <c r="N8360" s="102"/>
      <c r="O8360" s="102"/>
      <c r="P8360" s="102">
        <f t="shared" si="2974"/>
        <v>0</v>
      </c>
      <c r="Q8360" s="102" t="str">
        <f t="shared" si="2954"/>
        <v>-</v>
      </c>
      <c r="R8360" s="35"/>
    </row>
    <row r="8361" spans="1:18" s="38" customFormat="1" x14ac:dyDescent="0.3">
      <c r="A8361" s="40">
        <v>35</v>
      </c>
      <c r="B8361" s="40" t="s">
        <v>154</v>
      </c>
      <c r="C8361" s="40" t="s">
        <v>1050</v>
      </c>
      <c r="D8361" s="40">
        <v>35020018</v>
      </c>
      <c r="E8361" s="88" t="s">
        <v>3034</v>
      </c>
      <c r="F8361" s="40"/>
      <c r="G8361" s="81" t="s">
        <v>3073</v>
      </c>
      <c r="H8361" s="36" t="s">
        <v>22</v>
      </c>
      <c r="I8361" s="102">
        <v>7010</v>
      </c>
      <c r="J8361" s="102">
        <v>0</v>
      </c>
      <c r="K8361" s="102"/>
      <c r="L8361" s="102">
        <f t="shared" si="2971"/>
        <v>0</v>
      </c>
      <c r="M8361" s="102">
        <v>0</v>
      </c>
      <c r="N8361" s="102"/>
      <c r="O8361" s="102"/>
      <c r="P8361" s="102">
        <f t="shared" si="2974"/>
        <v>0</v>
      </c>
      <c r="Q8361" s="102" t="str">
        <f t="shared" ref="Q8361:Q8424" si="2975">IF(J8361=0,"-",P8361/J8361*100)</f>
        <v>-</v>
      </c>
      <c r="R8361" s="35"/>
    </row>
    <row r="8362" spans="1:18" s="38" customFormat="1" x14ac:dyDescent="0.3">
      <c r="A8362" s="40">
        <v>35</v>
      </c>
      <c r="B8362" s="40" t="s">
        <v>154</v>
      </c>
      <c r="C8362" s="40" t="s">
        <v>1050</v>
      </c>
      <c r="D8362" s="40">
        <v>35020018</v>
      </c>
      <c r="E8362" s="88" t="s">
        <v>3035</v>
      </c>
      <c r="F8362" s="40"/>
      <c r="G8362" s="81" t="s">
        <v>3073</v>
      </c>
      <c r="H8362" s="36" t="s">
        <v>23</v>
      </c>
      <c r="I8362" s="102">
        <v>70020</v>
      </c>
      <c r="J8362" s="102">
        <v>30000</v>
      </c>
      <c r="K8362" s="102"/>
      <c r="L8362" s="102">
        <f t="shared" si="2971"/>
        <v>18000</v>
      </c>
      <c r="M8362" s="102">
        <v>0</v>
      </c>
      <c r="N8362" s="102">
        <v>3000</v>
      </c>
      <c r="O8362" s="102">
        <v>15000</v>
      </c>
      <c r="P8362" s="102">
        <f t="shared" si="2974"/>
        <v>18000</v>
      </c>
      <c r="Q8362" s="102">
        <f t="shared" si="2975"/>
        <v>60</v>
      </c>
      <c r="R8362" s="35"/>
    </row>
    <row r="8363" spans="1:18" s="38" customFormat="1" x14ac:dyDescent="0.3">
      <c r="A8363" s="40">
        <v>35</v>
      </c>
      <c r="B8363" s="40" t="s">
        <v>154</v>
      </c>
      <c r="C8363" s="40" t="s">
        <v>1050</v>
      </c>
      <c r="D8363" s="40">
        <v>35020018</v>
      </c>
      <c r="E8363" s="88" t="s">
        <v>3036</v>
      </c>
      <c r="F8363" s="40"/>
      <c r="G8363" s="81" t="s">
        <v>3073</v>
      </c>
      <c r="H8363" s="36" t="s">
        <v>24</v>
      </c>
      <c r="I8363" s="102">
        <v>6000</v>
      </c>
      <c r="J8363" s="102">
        <v>0</v>
      </c>
      <c r="K8363" s="102"/>
      <c r="L8363" s="102">
        <f t="shared" si="2971"/>
        <v>0</v>
      </c>
      <c r="M8363" s="102">
        <v>0</v>
      </c>
      <c r="N8363" s="102"/>
      <c r="O8363" s="102"/>
      <c r="P8363" s="102">
        <f t="shared" si="2974"/>
        <v>0</v>
      </c>
      <c r="Q8363" s="102" t="str">
        <f t="shared" si="2975"/>
        <v>-</v>
      </c>
      <c r="R8363" s="35"/>
    </row>
    <row r="8364" spans="1:18" s="38" customFormat="1" x14ac:dyDescent="0.3">
      <c r="A8364" s="41">
        <v>35</v>
      </c>
      <c r="B8364" s="41" t="s">
        <v>154</v>
      </c>
      <c r="C8364" s="41" t="s">
        <v>1050</v>
      </c>
      <c r="D8364" s="41">
        <v>35020018</v>
      </c>
      <c r="E8364" s="41" t="s">
        <v>127</v>
      </c>
      <c r="F8364" s="40" t="s">
        <v>0</v>
      </c>
      <c r="G8364" s="81" t="s">
        <v>0</v>
      </c>
      <c r="H8364" s="16" t="s">
        <v>25</v>
      </c>
      <c r="I8364" s="104">
        <f>SUM(I8365:I8368)</f>
        <v>386030</v>
      </c>
      <c r="J8364" s="104">
        <f>SUM(J8365:J8368)</f>
        <v>210000</v>
      </c>
      <c r="K8364" s="104">
        <f>SUM(K8365:K8368)</f>
        <v>0</v>
      </c>
      <c r="L8364" s="104">
        <f t="shared" si="2971"/>
        <v>57105</v>
      </c>
      <c r="M8364" s="104">
        <f>SUM(M8365:M8368)</f>
        <v>1905</v>
      </c>
      <c r="N8364" s="104">
        <f t="shared" ref="N8364:O8364" si="2976">SUM(N8365:N8368)</f>
        <v>27700</v>
      </c>
      <c r="O8364" s="104">
        <f t="shared" si="2976"/>
        <v>27500</v>
      </c>
      <c r="P8364" s="104">
        <f t="shared" si="2974"/>
        <v>57105</v>
      </c>
      <c r="Q8364" s="104">
        <f t="shared" si="2975"/>
        <v>27.19285714285714</v>
      </c>
      <c r="R8364" s="35"/>
    </row>
    <row r="8365" spans="1:18" s="38" customFormat="1" x14ac:dyDescent="0.3">
      <c r="A8365" s="40">
        <v>35</v>
      </c>
      <c r="B8365" s="40" t="s">
        <v>154</v>
      </c>
      <c r="C8365" s="40" t="s">
        <v>1050</v>
      </c>
      <c r="D8365" s="40">
        <v>35020018</v>
      </c>
      <c r="E8365" s="88" t="s">
        <v>3019</v>
      </c>
      <c r="F8365" s="40"/>
      <c r="G8365" s="81" t="s">
        <v>3073</v>
      </c>
      <c r="H8365" s="36" t="s">
        <v>25</v>
      </c>
      <c r="I8365" s="102">
        <v>340010</v>
      </c>
      <c r="J8365" s="102">
        <v>170000</v>
      </c>
      <c r="K8365" s="102"/>
      <c r="L8365" s="102">
        <f t="shared" si="2971"/>
        <v>50000</v>
      </c>
      <c r="M8365" s="102">
        <v>0</v>
      </c>
      <c r="N8365" s="102">
        <v>25000</v>
      </c>
      <c r="O8365" s="102">
        <v>25000</v>
      </c>
      <c r="P8365" s="102">
        <f t="shared" si="2974"/>
        <v>50000</v>
      </c>
      <c r="Q8365" s="102">
        <f t="shared" si="2975"/>
        <v>29.411764705882355</v>
      </c>
      <c r="R8365" s="35"/>
    </row>
    <row r="8366" spans="1:18" s="38" customFormat="1" x14ac:dyDescent="0.3">
      <c r="A8366" s="40">
        <v>35</v>
      </c>
      <c r="B8366" s="40" t="s">
        <v>154</v>
      </c>
      <c r="C8366" s="40" t="s">
        <v>1050</v>
      </c>
      <c r="D8366" s="40">
        <v>35020018</v>
      </c>
      <c r="E8366" s="88" t="s">
        <v>3019</v>
      </c>
      <c r="F8366" s="40" t="s">
        <v>2913</v>
      </c>
      <c r="G8366" s="81" t="s">
        <v>3073</v>
      </c>
      <c r="H8366" s="36" t="s">
        <v>135</v>
      </c>
      <c r="I8366" s="102">
        <v>36010</v>
      </c>
      <c r="J8366" s="102">
        <v>30000</v>
      </c>
      <c r="K8366" s="102"/>
      <c r="L8366" s="102">
        <f t="shared" si="2971"/>
        <v>7105</v>
      </c>
      <c r="M8366" s="102">
        <v>1905</v>
      </c>
      <c r="N8366" s="102">
        <v>2700</v>
      </c>
      <c r="O8366" s="102">
        <v>2500</v>
      </c>
      <c r="P8366" s="102">
        <f t="shared" si="2974"/>
        <v>7105</v>
      </c>
      <c r="Q8366" s="102">
        <f t="shared" si="2975"/>
        <v>23.683333333333334</v>
      </c>
      <c r="R8366" s="35"/>
    </row>
    <row r="8367" spans="1:18" s="38" customFormat="1" x14ac:dyDescent="0.3">
      <c r="A8367" s="40">
        <v>35</v>
      </c>
      <c r="B8367" s="40" t="s">
        <v>154</v>
      </c>
      <c r="C8367" s="40" t="s">
        <v>1050</v>
      </c>
      <c r="D8367" s="40">
        <v>35020018</v>
      </c>
      <c r="E8367" s="88" t="s">
        <v>3019</v>
      </c>
      <c r="F8367" s="40" t="s">
        <v>2914</v>
      </c>
      <c r="G8367" s="81" t="s">
        <v>3073</v>
      </c>
      <c r="H8367" s="36" t="s">
        <v>2008</v>
      </c>
      <c r="I8367" s="102">
        <v>10</v>
      </c>
      <c r="J8367" s="102">
        <v>0</v>
      </c>
      <c r="K8367" s="102"/>
      <c r="L8367" s="102">
        <f t="shared" si="2971"/>
        <v>0</v>
      </c>
      <c r="M8367" s="102">
        <v>0</v>
      </c>
      <c r="N8367" s="102"/>
      <c r="O8367" s="102"/>
      <c r="P8367" s="102">
        <f t="shared" si="2974"/>
        <v>0</v>
      </c>
      <c r="Q8367" s="102" t="str">
        <f t="shared" si="2975"/>
        <v>-</v>
      </c>
      <c r="R8367" s="35"/>
    </row>
    <row r="8368" spans="1:18" s="38" customFormat="1" ht="20.399999999999999" x14ac:dyDescent="0.3">
      <c r="A8368" s="40">
        <v>35</v>
      </c>
      <c r="B8368" s="40" t="s">
        <v>154</v>
      </c>
      <c r="C8368" s="40" t="s">
        <v>1050</v>
      </c>
      <c r="D8368" s="40">
        <v>35020018</v>
      </c>
      <c r="E8368" s="88" t="s">
        <v>3019</v>
      </c>
      <c r="F8368" s="40" t="s">
        <v>2915</v>
      </c>
      <c r="G8368" s="81" t="s">
        <v>3073</v>
      </c>
      <c r="H8368" s="36" t="s">
        <v>141</v>
      </c>
      <c r="I8368" s="102">
        <v>10000</v>
      </c>
      <c r="J8368" s="102">
        <v>10000</v>
      </c>
      <c r="K8368" s="102"/>
      <c r="L8368" s="102">
        <f t="shared" si="2971"/>
        <v>0</v>
      </c>
      <c r="M8368" s="102">
        <v>0</v>
      </c>
      <c r="N8368" s="102"/>
      <c r="O8368" s="102"/>
      <c r="P8368" s="102">
        <f t="shared" si="2974"/>
        <v>0</v>
      </c>
      <c r="Q8368" s="102">
        <f t="shared" si="2975"/>
        <v>0</v>
      </c>
      <c r="R8368" s="35"/>
    </row>
    <row r="8369" spans="1:18" s="34" customFormat="1" ht="20.399999999999999" x14ac:dyDescent="0.3">
      <c r="A8369" s="43" t="s">
        <v>0</v>
      </c>
      <c r="B8369" s="43" t="s">
        <v>0</v>
      </c>
      <c r="C8369" s="43" t="s">
        <v>0</v>
      </c>
      <c r="D8369" s="49" t="s">
        <v>0</v>
      </c>
      <c r="E8369" s="49" t="s">
        <v>0</v>
      </c>
      <c r="F8369" s="49" t="s">
        <v>0</v>
      </c>
      <c r="G8369" s="49" t="s">
        <v>0</v>
      </c>
      <c r="H8369" s="21" t="s">
        <v>35</v>
      </c>
      <c r="I8369" s="112">
        <f>SUM(I8370)</f>
        <v>22410</v>
      </c>
      <c r="J8369" s="112">
        <f>SUM(J8370)</f>
        <v>0</v>
      </c>
      <c r="K8369" s="112">
        <f>SUM(K8370)</f>
        <v>0</v>
      </c>
      <c r="L8369" s="112">
        <f t="shared" si="2971"/>
        <v>0</v>
      </c>
      <c r="M8369" s="112">
        <f>SUM(M8370)</f>
        <v>0</v>
      </c>
      <c r="N8369" s="112">
        <f t="shared" ref="N8369:O8369" si="2977">SUM(N8370)</f>
        <v>0</v>
      </c>
      <c r="O8369" s="112">
        <f t="shared" si="2977"/>
        <v>0</v>
      </c>
      <c r="P8369" s="112">
        <f t="shared" si="2974"/>
        <v>0</v>
      </c>
      <c r="Q8369" s="112" t="str">
        <f t="shared" si="2975"/>
        <v>-</v>
      </c>
      <c r="R8369" s="35"/>
    </row>
    <row r="8370" spans="1:18" s="38" customFormat="1" x14ac:dyDescent="0.3">
      <c r="A8370" s="40">
        <v>35</v>
      </c>
      <c r="B8370" s="40" t="s">
        <v>154</v>
      </c>
      <c r="C8370" s="40" t="s">
        <v>1050</v>
      </c>
      <c r="D8370" s="40">
        <v>35020018</v>
      </c>
      <c r="E8370" s="52" t="s">
        <v>142</v>
      </c>
      <c r="F8370" s="52" t="s">
        <v>0</v>
      </c>
      <c r="G8370" s="52" t="s">
        <v>0</v>
      </c>
      <c r="H8370" s="16" t="s">
        <v>27</v>
      </c>
      <c r="I8370" s="104">
        <f>SUM(I8371:I8373)</f>
        <v>22410</v>
      </c>
      <c r="J8370" s="104">
        <f>SUM(J8371:J8373)</f>
        <v>0</v>
      </c>
      <c r="K8370" s="104">
        <f>SUM(K8371:K8373)</f>
        <v>0</v>
      </c>
      <c r="L8370" s="104">
        <f t="shared" si="2971"/>
        <v>0</v>
      </c>
      <c r="M8370" s="104">
        <f>SUM(M8371:M8373)</f>
        <v>0</v>
      </c>
      <c r="N8370" s="104">
        <f t="shared" ref="N8370:O8370" si="2978">SUM(N8371:N8373)</f>
        <v>0</v>
      </c>
      <c r="O8370" s="104">
        <f t="shared" si="2978"/>
        <v>0</v>
      </c>
      <c r="P8370" s="104">
        <f t="shared" si="2974"/>
        <v>0</v>
      </c>
      <c r="Q8370" s="104" t="str">
        <f t="shared" si="2975"/>
        <v>-</v>
      </c>
      <c r="R8370" s="35"/>
    </row>
    <row r="8371" spans="1:18" s="38" customFormat="1" x14ac:dyDescent="0.3">
      <c r="A8371" s="40">
        <v>35</v>
      </c>
      <c r="B8371" s="40" t="s">
        <v>154</v>
      </c>
      <c r="C8371" s="40" t="s">
        <v>1050</v>
      </c>
      <c r="D8371" s="40">
        <v>35020018</v>
      </c>
      <c r="E8371" s="88" t="s">
        <v>3023</v>
      </c>
      <c r="F8371" s="40"/>
      <c r="G8371" s="81" t="s">
        <v>3073</v>
      </c>
      <c r="H8371" s="36" t="s">
        <v>29</v>
      </c>
      <c r="I8371" s="102">
        <v>14400</v>
      </c>
      <c r="J8371" s="102">
        <v>0</v>
      </c>
      <c r="K8371" s="102"/>
      <c r="L8371" s="102">
        <f t="shared" si="2971"/>
        <v>0</v>
      </c>
      <c r="M8371" s="102">
        <v>0</v>
      </c>
      <c r="N8371" s="102"/>
      <c r="O8371" s="102"/>
      <c r="P8371" s="102">
        <f t="shared" si="2974"/>
        <v>0</v>
      </c>
      <c r="Q8371" s="102" t="str">
        <f t="shared" si="2975"/>
        <v>-</v>
      </c>
      <c r="R8371" s="35"/>
    </row>
    <row r="8372" spans="1:18" s="38" customFormat="1" x14ac:dyDescent="0.3">
      <c r="A8372" s="40">
        <v>35</v>
      </c>
      <c r="B8372" s="40" t="s">
        <v>154</v>
      </c>
      <c r="C8372" s="40" t="s">
        <v>1050</v>
      </c>
      <c r="D8372" s="40">
        <v>35020018</v>
      </c>
      <c r="E8372" s="88" t="s">
        <v>3020</v>
      </c>
      <c r="F8372" s="40"/>
      <c r="G8372" s="81" t="s">
        <v>3073</v>
      </c>
      <c r="H8372" s="36" t="s">
        <v>30</v>
      </c>
      <c r="I8372" s="102">
        <v>7000</v>
      </c>
      <c r="J8372" s="102">
        <v>0</v>
      </c>
      <c r="K8372" s="102"/>
      <c r="L8372" s="102">
        <f t="shared" si="2971"/>
        <v>0</v>
      </c>
      <c r="M8372" s="102">
        <v>0</v>
      </c>
      <c r="N8372" s="102"/>
      <c r="O8372" s="102"/>
      <c r="P8372" s="102">
        <f t="shared" si="2974"/>
        <v>0</v>
      </c>
      <c r="Q8372" s="102" t="str">
        <f t="shared" si="2975"/>
        <v>-</v>
      </c>
      <c r="R8372" s="35"/>
    </row>
    <row r="8373" spans="1:18" s="38" customFormat="1" x14ac:dyDescent="0.3">
      <c r="A8373" s="40">
        <v>35</v>
      </c>
      <c r="B8373" s="40" t="s">
        <v>154</v>
      </c>
      <c r="C8373" s="40" t="s">
        <v>1050</v>
      </c>
      <c r="D8373" s="40">
        <v>35020018</v>
      </c>
      <c r="E8373" s="88" t="s">
        <v>3021</v>
      </c>
      <c r="F8373" s="40"/>
      <c r="G8373" s="81" t="s">
        <v>3073</v>
      </c>
      <c r="H8373" s="36" t="s">
        <v>34</v>
      </c>
      <c r="I8373" s="102">
        <v>1010</v>
      </c>
      <c r="J8373" s="102">
        <v>0</v>
      </c>
      <c r="K8373" s="102"/>
      <c r="L8373" s="102">
        <f t="shared" si="2971"/>
        <v>0</v>
      </c>
      <c r="M8373" s="102">
        <v>0</v>
      </c>
      <c r="N8373" s="102"/>
      <c r="O8373" s="102"/>
      <c r="P8373" s="102">
        <f t="shared" si="2974"/>
        <v>0</v>
      </c>
      <c r="Q8373" s="102" t="str">
        <f t="shared" si="2975"/>
        <v>-</v>
      </c>
      <c r="R8373" s="35"/>
    </row>
    <row r="8374" spans="1:18" s="34" customFormat="1" ht="20.399999999999999" x14ac:dyDescent="0.3">
      <c r="A8374" s="43" t="s">
        <v>0</v>
      </c>
      <c r="B8374" s="43" t="s">
        <v>0</v>
      </c>
      <c r="C8374" s="43" t="s">
        <v>0</v>
      </c>
      <c r="D8374" s="49" t="s">
        <v>0</v>
      </c>
      <c r="E8374" s="49" t="s">
        <v>0</v>
      </c>
      <c r="F8374" s="49" t="s">
        <v>0</v>
      </c>
      <c r="G8374" s="49" t="s">
        <v>0</v>
      </c>
      <c r="H8374" s="21" t="s">
        <v>53</v>
      </c>
      <c r="I8374" s="112">
        <f>SUM(I8375)</f>
        <v>600061</v>
      </c>
      <c r="J8374" s="112">
        <f>SUM(J8375)</f>
        <v>0</v>
      </c>
      <c r="K8374" s="112">
        <f>SUM(K8375)</f>
        <v>0</v>
      </c>
      <c r="L8374" s="112">
        <f t="shared" si="2971"/>
        <v>0</v>
      </c>
      <c r="M8374" s="112">
        <f>SUM(M8375)</f>
        <v>0</v>
      </c>
      <c r="N8374" s="112">
        <f t="shared" ref="N8374:O8374" si="2979">SUM(N8375)</f>
        <v>0</v>
      </c>
      <c r="O8374" s="112">
        <f t="shared" si="2979"/>
        <v>0</v>
      </c>
      <c r="P8374" s="112">
        <f t="shared" si="2974"/>
        <v>0</v>
      </c>
      <c r="Q8374" s="112" t="str">
        <f t="shared" si="2975"/>
        <v>-</v>
      </c>
      <c r="R8374" s="35"/>
    </row>
    <row r="8375" spans="1:18" s="38" customFormat="1" x14ac:dyDescent="0.3">
      <c r="A8375" s="40">
        <v>35</v>
      </c>
      <c r="B8375" s="40" t="s">
        <v>154</v>
      </c>
      <c r="C8375" s="40" t="s">
        <v>1050</v>
      </c>
      <c r="D8375" s="40">
        <v>35020018</v>
      </c>
      <c r="E8375" s="52" t="s">
        <v>149</v>
      </c>
      <c r="F8375" s="52" t="s">
        <v>0</v>
      </c>
      <c r="G8375" s="52" t="s">
        <v>0</v>
      </c>
      <c r="H8375" s="16" t="s">
        <v>46</v>
      </c>
      <c r="I8375" s="104">
        <f>SUM(I8376:I8380)</f>
        <v>600061</v>
      </c>
      <c r="J8375" s="104">
        <f>SUM(J8376:J8380)</f>
        <v>0</v>
      </c>
      <c r="K8375" s="104">
        <f>SUM(K8376:K8380)</f>
        <v>0</v>
      </c>
      <c r="L8375" s="104">
        <f t="shared" si="2971"/>
        <v>0</v>
      </c>
      <c r="M8375" s="104">
        <f>SUM(M8376:M8380)</f>
        <v>0</v>
      </c>
      <c r="N8375" s="104">
        <f t="shared" ref="N8375:O8375" si="2980">SUM(N8376:N8380)</f>
        <v>0</v>
      </c>
      <c r="O8375" s="104">
        <f t="shared" si="2980"/>
        <v>0</v>
      </c>
      <c r="P8375" s="104">
        <f t="shared" si="2974"/>
        <v>0</v>
      </c>
      <c r="Q8375" s="104" t="str">
        <f t="shared" si="2975"/>
        <v>-</v>
      </c>
      <c r="R8375" s="35"/>
    </row>
    <row r="8376" spans="1:18" s="38" customFormat="1" x14ac:dyDescent="0.3">
      <c r="A8376" s="40">
        <v>35</v>
      </c>
      <c r="B8376" s="40" t="s">
        <v>154</v>
      </c>
      <c r="C8376" s="40" t="s">
        <v>1050</v>
      </c>
      <c r="D8376" s="40">
        <v>35020018</v>
      </c>
      <c r="E8376" s="88" t="s">
        <v>3039</v>
      </c>
      <c r="F8376" s="40"/>
      <c r="G8376" s="81" t="s">
        <v>3073</v>
      </c>
      <c r="H8376" s="36" t="s">
        <v>48</v>
      </c>
      <c r="I8376" s="102">
        <v>10</v>
      </c>
      <c r="J8376" s="102">
        <v>0</v>
      </c>
      <c r="K8376" s="102"/>
      <c r="L8376" s="102">
        <f t="shared" si="2971"/>
        <v>0</v>
      </c>
      <c r="M8376" s="102">
        <v>0</v>
      </c>
      <c r="N8376" s="102"/>
      <c r="O8376" s="102"/>
      <c r="P8376" s="102">
        <f t="shared" si="2974"/>
        <v>0</v>
      </c>
      <c r="Q8376" s="102" t="str">
        <f t="shared" si="2975"/>
        <v>-</v>
      </c>
      <c r="R8376" s="35"/>
    </row>
    <row r="8377" spans="1:18" s="38" customFormat="1" x14ac:dyDescent="0.3">
      <c r="A8377" s="40">
        <v>35</v>
      </c>
      <c r="B8377" s="40" t="s">
        <v>154</v>
      </c>
      <c r="C8377" s="40" t="s">
        <v>1050</v>
      </c>
      <c r="D8377" s="40">
        <v>35020018</v>
      </c>
      <c r="E8377" s="88" t="s">
        <v>3022</v>
      </c>
      <c r="F8377" s="40"/>
      <c r="G8377" s="81" t="s">
        <v>3073</v>
      </c>
      <c r="H8377" s="36" t="s">
        <v>49</v>
      </c>
      <c r="I8377" s="102">
        <v>350010</v>
      </c>
      <c r="J8377" s="102">
        <v>0</v>
      </c>
      <c r="K8377" s="102"/>
      <c r="L8377" s="102">
        <f t="shared" si="2971"/>
        <v>0</v>
      </c>
      <c r="M8377" s="102">
        <v>0</v>
      </c>
      <c r="N8377" s="102"/>
      <c r="O8377" s="102"/>
      <c r="P8377" s="102">
        <f t="shared" si="2974"/>
        <v>0</v>
      </c>
      <c r="Q8377" s="102" t="str">
        <f t="shared" si="2975"/>
        <v>-</v>
      </c>
      <c r="R8377" s="35"/>
    </row>
    <row r="8378" spans="1:18" s="38" customFormat="1" x14ac:dyDescent="0.3">
      <c r="A8378" s="40">
        <v>35</v>
      </c>
      <c r="B8378" s="40" t="s">
        <v>154</v>
      </c>
      <c r="C8378" s="40" t="s">
        <v>1050</v>
      </c>
      <c r="D8378" s="40">
        <v>35020018</v>
      </c>
      <c r="E8378" s="88" t="s">
        <v>3049</v>
      </c>
      <c r="F8378" s="40"/>
      <c r="G8378" s="81" t="s">
        <v>3073</v>
      </c>
      <c r="H8378" s="36" t="s">
        <v>50</v>
      </c>
      <c r="I8378" s="102">
        <v>10</v>
      </c>
      <c r="J8378" s="102">
        <v>0</v>
      </c>
      <c r="K8378" s="102"/>
      <c r="L8378" s="102">
        <f t="shared" si="2971"/>
        <v>0</v>
      </c>
      <c r="M8378" s="102">
        <v>0</v>
      </c>
      <c r="N8378" s="102"/>
      <c r="O8378" s="102"/>
      <c r="P8378" s="102">
        <f t="shared" si="2974"/>
        <v>0</v>
      </c>
      <c r="Q8378" s="102" t="str">
        <f t="shared" si="2975"/>
        <v>-</v>
      </c>
      <c r="R8378" s="35"/>
    </row>
    <row r="8379" spans="1:18" s="38" customFormat="1" x14ac:dyDescent="0.3">
      <c r="A8379" s="40">
        <v>35</v>
      </c>
      <c r="B8379" s="40" t="s">
        <v>154</v>
      </c>
      <c r="C8379" s="40" t="s">
        <v>1050</v>
      </c>
      <c r="D8379" s="40">
        <v>35020018</v>
      </c>
      <c r="E8379" s="88" t="s">
        <v>3025</v>
      </c>
      <c r="F8379" s="40"/>
      <c r="G8379" s="81" t="s">
        <v>3073</v>
      </c>
      <c r="H8379" s="36" t="s">
        <v>51</v>
      </c>
      <c r="I8379" s="102">
        <v>11</v>
      </c>
      <c r="J8379" s="102">
        <v>0</v>
      </c>
      <c r="K8379" s="102"/>
      <c r="L8379" s="102">
        <f t="shared" si="2971"/>
        <v>0</v>
      </c>
      <c r="M8379" s="102">
        <v>0</v>
      </c>
      <c r="N8379" s="102"/>
      <c r="O8379" s="102"/>
      <c r="P8379" s="102">
        <f t="shared" si="2974"/>
        <v>0</v>
      </c>
      <c r="Q8379" s="102" t="str">
        <f t="shared" si="2975"/>
        <v>-</v>
      </c>
      <c r="R8379" s="35"/>
    </row>
    <row r="8380" spans="1:18" s="38" customFormat="1" x14ac:dyDescent="0.3">
      <c r="A8380" s="40">
        <v>35</v>
      </c>
      <c r="B8380" s="40" t="s">
        <v>154</v>
      </c>
      <c r="C8380" s="40" t="s">
        <v>1050</v>
      </c>
      <c r="D8380" s="40">
        <v>35020018</v>
      </c>
      <c r="E8380" s="88" t="s">
        <v>3037</v>
      </c>
      <c r="F8380" s="40"/>
      <c r="G8380" s="81" t="s">
        <v>3073</v>
      </c>
      <c r="H8380" s="36" t="s">
        <v>52</v>
      </c>
      <c r="I8380" s="102">
        <v>250020</v>
      </c>
      <c r="J8380" s="102">
        <v>0</v>
      </c>
      <c r="K8380" s="102"/>
      <c r="L8380" s="102">
        <f t="shared" si="2971"/>
        <v>0</v>
      </c>
      <c r="M8380" s="102">
        <v>0</v>
      </c>
      <c r="N8380" s="102"/>
      <c r="O8380" s="102"/>
      <c r="P8380" s="102">
        <f t="shared" si="2974"/>
        <v>0</v>
      </c>
      <c r="Q8380" s="102" t="str">
        <f t="shared" si="2975"/>
        <v>-</v>
      </c>
      <c r="R8380" s="35"/>
    </row>
    <row r="8381" spans="1:18" s="34" customFormat="1" x14ac:dyDescent="0.3">
      <c r="A8381" s="49" t="s">
        <v>0</v>
      </c>
      <c r="B8381" s="49" t="s">
        <v>0</v>
      </c>
      <c r="C8381" s="49" t="s">
        <v>0</v>
      </c>
      <c r="D8381" s="49" t="s">
        <v>0</v>
      </c>
      <c r="E8381" s="49" t="s">
        <v>0</v>
      </c>
      <c r="F8381" s="49" t="s">
        <v>0</v>
      </c>
      <c r="G8381" s="49" t="s">
        <v>0</v>
      </c>
      <c r="H8381" s="21" t="s">
        <v>2024</v>
      </c>
      <c r="I8381" s="112">
        <f>SUM(I8344,I8369,I8374)</f>
        <v>11900699</v>
      </c>
      <c r="J8381" s="112">
        <f>SUM(J8344,J8369,J8374)</f>
        <v>10258458</v>
      </c>
      <c r="K8381" s="112">
        <f>SUM(K8344,K8369,K8374)</f>
        <v>0</v>
      </c>
      <c r="L8381" s="112">
        <f t="shared" si="2971"/>
        <v>2490632</v>
      </c>
      <c r="M8381" s="112">
        <f>SUM(M8344,M8369,M8374)</f>
        <v>702772</v>
      </c>
      <c r="N8381" s="112">
        <f t="shared" ref="N8381:O8381" si="2981">SUM(N8344,N8369,N8374)</f>
        <v>893880</v>
      </c>
      <c r="O8381" s="112">
        <f t="shared" si="2981"/>
        <v>893980</v>
      </c>
      <c r="P8381" s="112">
        <f t="shared" si="2974"/>
        <v>2490632</v>
      </c>
      <c r="Q8381" s="112">
        <f t="shared" si="2975"/>
        <v>24.278814613268388</v>
      </c>
      <c r="R8381" s="35"/>
    </row>
    <row r="8382" spans="1:18" s="38" customFormat="1" ht="15" thickBot="1" x14ac:dyDescent="0.35">
      <c r="A8382" s="81" t="s">
        <v>0</v>
      </c>
      <c r="B8382" s="81" t="s">
        <v>0</v>
      </c>
      <c r="C8382" s="81" t="s">
        <v>0</v>
      </c>
      <c r="D8382" s="81" t="s">
        <v>0</v>
      </c>
      <c r="E8382" s="81" t="s">
        <v>0</v>
      </c>
      <c r="F8382" s="81" t="s">
        <v>0</v>
      </c>
      <c r="G8382" s="81" t="s">
        <v>0</v>
      </c>
      <c r="H8382" s="16" t="s">
        <v>152</v>
      </c>
      <c r="I8382" s="104">
        <v>284</v>
      </c>
      <c r="J8382" s="104">
        <v>284</v>
      </c>
      <c r="K8382" s="104"/>
      <c r="L8382" s="104"/>
      <c r="M8382" s="104"/>
      <c r="N8382" s="104"/>
      <c r="O8382" s="104"/>
      <c r="P8382" s="104"/>
      <c r="Q8382" s="104"/>
      <c r="R8382" s="35"/>
    </row>
    <row r="8383" spans="1:18" s="34" customFormat="1" ht="31.2" thickBot="1" x14ac:dyDescent="0.35">
      <c r="A8383" s="127" t="s">
        <v>0</v>
      </c>
      <c r="B8383" s="127" t="s">
        <v>0</v>
      </c>
      <c r="C8383" s="127" t="s">
        <v>0</v>
      </c>
      <c r="D8383" s="127" t="s">
        <v>0</v>
      </c>
      <c r="E8383" s="127" t="s">
        <v>0</v>
      </c>
      <c r="F8383" s="127" t="s">
        <v>0</v>
      </c>
      <c r="G8383" s="127" t="s">
        <v>0</v>
      </c>
      <c r="H8383" s="29" t="s">
        <v>63</v>
      </c>
      <c r="I8383" s="124" t="s">
        <v>3013</v>
      </c>
      <c r="J8383" s="124" t="s">
        <v>2</v>
      </c>
      <c r="K8383" s="124" t="s">
        <v>3097</v>
      </c>
      <c r="L8383" s="124" t="s">
        <v>3097</v>
      </c>
      <c r="M8383" s="124" t="s">
        <v>3098</v>
      </c>
      <c r="N8383" s="124" t="s">
        <v>3099</v>
      </c>
      <c r="O8383" s="124" t="s">
        <v>3100</v>
      </c>
      <c r="P8383" s="124" t="s">
        <v>3097</v>
      </c>
      <c r="Q8383" s="126" t="s">
        <v>3101</v>
      </c>
      <c r="R8383" s="35"/>
    </row>
    <row r="8384" spans="1:18" s="38" customFormat="1" x14ac:dyDescent="0.3">
      <c r="A8384" s="128"/>
      <c r="B8384" s="128"/>
      <c r="C8384" s="128"/>
      <c r="D8384" s="128"/>
      <c r="E8384" s="128"/>
      <c r="F8384" s="128"/>
      <c r="G8384" s="128"/>
      <c r="H8384" s="10" t="s">
        <v>0</v>
      </c>
      <c r="I8384" s="103">
        <v>1</v>
      </c>
      <c r="J8384" s="103">
        <v>2</v>
      </c>
      <c r="K8384" s="103">
        <v>3</v>
      </c>
      <c r="L8384" s="103" t="s">
        <v>3</v>
      </c>
      <c r="M8384" s="103">
        <v>5</v>
      </c>
      <c r="N8384" s="103">
        <v>6</v>
      </c>
      <c r="O8384" s="103">
        <v>7</v>
      </c>
      <c r="P8384" s="103" t="s">
        <v>3102</v>
      </c>
      <c r="Q8384" s="103">
        <v>9</v>
      </c>
      <c r="R8384" s="35"/>
    </row>
    <row r="8385" spans="1:18" s="38" customFormat="1" x14ac:dyDescent="0.3">
      <c r="A8385" s="128"/>
      <c r="B8385" s="128"/>
      <c r="C8385" s="128"/>
      <c r="D8385" s="128"/>
      <c r="E8385" s="128"/>
      <c r="F8385" s="128"/>
      <c r="G8385" s="128"/>
      <c r="H8385" s="11" t="s">
        <v>101</v>
      </c>
      <c r="I8385" s="105">
        <f>SUM(I8381)</f>
        <v>11900699</v>
      </c>
      <c r="J8385" s="105">
        <f>SUM(J8381)</f>
        <v>10258458</v>
      </c>
      <c r="K8385" s="105">
        <f>SUM(K8381)</f>
        <v>0</v>
      </c>
      <c r="L8385" s="105">
        <f t="shared" si="2971"/>
        <v>2490632</v>
      </c>
      <c r="M8385" s="105">
        <f>SUM(M8381)</f>
        <v>702772</v>
      </c>
      <c r="N8385" s="105">
        <f t="shared" ref="N8385:O8385" si="2982">SUM(N8381)</f>
        <v>893880</v>
      </c>
      <c r="O8385" s="105">
        <f t="shared" si="2982"/>
        <v>893980</v>
      </c>
      <c r="P8385" s="105">
        <f t="shared" si="2974"/>
        <v>2490632</v>
      </c>
      <c r="Q8385" s="105">
        <f t="shared" si="2975"/>
        <v>24.278814613268388</v>
      </c>
      <c r="R8385" s="35"/>
    </row>
    <row r="8386" spans="1:18" s="38" customFormat="1" x14ac:dyDescent="0.3">
      <c r="A8386" s="128"/>
      <c r="B8386" s="128"/>
      <c r="C8386" s="128"/>
      <c r="D8386" s="128"/>
      <c r="E8386" s="128"/>
      <c r="F8386" s="128"/>
      <c r="G8386" s="128"/>
      <c r="H8386" s="12" t="s">
        <v>62</v>
      </c>
      <c r="I8386" s="105">
        <f>SUM(I8385)</f>
        <v>11900699</v>
      </c>
      <c r="J8386" s="105">
        <f>SUM(J8385)</f>
        <v>10258458</v>
      </c>
      <c r="K8386" s="105">
        <f>SUM(K8385)</f>
        <v>0</v>
      </c>
      <c r="L8386" s="105">
        <f t="shared" si="2971"/>
        <v>2490632</v>
      </c>
      <c r="M8386" s="105">
        <f>SUM(M8385)</f>
        <v>702772</v>
      </c>
      <c r="N8386" s="105">
        <f t="shared" ref="N8386:O8386" si="2983">SUM(N8385)</f>
        <v>893880</v>
      </c>
      <c r="O8386" s="105">
        <f t="shared" si="2983"/>
        <v>893980</v>
      </c>
      <c r="P8386" s="105">
        <f t="shared" si="2974"/>
        <v>2490632</v>
      </c>
      <c r="Q8386" s="105">
        <f t="shared" si="2975"/>
        <v>24.278814613268388</v>
      </c>
      <c r="R8386" s="35"/>
    </row>
    <row r="8387" spans="1:18" s="38" customFormat="1" x14ac:dyDescent="0.3">
      <c r="A8387" s="129"/>
      <c r="B8387" s="129"/>
      <c r="C8387" s="129"/>
      <c r="D8387" s="129"/>
      <c r="E8387" s="129"/>
      <c r="F8387" s="129"/>
      <c r="G8387" s="129"/>
      <c r="I8387" s="100"/>
      <c r="J8387" s="100"/>
      <c r="K8387" s="100"/>
      <c r="L8387" s="100"/>
      <c r="M8387" s="100"/>
      <c r="N8387" s="100"/>
      <c r="O8387" s="100"/>
      <c r="P8387" s="100"/>
      <c r="Q8387" s="100"/>
      <c r="R8387" s="35"/>
    </row>
    <row r="8388" spans="1:18" s="38" customFormat="1" ht="15" thickBot="1" x14ac:dyDescent="0.35">
      <c r="A8388" s="81" t="s">
        <v>0</v>
      </c>
      <c r="B8388" s="81" t="s">
        <v>0</v>
      </c>
      <c r="C8388" s="81" t="s">
        <v>0</v>
      </c>
      <c r="D8388" s="81" t="s">
        <v>0</v>
      </c>
      <c r="E8388" s="81" t="s">
        <v>0</v>
      </c>
      <c r="F8388" s="81" t="s">
        <v>0</v>
      </c>
      <c r="G8388" s="81" t="s">
        <v>0</v>
      </c>
      <c r="H8388" s="37" t="s">
        <v>0</v>
      </c>
      <c r="I8388" s="106"/>
      <c r="J8388" s="106"/>
      <c r="K8388" s="106"/>
      <c r="L8388" s="106"/>
      <c r="M8388" s="106"/>
      <c r="N8388" s="106"/>
      <c r="O8388" s="106"/>
      <c r="P8388" s="106"/>
      <c r="Q8388" s="106"/>
      <c r="R8388" s="35"/>
    </row>
    <row r="8389" spans="1:18" s="34" customFormat="1" ht="31.2" thickBot="1" x14ac:dyDescent="0.35">
      <c r="A8389" s="45" t="s">
        <v>112</v>
      </c>
      <c r="B8389" s="45" t="s">
        <v>113</v>
      </c>
      <c r="C8389" s="45" t="s">
        <v>114</v>
      </c>
      <c r="D8389" s="46" t="s">
        <v>0</v>
      </c>
      <c r="E8389" s="45" t="s">
        <v>3014</v>
      </c>
      <c r="F8389" s="45" t="s">
        <v>115</v>
      </c>
      <c r="G8389" s="45" t="s">
        <v>116</v>
      </c>
      <c r="H8389" s="29" t="s">
        <v>1</v>
      </c>
      <c r="I8389" s="124" t="s">
        <v>3013</v>
      </c>
      <c r="J8389" s="124" t="s">
        <v>2</v>
      </c>
      <c r="K8389" s="124" t="s">
        <v>3097</v>
      </c>
      <c r="L8389" s="124" t="s">
        <v>3097</v>
      </c>
      <c r="M8389" s="124" t="s">
        <v>3098</v>
      </c>
      <c r="N8389" s="124" t="s">
        <v>3099</v>
      </c>
      <c r="O8389" s="124" t="s">
        <v>3100</v>
      </c>
      <c r="P8389" s="124" t="s">
        <v>3097</v>
      </c>
      <c r="Q8389" s="126" t="s">
        <v>3101</v>
      </c>
      <c r="R8389" s="35"/>
    </row>
    <row r="8390" spans="1:18" s="38" customFormat="1" x14ac:dyDescent="0.3">
      <c r="A8390" s="50" t="s">
        <v>0</v>
      </c>
      <c r="B8390" s="50" t="s">
        <v>0</v>
      </c>
      <c r="C8390" s="50" t="s">
        <v>0</v>
      </c>
      <c r="D8390" s="51" t="s">
        <v>0</v>
      </c>
      <c r="E8390" s="51" t="s">
        <v>0</v>
      </c>
      <c r="F8390" s="86" t="s">
        <v>0</v>
      </c>
      <c r="G8390" s="87" t="s">
        <v>0</v>
      </c>
      <c r="H8390" s="8" t="s">
        <v>0</v>
      </c>
      <c r="I8390" s="103">
        <v>1</v>
      </c>
      <c r="J8390" s="103">
        <v>2</v>
      </c>
      <c r="K8390" s="103">
        <v>3</v>
      </c>
      <c r="L8390" s="103" t="s">
        <v>3</v>
      </c>
      <c r="M8390" s="103">
        <v>5</v>
      </c>
      <c r="N8390" s="103">
        <v>6</v>
      </c>
      <c r="O8390" s="103">
        <v>7</v>
      </c>
      <c r="P8390" s="103" t="s">
        <v>3102</v>
      </c>
      <c r="Q8390" s="103">
        <v>9</v>
      </c>
      <c r="R8390" s="35"/>
    </row>
    <row r="8391" spans="1:18" s="38" customFormat="1" x14ac:dyDescent="0.3">
      <c r="A8391" s="41">
        <v>35</v>
      </c>
      <c r="B8391" s="41" t="s">
        <v>154</v>
      </c>
      <c r="C8391" s="40" t="s">
        <v>1061</v>
      </c>
      <c r="D8391" s="40">
        <v>35020019</v>
      </c>
      <c r="E8391" s="52" t="s">
        <v>0</v>
      </c>
      <c r="F8391" s="52" t="s">
        <v>0</v>
      </c>
      <c r="G8391" s="52" t="s">
        <v>0</v>
      </c>
      <c r="H8391" s="16" t="s">
        <v>2025</v>
      </c>
      <c r="I8391" s="102"/>
      <c r="J8391" s="102"/>
      <c r="K8391" s="102"/>
      <c r="L8391" s="102">
        <f t="shared" si="2971"/>
        <v>0</v>
      </c>
      <c r="M8391" s="102">
        <v>0</v>
      </c>
      <c r="N8391" s="102"/>
      <c r="O8391" s="102"/>
      <c r="P8391" s="102">
        <f t="shared" si="2974"/>
        <v>0</v>
      </c>
      <c r="Q8391" s="102" t="str">
        <f t="shared" si="2975"/>
        <v>-</v>
      </c>
      <c r="R8391" s="35"/>
    </row>
    <row r="8392" spans="1:18" s="34" customFormat="1" ht="20.399999999999999" x14ac:dyDescent="0.3">
      <c r="A8392" s="43" t="s">
        <v>0</v>
      </c>
      <c r="B8392" s="43" t="s">
        <v>0</v>
      </c>
      <c r="C8392" s="43" t="s">
        <v>0</v>
      </c>
      <c r="D8392" s="49" t="s">
        <v>0</v>
      </c>
      <c r="E8392" s="49" t="s">
        <v>0</v>
      </c>
      <c r="F8392" s="49" t="s">
        <v>0</v>
      </c>
      <c r="G8392" s="49" t="s">
        <v>0</v>
      </c>
      <c r="H8392" s="21" t="s">
        <v>26</v>
      </c>
      <c r="I8392" s="112">
        <f>SUM(I8393,I8401,I8403)</f>
        <v>3392373</v>
      </c>
      <c r="J8392" s="112">
        <f>SUM(J8393,J8401,J8403)</f>
        <v>3286773</v>
      </c>
      <c r="K8392" s="112">
        <f>SUM(K8393,K8401,K8403)</f>
        <v>0</v>
      </c>
      <c r="L8392" s="112">
        <f t="shared" si="2971"/>
        <v>892148</v>
      </c>
      <c r="M8392" s="112">
        <f>SUM(M8393,M8401,M8403)</f>
        <v>259458</v>
      </c>
      <c r="N8392" s="112">
        <f t="shared" ref="N8392:O8392" si="2984">SUM(N8393,N8401,N8403)</f>
        <v>343445</v>
      </c>
      <c r="O8392" s="112">
        <f t="shared" si="2984"/>
        <v>289245</v>
      </c>
      <c r="P8392" s="112">
        <f t="shared" si="2974"/>
        <v>892148</v>
      </c>
      <c r="Q8392" s="112">
        <f t="shared" si="2975"/>
        <v>27.143584299858858</v>
      </c>
      <c r="R8392" s="35"/>
    </row>
    <row r="8393" spans="1:18" s="38" customFormat="1" x14ac:dyDescent="0.3">
      <c r="A8393" s="40">
        <v>35</v>
      </c>
      <c r="B8393" s="40" t="s">
        <v>154</v>
      </c>
      <c r="C8393" s="40" t="s">
        <v>1061</v>
      </c>
      <c r="D8393" s="40">
        <v>35020019</v>
      </c>
      <c r="E8393" s="52" t="s">
        <v>119</v>
      </c>
      <c r="F8393" s="52" t="s">
        <v>0</v>
      </c>
      <c r="G8393" s="52" t="s">
        <v>0</v>
      </c>
      <c r="H8393" s="16" t="s">
        <v>5</v>
      </c>
      <c r="I8393" s="104">
        <f>SUM(I8394,I8395)</f>
        <v>2837070</v>
      </c>
      <c r="J8393" s="104">
        <f>SUM(J8394,J8395)</f>
        <v>2819070</v>
      </c>
      <c r="K8393" s="104">
        <f>SUM(K8394,K8395)</f>
        <v>0</v>
      </c>
      <c r="L8393" s="104">
        <f t="shared" si="2971"/>
        <v>721651</v>
      </c>
      <c r="M8393" s="104">
        <f>SUM(M8394,M8395)</f>
        <v>235561</v>
      </c>
      <c r="N8393" s="104">
        <f t="shared" ref="N8393:O8393" si="2985">SUM(N8394,N8395)</f>
        <v>247545</v>
      </c>
      <c r="O8393" s="104">
        <f t="shared" si="2985"/>
        <v>238545</v>
      </c>
      <c r="P8393" s="104">
        <f t="shared" si="2974"/>
        <v>721651</v>
      </c>
      <c r="Q8393" s="104">
        <f t="shared" si="2975"/>
        <v>25.598903184383502</v>
      </c>
      <c r="R8393" s="35"/>
    </row>
    <row r="8394" spans="1:18" s="38" customFormat="1" x14ac:dyDescent="0.3">
      <c r="A8394" s="40">
        <v>35</v>
      </c>
      <c r="B8394" s="40" t="s">
        <v>154</v>
      </c>
      <c r="C8394" s="40" t="s">
        <v>1061</v>
      </c>
      <c r="D8394" s="40">
        <v>35020019</v>
      </c>
      <c r="E8394" s="88" t="s">
        <v>3015</v>
      </c>
      <c r="F8394" s="40"/>
      <c r="G8394" s="81" t="s">
        <v>3073</v>
      </c>
      <c r="H8394" s="36" t="s">
        <v>6</v>
      </c>
      <c r="I8394" s="102">
        <v>2627570</v>
      </c>
      <c r="J8394" s="102">
        <v>2609570</v>
      </c>
      <c r="K8394" s="102"/>
      <c r="L8394" s="102">
        <f t="shared" si="2971"/>
        <v>666911</v>
      </c>
      <c r="M8394" s="102">
        <v>220911</v>
      </c>
      <c r="N8394" s="102">
        <v>223000</v>
      </c>
      <c r="O8394" s="102">
        <v>223000</v>
      </c>
      <c r="P8394" s="102">
        <f t="shared" si="2974"/>
        <v>666911</v>
      </c>
      <c r="Q8394" s="102">
        <f t="shared" si="2975"/>
        <v>25.556356028004611</v>
      </c>
      <c r="R8394" s="35"/>
    </row>
    <row r="8395" spans="1:18" s="38" customFormat="1" x14ac:dyDescent="0.3">
      <c r="A8395" s="41">
        <v>35</v>
      </c>
      <c r="B8395" s="41" t="s">
        <v>154</v>
      </c>
      <c r="C8395" s="41" t="s">
        <v>1061</v>
      </c>
      <c r="D8395" s="41">
        <v>35020019</v>
      </c>
      <c r="E8395" s="41" t="s">
        <v>120</v>
      </c>
      <c r="F8395" s="40" t="s">
        <v>0</v>
      </c>
      <c r="G8395" s="81" t="s">
        <v>0</v>
      </c>
      <c r="H8395" s="16" t="s">
        <v>7</v>
      </c>
      <c r="I8395" s="104">
        <f>SUM(I8396:I8400)</f>
        <v>209500</v>
      </c>
      <c r="J8395" s="104">
        <f>SUM(J8396:J8400)</f>
        <v>209500</v>
      </c>
      <c r="K8395" s="104">
        <f>SUM(K8396:K8400)</f>
        <v>0</v>
      </c>
      <c r="L8395" s="104">
        <f t="shared" si="2971"/>
        <v>54740</v>
      </c>
      <c r="M8395" s="104">
        <f>SUM(M8396:M8400)</f>
        <v>14650</v>
      </c>
      <c r="N8395" s="104">
        <f t="shared" ref="N8395:O8395" si="2986">SUM(N8396:N8400)</f>
        <v>24545</v>
      </c>
      <c r="O8395" s="104">
        <f t="shared" si="2986"/>
        <v>15545</v>
      </c>
      <c r="P8395" s="104">
        <f t="shared" si="2974"/>
        <v>54740</v>
      </c>
      <c r="Q8395" s="104">
        <f t="shared" si="2975"/>
        <v>26.128878281622914</v>
      </c>
      <c r="R8395" s="35"/>
    </row>
    <row r="8396" spans="1:18" s="38" customFormat="1" x14ac:dyDescent="0.3">
      <c r="A8396" s="40">
        <v>35</v>
      </c>
      <c r="B8396" s="40" t="s">
        <v>154</v>
      </c>
      <c r="C8396" s="40" t="s">
        <v>1061</v>
      </c>
      <c r="D8396" s="40">
        <v>35020019</v>
      </c>
      <c r="E8396" s="88" t="s">
        <v>3016</v>
      </c>
      <c r="F8396" s="40" t="s">
        <v>2916</v>
      </c>
      <c r="G8396" s="81" t="s">
        <v>3073</v>
      </c>
      <c r="H8396" s="36" t="s">
        <v>9</v>
      </c>
      <c r="I8396" s="102">
        <v>39000</v>
      </c>
      <c r="J8396" s="102">
        <v>39000</v>
      </c>
      <c r="K8396" s="102"/>
      <c r="L8396" s="102">
        <f t="shared" si="2971"/>
        <v>10495</v>
      </c>
      <c r="M8396" s="102">
        <v>3405</v>
      </c>
      <c r="N8396" s="102">
        <v>3545</v>
      </c>
      <c r="O8396" s="102">
        <v>3545</v>
      </c>
      <c r="P8396" s="102">
        <f t="shared" si="2974"/>
        <v>10495</v>
      </c>
      <c r="Q8396" s="102">
        <f t="shared" si="2975"/>
        <v>26.910256410256412</v>
      </c>
      <c r="R8396" s="35"/>
    </row>
    <row r="8397" spans="1:18" s="38" customFormat="1" x14ac:dyDescent="0.3">
      <c r="A8397" s="40">
        <v>35</v>
      </c>
      <c r="B8397" s="40" t="s">
        <v>154</v>
      </c>
      <c r="C8397" s="40" t="s">
        <v>1061</v>
      </c>
      <c r="D8397" s="40">
        <v>35020019</v>
      </c>
      <c r="E8397" s="88" t="s">
        <v>3016</v>
      </c>
      <c r="F8397" s="40" t="s">
        <v>2917</v>
      </c>
      <c r="G8397" s="81" t="s">
        <v>3073</v>
      </c>
      <c r="H8397" s="36" t="s">
        <v>12</v>
      </c>
      <c r="I8397" s="102">
        <v>131000</v>
      </c>
      <c r="J8397" s="102">
        <v>131000</v>
      </c>
      <c r="K8397" s="102"/>
      <c r="L8397" s="102">
        <f t="shared" si="2971"/>
        <v>35245</v>
      </c>
      <c r="M8397" s="102">
        <v>11245</v>
      </c>
      <c r="N8397" s="102">
        <v>12000</v>
      </c>
      <c r="O8397" s="102">
        <v>12000</v>
      </c>
      <c r="P8397" s="102">
        <f t="shared" si="2974"/>
        <v>35245</v>
      </c>
      <c r="Q8397" s="102">
        <f t="shared" si="2975"/>
        <v>26.904580152671752</v>
      </c>
      <c r="R8397" s="35"/>
    </row>
    <row r="8398" spans="1:18" s="38" customFormat="1" x14ac:dyDescent="0.3">
      <c r="A8398" s="40">
        <v>35</v>
      </c>
      <c r="B8398" s="40" t="s">
        <v>154</v>
      </c>
      <c r="C8398" s="40" t="s">
        <v>1061</v>
      </c>
      <c r="D8398" s="40">
        <v>35020019</v>
      </c>
      <c r="E8398" s="88" t="s">
        <v>3016</v>
      </c>
      <c r="F8398" s="40" t="s">
        <v>2918</v>
      </c>
      <c r="G8398" s="81" t="s">
        <v>3073</v>
      </c>
      <c r="H8398" s="36" t="s">
        <v>10</v>
      </c>
      <c r="I8398" s="102">
        <v>30500</v>
      </c>
      <c r="J8398" s="102">
        <v>30500</v>
      </c>
      <c r="K8398" s="102"/>
      <c r="L8398" s="102">
        <f t="shared" si="2971"/>
        <v>0</v>
      </c>
      <c r="M8398" s="102">
        <v>0</v>
      </c>
      <c r="N8398" s="102"/>
      <c r="O8398" s="102"/>
      <c r="P8398" s="102">
        <f t="shared" si="2974"/>
        <v>0</v>
      </c>
      <c r="Q8398" s="102">
        <f t="shared" si="2975"/>
        <v>0</v>
      </c>
      <c r="R8398" s="35"/>
    </row>
    <row r="8399" spans="1:18" s="38" customFormat="1" x14ac:dyDescent="0.3">
      <c r="A8399" s="40">
        <v>35</v>
      </c>
      <c r="B8399" s="40" t="s">
        <v>154</v>
      </c>
      <c r="C8399" s="40" t="s">
        <v>1061</v>
      </c>
      <c r="D8399" s="40">
        <v>35020019</v>
      </c>
      <c r="E8399" s="88" t="s">
        <v>3016</v>
      </c>
      <c r="F8399" s="40" t="s">
        <v>2919</v>
      </c>
      <c r="G8399" s="81" t="s">
        <v>3073</v>
      </c>
      <c r="H8399" s="36" t="s">
        <v>8</v>
      </c>
      <c r="I8399" s="102">
        <v>0</v>
      </c>
      <c r="J8399" s="102">
        <v>0</v>
      </c>
      <c r="K8399" s="102"/>
      <c r="L8399" s="102">
        <f t="shared" si="2971"/>
        <v>0</v>
      </c>
      <c r="M8399" s="102">
        <v>0</v>
      </c>
      <c r="N8399" s="102"/>
      <c r="O8399" s="102"/>
      <c r="P8399" s="102">
        <f t="shared" si="2974"/>
        <v>0</v>
      </c>
      <c r="Q8399" s="102" t="str">
        <f t="shared" si="2975"/>
        <v>-</v>
      </c>
      <c r="R8399" s="35"/>
    </row>
    <row r="8400" spans="1:18" s="38" customFormat="1" x14ac:dyDescent="0.3">
      <c r="A8400" s="40">
        <v>35</v>
      </c>
      <c r="B8400" s="40" t="s">
        <v>154</v>
      </c>
      <c r="C8400" s="40" t="s">
        <v>1061</v>
      </c>
      <c r="D8400" s="40">
        <v>35020019</v>
      </c>
      <c r="E8400" s="88" t="s">
        <v>3016</v>
      </c>
      <c r="F8400" s="40" t="s">
        <v>2920</v>
      </c>
      <c r="G8400" s="81" t="s">
        <v>3073</v>
      </c>
      <c r="H8400" s="36" t="s">
        <v>11</v>
      </c>
      <c r="I8400" s="102">
        <v>9000</v>
      </c>
      <c r="J8400" s="102">
        <v>9000</v>
      </c>
      <c r="K8400" s="102"/>
      <c r="L8400" s="102">
        <f t="shared" si="2971"/>
        <v>9000</v>
      </c>
      <c r="M8400" s="102">
        <v>0</v>
      </c>
      <c r="N8400" s="102">
        <v>9000</v>
      </c>
      <c r="O8400" s="102"/>
      <c r="P8400" s="102">
        <f t="shared" si="2974"/>
        <v>9000</v>
      </c>
      <c r="Q8400" s="102">
        <f t="shared" si="2975"/>
        <v>100</v>
      </c>
      <c r="R8400" s="35"/>
    </row>
    <row r="8401" spans="1:18" s="38" customFormat="1" x14ac:dyDescent="0.3">
      <c r="A8401" s="40">
        <v>35</v>
      </c>
      <c r="B8401" s="40" t="s">
        <v>154</v>
      </c>
      <c r="C8401" s="40" t="s">
        <v>1061</v>
      </c>
      <c r="D8401" s="40">
        <v>35020019</v>
      </c>
      <c r="E8401" s="52" t="s">
        <v>124</v>
      </c>
      <c r="F8401" s="52" t="s">
        <v>0</v>
      </c>
      <c r="G8401" s="52" t="s">
        <v>0</v>
      </c>
      <c r="H8401" s="16" t="s">
        <v>14</v>
      </c>
      <c r="I8401" s="104">
        <f>SUM(I8402)</f>
        <v>282500</v>
      </c>
      <c r="J8401" s="104">
        <f>SUM(J8402)</f>
        <v>280000</v>
      </c>
      <c r="K8401" s="104">
        <f>SUM(K8402)</f>
        <v>0</v>
      </c>
      <c r="L8401" s="104">
        <f t="shared" si="2971"/>
        <v>74197</v>
      </c>
      <c r="M8401" s="104">
        <f>SUM(M8402)</f>
        <v>23197</v>
      </c>
      <c r="N8401" s="104">
        <f t="shared" ref="N8401:O8401" si="2987">SUM(N8402)</f>
        <v>26000</v>
      </c>
      <c r="O8401" s="104">
        <f t="shared" si="2987"/>
        <v>25000</v>
      </c>
      <c r="P8401" s="104">
        <f t="shared" si="2974"/>
        <v>74197</v>
      </c>
      <c r="Q8401" s="104">
        <f t="shared" si="2975"/>
        <v>26.498928571428571</v>
      </c>
      <c r="R8401" s="35"/>
    </row>
    <row r="8402" spans="1:18" s="38" customFormat="1" x14ac:dyDescent="0.3">
      <c r="A8402" s="40">
        <v>35</v>
      </c>
      <c r="B8402" s="40" t="s">
        <v>154</v>
      </c>
      <c r="C8402" s="40" t="s">
        <v>1061</v>
      </c>
      <c r="D8402" s="40">
        <v>35020019</v>
      </c>
      <c r="E8402" s="88" t="s">
        <v>3017</v>
      </c>
      <c r="F8402" s="40"/>
      <c r="G8402" s="81" t="s">
        <v>3073</v>
      </c>
      <c r="H8402" s="36" t="s">
        <v>15</v>
      </c>
      <c r="I8402" s="102">
        <v>282500</v>
      </c>
      <c r="J8402" s="102">
        <v>280000</v>
      </c>
      <c r="K8402" s="102"/>
      <c r="L8402" s="102">
        <f t="shared" si="2971"/>
        <v>74197</v>
      </c>
      <c r="M8402" s="102">
        <v>23197</v>
      </c>
      <c r="N8402" s="102">
        <v>26000</v>
      </c>
      <c r="O8402" s="102">
        <v>25000</v>
      </c>
      <c r="P8402" s="102">
        <f t="shared" si="2974"/>
        <v>74197</v>
      </c>
      <c r="Q8402" s="102">
        <f t="shared" si="2975"/>
        <v>26.498928571428571</v>
      </c>
      <c r="R8402" s="35"/>
    </row>
    <row r="8403" spans="1:18" s="38" customFormat="1" x14ac:dyDescent="0.3">
      <c r="A8403" s="40">
        <v>35</v>
      </c>
      <c r="B8403" s="40" t="s">
        <v>154</v>
      </c>
      <c r="C8403" s="40" t="s">
        <v>1061</v>
      </c>
      <c r="D8403" s="40">
        <v>35020019</v>
      </c>
      <c r="E8403" s="52" t="s">
        <v>125</v>
      </c>
      <c r="F8403" s="52" t="s">
        <v>0</v>
      </c>
      <c r="G8403" s="52" t="s">
        <v>0</v>
      </c>
      <c r="H8403" s="16" t="s">
        <v>16</v>
      </c>
      <c r="I8403" s="104">
        <f>SUM(I8404:I8412)</f>
        <v>272803</v>
      </c>
      <c r="J8403" s="104">
        <f>SUM(J8404:J8412)</f>
        <v>187703</v>
      </c>
      <c r="K8403" s="104">
        <f>SUM(K8404:K8412)</f>
        <v>0</v>
      </c>
      <c r="L8403" s="104">
        <f t="shared" si="2971"/>
        <v>96300</v>
      </c>
      <c r="M8403" s="104">
        <f>SUM(M8404:M8412)</f>
        <v>700</v>
      </c>
      <c r="N8403" s="104">
        <f t="shared" ref="N8403:O8403" si="2988">SUM(N8404:N8412)</f>
        <v>69900</v>
      </c>
      <c r="O8403" s="104">
        <f t="shared" si="2988"/>
        <v>25700</v>
      </c>
      <c r="P8403" s="104">
        <f t="shared" si="2974"/>
        <v>96300</v>
      </c>
      <c r="Q8403" s="104">
        <f t="shared" si="2975"/>
        <v>51.304454377394073</v>
      </c>
      <c r="R8403" s="35"/>
    </row>
    <row r="8404" spans="1:18" s="38" customFormat="1" x14ac:dyDescent="0.3">
      <c r="A8404" s="40">
        <v>35</v>
      </c>
      <c r="B8404" s="40" t="s">
        <v>154</v>
      </c>
      <c r="C8404" s="40" t="s">
        <v>1061</v>
      </c>
      <c r="D8404" s="40">
        <v>35020019</v>
      </c>
      <c r="E8404" s="88" t="s">
        <v>3018</v>
      </c>
      <c r="F8404" s="40"/>
      <c r="G8404" s="81" t="s">
        <v>3073</v>
      </c>
      <c r="H8404" s="36" t="s">
        <v>17</v>
      </c>
      <c r="I8404" s="102">
        <v>28000</v>
      </c>
      <c r="J8404" s="102">
        <v>0</v>
      </c>
      <c r="K8404" s="102"/>
      <c r="L8404" s="102">
        <f t="shared" si="2971"/>
        <v>0</v>
      </c>
      <c r="M8404" s="102">
        <v>0</v>
      </c>
      <c r="N8404" s="102"/>
      <c r="O8404" s="102"/>
      <c r="P8404" s="102">
        <f t="shared" si="2974"/>
        <v>0</v>
      </c>
      <c r="Q8404" s="102" t="str">
        <f t="shared" si="2975"/>
        <v>-</v>
      </c>
      <c r="R8404" s="35"/>
    </row>
    <row r="8405" spans="1:18" s="38" customFormat="1" x14ac:dyDescent="0.3">
      <c r="A8405" s="40">
        <v>35</v>
      </c>
      <c r="B8405" s="40" t="s">
        <v>154</v>
      </c>
      <c r="C8405" s="40" t="s">
        <v>1061</v>
      </c>
      <c r="D8405" s="40">
        <v>35020019</v>
      </c>
      <c r="E8405" s="88" t="s">
        <v>3031</v>
      </c>
      <c r="F8405" s="40"/>
      <c r="G8405" s="81" t="s">
        <v>3073</v>
      </c>
      <c r="H8405" s="36" t="s">
        <v>18</v>
      </c>
      <c r="I8405" s="102">
        <v>16500</v>
      </c>
      <c r="J8405" s="102">
        <v>16500</v>
      </c>
      <c r="K8405" s="102"/>
      <c r="L8405" s="102">
        <f t="shared" si="2971"/>
        <v>7000</v>
      </c>
      <c r="M8405" s="102">
        <v>0</v>
      </c>
      <c r="N8405" s="102">
        <v>3500</v>
      </c>
      <c r="O8405" s="102">
        <v>3500</v>
      </c>
      <c r="P8405" s="102">
        <f t="shared" si="2974"/>
        <v>7000</v>
      </c>
      <c r="Q8405" s="102">
        <f t="shared" si="2975"/>
        <v>42.424242424242422</v>
      </c>
      <c r="R8405" s="35"/>
    </row>
    <row r="8406" spans="1:18" s="38" customFormat="1" x14ac:dyDescent="0.3">
      <c r="A8406" s="40">
        <v>35</v>
      </c>
      <c r="B8406" s="40" t="s">
        <v>154</v>
      </c>
      <c r="C8406" s="40" t="s">
        <v>1061</v>
      </c>
      <c r="D8406" s="40">
        <v>35020019</v>
      </c>
      <c r="E8406" s="88" t="s">
        <v>3032</v>
      </c>
      <c r="F8406" s="40"/>
      <c r="G8406" s="81" t="s">
        <v>3073</v>
      </c>
      <c r="H8406" s="36" t="s">
        <v>19</v>
      </c>
      <c r="I8406" s="102">
        <v>11250</v>
      </c>
      <c r="J8406" s="102">
        <v>11250</v>
      </c>
      <c r="K8406" s="102"/>
      <c r="L8406" s="102">
        <f t="shared" si="2971"/>
        <v>4000</v>
      </c>
      <c r="M8406" s="102">
        <v>0</v>
      </c>
      <c r="N8406" s="102">
        <v>2000</v>
      </c>
      <c r="O8406" s="102">
        <v>2000</v>
      </c>
      <c r="P8406" s="102">
        <f t="shared" si="2974"/>
        <v>4000</v>
      </c>
      <c r="Q8406" s="102">
        <f t="shared" si="2975"/>
        <v>35.555555555555557</v>
      </c>
      <c r="R8406" s="35"/>
    </row>
    <row r="8407" spans="1:18" s="38" customFormat="1" x14ac:dyDescent="0.3">
      <c r="A8407" s="40">
        <v>35</v>
      </c>
      <c r="B8407" s="40" t="s">
        <v>154</v>
      </c>
      <c r="C8407" s="40" t="s">
        <v>1061</v>
      </c>
      <c r="D8407" s="40">
        <v>35020019</v>
      </c>
      <c r="E8407" s="88" t="s">
        <v>3026</v>
      </c>
      <c r="F8407" s="40"/>
      <c r="G8407" s="81" t="s">
        <v>3073</v>
      </c>
      <c r="H8407" s="36" t="s">
        <v>20</v>
      </c>
      <c r="I8407" s="102">
        <v>4000</v>
      </c>
      <c r="J8407" s="102">
        <v>0</v>
      </c>
      <c r="K8407" s="102"/>
      <c r="L8407" s="102">
        <f t="shared" si="2971"/>
        <v>0</v>
      </c>
      <c r="M8407" s="102">
        <v>0</v>
      </c>
      <c r="N8407" s="102"/>
      <c r="O8407" s="102"/>
      <c r="P8407" s="102">
        <f t="shared" si="2974"/>
        <v>0</v>
      </c>
      <c r="Q8407" s="102" t="str">
        <f t="shared" si="2975"/>
        <v>-</v>
      </c>
      <c r="R8407" s="35"/>
    </row>
    <row r="8408" spans="1:18" s="38" customFormat="1" x14ac:dyDescent="0.3">
      <c r="A8408" s="40">
        <v>35</v>
      </c>
      <c r="B8408" s="40" t="s">
        <v>154</v>
      </c>
      <c r="C8408" s="40" t="s">
        <v>1061</v>
      </c>
      <c r="D8408" s="40">
        <v>35020019</v>
      </c>
      <c r="E8408" s="88" t="s">
        <v>3033</v>
      </c>
      <c r="F8408" s="40"/>
      <c r="G8408" s="81" t="s">
        <v>3073</v>
      </c>
      <c r="H8408" s="36" t="s">
        <v>21</v>
      </c>
      <c r="I8408" s="102">
        <v>1500</v>
      </c>
      <c r="J8408" s="102">
        <v>0</v>
      </c>
      <c r="K8408" s="102"/>
      <c r="L8408" s="102">
        <f t="shared" si="2971"/>
        <v>0</v>
      </c>
      <c r="M8408" s="102">
        <v>0</v>
      </c>
      <c r="N8408" s="102"/>
      <c r="O8408" s="102"/>
      <c r="P8408" s="102">
        <f t="shared" si="2974"/>
        <v>0</v>
      </c>
      <c r="Q8408" s="102" t="str">
        <f t="shared" si="2975"/>
        <v>-</v>
      </c>
      <c r="R8408" s="35"/>
    </row>
    <row r="8409" spans="1:18" s="38" customFormat="1" x14ac:dyDescent="0.3">
      <c r="A8409" s="40">
        <v>35</v>
      </c>
      <c r="B8409" s="40" t="s">
        <v>154</v>
      </c>
      <c r="C8409" s="40" t="s">
        <v>1061</v>
      </c>
      <c r="D8409" s="40">
        <v>35020019</v>
      </c>
      <c r="E8409" s="88" t="s">
        <v>3034</v>
      </c>
      <c r="F8409" s="40"/>
      <c r="G8409" s="81" t="s">
        <v>3073</v>
      </c>
      <c r="H8409" s="36" t="s">
        <v>22</v>
      </c>
      <c r="I8409" s="102">
        <v>3000</v>
      </c>
      <c r="J8409" s="102">
        <v>0</v>
      </c>
      <c r="K8409" s="102"/>
      <c r="L8409" s="102">
        <f t="shared" si="2971"/>
        <v>0</v>
      </c>
      <c r="M8409" s="102">
        <v>0</v>
      </c>
      <c r="N8409" s="102"/>
      <c r="O8409" s="102"/>
      <c r="P8409" s="102">
        <f t="shared" si="2974"/>
        <v>0</v>
      </c>
      <c r="Q8409" s="102" t="str">
        <f t="shared" si="2975"/>
        <v>-</v>
      </c>
      <c r="R8409" s="35"/>
    </row>
    <row r="8410" spans="1:18" s="38" customFormat="1" x14ac:dyDescent="0.3">
      <c r="A8410" s="40">
        <v>35</v>
      </c>
      <c r="B8410" s="40" t="s">
        <v>154</v>
      </c>
      <c r="C8410" s="40" t="s">
        <v>1061</v>
      </c>
      <c r="D8410" s="40">
        <v>35020019</v>
      </c>
      <c r="E8410" s="88" t="s">
        <v>3035</v>
      </c>
      <c r="F8410" s="40"/>
      <c r="G8410" s="81" t="s">
        <v>3073</v>
      </c>
      <c r="H8410" s="36" t="s">
        <v>23</v>
      </c>
      <c r="I8410" s="102">
        <v>22600</v>
      </c>
      <c r="J8410" s="102">
        <v>22500</v>
      </c>
      <c r="K8410" s="102"/>
      <c r="L8410" s="102">
        <f t="shared" si="2971"/>
        <v>7000</v>
      </c>
      <c r="M8410" s="102">
        <v>0</v>
      </c>
      <c r="N8410" s="102">
        <v>3000</v>
      </c>
      <c r="O8410" s="102">
        <v>4000</v>
      </c>
      <c r="P8410" s="102">
        <f t="shared" si="2974"/>
        <v>7000</v>
      </c>
      <c r="Q8410" s="102">
        <f t="shared" si="2975"/>
        <v>31.111111111111111</v>
      </c>
      <c r="R8410" s="35"/>
    </row>
    <row r="8411" spans="1:18" s="38" customFormat="1" x14ac:dyDescent="0.3">
      <c r="A8411" s="40">
        <v>35</v>
      </c>
      <c r="B8411" s="40" t="s">
        <v>154</v>
      </c>
      <c r="C8411" s="40" t="s">
        <v>1061</v>
      </c>
      <c r="D8411" s="40">
        <v>35020019</v>
      </c>
      <c r="E8411" s="88" t="s">
        <v>3036</v>
      </c>
      <c r="F8411" s="40"/>
      <c r="G8411" s="81" t="s">
        <v>3073</v>
      </c>
      <c r="H8411" s="36" t="s">
        <v>24</v>
      </c>
      <c r="I8411" s="102">
        <v>5000</v>
      </c>
      <c r="J8411" s="102">
        <v>0</v>
      </c>
      <c r="K8411" s="102"/>
      <c r="L8411" s="102">
        <f t="shared" si="2971"/>
        <v>0</v>
      </c>
      <c r="M8411" s="102">
        <v>0</v>
      </c>
      <c r="N8411" s="102"/>
      <c r="O8411" s="102"/>
      <c r="P8411" s="102">
        <f t="shared" si="2974"/>
        <v>0</v>
      </c>
      <c r="Q8411" s="102" t="str">
        <f t="shared" si="2975"/>
        <v>-</v>
      </c>
      <c r="R8411" s="35"/>
    </row>
    <row r="8412" spans="1:18" s="38" customFormat="1" x14ac:dyDescent="0.3">
      <c r="A8412" s="41">
        <v>35</v>
      </c>
      <c r="B8412" s="41" t="s">
        <v>154</v>
      </c>
      <c r="C8412" s="41" t="s">
        <v>1061</v>
      </c>
      <c r="D8412" s="41">
        <v>35020019</v>
      </c>
      <c r="E8412" s="41" t="s">
        <v>127</v>
      </c>
      <c r="F8412" s="40" t="s">
        <v>0</v>
      </c>
      <c r="G8412" s="81" t="s">
        <v>0</v>
      </c>
      <c r="H8412" s="16" t="s">
        <v>25</v>
      </c>
      <c r="I8412" s="104">
        <f>SUM(I8413:I8415)</f>
        <v>180953</v>
      </c>
      <c r="J8412" s="104">
        <f>SUM(J8413:J8415)</f>
        <v>137453</v>
      </c>
      <c r="K8412" s="104">
        <f>SUM(K8413:K8415)</f>
        <v>0</v>
      </c>
      <c r="L8412" s="104">
        <f t="shared" si="2971"/>
        <v>78300</v>
      </c>
      <c r="M8412" s="104">
        <f>SUM(M8413:M8415)</f>
        <v>700</v>
      </c>
      <c r="N8412" s="104">
        <f t="shared" ref="N8412:O8412" si="2989">SUM(N8413:N8415)</f>
        <v>61400</v>
      </c>
      <c r="O8412" s="104">
        <f t="shared" si="2989"/>
        <v>16200</v>
      </c>
      <c r="P8412" s="104">
        <f t="shared" si="2974"/>
        <v>78300</v>
      </c>
      <c r="Q8412" s="104">
        <f t="shared" si="2975"/>
        <v>56.964926192953222</v>
      </c>
      <c r="R8412" s="35"/>
    </row>
    <row r="8413" spans="1:18" s="38" customFormat="1" x14ac:dyDescent="0.3">
      <c r="A8413" s="40">
        <v>35</v>
      </c>
      <c r="B8413" s="40" t="s">
        <v>154</v>
      </c>
      <c r="C8413" s="40" t="s">
        <v>1061</v>
      </c>
      <c r="D8413" s="40">
        <v>35020019</v>
      </c>
      <c r="E8413" s="88" t="s">
        <v>3019</v>
      </c>
      <c r="F8413" s="40"/>
      <c r="G8413" s="81" t="s">
        <v>3073</v>
      </c>
      <c r="H8413" s="36" t="s">
        <v>25</v>
      </c>
      <c r="I8413" s="102">
        <v>166453</v>
      </c>
      <c r="J8413" s="102">
        <v>123453</v>
      </c>
      <c r="K8413" s="102"/>
      <c r="L8413" s="102">
        <f t="shared" si="2971"/>
        <v>75000</v>
      </c>
      <c r="M8413" s="102">
        <v>0</v>
      </c>
      <c r="N8413" s="102">
        <v>60000</v>
      </c>
      <c r="O8413" s="102">
        <v>15000</v>
      </c>
      <c r="P8413" s="102">
        <f t="shared" si="2974"/>
        <v>75000</v>
      </c>
      <c r="Q8413" s="102">
        <f t="shared" si="2975"/>
        <v>60.751865082258028</v>
      </c>
      <c r="R8413" s="35"/>
    </row>
    <row r="8414" spans="1:18" s="38" customFormat="1" x14ac:dyDescent="0.3">
      <c r="A8414" s="40">
        <v>35</v>
      </c>
      <c r="B8414" s="40" t="s">
        <v>154</v>
      </c>
      <c r="C8414" s="40" t="s">
        <v>1061</v>
      </c>
      <c r="D8414" s="40">
        <v>35020019</v>
      </c>
      <c r="E8414" s="88" t="s">
        <v>3019</v>
      </c>
      <c r="F8414" s="40" t="s">
        <v>2921</v>
      </c>
      <c r="G8414" s="81" t="s">
        <v>3073</v>
      </c>
      <c r="H8414" s="36" t="s">
        <v>135</v>
      </c>
      <c r="I8414" s="102">
        <v>7500</v>
      </c>
      <c r="J8414" s="102">
        <v>7000</v>
      </c>
      <c r="K8414" s="102"/>
      <c r="L8414" s="102">
        <f t="shared" si="2971"/>
        <v>2100</v>
      </c>
      <c r="M8414" s="102">
        <v>700</v>
      </c>
      <c r="N8414" s="102">
        <v>800</v>
      </c>
      <c r="O8414" s="102">
        <v>600</v>
      </c>
      <c r="P8414" s="102">
        <f t="shared" si="2974"/>
        <v>2100</v>
      </c>
      <c r="Q8414" s="102">
        <f t="shared" si="2975"/>
        <v>30</v>
      </c>
      <c r="R8414" s="35"/>
    </row>
    <row r="8415" spans="1:18" s="38" customFormat="1" ht="20.399999999999999" x14ac:dyDescent="0.3">
      <c r="A8415" s="40">
        <v>35</v>
      </c>
      <c r="B8415" s="40" t="s">
        <v>154</v>
      </c>
      <c r="C8415" s="40" t="s">
        <v>1061</v>
      </c>
      <c r="D8415" s="40">
        <v>35020019</v>
      </c>
      <c r="E8415" s="88" t="s">
        <v>3019</v>
      </c>
      <c r="F8415" s="40" t="s">
        <v>2922</v>
      </c>
      <c r="G8415" s="81" t="s">
        <v>3073</v>
      </c>
      <c r="H8415" s="36" t="s">
        <v>141</v>
      </c>
      <c r="I8415" s="102">
        <v>7000</v>
      </c>
      <c r="J8415" s="102">
        <v>7000</v>
      </c>
      <c r="K8415" s="102"/>
      <c r="L8415" s="102">
        <f t="shared" si="2971"/>
        <v>1200</v>
      </c>
      <c r="M8415" s="102">
        <v>0</v>
      </c>
      <c r="N8415" s="102">
        <v>600</v>
      </c>
      <c r="O8415" s="102">
        <v>600</v>
      </c>
      <c r="P8415" s="102">
        <f t="shared" si="2974"/>
        <v>1200</v>
      </c>
      <c r="Q8415" s="102">
        <f t="shared" si="2975"/>
        <v>17.142857142857142</v>
      </c>
      <c r="R8415" s="35"/>
    </row>
    <row r="8416" spans="1:18" s="34" customFormat="1" ht="20.399999999999999" x14ac:dyDescent="0.3">
      <c r="A8416" s="43" t="s">
        <v>0</v>
      </c>
      <c r="B8416" s="43" t="s">
        <v>0</v>
      </c>
      <c r="C8416" s="43" t="s">
        <v>0</v>
      </c>
      <c r="D8416" s="49" t="s">
        <v>0</v>
      </c>
      <c r="E8416" s="49" t="s">
        <v>0</v>
      </c>
      <c r="F8416" s="49" t="s">
        <v>0</v>
      </c>
      <c r="G8416" s="49" t="s">
        <v>0</v>
      </c>
      <c r="H8416" s="21" t="s">
        <v>35</v>
      </c>
      <c r="I8416" s="112">
        <f>SUM(I8417)</f>
        <v>1000</v>
      </c>
      <c r="J8416" s="112">
        <f>SUM(J8417)</f>
        <v>0</v>
      </c>
      <c r="K8416" s="112">
        <f>SUM(K8417)</f>
        <v>0</v>
      </c>
      <c r="L8416" s="112">
        <f t="shared" ref="L8416:L8476" si="2990">SUM(M8416:O8416)</f>
        <v>0</v>
      </c>
      <c r="M8416" s="112">
        <f>SUM(M8417)</f>
        <v>0</v>
      </c>
      <c r="N8416" s="112">
        <f t="shared" ref="N8416:O8416" si="2991">SUM(N8417)</f>
        <v>0</v>
      </c>
      <c r="O8416" s="112">
        <f t="shared" si="2991"/>
        <v>0</v>
      </c>
      <c r="P8416" s="112">
        <f t="shared" si="2974"/>
        <v>0</v>
      </c>
      <c r="Q8416" s="112" t="str">
        <f t="shared" si="2975"/>
        <v>-</v>
      </c>
      <c r="R8416" s="35"/>
    </row>
    <row r="8417" spans="1:18" s="38" customFormat="1" x14ac:dyDescent="0.3">
      <c r="A8417" s="40">
        <v>35</v>
      </c>
      <c r="B8417" s="40" t="s">
        <v>154</v>
      </c>
      <c r="C8417" s="40" t="s">
        <v>1061</v>
      </c>
      <c r="D8417" s="40">
        <v>35020019</v>
      </c>
      <c r="E8417" s="52" t="s">
        <v>142</v>
      </c>
      <c r="F8417" s="52" t="s">
        <v>0</v>
      </c>
      <c r="G8417" s="52" t="s">
        <v>0</v>
      </c>
      <c r="H8417" s="16" t="s">
        <v>27</v>
      </c>
      <c r="I8417" s="104">
        <f>SUM(I8418:I8420)</f>
        <v>1000</v>
      </c>
      <c r="J8417" s="104">
        <f>SUM(J8418:J8420)</f>
        <v>0</v>
      </c>
      <c r="K8417" s="104">
        <f>SUM(K8418:K8420)</f>
        <v>0</v>
      </c>
      <c r="L8417" s="104">
        <f t="shared" si="2990"/>
        <v>0</v>
      </c>
      <c r="M8417" s="104">
        <f>SUM(M8418:M8420)</f>
        <v>0</v>
      </c>
      <c r="N8417" s="104">
        <f t="shared" ref="N8417:O8417" si="2992">SUM(N8418:N8420)</f>
        <v>0</v>
      </c>
      <c r="O8417" s="104">
        <f t="shared" si="2992"/>
        <v>0</v>
      </c>
      <c r="P8417" s="104">
        <f t="shared" si="2974"/>
        <v>0</v>
      </c>
      <c r="Q8417" s="104" t="str">
        <f t="shared" si="2975"/>
        <v>-</v>
      </c>
      <c r="R8417" s="35"/>
    </row>
    <row r="8418" spans="1:18" s="38" customFormat="1" x14ac:dyDescent="0.3">
      <c r="A8418" s="40">
        <v>35</v>
      </c>
      <c r="B8418" s="40" t="s">
        <v>154</v>
      </c>
      <c r="C8418" s="40" t="s">
        <v>1061</v>
      </c>
      <c r="D8418" s="40">
        <v>35020019</v>
      </c>
      <c r="E8418" s="88" t="s">
        <v>3023</v>
      </c>
      <c r="F8418" s="40"/>
      <c r="G8418" s="81" t="s">
        <v>3073</v>
      </c>
      <c r="H8418" s="36" t="s">
        <v>29</v>
      </c>
      <c r="I8418" s="102">
        <v>200</v>
      </c>
      <c r="J8418" s="102">
        <v>0</v>
      </c>
      <c r="K8418" s="102"/>
      <c r="L8418" s="102">
        <f t="shared" si="2990"/>
        <v>0</v>
      </c>
      <c r="M8418" s="102">
        <v>0</v>
      </c>
      <c r="N8418" s="102"/>
      <c r="O8418" s="102"/>
      <c r="P8418" s="102">
        <f t="shared" si="2974"/>
        <v>0</v>
      </c>
      <c r="Q8418" s="102" t="str">
        <f t="shared" si="2975"/>
        <v>-</v>
      </c>
      <c r="R8418" s="35"/>
    </row>
    <row r="8419" spans="1:18" s="38" customFormat="1" x14ac:dyDescent="0.3">
      <c r="A8419" s="40">
        <v>35</v>
      </c>
      <c r="B8419" s="40" t="s">
        <v>154</v>
      </c>
      <c r="C8419" s="40" t="s">
        <v>1061</v>
      </c>
      <c r="D8419" s="40">
        <v>35020019</v>
      </c>
      <c r="E8419" s="88" t="s">
        <v>3020</v>
      </c>
      <c r="F8419" s="40"/>
      <c r="G8419" s="81" t="s">
        <v>3073</v>
      </c>
      <c r="H8419" s="36" t="s">
        <v>30</v>
      </c>
      <c r="I8419" s="102">
        <v>100</v>
      </c>
      <c r="J8419" s="102">
        <v>0</v>
      </c>
      <c r="K8419" s="102"/>
      <c r="L8419" s="102">
        <f t="shared" si="2990"/>
        <v>0</v>
      </c>
      <c r="M8419" s="102">
        <v>0</v>
      </c>
      <c r="N8419" s="102"/>
      <c r="O8419" s="102"/>
      <c r="P8419" s="102">
        <f t="shared" ref="P8419:P8476" si="2993">K8419+L8419</f>
        <v>0</v>
      </c>
      <c r="Q8419" s="102" t="str">
        <f t="shared" si="2975"/>
        <v>-</v>
      </c>
      <c r="R8419" s="35"/>
    </row>
    <row r="8420" spans="1:18" s="38" customFormat="1" x14ac:dyDescent="0.3">
      <c r="A8420" s="40">
        <v>35</v>
      </c>
      <c r="B8420" s="40" t="s">
        <v>154</v>
      </c>
      <c r="C8420" s="40" t="s">
        <v>1061</v>
      </c>
      <c r="D8420" s="40">
        <v>35020019</v>
      </c>
      <c r="E8420" s="88" t="s">
        <v>3021</v>
      </c>
      <c r="F8420" s="40"/>
      <c r="G8420" s="81" t="s">
        <v>3073</v>
      </c>
      <c r="H8420" s="36" t="s">
        <v>34</v>
      </c>
      <c r="I8420" s="102">
        <v>700</v>
      </c>
      <c r="J8420" s="102">
        <v>0</v>
      </c>
      <c r="K8420" s="102"/>
      <c r="L8420" s="102">
        <f t="shared" si="2990"/>
        <v>0</v>
      </c>
      <c r="M8420" s="102">
        <v>0</v>
      </c>
      <c r="N8420" s="102"/>
      <c r="O8420" s="102"/>
      <c r="P8420" s="102">
        <f t="shared" si="2993"/>
        <v>0</v>
      </c>
      <c r="Q8420" s="102" t="str">
        <f t="shared" si="2975"/>
        <v>-</v>
      </c>
      <c r="R8420" s="35"/>
    </row>
    <row r="8421" spans="1:18" s="34" customFormat="1" ht="20.399999999999999" x14ac:dyDescent="0.3">
      <c r="A8421" s="43" t="s">
        <v>0</v>
      </c>
      <c r="B8421" s="43" t="s">
        <v>0</v>
      </c>
      <c r="C8421" s="43" t="s">
        <v>0</v>
      </c>
      <c r="D8421" s="49" t="s">
        <v>0</v>
      </c>
      <c r="E8421" s="49" t="s">
        <v>0</v>
      </c>
      <c r="F8421" s="49" t="s">
        <v>0</v>
      </c>
      <c r="G8421" s="49" t="s">
        <v>0</v>
      </c>
      <c r="H8421" s="21" t="s">
        <v>53</v>
      </c>
      <c r="I8421" s="112">
        <f>SUM(I8422)</f>
        <v>141523</v>
      </c>
      <c r="J8421" s="112">
        <f>SUM(J8422)</f>
        <v>11423</v>
      </c>
      <c r="K8421" s="112">
        <f>SUM(K8422)</f>
        <v>0</v>
      </c>
      <c r="L8421" s="112">
        <f t="shared" si="2990"/>
        <v>4500</v>
      </c>
      <c r="M8421" s="112">
        <f>SUM(M8422)</f>
        <v>0</v>
      </c>
      <c r="N8421" s="112">
        <f t="shared" ref="N8421:O8421" si="2994">SUM(N8422)</f>
        <v>0</v>
      </c>
      <c r="O8421" s="112">
        <f t="shared" si="2994"/>
        <v>4500</v>
      </c>
      <c r="P8421" s="112">
        <f t="shared" si="2993"/>
        <v>4500</v>
      </c>
      <c r="Q8421" s="112">
        <f t="shared" si="2975"/>
        <v>39.394204674778955</v>
      </c>
      <c r="R8421" s="35"/>
    </row>
    <row r="8422" spans="1:18" s="38" customFormat="1" x14ac:dyDescent="0.3">
      <c r="A8422" s="40">
        <v>35</v>
      </c>
      <c r="B8422" s="40" t="s">
        <v>154</v>
      </c>
      <c r="C8422" s="40" t="s">
        <v>1061</v>
      </c>
      <c r="D8422" s="40">
        <v>35020019</v>
      </c>
      <c r="E8422" s="52" t="s">
        <v>149</v>
      </c>
      <c r="F8422" s="52" t="s">
        <v>0</v>
      </c>
      <c r="G8422" s="52" t="s">
        <v>0</v>
      </c>
      <c r="H8422" s="16" t="s">
        <v>46</v>
      </c>
      <c r="I8422" s="104">
        <f>SUM(I8423:I8424)</f>
        <v>141523</v>
      </c>
      <c r="J8422" s="104">
        <f>SUM(J8423:J8424)</f>
        <v>11423</v>
      </c>
      <c r="K8422" s="104">
        <f>SUM(K8423:K8424)</f>
        <v>0</v>
      </c>
      <c r="L8422" s="104">
        <f t="shared" si="2990"/>
        <v>4500</v>
      </c>
      <c r="M8422" s="104">
        <f>SUM(M8423:M8424)</f>
        <v>0</v>
      </c>
      <c r="N8422" s="104">
        <f t="shared" ref="N8422:O8422" si="2995">SUM(N8423:N8424)</f>
        <v>0</v>
      </c>
      <c r="O8422" s="104">
        <f t="shared" si="2995"/>
        <v>4500</v>
      </c>
      <c r="P8422" s="104">
        <f t="shared" si="2993"/>
        <v>4500</v>
      </c>
      <c r="Q8422" s="104">
        <f t="shared" si="2975"/>
        <v>39.394204674778955</v>
      </c>
      <c r="R8422" s="35"/>
    </row>
    <row r="8423" spans="1:18" s="38" customFormat="1" x14ac:dyDescent="0.3">
      <c r="A8423" s="40">
        <v>35</v>
      </c>
      <c r="B8423" s="40" t="s">
        <v>154</v>
      </c>
      <c r="C8423" s="40" t="s">
        <v>1061</v>
      </c>
      <c r="D8423" s="40">
        <v>35020019</v>
      </c>
      <c r="E8423" s="88" t="s">
        <v>3022</v>
      </c>
      <c r="F8423" s="40"/>
      <c r="G8423" s="81" t="s">
        <v>3073</v>
      </c>
      <c r="H8423" s="36" t="s">
        <v>49</v>
      </c>
      <c r="I8423" s="102">
        <v>141423</v>
      </c>
      <c r="J8423" s="102">
        <v>11423</v>
      </c>
      <c r="K8423" s="102"/>
      <c r="L8423" s="102">
        <f t="shared" si="2990"/>
        <v>4500</v>
      </c>
      <c r="M8423" s="102">
        <v>0</v>
      </c>
      <c r="N8423" s="102"/>
      <c r="O8423" s="102">
        <v>4500</v>
      </c>
      <c r="P8423" s="102">
        <f t="shared" si="2993"/>
        <v>4500</v>
      </c>
      <c r="Q8423" s="102">
        <f t="shared" si="2975"/>
        <v>39.394204674778955</v>
      </c>
      <c r="R8423" s="35"/>
    </row>
    <row r="8424" spans="1:18" s="38" customFormat="1" x14ac:dyDescent="0.3">
      <c r="A8424" s="40">
        <v>35</v>
      </c>
      <c r="B8424" s="40" t="s">
        <v>154</v>
      </c>
      <c r="C8424" s="40" t="s">
        <v>1061</v>
      </c>
      <c r="D8424" s="40">
        <v>35020019</v>
      </c>
      <c r="E8424" s="88" t="s">
        <v>3037</v>
      </c>
      <c r="F8424" s="40"/>
      <c r="G8424" s="81" t="s">
        <v>3073</v>
      </c>
      <c r="H8424" s="36" t="s">
        <v>52</v>
      </c>
      <c r="I8424" s="102">
        <v>100</v>
      </c>
      <c r="J8424" s="102">
        <v>0</v>
      </c>
      <c r="K8424" s="102"/>
      <c r="L8424" s="102">
        <f t="shared" si="2990"/>
        <v>0</v>
      </c>
      <c r="M8424" s="102">
        <v>0</v>
      </c>
      <c r="N8424" s="102"/>
      <c r="O8424" s="102"/>
      <c r="P8424" s="102">
        <f t="shared" si="2993"/>
        <v>0</v>
      </c>
      <c r="Q8424" s="102" t="str">
        <f t="shared" si="2975"/>
        <v>-</v>
      </c>
      <c r="R8424" s="35"/>
    </row>
    <row r="8425" spans="1:18" s="34" customFormat="1" x14ac:dyDescent="0.3">
      <c r="A8425" s="49" t="s">
        <v>0</v>
      </c>
      <c r="B8425" s="49" t="s">
        <v>0</v>
      </c>
      <c r="C8425" s="49" t="s">
        <v>0</v>
      </c>
      <c r="D8425" s="49" t="s">
        <v>0</v>
      </c>
      <c r="E8425" s="49" t="s">
        <v>0</v>
      </c>
      <c r="F8425" s="49" t="s">
        <v>0</v>
      </c>
      <c r="G8425" s="49" t="s">
        <v>0</v>
      </c>
      <c r="H8425" s="21" t="s">
        <v>2026</v>
      </c>
      <c r="I8425" s="112">
        <f>SUM(I8392,I8416,I8421)</f>
        <v>3534896</v>
      </c>
      <c r="J8425" s="112">
        <f>SUM(J8392,J8416,J8421)</f>
        <v>3298196</v>
      </c>
      <c r="K8425" s="112">
        <f>SUM(K8392,K8416,K8421)</f>
        <v>0</v>
      </c>
      <c r="L8425" s="112">
        <f t="shared" si="2990"/>
        <v>896648</v>
      </c>
      <c r="M8425" s="112">
        <f>SUM(M8392,M8416,M8421)</f>
        <v>259458</v>
      </c>
      <c r="N8425" s="112">
        <f t="shared" ref="N8425:O8425" si="2996">SUM(N8392,N8416,N8421)</f>
        <v>343445</v>
      </c>
      <c r="O8425" s="112">
        <f t="shared" si="2996"/>
        <v>293745</v>
      </c>
      <c r="P8425" s="112">
        <f t="shared" si="2993"/>
        <v>896648</v>
      </c>
      <c r="Q8425" s="112">
        <f t="shared" ref="Q8425:Q8488" si="2997">IF(J8425=0,"-",P8425/J8425*100)</f>
        <v>27.186013202368809</v>
      </c>
      <c r="R8425" s="35"/>
    </row>
    <row r="8426" spans="1:18" s="38" customFormat="1" ht="15" thickBot="1" x14ac:dyDescent="0.35">
      <c r="A8426" s="81" t="s">
        <v>0</v>
      </c>
      <c r="B8426" s="81" t="s">
        <v>0</v>
      </c>
      <c r="C8426" s="81" t="s">
        <v>0</v>
      </c>
      <c r="D8426" s="81" t="s">
        <v>0</v>
      </c>
      <c r="E8426" s="81" t="s">
        <v>0</v>
      </c>
      <c r="F8426" s="81" t="s">
        <v>0</v>
      </c>
      <c r="G8426" s="81" t="s">
        <v>0</v>
      </c>
      <c r="H8426" s="16" t="s">
        <v>152</v>
      </c>
      <c r="I8426" s="104">
        <v>65</v>
      </c>
      <c r="J8426" s="104">
        <v>65</v>
      </c>
      <c r="K8426" s="104"/>
      <c r="L8426" s="104"/>
      <c r="M8426" s="104"/>
      <c r="N8426" s="104"/>
      <c r="O8426" s="104"/>
      <c r="P8426" s="104"/>
      <c r="Q8426" s="104"/>
      <c r="R8426" s="35"/>
    </row>
    <row r="8427" spans="1:18" s="34" customFormat="1" ht="31.2" thickBot="1" x14ac:dyDescent="0.35">
      <c r="A8427" s="127" t="s">
        <v>0</v>
      </c>
      <c r="B8427" s="127" t="s">
        <v>0</v>
      </c>
      <c r="C8427" s="127" t="s">
        <v>0</v>
      </c>
      <c r="D8427" s="127" t="s">
        <v>0</v>
      </c>
      <c r="E8427" s="127" t="s">
        <v>0</v>
      </c>
      <c r="F8427" s="127" t="s">
        <v>0</v>
      </c>
      <c r="G8427" s="127" t="s">
        <v>0</v>
      </c>
      <c r="H8427" s="29" t="s">
        <v>63</v>
      </c>
      <c r="I8427" s="124" t="s">
        <v>3013</v>
      </c>
      <c r="J8427" s="124" t="s">
        <v>2</v>
      </c>
      <c r="K8427" s="124" t="s">
        <v>3097</v>
      </c>
      <c r="L8427" s="124" t="s">
        <v>3097</v>
      </c>
      <c r="M8427" s="124" t="s">
        <v>3098</v>
      </c>
      <c r="N8427" s="124" t="s">
        <v>3099</v>
      </c>
      <c r="O8427" s="124" t="s">
        <v>3100</v>
      </c>
      <c r="P8427" s="124" t="s">
        <v>3097</v>
      </c>
      <c r="Q8427" s="126" t="s">
        <v>3101</v>
      </c>
      <c r="R8427" s="35"/>
    </row>
    <row r="8428" spans="1:18" s="38" customFormat="1" x14ac:dyDescent="0.3">
      <c r="A8428" s="128"/>
      <c r="B8428" s="128"/>
      <c r="C8428" s="128"/>
      <c r="D8428" s="128"/>
      <c r="E8428" s="128"/>
      <c r="F8428" s="128"/>
      <c r="G8428" s="128"/>
      <c r="H8428" s="10" t="s">
        <v>0</v>
      </c>
      <c r="I8428" s="103">
        <v>1</v>
      </c>
      <c r="J8428" s="103">
        <v>2</v>
      </c>
      <c r="K8428" s="103">
        <v>3</v>
      </c>
      <c r="L8428" s="103" t="s">
        <v>3</v>
      </c>
      <c r="M8428" s="103">
        <v>5</v>
      </c>
      <c r="N8428" s="103">
        <v>6</v>
      </c>
      <c r="O8428" s="103">
        <v>7</v>
      </c>
      <c r="P8428" s="103" t="s">
        <v>3102</v>
      </c>
      <c r="Q8428" s="103">
        <v>9</v>
      </c>
      <c r="R8428" s="35"/>
    </row>
    <row r="8429" spans="1:18" s="38" customFormat="1" x14ac:dyDescent="0.3">
      <c r="A8429" s="128"/>
      <c r="B8429" s="128"/>
      <c r="C8429" s="128"/>
      <c r="D8429" s="128"/>
      <c r="E8429" s="128"/>
      <c r="F8429" s="128"/>
      <c r="G8429" s="128"/>
      <c r="H8429" s="11" t="s">
        <v>101</v>
      </c>
      <c r="I8429" s="105">
        <f>SUM(I8425)</f>
        <v>3534896</v>
      </c>
      <c r="J8429" s="105">
        <f>SUM(J8425)</f>
        <v>3298196</v>
      </c>
      <c r="K8429" s="105">
        <f>SUM(K8425)</f>
        <v>0</v>
      </c>
      <c r="L8429" s="105">
        <f t="shared" si="2990"/>
        <v>896648</v>
      </c>
      <c r="M8429" s="105">
        <f>SUM(M8425)</f>
        <v>259458</v>
      </c>
      <c r="N8429" s="105">
        <f t="shared" ref="N8429:O8429" si="2998">SUM(N8425)</f>
        <v>343445</v>
      </c>
      <c r="O8429" s="105">
        <f t="shared" si="2998"/>
        <v>293745</v>
      </c>
      <c r="P8429" s="105">
        <f t="shared" si="2993"/>
        <v>896648</v>
      </c>
      <c r="Q8429" s="105">
        <f t="shared" si="2997"/>
        <v>27.186013202368809</v>
      </c>
      <c r="R8429" s="35"/>
    </row>
    <row r="8430" spans="1:18" s="38" customFormat="1" x14ac:dyDescent="0.3">
      <c r="A8430" s="128"/>
      <c r="B8430" s="128"/>
      <c r="C8430" s="128"/>
      <c r="D8430" s="128"/>
      <c r="E8430" s="128"/>
      <c r="F8430" s="128"/>
      <c r="G8430" s="128"/>
      <c r="H8430" s="12" t="s">
        <v>62</v>
      </c>
      <c r="I8430" s="105">
        <f>SUM(I8429)</f>
        <v>3534896</v>
      </c>
      <c r="J8430" s="105">
        <f>SUM(J8429)</f>
        <v>3298196</v>
      </c>
      <c r="K8430" s="105">
        <f>SUM(K8429)</f>
        <v>0</v>
      </c>
      <c r="L8430" s="105">
        <f t="shared" si="2990"/>
        <v>896648</v>
      </c>
      <c r="M8430" s="105">
        <f>SUM(M8429)</f>
        <v>259458</v>
      </c>
      <c r="N8430" s="105">
        <f t="shared" ref="N8430:O8430" si="2999">SUM(N8429)</f>
        <v>343445</v>
      </c>
      <c r="O8430" s="105">
        <f t="shared" si="2999"/>
        <v>293745</v>
      </c>
      <c r="P8430" s="105">
        <f t="shared" si="2993"/>
        <v>896648</v>
      </c>
      <c r="Q8430" s="105">
        <f t="shared" si="2997"/>
        <v>27.186013202368809</v>
      </c>
      <c r="R8430" s="35"/>
    </row>
    <row r="8431" spans="1:18" s="38" customFormat="1" x14ac:dyDescent="0.3">
      <c r="A8431" s="129"/>
      <c r="B8431" s="129"/>
      <c r="C8431" s="129"/>
      <c r="D8431" s="129"/>
      <c r="E8431" s="129"/>
      <c r="F8431" s="129"/>
      <c r="G8431" s="129"/>
      <c r="I8431" s="100"/>
      <c r="J8431" s="100"/>
      <c r="K8431" s="100"/>
      <c r="L8431" s="100"/>
      <c r="M8431" s="100"/>
      <c r="N8431" s="100"/>
      <c r="O8431" s="100"/>
      <c r="P8431" s="100"/>
      <c r="Q8431" s="100"/>
      <c r="R8431" s="35"/>
    </row>
    <row r="8432" spans="1:18" s="38" customFormat="1" ht="15" thickBot="1" x14ac:dyDescent="0.35">
      <c r="A8432" s="81" t="s">
        <v>0</v>
      </c>
      <c r="B8432" s="81" t="s">
        <v>0</v>
      </c>
      <c r="C8432" s="81" t="s">
        <v>0</v>
      </c>
      <c r="D8432" s="81" t="s">
        <v>0</v>
      </c>
      <c r="E8432" s="81" t="s">
        <v>0</v>
      </c>
      <c r="F8432" s="81" t="s">
        <v>0</v>
      </c>
      <c r="G8432" s="81" t="s">
        <v>0</v>
      </c>
      <c r="H8432" s="37" t="s">
        <v>0</v>
      </c>
      <c r="I8432" s="106"/>
      <c r="J8432" s="106"/>
      <c r="K8432" s="106"/>
      <c r="L8432" s="106"/>
      <c r="M8432" s="106"/>
      <c r="N8432" s="106"/>
      <c r="O8432" s="106"/>
      <c r="P8432" s="106"/>
      <c r="Q8432" s="106"/>
      <c r="R8432" s="35"/>
    </row>
    <row r="8433" spans="1:18" s="34" customFormat="1" ht="31.2" thickBot="1" x14ac:dyDescent="0.35">
      <c r="A8433" s="45" t="s">
        <v>112</v>
      </c>
      <c r="B8433" s="45" t="s">
        <v>113</v>
      </c>
      <c r="C8433" s="45" t="s">
        <v>114</v>
      </c>
      <c r="D8433" s="46" t="s">
        <v>0</v>
      </c>
      <c r="E8433" s="45" t="s">
        <v>3014</v>
      </c>
      <c r="F8433" s="45" t="s">
        <v>115</v>
      </c>
      <c r="G8433" s="45" t="s">
        <v>116</v>
      </c>
      <c r="H8433" s="29" t="s">
        <v>1</v>
      </c>
      <c r="I8433" s="124" t="s">
        <v>3013</v>
      </c>
      <c r="J8433" s="124" t="s">
        <v>2</v>
      </c>
      <c r="K8433" s="124" t="s">
        <v>3097</v>
      </c>
      <c r="L8433" s="124" t="s">
        <v>3097</v>
      </c>
      <c r="M8433" s="124" t="s">
        <v>3098</v>
      </c>
      <c r="N8433" s="124" t="s">
        <v>3099</v>
      </c>
      <c r="O8433" s="124" t="s">
        <v>3100</v>
      </c>
      <c r="P8433" s="124" t="s">
        <v>3097</v>
      </c>
      <c r="Q8433" s="126" t="s">
        <v>3101</v>
      </c>
      <c r="R8433" s="35"/>
    </row>
    <row r="8434" spans="1:18" s="38" customFormat="1" x14ac:dyDescent="0.3">
      <c r="A8434" s="50" t="s">
        <v>0</v>
      </c>
      <c r="B8434" s="50" t="s">
        <v>0</v>
      </c>
      <c r="C8434" s="50" t="s">
        <v>0</v>
      </c>
      <c r="D8434" s="51" t="s">
        <v>0</v>
      </c>
      <c r="E8434" s="51" t="s">
        <v>0</v>
      </c>
      <c r="F8434" s="86" t="s">
        <v>0</v>
      </c>
      <c r="G8434" s="87" t="s">
        <v>0</v>
      </c>
      <c r="H8434" s="8" t="s">
        <v>0</v>
      </c>
      <c r="I8434" s="103">
        <v>1</v>
      </c>
      <c r="J8434" s="103">
        <v>2</v>
      </c>
      <c r="K8434" s="103">
        <v>3</v>
      </c>
      <c r="L8434" s="103" t="s">
        <v>3</v>
      </c>
      <c r="M8434" s="103">
        <v>5</v>
      </c>
      <c r="N8434" s="103">
        <v>6</v>
      </c>
      <c r="O8434" s="103">
        <v>7</v>
      </c>
      <c r="P8434" s="103" t="s">
        <v>3102</v>
      </c>
      <c r="Q8434" s="103">
        <v>9</v>
      </c>
      <c r="R8434" s="35"/>
    </row>
    <row r="8435" spans="1:18" s="38" customFormat="1" x14ac:dyDescent="0.3">
      <c r="A8435" s="41">
        <v>35</v>
      </c>
      <c r="B8435" s="41" t="s">
        <v>154</v>
      </c>
      <c r="C8435" s="40" t="s">
        <v>1072</v>
      </c>
      <c r="D8435" s="40">
        <v>35020020</v>
      </c>
      <c r="E8435" s="52" t="s">
        <v>0</v>
      </c>
      <c r="F8435" s="52" t="s">
        <v>0</v>
      </c>
      <c r="G8435" s="52" t="s">
        <v>0</v>
      </c>
      <c r="H8435" s="16" t="s">
        <v>2027</v>
      </c>
      <c r="I8435" s="102"/>
      <c r="J8435" s="102"/>
      <c r="K8435" s="102"/>
      <c r="L8435" s="102">
        <f t="shared" si="2990"/>
        <v>0</v>
      </c>
      <c r="M8435" s="102">
        <v>0</v>
      </c>
      <c r="N8435" s="102"/>
      <c r="O8435" s="102"/>
      <c r="P8435" s="102">
        <f t="shared" si="2993"/>
        <v>0</v>
      </c>
      <c r="Q8435" s="102" t="str">
        <f t="shared" si="2997"/>
        <v>-</v>
      </c>
      <c r="R8435" s="35"/>
    </row>
    <row r="8436" spans="1:18" s="34" customFormat="1" ht="20.399999999999999" x14ac:dyDescent="0.3">
      <c r="A8436" s="43" t="s">
        <v>0</v>
      </c>
      <c r="B8436" s="43" t="s">
        <v>0</v>
      </c>
      <c r="C8436" s="43" t="s">
        <v>0</v>
      </c>
      <c r="D8436" s="49" t="s">
        <v>0</v>
      </c>
      <c r="E8436" s="49" t="s">
        <v>0</v>
      </c>
      <c r="F8436" s="49" t="s">
        <v>0</v>
      </c>
      <c r="G8436" s="49" t="s">
        <v>0</v>
      </c>
      <c r="H8436" s="21" t="s">
        <v>26</v>
      </c>
      <c r="I8436" s="112">
        <f>SUM(I8437,I8445,I8447)</f>
        <v>7161548</v>
      </c>
      <c r="J8436" s="112">
        <f>SUM(J8437,J8445,J8447)</f>
        <v>5540948</v>
      </c>
      <c r="K8436" s="112">
        <f>SUM(K8437,K8445,K8447)</f>
        <v>0</v>
      </c>
      <c r="L8436" s="112">
        <f t="shared" si="2990"/>
        <v>1367030</v>
      </c>
      <c r="M8436" s="112">
        <f>SUM(M8437,M8445,M8447)</f>
        <v>414362</v>
      </c>
      <c r="N8436" s="112">
        <f t="shared" ref="N8436:O8436" si="3000">SUM(N8437,N8445,N8447)</f>
        <v>482855</v>
      </c>
      <c r="O8436" s="112">
        <f t="shared" si="3000"/>
        <v>469813</v>
      </c>
      <c r="P8436" s="112">
        <f t="shared" si="2993"/>
        <v>1367030</v>
      </c>
      <c r="Q8436" s="112">
        <f t="shared" si="2997"/>
        <v>24.671410018646629</v>
      </c>
      <c r="R8436" s="35"/>
    </row>
    <row r="8437" spans="1:18" s="38" customFormat="1" x14ac:dyDescent="0.3">
      <c r="A8437" s="40">
        <v>35</v>
      </c>
      <c r="B8437" s="40" t="s">
        <v>154</v>
      </c>
      <c r="C8437" s="40" t="s">
        <v>1072</v>
      </c>
      <c r="D8437" s="40">
        <v>35020020</v>
      </c>
      <c r="E8437" s="52" t="s">
        <v>119</v>
      </c>
      <c r="F8437" s="52" t="s">
        <v>0</v>
      </c>
      <c r="G8437" s="52" t="s">
        <v>0</v>
      </c>
      <c r="H8437" s="16" t="s">
        <v>5</v>
      </c>
      <c r="I8437" s="104">
        <f>SUM(I8438,I8439)</f>
        <v>5065626</v>
      </c>
      <c r="J8437" s="104">
        <f>SUM(J8438,J8439)</f>
        <v>4875626</v>
      </c>
      <c r="K8437" s="104">
        <f>SUM(K8438,K8439)</f>
        <v>0</v>
      </c>
      <c r="L8437" s="104">
        <f t="shared" si="2990"/>
        <v>1180632</v>
      </c>
      <c r="M8437" s="104">
        <f>SUM(M8438,M8439)</f>
        <v>376464</v>
      </c>
      <c r="N8437" s="104">
        <f t="shared" ref="N8437:O8437" si="3001">SUM(N8438,N8439)</f>
        <v>404005</v>
      </c>
      <c r="O8437" s="104">
        <f t="shared" si="3001"/>
        <v>400163</v>
      </c>
      <c r="P8437" s="104">
        <f t="shared" si="2993"/>
        <v>1180632</v>
      </c>
      <c r="Q8437" s="104">
        <f t="shared" si="2997"/>
        <v>24.21498285553486</v>
      </c>
      <c r="R8437" s="35"/>
    </row>
    <row r="8438" spans="1:18" s="38" customFormat="1" x14ac:dyDescent="0.3">
      <c r="A8438" s="40">
        <v>35</v>
      </c>
      <c r="B8438" s="40" t="s">
        <v>154</v>
      </c>
      <c r="C8438" s="40" t="s">
        <v>1072</v>
      </c>
      <c r="D8438" s="40">
        <v>35020020</v>
      </c>
      <c r="E8438" s="88" t="s">
        <v>3015</v>
      </c>
      <c r="F8438" s="40"/>
      <c r="G8438" s="81" t="s">
        <v>3073</v>
      </c>
      <c r="H8438" s="36" t="s">
        <v>6</v>
      </c>
      <c r="I8438" s="102">
        <v>4640026</v>
      </c>
      <c r="J8438" s="102">
        <v>4470026</v>
      </c>
      <c r="K8438" s="102"/>
      <c r="L8438" s="102">
        <f t="shared" si="2990"/>
        <v>1094333</v>
      </c>
      <c r="M8438" s="102">
        <v>350333</v>
      </c>
      <c r="N8438" s="102">
        <v>372000</v>
      </c>
      <c r="O8438" s="102">
        <v>372000</v>
      </c>
      <c r="P8438" s="102">
        <f t="shared" si="2993"/>
        <v>1094333</v>
      </c>
      <c r="Q8438" s="102">
        <f t="shared" si="2997"/>
        <v>24.481580196625256</v>
      </c>
      <c r="R8438" s="35"/>
    </row>
    <row r="8439" spans="1:18" s="38" customFormat="1" x14ac:dyDescent="0.3">
      <c r="A8439" s="41">
        <v>35</v>
      </c>
      <c r="B8439" s="41" t="s">
        <v>154</v>
      </c>
      <c r="C8439" s="41" t="s">
        <v>1072</v>
      </c>
      <c r="D8439" s="41">
        <v>35020020</v>
      </c>
      <c r="E8439" s="41" t="s">
        <v>120</v>
      </c>
      <c r="F8439" s="40" t="s">
        <v>0</v>
      </c>
      <c r="G8439" s="81" t="s">
        <v>0</v>
      </c>
      <c r="H8439" s="16" t="s">
        <v>7</v>
      </c>
      <c r="I8439" s="104">
        <f>SUM(I8440:I8444)</f>
        <v>425600</v>
      </c>
      <c r="J8439" s="104">
        <f>SUM(J8440:J8444)</f>
        <v>405600</v>
      </c>
      <c r="K8439" s="104">
        <f>SUM(K8440:K8444)</f>
        <v>0</v>
      </c>
      <c r="L8439" s="104">
        <f t="shared" si="2990"/>
        <v>86299</v>
      </c>
      <c r="M8439" s="104">
        <f>SUM(M8440:M8444)</f>
        <v>26131</v>
      </c>
      <c r="N8439" s="104">
        <f t="shared" ref="N8439:O8439" si="3002">SUM(N8440:N8444)</f>
        <v>32005</v>
      </c>
      <c r="O8439" s="104">
        <f t="shared" si="3002"/>
        <v>28163</v>
      </c>
      <c r="P8439" s="104">
        <f t="shared" si="2993"/>
        <v>86299</v>
      </c>
      <c r="Q8439" s="104">
        <f t="shared" si="2997"/>
        <v>21.276873767258383</v>
      </c>
      <c r="R8439" s="35"/>
    </row>
    <row r="8440" spans="1:18" s="38" customFormat="1" x14ac:dyDescent="0.3">
      <c r="A8440" s="40">
        <v>35</v>
      </c>
      <c r="B8440" s="40" t="s">
        <v>154</v>
      </c>
      <c r="C8440" s="40" t="s">
        <v>1072</v>
      </c>
      <c r="D8440" s="40">
        <v>35020020</v>
      </c>
      <c r="E8440" s="88" t="s">
        <v>3016</v>
      </c>
      <c r="F8440" s="40" t="s">
        <v>2923</v>
      </c>
      <c r="G8440" s="81" t="s">
        <v>3073</v>
      </c>
      <c r="H8440" s="36" t="s">
        <v>9</v>
      </c>
      <c r="I8440" s="102">
        <v>64500</v>
      </c>
      <c r="J8440" s="102">
        <v>64500</v>
      </c>
      <c r="K8440" s="102"/>
      <c r="L8440" s="102">
        <f t="shared" si="2990"/>
        <v>17589</v>
      </c>
      <c r="M8440" s="102">
        <v>5863</v>
      </c>
      <c r="N8440" s="102">
        <v>5863</v>
      </c>
      <c r="O8440" s="102">
        <v>5863</v>
      </c>
      <c r="P8440" s="102">
        <f t="shared" si="2993"/>
        <v>17589</v>
      </c>
      <c r="Q8440" s="102">
        <f t="shared" si="2997"/>
        <v>27.269767441860466</v>
      </c>
      <c r="R8440" s="35"/>
    </row>
    <row r="8441" spans="1:18" s="38" customFormat="1" x14ac:dyDescent="0.3">
      <c r="A8441" s="40">
        <v>35</v>
      </c>
      <c r="B8441" s="40" t="s">
        <v>154</v>
      </c>
      <c r="C8441" s="40" t="s">
        <v>1072</v>
      </c>
      <c r="D8441" s="40">
        <v>35020020</v>
      </c>
      <c r="E8441" s="88" t="s">
        <v>3016</v>
      </c>
      <c r="F8441" s="40" t="s">
        <v>2924</v>
      </c>
      <c r="G8441" s="81" t="s">
        <v>3073</v>
      </c>
      <c r="H8441" s="36" t="s">
        <v>12</v>
      </c>
      <c r="I8441" s="102">
        <v>246000</v>
      </c>
      <c r="J8441" s="102">
        <v>246000</v>
      </c>
      <c r="K8441" s="102"/>
      <c r="L8441" s="102">
        <f t="shared" si="2990"/>
        <v>64868</v>
      </c>
      <c r="M8441" s="102">
        <v>20268</v>
      </c>
      <c r="N8441" s="102">
        <v>22300</v>
      </c>
      <c r="O8441" s="102">
        <v>22300</v>
      </c>
      <c r="P8441" s="102">
        <f t="shared" si="2993"/>
        <v>64868</v>
      </c>
      <c r="Q8441" s="102">
        <f t="shared" si="2997"/>
        <v>26.369105691056909</v>
      </c>
      <c r="R8441" s="35"/>
    </row>
    <row r="8442" spans="1:18" s="38" customFormat="1" x14ac:dyDescent="0.3">
      <c r="A8442" s="40">
        <v>35</v>
      </c>
      <c r="B8442" s="40" t="s">
        <v>154</v>
      </c>
      <c r="C8442" s="40" t="s">
        <v>1072</v>
      </c>
      <c r="D8442" s="40">
        <v>35020020</v>
      </c>
      <c r="E8442" s="88" t="s">
        <v>3016</v>
      </c>
      <c r="F8442" s="40" t="s">
        <v>2925</v>
      </c>
      <c r="G8442" s="81" t="s">
        <v>3073</v>
      </c>
      <c r="H8442" s="36" t="s">
        <v>10</v>
      </c>
      <c r="I8442" s="102">
        <v>52000</v>
      </c>
      <c r="J8442" s="102">
        <v>52000</v>
      </c>
      <c r="K8442" s="102"/>
      <c r="L8442" s="102">
        <f t="shared" si="2990"/>
        <v>0</v>
      </c>
      <c r="M8442" s="102">
        <v>0</v>
      </c>
      <c r="N8442" s="102"/>
      <c r="O8442" s="102"/>
      <c r="P8442" s="102">
        <f t="shared" si="2993"/>
        <v>0</v>
      </c>
      <c r="Q8442" s="102">
        <f t="shared" si="2997"/>
        <v>0</v>
      </c>
      <c r="R8442" s="35"/>
    </row>
    <row r="8443" spans="1:18" s="38" customFormat="1" x14ac:dyDescent="0.3">
      <c r="A8443" s="40">
        <v>35</v>
      </c>
      <c r="B8443" s="40" t="s">
        <v>154</v>
      </c>
      <c r="C8443" s="40" t="s">
        <v>1072</v>
      </c>
      <c r="D8443" s="40">
        <v>35020020</v>
      </c>
      <c r="E8443" s="88" t="s">
        <v>3016</v>
      </c>
      <c r="F8443" s="40" t="s">
        <v>2926</v>
      </c>
      <c r="G8443" s="81" t="s">
        <v>3073</v>
      </c>
      <c r="H8443" s="36" t="s">
        <v>8</v>
      </c>
      <c r="I8443" s="102">
        <v>18000</v>
      </c>
      <c r="J8443" s="102">
        <v>18000</v>
      </c>
      <c r="K8443" s="102"/>
      <c r="L8443" s="102">
        <f t="shared" si="2990"/>
        <v>0</v>
      </c>
      <c r="M8443" s="102">
        <v>0</v>
      </c>
      <c r="N8443" s="102"/>
      <c r="O8443" s="102"/>
      <c r="P8443" s="102">
        <f t="shared" si="2993"/>
        <v>0</v>
      </c>
      <c r="Q8443" s="102">
        <f t="shared" si="2997"/>
        <v>0</v>
      </c>
      <c r="R8443" s="35"/>
    </row>
    <row r="8444" spans="1:18" s="38" customFormat="1" x14ac:dyDescent="0.3">
      <c r="A8444" s="40">
        <v>35</v>
      </c>
      <c r="B8444" s="40" t="s">
        <v>154</v>
      </c>
      <c r="C8444" s="40" t="s">
        <v>1072</v>
      </c>
      <c r="D8444" s="40">
        <v>35020020</v>
      </c>
      <c r="E8444" s="88" t="s">
        <v>3016</v>
      </c>
      <c r="F8444" s="40" t="s">
        <v>2927</v>
      </c>
      <c r="G8444" s="81" t="s">
        <v>3073</v>
      </c>
      <c r="H8444" s="36" t="s">
        <v>11</v>
      </c>
      <c r="I8444" s="102">
        <v>45100</v>
      </c>
      <c r="J8444" s="102">
        <v>25100</v>
      </c>
      <c r="K8444" s="102"/>
      <c r="L8444" s="102">
        <f t="shared" si="2990"/>
        <v>3842</v>
      </c>
      <c r="M8444" s="102">
        <v>0</v>
      </c>
      <c r="N8444" s="102">
        <v>3842</v>
      </c>
      <c r="O8444" s="102"/>
      <c r="P8444" s="102">
        <f t="shared" si="2993"/>
        <v>3842</v>
      </c>
      <c r="Q8444" s="102">
        <f t="shared" si="2997"/>
        <v>15.306772908366534</v>
      </c>
      <c r="R8444" s="35"/>
    </row>
    <row r="8445" spans="1:18" s="38" customFormat="1" x14ac:dyDescent="0.3">
      <c r="A8445" s="40">
        <v>35</v>
      </c>
      <c r="B8445" s="40" t="s">
        <v>154</v>
      </c>
      <c r="C8445" s="40" t="s">
        <v>1072</v>
      </c>
      <c r="D8445" s="40">
        <v>35020020</v>
      </c>
      <c r="E8445" s="52" t="s">
        <v>124</v>
      </c>
      <c r="F8445" s="52" t="s">
        <v>0</v>
      </c>
      <c r="G8445" s="52" t="s">
        <v>0</v>
      </c>
      <c r="H8445" s="16" t="s">
        <v>14</v>
      </c>
      <c r="I8445" s="104">
        <f>SUM(I8446)</f>
        <v>489853</v>
      </c>
      <c r="J8445" s="104">
        <f>SUM(J8446)</f>
        <v>469353</v>
      </c>
      <c r="K8445" s="104">
        <f>SUM(K8446)</f>
        <v>0</v>
      </c>
      <c r="L8445" s="104">
        <f t="shared" si="2990"/>
        <v>118786</v>
      </c>
      <c r="M8445" s="104">
        <f>SUM(M8446)</f>
        <v>36786</v>
      </c>
      <c r="N8445" s="104">
        <f t="shared" ref="N8445:O8445" si="3003">SUM(N8446)</f>
        <v>43000</v>
      </c>
      <c r="O8445" s="104">
        <f t="shared" si="3003"/>
        <v>39000</v>
      </c>
      <c r="P8445" s="104">
        <f t="shared" si="2993"/>
        <v>118786</v>
      </c>
      <c r="Q8445" s="104">
        <f t="shared" si="2997"/>
        <v>25.308456534846908</v>
      </c>
      <c r="R8445" s="35"/>
    </row>
    <row r="8446" spans="1:18" s="38" customFormat="1" x14ac:dyDescent="0.3">
      <c r="A8446" s="40">
        <v>35</v>
      </c>
      <c r="B8446" s="40" t="s">
        <v>154</v>
      </c>
      <c r="C8446" s="40" t="s">
        <v>1072</v>
      </c>
      <c r="D8446" s="40">
        <v>35020020</v>
      </c>
      <c r="E8446" s="88" t="s">
        <v>3017</v>
      </c>
      <c r="F8446" s="40"/>
      <c r="G8446" s="81" t="s">
        <v>3073</v>
      </c>
      <c r="H8446" s="36" t="s">
        <v>15</v>
      </c>
      <c r="I8446" s="102">
        <v>489853</v>
      </c>
      <c r="J8446" s="102">
        <v>469353</v>
      </c>
      <c r="K8446" s="102"/>
      <c r="L8446" s="102">
        <f t="shared" si="2990"/>
        <v>118786</v>
      </c>
      <c r="M8446" s="102">
        <v>36786</v>
      </c>
      <c r="N8446" s="102">
        <v>43000</v>
      </c>
      <c r="O8446" s="102">
        <v>39000</v>
      </c>
      <c r="P8446" s="102">
        <f t="shared" si="2993"/>
        <v>118786</v>
      </c>
      <c r="Q8446" s="102">
        <f t="shared" si="2997"/>
        <v>25.308456534846908</v>
      </c>
      <c r="R8446" s="35"/>
    </row>
    <row r="8447" spans="1:18" s="38" customFormat="1" x14ac:dyDescent="0.3">
      <c r="A8447" s="40">
        <v>35</v>
      </c>
      <c r="B8447" s="40" t="s">
        <v>154</v>
      </c>
      <c r="C8447" s="40" t="s">
        <v>1072</v>
      </c>
      <c r="D8447" s="40">
        <v>35020020</v>
      </c>
      <c r="E8447" s="52" t="s">
        <v>125</v>
      </c>
      <c r="F8447" s="52" t="s">
        <v>0</v>
      </c>
      <c r="G8447" s="52" t="s">
        <v>0</v>
      </c>
      <c r="H8447" s="16" t="s">
        <v>16</v>
      </c>
      <c r="I8447" s="104">
        <f>SUM(I8448:I8456)</f>
        <v>1606069</v>
      </c>
      <c r="J8447" s="104">
        <f>SUM(J8448:J8456)</f>
        <v>195969</v>
      </c>
      <c r="K8447" s="104">
        <f>SUM(K8448:K8456)</f>
        <v>0</v>
      </c>
      <c r="L8447" s="104">
        <f t="shared" si="2990"/>
        <v>67612</v>
      </c>
      <c r="M8447" s="104">
        <f>SUM(M8448:M8456)</f>
        <v>1112</v>
      </c>
      <c r="N8447" s="104">
        <f t="shared" ref="N8447:O8447" si="3004">SUM(N8448:N8456)</f>
        <v>35850</v>
      </c>
      <c r="O8447" s="104">
        <f t="shared" si="3004"/>
        <v>30650</v>
      </c>
      <c r="P8447" s="104">
        <f t="shared" si="2993"/>
        <v>67612</v>
      </c>
      <c r="Q8447" s="104">
        <f t="shared" si="2997"/>
        <v>34.501375217508887</v>
      </c>
      <c r="R8447" s="35"/>
    </row>
    <row r="8448" spans="1:18" s="38" customFormat="1" x14ac:dyDescent="0.3">
      <c r="A8448" s="40">
        <v>35</v>
      </c>
      <c r="B8448" s="40" t="s">
        <v>154</v>
      </c>
      <c r="C8448" s="40" t="s">
        <v>1072</v>
      </c>
      <c r="D8448" s="40">
        <v>35020020</v>
      </c>
      <c r="E8448" s="88" t="s">
        <v>3018</v>
      </c>
      <c r="F8448" s="40"/>
      <c r="G8448" s="81" t="s">
        <v>3073</v>
      </c>
      <c r="H8448" s="36" t="s">
        <v>17</v>
      </c>
      <c r="I8448" s="102">
        <v>200000</v>
      </c>
      <c r="J8448" s="102">
        <v>0</v>
      </c>
      <c r="K8448" s="102"/>
      <c r="L8448" s="102">
        <f t="shared" si="2990"/>
        <v>0</v>
      </c>
      <c r="M8448" s="102">
        <v>0</v>
      </c>
      <c r="N8448" s="102"/>
      <c r="O8448" s="102"/>
      <c r="P8448" s="102">
        <f t="shared" si="2993"/>
        <v>0</v>
      </c>
      <c r="Q8448" s="102" t="str">
        <f t="shared" si="2997"/>
        <v>-</v>
      </c>
      <c r="R8448" s="35"/>
    </row>
    <row r="8449" spans="1:18" s="38" customFormat="1" x14ac:dyDescent="0.3">
      <c r="A8449" s="40">
        <v>35</v>
      </c>
      <c r="B8449" s="40" t="s">
        <v>154</v>
      </c>
      <c r="C8449" s="40" t="s">
        <v>1072</v>
      </c>
      <c r="D8449" s="40">
        <v>35020020</v>
      </c>
      <c r="E8449" s="88" t="s">
        <v>3031</v>
      </c>
      <c r="F8449" s="40"/>
      <c r="G8449" s="81" t="s">
        <v>3073</v>
      </c>
      <c r="H8449" s="36" t="s">
        <v>18</v>
      </c>
      <c r="I8449" s="102">
        <v>200000</v>
      </c>
      <c r="J8449" s="102">
        <v>80000</v>
      </c>
      <c r="K8449" s="102"/>
      <c r="L8449" s="102">
        <f t="shared" si="2990"/>
        <v>30000</v>
      </c>
      <c r="M8449" s="102">
        <v>0</v>
      </c>
      <c r="N8449" s="102">
        <v>15000</v>
      </c>
      <c r="O8449" s="102">
        <v>15000</v>
      </c>
      <c r="P8449" s="102">
        <f t="shared" si="2993"/>
        <v>30000</v>
      </c>
      <c r="Q8449" s="102">
        <f t="shared" si="2997"/>
        <v>37.5</v>
      </c>
      <c r="R8449" s="35"/>
    </row>
    <row r="8450" spans="1:18" s="38" customFormat="1" x14ac:dyDescent="0.3">
      <c r="A8450" s="40">
        <v>35</v>
      </c>
      <c r="B8450" s="40" t="s">
        <v>154</v>
      </c>
      <c r="C8450" s="40" t="s">
        <v>1072</v>
      </c>
      <c r="D8450" s="40">
        <v>35020020</v>
      </c>
      <c r="E8450" s="88" t="s">
        <v>3032</v>
      </c>
      <c r="F8450" s="40"/>
      <c r="G8450" s="81" t="s">
        <v>3073</v>
      </c>
      <c r="H8450" s="36" t="s">
        <v>19</v>
      </c>
      <c r="I8450" s="102">
        <v>33000</v>
      </c>
      <c r="J8450" s="102">
        <v>10000</v>
      </c>
      <c r="K8450" s="102"/>
      <c r="L8450" s="102">
        <f t="shared" si="2990"/>
        <v>5000</v>
      </c>
      <c r="M8450" s="102">
        <v>0</v>
      </c>
      <c r="N8450" s="102">
        <v>2500</v>
      </c>
      <c r="O8450" s="102">
        <v>2500</v>
      </c>
      <c r="P8450" s="102">
        <f t="shared" si="2993"/>
        <v>5000</v>
      </c>
      <c r="Q8450" s="102">
        <f t="shared" si="2997"/>
        <v>50</v>
      </c>
      <c r="R8450" s="35"/>
    </row>
    <row r="8451" spans="1:18" s="38" customFormat="1" x14ac:dyDescent="0.3">
      <c r="A8451" s="40">
        <v>35</v>
      </c>
      <c r="B8451" s="40" t="s">
        <v>154</v>
      </c>
      <c r="C8451" s="40" t="s">
        <v>1072</v>
      </c>
      <c r="D8451" s="40">
        <v>35020020</v>
      </c>
      <c r="E8451" s="88" t="s">
        <v>3026</v>
      </c>
      <c r="F8451" s="40"/>
      <c r="G8451" s="81" t="s">
        <v>3073</v>
      </c>
      <c r="H8451" s="36" t="s">
        <v>20</v>
      </c>
      <c r="I8451" s="102">
        <v>70000</v>
      </c>
      <c r="J8451" s="102">
        <v>0</v>
      </c>
      <c r="K8451" s="102"/>
      <c r="L8451" s="102">
        <f t="shared" si="2990"/>
        <v>0</v>
      </c>
      <c r="M8451" s="102">
        <v>0</v>
      </c>
      <c r="N8451" s="102"/>
      <c r="O8451" s="102"/>
      <c r="P8451" s="102">
        <f t="shared" si="2993"/>
        <v>0</v>
      </c>
      <c r="Q8451" s="102" t="str">
        <f t="shared" si="2997"/>
        <v>-</v>
      </c>
      <c r="R8451" s="35"/>
    </row>
    <row r="8452" spans="1:18" s="38" customFormat="1" x14ac:dyDescent="0.3">
      <c r="A8452" s="40">
        <v>35</v>
      </c>
      <c r="B8452" s="40" t="s">
        <v>154</v>
      </c>
      <c r="C8452" s="40" t="s">
        <v>1072</v>
      </c>
      <c r="D8452" s="40">
        <v>35020020</v>
      </c>
      <c r="E8452" s="88" t="s">
        <v>3033</v>
      </c>
      <c r="F8452" s="40"/>
      <c r="G8452" s="81" t="s">
        <v>3073</v>
      </c>
      <c r="H8452" s="36" t="s">
        <v>21</v>
      </c>
      <c r="I8452" s="102">
        <v>28000</v>
      </c>
      <c r="J8452" s="102">
        <v>0</v>
      </c>
      <c r="K8452" s="102"/>
      <c r="L8452" s="102">
        <f t="shared" si="2990"/>
        <v>0</v>
      </c>
      <c r="M8452" s="102">
        <v>0</v>
      </c>
      <c r="N8452" s="102"/>
      <c r="O8452" s="102"/>
      <c r="P8452" s="102">
        <f t="shared" si="2993"/>
        <v>0</v>
      </c>
      <c r="Q8452" s="102" t="str">
        <f t="shared" si="2997"/>
        <v>-</v>
      </c>
      <c r="R8452" s="35"/>
    </row>
    <row r="8453" spans="1:18" s="38" customFormat="1" x14ac:dyDescent="0.3">
      <c r="A8453" s="40">
        <v>35</v>
      </c>
      <c r="B8453" s="40" t="s">
        <v>154</v>
      </c>
      <c r="C8453" s="40" t="s">
        <v>1072</v>
      </c>
      <c r="D8453" s="40">
        <v>35020020</v>
      </c>
      <c r="E8453" s="88" t="s">
        <v>3034</v>
      </c>
      <c r="F8453" s="40"/>
      <c r="G8453" s="81" t="s">
        <v>3073</v>
      </c>
      <c r="H8453" s="36" t="s">
        <v>22</v>
      </c>
      <c r="I8453" s="102">
        <v>10000</v>
      </c>
      <c r="J8453" s="102">
        <v>0</v>
      </c>
      <c r="K8453" s="102"/>
      <c r="L8453" s="102">
        <f t="shared" si="2990"/>
        <v>0</v>
      </c>
      <c r="M8453" s="102">
        <v>0</v>
      </c>
      <c r="N8453" s="102"/>
      <c r="O8453" s="102"/>
      <c r="P8453" s="102">
        <f t="shared" si="2993"/>
        <v>0</v>
      </c>
      <c r="Q8453" s="102" t="str">
        <f t="shared" si="2997"/>
        <v>-</v>
      </c>
      <c r="R8453" s="35"/>
    </row>
    <row r="8454" spans="1:18" s="38" customFormat="1" x14ac:dyDescent="0.3">
      <c r="A8454" s="40">
        <v>35</v>
      </c>
      <c r="B8454" s="40" t="s">
        <v>154</v>
      </c>
      <c r="C8454" s="40" t="s">
        <v>1072</v>
      </c>
      <c r="D8454" s="40">
        <v>35020020</v>
      </c>
      <c r="E8454" s="88" t="s">
        <v>3035</v>
      </c>
      <c r="F8454" s="40"/>
      <c r="G8454" s="81" t="s">
        <v>3073</v>
      </c>
      <c r="H8454" s="36" t="s">
        <v>23</v>
      </c>
      <c r="I8454" s="102">
        <v>40000</v>
      </c>
      <c r="J8454" s="102">
        <v>10000</v>
      </c>
      <c r="K8454" s="102"/>
      <c r="L8454" s="102">
        <f t="shared" si="2990"/>
        <v>2000</v>
      </c>
      <c r="M8454" s="102">
        <v>0</v>
      </c>
      <c r="N8454" s="102">
        <v>1000</v>
      </c>
      <c r="O8454" s="102">
        <v>1000</v>
      </c>
      <c r="P8454" s="102">
        <f t="shared" si="2993"/>
        <v>2000</v>
      </c>
      <c r="Q8454" s="102">
        <f t="shared" si="2997"/>
        <v>20</v>
      </c>
      <c r="R8454" s="35"/>
    </row>
    <row r="8455" spans="1:18" s="38" customFormat="1" x14ac:dyDescent="0.3">
      <c r="A8455" s="40">
        <v>35</v>
      </c>
      <c r="B8455" s="40" t="s">
        <v>154</v>
      </c>
      <c r="C8455" s="40" t="s">
        <v>1072</v>
      </c>
      <c r="D8455" s="40">
        <v>35020020</v>
      </c>
      <c r="E8455" s="88" t="s">
        <v>3036</v>
      </c>
      <c r="F8455" s="40"/>
      <c r="G8455" s="81" t="s">
        <v>3073</v>
      </c>
      <c r="H8455" s="36" t="s">
        <v>24</v>
      </c>
      <c r="I8455" s="102">
        <v>18000</v>
      </c>
      <c r="J8455" s="102">
        <v>0</v>
      </c>
      <c r="K8455" s="102"/>
      <c r="L8455" s="102">
        <f t="shared" si="2990"/>
        <v>0</v>
      </c>
      <c r="M8455" s="102">
        <v>0</v>
      </c>
      <c r="N8455" s="102"/>
      <c r="O8455" s="102"/>
      <c r="P8455" s="102">
        <f t="shared" si="2993"/>
        <v>0</v>
      </c>
      <c r="Q8455" s="102" t="str">
        <f t="shared" si="2997"/>
        <v>-</v>
      </c>
      <c r="R8455" s="35"/>
    </row>
    <row r="8456" spans="1:18" s="38" customFormat="1" x14ac:dyDescent="0.3">
      <c r="A8456" s="41">
        <v>35</v>
      </c>
      <c r="B8456" s="41" t="s">
        <v>154</v>
      </c>
      <c r="C8456" s="41" t="s">
        <v>1072</v>
      </c>
      <c r="D8456" s="41">
        <v>35020020</v>
      </c>
      <c r="E8456" s="41" t="s">
        <v>127</v>
      </c>
      <c r="F8456" s="40" t="s">
        <v>0</v>
      </c>
      <c r="G8456" s="81" t="s">
        <v>0</v>
      </c>
      <c r="H8456" s="16" t="s">
        <v>25</v>
      </c>
      <c r="I8456" s="104">
        <f>SUM(I8457:I8459)</f>
        <v>1007069</v>
      </c>
      <c r="J8456" s="104">
        <f>SUM(J8457:J8459)</f>
        <v>95969</v>
      </c>
      <c r="K8456" s="104">
        <f>SUM(K8457:K8459)</f>
        <v>0</v>
      </c>
      <c r="L8456" s="104">
        <f t="shared" si="2990"/>
        <v>30612</v>
      </c>
      <c r="M8456" s="104">
        <f>SUM(M8457:M8459)</f>
        <v>1112</v>
      </c>
      <c r="N8456" s="104">
        <f t="shared" ref="N8456:O8456" si="3005">SUM(N8457:N8459)</f>
        <v>17350</v>
      </c>
      <c r="O8456" s="104">
        <f t="shared" si="3005"/>
        <v>12150</v>
      </c>
      <c r="P8456" s="104">
        <f t="shared" si="2993"/>
        <v>30612</v>
      </c>
      <c r="Q8456" s="104">
        <f t="shared" si="2997"/>
        <v>31.897800331357001</v>
      </c>
      <c r="R8456" s="35"/>
    </row>
    <row r="8457" spans="1:18" s="38" customFormat="1" x14ac:dyDescent="0.3">
      <c r="A8457" s="40">
        <v>35</v>
      </c>
      <c r="B8457" s="40" t="s">
        <v>154</v>
      </c>
      <c r="C8457" s="40" t="s">
        <v>1072</v>
      </c>
      <c r="D8457" s="40">
        <v>35020020</v>
      </c>
      <c r="E8457" s="88" t="s">
        <v>3019</v>
      </c>
      <c r="F8457" s="40"/>
      <c r="G8457" s="81" t="s">
        <v>3073</v>
      </c>
      <c r="H8457" s="36" t="s">
        <v>25</v>
      </c>
      <c r="I8457" s="102">
        <v>976000</v>
      </c>
      <c r="J8457" s="102">
        <v>70000</v>
      </c>
      <c r="K8457" s="102"/>
      <c r="L8457" s="102">
        <f t="shared" si="2990"/>
        <v>25000</v>
      </c>
      <c r="M8457" s="102">
        <v>0</v>
      </c>
      <c r="N8457" s="102">
        <v>15000</v>
      </c>
      <c r="O8457" s="102">
        <v>10000</v>
      </c>
      <c r="P8457" s="102">
        <f t="shared" si="2993"/>
        <v>25000</v>
      </c>
      <c r="Q8457" s="102">
        <f t="shared" si="2997"/>
        <v>35.714285714285715</v>
      </c>
      <c r="R8457" s="35"/>
    </row>
    <row r="8458" spans="1:18" s="38" customFormat="1" x14ac:dyDescent="0.3">
      <c r="A8458" s="40">
        <v>35</v>
      </c>
      <c r="B8458" s="40" t="s">
        <v>154</v>
      </c>
      <c r="C8458" s="40" t="s">
        <v>1072</v>
      </c>
      <c r="D8458" s="40">
        <v>35020020</v>
      </c>
      <c r="E8458" s="88" t="s">
        <v>3019</v>
      </c>
      <c r="F8458" s="40" t="s">
        <v>2928</v>
      </c>
      <c r="G8458" s="81" t="s">
        <v>3073</v>
      </c>
      <c r="H8458" s="36" t="s">
        <v>135</v>
      </c>
      <c r="I8458" s="102">
        <v>18069</v>
      </c>
      <c r="J8458" s="102">
        <v>16969</v>
      </c>
      <c r="K8458" s="102"/>
      <c r="L8458" s="102">
        <f t="shared" si="2990"/>
        <v>4112</v>
      </c>
      <c r="M8458" s="102">
        <v>1112</v>
      </c>
      <c r="N8458" s="102">
        <v>1600</v>
      </c>
      <c r="O8458" s="102">
        <v>1400</v>
      </c>
      <c r="P8458" s="102">
        <f t="shared" si="2993"/>
        <v>4112</v>
      </c>
      <c r="Q8458" s="102">
        <f t="shared" si="2997"/>
        <v>24.232423831693087</v>
      </c>
      <c r="R8458" s="35"/>
    </row>
    <row r="8459" spans="1:18" s="38" customFormat="1" ht="20.399999999999999" x14ac:dyDescent="0.3">
      <c r="A8459" s="40">
        <v>35</v>
      </c>
      <c r="B8459" s="40" t="s">
        <v>154</v>
      </c>
      <c r="C8459" s="40" t="s">
        <v>1072</v>
      </c>
      <c r="D8459" s="40">
        <v>35020020</v>
      </c>
      <c r="E8459" s="88" t="s">
        <v>3019</v>
      </c>
      <c r="F8459" s="40" t="s">
        <v>2929</v>
      </c>
      <c r="G8459" s="81" t="s">
        <v>3073</v>
      </c>
      <c r="H8459" s="36" t="s">
        <v>141</v>
      </c>
      <c r="I8459" s="102">
        <v>13000</v>
      </c>
      <c r="J8459" s="102">
        <v>9000</v>
      </c>
      <c r="K8459" s="102"/>
      <c r="L8459" s="102">
        <f t="shared" si="2990"/>
        <v>1500</v>
      </c>
      <c r="M8459" s="102">
        <v>0</v>
      </c>
      <c r="N8459" s="102">
        <v>750</v>
      </c>
      <c r="O8459" s="102">
        <v>750</v>
      </c>
      <c r="P8459" s="102">
        <f t="shared" si="2993"/>
        <v>1500</v>
      </c>
      <c r="Q8459" s="102">
        <f t="shared" si="2997"/>
        <v>16.666666666666664</v>
      </c>
      <c r="R8459" s="35"/>
    </row>
    <row r="8460" spans="1:18" s="34" customFormat="1" ht="20.399999999999999" x14ac:dyDescent="0.3">
      <c r="A8460" s="43" t="s">
        <v>0</v>
      </c>
      <c r="B8460" s="43" t="s">
        <v>0</v>
      </c>
      <c r="C8460" s="43" t="s">
        <v>0</v>
      </c>
      <c r="D8460" s="49" t="s">
        <v>0</v>
      </c>
      <c r="E8460" s="49" t="s">
        <v>0</v>
      </c>
      <c r="F8460" s="49" t="s">
        <v>0</v>
      </c>
      <c r="G8460" s="49" t="s">
        <v>0</v>
      </c>
      <c r="H8460" s="21" t="s">
        <v>35</v>
      </c>
      <c r="I8460" s="112">
        <f>SUM(I8461)</f>
        <v>15300</v>
      </c>
      <c r="J8460" s="112">
        <f>SUM(J8461)</f>
        <v>0</v>
      </c>
      <c r="K8460" s="112">
        <f>SUM(K8461)</f>
        <v>0</v>
      </c>
      <c r="L8460" s="112">
        <f t="shared" si="2990"/>
        <v>0</v>
      </c>
      <c r="M8460" s="112">
        <f>SUM(M8461)</f>
        <v>0</v>
      </c>
      <c r="N8460" s="112">
        <f t="shared" ref="N8460:O8460" si="3006">SUM(N8461)</f>
        <v>0</v>
      </c>
      <c r="O8460" s="112">
        <f t="shared" si="3006"/>
        <v>0</v>
      </c>
      <c r="P8460" s="112">
        <f t="shared" si="2993"/>
        <v>0</v>
      </c>
      <c r="Q8460" s="112" t="str">
        <f t="shared" si="2997"/>
        <v>-</v>
      </c>
      <c r="R8460" s="35"/>
    </row>
    <row r="8461" spans="1:18" s="38" customFormat="1" x14ac:dyDescent="0.3">
      <c r="A8461" s="40">
        <v>35</v>
      </c>
      <c r="B8461" s="40" t="s">
        <v>154</v>
      </c>
      <c r="C8461" s="40" t="s">
        <v>1072</v>
      </c>
      <c r="D8461" s="40">
        <v>35020020</v>
      </c>
      <c r="E8461" s="52" t="s">
        <v>142</v>
      </c>
      <c r="F8461" s="52" t="s">
        <v>0</v>
      </c>
      <c r="G8461" s="52" t="s">
        <v>0</v>
      </c>
      <c r="H8461" s="16" t="s">
        <v>27</v>
      </c>
      <c r="I8461" s="104">
        <f>SUM(I8462:I8464)</f>
        <v>15300</v>
      </c>
      <c r="J8461" s="104">
        <f>SUM(J8462:J8464)</f>
        <v>0</v>
      </c>
      <c r="K8461" s="104">
        <f>SUM(K8462:K8464)</f>
        <v>0</v>
      </c>
      <c r="L8461" s="104">
        <f t="shared" si="2990"/>
        <v>0</v>
      </c>
      <c r="M8461" s="104">
        <f>SUM(M8462:M8464)</f>
        <v>0</v>
      </c>
      <c r="N8461" s="104">
        <f t="shared" ref="N8461:O8461" si="3007">SUM(N8462:N8464)</f>
        <v>0</v>
      </c>
      <c r="O8461" s="104">
        <f t="shared" si="3007"/>
        <v>0</v>
      </c>
      <c r="P8461" s="104">
        <f t="shared" si="2993"/>
        <v>0</v>
      </c>
      <c r="Q8461" s="104" t="str">
        <f t="shared" si="2997"/>
        <v>-</v>
      </c>
      <c r="R8461" s="35"/>
    </row>
    <row r="8462" spans="1:18" s="38" customFormat="1" x14ac:dyDescent="0.3">
      <c r="A8462" s="40">
        <v>35</v>
      </c>
      <c r="B8462" s="40" t="s">
        <v>154</v>
      </c>
      <c r="C8462" s="40" t="s">
        <v>1072</v>
      </c>
      <c r="D8462" s="40">
        <v>35020020</v>
      </c>
      <c r="E8462" s="88" t="s">
        <v>3023</v>
      </c>
      <c r="F8462" s="40"/>
      <c r="G8462" s="81" t="s">
        <v>3073</v>
      </c>
      <c r="H8462" s="36" t="s">
        <v>29</v>
      </c>
      <c r="I8462" s="102">
        <v>200</v>
      </c>
      <c r="J8462" s="102">
        <v>0</v>
      </c>
      <c r="K8462" s="102"/>
      <c r="L8462" s="102">
        <f t="shared" si="2990"/>
        <v>0</v>
      </c>
      <c r="M8462" s="102">
        <v>0</v>
      </c>
      <c r="N8462" s="102"/>
      <c r="O8462" s="102"/>
      <c r="P8462" s="102">
        <f t="shared" si="2993"/>
        <v>0</v>
      </c>
      <c r="Q8462" s="102" t="str">
        <f t="shared" si="2997"/>
        <v>-</v>
      </c>
      <c r="R8462" s="35"/>
    </row>
    <row r="8463" spans="1:18" s="38" customFormat="1" x14ac:dyDescent="0.3">
      <c r="A8463" s="40">
        <v>35</v>
      </c>
      <c r="B8463" s="40" t="s">
        <v>154</v>
      </c>
      <c r="C8463" s="40" t="s">
        <v>1072</v>
      </c>
      <c r="D8463" s="40">
        <v>35020020</v>
      </c>
      <c r="E8463" s="88" t="s">
        <v>3020</v>
      </c>
      <c r="F8463" s="40"/>
      <c r="G8463" s="81" t="s">
        <v>3073</v>
      </c>
      <c r="H8463" s="36" t="s">
        <v>30</v>
      </c>
      <c r="I8463" s="102">
        <v>100</v>
      </c>
      <c r="J8463" s="102">
        <v>0</v>
      </c>
      <c r="K8463" s="102"/>
      <c r="L8463" s="102">
        <f t="shared" si="2990"/>
        <v>0</v>
      </c>
      <c r="M8463" s="102">
        <v>0</v>
      </c>
      <c r="N8463" s="102"/>
      <c r="O8463" s="102"/>
      <c r="P8463" s="102">
        <f t="shared" si="2993"/>
        <v>0</v>
      </c>
      <c r="Q8463" s="102" t="str">
        <f t="shared" si="2997"/>
        <v>-</v>
      </c>
      <c r="R8463" s="35"/>
    </row>
    <row r="8464" spans="1:18" s="38" customFormat="1" x14ac:dyDescent="0.3">
      <c r="A8464" s="40">
        <v>35</v>
      </c>
      <c r="B8464" s="40" t="s">
        <v>154</v>
      </c>
      <c r="C8464" s="40" t="s">
        <v>1072</v>
      </c>
      <c r="D8464" s="40">
        <v>35020020</v>
      </c>
      <c r="E8464" s="88" t="s">
        <v>3021</v>
      </c>
      <c r="F8464" s="40"/>
      <c r="G8464" s="81" t="s">
        <v>3073</v>
      </c>
      <c r="H8464" s="36" t="s">
        <v>34</v>
      </c>
      <c r="I8464" s="102">
        <v>15000</v>
      </c>
      <c r="J8464" s="102">
        <v>0</v>
      </c>
      <c r="K8464" s="102"/>
      <c r="L8464" s="102">
        <f t="shared" si="2990"/>
        <v>0</v>
      </c>
      <c r="M8464" s="102">
        <v>0</v>
      </c>
      <c r="N8464" s="102"/>
      <c r="O8464" s="102"/>
      <c r="P8464" s="102">
        <f t="shared" si="2993"/>
        <v>0</v>
      </c>
      <c r="Q8464" s="102" t="str">
        <f t="shared" si="2997"/>
        <v>-</v>
      </c>
      <c r="R8464" s="35"/>
    </row>
    <row r="8465" spans="1:18" s="34" customFormat="1" ht="20.399999999999999" x14ac:dyDescent="0.3">
      <c r="A8465" s="43" t="s">
        <v>0</v>
      </c>
      <c r="B8465" s="43" t="s">
        <v>0</v>
      </c>
      <c r="C8465" s="43" t="s">
        <v>0</v>
      </c>
      <c r="D8465" s="49" t="s">
        <v>0</v>
      </c>
      <c r="E8465" s="49" t="s">
        <v>0</v>
      </c>
      <c r="F8465" s="49" t="s">
        <v>0</v>
      </c>
      <c r="G8465" s="49" t="s">
        <v>0</v>
      </c>
      <c r="H8465" s="21" t="s">
        <v>53</v>
      </c>
      <c r="I8465" s="112">
        <f>SUM(I8466)</f>
        <v>430100</v>
      </c>
      <c r="J8465" s="112">
        <f>SUM(J8466)</f>
        <v>0</v>
      </c>
      <c r="K8465" s="112">
        <f>SUM(K8466)</f>
        <v>0</v>
      </c>
      <c r="L8465" s="112">
        <f t="shared" si="2990"/>
        <v>0</v>
      </c>
      <c r="M8465" s="112">
        <f>SUM(M8466)</f>
        <v>0</v>
      </c>
      <c r="N8465" s="112">
        <f t="shared" ref="N8465:O8465" si="3008">SUM(N8466)</f>
        <v>0</v>
      </c>
      <c r="O8465" s="112">
        <f t="shared" si="3008"/>
        <v>0</v>
      </c>
      <c r="P8465" s="112">
        <f t="shared" si="2993"/>
        <v>0</v>
      </c>
      <c r="Q8465" s="112" t="str">
        <f t="shared" si="2997"/>
        <v>-</v>
      </c>
      <c r="R8465" s="35"/>
    </row>
    <row r="8466" spans="1:18" s="38" customFormat="1" x14ac:dyDescent="0.3">
      <c r="A8466" s="40">
        <v>35</v>
      </c>
      <c r="B8466" s="40" t="s">
        <v>154</v>
      </c>
      <c r="C8466" s="40" t="s">
        <v>1072</v>
      </c>
      <c r="D8466" s="40">
        <v>35020020</v>
      </c>
      <c r="E8466" s="52" t="s">
        <v>149</v>
      </c>
      <c r="F8466" s="52" t="s">
        <v>0</v>
      </c>
      <c r="G8466" s="52" t="s">
        <v>0</v>
      </c>
      <c r="H8466" s="16" t="s">
        <v>46</v>
      </c>
      <c r="I8466" s="104">
        <f>SUM(I8467:I8470)</f>
        <v>430100</v>
      </c>
      <c r="J8466" s="104">
        <f>SUM(J8467:J8470)</f>
        <v>0</v>
      </c>
      <c r="K8466" s="104">
        <f>SUM(K8467:K8470)</f>
        <v>0</v>
      </c>
      <c r="L8466" s="104">
        <f t="shared" si="2990"/>
        <v>0</v>
      </c>
      <c r="M8466" s="104">
        <f>SUM(M8467:M8470)</f>
        <v>0</v>
      </c>
      <c r="N8466" s="104">
        <f t="shared" ref="N8466:O8466" si="3009">SUM(N8467:N8470)</f>
        <v>0</v>
      </c>
      <c r="O8466" s="104">
        <f t="shared" si="3009"/>
        <v>0</v>
      </c>
      <c r="P8466" s="104">
        <f t="shared" si="2993"/>
        <v>0</v>
      </c>
      <c r="Q8466" s="104" t="str">
        <f t="shared" si="2997"/>
        <v>-</v>
      </c>
      <c r="R8466" s="35"/>
    </row>
    <row r="8467" spans="1:18" s="38" customFormat="1" x14ac:dyDescent="0.3">
      <c r="A8467" s="40">
        <v>35</v>
      </c>
      <c r="B8467" s="40" t="s">
        <v>154</v>
      </c>
      <c r="C8467" s="40" t="s">
        <v>1072</v>
      </c>
      <c r="D8467" s="40">
        <v>35020020</v>
      </c>
      <c r="E8467" s="88" t="s">
        <v>3039</v>
      </c>
      <c r="F8467" s="40"/>
      <c r="G8467" s="81" t="s">
        <v>3073</v>
      </c>
      <c r="H8467" s="36" t="s">
        <v>48</v>
      </c>
      <c r="I8467" s="102">
        <v>80000</v>
      </c>
      <c r="J8467" s="102">
        <v>0</v>
      </c>
      <c r="K8467" s="102"/>
      <c r="L8467" s="102">
        <f t="shared" si="2990"/>
        <v>0</v>
      </c>
      <c r="M8467" s="102">
        <v>0</v>
      </c>
      <c r="N8467" s="102"/>
      <c r="O8467" s="102"/>
      <c r="P8467" s="102">
        <f t="shared" si="2993"/>
        <v>0</v>
      </c>
      <c r="Q8467" s="102" t="str">
        <f t="shared" si="2997"/>
        <v>-</v>
      </c>
      <c r="R8467" s="35"/>
    </row>
    <row r="8468" spans="1:18" s="38" customFormat="1" x14ac:dyDescent="0.3">
      <c r="A8468" s="40">
        <v>35</v>
      </c>
      <c r="B8468" s="40" t="s">
        <v>154</v>
      </c>
      <c r="C8468" s="40" t="s">
        <v>1072</v>
      </c>
      <c r="D8468" s="40">
        <v>35020020</v>
      </c>
      <c r="E8468" s="88" t="s">
        <v>3022</v>
      </c>
      <c r="F8468" s="40"/>
      <c r="G8468" s="81" t="s">
        <v>3073</v>
      </c>
      <c r="H8468" s="36" t="s">
        <v>49</v>
      </c>
      <c r="I8468" s="102">
        <v>230000</v>
      </c>
      <c r="J8468" s="102">
        <v>0</v>
      </c>
      <c r="K8468" s="102"/>
      <c r="L8468" s="102">
        <f t="shared" si="2990"/>
        <v>0</v>
      </c>
      <c r="M8468" s="102">
        <v>0</v>
      </c>
      <c r="N8468" s="102"/>
      <c r="O8468" s="102"/>
      <c r="P8468" s="102">
        <f t="shared" si="2993"/>
        <v>0</v>
      </c>
      <c r="Q8468" s="102" t="str">
        <f t="shared" si="2997"/>
        <v>-</v>
      </c>
      <c r="R8468" s="35"/>
    </row>
    <row r="8469" spans="1:18" s="38" customFormat="1" x14ac:dyDescent="0.3">
      <c r="A8469" s="40">
        <v>35</v>
      </c>
      <c r="B8469" s="40" t="s">
        <v>154</v>
      </c>
      <c r="C8469" s="40" t="s">
        <v>1072</v>
      </c>
      <c r="D8469" s="40">
        <v>35020020</v>
      </c>
      <c r="E8469" s="88" t="s">
        <v>3025</v>
      </c>
      <c r="F8469" s="40"/>
      <c r="G8469" s="81" t="s">
        <v>3073</v>
      </c>
      <c r="H8469" s="36" t="s">
        <v>51</v>
      </c>
      <c r="I8469" s="102">
        <v>50100</v>
      </c>
      <c r="J8469" s="102">
        <v>0</v>
      </c>
      <c r="K8469" s="102"/>
      <c r="L8469" s="102">
        <f t="shared" si="2990"/>
        <v>0</v>
      </c>
      <c r="M8469" s="102">
        <v>0</v>
      </c>
      <c r="N8469" s="102"/>
      <c r="O8469" s="102"/>
      <c r="P8469" s="102">
        <f t="shared" si="2993"/>
        <v>0</v>
      </c>
      <c r="Q8469" s="102" t="str">
        <f t="shared" si="2997"/>
        <v>-</v>
      </c>
      <c r="R8469" s="35"/>
    </row>
    <row r="8470" spans="1:18" s="38" customFormat="1" x14ac:dyDescent="0.3">
      <c r="A8470" s="40">
        <v>35</v>
      </c>
      <c r="B8470" s="40" t="s">
        <v>154</v>
      </c>
      <c r="C8470" s="40" t="s">
        <v>1072</v>
      </c>
      <c r="D8470" s="40">
        <v>35020020</v>
      </c>
      <c r="E8470" s="88" t="s">
        <v>3037</v>
      </c>
      <c r="F8470" s="40"/>
      <c r="G8470" s="81" t="s">
        <v>3073</v>
      </c>
      <c r="H8470" s="36" t="s">
        <v>52</v>
      </c>
      <c r="I8470" s="102">
        <v>70000</v>
      </c>
      <c r="J8470" s="102">
        <v>0</v>
      </c>
      <c r="K8470" s="102"/>
      <c r="L8470" s="102">
        <f t="shared" si="2990"/>
        <v>0</v>
      </c>
      <c r="M8470" s="102">
        <v>0</v>
      </c>
      <c r="N8470" s="102"/>
      <c r="O8470" s="102"/>
      <c r="P8470" s="102">
        <f t="shared" si="2993"/>
        <v>0</v>
      </c>
      <c r="Q8470" s="102" t="str">
        <f t="shared" si="2997"/>
        <v>-</v>
      </c>
      <c r="R8470" s="35"/>
    </row>
    <row r="8471" spans="1:18" s="34" customFormat="1" x14ac:dyDescent="0.3">
      <c r="A8471" s="49" t="s">
        <v>0</v>
      </c>
      <c r="B8471" s="49" t="s">
        <v>0</v>
      </c>
      <c r="C8471" s="49" t="s">
        <v>0</v>
      </c>
      <c r="D8471" s="49" t="s">
        <v>0</v>
      </c>
      <c r="E8471" s="49" t="s">
        <v>0</v>
      </c>
      <c r="F8471" s="49" t="s">
        <v>0</v>
      </c>
      <c r="G8471" s="49" t="s">
        <v>0</v>
      </c>
      <c r="H8471" s="21" t="s">
        <v>2028</v>
      </c>
      <c r="I8471" s="112">
        <f>SUM(I8436,I8460,I8465)</f>
        <v>7606948</v>
      </c>
      <c r="J8471" s="112">
        <f>SUM(J8436,J8460,J8465)</f>
        <v>5540948</v>
      </c>
      <c r="K8471" s="112">
        <f>SUM(K8436,K8460,K8465)</f>
        <v>0</v>
      </c>
      <c r="L8471" s="112">
        <f t="shared" si="2990"/>
        <v>1367030</v>
      </c>
      <c r="M8471" s="112">
        <f>SUM(M8436,M8460,M8465)</f>
        <v>414362</v>
      </c>
      <c r="N8471" s="112">
        <f t="shared" ref="N8471:O8471" si="3010">SUM(N8436,N8460,N8465)</f>
        <v>482855</v>
      </c>
      <c r="O8471" s="112">
        <f t="shared" si="3010"/>
        <v>469813</v>
      </c>
      <c r="P8471" s="112">
        <f t="shared" si="2993"/>
        <v>1367030</v>
      </c>
      <c r="Q8471" s="112">
        <f t="shared" si="2997"/>
        <v>24.671410018646629</v>
      </c>
      <c r="R8471" s="35"/>
    </row>
    <row r="8472" spans="1:18" s="38" customFormat="1" ht="15" thickBot="1" x14ac:dyDescent="0.35">
      <c r="A8472" s="81" t="s">
        <v>0</v>
      </c>
      <c r="B8472" s="81" t="s">
        <v>0</v>
      </c>
      <c r="C8472" s="81" t="s">
        <v>0</v>
      </c>
      <c r="D8472" s="81" t="s">
        <v>0</v>
      </c>
      <c r="E8472" s="81" t="s">
        <v>0</v>
      </c>
      <c r="F8472" s="81" t="s">
        <v>0</v>
      </c>
      <c r="G8472" s="81" t="s">
        <v>0</v>
      </c>
      <c r="H8472" s="16" t="s">
        <v>152</v>
      </c>
      <c r="I8472" s="104">
        <v>111</v>
      </c>
      <c r="J8472" s="104">
        <v>111</v>
      </c>
      <c r="K8472" s="104"/>
      <c r="L8472" s="104"/>
      <c r="M8472" s="104"/>
      <c r="N8472" s="104"/>
      <c r="O8472" s="104"/>
      <c r="P8472" s="104"/>
      <c r="Q8472" s="104"/>
      <c r="R8472" s="35"/>
    </row>
    <row r="8473" spans="1:18" s="34" customFormat="1" ht="31.2" thickBot="1" x14ac:dyDescent="0.35">
      <c r="A8473" s="127" t="s">
        <v>0</v>
      </c>
      <c r="B8473" s="127" t="s">
        <v>0</v>
      </c>
      <c r="C8473" s="127" t="s">
        <v>0</v>
      </c>
      <c r="D8473" s="127" t="s">
        <v>0</v>
      </c>
      <c r="E8473" s="127" t="s">
        <v>0</v>
      </c>
      <c r="F8473" s="127" t="s">
        <v>0</v>
      </c>
      <c r="G8473" s="127" t="s">
        <v>0</v>
      </c>
      <c r="H8473" s="29" t="s">
        <v>63</v>
      </c>
      <c r="I8473" s="124" t="s">
        <v>3013</v>
      </c>
      <c r="J8473" s="124" t="s">
        <v>2</v>
      </c>
      <c r="K8473" s="124" t="s">
        <v>3097</v>
      </c>
      <c r="L8473" s="124" t="s">
        <v>3097</v>
      </c>
      <c r="M8473" s="124" t="s">
        <v>3098</v>
      </c>
      <c r="N8473" s="124" t="s">
        <v>3099</v>
      </c>
      <c r="O8473" s="124" t="s">
        <v>3100</v>
      </c>
      <c r="P8473" s="124" t="s">
        <v>3097</v>
      </c>
      <c r="Q8473" s="126" t="s">
        <v>3101</v>
      </c>
      <c r="R8473" s="35"/>
    </row>
    <row r="8474" spans="1:18" s="38" customFormat="1" x14ac:dyDescent="0.3">
      <c r="A8474" s="128"/>
      <c r="B8474" s="128"/>
      <c r="C8474" s="128"/>
      <c r="D8474" s="128"/>
      <c r="E8474" s="128"/>
      <c r="F8474" s="128"/>
      <c r="G8474" s="128"/>
      <c r="H8474" s="10" t="s">
        <v>0</v>
      </c>
      <c r="I8474" s="103">
        <v>1</v>
      </c>
      <c r="J8474" s="103">
        <v>2</v>
      </c>
      <c r="K8474" s="103">
        <v>3</v>
      </c>
      <c r="L8474" s="103" t="s">
        <v>3</v>
      </c>
      <c r="M8474" s="103">
        <v>5</v>
      </c>
      <c r="N8474" s="103">
        <v>6</v>
      </c>
      <c r="O8474" s="103">
        <v>7</v>
      </c>
      <c r="P8474" s="103" t="s">
        <v>3102</v>
      </c>
      <c r="Q8474" s="103">
        <v>9</v>
      </c>
      <c r="R8474" s="35"/>
    </row>
    <row r="8475" spans="1:18" s="38" customFormat="1" x14ac:dyDescent="0.3">
      <c r="A8475" s="128"/>
      <c r="B8475" s="128"/>
      <c r="C8475" s="128"/>
      <c r="D8475" s="128"/>
      <c r="E8475" s="128"/>
      <c r="F8475" s="128"/>
      <c r="G8475" s="128"/>
      <c r="H8475" s="11" t="s">
        <v>101</v>
      </c>
      <c r="I8475" s="105">
        <f>SUM(I8471)</f>
        <v>7606948</v>
      </c>
      <c r="J8475" s="105">
        <f>SUM(J8471)</f>
        <v>5540948</v>
      </c>
      <c r="K8475" s="105">
        <f>SUM(K8471)</f>
        <v>0</v>
      </c>
      <c r="L8475" s="105">
        <f t="shared" si="2990"/>
        <v>1367030</v>
      </c>
      <c r="M8475" s="105">
        <f>SUM(M8471)</f>
        <v>414362</v>
      </c>
      <c r="N8475" s="105">
        <f t="shared" ref="N8475:O8475" si="3011">SUM(N8471)</f>
        <v>482855</v>
      </c>
      <c r="O8475" s="105">
        <f t="shared" si="3011"/>
        <v>469813</v>
      </c>
      <c r="P8475" s="105">
        <f t="shared" si="2993"/>
        <v>1367030</v>
      </c>
      <c r="Q8475" s="105">
        <f t="shared" si="2997"/>
        <v>24.671410018646629</v>
      </c>
      <c r="R8475" s="35"/>
    </row>
    <row r="8476" spans="1:18" s="38" customFormat="1" x14ac:dyDescent="0.3">
      <c r="A8476" s="128"/>
      <c r="B8476" s="128"/>
      <c r="C8476" s="128"/>
      <c r="D8476" s="128"/>
      <c r="E8476" s="128"/>
      <c r="F8476" s="128"/>
      <c r="G8476" s="128"/>
      <c r="H8476" s="12" t="s">
        <v>62</v>
      </c>
      <c r="I8476" s="105">
        <f>SUM(I8475)</f>
        <v>7606948</v>
      </c>
      <c r="J8476" s="105">
        <f>SUM(J8475)</f>
        <v>5540948</v>
      </c>
      <c r="K8476" s="105">
        <f>SUM(K8475)</f>
        <v>0</v>
      </c>
      <c r="L8476" s="105">
        <f t="shared" si="2990"/>
        <v>1367030</v>
      </c>
      <c r="M8476" s="105">
        <f>SUM(M8475)</f>
        <v>414362</v>
      </c>
      <c r="N8476" s="105">
        <f t="shared" ref="N8476:O8476" si="3012">SUM(N8475)</f>
        <v>482855</v>
      </c>
      <c r="O8476" s="105">
        <f t="shared" si="3012"/>
        <v>469813</v>
      </c>
      <c r="P8476" s="105">
        <f t="shared" si="2993"/>
        <v>1367030</v>
      </c>
      <c r="Q8476" s="105">
        <f t="shared" si="2997"/>
        <v>24.671410018646629</v>
      </c>
      <c r="R8476" s="35"/>
    </row>
    <row r="8477" spans="1:18" s="38" customFormat="1" x14ac:dyDescent="0.3">
      <c r="A8477" s="129"/>
      <c r="B8477" s="129"/>
      <c r="C8477" s="129"/>
      <c r="D8477" s="129"/>
      <c r="E8477" s="129"/>
      <c r="F8477" s="129"/>
      <c r="G8477" s="129"/>
      <c r="I8477" s="100"/>
      <c r="J8477" s="100"/>
      <c r="K8477" s="100"/>
      <c r="L8477" s="100"/>
      <c r="M8477" s="100"/>
      <c r="N8477" s="100"/>
      <c r="O8477" s="100"/>
      <c r="P8477" s="100"/>
      <c r="Q8477" s="100"/>
      <c r="R8477" s="35"/>
    </row>
    <row r="8478" spans="1:18" s="38" customFormat="1" ht="15" thickBot="1" x14ac:dyDescent="0.35">
      <c r="A8478" s="81" t="s">
        <v>0</v>
      </c>
      <c r="B8478" s="81" t="s">
        <v>0</v>
      </c>
      <c r="C8478" s="81" t="s">
        <v>0</v>
      </c>
      <c r="D8478" s="81" t="s">
        <v>0</v>
      </c>
      <c r="E8478" s="81" t="s">
        <v>0</v>
      </c>
      <c r="F8478" s="81" t="s">
        <v>0</v>
      </c>
      <c r="G8478" s="81" t="s">
        <v>0</v>
      </c>
      <c r="H8478" s="37" t="s">
        <v>0</v>
      </c>
      <c r="I8478" s="106"/>
      <c r="J8478" s="106"/>
      <c r="K8478" s="106"/>
      <c r="L8478" s="106"/>
      <c r="M8478" s="106"/>
      <c r="N8478" s="106"/>
      <c r="O8478" s="106"/>
      <c r="P8478" s="106"/>
      <c r="Q8478" s="106"/>
      <c r="R8478" s="35"/>
    </row>
    <row r="8479" spans="1:18" s="34" customFormat="1" ht="31.2" thickBot="1" x14ac:dyDescent="0.35">
      <c r="A8479" s="45" t="s">
        <v>112</v>
      </c>
      <c r="B8479" s="45" t="s">
        <v>113</v>
      </c>
      <c r="C8479" s="45" t="s">
        <v>114</v>
      </c>
      <c r="D8479" s="46" t="s">
        <v>0</v>
      </c>
      <c r="E8479" s="45" t="s">
        <v>3014</v>
      </c>
      <c r="F8479" s="45" t="s">
        <v>115</v>
      </c>
      <c r="G8479" s="45" t="s">
        <v>116</v>
      </c>
      <c r="H8479" s="29" t="s">
        <v>1</v>
      </c>
      <c r="I8479" s="124" t="s">
        <v>3013</v>
      </c>
      <c r="J8479" s="124" t="s">
        <v>2</v>
      </c>
      <c r="K8479" s="124" t="s">
        <v>3097</v>
      </c>
      <c r="L8479" s="124" t="s">
        <v>3097</v>
      </c>
      <c r="M8479" s="124" t="s">
        <v>3098</v>
      </c>
      <c r="N8479" s="124" t="s">
        <v>3099</v>
      </c>
      <c r="O8479" s="124" t="s">
        <v>3100</v>
      </c>
      <c r="P8479" s="124" t="s">
        <v>3097</v>
      </c>
      <c r="Q8479" s="126" t="s">
        <v>3101</v>
      </c>
      <c r="R8479" s="35"/>
    </row>
    <row r="8480" spans="1:18" s="38" customFormat="1" x14ac:dyDescent="0.3">
      <c r="A8480" s="50" t="s">
        <v>0</v>
      </c>
      <c r="B8480" s="50" t="s">
        <v>0</v>
      </c>
      <c r="C8480" s="50" t="s">
        <v>0</v>
      </c>
      <c r="D8480" s="51" t="s">
        <v>0</v>
      </c>
      <c r="E8480" s="51" t="s">
        <v>0</v>
      </c>
      <c r="F8480" s="86" t="s">
        <v>0</v>
      </c>
      <c r="G8480" s="87" t="s">
        <v>0</v>
      </c>
      <c r="H8480" s="8" t="s">
        <v>0</v>
      </c>
      <c r="I8480" s="103">
        <v>1</v>
      </c>
      <c r="J8480" s="103">
        <v>2</v>
      </c>
      <c r="K8480" s="103">
        <v>3</v>
      </c>
      <c r="L8480" s="103" t="s">
        <v>3</v>
      </c>
      <c r="M8480" s="103">
        <v>5</v>
      </c>
      <c r="N8480" s="103">
        <v>6</v>
      </c>
      <c r="O8480" s="103">
        <v>7</v>
      </c>
      <c r="P8480" s="103" t="s">
        <v>3102</v>
      </c>
      <c r="Q8480" s="103">
        <v>9</v>
      </c>
      <c r="R8480" s="35"/>
    </row>
    <row r="8481" spans="1:18" s="38" customFormat="1" x14ac:dyDescent="0.3">
      <c r="A8481" s="41">
        <v>35</v>
      </c>
      <c r="B8481" s="41" t="s">
        <v>154</v>
      </c>
      <c r="C8481" s="40" t="s">
        <v>1083</v>
      </c>
      <c r="D8481" s="40">
        <v>35020021</v>
      </c>
      <c r="E8481" s="52" t="s">
        <v>0</v>
      </c>
      <c r="F8481" s="52" t="s">
        <v>0</v>
      </c>
      <c r="G8481" s="52" t="s">
        <v>0</v>
      </c>
      <c r="H8481" s="16" t="s">
        <v>2029</v>
      </c>
      <c r="I8481" s="102"/>
      <c r="J8481" s="102"/>
      <c r="K8481" s="102"/>
      <c r="L8481" s="102">
        <f t="shared" ref="L8481:L8543" si="3013">SUM(M8481:O8481)</f>
        <v>0</v>
      </c>
      <c r="M8481" s="102">
        <v>0</v>
      </c>
      <c r="N8481" s="102"/>
      <c r="O8481" s="102"/>
      <c r="P8481" s="102">
        <f t="shared" ref="P8481:P8544" si="3014">K8481+L8481</f>
        <v>0</v>
      </c>
      <c r="Q8481" s="102" t="str">
        <f t="shared" si="2997"/>
        <v>-</v>
      </c>
      <c r="R8481" s="35"/>
    </row>
    <row r="8482" spans="1:18" s="34" customFormat="1" ht="20.399999999999999" x14ac:dyDescent="0.3">
      <c r="A8482" s="43" t="s">
        <v>0</v>
      </c>
      <c r="B8482" s="43" t="s">
        <v>0</v>
      </c>
      <c r="C8482" s="43" t="s">
        <v>0</v>
      </c>
      <c r="D8482" s="49" t="s">
        <v>0</v>
      </c>
      <c r="E8482" s="49" t="s">
        <v>0</v>
      </c>
      <c r="F8482" s="49" t="s">
        <v>0</v>
      </c>
      <c r="G8482" s="49" t="s">
        <v>0</v>
      </c>
      <c r="H8482" s="21" t="s">
        <v>26</v>
      </c>
      <c r="I8482" s="112">
        <f>SUM(I8483,I8491,I8493)</f>
        <v>3276605</v>
      </c>
      <c r="J8482" s="112">
        <f>SUM(J8483,J8491,J8493)</f>
        <v>3008701</v>
      </c>
      <c r="K8482" s="112">
        <f>SUM(K8483,K8491,K8493)</f>
        <v>0</v>
      </c>
      <c r="L8482" s="112">
        <f t="shared" si="3013"/>
        <v>881213</v>
      </c>
      <c r="M8482" s="112">
        <f>SUM(M8483,M8491,M8493)</f>
        <v>264713</v>
      </c>
      <c r="N8482" s="112">
        <f t="shared" ref="N8482:O8482" si="3015">SUM(N8483,N8491,N8493)</f>
        <v>310100</v>
      </c>
      <c r="O8482" s="112">
        <f t="shared" si="3015"/>
        <v>306400</v>
      </c>
      <c r="P8482" s="112">
        <f t="shared" si="3014"/>
        <v>881213</v>
      </c>
      <c r="Q8482" s="112">
        <f t="shared" si="2997"/>
        <v>29.288819327676631</v>
      </c>
      <c r="R8482" s="35"/>
    </row>
    <row r="8483" spans="1:18" s="38" customFormat="1" x14ac:dyDescent="0.3">
      <c r="A8483" s="40">
        <v>35</v>
      </c>
      <c r="B8483" s="40" t="s">
        <v>154</v>
      </c>
      <c r="C8483" s="40" t="s">
        <v>1083</v>
      </c>
      <c r="D8483" s="40">
        <v>35020021</v>
      </c>
      <c r="E8483" s="52" t="s">
        <v>119</v>
      </c>
      <c r="F8483" s="52" t="s">
        <v>0</v>
      </c>
      <c r="G8483" s="52" t="s">
        <v>0</v>
      </c>
      <c r="H8483" s="16" t="s">
        <v>5</v>
      </c>
      <c r="I8483" s="104">
        <f>SUM(I8484,I8485)</f>
        <v>2635877</v>
      </c>
      <c r="J8483" s="104">
        <f>SUM(J8484,J8485)</f>
        <v>2545437</v>
      </c>
      <c r="K8483" s="104">
        <f>SUM(K8484,K8485)</f>
        <v>0</v>
      </c>
      <c r="L8483" s="104">
        <f t="shared" si="3013"/>
        <v>742259</v>
      </c>
      <c r="M8483" s="104">
        <f>SUM(M8484,M8485)</f>
        <v>240459</v>
      </c>
      <c r="N8483" s="104">
        <f t="shared" ref="N8483:O8483" si="3016">SUM(N8484,N8485)</f>
        <v>253900</v>
      </c>
      <c r="O8483" s="104">
        <f t="shared" si="3016"/>
        <v>247900</v>
      </c>
      <c r="P8483" s="104">
        <f t="shared" si="3014"/>
        <v>742259</v>
      </c>
      <c r="Q8483" s="104">
        <f t="shared" si="2997"/>
        <v>29.160375998305987</v>
      </c>
      <c r="R8483" s="35"/>
    </row>
    <row r="8484" spans="1:18" s="38" customFormat="1" x14ac:dyDescent="0.3">
      <c r="A8484" s="40">
        <v>35</v>
      </c>
      <c r="B8484" s="40" t="s">
        <v>154</v>
      </c>
      <c r="C8484" s="40" t="s">
        <v>1083</v>
      </c>
      <c r="D8484" s="40">
        <v>35020021</v>
      </c>
      <c r="E8484" s="88" t="s">
        <v>3015</v>
      </c>
      <c r="F8484" s="40"/>
      <c r="G8484" s="81" t="s">
        <v>3073</v>
      </c>
      <c r="H8484" s="36" t="s">
        <v>6</v>
      </c>
      <c r="I8484" s="102">
        <v>2387185</v>
      </c>
      <c r="J8484" s="102">
        <v>2296745</v>
      </c>
      <c r="K8484" s="102"/>
      <c r="L8484" s="102">
        <f t="shared" si="3013"/>
        <v>684201</v>
      </c>
      <c r="M8484" s="102">
        <v>224201</v>
      </c>
      <c r="N8484" s="102">
        <v>230000</v>
      </c>
      <c r="O8484" s="102">
        <v>230000</v>
      </c>
      <c r="P8484" s="102">
        <f t="shared" si="3014"/>
        <v>684201</v>
      </c>
      <c r="Q8484" s="102">
        <f t="shared" si="2997"/>
        <v>29.790028932249772</v>
      </c>
      <c r="R8484" s="35"/>
    </row>
    <row r="8485" spans="1:18" s="38" customFormat="1" x14ac:dyDescent="0.3">
      <c r="A8485" s="41">
        <v>35</v>
      </c>
      <c r="B8485" s="41" t="s">
        <v>154</v>
      </c>
      <c r="C8485" s="41" t="s">
        <v>1083</v>
      </c>
      <c r="D8485" s="41">
        <v>35020021</v>
      </c>
      <c r="E8485" s="41" t="s">
        <v>120</v>
      </c>
      <c r="F8485" s="40" t="s">
        <v>0</v>
      </c>
      <c r="G8485" s="81" t="s">
        <v>0</v>
      </c>
      <c r="H8485" s="16" t="s">
        <v>7</v>
      </c>
      <c r="I8485" s="104">
        <f>SUM(I8486:I8490)</f>
        <v>248692</v>
      </c>
      <c r="J8485" s="104">
        <f>SUM(J8486:J8490)</f>
        <v>248692</v>
      </c>
      <c r="K8485" s="104">
        <f>SUM(K8486:K8490)</f>
        <v>0</v>
      </c>
      <c r="L8485" s="104">
        <f t="shared" si="3013"/>
        <v>58058</v>
      </c>
      <c r="M8485" s="104">
        <f>SUM(M8486:M8490)</f>
        <v>16258</v>
      </c>
      <c r="N8485" s="104">
        <f t="shared" ref="N8485:O8485" si="3017">SUM(N8486:N8490)</f>
        <v>23900</v>
      </c>
      <c r="O8485" s="104">
        <f t="shared" si="3017"/>
        <v>17900</v>
      </c>
      <c r="P8485" s="104">
        <f t="shared" si="3014"/>
        <v>58058</v>
      </c>
      <c r="Q8485" s="104">
        <f t="shared" si="2997"/>
        <v>23.345342833705949</v>
      </c>
      <c r="R8485" s="35"/>
    </row>
    <row r="8486" spans="1:18" s="38" customFormat="1" x14ac:dyDescent="0.3">
      <c r="A8486" s="40">
        <v>35</v>
      </c>
      <c r="B8486" s="40" t="s">
        <v>154</v>
      </c>
      <c r="C8486" s="40" t="s">
        <v>1083</v>
      </c>
      <c r="D8486" s="40">
        <v>35020021</v>
      </c>
      <c r="E8486" s="88" t="s">
        <v>3016</v>
      </c>
      <c r="F8486" s="40" t="s">
        <v>2930</v>
      </c>
      <c r="G8486" s="81" t="s">
        <v>3073</v>
      </c>
      <c r="H8486" s="36" t="s">
        <v>9</v>
      </c>
      <c r="I8486" s="102">
        <v>31482</v>
      </c>
      <c r="J8486" s="102">
        <v>31482</v>
      </c>
      <c r="K8486" s="102"/>
      <c r="L8486" s="102">
        <f t="shared" si="3013"/>
        <v>8610</v>
      </c>
      <c r="M8486" s="102">
        <v>2810</v>
      </c>
      <c r="N8486" s="102">
        <v>2900</v>
      </c>
      <c r="O8486" s="102">
        <v>2900</v>
      </c>
      <c r="P8486" s="102">
        <f t="shared" si="3014"/>
        <v>8610</v>
      </c>
      <c r="Q8486" s="102">
        <f t="shared" si="2997"/>
        <v>27.348961311225462</v>
      </c>
      <c r="R8486" s="35"/>
    </row>
    <row r="8487" spans="1:18" s="38" customFormat="1" x14ac:dyDescent="0.3">
      <c r="A8487" s="40">
        <v>35</v>
      </c>
      <c r="B8487" s="40" t="s">
        <v>154</v>
      </c>
      <c r="C8487" s="40" t="s">
        <v>1083</v>
      </c>
      <c r="D8487" s="40">
        <v>35020021</v>
      </c>
      <c r="E8487" s="88" t="s">
        <v>3016</v>
      </c>
      <c r="F8487" s="40" t="s">
        <v>2931</v>
      </c>
      <c r="G8487" s="81" t="s">
        <v>3073</v>
      </c>
      <c r="H8487" s="36" t="s">
        <v>12</v>
      </c>
      <c r="I8487" s="102">
        <v>168630</v>
      </c>
      <c r="J8487" s="102">
        <v>168630</v>
      </c>
      <c r="K8487" s="102"/>
      <c r="L8487" s="102">
        <f t="shared" si="3013"/>
        <v>43448</v>
      </c>
      <c r="M8487" s="102">
        <v>13448</v>
      </c>
      <c r="N8487" s="102">
        <v>15000</v>
      </c>
      <c r="O8487" s="102">
        <v>15000</v>
      </c>
      <c r="P8487" s="102">
        <f t="shared" si="3014"/>
        <v>43448</v>
      </c>
      <c r="Q8487" s="102">
        <f t="shared" si="2997"/>
        <v>25.765284943367135</v>
      </c>
      <c r="R8487" s="35"/>
    </row>
    <row r="8488" spans="1:18" s="38" customFormat="1" x14ac:dyDescent="0.3">
      <c r="A8488" s="40">
        <v>35</v>
      </c>
      <c r="B8488" s="40" t="s">
        <v>154</v>
      </c>
      <c r="C8488" s="40" t="s">
        <v>1083</v>
      </c>
      <c r="D8488" s="40">
        <v>35020021</v>
      </c>
      <c r="E8488" s="88" t="s">
        <v>3016</v>
      </c>
      <c r="F8488" s="40" t="s">
        <v>2932</v>
      </c>
      <c r="G8488" s="81" t="s">
        <v>3073</v>
      </c>
      <c r="H8488" s="36" t="s">
        <v>10</v>
      </c>
      <c r="I8488" s="102">
        <v>33580</v>
      </c>
      <c r="J8488" s="102">
        <v>33580</v>
      </c>
      <c r="K8488" s="102"/>
      <c r="L8488" s="102">
        <f t="shared" si="3013"/>
        <v>0</v>
      </c>
      <c r="M8488" s="102">
        <v>0</v>
      </c>
      <c r="N8488" s="102"/>
      <c r="O8488" s="102"/>
      <c r="P8488" s="102">
        <f t="shared" si="3014"/>
        <v>0</v>
      </c>
      <c r="Q8488" s="102">
        <f t="shared" si="2997"/>
        <v>0</v>
      </c>
      <c r="R8488" s="35"/>
    </row>
    <row r="8489" spans="1:18" s="38" customFormat="1" x14ac:dyDescent="0.3">
      <c r="A8489" s="40">
        <v>35</v>
      </c>
      <c r="B8489" s="40" t="s">
        <v>154</v>
      </c>
      <c r="C8489" s="40" t="s">
        <v>1083</v>
      </c>
      <c r="D8489" s="40">
        <v>35020021</v>
      </c>
      <c r="E8489" s="88" t="s">
        <v>3016</v>
      </c>
      <c r="F8489" s="40" t="s">
        <v>2933</v>
      </c>
      <c r="G8489" s="81" t="s">
        <v>3073</v>
      </c>
      <c r="H8489" s="36" t="s">
        <v>8</v>
      </c>
      <c r="I8489" s="102">
        <v>0</v>
      </c>
      <c r="J8489" s="102">
        <v>0</v>
      </c>
      <c r="K8489" s="102"/>
      <c r="L8489" s="102">
        <f t="shared" si="3013"/>
        <v>0</v>
      </c>
      <c r="M8489" s="102">
        <v>0</v>
      </c>
      <c r="N8489" s="102"/>
      <c r="O8489" s="102"/>
      <c r="P8489" s="102">
        <f t="shared" si="3014"/>
        <v>0</v>
      </c>
      <c r="Q8489" s="102" t="str">
        <f t="shared" ref="Q8489:Q8552" si="3018">IF(J8489=0,"-",P8489/J8489*100)</f>
        <v>-</v>
      </c>
      <c r="R8489" s="35"/>
    </row>
    <row r="8490" spans="1:18" s="38" customFormat="1" x14ac:dyDescent="0.3">
      <c r="A8490" s="40">
        <v>35</v>
      </c>
      <c r="B8490" s="40" t="s">
        <v>154</v>
      </c>
      <c r="C8490" s="40" t="s">
        <v>1083</v>
      </c>
      <c r="D8490" s="40">
        <v>35020021</v>
      </c>
      <c r="E8490" s="88" t="s">
        <v>3016</v>
      </c>
      <c r="F8490" s="40" t="s">
        <v>2934</v>
      </c>
      <c r="G8490" s="81" t="s">
        <v>3073</v>
      </c>
      <c r="H8490" s="36" t="s">
        <v>11</v>
      </c>
      <c r="I8490" s="102">
        <v>15000</v>
      </c>
      <c r="J8490" s="102">
        <v>15000</v>
      </c>
      <c r="K8490" s="102"/>
      <c r="L8490" s="102">
        <f t="shared" si="3013"/>
        <v>6000</v>
      </c>
      <c r="M8490" s="102">
        <v>0</v>
      </c>
      <c r="N8490" s="102">
        <v>6000</v>
      </c>
      <c r="O8490" s="102"/>
      <c r="P8490" s="102">
        <f t="shared" si="3014"/>
        <v>6000</v>
      </c>
      <c r="Q8490" s="102">
        <f t="shared" si="3018"/>
        <v>40</v>
      </c>
      <c r="R8490" s="35"/>
    </row>
    <row r="8491" spans="1:18" s="38" customFormat="1" x14ac:dyDescent="0.3">
      <c r="A8491" s="40">
        <v>35</v>
      </c>
      <c r="B8491" s="40" t="s">
        <v>154</v>
      </c>
      <c r="C8491" s="40" t="s">
        <v>1083</v>
      </c>
      <c r="D8491" s="40">
        <v>35020021</v>
      </c>
      <c r="E8491" s="52" t="s">
        <v>124</v>
      </c>
      <c r="F8491" s="52" t="s">
        <v>0</v>
      </c>
      <c r="G8491" s="52" t="s">
        <v>0</v>
      </c>
      <c r="H8491" s="16" t="s">
        <v>14</v>
      </c>
      <c r="I8491" s="104">
        <f>SUM(I8492)</f>
        <v>281264</v>
      </c>
      <c r="J8491" s="104">
        <f>SUM(J8492)</f>
        <v>261264</v>
      </c>
      <c r="K8491" s="104">
        <f>SUM(K8492)</f>
        <v>0</v>
      </c>
      <c r="L8491" s="104">
        <f t="shared" si="3013"/>
        <v>73042</v>
      </c>
      <c r="M8491" s="104">
        <f>SUM(M8492)</f>
        <v>23542</v>
      </c>
      <c r="N8491" s="104">
        <f t="shared" ref="N8491:O8491" si="3019">SUM(N8492)</f>
        <v>26000</v>
      </c>
      <c r="O8491" s="104">
        <f t="shared" si="3019"/>
        <v>23500</v>
      </c>
      <c r="P8491" s="104">
        <f t="shared" si="3014"/>
        <v>73042</v>
      </c>
      <c r="Q8491" s="104">
        <f t="shared" si="3018"/>
        <v>27.957162104231735</v>
      </c>
      <c r="R8491" s="35"/>
    </row>
    <row r="8492" spans="1:18" s="38" customFormat="1" x14ac:dyDescent="0.3">
      <c r="A8492" s="40">
        <v>35</v>
      </c>
      <c r="B8492" s="40" t="s">
        <v>154</v>
      </c>
      <c r="C8492" s="40" t="s">
        <v>1083</v>
      </c>
      <c r="D8492" s="40">
        <v>35020021</v>
      </c>
      <c r="E8492" s="88" t="s">
        <v>3017</v>
      </c>
      <c r="F8492" s="40"/>
      <c r="G8492" s="81" t="s">
        <v>3073</v>
      </c>
      <c r="H8492" s="36" t="s">
        <v>15</v>
      </c>
      <c r="I8492" s="102">
        <v>281264</v>
      </c>
      <c r="J8492" s="102">
        <v>261264</v>
      </c>
      <c r="K8492" s="102"/>
      <c r="L8492" s="102">
        <f t="shared" si="3013"/>
        <v>73042</v>
      </c>
      <c r="M8492" s="102">
        <v>23542</v>
      </c>
      <c r="N8492" s="102">
        <v>26000</v>
      </c>
      <c r="O8492" s="102">
        <v>23500</v>
      </c>
      <c r="P8492" s="102">
        <f t="shared" si="3014"/>
        <v>73042</v>
      </c>
      <c r="Q8492" s="102">
        <f t="shared" si="3018"/>
        <v>27.957162104231735</v>
      </c>
      <c r="R8492" s="35"/>
    </row>
    <row r="8493" spans="1:18" s="38" customFormat="1" x14ac:dyDescent="0.3">
      <c r="A8493" s="40">
        <v>35</v>
      </c>
      <c r="B8493" s="40" t="s">
        <v>154</v>
      </c>
      <c r="C8493" s="40" t="s">
        <v>1083</v>
      </c>
      <c r="D8493" s="40">
        <v>35020021</v>
      </c>
      <c r="E8493" s="52" t="s">
        <v>125</v>
      </c>
      <c r="F8493" s="52" t="s">
        <v>0</v>
      </c>
      <c r="G8493" s="52" t="s">
        <v>0</v>
      </c>
      <c r="H8493" s="16" t="s">
        <v>16</v>
      </c>
      <c r="I8493" s="104">
        <f>SUM(I8494:I8502)</f>
        <v>359464</v>
      </c>
      <c r="J8493" s="104">
        <f>SUM(J8494:J8502)</f>
        <v>202000</v>
      </c>
      <c r="K8493" s="104">
        <f>SUM(K8494:K8502)</f>
        <v>0</v>
      </c>
      <c r="L8493" s="104">
        <f t="shared" si="3013"/>
        <v>65912</v>
      </c>
      <c r="M8493" s="104">
        <f>SUM(M8494:M8502)</f>
        <v>712</v>
      </c>
      <c r="N8493" s="104">
        <f t="shared" ref="N8493:O8493" si="3020">SUM(N8494:N8502)</f>
        <v>30200</v>
      </c>
      <c r="O8493" s="104">
        <f t="shared" si="3020"/>
        <v>35000</v>
      </c>
      <c r="P8493" s="104">
        <f t="shared" si="3014"/>
        <v>65912</v>
      </c>
      <c r="Q8493" s="104">
        <f t="shared" si="3018"/>
        <v>32.629702970297032</v>
      </c>
      <c r="R8493" s="35"/>
    </row>
    <row r="8494" spans="1:18" s="38" customFormat="1" x14ac:dyDescent="0.3">
      <c r="A8494" s="40">
        <v>35</v>
      </c>
      <c r="B8494" s="40" t="s">
        <v>154</v>
      </c>
      <c r="C8494" s="40" t="s">
        <v>1083</v>
      </c>
      <c r="D8494" s="40">
        <v>35020021</v>
      </c>
      <c r="E8494" s="88" t="s">
        <v>3018</v>
      </c>
      <c r="F8494" s="40"/>
      <c r="G8494" s="81" t="s">
        <v>3073</v>
      </c>
      <c r="H8494" s="36" t="s">
        <v>17</v>
      </c>
      <c r="I8494" s="102">
        <v>10564</v>
      </c>
      <c r="J8494" s="102">
        <v>0</v>
      </c>
      <c r="K8494" s="102"/>
      <c r="L8494" s="102">
        <f t="shared" si="3013"/>
        <v>0</v>
      </c>
      <c r="M8494" s="102">
        <v>0</v>
      </c>
      <c r="N8494" s="102"/>
      <c r="O8494" s="102"/>
      <c r="P8494" s="102">
        <f t="shared" si="3014"/>
        <v>0</v>
      </c>
      <c r="Q8494" s="102" t="str">
        <f t="shared" si="3018"/>
        <v>-</v>
      </c>
      <c r="R8494" s="35"/>
    </row>
    <row r="8495" spans="1:18" s="38" customFormat="1" x14ac:dyDescent="0.3">
      <c r="A8495" s="40">
        <v>35</v>
      </c>
      <c r="B8495" s="40" t="s">
        <v>154</v>
      </c>
      <c r="C8495" s="40" t="s">
        <v>1083</v>
      </c>
      <c r="D8495" s="40">
        <v>35020021</v>
      </c>
      <c r="E8495" s="88" t="s">
        <v>3031</v>
      </c>
      <c r="F8495" s="40"/>
      <c r="G8495" s="81" t="s">
        <v>3073</v>
      </c>
      <c r="H8495" s="36" t="s">
        <v>18</v>
      </c>
      <c r="I8495" s="102">
        <v>100000</v>
      </c>
      <c r="J8495" s="102">
        <v>100000</v>
      </c>
      <c r="K8495" s="102"/>
      <c r="L8495" s="102">
        <f t="shared" si="3013"/>
        <v>34000</v>
      </c>
      <c r="M8495" s="102">
        <v>0</v>
      </c>
      <c r="N8495" s="102">
        <v>17000</v>
      </c>
      <c r="O8495" s="102">
        <v>17000</v>
      </c>
      <c r="P8495" s="102">
        <f t="shared" si="3014"/>
        <v>34000</v>
      </c>
      <c r="Q8495" s="102">
        <f t="shared" si="3018"/>
        <v>34</v>
      </c>
      <c r="R8495" s="35"/>
    </row>
    <row r="8496" spans="1:18" s="38" customFormat="1" x14ac:dyDescent="0.3">
      <c r="A8496" s="40">
        <v>35</v>
      </c>
      <c r="B8496" s="40" t="s">
        <v>154</v>
      </c>
      <c r="C8496" s="40" t="s">
        <v>1083</v>
      </c>
      <c r="D8496" s="40">
        <v>35020021</v>
      </c>
      <c r="E8496" s="88" t="s">
        <v>3032</v>
      </c>
      <c r="F8496" s="40"/>
      <c r="G8496" s="81" t="s">
        <v>3073</v>
      </c>
      <c r="H8496" s="36" t="s">
        <v>19</v>
      </c>
      <c r="I8496" s="102">
        <v>15000</v>
      </c>
      <c r="J8496" s="102">
        <v>15000</v>
      </c>
      <c r="K8496" s="102"/>
      <c r="L8496" s="102">
        <f t="shared" si="3013"/>
        <v>3000</v>
      </c>
      <c r="M8496" s="102">
        <v>0</v>
      </c>
      <c r="N8496" s="102">
        <v>1500</v>
      </c>
      <c r="O8496" s="102">
        <v>1500</v>
      </c>
      <c r="P8496" s="102">
        <f t="shared" si="3014"/>
        <v>3000</v>
      </c>
      <c r="Q8496" s="102">
        <f t="shared" si="3018"/>
        <v>20</v>
      </c>
      <c r="R8496" s="35"/>
    </row>
    <row r="8497" spans="1:18" s="38" customFormat="1" x14ac:dyDescent="0.3">
      <c r="A8497" s="40">
        <v>35</v>
      </c>
      <c r="B8497" s="40" t="s">
        <v>154</v>
      </c>
      <c r="C8497" s="40" t="s">
        <v>1083</v>
      </c>
      <c r="D8497" s="40">
        <v>35020021</v>
      </c>
      <c r="E8497" s="88" t="s">
        <v>3026</v>
      </c>
      <c r="F8497" s="40"/>
      <c r="G8497" s="81" t="s">
        <v>3073</v>
      </c>
      <c r="H8497" s="36" t="s">
        <v>20</v>
      </c>
      <c r="I8497" s="102">
        <v>20000</v>
      </c>
      <c r="J8497" s="102">
        <v>0</v>
      </c>
      <c r="K8497" s="102"/>
      <c r="L8497" s="102">
        <f t="shared" si="3013"/>
        <v>0</v>
      </c>
      <c r="M8497" s="102">
        <v>0</v>
      </c>
      <c r="N8497" s="102"/>
      <c r="O8497" s="102"/>
      <c r="P8497" s="102">
        <f t="shared" si="3014"/>
        <v>0</v>
      </c>
      <c r="Q8497" s="102" t="str">
        <f t="shared" si="3018"/>
        <v>-</v>
      </c>
      <c r="R8497" s="35"/>
    </row>
    <row r="8498" spans="1:18" s="38" customFormat="1" x14ac:dyDescent="0.3">
      <c r="A8498" s="40">
        <v>35</v>
      </c>
      <c r="B8498" s="40" t="s">
        <v>154</v>
      </c>
      <c r="C8498" s="40" t="s">
        <v>1083</v>
      </c>
      <c r="D8498" s="40">
        <v>35020021</v>
      </c>
      <c r="E8498" s="88" t="s">
        <v>3033</v>
      </c>
      <c r="F8498" s="40"/>
      <c r="G8498" s="81" t="s">
        <v>3073</v>
      </c>
      <c r="H8498" s="36" t="s">
        <v>21</v>
      </c>
      <c r="I8498" s="102">
        <v>400</v>
      </c>
      <c r="J8498" s="102">
        <v>0</v>
      </c>
      <c r="K8498" s="102"/>
      <c r="L8498" s="102">
        <f t="shared" si="3013"/>
        <v>0</v>
      </c>
      <c r="M8498" s="102">
        <v>0</v>
      </c>
      <c r="N8498" s="102"/>
      <c r="O8498" s="102"/>
      <c r="P8498" s="102">
        <f t="shared" si="3014"/>
        <v>0</v>
      </c>
      <c r="Q8498" s="102" t="str">
        <f t="shared" si="3018"/>
        <v>-</v>
      </c>
      <c r="R8498" s="35"/>
    </row>
    <row r="8499" spans="1:18" s="38" customFormat="1" x14ac:dyDescent="0.3">
      <c r="A8499" s="40">
        <v>35</v>
      </c>
      <c r="B8499" s="40" t="s">
        <v>154</v>
      </c>
      <c r="C8499" s="40" t="s">
        <v>1083</v>
      </c>
      <c r="D8499" s="40">
        <v>35020021</v>
      </c>
      <c r="E8499" s="88" t="s">
        <v>3034</v>
      </c>
      <c r="F8499" s="40"/>
      <c r="G8499" s="81" t="s">
        <v>3073</v>
      </c>
      <c r="H8499" s="36" t="s">
        <v>22</v>
      </c>
      <c r="I8499" s="102">
        <v>500</v>
      </c>
      <c r="J8499" s="102">
        <v>0</v>
      </c>
      <c r="K8499" s="102"/>
      <c r="L8499" s="102">
        <f t="shared" si="3013"/>
        <v>0</v>
      </c>
      <c r="M8499" s="102">
        <v>0</v>
      </c>
      <c r="N8499" s="102"/>
      <c r="O8499" s="102"/>
      <c r="P8499" s="102">
        <f t="shared" si="3014"/>
        <v>0</v>
      </c>
      <c r="Q8499" s="102" t="str">
        <f t="shared" si="3018"/>
        <v>-</v>
      </c>
      <c r="R8499" s="35"/>
    </row>
    <row r="8500" spans="1:18" s="38" customFormat="1" x14ac:dyDescent="0.3">
      <c r="A8500" s="40">
        <v>35</v>
      </c>
      <c r="B8500" s="40" t="s">
        <v>154</v>
      </c>
      <c r="C8500" s="40" t="s">
        <v>1083</v>
      </c>
      <c r="D8500" s="40">
        <v>35020021</v>
      </c>
      <c r="E8500" s="88" t="s">
        <v>3035</v>
      </c>
      <c r="F8500" s="40"/>
      <c r="G8500" s="81" t="s">
        <v>3073</v>
      </c>
      <c r="H8500" s="36" t="s">
        <v>23</v>
      </c>
      <c r="I8500" s="102">
        <v>67000</v>
      </c>
      <c r="J8500" s="102">
        <v>42000</v>
      </c>
      <c r="K8500" s="102"/>
      <c r="L8500" s="102">
        <f t="shared" si="3013"/>
        <v>10000</v>
      </c>
      <c r="M8500" s="102">
        <v>0</v>
      </c>
      <c r="N8500" s="102">
        <v>5000</v>
      </c>
      <c r="O8500" s="102">
        <v>5000</v>
      </c>
      <c r="P8500" s="102">
        <f t="shared" si="3014"/>
        <v>10000</v>
      </c>
      <c r="Q8500" s="102">
        <f t="shared" si="3018"/>
        <v>23.809523809523807</v>
      </c>
      <c r="R8500" s="35"/>
    </row>
    <row r="8501" spans="1:18" s="38" customFormat="1" x14ac:dyDescent="0.3">
      <c r="A8501" s="40">
        <v>35</v>
      </c>
      <c r="B8501" s="40" t="s">
        <v>154</v>
      </c>
      <c r="C8501" s="40" t="s">
        <v>1083</v>
      </c>
      <c r="D8501" s="40">
        <v>35020021</v>
      </c>
      <c r="E8501" s="88" t="s">
        <v>3036</v>
      </c>
      <c r="F8501" s="40"/>
      <c r="G8501" s="81" t="s">
        <v>3073</v>
      </c>
      <c r="H8501" s="36" t="s">
        <v>24</v>
      </c>
      <c r="I8501" s="102">
        <v>5000</v>
      </c>
      <c r="J8501" s="102">
        <v>0</v>
      </c>
      <c r="K8501" s="102"/>
      <c r="L8501" s="102">
        <f t="shared" si="3013"/>
        <v>0</v>
      </c>
      <c r="M8501" s="102">
        <v>0</v>
      </c>
      <c r="N8501" s="102"/>
      <c r="O8501" s="102"/>
      <c r="P8501" s="102">
        <f t="shared" si="3014"/>
        <v>0</v>
      </c>
      <c r="Q8501" s="102" t="str">
        <f t="shared" si="3018"/>
        <v>-</v>
      </c>
      <c r="R8501" s="35"/>
    </row>
    <row r="8502" spans="1:18" s="38" customFormat="1" x14ac:dyDescent="0.3">
      <c r="A8502" s="41">
        <v>35</v>
      </c>
      <c r="B8502" s="41" t="s">
        <v>154</v>
      </c>
      <c r="C8502" s="41" t="s">
        <v>1083</v>
      </c>
      <c r="D8502" s="41">
        <v>35020021</v>
      </c>
      <c r="E8502" s="41" t="s">
        <v>127</v>
      </c>
      <c r="F8502" s="40" t="s">
        <v>0</v>
      </c>
      <c r="G8502" s="81" t="s">
        <v>0</v>
      </c>
      <c r="H8502" s="16" t="s">
        <v>25</v>
      </c>
      <c r="I8502" s="104">
        <f>SUM(I8503:I8506)</f>
        <v>141000</v>
      </c>
      <c r="J8502" s="104">
        <f>SUM(J8503:J8506)</f>
        <v>45000</v>
      </c>
      <c r="K8502" s="104">
        <f>SUM(K8503:K8506)</f>
        <v>0</v>
      </c>
      <c r="L8502" s="104">
        <f t="shared" si="3013"/>
        <v>18912</v>
      </c>
      <c r="M8502" s="104">
        <f>SUM(M8503:M8506)</f>
        <v>712</v>
      </c>
      <c r="N8502" s="104">
        <f t="shared" ref="N8502:O8502" si="3021">SUM(N8503:N8506)</f>
        <v>6700</v>
      </c>
      <c r="O8502" s="104">
        <f t="shared" si="3021"/>
        <v>11500</v>
      </c>
      <c r="P8502" s="104">
        <f t="shared" si="3014"/>
        <v>18912</v>
      </c>
      <c r="Q8502" s="104">
        <f t="shared" si="3018"/>
        <v>42.026666666666671</v>
      </c>
      <c r="R8502" s="35"/>
    </row>
    <row r="8503" spans="1:18" s="38" customFormat="1" x14ac:dyDescent="0.3">
      <c r="A8503" s="40">
        <v>35</v>
      </c>
      <c r="B8503" s="40" t="s">
        <v>154</v>
      </c>
      <c r="C8503" s="40" t="s">
        <v>1083</v>
      </c>
      <c r="D8503" s="40">
        <v>35020021</v>
      </c>
      <c r="E8503" s="88" t="s">
        <v>3019</v>
      </c>
      <c r="F8503" s="40"/>
      <c r="G8503" s="81" t="s">
        <v>3073</v>
      </c>
      <c r="H8503" s="36" t="s">
        <v>25</v>
      </c>
      <c r="I8503" s="102">
        <v>93000</v>
      </c>
      <c r="J8503" s="102">
        <v>33000</v>
      </c>
      <c r="K8503" s="102"/>
      <c r="L8503" s="102">
        <f t="shared" si="3013"/>
        <v>12000</v>
      </c>
      <c r="M8503" s="102">
        <v>0</v>
      </c>
      <c r="N8503" s="102">
        <v>6000</v>
      </c>
      <c r="O8503" s="102">
        <v>6000</v>
      </c>
      <c r="P8503" s="102">
        <f t="shared" si="3014"/>
        <v>12000</v>
      </c>
      <c r="Q8503" s="102">
        <f t="shared" si="3018"/>
        <v>36.363636363636367</v>
      </c>
      <c r="R8503" s="35"/>
    </row>
    <row r="8504" spans="1:18" s="38" customFormat="1" x14ac:dyDescent="0.3">
      <c r="A8504" s="40">
        <v>35</v>
      </c>
      <c r="B8504" s="40" t="s">
        <v>154</v>
      </c>
      <c r="C8504" s="40" t="s">
        <v>1083</v>
      </c>
      <c r="D8504" s="40">
        <v>35020021</v>
      </c>
      <c r="E8504" s="88" t="s">
        <v>3019</v>
      </c>
      <c r="F8504" s="40" t="s">
        <v>2935</v>
      </c>
      <c r="G8504" s="81" t="s">
        <v>3073</v>
      </c>
      <c r="H8504" s="36" t="s">
        <v>135</v>
      </c>
      <c r="I8504" s="102">
        <v>8000</v>
      </c>
      <c r="J8504" s="102">
        <v>7000</v>
      </c>
      <c r="K8504" s="102"/>
      <c r="L8504" s="102">
        <f t="shared" si="3013"/>
        <v>1912</v>
      </c>
      <c r="M8504" s="102">
        <v>712</v>
      </c>
      <c r="N8504" s="102">
        <v>700</v>
      </c>
      <c r="O8504" s="102">
        <v>500</v>
      </c>
      <c r="P8504" s="102">
        <f t="shared" si="3014"/>
        <v>1912</v>
      </c>
      <c r="Q8504" s="102">
        <f t="shared" si="3018"/>
        <v>27.314285714285713</v>
      </c>
      <c r="R8504" s="35"/>
    </row>
    <row r="8505" spans="1:18" s="38" customFormat="1" ht="20.399999999999999" x14ac:dyDescent="0.3">
      <c r="A8505" s="40">
        <v>35</v>
      </c>
      <c r="B8505" s="40" t="s">
        <v>154</v>
      </c>
      <c r="C8505" s="40" t="s">
        <v>1083</v>
      </c>
      <c r="D8505" s="40">
        <v>35020021</v>
      </c>
      <c r="E8505" s="88" t="s">
        <v>3019</v>
      </c>
      <c r="F8505" s="40" t="s">
        <v>2936</v>
      </c>
      <c r="G8505" s="81" t="s">
        <v>3073</v>
      </c>
      <c r="H8505" s="36" t="s">
        <v>141</v>
      </c>
      <c r="I8505" s="102">
        <v>5000</v>
      </c>
      <c r="J8505" s="102">
        <v>5000</v>
      </c>
      <c r="K8505" s="102"/>
      <c r="L8505" s="102">
        <f t="shared" si="3013"/>
        <v>5000</v>
      </c>
      <c r="M8505" s="102">
        <v>0</v>
      </c>
      <c r="N8505" s="102">
        <v>0</v>
      </c>
      <c r="O8505" s="102">
        <v>5000</v>
      </c>
      <c r="P8505" s="102">
        <f t="shared" si="3014"/>
        <v>5000</v>
      </c>
      <c r="Q8505" s="102">
        <f t="shared" si="3018"/>
        <v>100</v>
      </c>
      <c r="R8505" s="35"/>
    </row>
    <row r="8506" spans="1:18" s="38" customFormat="1" x14ac:dyDescent="0.3">
      <c r="A8506" s="40">
        <v>35</v>
      </c>
      <c r="B8506" s="40" t="s">
        <v>154</v>
      </c>
      <c r="C8506" s="40" t="s">
        <v>1083</v>
      </c>
      <c r="D8506" s="40">
        <v>35020021</v>
      </c>
      <c r="E8506" s="88" t="s">
        <v>3019</v>
      </c>
      <c r="F8506" s="40" t="s">
        <v>2937</v>
      </c>
      <c r="G8506" s="81" t="s">
        <v>3073</v>
      </c>
      <c r="H8506" s="36" t="s">
        <v>2008</v>
      </c>
      <c r="I8506" s="102">
        <v>35000</v>
      </c>
      <c r="J8506" s="102">
        <v>0</v>
      </c>
      <c r="K8506" s="102"/>
      <c r="L8506" s="102">
        <f t="shared" si="3013"/>
        <v>0</v>
      </c>
      <c r="M8506" s="102">
        <v>0</v>
      </c>
      <c r="N8506" s="102"/>
      <c r="O8506" s="102"/>
      <c r="P8506" s="102">
        <f t="shared" si="3014"/>
        <v>0</v>
      </c>
      <c r="Q8506" s="102" t="str">
        <f t="shared" si="3018"/>
        <v>-</v>
      </c>
      <c r="R8506" s="35"/>
    </row>
    <row r="8507" spans="1:18" s="34" customFormat="1" ht="20.399999999999999" x14ac:dyDescent="0.3">
      <c r="A8507" s="43" t="s">
        <v>0</v>
      </c>
      <c r="B8507" s="43" t="s">
        <v>0</v>
      </c>
      <c r="C8507" s="43" t="s">
        <v>0</v>
      </c>
      <c r="D8507" s="49" t="s">
        <v>0</v>
      </c>
      <c r="E8507" s="49" t="s">
        <v>0</v>
      </c>
      <c r="F8507" s="49" t="s">
        <v>0</v>
      </c>
      <c r="G8507" s="49" t="s">
        <v>0</v>
      </c>
      <c r="H8507" s="21" t="s">
        <v>35</v>
      </c>
      <c r="I8507" s="112">
        <f>SUM(I8508)</f>
        <v>26000</v>
      </c>
      <c r="J8507" s="112">
        <f>SUM(J8508)</f>
        <v>0</v>
      </c>
      <c r="K8507" s="112">
        <f>SUM(K8508)</f>
        <v>0</v>
      </c>
      <c r="L8507" s="112">
        <f t="shared" si="3013"/>
        <v>0</v>
      </c>
      <c r="M8507" s="112">
        <f>SUM(M8508)</f>
        <v>0</v>
      </c>
      <c r="N8507" s="112">
        <f t="shared" ref="N8507:O8507" si="3022">SUM(N8508)</f>
        <v>0</v>
      </c>
      <c r="O8507" s="112">
        <f t="shared" si="3022"/>
        <v>0</v>
      </c>
      <c r="P8507" s="112">
        <f t="shared" si="3014"/>
        <v>0</v>
      </c>
      <c r="Q8507" s="112" t="str">
        <f t="shared" si="3018"/>
        <v>-</v>
      </c>
      <c r="R8507" s="35"/>
    </row>
    <row r="8508" spans="1:18" s="38" customFormat="1" x14ac:dyDescent="0.3">
      <c r="A8508" s="40">
        <v>35</v>
      </c>
      <c r="B8508" s="40" t="s">
        <v>154</v>
      </c>
      <c r="C8508" s="40" t="s">
        <v>1083</v>
      </c>
      <c r="D8508" s="40">
        <v>35020021</v>
      </c>
      <c r="E8508" s="52" t="s">
        <v>142</v>
      </c>
      <c r="F8508" s="52" t="s">
        <v>0</v>
      </c>
      <c r="G8508" s="52" t="s">
        <v>0</v>
      </c>
      <c r="H8508" s="16" t="s">
        <v>27</v>
      </c>
      <c r="I8508" s="104">
        <f>SUM(I8509:I8510)</f>
        <v>26000</v>
      </c>
      <c r="J8508" s="104">
        <f>SUM(J8509:J8510)</f>
        <v>0</v>
      </c>
      <c r="K8508" s="104">
        <f>SUM(K8509:K8510)</f>
        <v>0</v>
      </c>
      <c r="L8508" s="104">
        <f t="shared" si="3013"/>
        <v>0</v>
      </c>
      <c r="M8508" s="104">
        <f>SUM(M8509:M8510)</f>
        <v>0</v>
      </c>
      <c r="N8508" s="104">
        <f t="shared" ref="N8508:O8508" si="3023">SUM(N8509:N8510)</f>
        <v>0</v>
      </c>
      <c r="O8508" s="104">
        <f t="shared" si="3023"/>
        <v>0</v>
      </c>
      <c r="P8508" s="104">
        <f t="shared" si="3014"/>
        <v>0</v>
      </c>
      <c r="Q8508" s="104" t="str">
        <f t="shared" si="3018"/>
        <v>-</v>
      </c>
      <c r="R8508" s="35"/>
    </row>
    <row r="8509" spans="1:18" s="38" customFormat="1" x14ac:dyDescent="0.3">
      <c r="A8509" s="40">
        <v>35</v>
      </c>
      <c r="B8509" s="40" t="s">
        <v>154</v>
      </c>
      <c r="C8509" s="40" t="s">
        <v>1083</v>
      </c>
      <c r="D8509" s="40">
        <v>35020021</v>
      </c>
      <c r="E8509" s="88" t="s">
        <v>3023</v>
      </c>
      <c r="F8509" s="40"/>
      <c r="G8509" s="81" t="s">
        <v>3073</v>
      </c>
      <c r="H8509" s="36" t="s">
        <v>29</v>
      </c>
      <c r="I8509" s="102">
        <v>15000</v>
      </c>
      <c r="J8509" s="102">
        <v>0</v>
      </c>
      <c r="K8509" s="102"/>
      <c r="L8509" s="102">
        <f t="shared" si="3013"/>
        <v>0</v>
      </c>
      <c r="M8509" s="102">
        <v>0</v>
      </c>
      <c r="N8509" s="102"/>
      <c r="O8509" s="102"/>
      <c r="P8509" s="102">
        <f t="shared" si="3014"/>
        <v>0</v>
      </c>
      <c r="Q8509" s="102" t="str">
        <f t="shared" si="3018"/>
        <v>-</v>
      </c>
      <c r="R8509" s="35"/>
    </row>
    <row r="8510" spans="1:18" s="38" customFormat="1" x14ac:dyDescent="0.3">
      <c r="A8510" s="40">
        <v>35</v>
      </c>
      <c r="B8510" s="40" t="s">
        <v>154</v>
      </c>
      <c r="C8510" s="40" t="s">
        <v>1083</v>
      </c>
      <c r="D8510" s="40">
        <v>35020021</v>
      </c>
      <c r="E8510" s="88" t="s">
        <v>3021</v>
      </c>
      <c r="F8510" s="40"/>
      <c r="G8510" s="81" t="s">
        <v>3073</v>
      </c>
      <c r="H8510" s="36" t="s">
        <v>34</v>
      </c>
      <c r="I8510" s="102">
        <v>11000</v>
      </c>
      <c r="J8510" s="102">
        <v>0</v>
      </c>
      <c r="K8510" s="102"/>
      <c r="L8510" s="102">
        <f t="shared" si="3013"/>
        <v>0</v>
      </c>
      <c r="M8510" s="102">
        <v>0</v>
      </c>
      <c r="N8510" s="102"/>
      <c r="O8510" s="102"/>
      <c r="P8510" s="102">
        <f t="shared" si="3014"/>
        <v>0</v>
      </c>
      <c r="Q8510" s="102" t="str">
        <f t="shared" si="3018"/>
        <v>-</v>
      </c>
      <c r="R8510" s="35"/>
    </row>
    <row r="8511" spans="1:18" s="34" customFormat="1" ht="20.399999999999999" x14ac:dyDescent="0.3">
      <c r="A8511" s="43" t="s">
        <v>0</v>
      </c>
      <c r="B8511" s="43" t="s">
        <v>0</v>
      </c>
      <c r="C8511" s="43" t="s">
        <v>0</v>
      </c>
      <c r="D8511" s="49" t="s">
        <v>0</v>
      </c>
      <c r="E8511" s="49" t="s">
        <v>0</v>
      </c>
      <c r="F8511" s="49" t="s">
        <v>0</v>
      </c>
      <c r="G8511" s="49" t="s">
        <v>0</v>
      </c>
      <c r="H8511" s="21" t="s">
        <v>53</v>
      </c>
      <c r="I8511" s="112">
        <f t="shared" ref="I8511:O8512" si="3024">SUM(I8512)</f>
        <v>40000</v>
      </c>
      <c r="J8511" s="112">
        <f t="shared" si="3024"/>
        <v>20000</v>
      </c>
      <c r="K8511" s="112">
        <f t="shared" si="3024"/>
        <v>0</v>
      </c>
      <c r="L8511" s="112">
        <f t="shared" si="3013"/>
        <v>5000</v>
      </c>
      <c r="M8511" s="112">
        <f t="shared" si="3024"/>
        <v>0</v>
      </c>
      <c r="N8511" s="112">
        <f t="shared" si="3024"/>
        <v>0</v>
      </c>
      <c r="O8511" s="112">
        <f t="shared" si="3024"/>
        <v>5000</v>
      </c>
      <c r="P8511" s="112">
        <f t="shared" si="3014"/>
        <v>5000</v>
      </c>
      <c r="Q8511" s="112">
        <f t="shared" si="3018"/>
        <v>25</v>
      </c>
      <c r="R8511" s="35"/>
    </row>
    <row r="8512" spans="1:18" s="38" customFormat="1" x14ac:dyDescent="0.3">
      <c r="A8512" s="40">
        <v>35</v>
      </c>
      <c r="B8512" s="40" t="s">
        <v>154</v>
      </c>
      <c r="C8512" s="40" t="s">
        <v>1083</v>
      </c>
      <c r="D8512" s="40">
        <v>35020021</v>
      </c>
      <c r="E8512" s="52" t="s">
        <v>149</v>
      </c>
      <c r="F8512" s="52" t="s">
        <v>0</v>
      </c>
      <c r="G8512" s="52" t="s">
        <v>0</v>
      </c>
      <c r="H8512" s="16" t="s">
        <v>46</v>
      </c>
      <c r="I8512" s="104">
        <f t="shared" si="3024"/>
        <v>40000</v>
      </c>
      <c r="J8512" s="104">
        <f t="shared" si="3024"/>
        <v>20000</v>
      </c>
      <c r="K8512" s="104">
        <f t="shared" si="3024"/>
        <v>0</v>
      </c>
      <c r="L8512" s="104">
        <f t="shared" si="3013"/>
        <v>5000</v>
      </c>
      <c r="M8512" s="104">
        <f t="shared" si="3024"/>
        <v>0</v>
      </c>
      <c r="N8512" s="104">
        <f t="shared" si="3024"/>
        <v>0</v>
      </c>
      <c r="O8512" s="104">
        <f t="shared" si="3024"/>
        <v>5000</v>
      </c>
      <c r="P8512" s="104">
        <f t="shared" si="3014"/>
        <v>5000</v>
      </c>
      <c r="Q8512" s="104">
        <f t="shared" si="3018"/>
        <v>25</v>
      </c>
      <c r="R8512" s="35"/>
    </row>
    <row r="8513" spans="1:18" s="38" customFormat="1" x14ac:dyDescent="0.3">
      <c r="A8513" s="40">
        <v>35</v>
      </c>
      <c r="B8513" s="40" t="s">
        <v>154</v>
      </c>
      <c r="C8513" s="40" t="s">
        <v>1083</v>
      </c>
      <c r="D8513" s="40">
        <v>35020021</v>
      </c>
      <c r="E8513" s="88" t="s">
        <v>3022</v>
      </c>
      <c r="F8513" s="40"/>
      <c r="G8513" s="81" t="s">
        <v>3073</v>
      </c>
      <c r="H8513" s="36" t="s">
        <v>49</v>
      </c>
      <c r="I8513" s="102">
        <v>40000</v>
      </c>
      <c r="J8513" s="102">
        <v>20000</v>
      </c>
      <c r="K8513" s="102"/>
      <c r="L8513" s="102">
        <f t="shared" si="3013"/>
        <v>5000</v>
      </c>
      <c r="M8513" s="102">
        <v>0</v>
      </c>
      <c r="N8513" s="102"/>
      <c r="O8513" s="102">
        <v>5000</v>
      </c>
      <c r="P8513" s="102">
        <f t="shared" si="3014"/>
        <v>5000</v>
      </c>
      <c r="Q8513" s="102">
        <f t="shared" si="3018"/>
        <v>25</v>
      </c>
      <c r="R8513" s="35"/>
    </row>
    <row r="8514" spans="1:18" s="34" customFormat="1" x14ac:dyDescent="0.3">
      <c r="A8514" s="49" t="s">
        <v>0</v>
      </c>
      <c r="B8514" s="49" t="s">
        <v>0</v>
      </c>
      <c r="C8514" s="49" t="s">
        <v>0</v>
      </c>
      <c r="D8514" s="49" t="s">
        <v>0</v>
      </c>
      <c r="E8514" s="49" t="s">
        <v>0</v>
      </c>
      <c r="F8514" s="49" t="s">
        <v>0</v>
      </c>
      <c r="G8514" s="49" t="s">
        <v>0</v>
      </c>
      <c r="H8514" s="21" t="s">
        <v>2030</v>
      </c>
      <c r="I8514" s="112">
        <f>SUM(I8482,I8507,I8511)</f>
        <v>3342605</v>
      </c>
      <c r="J8514" s="112">
        <f>SUM(J8482,J8507,J8511)</f>
        <v>3028701</v>
      </c>
      <c r="K8514" s="112">
        <f>SUM(K8482,K8507,K8511)</f>
        <v>0</v>
      </c>
      <c r="L8514" s="112">
        <f t="shared" si="3013"/>
        <v>886213</v>
      </c>
      <c r="M8514" s="112">
        <f>SUM(M8482,M8507,M8511)</f>
        <v>264713</v>
      </c>
      <c r="N8514" s="112">
        <f t="shared" ref="N8514:O8514" si="3025">SUM(N8482,N8507,N8511)</f>
        <v>310100</v>
      </c>
      <c r="O8514" s="112">
        <f t="shared" si="3025"/>
        <v>311400</v>
      </c>
      <c r="P8514" s="112">
        <f t="shared" si="3014"/>
        <v>886213</v>
      </c>
      <c r="Q8514" s="112">
        <f t="shared" si="3018"/>
        <v>29.260498147555669</v>
      </c>
      <c r="R8514" s="35"/>
    </row>
    <row r="8515" spans="1:18" s="38" customFormat="1" ht="15" thickBot="1" x14ac:dyDescent="0.35">
      <c r="A8515" s="81" t="s">
        <v>0</v>
      </c>
      <c r="B8515" s="81" t="s">
        <v>0</v>
      </c>
      <c r="C8515" s="81" t="s">
        <v>0</v>
      </c>
      <c r="D8515" s="81" t="s">
        <v>0</v>
      </c>
      <c r="E8515" s="81" t="s">
        <v>0</v>
      </c>
      <c r="F8515" s="81" t="s">
        <v>0</v>
      </c>
      <c r="G8515" s="81" t="s">
        <v>0</v>
      </c>
      <c r="H8515" s="16" t="s">
        <v>152</v>
      </c>
      <c r="I8515" s="104">
        <v>72</v>
      </c>
      <c r="J8515" s="104">
        <v>72</v>
      </c>
      <c r="K8515" s="104"/>
      <c r="L8515" s="104"/>
      <c r="M8515" s="104"/>
      <c r="N8515" s="104"/>
      <c r="O8515" s="104"/>
      <c r="P8515" s="104"/>
      <c r="Q8515" s="104"/>
      <c r="R8515" s="35"/>
    </row>
    <row r="8516" spans="1:18" s="34" customFormat="1" ht="31.2" thickBot="1" x14ac:dyDescent="0.35">
      <c r="A8516" s="127" t="s">
        <v>0</v>
      </c>
      <c r="B8516" s="127" t="s">
        <v>0</v>
      </c>
      <c r="C8516" s="127" t="s">
        <v>0</v>
      </c>
      <c r="D8516" s="127" t="s">
        <v>0</v>
      </c>
      <c r="E8516" s="127" t="s">
        <v>0</v>
      </c>
      <c r="F8516" s="127" t="s">
        <v>0</v>
      </c>
      <c r="G8516" s="127" t="s">
        <v>0</v>
      </c>
      <c r="H8516" s="29" t="s">
        <v>63</v>
      </c>
      <c r="I8516" s="124" t="s">
        <v>3013</v>
      </c>
      <c r="J8516" s="124" t="s">
        <v>2</v>
      </c>
      <c r="K8516" s="124" t="s">
        <v>3097</v>
      </c>
      <c r="L8516" s="124" t="s">
        <v>3097</v>
      </c>
      <c r="M8516" s="124" t="s">
        <v>3098</v>
      </c>
      <c r="N8516" s="124" t="s">
        <v>3099</v>
      </c>
      <c r="O8516" s="124" t="s">
        <v>3100</v>
      </c>
      <c r="P8516" s="124" t="s">
        <v>3097</v>
      </c>
      <c r="Q8516" s="126" t="s">
        <v>3101</v>
      </c>
      <c r="R8516" s="35"/>
    </row>
    <row r="8517" spans="1:18" s="38" customFormat="1" x14ac:dyDescent="0.3">
      <c r="A8517" s="128"/>
      <c r="B8517" s="128"/>
      <c r="C8517" s="128"/>
      <c r="D8517" s="128"/>
      <c r="E8517" s="128"/>
      <c r="F8517" s="128"/>
      <c r="G8517" s="128"/>
      <c r="H8517" s="10" t="s">
        <v>0</v>
      </c>
      <c r="I8517" s="103">
        <v>1</v>
      </c>
      <c r="J8517" s="103">
        <v>2</v>
      </c>
      <c r="K8517" s="103">
        <v>3</v>
      </c>
      <c r="L8517" s="103" t="s">
        <v>3</v>
      </c>
      <c r="M8517" s="103">
        <v>5</v>
      </c>
      <c r="N8517" s="103">
        <v>6</v>
      </c>
      <c r="O8517" s="103">
        <v>7</v>
      </c>
      <c r="P8517" s="103" t="s">
        <v>3102</v>
      </c>
      <c r="Q8517" s="103">
        <v>9</v>
      </c>
      <c r="R8517" s="35"/>
    </row>
    <row r="8518" spans="1:18" s="38" customFormat="1" x14ac:dyDescent="0.3">
      <c r="A8518" s="128"/>
      <c r="B8518" s="128"/>
      <c r="C8518" s="128"/>
      <c r="D8518" s="128"/>
      <c r="E8518" s="128"/>
      <c r="F8518" s="128"/>
      <c r="G8518" s="128"/>
      <c r="H8518" s="11" t="s">
        <v>101</v>
      </c>
      <c r="I8518" s="105">
        <f>SUM(I8514)</f>
        <v>3342605</v>
      </c>
      <c r="J8518" s="105">
        <f>SUM(J8514)</f>
        <v>3028701</v>
      </c>
      <c r="K8518" s="105">
        <f>SUM(K8514)</f>
        <v>0</v>
      </c>
      <c r="L8518" s="105">
        <f t="shared" si="3013"/>
        <v>886213</v>
      </c>
      <c r="M8518" s="105">
        <f>SUM(M8514)</f>
        <v>264713</v>
      </c>
      <c r="N8518" s="105">
        <f t="shared" ref="N8518:O8518" si="3026">SUM(N8514)</f>
        <v>310100</v>
      </c>
      <c r="O8518" s="105">
        <f t="shared" si="3026"/>
        <v>311400</v>
      </c>
      <c r="P8518" s="105">
        <f t="shared" si="3014"/>
        <v>886213</v>
      </c>
      <c r="Q8518" s="105">
        <f t="shared" si="3018"/>
        <v>29.260498147555669</v>
      </c>
      <c r="R8518" s="35"/>
    </row>
    <row r="8519" spans="1:18" s="38" customFormat="1" x14ac:dyDescent="0.3">
      <c r="A8519" s="128"/>
      <c r="B8519" s="128"/>
      <c r="C8519" s="128"/>
      <c r="D8519" s="128"/>
      <c r="E8519" s="128"/>
      <c r="F8519" s="128"/>
      <c r="G8519" s="128"/>
      <c r="H8519" s="12" t="s">
        <v>62</v>
      </c>
      <c r="I8519" s="105">
        <f>SUM(I8518)</f>
        <v>3342605</v>
      </c>
      <c r="J8519" s="105">
        <f>SUM(J8518)</f>
        <v>3028701</v>
      </c>
      <c r="K8519" s="105">
        <f>SUM(K8518)</f>
        <v>0</v>
      </c>
      <c r="L8519" s="105">
        <f t="shared" si="3013"/>
        <v>886213</v>
      </c>
      <c r="M8519" s="105">
        <f>SUM(M8518)</f>
        <v>264713</v>
      </c>
      <c r="N8519" s="105">
        <f t="shared" ref="N8519:O8519" si="3027">SUM(N8518)</f>
        <v>310100</v>
      </c>
      <c r="O8519" s="105">
        <f t="shared" si="3027"/>
        <v>311400</v>
      </c>
      <c r="P8519" s="105">
        <f t="shared" si="3014"/>
        <v>886213</v>
      </c>
      <c r="Q8519" s="105">
        <f t="shared" si="3018"/>
        <v>29.260498147555669</v>
      </c>
      <c r="R8519" s="35"/>
    </row>
    <row r="8520" spans="1:18" s="38" customFormat="1" x14ac:dyDescent="0.3">
      <c r="A8520" s="129"/>
      <c r="B8520" s="129"/>
      <c r="C8520" s="129"/>
      <c r="D8520" s="129"/>
      <c r="E8520" s="129"/>
      <c r="F8520" s="129"/>
      <c r="G8520" s="129"/>
      <c r="I8520" s="100"/>
      <c r="J8520" s="100"/>
      <c r="K8520" s="100"/>
      <c r="L8520" s="100"/>
      <c r="M8520" s="100"/>
      <c r="N8520" s="100"/>
      <c r="O8520" s="100"/>
      <c r="P8520" s="100"/>
      <c r="Q8520" s="100"/>
      <c r="R8520" s="35"/>
    </row>
    <row r="8521" spans="1:18" s="38" customFormat="1" ht="15" thickBot="1" x14ac:dyDescent="0.35">
      <c r="A8521" s="81" t="s">
        <v>0</v>
      </c>
      <c r="B8521" s="81" t="s">
        <v>0</v>
      </c>
      <c r="C8521" s="81" t="s">
        <v>0</v>
      </c>
      <c r="D8521" s="81" t="s">
        <v>0</v>
      </c>
      <c r="E8521" s="81" t="s">
        <v>0</v>
      </c>
      <c r="F8521" s="81" t="s">
        <v>0</v>
      </c>
      <c r="G8521" s="81" t="s">
        <v>0</v>
      </c>
      <c r="H8521" s="37" t="s">
        <v>0</v>
      </c>
      <c r="I8521" s="106"/>
      <c r="J8521" s="106"/>
      <c r="K8521" s="106"/>
      <c r="L8521" s="106"/>
      <c r="M8521" s="106"/>
      <c r="N8521" s="106"/>
      <c r="O8521" s="106"/>
      <c r="P8521" s="106"/>
      <c r="Q8521" s="106"/>
      <c r="R8521" s="35"/>
    </row>
    <row r="8522" spans="1:18" s="34" customFormat="1" ht="31.2" thickBot="1" x14ac:dyDescent="0.35">
      <c r="A8522" s="45" t="s">
        <v>112</v>
      </c>
      <c r="B8522" s="45" t="s">
        <v>113</v>
      </c>
      <c r="C8522" s="45" t="s">
        <v>114</v>
      </c>
      <c r="D8522" s="46" t="s">
        <v>0</v>
      </c>
      <c r="E8522" s="45" t="s">
        <v>3014</v>
      </c>
      <c r="F8522" s="45" t="s">
        <v>115</v>
      </c>
      <c r="G8522" s="45" t="s">
        <v>116</v>
      </c>
      <c r="H8522" s="29" t="s">
        <v>1</v>
      </c>
      <c r="I8522" s="124" t="s">
        <v>3013</v>
      </c>
      <c r="J8522" s="124" t="s">
        <v>2</v>
      </c>
      <c r="K8522" s="124" t="s">
        <v>3097</v>
      </c>
      <c r="L8522" s="124" t="s">
        <v>3097</v>
      </c>
      <c r="M8522" s="124" t="s">
        <v>3098</v>
      </c>
      <c r="N8522" s="124" t="s">
        <v>3099</v>
      </c>
      <c r="O8522" s="124" t="s">
        <v>3100</v>
      </c>
      <c r="P8522" s="124" t="s">
        <v>3097</v>
      </c>
      <c r="Q8522" s="126" t="s">
        <v>3101</v>
      </c>
      <c r="R8522" s="35"/>
    </row>
    <row r="8523" spans="1:18" s="38" customFormat="1" x14ac:dyDescent="0.3">
      <c r="A8523" s="50" t="s">
        <v>0</v>
      </c>
      <c r="B8523" s="50" t="s">
        <v>0</v>
      </c>
      <c r="C8523" s="50" t="s">
        <v>0</v>
      </c>
      <c r="D8523" s="51" t="s">
        <v>0</v>
      </c>
      <c r="E8523" s="51" t="s">
        <v>0</v>
      </c>
      <c r="F8523" s="86" t="s">
        <v>0</v>
      </c>
      <c r="G8523" s="87" t="s">
        <v>0</v>
      </c>
      <c r="H8523" s="8" t="s">
        <v>0</v>
      </c>
      <c r="I8523" s="103">
        <v>1</v>
      </c>
      <c r="J8523" s="103">
        <v>2</v>
      </c>
      <c r="K8523" s="103">
        <v>3</v>
      </c>
      <c r="L8523" s="103" t="s">
        <v>3</v>
      </c>
      <c r="M8523" s="103">
        <v>5</v>
      </c>
      <c r="N8523" s="103">
        <v>6</v>
      </c>
      <c r="O8523" s="103">
        <v>7</v>
      </c>
      <c r="P8523" s="103" t="s">
        <v>3102</v>
      </c>
      <c r="Q8523" s="103">
        <v>9</v>
      </c>
      <c r="R8523" s="35"/>
    </row>
    <row r="8524" spans="1:18" s="38" customFormat="1" x14ac:dyDescent="0.3">
      <c r="A8524" s="41">
        <v>35</v>
      </c>
      <c r="B8524" s="41" t="s">
        <v>154</v>
      </c>
      <c r="C8524" s="40" t="s">
        <v>1094</v>
      </c>
      <c r="D8524" s="40">
        <v>35020022</v>
      </c>
      <c r="E8524" s="52" t="s">
        <v>0</v>
      </c>
      <c r="F8524" s="52" t="s">
        <v>0</v>
      </c>
      <c r="G8524" s="52" t="s">
        <v>0</v>
      </c>
      <c r="H8524" s="16" t="s">
        <v>2031</v>
      </c>
      <c r="I8524" s="102"/>
      <c r="J8524" s="102"/>
      <c r="K8524" s="102"/>
      <c r="L8524" s="102">
        <f t="shared" si="3013"/>
        <v>0</v>
      </c>
      <c r="M8524" s="102">
        <v>0</v>
      </c>
      <c r="N8524" s="102"/>
      <c r="O8524" s="102"/>
      <c r="P8524" s="102">
        <f t="shared" si="3014"/>
        <v>0</v>
      </c>
      <c r="Q8524" s="102" t="str">
        <f t="shared" si="3018"/>
        <v>-</v>
      </c>
      <c r="R8524" s="35"/>
    </row>
    <row r="8525" spans="1:18" s="34" customFormat="1" ht="20.399999999999999" x14ac:dyDescent="0.3">
      <c r="A8525" s="43" t="s">
        <v>0</v>
      </c>
      <c r="B8525" s="43" t="s">
        <v>0</v>
      </c>
      <c r="C8525" s="43" t="s">
        <v>0</v>
      </c>
      <c r="D8525" s="49" t="s">
        <v>0</v>
      </c>
      <c r="E8525" s="49" t="s">
        <v>0</v>
      </c>
      <c r="F8525" s="49" t="s">
        <v>0</v>
      </c>
      <c r="G8525" s="49" t="s">
        <v>0</v>
      </c>
      <c r="H8525" s="21" t="s">
        <v>26</v>
      </c>
      <c r="I8525" s="112">
        <f>SUM(I8526,I8534,I8536)</f>
        <v>9718555</v>
      </c>
      <c r="J8525" s="112">
        <f>SUM(J8526,J8534,J8536)</f>
        <v>9135055</v>
      </c>
      <c r="K8525" s="112">
        <f>SUM(K8526,K8534,K8536)</f>
        <v>0</v>
      </c>
      <c r="L8525" s="112">
        <f t="shared" si="3013"/>
        <v>2259685</v>
      </c>
      <c r="M8525" s="112">
        <f>SUM(M8526,M8534,M8536)</f>
        <v>694525</v>
      </c>
      <c r="N8525" s="112">
        <f t="shared" ref="N8525:O8525" si="3028">SUM(N8526,N8534,N8536)</f>
        <v>788680</v>
      </c>
      <c r="O8525" s="112">
        <f t="shared" si="3028"/>
        <v>776480</v>
      </c>
      <c r="P8525" s="112">
        <f t="shared" si="3014"/>
        <v>2259685</v>
      </c>
      <c r="Q8525" s="112">
        <f t="shared" si="3018"/>
        <v>24.73641373806726</v>
      </c>
      <c r="R8525" s="35"/>
    </row>
    <row r="8526" spans="1:18" s="38" customFormat="1" x14ac:dyDescent="0.3">
      <c r="A8526" s="40">
        <v>35</v>
      </c>
      <c r="B8526" s="40" t="s">
        <v>154</v>
      </c>
      <c r="C8526" s="40" t="s">
        <v>1094</v>
      </c>
      <c r="D8526" s="40">
        <v>35020022</v>
      </c>
      <c r="E8526" s="52" t="s">
        <v>119</v>
      </c>
      <c r="F8526" s="52" t="s">
        <v>0</v>
      </c>
      <c r="G8526" s="52" t="s">
        <v>0</v>
      </c>
      <c r="H8526" s="16" t="s">
        <v>5</v>
      </c>
      <c r="I8526" s="104">
        <f>SUM(I8527,I8528)</f>
        <v>8235372</v>
      </c>
      <c r="J8526" s="104">
        <f>SUM(J8527,J8528)</f>
        <v>8015372</v>
      </c>
      <c r="K8526" s="104">
        <f>SUM(K8527,K8528)</f>
        <v>0</v>
      </c>
      <c r="L8526" s="104">
        <f t="shared" si="3013"/>
        <v>1980570</v>
      </c>
      <c r="M8526" s="104">
        <f>SUM(M8527,M8528)</f>
        <v>630770</v>
      </c>
      <c r="N8526" s="104">
        <f t="shared" ref="N8526:O8526" si="3029">SUM(N8527,N8528)</f>
        <v>677800</v>
      </c>
      <c r="O8526" s="104">
        <f t="shared" si="3029"/>
        <v>672000</v>
      </c>
      <c r="P8526" s="104">
        <f t="shared" si="3014"/>
        <v>1980570</v>
      </c>
      <c r="Q8526" s="104">
        <f t="shared" si="3018"/>
        <v>24.709645416332517</v>
      </c>
      <c r="R8526" s="35"/>
    </row>
    <row r="8527" spans="1:18" s="38" customFormat="1" x14ac:dyDescent="0.3">
      <c r="A8527" s="40">
        <v>35</v>
      </c>
      <c r="B8527" s="40" t="s">
        <v>154</v>
      </c>
      <c r="C8527" s="40" t="s">
        <v>1094</v>
      </c>
      <c r="D8527" s="40">
        <v>35020022</v>
      </c>
      <c r="E8527" s="88" t="s">
        <v>3015</v>
      </c>
      <c r="F8527" s="40"/>
      <c r="G8527" s="81" t="s">
        <v>3073</v>
      </c>
      <c r="H8527" s="36" t="s">
        <v>6</v>
      </c>
      <c r="I8527" s="102">
        <v>7603562</v>
      </c>
      <c r="J8527" s="102">
        <v>7383562</v>
      </c>
      <c r="K8527" s="102"/>
      <c r="L8527" s="102">
        <f t="shared" si="3013"/>
        <v>1839385</v>
      </c>
      <c r="M8527" s="102">
        <v>589385</v>
      </c>
      <c r="N8527" s="102">
        <v>625000</v>
      </c>
      <c r="O8527" s="102">
        <v>625000</v>
      </c>
      <c r="P8527" s="102">
        <f t="shared" si="3014"/>
        <v>1839385</v>
      </c>
      <c r="Q8527" s="102">
        <f t="shared" si="3018"/>
        <v>24.91189211927793</v>
      </c>
      <c r="R8527" s="35"/>
    </row>
    <row r="8528" spans="1:18" s="38" customFormat="1" x14ac:dyDescent="0.3">
      <c r="A8528" s="41">
        <v>35</v>
      </c>
      <c r="B8528" s="41" t="s">
        <v>154</v>
      </c>
      <c r="C8528" s="41" t="s">
        <v>1094</v>
      </c>
      <c r="D8528" s="41">
        <v>35020022</v>
      </c>
      <c r="E8528" s="41" t="s">
        <v>120</v>
      </c>
      <c r="F8528" s="40" t="s">
        <v>0</v>
      </c>
      <c r="G8528" s="81" t="s">
        <v>0</v>
      </c>
      <c r="H8528" s="16" t="s">
        <v>7</v>
      </c>
      <c r="I8528" s="104">
        <f>SUM(I8529:I8533)</f>
        <v>631810</v>
      </c>
      <c r="J8528" s="104">
        <f>SUM(J8529:J8533)</f>
        <v>631810</v>
      </c>
      <c r="K8528" s="104">
        <f>SUM(K8529:K8533)</f>
        <v>0</v>
      </c>
      <c r="L8528" s="104">
        <f t="shared" si="3013"/>
        <v>141185</v>
      </c>
      <c r="M8528" s="104">
        <f>SUM(M8529:M8533)</f>
        <v>41385</v>
      </c>
      <c r="N8528" s="104">
        <f t="shared" ref="N8528:O8528" si="3030">SUM(N8529:N8533)</f>
        <v>52800</v>
      </c>
      <c r="O8528" s="104">
        <f t="shared" si="3030"/>
        <v>47000</v>
      </c>
      <c r="P8528" s="104">
        <f t="shared" si="3014"/>
        <v>141185</v>
      </c>
      <c r="Q8528" s="104">
        <f t="shared" si="3018"/>
        <v>22.346116712302749</v>
      </c>
      <c r="R8528" s="35"/>
    </row>
    <row r="8529" spans="1:18" s="38" customFormat="1" x14ac:dyDescent="0.3">
      <c r="A8529" s="40">
        <v>35</v>
      </c>
      <c r="B8529" s="40" t="s">
        <v>154</v>
      </c>
      <c r="C8529" s="40" t="s">
        <v>1094</v>
      </c>
      <c r="D8529" s="40">
        <v>35020022</v>
      </c>
      <c r="E8529" s="88" t="s">
        <v>3016</v>
      </c>
      <c r="F8529" s="40" t="s">
        <v>2938</v>
      </c>
      <c r="G8529" s="81" t="s">
        <v>3073</v>
      </c>
      <c r="H8529" s="36" t="s">
        <v>9</v>
      </c>
      <c r="I8529" s="102">
        <v>93000</v>
      </c>
      <c r="J8529" s="102">
        <v>93000</v>
      </c>
      <c r="K8529" s="102"/>
      <c r="L8529" s="102">
        <f t="shared" si="3013"/>
        <v>26241</v>
      </c>
      <c r="M8529" s="102">
        <v>8241</v>
      </c>
      <c r="N8529" s="102">
        <v>9000</v>
      </c>
      <c r="O8529" s="102">
        <v>9000</v>
      </c>
      <c r="P8529" s="102">
        <f t="shared" si="3014"/>
        <v>26241</v>
      </c>
      <c r="Q8529" s="102">
        <f t="shared" si="3018"/>
        <v>28.216129032258063</v>
      </c>
      <c r="R8529" s="35"/>
    </row>
    <row r="8530" spans="1:18" s="38" customFormat="1" x14ac:dyDescent="0.3">
      <c r="A8530" s="40">
        <v>35</v>
      </c>
      <c r="B8530" s="40" t="s">
        <v>154</v>
      </c>
      <c r="C8530" s="40" t="s">
        <v>1094</v>
      </c>
      <c r="D8530" s="40">
        <v>35020022</v>
      </c>
      <c r="E8530" s="88" t="s">
        <v>3016</v>
      </c>
      <c r="F8530" s="40" t="s">
        <v>2939</v>
      </c>
      <c r="G8530" s="81" t="s">
        <v>3073</v>
      </c>
      <c r="H8530" s="36" t="s">
        <v>12</v>
      </c>
      <c r="I8530" s="102">
        <v>382000</v>
      </c>
      <c r="J8530" s="102">
        <v>382000</v>
      </c>
      <c r="K8530" s="102"/>
      <c r="L8530" s="102">
        <f t="shared" si="3013"/>
        <v>109144</v>
      </c>
      <c r="M8530" s="102">
        <v>33144</v>
      </c>
      <c r="N8530" s="102">
        <v>38000</v>
      </c>
      <c r="O8530" s="102">
        <v>38000</v>
      </c>
      <c r="P8530" s="102">
        <f t="shared" si="3014"/>
        <v>109144</v>
      </c>
      <c r="Q8530" s="102">
        <f t="shared" si="3018"/>
        <v>28.571727748691099</v>
      </c>
      <c r="R8530" s="35"/>
    </row>
    <row r="8531" spans="1:18" s="38" customFormat="1" x14ac:dyDescent="0.3">
      <c r="A8531" s="40">
        <v>35</v>
      </c>
      <c r="B8531" s="40" t="s">
        <v>154</v>
      </c>
      <c r="C8531" s="40" t="s">
        <v>1094</v>
      </c>
      <c r="D8531" s="40">
        <v>35020022</v>
      </c>
      <c r="E8531" s="88" t="s">
        <v>3016</v>
      </c>
      <c r="F8531" s="40" t="s">
        <v>2940</v>
      </c>
      <c r="G8531" s="81" t="s">
        <v>3073</v>
      </c>
      <c r="H8531" s="36" t="s">
        <v>10</v>
      </c>
      <c r="I8531" s="102">
        <v>90210</v>
      </c>
      <c r="J8531" s="102">
        <v>90210</v>
      </c>
      <c r="K8531" s="102"/>
      <c r="L8531" s="102">
        <f t="shared" si="3013"/>
        <v>0</v>
      </c>
      <c r="M8531" s="102">
        <v>0</v>
      </c>
      <c r="N8531" s="102"/>
      <c r="O8531" s="102"/>
      <c r="P8531" s="102">
        <f t="shared" si="3014"/>
        <v>0</v>
      </c>
      <c r="Q8531" s="102">
        <f t="shared" si="3018"/>
        <v>0</v>
      </c>
      <c r="R8531" s="35"/>
    </row>
    <row r="8532" spans="1:18" s="38" customFormat="1" x14ac:dyDescent="0.3">
      <c r="A8532" s="40">
        <v>35</v>
      </c>
      <c r="B8532" s="40" t="s">
        <v>154</v>
      </c>
      <c r="C8532" s="40" t="s">
        <v>1094</v>
      </c>
      <c r="D8532" s="40">
        <v>35020022</v>
      </c>
      <c r="E8532" s="88" t="s">
        <v>3016</v>
      </c>
      <c r="F8532" s="40" t="s">
        <v>2941</v>
      </c>
      <c r="G8532" s="81" t="s">
        <v>3073</v>
      </c>
      <c r="H8532" s="36" t="s">
        <v>8</v>
      </c>
      <c r="I8532" s="102">
        <v>44000</v>
      </c>
      <c r="J8532" s="102">
        <v>44000</v>
      </c>
      <c r="K8532" s="102"/>
      <c r="L8532" s="102">
        <f t="shared" si="3013"/>
        <v>0</v>
      </c>
      <c r="M8532" s="102">
        <v>0</v>
      </c>
      <c r="N8532" s="102"/>
      <c r="O8532" s="102"/>
      <c r="P8532" s="102">
        <f t="shared" si="3014"/>
        <v>0</v>
      </c>
      <c r="Q8532" s="102">
        <f t="shared" si="3018"/>
        <v>0</v>
      </c>
      <c r="R8532" s="35"/>
    </row>
    <row r="8533" spans="1:18" s="38" customFormat="1" x14ac:dyDescent="0.3">
      <c r="A8533" s="40">
        <v>35</v>
      </c>
      <c r="B8533" s="40" t="s">
        <v>154</v>
      </c>
      <c r="C8533" s="40" t="s">
        <v>1094</v>
      </c>
      <c r="D8533" s="40">
        <v>35020022</v>
      </c>
      <c r="E8533" s="88" t="s">
        <v>3016</v>
      </c>
      <c r="F8533" s="40" t="s">
        <v>2942</v>
      </c>
      <c r="G8533" s="81" t="s">
        <v>3073</v>
      </c>
      <c r="H8533" s="36" t="s">
        <v>11</v>
      </c>
      <c r="I8533" s="102">
        <v>22600</v>
      </c>
      <c r="J8533" s="102">
        <v>22600</v>
      </c>
      <c r="K8533" s="102"/>
      <c r="L8533" s="102">
        <f t="shared" si="3013"/>
        <v>5800</v>
      </c>
      <c r="M8533" s="102">
        <v>0</v>
      </c>
      <c r="N8533" s="102">
        <v>5800</v>
      </c>
      <c r="O8533" s="102"/>
      <c r="P8533" s="102">
        <f t="shared" si="3014"/>
        <v>5800</v>
      </c>
      <c r="Q8533" s="102">
        <f t="shared" si="3018"/>
        <v>25.663716814159294</v>
      </c>
      <c r="R8533" s="35"/>
    </row>
    <row r="8534" spans="1:18" s="38" customFormat="1" x14ac:dyDescent="0.3">
      <c r="A8534" s="40">
        <v>35</v>
      </c>
      <c r="B8534" s="40" t="s">
        <v>154</v>
      </c>
      <c r="C8534" s="40" t="s">
        <v>1094</v>
      </c>
      <c r="D8534" s="40">
        <v>35020022</v>
      </c>
      <c r="E8534" s="52" t="s">
        <v>124</v>
      </c>
      <c r="F8534" s="52" t="s">
        <v>0</v>
      </c>
      <c r="G8534" s="52" t="s">
        <v>0</v>
      </c>
      <c r="H8534" s="16" t="s">
        <v>14</v>
      </c>
      <c r="I8534" s="104">
        <f>SUM(I8535)</f>
        <v>798304</v>
      </c>
      <c r="J8534" s="104">
        <f>SUM(J8535)</f>
        <v>775274</v>
      </c>
      <c r="K8534" s="104">
        <f>SUM(K8535)</f>
        <v>0</v>
      </c>
      <c r="L8534" s="104">
        <f t="shared" si="3013"/>
        <v>197886</v>
      </c>
      <c r="M8534" s="104">
        <f>SUM(M8535)</f>
        <v>61886</v>
      </c>
      <c r="N8534" s="104">
        <f t="shared" ref="N8534:O8534" si="3031">SUM(N8535)</f>
        <v>70000</v>
      </c>
      <c r="O8534" s="104">
        <f t="shared" si="3031"/>
        <v>66000</v>
      </c>
      <c r="P8534" s="104">
        <f t="shared" si="3014"/>
        <v>197886</v>
      </c>
      <c r="Q8534" s="104">
        <f t="shared" si="3018"/>
        <v>25.524653219377925</v>
      </c>
      <c r="R8534" s="35"/>
    </row>
    <row r="8535" spans="1:18" s="38" customFormat="1" x14ac:dyDescent="0.3">
      <c r="A8535" s="40">
        <v>35</v>
      </c>
      <c r="B8535" s="40" t="s">
        <v>154</v>
      </c>
      <c r="C8535" s="40" t="s">
        <v>1094</v>
      </c>
      <c r="D8535" s="40">
        <v>35020022</v>
      </c>
      <c r="E8535" s="88" t="s">
        <v>3017</v>
      </c>
      <c r="F8535" s="40"/>
      <c r="G8535" s="81" t="s">
        <v>3073</v>
      </c>
      <c r="H8535" s="36" t="s">
        <v>15</v>
      </c>
      <c r="I8535" s="102">
        <v>798304</v>
      </c>
      <c r="J8535" s="102">
        <v>775274</v>
      </c>
      <c r="K8535" s="102"/>
      <c r="L8535" s="102">
        <f t="shared" si="3013"/>
        <v>197886</v>
      </c>
      <c r="M8535" s="102">
        <v>61886</v>
      </c>
      <c r="N8535" s="102">
        <v>70000</v>
      </c>
      <c r="O8535" s="102">
        <v>66000</v>
      </c>
      <c r="P8535" s="102">
        <f t="shared" si="3014"/>
        <v>197886</v>
      </c>
      <c r="Q8535" s="102">
        <f t="shared" si="3018"/>
        <v>25.524653219377925</v>
      </c>
      <c r="R8535" s="35"/>
    </row>
    <row r="8536" spans="1:18" s="38" customFormat="1" x14ac:dyDescent="0.3">
      <c r="A8536" s="40">
        <v>35</v>
      </c>
      <c r="B8536" s="40" t="s">
        <v>154</v>
      </c>
      <c r="C8536" s="40" t="s">
        <v>1094</v>
      </c>
      <c r="D8536" s="40">
        <v>35020022</v>
      </c>
      <c r="E8536" s="52" t="s">
        <v>125</v>
      </c>
      <c r="F8536" s="52" t="s">
        <v>0</v>
      </c>
      <c r="G8536" s="52" t="s">
        <v>0</v>
      </c>
      <c r="H8536" s="16" t="s">
        <v>16</v>
      </c>
      <c r="I8536" s="104">
        <f>SUM(I8537:I8545)</f>
        <v>684879</v>
      </c>
      <c r="J8536" s="104">
        <f>SUM(J8537:J8545)</f>
        <v>344409</v>
      </c>
      <c r="K8536" s="104">
        <f>SUM(K8537:K8545)</f>
        <v>0</v>
      </c>
      <c r="L8536" s="104">
        <f t="shared" si="3013"/>
        <v>81229</v>
      </c>
      <c r="M8536" s="104">
        <f>SUM(M8537:M8545)</f>
        <v>1869</v>
      </c>
      <c r="N8536" s="104">
        <f t="shared" ref="N8536:O8536" si="3032">SUM(N8537:N8545)</f>
        <v>40880</v>
      </c>
      <c r="O8536" s="104">
        <f t="shared" si="3032"/>
        <v>38480</v>
      </c>
      <c r="P8536" s="104">
        <f t="shared" si="3014"/>
        <v>81229</v>
      </c>
      <c r="Q8536" s="104">
        <f t="shared" si="3018"/>
        <v>23.585039879910223</v>
      </c>
      <c r="R8536" s="35"/>
    </row>
    <row r="8537" spans="1:18" s="38" customFormat="1" x14ac:dyDescent="0.3">
      <c r="A8537" s="40">
        <v>35</v>
      </c>
      <c r="B8537" s="40" t="s">
        <v>154</v>
      </c>
      <c r="C8537" s="40" t="s">
        <v>1094</v>
      </c>
      <c r="D8537" s="40">
        <v>35020022</v>
      </c>
      <c r="E8537" s="88" t="s">
        <v>3018</v>
      </c>
      <c r="F8537" s="40"/>
      <c r="G8537" s="81" t="s">
        <v>3073</v>
      </c>
      <c r="H8537" s="36" t="s">
        <v>17</v>
      </c>
      <c r="I8537" s="102">
        <v>33000</v>
      </c>
      <c r="J8537" s="102">
        <v>0</v>
      </c>
      <c r="K8537" s="102"/>
      <c r="L8537" s="102">
        <f t="shared" si="3013"/>
        <v>0</v>
      </c>
      <c r="M8537" s="102">
        <v>0</v>
      </c>
      <c r="N8537" s="102"/>
      <c r="O8537" s="102"/>
      <c r="P8537" s="102">
        <f t="shared" si="3014"/>
        <v>0</v>
      </c>
      <c r="Q8537" s="102" t="str">
        <f t="shared" si="3018"/>
        <v>-</v>
      </c>
      <c r="R8537" s="35"/>
    </row>
    <row r="8538" spans="1:18" s="38" customFormat="1" x14ac:dyDescent="0.3">
      <c r="A8538" s="40">
        <v>35</v>
      </c>
      <c r="B8538" s="40" t="s">
        <v>154</v>
      </c>
      <c r="C8538" s="40" t="s">
        <v>1094</v>
      </c>
      <c r="D8538" s="40">
        <v>35020022</v>
      </c>
      <c r="E8538" s="88" t="s">
        <v>3031</v>
      </c>
      <c r="F8538" s="40"/>
      <c r="G8538" s="81" t="s">
        <v>3073</v>
      </c>
      <c r="H8538" s="36" t="s">
        <v>18</v>
      </c>
      <c r="I8538" s="102">
        <v>200953</v>
      </c>
      <c r="J8538" s="102">
        <v>165753</v>
      </c>
      <c r="K8538" s="102"/>
      <c r="L8538" s="102">
        <f t="shared" si="3013"/>
        <v>48000</v>
      </c>
      <c r="M8538" s="102">
        <v>0</v>
      </c>
      <c r="N8538" s="102">
        <v>25000</v>
      </c>
      <c r="O8538" s="102">
        <v>23000</v>
      </c>
      <c r="P8538" s="102">
        <f t="shared" si="3014"/>
        <v>48000</v>
      </c>
      <c r="Q8538" s="102">
        <f t="shared" si="3018"/>
        <v>28.958751877794064</v>
      </c>
      <c r="R8538" s="35"/>
    </row>
    <row r="8539" spans="1:18" s="38" customFormat="1" x14ac:dyDescent="0.3">
      <c r="A8539" s="40">
        <v>35</v>
      </c>
      <c r="B8539" s="40" t="s">
        <v>154</v>
      </c>
      <c r="C8539" s="40" t="s">
        <v>1094</v>
      </c>
      <c r="D8539" s="40">
        <v>35020022</v>
      </c>
      <c r="E8539" s="88" t="s">
        <v>3032</v>
      </c>
      <c r="F8539" s="40"/>
      <c r="G8539" s="81" t="s">
        <v>3073</v>
      </c>
      <c r="H8539" s="36" t="s">
        <v>19</v>
      </c>
      <c r="I8539" s="102">
        <v>45000</v>
      </c>
      <c r="J8539" s="102">
        <v>30000</v>
      </c>
      <c r="K8539" s="102"/>
      <c r="L8539" s="102">
        <f t="shared" si="3013"/>
        <v>5400</v>
      </c>
      <c r="M8539" s="102">
        <v>0</v>
      </c>
      <c r="N8539" s="102">
        <v>2700</v>
      </c>
      <c r="O8539" s="102">
        <v>2700</v>
      </c>
      <c r="P8539" s="102">
        <f t="shared" si="3014"/>
        <v>5400</v>
      </c>
      <c r="Q8539" s="102">
        <f t="shared" si="3018"/>
        <v>18</v>
      </c>
      <c r="R8539" s="35"/>
    </row>
    <row r="8540" spans="1:18" s="38" customFormat="1" x14ac:dyDescent="0.3">
      <c r="A8540" s="40">
        <v>35</v>
      </c>
      <c r="B8540" s="40" t="s">
        <v>154</v>
      </c>
      <c r="C8540" s="40" t="s">
        <v>1094</v>
      </c>
      <c r="D8540" s="40">
        <v>35020022</v>
      </c>
      <c r="E8540" s="88" t="s">
        <v>3026</v>
      </c>
      <c r="F8540" s="40"/>
      <c r="G8540" s="81" t="s">
        <v>3073</v>
      </c>
      <c r="H8540" s="36" t="s">
        <v>20</v>
      </c>
      <c r="I8540" s="102">
        <v>109670</v>
      </c>
      <c r="J8540" s="102">
        <v>26140</v>
      </c>
      <c r="K8540" s="102"/>
      <c r="L8540" s="102">
        <f t="shared" si="3013"/>
        <v>4400</v>
      </c>
      <c r="M8540" s="102">
        <v>0</v>
      </c>
      <c r="N8540" s="102">
        <v>2200</v>
      </c>
      <c r="O8540" s="102">
        <v>2200</v>
      </c>
      <c r="P8540" s="102">
        <f t="shared" si="3014"/>
        <v>4400</v>
      </c>
      <c r="Q8540" s="102">
        <f t="shared" si="3018"/>
        <v>16.832440703902066</v>
      </c>
      <c r="R8540" s="35"/>
    </row>
    <row r="8541" spans="1:18" s="38" customFormat="1" x14ac:dyDescent="0.3">
      <c r="A8541" s="40">
        <v>35</v>
      </c>
      <c r="B8541" s="40" t="s">
        <v>154</v>
      </c>
      <c r="C8541" s="40" t="s">
        <v>1094</v>
      </c>
      <c r="D8541" s="40">
        <v>35020022</v>
      </c>
      <c r="E8541" s="88" t="s">
        <v>3033</v>
      </c>
      <c r="F8541" s="40"/>
      <c r="G8541" s="81" t="s">
        <v>3073</v>
      </c>
      <c r="H8541" s="36" t="s">
        <v>21</v>
      </c>
      <c r="I8541" s="102">
        <v>4000</v>
      </c>
      <c r="J8541" s="102">
        <v>0</v>
      </c>
      <c r="K8541" s="102"/>
      <c r="L8541" s="102">
        <f t="shared" si="3013"/>
        <v>0</v>
      </c>
      <c r="M8541" s="102">
        <v>0</v>
      </c>
      <c r="N8541" s="102"/>
      <c r="O8541" s="102"/>
      <c r="P8541" s="102">
        <f t="shared" si="3014"/>
        <v>0</v>
      </c>
      <c r="Q8541" s="102" t="str">
        <f t="shared" si="3018"/>
        <v>-</v>
      </c>
      <c r="R8541" s="35"/>
    </row>
    <row r="8542" spans="1:18" s="38" customFormat="1" x14ac:dyDescent="0.3">
      <c r="A8542" s="40">
        <v>35</v>
      </c>
      <c r="B8542" s="40" t="s">
        <v>154</v>
      </c>
      <c r="C8542" s="40" t="s">
        <v>1094</v>
      </c>
      <c r="D8542" s="40">
        <v>35020022</v>
      </c>
      <c r="E8542" s="88" t="s">
        <v>3034</v>
      </c>
      <c r="F8542" s="40"/>
      <c r="G8542" s="81" t="s">
        <v>3073</v>
      </c>
      <c r="H8542" s="36" t="s">
        <v>22</v>
      </c>
      <c r="I8542" s="102">
        <v>2000</v>
      </c>
      <c r="J8542" s="102">
        <v>0</v>
      </c>
      <c r="K8542" s="102"/>
      <c r="L8542" s="102">
        <f t="shared" si="3013"/>
        <v>0</v>
      </c>
      <c r="M8542" s="102">
        <v>0</v>
      </c>
      <c r="N8542" s="102"/>
      <c r="O8542" s="102"/>
      <c r="P8542" s="102">
        <f t="shared" si="3014"/>
        <v>0</v>
      </c>
      <c r="Q8542" s="102" t="str">
        <f t="shared" si="3018"/>
        <v>-</v>
      </c>
      <c r="R8542" s="35"/>
    </row>
    <row r="8543" spans="1:18" s="38" customFormat="1" x14ac:dyDescent="0.3">
      <c r="A8543" s="40">
        <v>35</v>
      </c>
      <c r="B8543" s="40" t="s">
        <v>154</v>
      </c>
      <c r="C8543" s="40" t="s">
        <v>1094</v>
      </c>
      <c r="D8543" s="40">
        <v>35020022</v>
      </c>
      <c r="E8543" s="88" t="s">
        <v>3035</v>
      </c>
      <c r="F8543" s="40"/>
      <c r="G8543" s="81" t="s">
        <v>3073</v>
      </c>
      <c r="H8543" s="36" t="s">
        <v>23</v>
      </c>
      <c r="I8543" s="102">
        <v>76900</v>
      </c>
      <c r="J8543" s="102">
        <v>56000</v>
      </c>
      <c r="K8543" s="102"/>
      <c r="L8543" s="102">
        <f t="shared" si="3013"/>
        <v>9400</v>
      </c>
      <c r="M8543" s="102">
        <v>0</v>
      </c>
      <c r="N8543" s="102">
        <v>4700</v>
      </c>
      <c r="O8543" s="102">
        <v>4700</v>
      </c>
      <c r="P8543" s="102">
        <f t="shared" si="3014"/>
        <v>9400</v>
      </c>
      <c r="Q8543" s="102">
        <f t="shared" si="3018"/>
        <v>16.785714285714285</v>
      </c>
      <c r="R8543" s="35"/>
    </row>
    <row r="8544" spans="1:18" s="38" customFormat="1" x14ac:dyDescent="0.3">
      <c r="A8544" s="40">
        <v>35</v>
      </c>
      <c r="B8544" s="40" t="s">
        <v>154</v>
      </c>
      <c r="C8544" s="40" t="s">
        <v>1094</v>
      </c>
      <c r="D8544" s="40">
        <v>35020022</v>
      </c>
      <c r="E8544" s="88" t="s">
        <v>3036</v>
      </c>
      <c r="F8544" s="40"/>
      <c r="G8544" s="81" t="s">
        <v>3073</v>
      </c>
      <c r="H8544" s="36" t="s">
        <v>24</v>
      </c>
      <c r="I8544" s="102">
        <v>11100</v>
      </c>
      <c r="J8544" s="102">
        <v>0</v>
      </c>
      <c r="K8544" s="102"/>
      <c r="L8544" s="102">
        <f t="shared" ref="L8544:L8605" si="3033">SUM(M8544:O8544)</f>
        <v>0</v>
      </c>
      <c r="M8544" s="102">
        <v>0</v>
      </c>
      <c r="N8544" s="102"/>
      <c r="O8544" s="102"/>
      <c r="P8544" s="102">
        <f t="shared" si="3014"/>
        <v>0</v>
      </c>
      <c r="Q8544" s="102" t="str">
        <f t="shared" si="3018"/>
        <v>-</v>
      </c>
      <c r="R8544" s="35"/>
    </row>
    <row r="8545" spans="1:18" s="38" customFormat="1" x14ac:dyDescent="0.3">
      <c r="A8545" s="41">
        <v>35</v>
      </c>
      <c r="B8545" s="41" t="s">
        <v>154</v>
      </c>
      <c r="C8545" s="41" t="s">
        <v>1094</v>
      </c>
      <c r="D8545" s="41">
        <v>35020022</v>
      </c>
      <c r="E8545" s="41" t="s">
        <v>127</v>
      </c>
      <c r="F8545" s="40" t="s">
        <v>0</v>
      </c>
      <c r="G8545" s="81" t="s">
        <v>0</v>
      </c>
      <c r="H8545" s="16" t="s">
        <v>25</v>
      </c>
      <c r="I8545" s="104">
        <f>SUM(I8546:I8549)</f>
        <v>202256</v>
      </c>
      <c r="J8545" s="104">
        <f>SUM(J8546:J8549)</f>
        <v>66516</v>
      </c>
      <c r="K8545" s="104">
        <f>SUM(K8546:K8549)</f>
        <v>0</v>
      </c>
      <c r="L8545" s="104">
        <f t="shared" si="3033"/>
        <v>14029</v>
      </c>
      <c r="M8545" s="104">
        <f>SUM(M8546:M8549)</f>
        <v>1869</v>
      </c>
      <c r="N8545" s="104">
        <f t="shared" ref="N8545:O8545" si="3034">SUM(N8546:N8549)</f>
        <v>6280</v>
      </c>
      <c r="O8545" s="104">
        <f t="shared" si="3034"/>
        <v>5880</v>
      </c>
      <c r="P8545" s="104">
        <f t="shared" ref="P8545:P8605" si="3035">K8545+L8545</f>
        <v>14029</v>
      </c>
      <c r="Q8545" s="104">
        <f t="shared" si="3018"/>
        <v>21.091166035239642</v>
      </c>
      <c r="R8545" s="35"/>
    </row>
    <row r="8546" spans="1:18" s="38" customFormat="1" x14ac:dyDescent="0.3">
      <c r="A8546" s="40">
        <v>35</v>
      </c>
      <c r="B8546" s="40" t="s">
        <v>154</v>
      </c>
      <c r="C8546" s="40" t="s">
        <v>1094</v>
      </c>
      <c r="D8546" s="40">
        <v>35020022</v>
      </c>
      <c r="E8546" s="88" t="s">
        <v>3019</v>
      </c>
      <c r="F8546" s="40"/>
      <c r="G8546" s="81" t="s">
        <v>3073</v>
      </c>
      <c r="H8546" s="36" t="s">
        <v>25</v>
      </c>
      <c r="I8546" s="102">
        <v>153181</v>
      </c>
      <c r="J8546" s="102">
        <v>18181</v>
      </c>
      <c r="K8546" s="102"/>
      <c r="L8546" s="102">
        <f t="shared" si="3033"/>
        <v>3100</v>
      </c>
      <c r="M8546" s="102">
        <v>0</v>
      </c>
      <c r="N8546" s="102">
        <v>1550</v>
      </c>
      <c r="O8546" s="102">
        <v>1550</v>
      </c>
      <c r="P8546" s="102">
        <f t="shared" si="3035"/>
        <v>3100</v>
      </c>
      <c r="Q8546" s="102">
        <f t="shared" si="3018"/>
        <v>17.050767284527804</v>
      </c>
      <c r="R8546" s="35"/>
    </row>
    <row r="8547" spans="1:18" s="38" customFormat="1" x14ac:dyDescent="0.3">
      <c r="A8547" s="40">
        <v>35</v>
      </c>
      <c r="B8547" s="40" t="s">
        <v>154</v>
      </c>
      <c r="C8547" s="40" t="s">
        <v>1094</v>
      </c>
      <c r="D8547" s="40">
        <v>35020022</v>
      </c>
      <c r="E8547" s="88" t="s">
        <v>3019</v>
      </c>
      <c r="F8547" s="40" t="s">
        <v>2943</v>
      </c>
      <c r="G8547" s="81" t="s">
        <v>3073</v>
      </c>
      <c r="H8547" s="36" t="s">
        <v>135</v>
      </c>
      <c r="I8547" s="102">
        <v>26275</v>
      </c>
      <c r="J8547" s="102">
        <v>25535</v>
      </c>
      <c r="K8547" s="102"/>
      <c r="L8547" s="102">
        <f t="shared" si="3033"/>
        <v>6669</v>
      </c>
      <c r="M8547" s="102">
        <v>1869</v>
      </c>
      <c r="N8547" s="102">
        <v>2600</v>
      </c>
      <c r="O8547" s="102">
        <v>2200</v>
      </c>
      <c r="P8547" s="102">
        <f t="shared" si="3035"/>
        <v>6669</v>
      </c>
      <c r="Q8547" s="102">
        <f t="shared" si="3018"/>
        <v>26.117094184452711</v>
      </c>
      <c r="R8547" s="35"/>
    </row>
    <row r="8548" spans="1:18" s="38" customFormat="1" ht="20.399999999999999" x14ac:dyDescent="0.3">
      <c r="A8548" s="40">
        <v>35</v>
      </c>
      <c r="B8548" s="40" t="s">
        <v>154</v>
      </c>
      <c r="C8548" s="40" t="s">
        <v>1094</v>
      </c>
      <c r="D8548" s="40">
        <v>35020022</v>
      </c>
      <c r="E8548" s="88" t="s">
        <v>3019</v>
      </c>
      <c r="F8548" s="40" t="s">
        <v>2944</v>
      </c>
      <c r="G8548" s="81" t="s">
        <v>3073</v>
      </c>
      <c r="H8548" s="36" t="s">
        <v>141</v>
      </c>
      <c r="I8548" s="102">
        <v>22800</v>
      </c>
      <c r="J8548" s="102">
        <v>22800</v>
      </c>
      <c r="K8548" s="102"/>
      <c r="L8548" s="102">
        <f t="shared" si="3033"/>
        <v>4260</v>
      </c>
      <c r="M8548" s="102">
        <v>0</v>
      </c>
      <c r="N8548" s="102">
        <v>2130</v>
      </c>
      <c r="O8548" s="102">
        <v>2130</v>
      </c>
      <c r="P8548" s="102">
        <f t="shared" si="3035"/>
        <v>4260</v>
      </c>
      <c r="Q8548" s="102">
        <f t="shared" si="3018"/>
        <v>18.684210526315788</v>
      </c>
      <c r="R8548" s="35"/>
    </row>
    <row r="8549" spans="1:18" s="38" customFormat="1" x14ac:dyDescent="0.3">
      <c r="A8549" s="40">
        <v>35</v>
      </c>
      <c r="B8549" s="40" t="s">
        <v>154</v>
      </c>
      <c r="C8549" s="40" t="s">
        <v>1094</v>
      </c>
      <c r="D8549" s="40">
        <v>35020022</v>
      </c>
      <c r="E8549" s="88" t="s">
        <v>3019</v>
      </c>
      <c r="F8549" s="40" t="s">
        <v>2945</v>
      </c>
      <c r="G8549" s="81" t="s">
        <v>3073</v>
      </c>
      <c r="H8549" s="36" t="s">
        <v>2008</v>
      </c>
      <c r="I8549" s="102">
        <v>0</v>
      </c>
      <c r="J8549" s="102">
        <v>0</v>
      </c>
      <c r="K8549" s="102"/>
      <c r="L8549" s="102">
        <f t="shared" si="3033"/>
        <v>0</v>
      </c>
      <c r="M8549" s="102">
        <v>0</v>
      </c>
      <c r="N8549" s="102"/>
      <c r="O8549" s="102"/>
      <c r="P8549" s="102">
        <f t="shared" si="3035"/>
        <v>0</v>
      </c>
      <c r="Q8549" s="102" t="str">
        <f t="shared" si="3018"/>
        <v>-</v>
      </c>
      <c r="R8549" s="35"/>
    </row>
    <row r="8550" spans="1:18" s="34" customFormat="1" ht="20.399999999999999" x14ac:dyDescent="0.3">
      <c r="A8550" s="43" t="s">
        <v>0</v>
      </c>
      <c r="B8550" s="43" t="s">
        <v>0</v>
      </c>
      <c r="C8550" s="43" t="s">
        <v>0</v>
      </c>
      <c r="D8550" s="49" t="s">
        <v>0</v>
      </c>
      <c r="E8550" s="49" t="s">
        <v>0</v>
      </c>
      <c r="F8550" s="49" t="s">
        <v>0</v>
      </c>
      <c r="G8550" s="49" t="s">
        <v>0</v>
      </c>
      <c r="H8550" s="21" t="s">
        <v>35</v>
      </c>
      <c r="I8550" s="112">
        <f>SUM(I8551)</f>
        <v>5800</v>
      </c>
      <c r="J8550" s="112">
        <f>SUM(J8551)</f>
        <v>0</v>
      </c>
      <c r="K8550" s="112">
        <f>SUM(K8551)</f>
        <v>0</v>
      </c>
      <c r="L8550" s="112">
        <f t="shared" si="3033"/>
        <v>0</v>
      </c>
      <c r="M8550" s="112">
        <f>SUM(M8551)</f>
        <v>0</v>
      </c>
      <c r="N8550" s="112">
        <f t="shared" ref="N8550:O8550" si="3036">SUM(N8551)</f>
        <v>0</v>
      </c>
      <c r="O8550" s="112">
        <f t="shared" si="3036"/>
        <v>0</v>
      </c>
      <c r="P8550" s="112">
        <f t="shared" si="3035"/>
        <v>0</v>
      </c>
      <c r="Q8550" s="112" t="str">
        <f t="shared" si="3018"/>
        <v>-</v>
      </c>
      <c r="R8550" s="35"/>
    </row>
    <row r="8551" spans="1:18" s="38" customFormat="1" x14ac:dyDescent="0.3">
      <c r="A8551" s="40">
        <v>35</v>
      </c>
      <c r="B8551" s="40" t="s">
        <v>154</v>
      </c>
      <c r="C8551" s="40" t="s">
        <v>1094</v>
      </c>
      <c r="D8551" s="40">
        <v>35020022</v>
      </c>
      <c r="E8551" s="52" t="s">
        <v>142</v>
      </c>
      <c r="F8551" s="52" t="s">
        <v>0</v>
      </c>
      <c r="G8551" s="52" t="s">
        <v>0</v>
      </c>
      <c r="H8551" s="16" t="s">
        <v>27</v>
      </c>
      <c r="I8551" s="104">
        <f>SUM(I8552:I8554)</f>
        <v>5800</v>
      </c>
      <c r="J8551" s="104">
        <f>SUM(J8552:J8554)</f>
        <v>0</v>
      </c>
      <c r="K8551" s="104">
        <f>SUM(K8552:K8554)</f>
        <v>0</v>
      </c>
      <c r="L8551" s="104">
        <f t="shared" si="3033"/>
        <v>0</v>
      </c>
      <c r="M8551" s="104">
        <f>SUM(M8552:M8554)</f>
        <v>0</v>
      </c>
      <c r="N8551" s="104">
        <f t="shared" ref="N8551:O8551" si="3037">SUM(N8552:N8554)</f>
        <v>0</v>
      </c>
      <c r="O8551" s="104">
        <f t="shared" si="3037"/>
        <v>0</v>
      </c>
      <c r="P8551" s="104">
        <f t="shared" si="3035"/>
        <v>0</v>
      </c>
      <c r="Q8551" s="104" t="str">
        <f t="shared" si="3018"/>
        <v>-</v>
      </c>
      <c r="R8551" s="35"/>
    </row>
    <row r="8552" spans="1:18" s="38" customFormat="1" x14ac:dyDescent="0.3">
      <c r="A8552" s="40">
        <v>35</v>
      </c>
      <c r="B8552" s="40" t="s">
        <v>154</v>
      </c>
      <c r="C8552" s="40" t="s">
        <v>1094</v>
      </c>
      <c r="D8552" s="40">
        <v>35020022</v>
      </c>
      <c r="E8552" s="88" t="s">
        <v>3023</v>
      </c>
      <c r="F8552" s="40"/>
      <c r="G8552" s="81" t="s">
        <v>3073</v>
      </c>
      <c r="H8552" s="36" t="s">
        <v>29</v>
      </c>
      <c r="I8552" s="102">
        <v>100</v>
      </c>
      <c r="J8552" s="102">
        <v>0</v>
      </c>
      <c r="K8552" s="102"/>
      <c r="L8552" s="102">
        <f t="shared" si="3033"/>
        <v>0</v>
      </c>
      <c r="M8552" s="102">
        <v>0</v>
      </c>
      <c r="N8552" s="102"/>
      <c r="O8552" s="102"/>
      <c r="P8552" s="102">
        <f t="shared" si="3035"/>
        <v>0</v>
      </c>
      <c r="Q8552" s="102" t="str">
        <f t="shared" si="3018"/>
        <v>-</v>
      </c>
      <c r="R8552" s="35"/>
    </row>
    <row r="8553" spans="1:18" s="38" customFormat="1" x14ac:dyDescent="0.3">
      <c r="A8553" s="40">
        <v>35</v>
      </c>
      <c r="B8553" s="40" t="s">
        <v>154</v>
      </c>
      <c r="C8553" s="40" t="s">
        <v>1094</v>
      </c>
      <c r="D8553" s="40">
        <v>35020022</v>
      </c>
      <c r="E8553" s="88" t="s">
        <v>3020</v>
      </c>
      <c r="F8553" s="40"/>
      <c r="G8553" s="81" t="s">
        <v>3073</v>
      </c>
      <c r="H8553" s="36" t="s">
        <v>30</v>
      </c>
      <c r="I8553" s="102">
        <v>100</v>
      </c>
      <c r="J8553" s="102">
        <v>0</v>
      </c>
      <c r="K8553" s="102"/>
      <c r="L8553" s="102">
        <f t="shared" si="3033"/>
        <v>0</v>
      </c>
      <c r="M8553" s="102">
        <v>0</v>
      </c>
      <c r="N8553" s="102"/>
      <c r="O8553" s="102"/>
      <c r="P8553" s="102">
        <f t="shared" si="3035"/>
        <v>0</v>
      </c>
      <c r="Q8553" s="102" t="str">
        <f t="shared" ref="Q8553:Q8610" si="3038">IF(J8553=0,"-",P8553/J8553*100)</f>
        <v>-</v>
      </c>
      <c r="R8553" s="35"/>
    </row>
    <row r="8554" spans="1:18" s="38" customFormat="1" x14ac:dyDescent="0.3">
      <c r="A8554" s="40">
        <v>35</v>
      </c>
      <c r="B8554" s="40" t="s">
        <v>154</v>
      </c>
      <c r="C8554" s="40" t="s">
        <v>1094</v>
      </c>
      <c r="D8554" s="40">
        <v>35020022</v>
      </c>
      <c r="E8554" s="88" t="s">
        <v>3021</v>
      </c>
      <c r="F8554" s="40"/>
      <c r="G8554" s="81" t="s">
        <v>3073</v>
      </c>
      <c r="H8554" s="36" t="s">
        <v>34</v>
      </c>
      <c r="I8554" s="102">
        <v>5600</v>
      </c>
      <c r="J8554" s="102">
        <v>0</v>
      </c>
      <c r="K8554" s="102"/>
      <c r="L8554" s="102">
        <f t="shared" si="3033"/>
        <v>0</v>
      </c>
      <c r="M8554" s="102">
        <v>0</v>
      </c>
      <c r="N8554" s="102"/>
      <c r="O8554" s="102"/>
      <c r="P8554" s="102">
        <f t="shared" si="3035"/>
        <v>0</v>
      </c>
      <c r="Q8554" s="102" t="str">
        <f t="shared" si="3038"/>
        <v>-</v>
      </c>
      <c r="R8554" s="35"/>
    </row>
    <row r="8555" spans="1:18" s="34" customFormat="1" ht="20.399999999999999" x14ac:dyDescent="0.3">
      <c r="A8555" s="43" t="s">
        <v>0</v>
      </c>
      <c r="B8555" s="43" t="s">
        <v>0</v>
      </c>
      <c r="C8555" s="43" t="s">
        <v>0</v>
      </c>
      <c r="D8555" s="49" t="s">
        <v>0</v>
      </c>
      <c r="E8555" s="49" t="s">
        <v>0</v>
      </c>
      <c r="F8555" s="49" t="s">
        <v>0</v>
      </c>
      <c r="G8555" s="49" t="s">
        <v>0</v>
      </c>
      <c r="H8555" s="21" t="s">
        <v>53</v>
      </c>
      <c r="I8555" s="112">
        <f>SUM(I8556)</f>
        <v>105000</v>
      </c>
      <c r="J8555" s="112">
        <f>SUM(J8556)</f>
        <v>0</v>
      </c>
      <c r="K8555" s="112">
        <f>SUM(K8556)</f>
        <v>0</v>
      </c>
      <c r="L8555" s="112">
        <f t="shared" si="3033"/>
        <v>0</v>
      </c>
      <c r="M8555" s="112">
        <f>SUM(M8556)</f>
        <v>0</v>
      </c>
      <c r="N8555" s="112">
        <f t="shared" ref="N8555:O8555" si="3039">SUM(N8556)</f>
        <v>0</v>
      </c>
      <c r="O8555" s="112">
        <f t="shared" si="3039"/>
        <v>0</v>
      </c>
      <c r="P8555" s="112">
        <f t="shared" si="3035"/>
        <v>0</v>
      </c>
      <c r="Q8555" s="112" t="str">
        <f t="shared" si="3038"/>
        <v>-</v>
      </c>
      <c r="R8555" s="35"/>
    </row>
    <row r="8556" spans="1:18" s="38" customFormat="1" x14ac:dyDescent="0.3">
      <c r="A8556" s="40">
        <v>35</v>
      </c>
      <c r="B8556" s="40" t="s">
        <v>154</v>
      </c>
      <c r="C8556" s="40" t="s">
        <v>1094</v>
      </c>
      <c r="D8556" s="40">
        <v>35020022</v>
      </c>
      <c r="E8556" s="52" t="s">
        <v>149</v>
      </c>
      <c r="F8556" s="52" t="s">
        <v>0</v>
      </c>
      <c r="G8556" s="52" t="s">
        <v>0</v>
      </c>
      <c r="H8556" s="16" t="s">
        <v>46</v>
      </c>
      <c r="I8556" s="104">
        <f>SUM(I8557:I8558)</f>
        <v>105000</v>
      </c>
      <c r="J8556" s="104">
        <f>SUM(J8557:J8558)</f>
        <v>0</v>
      </c>
      <c r="K8556" s="104">
        <f>SUM(K8557:K8558)</f>
        <v>0</v>
      </c>
      <c r="L8556" s="104">
        <f t="shared" si="3033"/>
        <v>0</v>
      </c>
      <c r="M8556" s="104">
        <f>SUM(M8557:M8558)</f>
        <v>0</v>
      </c>
      <c r="N8556" s="104">
        <f t="shared" ref="N8556:O8556" si="3040">SUM(N8557:N8558)</f>
        <v>0</v>
      </c>
      <c r="O8556" s="104">
        <f t="shared" si="3040"/>
        <v>0</v>
      </c>
      <c r="P8556" s="104">
        <f t="shared" si="3035"/>
        <v>0</v>
      </c>
      <c r="Q8556" s="104" t="str">
        <f t="shared" si="3038"/>
        <v>-</v>
      </c>
      <c r="R8556" s="35"/>
    </row>
    <row r="8557" spans="1:18" s="38" customFormat="1" x14ac:dyDescent="0.3">
      <c r="A8557" s="40">
        <v>35</v>
      </c>
      <c r="B8557" s="40" t="s">
        <v>154</v>
      </c>
      <c r="C8557" s="40" t="s">
        <v>1094</v>
      </c>
      <c r="D8557" s="40">
        <v>35020022</v>
      </c>
      <c r="E8557" s="88" t="s">
        <v>3022</v>
      </c>
      <c r="F8557" s="40"/>
      <c r="G8557" s="81" t="s">
        <v>3073</v>
      </c>
      <c r="H8557" s="36" t="s">
        <v>49</v>
      </c>
      <c r="I8557" s="102">
        <v>85000</v>
      </c>
      <c r="J8557" s="102">
        <v>0</v>
      </c>
      <c r="K8557" s="102"/>
      <c r="L8557" s="102">
        <f t="shared" si="3033"/>
        <v>0</v>
      </c>
      <c r="M8557" s="102">
        <v>0</v>
      </c>
      <c r="N8557" s="102"/>
      <c r="O8557" s="102"/>
      <c r="P8557" s="102">
        <f t="shared" si="3035"/>
        <v>0</v>
      </c>
      <c r="Q8557" s="102" t="str">
        <f t="shared" si="3038"/>
        <v>-</v>
      </c>
      <c r="R8557" s="35"/>
    </row>
    <row r="8558" spans="1:18" s="38" customFormat="1" x14ac:dyDescent="0.3">
      <c r="A8558" s="40">
        <v>35</v>
      </c>
      <c r="B8558" s="40" t="s">
        <v>154</v>
      </c>
      <c r="C8558" s="40" t="s">
        <v>1094</v>
      </c>
      <c r="D8558" s="40">
        <v>35020022</v>
      </c>
      <c r="E8558" s="88" t="s">
        <v>3037</v>
      </c>
      <c r="F8558" s="40"/>
      <c r="G8558" s="81" t="s">
        <v>3073</v>
      </c>
      <c r="H8558" s="36" t="s">
        <v>52</v>
      </c>
      <c r="I8558" s="102">
        <v>20000</v>
      </c>
      <c r="J8558" s="102">
        <v>0</v>
      </c>
      <c r="K8558" s="102"/>
      <c r="L8558" s="102">
        <f t="shared" si="3033"/>
        <v>0</v>
      </c>
      <c r="M8558" s="102">
        <v>0</v>
      </c>
      <c r="N8558" s="102"/>
      <c r="O8558" s="102"/>
      <c r="P8558" s="102">
        <f t="shared" si="3035"/>
        <v>0</v>
      </c>
      <c r="Q8558" s="102" t="str">
        <f t="shared" si="3038"/>
        <v>-</v>
      </c>
      <c r="R8558" s="35"/>
    </row>
    <row r="8559" spans="1:18" s="34" customFormat="1" x14ac:dyDescent="0.3">
      <c r="A8559" s="49" t="s">
        <v>0</v>
      </c>
      <c r="B8559" s="49" t="s">
        <v>0</v>
      </c>
      <c r="C8559" s="49" t="s">
        <v>0</v>
      </c>
      <c r="D8559" s="49" t="s">
        <v>0</v>
      </c>
      <c r="E8559" s="49" t="s">
        <v>0</v>
      </c>
      <c r="F8559" s="49" t="s">
        <v>0</v>
      </c>
      <c r="G8559" s="49" t="s">
        <v>0</v>
      </c>
      <c r="H8559" s="21" t="s">
        <v>2032</v>
      </c>
      <c r="I8559" s="112">
        <f>SUM(I8525,I8550,I8555)</f>
        <v>9829355</v>
      </c>
      <c r="J8559" s="112">
        <f>SUM(J8525,J8550,J8555)</f>
        <v>9135055</v>
      </c>
      <c r="K8559" s="112">
        <f>SUM(K8525,K8550,K8555)</f>
        <v>0</v>
      </c>
      <c r="L8559" s="112">
        <f t="shared" si="3033"/>
        <v>2259685</v>
      </c>
      <c r="M8559" s="112">
        <f>SUM(M8525,M8550,M8555)</f>
        <v>694525</v>
      </c>
      <c r="N8559" s="112">
        <f t="shared" ref="N8559:O8559" si="3041">SUM(N8525,N8550,N8555)</f>
        <v>788680</v>
      </c>
      <c r="O8559" s="112">
        <f t="shared" si="3041"/>
        <v>776480</v>
      </c>
      <c r="P8559" s="112">
        <f t="shared" si="3035"/>
        <v>2259685</v>
      </c>
      <c r="Q8559" s="112">
        <f t="shared" si="3038"/>
        <v>24.73641373806726</v>
      </c>
      <c r="R8559" s="35"/>
    </row>
    <row r="8560" spans="1:18" s="38" customFormat="1" ht="15" thickBot="1" x14ac:dyDescent="0.35">
      <c r="A8560" s="81" t="s">
        <v>0</v>
      </c>
      <c r="B8560" s="81" t="s">
        <v>0</v>
      </c>
      <c r="C8560" s="81" t="s">
        <v>0</v>
      </c>
      <c r="D8560" s="81" t="s">
        <v>0</v>
      </c>
      <c r="E8560" s="81" t="s">
        <v>0</v>
      </c>
      <c r="F8560" s="81" t="s">
        <v>0</v>
      </c>
      <c r="G8560" s="81" t="s">
        <v>0</v>
      </c>
      <c r="H8560" s="16" t="s">
        <v>152</v>
      </c>
      <c r="I8560" s="104">
        <v>194</v>
      </c>
      <c r="J8560" s="104">
        <v>194</v>
      </c>
      <c r="K8560" s="104"/>
      <c r="L8560" s="104"/>
      <c r="M8560" s="104"/>
      <c r="N8560" s="104"/>
      <c r="O8560" s="104"/>
      <c r="P8560" s="104"/>
      <c r="Q8560" s="104"/>
      <c r="R8560" s="35"/>
    </row>
    <row r="8561" spans="1:18" s="34" customFormat="1" ht="31.2" thickBot="1" x14ac:dyDescent="0.35">
      <c r="A8561" s="127" t="s">
        <v>0</v>
      </c>
      <c r="B8561" s="127" t="s">
        <v>0</v>
      </c>
      <c r="C8561" s="127" t="s">
        <v>0</v>
      </c>
      <c r="D8561" s="127" t="s">
        <v>0</v>
      </c>
      <c r="E8561" s="127" t="s">
        <v>0</v>
      </c>
      <c r="F8561" s="127" t="s">
        <v>0</v>
      </c>
      <c r="G8561" s="127" t="s">
        <v>0</v>
      </c>
      <c r="H8561" s="29" t="s">
        <v>63</v>
      </c>
      <c r="I8561" s="124" t="s">
        <v>3013</v>
      </c>
      <c r="J8561" s="124" t="s">
        <v>2</v>
      </c>
      <c r="K8561" s="124" t="s">
        <v>3097</v>
      </c>
      <c r="L8561" s="124" t="s">
        <v>3097</v>
      </c>
      <c r="M8561" s="124" t="s">
        <v>3098</v>
      </c>
      <c r="N8561" s="124" t="s">
        <v>3099</v>
      </c>
      <c r="O8561" s="124" t="s">
        <v>3100</v>
      </c>
      <c r="P8561" s="124" t="s">
        <v>3097</v>
      </c>
      <c r="Q8561" s="126" t="s">
        <v>3101</v>
      </c>
      <c r="R8561" s="35"/>
    </row>
    <row r="8562" spans="1:18" s="38" customFormat="1" x14ac:dyDescent="0.3">
      <c r="A8562" s="128"/>
      <c r="B8562" s="128"/>
      <c r="C8562" s="128"/>
      <c r="D8562" s="128"/>
      <c r="E8562" s="128"/>
      <c r="F8562" s="128"/>
      <c r="G8562" s="128"/>
      <c r="H8562" s="10" t="s">
        <v>0</v>
      </c>
      <c r="I8562" s="103">
        <v>1</v>
      </c>
      <c r="J8562" s="103">
        <v>2</v>
      </c>
      <c r="K8562" s="103">
        <v>3</v>
      </c>
      <c r="L8562" s="103" t="s">
        <v>3</v>
      </c>
      <c r="M8562" s="103">
        <v>5</v>
      </c>
      <c r="N8562" s="103">
        <v>6</v>
      </c>
      <c r="O8562" s="103">
        <v>7</v>
      </c>
      <c r="P8562" s="103" t="s">
        <v>3102</v>
      </c>
      <c r="Q8562" s="103">
        <v>9</v>
      </c>
      <c r="R8562" s="35"/>
    </row>
    <row r="8563" spans="1:18" s="38" customFormat="1" x14ac:dyDescent="0.3">
      <c r="A8563" s="128"/>
      <c r="B8563" s="128"/>
      <c r="C8563" s="128"/>
      <c r="D8563" s="128"/>
      <c r="E8563" s="128"/>
      <c r="F8563" s="128"/>
      <c r="G8563" s="128"/>
      <c r="H8563" s="11" t="s">
        <v>101</v>
      </c>
      <c r="I8563" s="105">
        <f>SUM(I8559)</f>
        <v>9829355</v>
      </c>
      <c r="J8563" s="105">
        <f>SUM(J8559)</f>
        <v>9135055</v>
      </c>
      <c r="K8563" s="105">
        <f>SUM(K8559)</f>
        <v>0</v>
      </c>
      <c r="L8563" s="105">
        <f t="shared" si="3033"/>
        <v>2259685</v>
      </c>
      <c r="M8563" s="105">
        <f>SUM(M8559)</f>
        <v>694525</v>
      </c>
      <c r="N8563" s="105">
        <f t="shared" ref="N8563:O8563" si="3042">SUM(N8559)</f>
        <v>788680</v>
      </c>
      <c r="O8563" s="105">
        <f t="shared" si="3042"/>
        <v>776480</v>
      </c>
      <c r="P8563" s="105">
        <f t="shared" si="3035"/>
        <v>2259685</v>
      </c>
      <c r="Q8563" s="105">
        <f t="shared" si="3038"/>
        <v>24.73641373806726</v>
      </c>
      <c r="R8563" s="35"/>
    </row>
    <row r="8564" spans="1:18" s="38" customFormat="1" x14ac:dyDescent="0.3">
      <c r="A8564" s="128"/>
      <c r="B8564" s="128"/>
      <c r="C8564" s="128"/>
      <c r="D8564" s="128"/>
      <c r="E8564" s="128"/>
      <c r="F8564" s="128"/>
      <c r="G8564" s="128"/>
      <c r="H8564" s="12" t="s">
        <v>62</v>
      </c>
      <c r="I8564" s="105">
        <f>SUM(I8563)</f>
        <v>9829355</v>
      </c>
      <c r="J8564" s="105">
        <f>SUM(J8563)</f>
        <v>9135055</v>
      </c>
      <c r="K8564" s="105">
        <f>SUM(K8563)</f>
        <v>0</v>
      </c>
      <c r="L8564" s="105">
        <f t="shared" si="3033"/>
        <v>2259685</v>
      </c>
      <c r="M8564" s="105">
        <f>SUM(M8563)</f>
        <v>694525</v>
      </c>
      <c r="N8564" s="105">
        <f t="shared" ref="N8564:O8564" si="3043">SUM(N8563)</f>
        <v>788680</v>
      </c>
      <c r="O8564" s="105">
        <f t="shared" si="3043"/>
        <v>776480</v>
      </c>
      <c r="P8564" s="105">
        <f t="shared" si="3035"/>
        <v>2259685</v>
      </c>
      <c r="Q8564" s="105">
        <f t="shared" si="3038"/>
        <v>24.73641373806726</v>
      </c>
      <c r="R8564" s="35"/>
    </row>
    <row r="8565" spans="1:18" s="38" customFormat="1" x14ac:dyDescent="0.3">
      <c r="A8565" s="129"/>
      <c r="B8565" s="129"/>
      <c r="C8565" s="129"/>
      <c r="D8565" s="129"/>
      <c r="E8565" s="129"/>
      <c r="F8565" s="129"/>
      <c r="G8565" s="129"/>
      <c r="I8565" s="100"/>
      <c r="J8565" s="100"/>
      <c r="K8565" s="100"/>
      <c r="L8565" s="100"/>
      <c r="M8565" s="100"/>
      <c r="N8565" s="100"/>
      <c r="O8565" s="100"/>
      <c r="P8565" s="100"/>
      <c r="Q8565" s="100"/>
      <c r="R8565" s="35"/>
    </row>
    <row r="8566" spans="1:18" s="38" customFormat="1" ht="15" thickBot="1" x14ac:dyDescent="0.35">
      <c r="A8566" s="81" t="s">
        <v>0</v>
      </c>
      <c r="B8566" s="81" t="s">
        <v>0</v>
      </c>
      <c r="C8566" s="81" t="s">
        <v>0</v>
      </c>
      <c r="D8566" s="81" t="s">
        <v>0</v>
      </c>
      <c r="E8566" s="81" t="s">
        <v>0</v>
      </c>
      <c r="F8566" s="81" t="s">
        <v>0</v>
      </c>
      <c r="G8566" s="81" t="s">
        <v>0</v>
      </c>
      <c r="H8566" s="37" t="s">
        <v>0</v>
      </c>
      <c r="I8566" s="106"/>
      <c r="J8566" s="106"/>
      <c r="K8566" s="106"/>
      <c r="L8566" s="106"/>
      <c r="M8566" s="106"/>
      <c r="N8566" s="106"/>
      <c r="O8566" s="106"/>
      <c r="P8566" s="106"/>
      <c r="Q8566" s="106"/>
      <c r="R8566" s="35"/>
    </row>
    <row r="8567" spans="1:18" s="34" customFormat="1" ht="31.2" thickBot="1" x14ac:dyDescent="0.35">
      <c r="A8567" s="45" t="s">
        <v>112</v>
      </c>
      <c r="B8567" s="45" t="s">
        <v>113</v>
      </c>
      <c r="C8567" s="45" t="s">
        <v>114</v>
      </c>
      <c r="D8567" s="46" t="s">
        <v>0</v>
      </c>
      <c r="E8567" s="45" t="s">
        <v>3014</v>
      </c>
      <c r="F8567" s="45" t="s">
        <v>115</v>
      </c>
      <c r="G8567" s="45" t="s">
        <v>116</v>
      </c>
      <c r="H8567" s="29" t="s">
        <v>1</v>
      </c>
      <c r="I8567" s="124" t="s">
        <v>3013</v>
      </c>
      <c r="J8567" s="124" t="s">
        <v>2</v>
      </c>
      <c r="K8567" s="124" t="s">
        <v>3097</v>
      </c>
      <c r="L8567" s="124" t="s">
        <v>3097</v>
      </c>
      <c r="M8567" s="124" t="s">
        <v>3098</v>
      </c>
      <c r="N8567" s="124" t="s">
        <v>3099</v>
      </c>
      <c r="O8567" s="124" t="s">
        <v>3100</v>
      </c>
      <c r="P8567" s="124" t="s">
        <v>3097</v>
      </c>
      <c r="Q8567" s="126" t="s">
        <v>3101</v>
      </c>
      <c r="R8567" s="35"/>
    </row>
    <row r="8568" spans="1:18" s="38" customFormat="1" x14ac:dyDescent="0.3">
      <c r="A8568" s="50" t="s">
        <v>0</v>
      </c>
      <c r="B8568" s="50" t="s">
        <v>0</v>
      </c>
      <c r="C8568" s="50" t="s">
        <v>0</v>
      </c>
      <c r="D8568" s="51" t="s">
        <v>0</v>
      </c>
      <c r="E8568" s="51" t="s">
        <v>0</v>
      </c>
      <c r="F8568" s="86" t="s">
        <v>0</v>
      </c>
      <c r="G8568" s="87" t="s">
        <v>0</v>
      </c>
      <c r="H8568" s="8" t="s">
        <v>0</v>
      </c>
      <c r="I8568" s="103">
        <v>1</v>
      </c>
      <c r="J8568" s="103">
        <v>2</v>
      </c>
      <c r="K8568" s="103">
        <v>3</v>
      </c>
      <c r="L8568" s="103" t="s">
        <v>3</v>
      </c>
      <c r="M8568" s="103">
        <v>5</v>
      </c>
      <c r="N8568" s="103">
        <v>6</v>
      </c>
      <c r="O8568" s="103">
        <v>7</v>
      </c>
      <c r="P8568" s="103" t="s">
        <v>3102</v>
      </c>
      <c r="Q8568" s="103">
        <v>9</v>
      </c>
      <c r="R8568" s="35"/>
    </row>
    <row r="8569" spans="1:18" s="38" customFormat="1" x14ac:dyDescent="0.3">
      <c r="A8569" s="41">
        <v>35</v>
      </c>
      <c r="B8569" s="41" t="s">
        <v>154</v>
      </c>
      <c r="C8569" s="40" t="s">
        <v>1105</v>
      </c>
      <c r="D8569" s="40">
        <v>35020023</v>
      </c>
      <c r="E8569" s="52" t="s">
        <v>0</v>
      </c>
      <c r="F8569" s="52" t="s">
        <v>0</v>
      </c>
      <c r="G8569" s="52" t="s">
        <v>0</v>
      </c>
      <c r="H8569" s="16" t="s">
        <v>2033</v>
      </c>
      <c r="I8569" s="102"/>
      <c r="J8569" s="102"/>
      <c r="K8569" s="102"/>
      <c r="L8569" s="102">
        <f t="shared" si="3033"/>
        <v>0</v>
      </c>
      <c r="M8569" s="102">
        <v>0</v>
      </c>
      <c r="N8569" s="102"/>
      <c r="O8569" s="102"/>
      <c r="P8569" s="102">
        <f t="shared" si="3035"/>
        <v>0</v>
      </c>
      <c r="Q8569" s="102" t="str">
        <f t="shared" si="3038"/>
        <v>-</v>
      </c>
      <c r="R8569" s="35"/>
    </row>
    <row r="8570" spans="1:18" s="34" customFormat="1" ht="20.399999999999999" x14ac:dyDescent="0.3">
      <c r="A8570" s="43" t="s">
        <v>0</v>
      </c>
      <c r="B8570" s="43" t="s">
        <v>0</v>
      </c>
      <c r="C8570" s="43" t="s">
        <v>0</v>
      </c>
      <c r="D8570" s="49" t="s">
        <v>0</v>
      </c>
      <c r="E8570" s="49" t="s">
        <v>0</v>
      </c>
      <c r="F8570" s="49" t="s">
        <v>0</v>
      </c>
      <c r="G8570" s="49" t="s">
        <v>0</v>
      </c>
      <c r="H8570" s="21" t="s">
        <v>26</v>
      </c>
      <c r="I8570" s="112">
        <f>SUM(I8571,I8579,I8581)</f>
        <v>2932293</v>
      </c>
      <c r="J8570" s="112">
        <f>SUM(J8571,J8579,J8581)</f>
        <v>2894893</v>
      </c>
      <c r="K8570" s="112">
        <f>SUM(K8571,K8579,K8581)</f>
        <v>0</v>
      </c>
      <c r="L8570" s="112">
        <f t="shared" si="3033"/>
        <v>725914</v>
      </c>
      <c r="M8570" s="112">
        <f>SUM(M8571,M8579,M8581)</f>
        <v>215114</v>
      </c>
      <c r="N8570" s="112">
        <f t="shared" ref="N8570:O8570" si="3044">SUM(N8571,N8579,N8581)</f>
        <v>258900</v>
      </c>
      <c r="O8570" s="112">
        <f t="shared" si="3044"/>
        <v>251900</v>
      </c>
      <c r="P8570" s="112">
        <f t="shared" si="3035"/>
        <v>725914</v>
      </c>
      <c r="Q8570" s="112">
        <f t="shared" si="3038"/>
        <v>25.075676372149157</v>
      </c>
      <c r="R8570" s="35"/>
    </row>
    <row r="8571" spans="1:18" s="38" customFormat="1" x14ac:dyDescent="0.3">
      <c r="A8571" s="40">
        <v>35</v>
      </c>
      <c r="B8571" s="40" t="s">
        <v>154</v>
      </c>
      <c r="C8571" s="40" t="s">
        <v>1105</v>
      </c>
      <c r="D8571" s="40">
        <v>35020023</v>
      </c>
      <c r="E8571" s="52" t="s">
        <v>119</v>
      </c>
      <c r="F8571" s="52" t="s">
        <v>0</v>
      </c>
      <c r="G8571" s="52" t="s">
        <v>0</v>
      </c>
      <c r="H8571" s="16" t="s">
        <v>5</v>
      </c>
      <c r="I8571" s="104">
        <f>SUM(I8572,I8573)</f>
        <v>2441103</v>
      </c>
      <c r="J8571" s="104">
        <f>SUM(J8572,J8573)</f>
        <v>2429103</v>
      </c>
      <c r="K8571" s="104">
        <f>SUM(K8572,K8573)</f>
        <v>0</v>
      </c>
      <c r="L8571" s="104">
        <f t="shared" si="3033"/>
        <v>607783</v>
      </c>
      <c r="M8571" s="104">
        <f>SUM(M8572,M8573)</f>
        <v>195383</v>
      </c>
      <c r="N8571" s="104">
        <f t="shared" ref="N8571:O8571" si="3045">SUM(N8572,N8573)</f>
        <v>208100</v>
      </c>
      <c r="O8571" s="104">
        <f t="shared" si="3045"/>
        <v>204300</v>
      </c>
      <c r="P8571" s="104">
        <f t="shared" si="3035"/>
        <v>607783</v>
      </c>
      <c r="Q8571" s="104">
        <f t="shared" si="3038"/>
        <v>25.020882193962134</v>
      </c>
      <c r="R8571" s="35"/>
    </row>
    <row r="8572" spans="1:18" s="38" customFormat="1" x14ac:dyDescent="0.3">
      <c r="A8572" s="40">
        <v>35</v>
      </c>
      <c r="B8572" s="40" t="s">
        <v>154</v>
      </c>
      <c r="C8572" s="40" t="s">
        <v>1105</v>
      </c>
      <c r="D8572" s="40">
        <v>35020023</v>
      </c>
      <c r="E8572" s="88" t="s">
        <v>3015</v>
      </c>
      <c r="F8572" s="40"/>
      <c r="G8572" s="81" t="s">
        <v>3073</v>
      </c>
      <c r="H8572" s="36" t="s">
        <v>6</v>
      </c>
      <c r="I8572" s="102">
        <v>2240003</v>
      </c>
      <c r="J8572" s="102">
        <v>2228003</v>
      </c>
      <c r="K8572" s="102"/>
      <c r="L8572" s="102">
        <f t="shared" si="3033"/>
        <v>562384</v>
      </c>
      <c r="M8572" s="102">
        <v>182384</v>
      </c>
      <c r="N8572" s="102">
        <v>190000</v>
      </c>
      <c r="O8572" s="102">
        <v>190000</v>
      </c>
      <c r="P8572" s="102">
        <f t="shared" si="3035"/>
        <v>562384</v>
      </c>
      <c r="Q8572" s="102">
        <f t="shared" si="3038"/>
        <v>25.241617717749932</v>
      </c>
      <c r="R8572" s="35"/>
    </row>
    <row r="8573" spans="1:18" s="38" customFormat="1" x14ac:dyDescent="0.3">
      <c r="A8573" s="41">
        <v>35</v>
      </c>
      <c r="B8573" s="41" t="s">
        <v>154</v>
      </c>
      <c r="C8573" s="41" t="s">
        <v>1105</v>
      </c>
      <c r="D8573" s="41">
        <v>35020023</v>
      </c>
      <c r="E8573" s="41" t="s">
        <v>120</v>
      </c>
      <c r="F8573" s="40" t="s">
        <v>0</v>
      </c>
      <c r="G8573" s="81" t="s">
        <v>0</v>
      </c>
      <c r="H8573" s="16" t="s">
        <v>7</v>
      </c>
      <c r="I8573" s="104">
        <f>SUM(I8574:I8578)</f>
        <v>201100</v>
      </c>
      <c r="J8573" s="104">
        <f>SUM(J8574:J8578)</f>
        <v>201100</v>
      </c>
      <c r="K8573" s="104">
        <f>SUM(K8574:K8578)</f>
        <v>0</v>
      </c>
      <c r="L8573" s="104">
        <f t="shared" si="3033"/>
        <v>45399</v>
      </c>
      <c r="M8573" s="104">
        <f>SUM(M8574:M8578)</f>
        <v>12999</v>
      </c>
      <c r="N8573" s="104">
        <f t="shared" ref="N8573:O8573" si="3046">SUM(N8574:N8578)</f>
        <v>18100</v>
      </c>
      <c r="O8573" s="104">
        <f t="shared" si="3046"/>
        <v>14300</v>
      </c>
      <c r="P8573" s="104">
        <f t="shared" si="3035"/>
        <v>45399</v>
      </c>
      <c r="Q8573" s="104">
        <f t="shared" si="3038"/>
        <v>22.575335653903529</v>
      </c>
      <c r="R8573" s="35"/>
    </row>
    <row r="8574" spans="1:18" s="38" customFormat="1" x14ac:dyDescent="0.3">
      <c r="A8574" s="40">
        <v>35</v>
      </c>
      <c r="B8574" s="40" t="s">
        <v>154</v>
      </c>
      <c r="C8574" s="40" t="s">
        <v>1105</v>
      </c>
      <c r="D8574" s="40">
        <v>35020023</v>
      </c>
      <c r="E8574" s="88" t="s">
        <v>3016</v>
      </c>
      <c r="F8574" s="40" t="s">
        <v>2946</v>
      </c>
      <c r="G8574" s="81" t="s">
        <v>3073</v>
      </c>
      <c r="H8574" s="36" t="s">
        <v>9</v>
      </c>
      <c r="I8574" s="102">
        <v>36960</v>
      </c>
      <c r="J8574" s="102">
        <v>36960</v>
      </c>
      <c r="K8574" s="102"/>
      <c r="L8574" s="102">
        <f t="shared" si="3033"/>
        <v>9890</v>
      </c>
      <c r="M8574" s="102">
        <v>3290</v>
      </c>
      <c r="N8574" s="102">
        <v>3300</v>
      </c>
      <c r="O8574" s="102">
        <v>3300</v>
      </c>
      <c r="P8574" s="102">
        <f t="shared" si="3035"/>
        <v>9890</v>
      </c>
      <c r="Q8574" s="102">
        <f t="shared" si="3038"/>
        <v>26.75865800865801</v>
      </c>
      <c r="R8574" s="35"/>
    </row>
    <row r="8575" spans="1:18" s="38" customFormat="1" x14ac:dyDescent="0.3">
      <c r="A8575" s="40">
        <v>35</v>
      </c>
      <c r="B8575" s="40" t="s">
        <v>154</v>
      </c>
      <c r="C8575" s="40" t="s">
        <v>1105</v>
      </c>
      <c r="D8575" s="40">
        <v>35020023</v>
      </c>
      <c r="E8575" s="88" t="s">
        <v>3016</v>
      </c>
      <c r="F8575" s="40" t="s">
        <v>2947</v>
      </c>
      <c r="G8575" s="81" t="s">
        <v>3073</v>
      </c>
      <c r="H8575" s="36" t="s">
        <v>12</v>
      </c>
      <c r="I8575" s="102">
        <v>129360</v>
      </c>
      <c r="J8575" s="102">
        <v>129360</v>
      </c>
      <c r="K8575" s="102"/>
      <c r="L8575" s="102">
        <f t="shared" si="3033"/>
        <v>31709</v>
      </c>
      <c r="M8575" s="102">
        <v>9709</v>
      </c>
      <c r="N8575" s="102">
        <v>11000</v>
      </c>
      <c r="O8575" s="102">
        <v>11000</v>
      </c>
      <c r="P8575" s="102">
        <f t="shared" si="3035"/>
        <v>31709</v>
      </c>
      <c r="Q8575" s="102">
        <f t="shared" si="3038"/>
        <v>24.512213976499691</v>
      </c>
      <c r="R8575" s="35"/>
    </row>
    <row r="8576" spans="1:18" s="38" customFormat="1" x14ac:dyDescent="0.3">
      <c r="A8576" s="40">
        <v>35</v>
      </c>
      <c r="B8576" s="40" t="s">
        <v>154</v>
      </c>
      <c r="C8576" s="40" t="s">
        <v>1105</v>
      </c>
      <c r="D8576" s="40">
        <v>35020023</v>
      </c>
      <c r="E8576" s="88" t="s">
        <v>3016</v>
      </c>
      <c r="F8576" s="40" t="s">
        <v>2948</v>
      </c>
      <c r="G8576" s="81" t="s">
        <v>3073</v>
      </c>
      <c r="H8576" s="36" t="s">
        <v>10</v>
      </c>
      <c r="I8576" s="102">
        <v>26880</v>
      </c>
      <c r="J8576" s="102">
        <v>26880</v>
      </c>
      <c r="K8576" s="102"/>
      <c r="L8576" s="102">
        <f t="shared" si="3033"/>
        <v>0</v>
      </c>
      <c r="M8576" s="102">
        <v>0</v>
      </c>
      <c r="N8576" s="102"/>
      <c r="O8576" s="102"/>
      <c r="P8576" s="102">
        <f t="shared" si="3035"/>
        <v>0</v>
      </c>
      <c r="Q8576" s="102">
        <f t="shared" si="3038"/>
        <v>0</v>
      </c>
      <c r="R8576" s="35"/>
    </row>
    <row r="8577" spans="1:18" s="38" customFormat="1" x14ac:dyDescent="0.3">
      <c r="A8577" s="40">
        <v>35</v>
      </c>
      <c r="B8577" s="40" t="s">
        <v>154</v>
      </c>
      <c r="C8577" s="40" t="s">
        <v>1105</v>
      </c>
      <c r="D8577" s="40">
        <v>35020023</v>
      </c>
      <c r="E8577" s="88" t="s">
        <v>3016</v>
      </c>
      <c r="F8577" s="40" t="s">
        <v>2949</v>
      </c>
      <c r="G8577" s="81" t="s">
        <v>3073</v>
      </c>
      <c r="H8577" s="36" t="s">
        <v>8</v>
      </c>
      <c r="I8577" s="102">
        <v>4100</v>
      </c>
      <c r="J8577" s="102">
        <v>4100</v>
      </c>
      <c r="K8577" s="102"/>
      <c r="L8577" s="102">
        <f t="shared" si="3033"/>
        <v>0</v>
      </c>
      <c r="M8577" s="102">
        <v>0</v>
      </c>
      <c r="N8577" s="102">
        <v>0</v>
      </c>
      <c r="O8577" s="102">
        <v>0</v>
      </c>
      <c r="P8577" s="102">
        <f t="shared" si="3035"/>
        <v>0</v>
      </c>
      <c r="Q8577" s="102">
        <f t="shared" si="3038"/>
        <v>0</v>
      </c>
      <c r="R8577" s="35"/>
    </row>
    <row r="8578" spans="1:18" s="38" customFormat="1" x14ac:dyDescent="0.3">
      <c r="A8578" s="40">
        <v>35</v>
      </c>
      <c r="B8578" s="40" t="s">
        <v>154</v>
      </c>
      <c r="C8578" s="40" t="s">
        <v>1105</v>
      </c>
      <c r="D8578" s="40">
        <v>35020023</v>
      </c>
      <c r="E8578" s="88" t="s">
        <v>3016</v>
      </c>
      <c r="F8578" s="40" t="s">
        <v>2950</v>
      </c>
      <c r="G8578" s="81" t="s">
        <v>3073</v>
      </c>
      <c r="H8578" s="36" t="s">
        <v>11</v>
      </c>
      <c r="I8578" s="102">
        <v>3800</v>
      </c>
      <c r="J8578" s="102">
        <v>3800</v>
      </c>
      <c r="K8578" s="102"/>
      <c r="L8578" s="102">
        <f t="shared" si="3033"/>
        <v>3800</v>
      </c>
      <c r="M8578" s="102">
        <v>0</v>
      </c>
      <c r="N8578" s="102">
        <v>3800</v>
      </c>
      <c r="O8578" s="102"/>
      <c r="P8578" s="102">
        <f t="shared" si="3035"/>
        <v>3800</v>
      </c>
      <c r="Q8578" s="102">
        <f t="shared" si="3038"/>
        <v>100</v>
      </c>
      <c r="R8578" s="35"/>
    </row>
    <row r="8579" spans="1:18" s="38" customFormat="1" x14ac:dyDescent="0.3">
      <c r="A8579" s="40">
        <v>35</v>
      </c>
      <c r="B8579" s="40" t="s">
        <v>154</v>
      </c>
      <c r="C8579" s="40" t="s">
        <v>1105</v>
      </c>
      <c r="D8579" s="40">
        <v>35020023</v>
      </c>
      <c r="E8579" s="52" t="s">
        <v>124</v>
      </c>
      <c r="F8579" s="52" t="s">
        <v>0</v>
      </c>
      <c r="G8579" s="52" t="s">
        <v>0</v>
      </c>
      <c r="H8579" s="16" t="s">
        <v>14</v>
      </c>
      <c r="I8579" s="104">
        <f>SUM(I8580)</f>
        <v>243300</v>
      </c>
      <c r="J8579" s="104">
        <f>SUM(J8580)</f>
        <v>242300</v>
      </c>
      <c r="K8579" s="104">
        <f>SUM(K8580)</f>
        <v>0</v>
      </c>
      <c r="L8579" s="104">
        <f t="shared" si="3033"/>
        <v>62151</v>
      </c>
      <c r="M8579" s="104">
        <f>SUM(M8580)</f>
        <v>19151</v>
      </c>
      <c r="N8579" s="104">
        <f t="shared" ref="N8579:O8579" si="3047">SUM(N8580)</f>
        <v>23000</v>
      </c>
      <c r="O8579" s="104">
        <f t="shared" si="3047"/>
        <v>20000</v>
      </c>
      <c r="P8579" s="104">
        <f t="shared" si="3035"/>
        <v>62151</v>
      </c>
      <c r="Q8579" s="104">
        <f t="shared" si="3038"/>
        <v>25.650433347090384</v>
      </c>
      <c r="R8579" s="35"/>
    </row>
    <row r="8580" spans="1:18" s="38" customFormat="1" x14ac:dyDescent="0.3">
      <c r="A8580" s="40">
        <v>35</v>
      </c>
      <c r="B8580" s="40" t="s">
        <v>154</v>
      </c>
      <c r="C8580" s="40" t="s">
        <v>1105</v>
      </c>
      <c r="D8580" s="40">
        <v>35020023</v>
      </c>
      <c r="E8580" s="88" t="s">
        <v>3017</v>
      </c>
      <c r="F8580" s="40"/>
      <c r="G8580" s="81" t="s">
        <v>3073</v>
      </c>
      <c r="H8580" s="36" t="s">
        <v>15</v>
      </c>
      <c r="I8580" s="102">
        <v>243300</v>
      </c>
      <c r="J8580" s="102">
        <v>242300</v>
      </c>
      <c r="K8580" s="102"/>
      <c r="L8580" s="102">
        <f t="shared" si="3033"/>
        <v>62151</v>
      </c>
      <c r="M8580" s="102">
        <v>19151</v>
      </c>
      <c r="N8580" s="102">
        <v>23000</v>
      </c>
      <c r="O8580" s="102">
        <v>20000</v>
      </c>
      <c r="P8580" s="102">
        <f t="shared" si="3035"/>
        <v>62151</v>
      </c>
      <c r="Q8580" s="102">
        <f t="shared" si="3038"/>
        <v>25.650433347090384</v>
      </c>
      <c r="R8580" s="35"/>
    </row>
    <row r="8581" spans="1:18" s="38" customFormat="1" x14ac:dyDescent="0.3">
      <c r="A8581" s="40">
        <v>35</v>
      </c>
      <c r="B8581" s="40" t="s">
        <v>154</v>
      </c>
      <c r="C8581" s="40" t="s">
        <v>1105</v>
      </c>
      <c r="D8581" s="40">
        <v>35020023</v>
      </c>
      <c r="E8581" s="52" t="s">
        <v>125</v>
      </c>
      <c r="F8581" s="52" t="s">
        <v>0</v>
      </c>
      <c r="G8581" s="52" t="s">
        <v>0</v>
      </c>
      <c r="H8581" s="16" t="s">
        <v>16</v>
      </c>
      <c r="I8581" s="104">
        <f>SUM(I8582:I8590)</f>
        <v>247890</v>
      </c>
      <c r="J8581" s="104">
        <f>SUM(J8582:J8590)</f>
        <v>223490</v>
      </c>
      <c r="K8581" s="104">
        <f>SUM(K8582:K8590)</f>
        <v>0</v>
      </c>
      <c r="L8581" s="104">
        <f t="shared" si="3033"/>
        <v>55980</v>
      </c>
      <c r="M8581" s="104">
        <f>SUM(M8582:M8590)</f>
        <v>580</v>
      </c>
      <c r="N8581" s="104">
        <f t="shared" ref="N8581:O8581" si="3048">SUM(N8582:N8590)</f>
        <v>27800</v>
      </c>
      <c r="O8581" s="104">
        <f t="shared" si="3048"/>
        <v>27600</v>
      </c>
      <c r="P8581" s="104">
        <f t="shared" si="3035"/>
        <v>55980</v>
      </c>
      <c r="Q8581" s="104">
        <f t="shared" si="3038"/>
        <v>25.048100586155979</v>
      </c>
      <c r="R8581" s="35"/>
    </row>
    <row r="8582" spans="1:18" s="38" customFormat="1" x14ac:dyDescent="0.3">
      <c r="A8582" s="40">
        <v>35</v>
      </c>
      <c r="B8582" s="40" t="s">
        <v>154</v>
      </c>
      <c r="C8582" s="40" t="s">
        <v>1105</v>
      </c>
      <c r="D8582" s="40">
        <v>35020023</v>
      </c>
      <c r="E8582" s="88" t="s">
        <v>3018</v>
      </c>
      <c r="F8582" s="40"/>
      <c r="G8582" s="81" t="s">
        <v>3073</v>
      </c>
      <c r="H8582" s="36" t="s">
        <v>17</v>
      </c>
      <c r="I8582" s="102">
        <v>100</v>
      </c>
      <c r="J8582" s="102">
        <v>0</v>
      </c>
      <c r="K8582" s="102"/>
      <c r="L8582" s="102">
        <f t="shared" si="3033"/>
        <v>0</v>
      </c>
      <c r="M8582" s="102">
        <v>0</v>
      </c>
      <c r="N8582" s="102"/>
      <c r="O8582" s="102"/>
      <c r="P8582" s="102">
        <f t="shared" si="3035"/>
        <v>0</v>
      </c>
      <c r="Q8582" s="102" t="str">
        <f t="shared" si="3038"/>
        <v>-</v>
      </c>
      <c r="R8582" s="35"/>
    </row>
    <row r="8583" spans="1:18" s="38" customFormat="1" x14ac:dyDescent="0.3">
      <c r="A8583" s="40">
        <v>35</v>
      </c>
      <c r="B8583" s="40" t="s">
        <v>154</v>
      </c>
      <c r="C8583" s="40" t="s">
        <v>1105</v>
      </c>
      <c r="D8583" s="40">
        <v>35020023</v>
      </c>
      <c r="E8583" s="88" t="s">
        <v>3031</v>
      </c>
      <c r="F8583" s="40"/>
      <c r="G8583" s="81" t="s">
        <v>3073</v>
      </c>
      <c r="H8583" s="36" t="s">
        <v>18</v>
      </c>
      <c r="I8583" s="102">
        <v>55600</v>
      </c>
      <c r="J8583" s="102">
        <v>55500</v>
      </c>
      <c r="K8583" s="102"/>
      <c r="L8583" s="102">
        <f t="shared" si="3033"/>
        <v>22000</v>
      </c>
      <c r="M8583" s="102">
        <v>0</v>
      </c>
      <c r="N8583" s="102">
        <v>11000</v>
      </c>
      <c r="O8583" s="102">
        <v>11000</v>
      </c>
      <c r="P8583" s="102">
        <f t="shared" si="3035"/>
        <v>22000</v>
      </c>
      <c r="Q8583" s="102">
        <f t="shared" si="3038"/>
        <v>39.63963963963964</v>
      </c>
      <c r="R8583" s="35"/>
    </row>
    <row r="8584" spans="1:18" s="38" customFormat="1" x14ac:dyDescent="0.3">
      <c r="A8584" s="40">
        <v>35</v>
      </c>
      <c r="B8584" s="40" t="s">
        <v>154</v>
      </c>
      <c r="C8584" s="40" t="s">
        <v>1105</v>
      </c>
      <c r="D8584" s="40">
        <v>35020023</v>
      </c>
      <c r="E8584" s="88" t="s">
        <v>3032</v>
      </c>
      <c r="F8584" s="40"/>
      <c r="G8584" s="81" t="s">
        <v>3073</v>
      </c>
      <c r="H8584" s="36" t="s">
        <v>19</v>
      </c>
      <c r="I8584" s="102">
        <v>19990</v>
      </c>
      <c r="J8584" s="102">
        <v>19990</v>
      </c>
      <c r="K8584" s="102"/>
      <c r="L8584" s="102">
        <f t="shared" si="3033"/>
        <v>4600</v>
      </c>
      <c r="M8584" s="102">
        <v>0</v>
      </c>
      <c r="N8584" s="102">
        <v>2300</v>
      </c>
      <c r="O8584" s="102">
        <v>2300</v>
      </c>
      <c r="P8584" s="102">
        <f t="shared" si="3035"/>
        <v>4600</v>
      </c>
      <c r="Q8584" s="102">
        <f t="shared" si="3038"/>
        <v>23.011505752876438</v>
      </c>
      <c r="R8584" s="35"/>
    </row>
    <row r="8585" spans="1:18" s="38" customFormat="1" x14ac:dyDescent="0.3">
      <c r="A8585" s="40">
        <v>35</v>
      </c>
      <c r="B8585" s="40" t="s">
        <v>154</v>
      </c>
      <c r="C8585" s="40" t="s">
        <v>1105</v>
      </c>
      <c r="D8585" s="40">
        <v>35020023</v>
      </c>
      <c r="E8585" s="88" t="s">
        <v>3026</v>
      </c>
      <c r="F8585" s="40"/>
      <c r="G8585" s="81" t="s">
        <v>3073</v>
      </c>
      <c r="H8585" s="36" t="s">
        <v>20</v>
      </c>
      <c r="I8585" s="102">
        <v>14400</v>
      </c>
      <c r="J8585" s="102">
        <v>4000</v>
      </c>
      <c r="K8585" s="102"/>
      <c r="L8585" s="102">
        <f t="shared" si="3033"/>
        <v>600</v>
      </c>
      <c r="M8585" s="102">
        <v>0</v>
      </c>
      <c r="N8585" s="102">
        <v>300</v>
      </c>
      <c r="O8585" s="102">
        <v>300</v>
      </c>
      <c r="P8585" s="102">
        <f t="shared" si="3035"/>
        <v>600</v>
      </c>
      <c r="Q8585" s="102">
        <f t="shared" si="3038"/>
        <v>15</v>
      </c>
      <c r="R8585" s="35"/>
    </row>
    <row r="8586" spans="1:18" s="38" customFormat="1" x14ac:dyDescent="0.3">
      <c r="A8586" s="40">
        <v>35</v>
      </c>
      <c r="B8586" s="40" t="s">
        <v>154</v>
      </c>
      <c r="C8586" s="40" t="s">
        <v>1105</v>
      </c>
      <c r="D8586" s="40">
        <v>35020023</v>
      </c>
      <c r="E8586" s="88" t="s">
        <v>3033</v>
      </c>
      <c r="F8586" s="40"/>
      <c r="G8586" s="81" t="s">
        <v>3073</v>
      </c>
      <c r="H8586" s="36" t="s">
        <v>21</v>
      </c>
      <c r="I8586" s="102">
        <v>100</v>
      </c>
      <c r="J8586" s="102">
        <v>0</v>
      </c>
      <c r="K8586" s="102"/>
      <c r="L8586" s="102">
        <f t="shared" si="3033"/>
        <v>0</v>
      </c>
      <c r="M8586" s="102">
        <v>0</v>
      </c>
      <c r="N8586" s="102"/>
      <c r="O8586" s="102"/>
      <c r="P8586" s="102">
        <f t="shared" si="3035"/>
        <v>0</v>
      </c>
      <c r="Q8586" s="102" t="str">
        <f t="shared" si="3038"/>
        <v>-</v>
      </c>
      <c r="R8586" s="35"/>
    </row>
    <row r="8587" spans="1:18" s="38" customFormat="1" x14ac:dyDescent="0.3">
      <c r="A8587" s="40">
        <v>35</v>
      </c>
      <c r="B8587" s="40" t="s">
        <v>154</v>
      </c>
      <c r="C8587" s="40" t="s">
        <v>1105</v>
      </c>
      <c r="D8587" s="40">
        <v>35020023</v>
      </c>
      <c r="E8587" s="88" t="s">
        <v>3034</v>
      </c>
      <c r="F8587" s="40"/>
      <c r="G8587" s="81" t="s">
        <v>3073</v>
      </c>
      <c r="H8587" s="36" t="s">
        <v>22</v>
      </c>
      <c r="I8587" s="102">
        <v>100</v>
      </c>
      <c r="J8587" s="102">
        <v>0</v>
      </c>
      <c r="K8587" s="102"/>
      <c r="L8587" s="102">
        <f t="shared" si="3033"/>
        <v>0</v>
      </c>
      <c r="M8587" s="102">
        <v>0</v>
      </c>
      <c r="N8587" s="102"/>
      <c r="O8587" s="102"/>
      <c r="P8587" s="102">
        <f t="shared" si="3035"/>
        <v>0</v>
      </c>
      <c r="Q8587" s="102" t="str">
        <f t="shared" si="3038"/>
        <v>-</v>
      </c>
      <c r="R8587" s="35"/>
    </row>
    <row r="8588" spans="1:18" s="38" customFormat="1" x14ac:dyDescent="0.3">
      <c r="A8588" s="40">
        <v>35</v>
      </c>
      <c r="B8588" s="40" t="s">
        <v>154</v>
      </c>
      <c r="C8588" s="40" t="s">
        <v>1105</v>
      </c>
      <c r="D8588" s="40">
        <v>35020023</v>
      </c>
      <c r="E8588" s="88" t="s">
        <v>3035</v>
      </c>
      <c r="F8588" s="40"/>
      <c r="G8588" s="81" t="s">
        <v>3073</v>
      </c>
      <c r="H8588" s="36" t="s">
        <v>23</v>
      </c>
      <c r="I8588" s="102">
        <v>10000</v>
      </c>
      <c r="J8588" s="102">
        <v>10000</v>
      </c>
      <c r="K8588" s="102"/>
      <c r="L8588" s="102">
        <f t="shared" si="3033"/>
        <v>2000</v>
      </c>
      <c r="M8588" s="102">
        <v>0</v>
      </c>
      <c r="N8588" s="102">
        <v>1000</v>
      </c>
      <c r="O8588" s="102">
        <v>1000</v>
      </c>
      <c r="P8588" s="102">
        <f t="shared" si="3035"/>
        <v>2000</v>
      </c>
      <c r="Q8588" s="102">
        <f t="shared" si="3038"/>
        <v>20</v>
      </c>
      <c r="R8588" s="35"/>
    </row>
    <row r="8589" spans="1:18" s="38" customFormat="1" x14ac:dyDescent="0.3">
      <c r="A8589" s="40">
        <v>35</v>
      </c>
      <c r="B8589" s="40" t="s">
        <v>154</v>
      </c>
      <c r="C8589" s="40" t="s">
        <v>1105</v>
      </c>
      <c r="D8589" s="40">
        <v>35020023</v>
      </c>
      <c r="E8589" s="88" t="s">
        <v>3036</v>
      </c>
      <c r="F8589" s="40"/>
      <c r="G8589" s="81" t="s">
        <v>3073</v>
      </c>
      <c r="H8589" s="36" t="s">
        <v>24</v>
      </c>
      <c r="I8589" s="102">
        <v>100</v>
      </c>
      <c r="J8589" s="102">
        <v>0</v>
      </c>
      <c r="K8589" s="102"/>
      <c r="L8589" s="102">
        <f t="shared" si="3033"/>
        <v>0</v>
      </c>
      <c r="M8589" s="102">
        <v>0</v>
      </c>
      <c r="N8589" s="102"/>
      <c r="O8589" s="102"/>
      <c r="P8589" s="102">
        <f t="shared" si="3035"/>
        <v>0</v>
      </c>
      <c r="Q8589" s="102" t="str">
        <f t="shared" si="3038"/>
        <v>-</v>
      </c>
      <c r="R8589" s="35"/>
    </row>
    <row r="8590" spans="1:18" s="38" customFormat="1" x14ac:dyDescent="0.3">
      <c r="A8590" s="41">
        <v>35</v>
      </c>
      <c r="B8590" s="41" t="s">
        <v>154</v>
      </c>
      <c r="C8590" s="41" t="s">
        <v>1105</v>
      </c>
      <c r="D8590" s="41">
        <v>35020023</v>
      </c>
      <c r="E8590" s="41" t="s">
        <v>127</v>
      </c>
      <c r="F8590" s="40" t="s">
        <v>0</v>
      </c>
      <c r="G8590" s="81" t="s">
        <v>0</v>
      </c>
      <c r="H8590" s="16" t="s">
        <v>25</v>
      </c>
      <c r="I8590" s="104">
        <f>SUM(I8591:I8594)</f>
        <v>147500</v>
      </c>
      <c r="J8590" s="104">
        <f>SUM(J8591:J8594)</f>
        <v>134000</v>
      </c>
      <c r="K8590" s="104">
        <f>SUM(K8591:K8594)</f>
        <v>0</v>
      </c>
      <c r="L8590" s="104">
        <f t="shared" si="3033"/>
        <v>26780</v>
      </c>
      <c r="M8590" s="104">
        <f>SUM(M8591:M8594)</f>
        <v>580</v>
      </c>
      <c r="N8590" s="104">
        <f t="shared" ref="N8590:O8590" si="3049">SUM(N8591:N8594)</f>
        <v>13200</v>
      </c>
      <c r="O8590" s="104">
        <f t="shared" si="3049"/>
        <v>13000</v>
      </c>
      <c r="P8590" s="104">
        <f t="shared" si="3035"/>
        <v>26780</v>
      </c>
      <c r="Q8590" s="104">
        <f t="shared" si="3038"/>
        <v>19.985074626865671</v>
      </c>
      <c r="R8590" s="35"/>
    </row>
    <row r="8591" spans="1:18" s="38" customFormat="1" x14ac:dyDescent="0.3">
      <c r="A8591" s="40">
        <v>35</v>
      </c>
      <c r="B8591" s="40" t="s">
        <v>154</v>
      </c>
      <c r="C8591" s="40" t="s">
        <v>1105</v>
      </c>
      <c r="D8591" s="40">
        <v>35020023</v>
      </c>
      <c r="E8591" s="88" t="s">
        <v>3019</v>
      </c>
      <c r="F8591" s="40"/>
      <c r="G8591" s="81" t="s">
        <v>3073</v>
      </c>
      <c r="H8591" s="36" t="s">
        <v>25</v>
      </c>
      <c r="I8591" s="102">
        <v>132000</v>
      </c>
      <c r="J8591" s="102">
        <v>120000</v>
      </c>
      <c r="K8591" s="102"/>
      <c r="L8591" s="102">
        <f t="shared" si="3033"/>
        <v>24000</v>
      </c>
      <c r="M8591" s="102">
        <v>0</v>
      </c>
      <c r="N8591" s="102">
        <v>12000</v>
      </c>
      <c r="O8591" s="102">
        <v>12000</v>
      </c>
      <c r="P8591" s="102">
        <f t="shared" si="3035"/>
        <v>24000</v>
      </c>
      <c r="Q8591" s="102">
        <f t="shared" si="3038"/>
        <v>20</v>
      </c>
      <c r="R8591" s="35"/>
    </row>
    <row r="8592" spans="1:18" s="38" customFormat="1" x14ac:dyDescent="0.3">
      <c r="A8592" s="40">
        <v>35</v>
      </c>
      <c r="B8592" s="40" t="s">
        <v>154</v>
      </c>
      <c r="C8592" s="40" t="s">
        <v>1105</v>
      </c>
      <c r="D8592" s="40">
        <v>35020023</v>
      </c>
      <c r="E8592" s="88" t="s">
        <v>3019</v>
      </c>
      <c r="F8592" s="40" t="s">
        <v>2951</v>
      </c>
      <c r="G8592" s="81" t="s">
        <v>3073</v>
      </c>
      <c r="H8592" s="36" t="s">
        <v>135</v>
      </c>
      <c r="I8592" s="102">
        <v>10500</v>
      </c>
      <c r="J8592" s="102">
        <v>10000</v>
      </c>
      <c r="K8592" s="102"/>
      <c r="L8592" s="102">
        <f t="shared" si="3033"/>
        <v>2780</v>
      </c>
      <c r="M8592" s="102">
        <v>580</v>
      </c>
      <c r="N8592" s="102">
        <v>1200</v>
      </c>
      <c r="O8592" s="102">
        <v>1000</v>
      </c>
      <c r="P8592" s="102">
        <f t="shared" si="3035"/>
        <v>2780</v>
      </c>
      <c r="Q8592" s="102">
        <f t="shared" si="3038"/>
        <v>27.800000000000004</v>
      </c>
      <c r="R8592" s="35"/>
    </row>
    <row r="8593" spans="1:18" s="38" customFormat="1" ht="20.399999999999999" x14ac:dyDescent="0.3">
      <c r="A8593" s="40">
        <v>35</v>
      </c>
      <c r="B8593" s="40" t="s">
        <v>154</v>
      </c>
      <c r="C8593" s="40" t="s">
        <v>1105</v>
      </c>
      <c r="D8593" s="40">
        <v>35020023</v>
      </c>
      <c r="E8593" s="88" t="s">
        <v>3019</v>
      </c>
      <c r="F8593" s="40" t="s">
        <v>2952</v>
      </c>
      <c r="G8593" s="81" t="s">
        <v>3073</v>
      </c>
      <c r="H8593" s="36" t="s">
        <v>141</v>
      </c>
      <c r="I8593" s="102">
        <v>4000</v>
      </c>
      <c r="J8593" s="102">
        <v>4000</v>
      </c>
      <c r="K8593" s="102"/>
      <c r="L8593" s="102">
        <f t="shared" si="3033"/>
        <v>0</v>
      </c>
      <c r="M8593" s="102">
        <v>0</v>
      </c>
      <c r="N8593" s="102">
        <v>0</v>
      </c>
      <c r="O8593" s="102">
        <v>0</v>
      </c>
      <c r="P8593" s="102">
        <f t="shared" si="3035"/>
        <v>0</v>
      </c>
      <c r="Q8593" s="102">
        <f t="shared" si="3038"/>
        <v>0</v>
      </c>
      <c r="R8593" s="35"/>
    </row>
    <row r="8594" spans="1:18" s="38" customFormat="1" x14ac:dyDescent="0.3">
      <c r="A8594" s="40">
        <v>35</v>
      </c>
      <c r="B8594" s="40" t="s">
        <v>154</v>
      </c>
      <c r="C8594" s="40" t="s">
        <v>1105</v>
      </c>
      <c r="D8594" s="40">
        <v>35020023</v>
      </c>
      <c r="E8594" s="88" t="s">
        <v>3019</v>
      </c>
      <c r="F8594" s="40" t="s">
        <v>2953</v>
      </c>
      <c r="G8594" s="81" t="s">
        <v>3073</v>
      </c>
      <c r="H8594" s="36" t="s">
        <v>2008</v>
      </c>
      <c r="I8594" s="102">
        <v>1000</v>
      </c>
      <c r="J8594" s="102">
        <v>0</v>
      </c>
      <c r="K8594" s="102"/>
      <c r="L8594" s="102">
        <f t="shared" si="3033"/>
        <v>0</v>
      </c>
      <c r="M8594" s="102">
        <v>0</v>
      </c>
      <c r="N8594" s="102"/>
      <c r="O8594" s="102"/>
      <c r="P8594" s="102">
        <f t="shared" si="3035"/>
        <v>0</v>
      </c>
      <c r="Q8594" s="102" t="str">
        <f t="shared" si="3038"/>
        <v>-</v>
      </c>
      <c r="R8594" s="35"/>
    </row>
    <row r="8595" spans="1:18" s="34" customFormat="1" ht="20.399999999999999" x14ac:dyDescent="0.3">
      <c r="A8595" s="43" t="s">
        <v>0</v>
      </c>
      <c r="B8595" s="43" t="s">
        <v>0</v>
      </c>
      <c r="C8595" s="43" t="s">
        <v>0</v>
      </c>
      <c r="D8595" s="49" t="s">
        <v>0</v>
      </c>
      <c r="E8595" s="49" t="s">
        <v>0</v>
      </c>
      <c r="F8595" s="49" t="s">
        <v>0</v>
      </c>
      <c r="G8595" s="49" t="s">
        <v>0</v>
      </c>
      <c r="H8595" s="21" t="s">
        <v>35</v>
      </c>
      <c r="I8595" s="112">
        <f>SUM(I8596)</f>
        <v>300</v>
      </c>
      <c r="J8595" s="112">
        <f>SUM(J8596)</f>
        <v>0</v>
      </c>
      <c r="K8595" s="112">
        <f>SUM(K8596)</f>
        <v>0</v>
      </c>
      <c r="L8595" s="112">
        <f t="shared" si="3033"/>
        <v>0</v>
      </c>
      <c r="M8595" s="112">
        <f>SUM(M8596)</f>
        <v>0</v>
      </c>
      <c r="N8595" s="112">
        <f t="shared" ref="N8595:O8595" si="3050">SUM(N8596)</f>
        <v>0</v>
      </c>
      <c r="O8595" s="112">
        <f t="shared" si="3050"/>
        <v>0</v>
      </c>
      <c r="P8595" s="112">
        <f t="shared" si="3035"/>
        <v>0</v>
      </c>
      <c r="Q8595" s="112" t="str">
        <f t="shared" si="3038"/>
        <v>-</v>
      </c>
      <c r="R8595" s="35"/>
    </row>
    <row r="8596" spans="1:18" s="38" customFormat="1" x14ac:dyDescent="0.3">
      <c r="A8596" s="40">
        <v>35</v>
      </c>
      <c r="B8596" s="40" t="s">
        <v>154</v>
      </c>
      <c r="C8596" s="40" t="s">
        <v>1105</v>
      </c>
      <c r="D8596" s="40">
        <v>35020023</v>
      </c>
      <c r="E8596" s="52" t="s">
        <v>142</v>
      </c>
      <c r="F8596" s="52" t="s">
        <v>0</v>
      </c>
      <c r="G8596" s="52" t="s">
        <v>0</v>
      </c>
      <c r="H8596" s="16" t="s">
        <v>27</v>
      </c>
      <c r="I8596" s="104">
        <f>SUM(I8597:I8599)</f>
        <v>300</v>
      </c>
      <c r="J8596" s="104">
        <f>SUM(J8597:J8599)</f>
        <v>0</v>
      </c>
      <c r="K8596" s="104">
        <f>SUM(K8597:K8599)</f>
        <v>0</v>
      </c>
      <c r="L8596" s="104">
        <f t="shared" si="3033"/>
        <v>0</v>
      </c>
      <c r="M8596" s="104">
        <f>SUM(M8597:M8599)</f>
        <v>0</v>
      </c>
      <c r="N8596" s="104">
        <f t="shared" ref="N8596:O8596" si="3051">SUM(N8597:N8599)</f>
        <v>0</v>
      </c>
      <c r="O8596" s="104">
        <f t="shared" si="3051"/>
        <v>0</v>
      </c>
      <c r="P8596" s="104">
        <f t="shared" si="3035"/>
        <v>0</v>
      </c>
      <c r="Q8596" s="104" t="str">
        <f t="shared" si="3038"/>
        <v>-</v>
      </c>
      <c r="R8596" s="35"/>
    </row>
    <row r="8597" spans="1:18" s="38" customFormat="1" x14ac:dyDescent="0.3">
      <c r="A8597" s="40">
        <v>35</v>
      </c>
      <c r="B8597" s="40" t="s">
        <v>154</v>
      </c>
      <c r="C8597" s="40" t="s">
        <v>1105</v>
      </c>
      <c r="D8597" s="40">
        <v>35020023</v>
      </c>
      <c r="E8597" s="88" t="s">
        <v>3023</v>
      </c>
      <c r="F8597" s="40"/>
      <c r="G8597" s="81" t="s">
        <v>3073</v>
      </c>
      <c r="H8597" s="36" t="s">
        <v>29</v>
      </c>
      <c r="I8597" s="102">
        <v>100</v>
      </c>
      <c r="J8597" s="102">
        <v>0</v>
      </c>
      <c r="K8597" s="102"/>
      <c r="L8597" s="102">
        <f t="shared" si="3033"/>
        <v>0</v>
      </c>
      <c r="M8597" s="102">
        <v>0</v>
      </c>
      <c r="N8597" s="102"/>
      <c r="O8597" s="102"/>
      <c r="P8597" s="102">
        <f t="shared" si="3035"/>
        <v>0</v>
      </c>
      <c r="Q8597" s="102" t="str">
        <f t="shared" si="3038"/>
        <v>-</v>
      </c>
      <c r="R8597" s="35"/>
    </row>
    <row r="8598" spans="1:18" s="38" customFormat="1" x14ac:dyDescent="0.3">
      <c r="A8598" s="40">
        <v>35</v>
      </c>
      <c r="B8598" s="40" t="s">
        <v>154</v>
      </c>
      <c r="C8598" s="40" t="s">
        <v>1105</v>
      </c>
      <c r="D8598" s="40">
        <v>35020023</v>
      </c>
      <c r="E8598" s="88" t="s">
        <v>3020</v>
      </c>
      <c r="F8598" s="40"/>
      <c r="G8598" s="81" t="s">
        <v>3073</v>
      </c>
      <c r="H8598" s="36" t="s">
        <v>30</v>
      </c>
      <c r="I8598" s="102">
        <v>100</v>
      </c>
      <c r="J8598" s="102">
        <v>0</v>
      </c>
      <c r="K8598" s="102"/>
      <c r="L8598" s="102">
        <f t="shared" si="3033"/>
        <v>0</v>
      </c>
      <c r="M8598" s="102">
        <v>0</v>
      </c>
      <c r="N8598" s="102"/>
      <c r="O8598" s="102"/>
      <c r="P8598" s="102">
        <f t="shared" si="3035"/>
        <v>0</v>
      </c>
      <c r="Q8598" s="102" t="str">
        <f t="shared" si="3038"/>
        <v>-</v>
      </c>
      <c r="R8598" s="35"/>
    </row>
    <row r="8599" spans="1:18" s="38" customFormat="1" x14ac:dyDescent="0.3">
      <c r="A8599" s="40">
        <v>35</v>
      </c>
      <c r="B8599" s="40" t="s">
        <v>154</v>
      </c>
      <c r="C8599" s="40" t="s">
        <v>1105</v>
      </c>
      <c r="D8599" s="40">
        <v>35020023</v>
      </c>
      <c r="E8599" s="88" t="s">
        <v>3021</v>
      </c>
      <c r="F8599" s="40"/>
      <c r="G8599" s="81" t="s">
        <v>3073</v>
      </c>
      <c r="H8599" s="36" t="s">
        <v>34</v>
      </c>
      <c r="I8599" s="102">
        <v>100</v>
      </c>
      <c r="J8599" s="102">
        <v>0</v>
      </c>
      <c r="K8599" s="102"/>
      <c r="L8599" s="102">
        <f t="shared" si="3033"/>
        <v>0</v>
      </c>
      <c r="M8599" s="102">
        <v>0</v>
      </c>
      <c r="N8599" s="102"/>
      <c r="O8599" s="102"/>
      <c r="P8599" s="102">
        <f t="shared" si="3035"/>
        <v>0</v>
      </c>
      <c r="Q8599" s="102" t="str">
        <f t="shared" si="3038"/>
        <v>-</v>
      </c>
      <c r="R8599" s="35"/>
    </row>
    <row r="8600" spans="1:18" s="34" customFormat="1" ht="20.399999999999999" x14ac:dyDescent="0.3">
      <c r="A8600" s="43" t="s">
        <v>0</v>
      </c>
      <c r="B8600" s="43" t="s">
        <v>0</v>
      </c>
      <c r="C8600" s="43" t="s">
        <v>0</v>
      </c>
      <c r="D8600" s="49" t="s">
        <v>0</v>
      </c>
      <c r="E8600" s="49" t="s">
        <v>0</v>
      </c>
      <c r="F8600" s="49" t="s">
        <v>0</v>
      </c>
      <c r="G8600" s="49" t="s">
        <v>0</v>
      </c>
      <c r="H8600" s="21" t="s">
        <v>53</v>
      </c>
      <c r="I8600" s="112">
        <f>SUM(I8601)</f>
        <v>23300</v>
      </c>
      <c r="J8600" s="112">
        <f>SUM(J8601)</f>
        <v>0</v>
      </c>
      <c r="K8600" s="112">
        <f>SUM(K8601)</f>
        <v>0</v>
      </c>
      <c r="L8600" s="112">
        <f t="shared" si="3033"/>
        <v>0</v>
      </c>
      <c r="M8600" s="112">
        <f>SUM(M8601)</f>
        <v>0</v>
      </c>
      <c r="N8600" s="112">
        <f t="shared" ref="N8600:O8600" si="3052">SUM(N8601)</f>
        <v>0</v>
      </c>
      <c r="O8600" s="112">
        <f t="shared" si="3052"/>
        <v>0</v>
      </c>
      <c r="P8600" s="112">
        <f t="shared" si="3035"/>
        <v>0</v>
      </c>
      <c r="Q8600" s="112" t="str">
        <f t="shared" si="3038"/>
        <v>-</v>
      </c>
      <c r="R8600" s="35"/>
    </row>
    <row r="8601" spans="1:18" s="38" customFormat="1" x14ac:dyDescent="0.3">
      <c r="A8601" s="40">
        <v>35</v>
      </c>
      <c r="B8601" s="40" t="s">
        <v>154</v>
      </c>
      <c r="C8601" s="40" t="s">
        <v>1105</v>
      </c>
      <c r="D8601" s="40">
        <v>35020023</v>
      </c>
      <c r="E8601" s="52" t="s">
        <v>149</v>
      </c>
      <c r="F8601" s="52" t="s">
        <v>0</v>
      </c>
      <c r="G8601" s="52" t="s">
        <v>0</v>
      </c>
      <c r="H8601" s="16" t="s">
        <v>46</v>
      </c>
      <c r="I8601" s="104">
        <f>SUM(I8602:I8604)</f>
        <v>23300</v>
      </c>
      <c r="J8601" s="104">
        <f>SUM(J8602:J8604)</f>
        <v>0</v>
      </c>
      <c r="K8601" s="104">
        <f>SUM(K8602:K8604)</f>
        <v>0</v>
      </c>
      <c r="L8601" s="104">
        <f t="shared" si="3033"/>
        <v>0</v>
      </c>
      <c r="M8601" s="104">
        <f>SUM(M8602:M8604)</f>
        <v>0</v>
      </c>
      <c r="N8601" s="104">
        <f t="shared" ref="N8601:O8601" si="3053">SUM(N8602:N8604)</f>
        <v>0</v>
      </c>
      <c r="O8601" s="104">
        <f t="shared" si="3053"/>
        <v>0</v>
      </c>
      <c r="P8601" s="104">
        <f t="shared" si="3035"/>
        <v>0</v>
      </c>
      <c r="Q8601" s="104" t="str">
        <f t="shared" si="3038"/>
        <v>-</v>
      </c>
      <c r="R8601" s="35"/>
    </row>
    <row r="8602" spans="1:18" s="38" customFormat="1" x14ac:dyDescent="0.3">
      <c r="A8602" s="40">
        <v>35</v>
      </c>
      <c r="B8602" s="40" t="s">
        <v>154</v>
      </c>
      <c r="C8602" s="40" t="s">
        <v>1105</v>
      </c>
      <c r="D8602" s="40">
        <v>35020023</v>
      </c>
      <c r="E8602" s="88" t="s">
        <v>3022</v>
      </c>
      <c r="F8602" s="40"/>
      <c r="G8602" s="81" t="s">
        <v>3073</v>
      </c>
      <c r="H8602" s="36" t="s">
        <v>49</v>
      </c>
      <c r="I8602" s="102">
        <v>23100</v>
      </c>
      <c r="J8602" s="102">
        <v>0</v>
      </c>
      <c r="K8602" s="102"/>
      <c r="L8602" s="102">
        <f t="shared" si="3033"/>
        <v>0</v>
      </c>
      <c r="M8602" s="102">
        <v>0</v>
      </c>
      <c r="N8602" s="102"/>
      <c r="O8602" s="102"/>
      <c r="P8602" s="102">
        <f t="shared" si="3035"/>
        <v>0</v>
      </c>
      <c r="Q8602" s="102" t="str">
        <f t="shared" si="3038"/>
        <v>-</v>
      </c>
      <c r="R8602" s="35"/>
    </row>
    <row r="8603" spans="1:18" s="38" customFormat="1" x14ac:dyDescent="0.3">
      <c r="A8603" s="40">
        <v>35</v>
      </c>
      <c r="B8603" s="40" t="s">
        <v>154</v>
      </c>
      <c r="C8603" s="40" t="s">
        <v>1105</v>
      </c>
      <c r="D8603" s="40">
        <v>35020023</v>
      </c>
      <c r="E8603" s="88" t="s">
        <v>3025</v>
      </c>
      <c r="F8603" s="40"/>
      <c r="G8603" s="81" t="s">
        <v>3073</v>
      </c>
      <c r="H8603" s="36" t="s">
        <v>51</v>
      </c>
      <c r="I8603" s="102">
        <v>100</v>
      </c>
      <c r="J8603" s="102">
        <v>0</v>
      </c>
      <c r="K8603" s="102"/>
      <c r="L8603" s="102">
        <f t="shared" si="3033"/>
        <v>0</v>
      </c>
      <c r="M8603" s="102">
        <v>0</v>
      </c>
      <c r="N8603" s="102"/>
      <c r="O8603" s="102"/>
      <c r="P8603" s="102">
        <f t="shared" si="3035"/>
        <v>0</v>
      </c>
      <c r="Q8603" s="102" t="str">
        <f t="shared" si="3038"/>
        <v>-</v>
      </c>
      <c r="R8603" s="35"/>
    </row>
    <row r="8604" spans="1:18" s="38" customFormat="1" x14ac:dyDescent="0.3">
      <c r="A8604" s="40">
        <v>35</v>
      </c>
      <c r="B8604" s="40" t="s">
        <v>154</v>
      </c>
      <c r="C8604" s="40" t="s">
        <v>1105</v>
      </c>
      <c r="D8604" s="40">
        <v>35020023</v>
      </c>
      <c r="E8604" s="88" t="s">
        <v>3037</v>
      </c>
      <c r="F8604" s="40"/>
      <c r="G8604" s="81" t="s">
        <v>3073</v>
      </c>
      <c r="H8604" s="36" t="s">
        <v>52</v>
      </c>
      <c r="I8604" s="102">
        <v>100</v>
      </c>
      <c r="J8604" s="102">
        <v>0</v>
      </c>
      <c r="K8604" s="102"/>
      <c r="L8604" s="102">
        <f t="shared" si="3033"/>
        <v>0</v>
      </c>
      <c r="M8604" s="102">
        <v>0</v>
      </c>
      <c r="N8604" s="102"/>
      <c r="O8604" s="102"/>
      <c r="P8604" s="102">
        <f t="shared" si="3035"/>
        <v>0</v>
      </c>
      <c r="Q8604" s="102" t="str">
        <f t="shared" si="3038"/>
        <v>-</v>
      </c>
      <c r="R8604" s="35"/>
    </row>
    <row r="8605" spans="1:18" s="34" customFormat="1" x14ac:dyDescent="0.3">
      <c r="A8605" s="49" t="s">
        <v>0</v>
      </c>
      <c r="B8605" s="49" t="s">
        <v>0</v>
      </c>
      <c r="C8605" s="49" t="s">
        <v>0</v>
      </c>
      <c r="D8605" s="49" t="s">
        <v>0</v>
      </c>
      <c r="E8605" s="49" t="s">
        <v>0</v>
      </c>
      <c r="F8605" s="49" t="s">
        <v>0</v>
      </c>
      <c r="G8605" s="49" t="s">
        <v>0</v>
      </c>
      <c r="H8605" s="21" t="s">
        <v>2034</v>
      </c>
      <c r="I8605" s="112">
        <f>SUM(I8570,I8595,I8600)</f>
        <v>2955893</v>
      </c>
      <c r="J8605" s="112">
        <f>SUM(J8570,J8595,J8600)</f>
        <v>2894893</v>
      </c>
      <c r="K8605" s="112">
        <f>SUM(K8570,K8595,K8600)</f>
        <v>0</v>
      </c>
      <c r="L8605" s="112">
        <f t="shared" si="3033"/>
        <v>725914</v>
      </c>
      <c r="M8605" s="112">
        <f>SUM(M8570,M8595,M8600)</f>
        <v>215114</v>
      </c>
      <c r="N8605" s="112">
        <f t="shared" ref="N8605:O8605" si="3054">SUM(N8570,N8595,N8600)</f>
        <v>258900</v>
      </c>
      <c r="O8605" s="112">
        <f t="shared" si="3054"/>
        <v>251900</v>
      </c>
      <c r="P8605" s="112">
        <f t="shared" si="3035"/>
        <v>725914</v>
      </c>
      <c r="Q8605" s="112">
        <f t="shared" si="3038"/>
        <v>25.075676372149157</v>
      </c>
      <c r="R8605" s="35"/>
    </row>
    <row r="8606" spans="1:18" s="38" customFormat="1" ht="15" thickBot="1" x14ac:dyDescent="0.35">
      <c r="A8606" s="81" t="s">
        <v>0</v>
      </c>
      <c r="B8606" s="81" t="s">
        <v>0</v>
      </c>
      <c r="C8606" s="81" t="s">
        <v>0</v>
      </c>
      <c r="D8606" s="81" t="s">
        <v>0</v>
      </c>
      <c r="E8606" s="81" t="s">
        <v>0</v>
      </c>
      <c r="F8606" s="81" t="s">
        <v>0</v>
      </c>
      <c r="G8606" s="81" t="s">
        <v>0</v>
      </c>
      <c r="H8606" s="16" t="s">
        <v>152</v>
      </c>
      <c r="I8606" s="104">
        <v>56</v>
      </c>
      <c r="J8606" s="104">
        <v>56</v>
      </c>
      <c r="K8606" s="104"/>
      <c r="L8606" s="104"/>
      <c r="M8606" s="104"/>
      <c r="N8606" s="104"/>
      <c r="O8606" s="104"/>
      <c r="P8606" s="104"/>
      <c r="Q8606" s="104"/>
      <c r="R8606" s="35"/>
    </row>
    <row r="8607" spans="1:18" s="34" customFormat="1" ht="31.2" thickBot="1" x14ac:dyDescent="0.35">
      <c r="A8607" s="127" t="s">
        <v>0</v>
      </c>
      <c r="B8607" s="127" t="s">
        <v>0</v>
      </c>
      <c r="C8607" s="127" t="s">
        <v>0</v>
      </c>
      <c r="D8607" s="127" t="s">
        <v>0</v>
      </c>
      <c r="E8607" s="127" t="s">
        <v>0</v>
      </c>
      <c r="F8607" s="127" t="s">
        <v>0</v>
      </c>
      <c r="G8607" s="127" t="s">
        <v>0</v>
      </c>
      <c r="H8607" s="29" t="s">
        <v>63</v>
      </c>
      <c r="I8607" s="124" t="s">
        <v>3013</v>
      </c>
      <c r="J8607" s="124" t="s">
        <v>2</v>
      </c>
      <c r="K8607" s="124" t="s">
        <v>3097</v>
      </c>
      <c r="L8607" s="124" t="s">
        <v>3097</v>
      </c>
      <c r="M8607" s="124" t="s">
        <v>3098</v>
      </c>
      <c r="N8607" s="124" t="s">
        <v>3099</v>
      </c>
      <c r="O8607" s="124" t="s">
        <v>3100</v>
      </c>
      <c r="P8607" s="124" t="s">
        <v>3097</v>
      </c>
      <c r="Q8607" s="126" t="s">
        <v>3101</v>
      </c>
      <c r="R8607" s="35"/>
    </row>
    <row r="8608" spans="1:18" s="38" customFormat="1" x14ac:dyDescent="0.3">
      <c r="A8608" s="128"/>
      <c r="B8608" s="128"/>
      <c r="C8608" s="128"/>
      <c r="D8608" s="128"/>
      <c r="E8608" s="128"/>
      <c r="F8608" s="128"/>
      <c r="G8608" s="128"/>
      <c r="H8608" s="10" t="s">
        <v>0</v>
      </c>
      <c r="I8608" s="103">
        <v>1</v>
      </c>
      <c r="J8608" s="103">
        <v>2</v>
      </c>
      <c r="K8608" s="103">
        <v>3</v>
      </c>
      <c r="L8608" s="103" t="s">
        <v>3</v>
      </c>
      <c r="M8608" s="103">
        <v>5</v>
      </c>
      <c r="N8608" s="103">
        <v>6</v>
      </c>
      <c r="O8608" s="103">
        <v>7</v>
      </c>
      <c r="P8608" s="103" t="s">
        <v>3102</v>
      </c>
      <c r="Q8608" s="103">
        <v>9</v>
      </c>
      <c r="R8608" s="35"/>
    </row>
    <row r="8609" spans="1:18" s="38" customFormat="1" x14ac:dyDescent="0.3">
      <c r="A8609" s="128"/>
      <c r="B8609" s="128"/>
      <c r="C8609" s="128"/>
      <c r="D8609" s="128"/>
      <c r="E8609" s="128"/>
      <c r="F8609" s="128"/>
      <c r="G8609" s="128"/>
      <c r="H8609" s="11" t="s">
        <v>101</v>
      </c>
      <c r="I8609" s="105">
        <f>SUM(I8605)</f>
        <v>2955893</v>
      </c>
      <c r="J8609" s="105">
        <f>SUM(J8605)</f>
        <v>2894893</v>
      </c>
      <c r="K8609" s="105">
        <f>SUM(K8605)</f>
        <v>0</v>
      </c>
      <c r="L8609" s="105">
        <f t="shared" ref="L8609:L8671" si="3055">SUM(M8609:O8609)</f>
        <v>725914</v>
      </c>
      <c r="M8609" s="105">
        <f>SUM(M8605)</f>
        <v>215114</v>
      </c>
      <c r="N8609" s="105">
        <f t="shared" ref="N8609:O8609" si="3056">SUM(N8605)</f>
        <v>258900</v>
      </c>
      <c r="O8609" s="105">
        <f t="shared" si="3056"/>
        <v>251900</v>
      </c>
      <c r="P8609" s="105">
        <f t="shared" ref="P8609:P8672" si="3057">K8609+L8609</f>
        <v>725914</v>
      </c>
      <c r="Q8609" s="105">
        <f t="shared" si="3038"/>
        <v>25.075676372149157</v>
      </c>
      <c r="R8609" s="35"/>
    </row>
    <row r="8610" spans="1:18" s="38" customFormat="1" x14ac:dyDescent="0.3">
      <c r="A8610" s="128"/>
      <c r="B8610" s="128"/>
      <c r="C8610" s="128"/>
      <c r="D8610" s="128"/>
      <c r="E8610" s="128"/>
      <c r="F8610" s="128"/>
      <c r="G8610" s="128"/>
      <c r="H8610" s="12" t="s">
        <v>62</v>
      </c>
      <c r="I8610" s="105">
        <f>SUM(I8609)</f>
        <v>2955893</v>
      </c>
      <c r="J8610" s="105">
        <f>SUM(J8609)</f>
        <v>2894893</v>
      </c>
      <c r="K8610" s="105">
        <f>SUM(K8609)</f>
        <v>0</v>
      </c>
      <c r="L8610" s="105">
        <f t="shared" si="3055"/>
        <v>725914</v>
      </c>
      <c r="M8610" s="105">
        <f>SUM(M8609)</f>
        <v>215114</v>
      </c>
      <c r="N8610" s="105">
        <f t="shared" ref="N8610:O8610" si="3058">SUM(N8609)</f>
        <v>258900</v>
      </c>
      <c r="O8610" s="105">
        <f t="shared" si="3058"/>
        <v>251900</v>
      </c>
      <c r="P8610" s="105">
        <f t="shared" si="3057"/>
        <v>725914</v>
      </c>
      <c r="Q8610" s="105">
        <f t="shared" si="3038"/>
        <v>25.075676372149157</v>
      </c>
      <c r="R8610" s="35"/>
    </row>
    <row r="8611" spans="1:18" s="38" customFormat="1" x14ac:dyDescent="0.3">
      <c r="A8611" s="129"/>
      <c r="B8611" s="129"/>
      <c r="C8611" s="129"/>
      <c r="D8611" s="129"/>
      <c r="E8611" s="129"/>
      <c r="F8611" s="129"/>
      <c r="G8611" s="129"/>
      <c r="I8611" s="100"/>
      <c r="J8611" s="100"/>
      <c r="K8611" s="100"/>
      <c r="L8611" s="100"/>
      <c r="M8611" s="100"/>
      <c r="N8611" s="100"/>
      <c r="O8611" s="100"/>
      <c r="P8611" s="100"/>
      <c r="Q8611" s="100"/>
      <c r="R8611" s="35"/>
    </row>
    <row r="8612" spans="1:18" s="38" customFormat="1" ht="15" thickBot="1" x14ac:dyDescent="0.35">
      <c r="A8612" s="81" t="s">
        <v>0</v>
      </c>
      <c r="B8612" s="81" t="s">
        <v>0</v>
      </c>
      <c r="C8612" s="81" t="s">
        <v>0</v>
      </c>
      <c r="D8612" s="81" t="s">
        <v>0</v>
      </c>
      <c r="E8612" s="81" t="s">
        <v>0</v>
      </c>
      <c r="F8612" s="81" t="s">
        <v>0</v>
      </c>
      <c r="G8612" s="81" t="s">
        <v>0</v>
      </c>
      <c r="H8612" s="37" t="s">
        <v>0</v>
      </c>
      <c r="I8612" s="106"/>
      <c r="J8612" s="106"/>
      <c r="K8612" s="106"/>
      <c r="L8612" s="106"/>
      <c r="M8612" s="106"/>
      <c r="N8612" s="106"/>
      <c r="O8612" s="106"/>
      <c r="P8612" s="106"/>
      <c r="Q8612" s="106"/>
      <c r="R8612" s="35"/>
    </row>
    <row r="8613" spans="1:18" s="34" customFormat="1" ht="31.2" thickBot="1" x14ac:dyDescent="0.35">
      <c r="A8613" s="45" t="s">
        <v>112</v>
      </c>
      <c r="B8613" s="45" t="s">
        <v>113</v>
      </c>
      <c r="C8613" s="45" t="s">
        <v>114</v>
      </c>
      <c r="D8613" s="46" t="s">
        <v>0</v>
      </c>
      <c r="E8613" s="45" t="s">
        <v>3014</v>
      </c>
      <c r="F8613" s="45" t="s">
        <v>115</v>
      </c>
      <c r="G8613" s="45" t="s">
        <v>116</v>
      </c>
      <c r="H8613" s="29" t="s">
        <v>1</v>
      </c>
      <c r="I8613" s="124" t="s">
        <v>3013</v>
      </c>
      <c r="J8613" s="124" t="s">
        <v>2</v>
      </c>
      <c r="K8613" s="124" t="s">
        <v>3097</v>
      </c>
      <c r="L8613" s="124" t="s">
        <v>3097</v>
      </c>
      <c r="M8613" s="124" t="s">
        <v>3098</v>
      </c>
      <c r="N8613" s="124" t="s">
        <v>3099</v>
      </c>
      <c r="O8613" s="124" t="s">
        <v>3100</v>
      </c>
      <c r="P8613" s="124" t="s">
        <v>3097</v>
      </c>
      <c r="Q8613" s="126" t="s">
        <v>3101</v>
      </c>
      <c r="R8613" s="35"/>
    </row>
    <row r="8614" spans="1:18" s="38" customFormat="1" x14ac:dyDescent="0.3">
      <c r="A8614" s="50" t="s">
        <v>0</v>
      </c>
      <c r="B8614" s="50" t="s">
        <v>0</v>
      </c>
      <c r="C8614" s="50" t="s">
        <v>0</v>
      </c>
      <c r="D8614" s="51" t="s">
        <v>0</v>
      </c>
      <c r="E8614" s="51" t="s">
        <v>0</v>
      </c>
      <c r="F8614" s="86" t="s">
        <v>0</v>
      </c>
      <c r="G8614" s="87" t="s">
        <v>0</v>
      </c>
      <c r="H8614" s="8" t="s">
        <v>0</v>
      </c>
      <c r="I8614" s="103">
        <v>1</v>
      </c>
      <c r="J8614" s="103">
        <v>2</v>
      </c>
      <c r="K8614" s="103">
        <v>3</v>
      </c>
      <c r="L8614" s="103" t="s">
        <v>3</v>
      </c>
      <c r="M8614" s="103">
        <v>5</v>
      </c>
      <c r="N8614" s="103">
        <v>6</v>
      </c>
      <c r="O8614" s="103">
        <v>7</v>
      </c>
      <c r="P8614" s="103" t="s">
        <v>3102</v>
      </c>
      <c r="Q8614" s="103">
        <v>9</v>
      </c>
      <c r="R8614" s="35"/>
    </row>
    <row r="8615" spans="1:18" s="38" customFormat="1" x14ac:dyDescent="0.3">
      <c r="A8615" s="41">
        <v>35</v>
      </c>
      <c r="B8615" s="41" t="s">
        <v>154</v>
      </c>
      <c r="C8615" s="40" t="s">
        <v>1116</v>
      </c>
      <c r="D8615" s="40">
        <v>35020024</v>
      </c>
      <c r="E8615" s="52" t="s">
        <v>0</v>
      </c>
      <c r="F8615" s="52" t="s">
        <v>0</v>
      </c>
      <c r="G8615" s="52" t="s">
        <v>0</v>
      </c>
      <c r="H8615" s="16" t="s">
        <v>2035</v>
      </c>
      <c r="I8615" s="102"/>
      <c r="J8615" s="102"/>
      <c r="K8615" s="102"/>
      <c r="L8615" s="102">
        <f t="shared" si="3055"/>
        <v>0</v>
      </c>
      <c r="M8615" s="102">
        <v>0</v>
      </c>
      <c r="N8615" s="102"/>
      <c r="O8615" s="102"/>
      <c r="P8615" s="102">
        <f t="shared" si="3057"/>
        <v>0</v>
      </c>
      <c r="Q8615" s="102" t="str">
        <f t="shared" ref="Q8615:Q8678" si="3059">IF(J8615=0,"-",P8615/J8615*100)</f>
        <v>-</v>
      </c>
      <c r="R8615" s="35"/>
    </row>
    <row r="8616" spans="1:18" s="34" customFormat="1" ht="20.399999999999999" x14ac:dyDescent="0.3">
      <c r="A8616" s="43" t="s">
        <v>0</v>
      </c>
      <c r="B8616" s="43" t="s">
        <v>0</v>
      </c>
      <c r="C8616" s="43" t="s">
        <v>0</v>
      </c>
      <c r="D8616" s="49" t="s">
        <v>0</v>
      </c>
      <c r="E8616" s="49" t="s">
        <v>0</v>
      </c>
      <c r="F8616" s="49" t="s">
        <v>0</v>
      </c>
      <c r="G8616" s="49" t="s">
        <v>0</v>
      </c>
      <c r="H8616" s="21" t="s">
        <v>26</v>
      </c>
      <c r="I8616" s="112">
        <f>SUM(I8617,I8625,I8627)</f>
        <v>13235345</v>
      </c>
      <c r="J8616" s="112">
        <f>SUM(J8617,J8625,J8627)</f>
        <v>4996504</v>
      </c>
      <c r="K8616" s="112">
        <f>SUM(K8617,K8625,K8627)</f>
        <v>0</v>
      </c>
      <c r="L8616" s="112">
        <f t="shared" si="3055"/>
        <v>1484339</v>
      </c>
      <c r="M8616" s="112">
        <f>SUM(M8617,M8625,M8627)</f>
        <v>620456</v>
      </c>
      <c r="N8616" s="112">
        <f t="shared" ref="N8616:O8616" si="3060">SUM(N8617,N8625,N8627)</f>
        <v>488550</v>
      </c>
      <c r="O8616" s="112">
        <f t="shared" si="3060"/>
        <v>375333</v>
      </c>
      <c r="P8616" s="112">
        <f t="shared" si="3057"/>
        <v>1484339</v>
      </c>
      <c r="Q8616" s="112">
        <f t="shared" si="3059"/>
        <v>29.7075515200228</v>
      </c>
      <c r="R8616" s="35"/>
    </row>
    <row r="8617" spans="1:18" s="38" customFormat="1" x14ac:dyDescent="0.3">
      <c r="A8617" s="40">
        <v>35</v>
      </c>
      <c r="B8617" s="40" t="s">
        <v>154</v>
      </c>
      <c r="C8617" s="40" t="s">
        <v>1116</v>
      </c>
      <c r="D8617" s="40">
        <v>35020024</v>
      </c>
      <c r="E8617" s="52" t="s">
        <v>119</v>
      </c>
      <c r="F8617" s="52" t="s">
        <v>0</v>
      </c>
      <c r="G8617" s="52" t="s">
        <v>0</v>
      </c>
      <c r="H8617" s="16" t="s">
        <v>5</v>
      </c>
      <c r="I8617" s="104">
        <f>SUM(I8618,I8619)</f>
        <v>9846882</v>
      </c>
      <c r="J8617" s="104">
        <f>SUM(J8618,J8619)</f>
        <v>3951504</v>
      </c>
      <c r="K8617" s="104">
        <f>SUM(K8618,K8619)</f>
        <v>0</v>
      </c>
      <c r="L8617" s="104">
        <f t="shared" si="3055"/>
        <v>1222122</v>
      </c>
      <c r="M8617" s="104">
        <f>SUM(M8618,M8619)</f>
        <v>563788</v>
      </c>
      <c r="N8617" s="104">
        <f t="shared" ref="N8617:O8617" si="3061">SUM(N8618,N8619)</f>
        <v>334167</v>
      </c>
      <c r="O8617" s="104">
        <f t="shared" si="3061"/>
        <v>324167</v>
      </c>
      <c r="P8617" s="104">
        <f t="shared" si="3057"/>
        <v>1222122</v>
      </c>
      <c r="Q8617" s="104">
        <f t="shared" si="3059"/>
        <v>30.928021330612342</v>
      </c>
      <c r="R8617" s="35"/>
    </row>
    <row r="8618" spans="1:18" s="38" customFormat="1" x14ac:dyDescent="0.3">
      <c r="A8618" s="40">
        <v>35</v>
      </c>
      <c r="B8618" s="40" t="s">
        <v>154</v>
      </c>
      <c r="C8618" s="40" t="s">
        <v>1116</v>
      </c>
      <c r="D8618" s="40">
        <v>35020024</v>
      </c>
      <c r="E8618" s="88" t="s">
        <v>3015</v>
      </c>
      <c r="F8618" s="40"/>
      <c r="G8618" s="81" t="s">
        <v>3073</v>
      </c>
      <c r="H8618" s="36" t="s">
        <v>6</v>
      </c>
      <c r="I8618" s="102">
        <v>9189420</v>
      </c>
      <c r="J8618" s="102">
        <v>3690000</v>
      </c>
      <c r="K8618" s="102"/>
      <c r="L8618" s="102">
        <f t="shared" si="3055"/>
        <v>1138778</v>
      </c>
      <c r="M8618" s="102">
        <v>523778</v>
      </c>
      <c r="N8618" s="102">
        <v>307500</v>
      </c>
      <c r="O8618" s="102">
        <v>307500</v>
      </c>
      <c r="P8618" s="102">
        <f t="shared" si="3057"/>
        <v>1138778</v>
      </c>
      <c r="Q8618" s="102">
        <f t="shared" si="3059"/>
        <v>30.861192411924122</v>
      </c>
      <c r="R8618" s="35"/>
    </row>
    <row r="8619" spans="1:18" s="38" customFormat="1" x14ac:dyDescent="0.3">
      <c r="A8619" s="41">
        <v>35</v>
      </c>
      <c r="B8619" s="41" t="s">
        <v>154</v>
      </c>
      <c r="C8619" s="41" t="s">
        <v>1116</v>
      </c>
      <c r="D8619" s="41">
        <v>35020024</v>
      </c>
      <c r="E8619" s="41" t="s">
        <v>120</v>
      </c>
      <c r="F8619" s="40" t="s">
        <v>0</v>
      </c>
      <c r="G8619" s="81" t="s">
        <v>0</v>
      </c>
      <c r="H8619" s="16" t="s">
        <v>7</v>
      </c>
      <c r="I8619" s="104">
        <f>SUM(I8620:I8624)</f>
        <v>657462</v>
      </c>
      <c r="J8619" s="104">
        <f>SUM(J8620:J8624)</f>
        <v>261504</v>
      </c>
      <c r="K8619" s="104">
        <f>SUM(K8620:K8624)</f>
        <v>0</v>
      </c>
      <c r="L8619" s="104">
        <f t="shared" si="3055"/>
        <v>83344</v>
      </c>
      <c r="M8619" s="104">
        <f>SUM(M8620:M8624)</f>
        <v>40010</v>
      </c>
      <c r="N8619" s="104">
        <f t="shared" ref="N8619:O8619" si="3062">SUM(N8620:N8624)</f>
        <v>26667</v>
      </c>
      <c r="O8619" s="104">
        <f t="shared" si="3062"/>
        <v>16667</v>
      </c>
      <c r="P8619" s="104">
        <f t="shared" si="3057"/>
        <v>83344</v>
      </c>
      <c r="Q8619" s="104">
        <f t="shared" si="3059"/>
        <v>31.871023005384242</v>
      </c>
      <c r="R8619" s="35"/>
    </row>
    <row r="8620" spans="1:18" s="38" customFormat="1" x14ac:dyDescent="0.3">
      <c r="A8620" s="40">
        <v>35</v>
      </c>
      <c r="B8620" s="40" t="s">
        <v>154</v>
      </c>
      <c r="C8620" s="40" t="s">
        <v>1116</v>
      </c>
      <c r="D8620" s="40">
        <v>35020024</v>
      </c>
      <c r="E8620" s="88" t="s">
        <v>3016</v>
      </c>
      <c r="F8620" s="40" t="s">
        <v>2954</v>
      </c>
      <c r="G8620" s="81" t="s">
        <v>3073</v>
      </c>
      <c r="H8620" s="36" t="s">
        <v>9</v>
      </c>
      <c r="I8620" s="102">
        <v>86893</v>
      </c>
      <c r="J8620" s="102">
        <v>38000</v>
      </c>
      <c r="K8620" s="102"/>
      <c r="L8620" s="102">
        <f t="shared" si="3055"/>
        <v>15306</v>
      </c>
      <c r="M8620" s="102">
        <v>8972</v>
      </c>
      <c r="N8620" s="102">
        <v>3167</v>
      </c>
      <c r="O8620" s="102">
        <v>3167</v>
      </c>
      <c r="P8620" s="102">
        <f t="shared" si="3057"/>
        <v>15306</v>
      </c>
      <c r="Q8620" s="102">
        <f t="shared" si="3059"/>
        <v>40.278947368421051</v>
      </c>
      <c r="R8620" s="35"/>
    </row>
    <row r="8621" spans="1:18" s="38" customFormat="1" x14ac:dyDescent="0.3">
      <c r="A8621" s="40">
        <v>35</v>
      </c>
      <c r="B8621" s="40" t="s">
        <v>154</v>
      </c>
      <c r="C8621" s="40" t="s">
        <v>1116</v>
      </c>
      <c r="D8621" s="40">
        <v>35020024</v>
      </c>
      <c r="E8621" s="88" t="s">
        <v>3016</v>
      </c>
      <c r="F8621" s="40" t="s">
        <v>2955</v>
      </c>
      <c r="G8621" s="81" t="s">
        <v>3073</v>
      </c>
      <c r="H8621" s="36" t="s">
        <v>12</v>
      </c>
      <c r="I8621" s="102">
        <v>380013</v>
      </c>
      <c r="J8621" s="102">
        <v>149000</v>
      </c>
      <c r="K8621" s="102"/>
      <c r="L8621" s="102">
        <f t="shared" si="3055"/>
        <v>58038</v>
      </c>
      <c r="M8621" s="102">
        <v>31038</v>
      </c>
      <c r="N8621" s="102">
        <v>13500</v>
      </c>
      <c r="O8621" s="102">
        <v>13500</v>
      </c>
      <c r="P8621" s="102">
        <f t="shared" si="3057"/>
        <v>58038</v>
      </c>
      <c r="Q8621" s="102">
        <f t="shared" si="3059"/>
        <v>38.951677852348993</v>
      </c>
      <c r="R8621" s="35"/>
    </row>
    <row r="8622" spans="1:18" s="38" customFormat="1" x14ac:dyDescent="0.3">
      <c r="A8622" s="40">
        <v>35</v>
      </c>
      <c r="B8622" s="40" t="s">
        <v>154</v>
      </c>
      <c r="C8622" s="40" t="s">
        <v>1116</v>
      </c>
      <c r="D8622" s="40">
        <v>35020024</v>
      </c>
      <c r="E8622" s="88" t="s">
        <v>3016</v>
      </c>
      <c r="F8622" s="40" t="s">
        <v>2956</v>
      </c>
      <c r="G8622" s="81" t="s">
        <v>3073</v>
      </c>
      <c r="H8622" s="36" t="s">
        <v>10</v>
      </c>
      <c r="I8622" s="102">
        <v>97782</v>
      </c>
      <c r="J8622" s="102">
        <v>49504</v>
      </c>
      <c r="K8622" s="102"/>
      <c r="L8622" s="102">
        <f t="shared" si="3055"/>
        <v>0</v>
      </c>
      <c r="M8622" s="102">
        <v>0</v>
      </c>
      <c r="N8622" s="102"/>
      <c r="O8622" s="102"/>
      <c r="P8622" s="102">
        <f t="shared" si="3057"/>
        <v>0</v>
      </c>
      <c r="Q8622" s="102">
        <f t="shared" si="3059"/>
        <v>0</v>
      </c>
      <c r="R8622" s="35"/>
    </row>
    <row r="8623" spans="1:18" s="38" customFormat="1" x14ac:dyDescent="0.3">
      <c r="A8623" s="40">
        <v>35</v>
      </c>
      <c r="B8623" s="40" t="s">
        <v>154</v>
      </c>
      <c r="C8623" s="40" t="s">
        <v>1116</v>
      </c>
      <c r="D8623" s="40">
        <v>35020024</v>
      </c>
      <c r="E8623" s="88" t="s">
        <v>3016</v>
      </c>
      <c r="F8623" s="40" t="s">
        <v>2957</v>
      </c>
      <c r="G8623" s="81" t="s">
        <v>3073</v>
      </c>
      <c r="H8623" s="36" t="s">
        <v>8</v>
      </c>
      <c r="I8623" s="102">
        <v>47462</v>
      </c>
      <c r="J8623" s="102">
        <v>25000</v>
      </c>
      <c r="K8623" s="102"/>
      <c r="L8623" s="102">
        <f t="shared" si="3055"/>
        <v>10000</v>
      </c>
      <c r="M8623" s="102">
        <v>0</v>
      </c>
      <c r="N8623" s="102">
        <v>10000</v>
      </c>
      <c r="O8623" s="102">
        <v>0</v>
      </c>
      <c r="P8623" s="102">
        <f t="shared" si="3057"/>
        <v>10000</v>
      </c>
      <c r="Q8623" s="102">
        <f t="shared" si="3059"/>
        <v>40</v>
      </c>
      <c r="R8623" s="35"/>
    </row>
    <row r="8624" spans="1:18" s="38" customFormat="1" x14ac:dyDescent="0.3">
      <c r="A8624" s="40">
        <v>35</v>
      </c>
      <c r="B8624" s="40" t="s">
        <v>154</v>
      </c>
      <c r="C8624" s="40" t="s">
        <v>1116</v>
      </c>
      <c r="D8624" s="40">
        <v>35020024</v>
      </c>
      <c r="E8624" s="88" t="s">
        <v>3016</v>
      </c>
      <c r="F8624" s="40" t="s">
        <v>2958</v>
      </c>
      <c r="G8624" s="81" t="s">
        <v>3073</v>
      </c>
      <c r="H8624" s="36" t="s">
        <v>11</v>
      </c>
      <c r="I8624" s="102">
        <v>45312</v>
      </c>
      <c r="J8624" s="102">
        <v>0</v>
      </c>
      <c r="K8624" s="102"/>
      <c r="L8624" s="102">
        <f t="shared" si="3055"/>
        <v>0</v>
      </c>
      <c r="M8624" s="102">
        <v>0</v>
      </c>
      <c r="N8624" s="102"/>
      <c r="O8624" s="102"/>
      <c r="P8624" s="102">
        <f t="shared" si="3057"/>
        <v>0</v>
      </c>
      <c r="Q8624" s="102" t="str">
        <f t="shared" si="3059"/>
        <v>-</v>
      </c>
      <c r="R8624" s="35"/>
    </row>
    <row r="8625" spans="1:18" s="38" customFormat="1" x14ac:dyDescent="0.3">
      <c r="A8625" s="40">
        <v>35</v>
      </c>
      <c r="B8625" s="40" t="s">
        <v>154</v>
      </c>
      <c r="C8625" s="40" t="s">
        <v>1116</v>
      </c>
      <c r="D8625" s="40">
        <v>35020024</v>
      </c>
      <c r="E8625" s="52" t="s">
        <v>124</v>
      </c>
      <c r="F8625" s="52" t="s">
        <v>0</v>
      </c>
      <c r="G8625" s="52" t="s">
        <v>0</v>
      </c>
      <c r="H8625" s="16" t="s">
        <v>14</v>
      </c>
      <c r="I8625" s="104">
        <f>SUM(I8626)</f>
        <v>951651</v>
      </c>
      <c r="J8625" s="104">
        <f>SUM(J8626)</f>
        <v>390000</v>
      </c>
      <c r="K8625" s="104">
        <f>SUM(K8626)</f>
        <v>0</v>
      </c>
      <c r="L8625" s="104">
        <f t="shared" si="3055"/>
        <v>123998</v>
      </c>
      <c r="M8625" s="104">
        <f>SUM(M8626)</f>
        <v>54998</v>
      </c>
      <c r="N8625" s="104">
        <f t="shared" ref="N8625:O8625" si="3063">SUM(N8626)</f>
        <v>36000</v>
      </c>
      <c r="O8625" s="104">
        <f t="shared" si="3063"/>
        <v>33000</v>
      </c>
      <c r="P8625" s="104">
        <f t="shared" si="3057"/>
        <v>123998</v>
      </c>
      <c r="Q8625" s="104">
        <f t="shared" si="3059"/>
        <v>31.794358974358971</v>
      </c>
      <c r="R8625" s="35"/>
    </row>
    <row r="8626" spans="1:18" s="38" customFormat="1" x14ac:dyDescent="0.3">
      <c r="A8626" s="40">
        <v>35</v>
      </c>
      <c r="B8626" s="40" t="s">
        <v>154</v>
      </c>
      <c r="C8626" s="40" t="s">
        <v>1116</v>
      </c>
      <c r="D8626" s="40">
        <v>35020024</v>
      </c>
      <c r="E8626" s="88" t="s">
        <v>3017</v>
      </c>
      <c r="F8626" s="40"/>
      <c r="G8626" s="81" t="s">
        <v>3073</v>
      </c>
      <c r="H8626" s="36" t="s">
        <v>15</v>
      </c>
      <c r="I8626" s="102">
        <v>951651</v>
      </c>
      <c r="J8626" s="102">
        <v>390000</v>
      </c>
      <c r="K8626" s="102"/>
      <c r="L8626" s="102">
        <f t="shared" si="3055"/>
        <v>123998</v>
      </c>
      <c r="M8626" s="102">
        <v>54998</v>
      </c>
      <c r="N8626" s="102">
        <v>36000</v>
      </c>
      <c r="O8626" s="102">
        <v>33000</v>
      </c>
      <c r="P8626" s="102">
        <f t="shared" si="3057"/>
        <v>123998</v>
      </c>
      <c r="Q8626" s="102">
        <f t="shared" si="3059"/>
        <v>31.794358974358971</v>
      </c>
      <c r="R8626" s="35"/>
    </row>
    <row r="8627" spans="1:18" s="38" customFormat="1" x14ac:dyDescent="0.3">
      <c r="A8627" s="40">
        <v>35</v>
      </c>
      <c r="B8627" s="40" t="s">
        <v>154</v>
      </c>
      <c r="C8627" s="40" t="s">
        <v>1116</v>
      </c>
      <c r="D8627" s="40">
        <v>35020024</v>
      </c>
      <c r="E8627" s="52" t="s">
        <v>125</v>
      </c>
      <c r="F8627" s="52" t="s">
        <v>0</v>
      </c>
      <c r="G8627" s="52" t="s">
        <v>0</v>
      </c>
      <c r="H8627" s="16" t="s">
        <v>16</v>
      </c>
      <c r="I8627" s="104">
        <f>SUM(I8628:I8636)</f>
        <v>2436812</v>
      </c>
      <c r="J8627" s="104">
        <f>SUM(J8628:J8636)</f>
        <v>655000</v>
      </c>
      <c r="K8627" s="104">
        <f>SUM(K8628:K8636)</f>
        <v>0</v>
      </c>
      <c r="L8627" s="104">
        <f t="shared" si="3055"/>
        <v>138219</v>
      </c>
      <c r="M8627" s="104">
        <f>SUM(M8628:M8636)</f>
        <v>1670</v>
      </c>
      <c r="N8627" s="104">
        <f t="shared" ref="N8627:O8627" si="3064">SUM(N8628:N8636)</f>
        <v>118383</v>
      </c>
      <c r="O8627" s="104">
        <f t="shared" si="3064"/>
        <v>18166</v>
      </c>
      <c r="P8627" s="104">
        <f t="shared" si="3057"/>
        <v>138219</v>
      </c>
      <c r="Q8627" s="104">
        <f t="shared" si="3059"/>
        <v>21.102137404580152</v>
      </c>
      <c r="R8627" s="35"/>
    </row>
    <row r="8628" spans="1:18" s="38" customFormat="1" x14ac:dyDescent="0.3">
      <c r="A8628" s="40">
        <v>35</v>
      </c>
      <c r="B8628" s="40" t="s">
        <v>154</v>
      </c>
      <c r="C8628" s="40" t="s">
        <v>1116</v>
      </c>
      <c r="D8628" s="40">
        <v>35020024</v>
      </c>
      <c r="E8628" s="88" t="s">
        <v>3018</v>
      </c>
      <c r="F8628" s="40"/>
      <c r="G8628" s="81" t="s">
        <v>3073</v>
      </c>
      <c r="H8628" s="36" t="s">
        <v>17</v>
      </c>
      <c r="I8628" s="102">
        <v>150000</v>
      </c>
      <c r="J8628" s="102">
        <v>0</v>
      </c>
      <c r="K8628" s="102"/>
      <c r="L8628" s="102">
        <f t="shared" si="3055"/>
        <v>0</v>
      </c>
      <c r="M8628" s="102">
        <v>0</v>
      </c>
      <c r="N8628" s="102"/>
      <c r="O8628" s="102"/>
      <c r="P8628" s="102">
        <f t="shared" si="3057"/>
        <v>0</v>
      </c>
      <c r="Q8628" s="102" t="str">
        <f t="shared" si="3059"/>
        <v>-</v>
      </c>
      <c r="R8628" s="35"/>
    </row>
    <row r="8629" spans="1:18" s="38" customFormat="1" x14ac:dyDescent="0.3">
      <c r="A8629" s="40">
        <v>35</v>
      </c>
      <c r="B8629" s="40" t="s">
        <v>154</v>
      </c>
      <c r="C8629" s="40" t="s">
        <v>1116</v>
      </c>
      <c r="D8629" s="40">
        <v>35020024</v>
      </c>
      <c r="E8629" s="88" t="s">
        <v>3031</v>
      </c>
      <c r="F8629" s="40"/>
      <c r="G8629" s="81" t="s">
        <v>3073</v>
      </c>
      <c r="H8629" s="36" t="s">
        <v>18</v>
      </c>
      <c r="I8629" s="102">
        <v>82500</v>
      </c>
      <c r="J8629" s="102">
        <v>82500</v>
      </c>
      <c r="K8629" s="102"/>
      <c r="L8629" s="102">
        <f t="shared" si="3055"/>
        <v>14000</v>
      </c>
      <c r="M8629" s="102">
        <v>0</v>
      </c>
      <c r="N8629" s="102">
        <v>7000</v>
      </c>
      <c r="O8629" s="102">
        <v>7000</v>
      </c>
      <c r="P8629" s="102">
        <f t="shared" si="3057"/>
        <v>14000</v>
      </c>
      <c r="Q8629" s="102">
        <f t="shared" si="3059"/>
        <v>16.969696969696972</v>
      </c>
      <c r="R8629" s="35"/>
    </row>
    <row r="8630" spans="1:18" s="38" customFormat="1" x14ac:dyDescent="0.3">
      <c r="A8630" s="40">
        <v>35</v>
      </c>
      <c r="B8630" s="40" t="s">
        <v>154</v>
      </c>
      <c r="C8630" s="40" t="s">
        <v>1116</v>
      </c>
      <c r="D8630" s="40">
        <v>35020024</v>
      </c>
      <c r="E8630" s="88" t="s">
        <v>3032</v>
      </c>
      <c r="F8630" s="40"/>
      <c r="G8630" s="81" t="s">
        <v>3073</v>
      </c>
      <c r="H8630" s="36" t="s">
        <v>19</v>
      </c>
      <c r="I8630" s="102">
        <v>30000</v>
      </c>
      <c r="J8630" s="102">
        <v>30000</v>
      </c>
      <c r="K8630" s="102"/>
      <c r="L8630" s="102">
        <f t="shared" si="3055"/>
        <v>5000</v>
      </c>
      <c r="M8630" s="102">
        <v>0</v>
      </c>
      <c r="N8630" s="102">
        <v>2500</v>
      </c>
      <c r="O8630" s="102">
        <v>2500</v>
      </c>
      <c r="P8630" s="102">
        <f t="shared" si="3057"/>
        <v>5000</v>
      </c>
      <c r="Q8630" s="102">
        <f t="shared" si="3059"/>
        <v>16.666666666666664</v>
      </c>
      <c r="R8630" s="35"/>
    </row>
    <row r="8631" spans="1:18" s="38" customFormat="1" x14ac:dyDescent="0.3">
      <c r="A8631" s="40">
        <v>35</v>
      </c>
      <c r="B8631" s="40" t="s">
        <v>154</v>
      </c>
      <c r="C8631" s="40" t="s">
        <v>1116</v>
      </c>
      <c r="D8631" s="40">
        <v>35020024</v>
      </c>
      <c r="E8631" s="88" t="s">
        <v>3026</v>
      </c>
      <c r="F8631" s="40"/>
      <c r="G8631" s="81" t="s">
        <v>3073</v>
      </c>
      <c r="H8631" s="36" t="s">
        <v>20</v>
      </c>
      <c r="I8631" s="102">
        <v>1200000</v>
      </c>
      <c r="J8631" s="102">
        <v>400000</v>
      </c>
      <c r="K8631" s="102"/>
      <c r="L8631" s="102">
        <f t="shared" si="3055"/>
        <v>100000</v>
      </c>
      <c r="M8631" s="102">
        <v>0</v>
      </c>
      <c r="N8631" s="102">
        <v>100000</v>
      </c>
      <c r="O8631" s="102">
        <v>0</v>
      </c>
      <c r="P8631" s="102">
        <f t="shared" si="3057"/>
        <v>100000</v>
      </c>
      <c r="Q8631" s="102">
        <f t="shared" si="3059"/>
        <v>25</v>
      </c>
      <c r="R8631" s="35"/>
    </row>
    <row r="8632" spans="1:18" s="38" customFormat="1" x14ac:dyDescent="0.3">
      <c r="A8632" s="40">
        <v>35</v>
      </c>
      <c r="B8632" s="40" t="s">
        <v>154</v>
      </c>
      <c r="C8632" s="40" t="s">
        <v>1116</v>
      </c>
      <c r="D8632" s="40">
        <v>35020024</v>
      </c>
      <c r="E8632" s="88" t="s">
        <v>3033</v>
      </c>
      <c r="F8632" s="40"/>
      <c r="G8632" s="81" t="s">
        <v>3073</v>
      </c>
      <c r="H8632" s="36" t="s">
        <v>21</v>
      </c>
      <c r="I8632" s="102">
        <v>7500</v>
      </c>
      <c r="J8632" s="102">
        <v>0</v>
      </c>
      <c r="K8632" s="102"/>
      <c r="L8632" s="102">
        <f t="shared" si="3055"/>
        <v>0</v>
      </c>
      <c r="M8632" s="102">
        <v>0</v>
      </c>
      <c r="N8632" s="102"/>
      <c r="O8632" s="102"/>
      <c r="P8632" s="102">
        <f t="shared" si="3057"/>
        <v>0</v>
      </c>
      <c r="Q8632" s="102" t="str">
        <f t="shared" si="3059"/>
        <v>-</v>
      </c>
      <c r="R8632" s="35"/>
    </row>
    <row r="8633" spans="1:18" s="38" customFormat="1" x14ac:dyDescent="0.3">
      <c r="A8633" s="40">
        <v>35</v>
      </c>
      <c r="B8633" s="40" t="s">
        <v>154</v>
      </c>
      <c r="C8633" s="40" t="s">
        <v>1116</v>
      </c>
      <c r="D8633" s="40">
        <v>35020024</v>
      </c>
      <c r="E8633" s="88" t="s">
        <v>3034</v>
      </c>
      <c r="F8633" s="40"/>
      <c r="G8633" s="81" t="s">
        <v>3073</v>
      </c>
      <c r="H8633" s="36" t="s">
        <v>22</v>
      </c>
      <c r="I8633" s="102">
        <v>100</v>
      </c>
      <c r="J8633" s="102">
        <v>0</v>
      </c>
      <c r="K8633" s="102"/>
      <c r="L8633" s="102">
        <f t="shared" si="3055"/>
        <v>0</v>
      </c>
      <c r="M8633" s="102">
        <v>0</v>
      </c>
      <c r="N8633" s="102"/>
      <c r="O8633" s="102"/>
      <c r="P8633" s="102">
        <f t="shared" si="3057"/>
        <v>0</v>
      </c>
      <c r="Q8633" s="102" t="str">
        <f t="shared" si="3059"/>
        <v>-</v>
      </c>
      <c r="R8633" s="35"/>
    </row>
    <row r="8634" spans="1:18" s="38" customFormat="1" x14ac:dyDescent="0.3">
      <c r="A8634" s="40">
        <v>35</v>
      </c>
      <c r="B8634" s="40" t="s">
        <v>154</v>
      </c>
      <c r="C8634" s="40" t="s">
        <v>1116</v>
      </c>
      <c r="D8634" s="40">
        <v>35020024</v>
      </c>
      <c r="E8634" s="88" t="s">
        <v>3035</v>
      </c>
      <c r="F8634" s="40"/>
      <c r="G8634" s="81" t="s">
        <v>3073</v>
      </c>
      <c r="H8634" s="36" t="s">
        <v>23</v>
      </c>
      <c r="I8634" s="102">
        <v>172500</v>
      </c>
      <c r="J8634" s="102">
        <v>122500</v>
      </c>
      <c r="K8634" s="102"/>
      <c r="L8634" s="102">
        <f t="shared" si="3055"/>
        <v>14000</v>
      </c>
      <c r="M8634" s="102">
        <v>0</v>
      </c>
      <c r="N8634" s="102">
        <v>7000</v>
      </c>
      <c r="O8634" s="102">
        <v>7000</v>
      </c>
      <c r="P8634" s="102">
        <f t="shared" si="3057"/>
        <v>14000</v>
      </c>
      <c r="Q8634" s="102">
        <f t="shared" si="3059"/>
        <v>11.428571428571429</v>
      </c>
      <c r="R8634" s="35"/>
    </row>
    <row r="8635" spans="1:18" s="38" customFormat="1" x14ac:dyDescent="0.3">
      <c r="A8635" s="40">
        <v>35</v>
      </c>
      <c r="B8635" s="40" t="s">
        <v>154</v>
      </c>
      <c r="C8635" s="40" t="s">
        <v>1116</v>
      </c>
      <c r="D8635" s="40">
        <v>35020024</v>
      </c>
      <c r="E8635" s="88" t="s">
        <v>3036</v>
      </c>
      <c r="F8635" s="40"/>
      <c r="G8635" s="81" t="s">
        <v>3073</v>
      </c>
      <c r="H8635" s="36" t="s">
        <v>24</v>
      </c>
      <c r="I8635" s="102">
        <v>20000</v>
      </c>
      <c r="J8635" s="102">
        <v>0</v>
      </c>
      <c r="K8635" s="102"/>
      <c r="L8635" s="102">
        <f t="shared" si="3055"/>
        <v>0</v>
      </c>
      <c r="M8635" s="102">
        <v>0</v>
      </c>
      <c r="N8635" s="102"/>
      <c r="O8635" s="102"/>
      <c r="P8635" s="102">
        <f t="shared" si="3057"/>
        <v>0</v>
      </c>
      <c r="Q8635" s="102" t="str">
        <f t="shared" si="3059"/>
        <v>-</v>
      </c>
      <c r="R8635" s="35"/>
    </row>
    <row r="8636" spans="1:18" s="38" customFormat="1" x14ac:dyDescent="0.3">
      <c r="A8636" s="41">
        <v>35</v>
      </c>
      <c r="B8636" s="41" t="s">
        <v>154</v>
      </c>
      <c r="C8636" s="41" t="s">
        <v>1116</v>
      </c>
      <c r="D8636" s="41">
        <v>35020024</v>
      </c>
      <c r="E8636" s="41" t="s">
        <v>127</v>
      </c>
      <c r="F8636" s="40" t="s">
        <v>0</v>
      </c>
      <c r="G8636" s="81" t="s">
        <v>0</v>
      </c>
      <c r="H8636" s="16" t="s">
        <v>25</v>
      </c>
      <c r="I8636" s="104">
        <f>SUM(I8637:I8640)</f>
        <v>774212</v>
      </c>
      <c r="J8636" s="104">
        <f>SUM(J8637:J8640)</f>
        <v>20000</v>
      </c>
      <c r="K8636" s="104">
        <f>SUM(K8637:K8640)</f>
        <v>0</v>
      </c>
      <c r="L8636" s="104">
        <f t="shared" si="3055"/>
        <v>5219</v>
      </c>
      <c r="M8636" s="104">
        <f>SUM(M8637:M8640)</f>
        <v>1670</v>
      </c>
      <c r="N8636" s="104">
        <f t="shared" ref="N8636:O8636" si="3065">SUM(N8637:N8640)</f>
        <v>1883</v>
      </c>
      <c r="O8636" s="104">
        <f t="shared" si="3065"/>
        <v>1666</v>
      </c>
      <c r="P8636" s="104">
        <f t="shared" si="3057"/>
        <v>5219</v>
      </c>
      <c r="Q8636" s="104">
        <f t="shared" si="3059"/>
        <v>26.095000000000002</v>
      </c>
      <c r="R8636" s="35"/>
    </row>
    <row r="8637" spans="1:18" s="38" customFormat="1" x14ac:dyDescent="0.3">
      <c r="A8637" s="40">
        <v>35</v>
      </c>
      <c r="B8637" s="40" t="s">
        <v>154</v>
      </c>
      <c r="C8637" s="40" t="s">
        <v>1116</v>
      </c>
      <c r="D8637" s="40">
        <v>35020024</v>
      </c>
      <c r="E8637" s="88" t="s">
        <v>3019</v>
      </c>
      <c r="F8637" s="40"/>
      <c r="G8637" s="81" t="s">
        <v>3073</v>
      </c>
      <c r="H8637" s="36" t="s">
        <v>25</v>
      </c>
      <c r="I8637" s="102">
        <v>231000</v>
      </c>
      <c r="J8637" s="102">
        <v>0</v>
      </c>
      <c r="K8637" s="102"/>
      <c r="L8637" s="102">
        <f t="shared" si="3055"/>
        <v>0</v>
      </c>
      <c r="M8637" s="102">
        <v>0</v>
      </c>
      <c r="N8637" s="102"/>
      <c r="O8637" s="102"/>
      <c r="P8637" s="102">
        <f t="shared" si="3057"/>
        <v>0</v>
      </c>
      <c r="Q8637" s="102" t="str">
        <f t="shared" si="3059"/>
        <v>-</v>
      </c>
      <c r="R8637" s="35"/>
    </row>
    <row r="8638" spans="1:18" s="38" customFormat="1" x14ac:dyDescent="0.3">
      <c r="A8638" s="40">
        <v>35</v>
      </c>
      <c r="B8638" s="40" t="s">
        <v>154</v>
      </c>
      <c r="C8638" s="40" t="s">
        <v>1116</v>
      </c>
      <c r="D8638" s="40">
        <v>35020024</v>
      </c>
      <c r="E8638" s="88" t="s">
        <v>3019</v>
      </c>
      <c r="F8638" s="40" t="s">
        <v>2959</v>
      </c>
      <c r="G8638" s="81" t="s">
        <v>3073</v>
      </c>
      <c r="H8638" s="36" t="s">
        <v>135</v>
      </c>
      <c r="I8638" s="102">
        <v>94000</v>
      </c>
      <c r="J8638" s="102">
        <v>19000</v>
      </c>
      <c r="K8638" s="102"/>
      <c r="L8638" s="102">
        <f t="shared" si="3055"/>
        <v>5053</v>
      </c>
      <c r="M8638" s="102">
        <v>1670</v>
      </c>
      <c r="N8638" s="102">
        <v>1800</v>
      </c>
      <c r="O8638" s="102">
        <v>1583</v>
      </c>
      <c r="P8638" s="102">
        <f t="shared" si="3057"/>
        <v>5053</v>
      </c>
      <c r="Q8638" s="102">
        <f t="shared" si="3059"/>
        <v>26.594736842105267</v>
      </c>
      <c r="R8638" s="35"/>
    </row>
    <row r="8639" spans="1:18" s="38" customFormat="1" ht="20.399999999999999" x14ac:dyDescent="0.3">
      <c r="A8639" s="40">
        <v>35</v>
      </c>
      <c r="B8639" s="40" t="s">
        <v>154</v>
      </c>
      <c r="C8639" s="40" t="s">
        <v>1116</v>
      </c>
      <c r="D8639" s="40">
        <v>35020024</v>
      </c>
      <c r="E8639" s="88" t="s">
        <v>3019</v>
      </c>
      <c r="F8639" s="40" t="s">
        <v>2960</v>
      </c>
      <c r="G8639" s="81" t="s">
        <v>3073</v>
      </c>
      <c r="H8639" s="36" t="s">
        <v>141</v>
      </c>
      <c r="I8639" s="102">
        <v>26000</v>
      </c>
      <c r="J8639" s="102">
        <v>1000</v>
      </c>
      <c r="K8639" s="102"/>
      <c r="L8639" s="102">
        <f t="shared" si="3055"/>
        <v>166</v>
      </c>
      <c r="M8639" s="102">
        <v>0</v>
      </c>
      <c r="N8639" s="102">
        <v>83</v>
      </c>
      <c r="O8639" s="102">
        <v>83</v>
      </c>
      <c r="P8639" s="102">
        <f t="shared" si="3057"/>
        <v>166</v>
      </c>
      <c r="Q8639" s="102">
        <f t="shared" si="3059"/>
        <v>16.600000000000001</v>
      </c>
      <c r="R8639" s="35"/>
    </row>
    <row r="8640" spans="1:18" s="38" customFormat="1" x14ac:dyDescent="0.3">
      <c r="A8640" s="40">
        <v>35</v>
      </c>
      <c r="B8640" s="40" t="s">
        <v>154</v>
      </c>
      <c r="C8640" s="40" t="s">
        <v>1116</v>
      </c>
      <c r="D8640" s="40">
        <v>35020024</v>
      </c>
      <c r="E8640" s="88" t="s">
        <v>3019</v>
      </c>
      <c r="F8640" s="40" t="s">
        <v>2961</v>
      </c>
      <c r="G8640" s="81" t="s">
        <v>3073</v>
      </c>
      <c r="H8640" s="36" t="s">
        <v>2008</v>
      </c>
      <c r="I8640" s="102">
        <v>423212</v>
      </c>
      <c r="J8640" s="102">
        <v>0</v>
      </c>
      <c r="K8640" s="102"/>
      <c r="L8640" s="102">
        <f t="shared" si="3055"/>
        <v>0</v>
      </c>
      <c r="M8640" s="102">
        <v>0</v>
      </c>
      <c r="N8640" s="102"/>
      <c r="O8640" s="102"/>
      <c r="P8640" s="102">
        <f t="shared" si="3057"/>
        <v>0</v>
      </c>
      <c r="Q8640" s="102" t="str">
        <f t="shared" si="3059"/>
        <v>-</v>
      </c>
      <c r="R8640" s="35"/>
    </row>
    <row r="8641" spans="1:18" s="34" customFormat="1" ht="20.399999999999999" x14ac:dyDescent="0.3">
      <c r="A8641" s="43" t="s">
        <v>0</v>
      </c>
      <c r="B8641" s="43" t="s">
        <v>0</v>
      </c>
      <c r="C8641" s="43" t="s">
        <v>0</v>
      </c>
      <c r="D8641" s="49" t="s">
        <v>0</v>
      </c>
      <c r="E8641" s="49" t="s">
        <v>0</v>
      </c>
      <c r="F8641" s="49" t="s">
        <v>0</v>
      </c>
      <c r="G8641" s="49" t="s">
        <v>0</v>
      </c>
      <c r="H8641" s="21" t="s">
        <v>35</v>
      </c>
      <c r="I8641" s="112">
        <f>SUM(I8642)</f>
        <v>20300</v>
      </c>
      <c r="J8641" s="112">
        <f>SUM(J8642)</f>
        <v>0</v>
      </c>
      <c r="K8641" s="112">
        <f>SUM(K8642)</f>
        <v>0</v>
      </c>
      <c r="L8641" s="112">
        <f t="shared" si="3055"/>
        <v>0</v>
      </c>
      <c r="M8641" s="112">
        <f>SUM(M8642)</f>
        <v>0</v>
      </c>
      <c r="N8641" s="112">
        <f t="shared" ref="N8641:O8641" si="3066">SUM(N8642)</f>
        <v>0</v>
      </c>
      <c r="O8641" s="112">
        <f t="shared" si="3066"/>
        <v>0</v>
      </c>
      <c r="P8641" s="112">
        <f t="shared" si="3057"/>
        <v>0</v>
      </c>
      <c r="Q8641" s="112" t="str">
        <f t="shared" si="3059"/>
        <v>-</v>
      </c>
      <c r="R8641" s="35"/>
    </row>
    <row r="8642" spans="1:18" s="38" customFormat="1" x14ac:dyDescent="0.3">
      <c r="A8642" s="40">
        <v>35</v>
      </c>
      <c r="B8642" s="40" t="s">
        <v>154</v>
      </c>
      <c r="C8642" s="40" t="s">
        <v>1116</v>
      </c>
      <c r="D8642" s="40">
        <v>35020024</v>
      </c>
      <c r="E8642" s="52" t="s">
        <v>142</v>
      </c>
      <c r="F8642" s="52" t="s">
        <v>0</v>
      </c>
      <c r="G8642" s="52" t="s">
        <v>0</v>
      </c>
      <c r="H8642" s="16" t="s">
        <v>27</v>
      </c>
      <c r="I8642" s="104">
        <f>SUM(I8643:I8645)</f>
        <v>20300</v>
      </c>
      <c r="J8642" s="104">
        <f>SUM(J8643:J8645)</f>
        <v>0</v>
      </c>
      <c r="K8642" s="104">
        <f>SUM(K8643:K8645)</f>
        <v>0</v>
      </c>
      <c r="L8642" s="104">
        <f t="shared" si="3055"/>
        <v>0</v>
      </c>
      <c r="M8642" s="104">
        <f>SUM(M8643:M8645)</f>
        <v>0</v>
      </c>
      <c r="N8642" s="104">
        <f t="shared" ref="N8642:O8642" si="3067">SUM(N8643:N8645)</f>
        <v>0</v>
      </c>
      <c r="O8642" s="104">
        <f t="shared" si="3067"/>
        <v>0</v>
      </c>
      <c r="P8642" s="104">
        <f t="shared" si="3057"/>
        <v>0</v>
      </c>
      <c r="Q8642" s="104" t="str">
        <f t="shared" si="3059"/>
        <v>-</v>
      </c>
      <c r="R8642" s="35"/>
    </row>
    <row r="8643" spans="1:18" s="38" customFormat="1" x14ac:dyDescent="0.3">
      <c r="A8643" s="40">
        <v>35</v>
      </c>
      <c r="B8643" s="40" t="s">
        <v>154</v>
      </c>
      <c r="C8643" s="40" t="s">
        <v>1116</v>
      </c>
      <c r="D8643" s="40">
        <v>35020024</v>
      </c>
      <c r="E8643" s="88" t="s">
        <v>3023</v>
      </c>
      <c r="F8643" s="40"/>
      <c r="G8643" s="81" t="s">
        <v>3073</v>
      </c>
      <c r="H8643" s="36" t="s">
        <v>29</v>
      </c>
      <c r="I8643" s="102">
        <v>100</v>
      </c>
      <c r="J8643" s="102">
        <v>0</v>
      </c>
      <c r="K8643" s="102"/>
      <c r="L8643" s="102">
        <f t="shared" si="3055"/>
        <v>0</v>
      </c>
      <c r="M8643" s="102">
        <v>0</v>
      </c>
      <c r="N8643" s="102"/>
      <c r="O8643" s="102"/>
      <c r="P8643" s="102">
        <f t="shared" si="3057"/>
        <v>0</v>
      </c>
      <c r="Q8643" s="102" t="str">
        <f t="shared" si="3059"/>
        <v>-</v>
      </c>
      <c r="R8643" s="35"/>
    </row>
    <row r="8644" spans="1:18" s="38" customFormat="1" x14ac:dyDescent="0.3">
      <c r="A8644" s="40">
        <v>35</v>
      </c>
      <c r="B8644" s="40" t="s">
        <v>154</v>
      </c>
      <c r="C8644" s="40" t="s">
        <v>1116</v>
      </c>
      <c r="D8644" s="40">
        <v>35020024</v>
      </c>
      <c r="E8644" s="88" t="s">
        <v>3020</v>
      </c>
      <c r="F8644" s="40"/>
      <c r="G8644" s="81" t="s">
        <v>3073</v>
      </c>
      <c r="H8644" s="36" t="s">
        <v>30</v>
      </c>
      <c r="I8644" s="102">
        <v>100</v>
      </c>
      <c r="J8644" s="102">
        <v>0</v>
      </c>
      <c r="K8644" s="102"/>
      <c r="L8644" s="102">
        <f t="shared" si="3055"/>
        <v>0</v>
      </c>
      <c r="M8644" s="102">
        <v>0</v>
      </c>
      <c r="N8644" s="102"/>
      <c r="O8644" s="102"/>
      <c r="P8644" s="102">
        <f t="shared" si="3057"/>
        <v>0</v>
      </c>
      <c r="Q8644" s="102" t="str">
        <f t="shared" si="3059"/>
        <v>-</v>
      </c>
      <c r="R8644" s="35"/>
    </row>
    <row r="8645" spans="1:18" s="38" customFormat="1" x14ac:dyDescent="0.3">
      <c r="A8645" s="40">
        <v>35</v>
      </c>
      <c r="B8645" s="40" t="s">
        <v>154</v>
      </c>
      <c r="C8645" s="40" t="s">
        <v>1116</v>
      </c>
      <c r="D8645" s="40">
        <v>35020024</v>
      </c>
      <c r="E8645" s="88" t="s">
        <v>3021</v>
      </c>
      <c r="F8645" s="40"/>
      <c r="G8645" s="81" t="s">
        <v>3073</v>
      </c>
      <c r="H8645" s="36" t="s">
        <v>34</v>
      </c>
      <c r="I8645" s="102">
        <v>20100</v>
      </c>
      <c r="J8645" s="102">
        <v>0</v>
      </c>
      <c r="K8645" s="102"/>
      <c r="L8645" s="102">
        <f t="shared" si="3055"/>
        <v>0</v>
      </c>
      <c r="M8645" s="102">
        <v>0</v>
      </c>
      <c r="N8645" s="102"/>
      <c r="O8645" s="102"/>
      <c r="P8645" s="102">
        <f t="shared" si="3057"/>
        <v>0</v>
      </c>
      <c r="Q8645" s="102" t="str">
        <f t="shared" si="3059"/>
        <v>-</v>
      </c>
      <c r="R8645" s="35"/>
    </row>
    <row r="8646" spans="1:18" s="34" customFormat="1" ht="20.399999999999999" x14ac:dyDescent="0.3">
      <c r="A8646" s="43" t="s">
        <v>0</v>
      </c>
      <c r="B8646" s="43" t="s">
        <v>0</v>
      </c>
      <c r="C8646" s="43" t="s">
        <v>0</v>
      </c>
      <c r="D8646" s="49" t="s">
        <v>0</v>
      </c>
      <c r="E8646" s="49" t="s">
        <v>0</v>
      </c>
      <c r="F8646" s="49" t="s">
        <v>0</v>
      </c>
      <c r="G8646" s="49" t="s">
        <v>0</v>
      </c>
      <c r="H8646" s="21" t="s">
        <v>53</v>
      </c>
      <c r="I8646" s="112">
        <f>SUM(I8647)</f>
        <v>500000</v>
      </c>
      <c r="J8646" s="112">
        <f>SUM(J8647)</f>
        <v>0</v>
      </c>
      <c r="K8646" s="112">
        <f>SUM(K8647)</f>
        <v>0</v>
      </c>
      <c r="L8646" s="112">
        <f t="shared" si="3055"/>
        <v>0</v>
      </c>
      <c r="M8646" s="112">
        <f>SUM(M8647)</f>
        <v>0</v>
      </c>
      <c r="N8646" s="112">
        <f t="shared" ref="N8646:O8646" si="3068">SUM(N8647)</f>
        <v>0</v>
      </c>
      <c r="O8646" s="112">
        <f t="shared" si="3068"/>
        <v>0</v>
      </c>
      <c r="P8646" s="112">
        <f t="shared" si="3057"/>
        <v>0</v>
      </c>
      <c r="Q8646" s="112" t="str">
        <f t="shared" si="3059"/>
        <v>-</v>
      </c>
      <c r="R8646" s="35"/>
    </row>
    <row r="8647" spans="1:18" s="38" customFormat="1" x14ac:dyDescent="0.3">
      <c r="A8647" s="40">
        <v>35</v>
      </c>
      <c r="B8647" s="40" t="s">
        <v>154</v>
      </c>
      <c r="C8647" s="40" t="s">
        <v>1116</v>
      </c>
      <c r="D8647" s="40">
        <v>35020024</v>
      </c>
      <c r="E8647" s="52" t="s">
        <v>149</v>
      </c>
      <c r="F8647" s="52" t="s">
        <v>0</v>
      </c>
      <c r="G8647" s="52" t="s">
        <v>0</v>
      </c>
      <c r="H8647" s="16" t="s">
        <v>46</v>
      </c>
      <c r="I8647" s="104">
        <f>SUM(I8648:I8650)</f>
        <v>500000</v>
      </c>
      <c r="J8647" s="104">
        <f>SUM(J8648:J8650)</f>
        <v>0</v>
      </c>
      <c r="K8647" s="104">
        <f>SUM(K8648:K8650)</f>
        <v>0</v>
      </c>
      <c r="L8647" s="104">
        <f t="shared" si="3055"/>
        <v>0</v>
      </c>
      <c r="M8647" s="104">
        <f>SUM(M8648:M8650)</f>
        <v>0</v>
      </c>
      <c r="N8647" s="104">
        <f t="shared" ref="N8647:O8647" si="3069">SUM(N8648:N8650)</f>
        <v>0</v>
      </c>
      <c r="O8647" s="104">
        <f t="shared" si="3069"/>
        <v>0</v>
      </c>
      <c r="P8647" s="104">
        <f t="shared" si="3057"/>
        <v>0</v>
      </c>
      <c r="Q8647" s="104" t="str">
        <f t="shared" si="3059"/>
        <v>-</v>
      </c>
      <c r="R8647" s="35"/>
    </row>
    <row r="8648" spans="1:18" s="38" customFormat="1" x14ac:dyDescent="0.3">
      <c r="A8648" s="40">
        <v>35</v>
      </c>
      <c r="B8648" s="40" t="s">
        <v>154</v>
      </c>
      <c r="C8648" s="40" t="s">
        <v>1116</v>
      </c>
      <c r="D8648" s="40">
        <v>35020024</v>
      </c>
      <c r="E8648" s="88" t="s">
        <v>3022</v>
      </c>
      <c r="F8648" s="40"/>
      <c r="G8648" s="81" t="s">
        <v>3073</v>
      </c>
      <c r="H8648" s="36" t="s">
        <v>49</v>
      </c>
      <c r="I8648" s="102">
        <v>300000</v>
      </c>
      <c r="J8648" s="102">
        <v>0</v>
      </c>
      <c r="K8648" s="102"/>
      <c r="L8648" s="102">
        <f t="shared" si="3055"/>
        <v>0</v>
      </c>
      <c r="M8648" s="102">
        <v>0</v>
      </c>
      <c r="N8648" s="102"/>
      <c r="O8648" s="102"/>
      <c r="P8648" s="102">
        <f t="shared" si="3057"/>
        <v>0</v>
      </c>
      <c r="Q8648" s="102" t="str">
        <f t="shared" si="3059"/>
        <v>-</v>
      </c>
      <c r="R8648" s="35"/>
    </row>
    <row r="8649" spans="1:18" s="38" customFormat="1" x14ac:dyDescent="0.3">
      <c r="A8649" s="40">
        <v>35</v>
      </c>
      <c r="B8649" s="40" t="s">
        <v>154</v>
      </c>
      <c r="C8649" s="40" t="s">
        <v>1116</v>
      </c>
      <c r="D8649" s="40">
        <v>35020024</v>
      </c>
      <c r="E8649" s="88" t="s">
        <v>3049</v>
      </c>
      <c r="F8649" s="40"/>
      <c r="G8649" s="81" t="s">
        <v>3073</v>
      </c>
      <c r="H8649" s="36" t="s">
        <v>50</v>
      </c>
      <c r="I8649" s="102">
        <v>100000</v>
      </c>
      <c r="J8649" s="102">
        <v>0</v>
      </c>
      <c r="K8649" s="102"/>
      <c r="L8649" s="102">
        <f t="shared" si="3055"/>
        <v>0</v>
      </c>
      <c r="M8649" s="102">
        <v>0</v>
      </c>
      <c r="N8649" s="102"/>
      <c r="O8649" s="102"/>
      <c r="P8649" s="102">
        <f t="shared" si="3057"/>
        <v>0</v>
      </c>
      <c r="Q8649" s="102" t="str">
        <f t="shared" si="3059"/>
        <v>-</v>
      </c>
      <c r="R8649" s="35"/>
    </row>
    <row r="8650" spans="1:18" s="38" customFormat="1" x14ac:dyDescent="0.3">
      <c r="A8650" s="40">
        <v>35</v>
      </c>
      <c r="B8650" s="40" t="s">
        <v>154</v>
      </c>
      <c r="C8650" s="40" t="s">
        <v>1116</v>
      </c>
      <c r="D8650" s="40">
        <v>35020024</v>
      </c>
      <c r="E8650" s="88" t="s">
        <v>3037</v>
      </c>
      <c r="F8650" s="40"/>
      <c r="G8650" s="81" t="s">
        <v>3073</v>
      </c>
      <c r="H8650" s="36" t="s">
        <v>52</v>
      </c>
      <c r="I8650" s="102">
        <v>100000</v>
      </c>
      <c r="J8650" s="102">
        <v>0</v>
      </c>
      <c r="K8650" s="102"/>
      <c r="L8650" s="102">
        <f t="shared" si="3055"/>
        <v>0</v>
      </c>
      <c r="M8650" s="102">
        <v>0</v>
      </c>
      <c r="N8650" s="102"/>
      <c r="O8650" s="102"/>
      <c r="P8650" s="102">
        <f t="shared" si="3057"/>
        <v>0</v>
      </c>
      <c r="Q8650" s="102" t="str">
        <f t="shared" si="3059"/>
        <v>-</v>
      </c>
      <c r="R8650" s="35"/>
    </row>
    <row r="8651" spans="1:18" s="34" customFormat="1" x14ac:dyDescent="0.3">
      <c r="A8651" s="49" t="s">
        <v>0</v>
      </c>
      <c r="B8651" s="49" t="s">
        <v>0</v>
      </c>
      <c r="C8651" s="49" t="s">
        <v>0</v>
      </c>
      <c r="D8651" s="49" t="s">
        <v>0</v>
      </c>
      <c r="E8651" s="49" t="s">
        <v>0</v>
      </c>
      <c r="F8651" s="49" t="s">
        <v>0</v>
      </c>
      <c r="G8651" s="49" t="s">
        <v>0</v>
      </c>
      <c r="H8651" s="21" t="s">
        <v>2036</v>
      </c>
      <c r="I8651" s="112">
        <f>SUM(I8616,I8641,I8646)</f>
        <v>13755645</v>
      </c>
      <c r="J8651" s="112">
        <f>SUM(J8616,J8641,J8646)</f>
        <v>4996504</v>
      </c>
      <c r="K8651" s="112">
        <f>SUM(K8616,K8641,K8646)</f>
        <v>0</v>
      </c>
      <c r="L8651" s="112">
        <f t="shared" si="3055"/>
        <v>1484339</v>
      </c>
      <c r="M8651" s="112">
        <f>SUM(M8616,M8641,M8646)</f>
        <v>620456</v>
      </c>
      <c r="N8651" s="112">
        <f t="shared" ref="N8651:O8651" si="3070">SUM(N8616,N8641,N8646)</f>
        <v>488550</v>
      </c>
      <c r="O8651" s="112">
        <f t="shared" si="3070"/>
        <v>375333</v>
      </c>
      <c r="P8651" s="112">
        <f t="shared" si="3057"/>
        <v>1484339</v>
      </c>
      <c r="Q8651" s="112">
        <f t="shared" si="3059"/>
        <v>29.7075515200228</v>
      </c>
      <c r="R8651" s="35"/>
    </row>
    <row r="8652" spans="1:18" s="38" customFormat="1" ht="15" thickBot="1" x14ac:dyDescent="0.35">
      <c r="A8652" s="81" t="s">
        <v>0</v>
      </c>
      <c r="B8652" s="81" t="s">
        <v>0</v>
      </c>
      <c r="C8652" s="81" t="s">
        <v>0</v>
      </c>
      <c r="D8652" s="81" t="s">
        <v>0</v>
      </c>
      <c r="E8652" s="81" t="s">
        <v>0</v>
      </c>
      <c r="F8652" s="81" t="s">
        <v>0</v>
      </c>
      <c r="G8652" s="81" t="s">
        <v>0</v>
      </c>
      <c r="H8652" s="16" t="s">
        <v>152</v>
      </c>
      <c r="I8652" s="104">
        <v>218</v>
      </c>
      <c r="J8652" s="104">
        <v>218</v>
      </c>
      <c r="K8652" s="104"/>
      <c r="L8652" s="104"/>
      <c r="M8652" s="104"/>
      <c r="N8652" s="104"/>
      <c r="O8652" s="104"/>
      <c r="P8652" s="104"/>
      <c r="Q8652" s="104"/>
      <c r="R8652" s="35"/>
    </row>
    <row r="8653" spans="1:18" s="34" customFormat="1" ht="31.2" thickBot="1" x14ac:dyDescent="0.35">
      <c r="A8653" s="127" t="s">
        <v>0</v>
      </c>
      <c r="B8653" s="127" t="s">
        <v>0</v>
      </c>
      <c r="C8653" s="127" t="s">
        <v>0</v>
      </c>
      <c r="D8653" s="127" t="s">
        <v>0</v>
      </c>
      <c r="E8653" s="127" t="s">
        <v>0</v>
      </c>
      <c r="F8653" s="127" t="s">
        <v>0</v>
      </c>
      <c r="G8653" s="127" t="s">
        <v>0</v>
      </c>
      <c r="H8653" s="29" t="s">
        <v>63</v>
      </c>
      <c r="I8653" s="124" t="s">
        <v>3013</v>
      </c>
      <c r="J8653" s="124" t="s">
        <v>2</v>
      </c>
      <c r="K8653" s="124" t="s">
        <v>3097</v>
      </c>
      <c r="L8653" s="124" t="s">
        <v>3097</v>
      </c>
      <c r="M8653" s="124" t="s">
        <v>3098</v>
      </c>
      <c r="N8653" s="124" t="s">
        <v>3099</v>
      </c>
      <c r="O8653" s="124" t="s">
        <v>3100</v>
      </c>
      <c r="P8653" s="124" t="s">
        <v>3097</v>
      </c>
      <c r="Q8653" s="126" t="s">
        <v>3101</v>
      </c>
      <c r="R8653" s="35"/>
    </row>
    <row r="8654" spans="1:18" s="38" customFormat="1" x14ac:dyDescent="0.3">
      <c r="A8654" s="128"/>
      <c r="B8654" s="128"/>
      <c r="C8654" s="128"/>
      <c r="D8654" s="128"/>
      <c r="E8654" s="128"/>
      <c r="F8654" s="128"/>
      <c r="G8654" s="128"/>
      <c r="H8654" s="10" t="s">
        <v>0</v>
      </c>
      <c r="I8654" s="103">
        <v>1</v>
      </c>
      <c r="J8654" s="103">
        <v>2</v>
      </c>
      <c r="K8654" s="103">
        <v>3</v>
      </c>
      <c r="L8654" s="103" t="s">
        <v>3</v>
      </c>
      <c r="M8654" s="103">
        <v>5</v>
      </c>
      <c r="N8654" s="103">
        <v>6</v>
      </c>
      <c r="O8654" s="103">
        <v>7</v>
      </c>
      <c r="P8654" s="103" t="s">
        <v>3102</v>
      </c>
      <c r="Q8654" s="103">
        <v>9</v>
      </c>
      <c r="R8654" s="35"/>
    </row>
    <row r="8655" spans="1:18" s="38" customFormat="1" x14ac:dyDescent="0.3">
      <c r="A8655" s="128"/>
      <c r="B8655" s="128"/>
      <c r="C8655" s="128"/>
      <c r="D8655" s="128"/>
      <c r="E8655" s="128"/>
      <c r="F8655" s="128"/>
      <c r="G8655" s="128"/>
      <c r="H8655" s="11" t="s">
        <v>101</v>
      </c>
      <c r="I8655" s="105">
        <f>SUM(I8651)</f>
        <v>13755645</v>
      </c>
      <c r="J8655" s="105">
        <f>SUM(J8651)</f>
        <v>4996504</v>
      </c>
      <c r="K8655" s="105">
        <f>SUM(K8651)</f>
        <v>0</v>
      </c>
      <c r="L8655" s="105">
        <f t="shared" si="3055"/>
        <v>1484339</v>
      </c>
      <c r="M8655" s="105">
        <f>SUM(M8651)</f>
        <v>620456</v>
      </c>
      <c r="N8655" s="105">
        <f t="shared" ref="N8655:O8655" si="3071">SUM(N8651)</f>
        <v>488550</v>
      </c>
      <c r="O8655" s="105">
        <f t="shared" si="3071"/>
        <v>375333</v>
      </c>
      <c r="P8655" s="105">
        <f t="shared" si="3057"/>
        <v>1484339</v>
      </c>
      <c r="Q8655" s="105">
        <f t="shared" si="3059"/>
        <v>29.7075515200228</v>
      </c>
      <c r="R8655" s="35"/>
    </row>
    <row r="8656" spans="1:18" s="38" customFormat="1" x14ac:dyDescent="0.3">
      <c r="A8656" s="128"/>
      <c r="B8656" s="128"/>
      <c r="C8656" s="128"/>
      <c r="D8656" s="128"/>
      <c r="E8656" s="128"/>
      <c r="F8656" s="128"/>
      <c r="G8656" s="128"/>
      <c r="H8656" s="12" t="s">
        <v>62</v>
      </c>
      <c r="I8656" s="105">
        <f>SUM(I8655)</f>
        <v>13755645</v>
      </c>
      <c r="J8656" s="105">
        <f>SUM(J8655)</f>
        <v>4996504</v>
      </c>
      <c r="K8656" s="105">
        <f>SUM(K8655)</f>
        <v>0</v>
      </c>
      <c r="L8656" s="105">
        <f t="shared" si="3055"/>
        <v>1484339</v>
      </c>
      <c r="M8656" s="105">
        <f>SUM(M8655)</f>
        <v>620456</v>
      </c>
      <c r="N8656" s="105">
        <f t="shared" ref="N8656:O8656" si="3072">SUM(N8655)</f>
        <v>488550</v>
      </c>
      <c r="O8656" s="105">
        <f t="shared" si="3072"/>
        <v>375333</v>
      </c>
      <c r="P8656" s="105">
        <f t="shared" si="3057"/>
        <v>1484339</v>
      </c>
      <c r="Q8656" s="105">
        <f t="shared" si="3059"/>
        <v>29.7075515200228</v>
      </c>
      <c r="R8656" s="35"/>
    </row>
    <row r="8657" spans="1:18" s="38" customFormat="1" x14ac:dyDescent="0.3">
      <c r="A8657" s="129"/>
      <c r="B8657" s="129"/>
      <c r="C8657" s="129"/>
      <c r="D8657" s="129"/>
      <c r="E8657" s="129"/>
      <c r="F8657" s="129"/>
      <c r="G8657" s="129"/>
      <c r="I8657" s="100"/>
      <c r="J8657" s="100"/>
      <c r="K8657" s="100"/>
      <c r="L8657" s="100"/>
      <c r="M8657" s="100"/>
      <c r="N8657" s="100"/>
      <c r="O8657" s="100"/>
      <c r="P8657" s="100"/>
      <c r="Q8657" s="100"/>
      <c r="R8657" s="35"/>
    </row>
    <row r="8658" spans="1:18" s="38" customFormat="1" ht="15" thickBot="1" x14ac:dyDescent="0.35">
      <c r="A8658" s="81" t="s">
        <v>0</v>
      </c>
      <c r="B8658" s="81" t="s">
        <v>0</v>
      </c>
      <c r="C8658" s="81" t="s">
        <v>0</v>
      </c>
      <c r="D8658" s="81" t="s">
        <v>0</v>
      </c>
      <c r="E8658" s="81" t="s">
        <v>0</v>
      </c>
      <c r="F8658" s="81" t="s">
        <v>0</v>
      </c>
      <c r="G8658" s="81" t="s">
        <v>0</v>
      </c>
      <c r="H8658" s="37" t="s">
        <v>0</v>
      </c>
      <c r="I8658" s="106"/>
      <c r="J8658" s="106"/>
      <c r="K8658" s="106"/>
      <c r="L8658" s="106"/>
      <c r="M8658" s="106"/>
      <c r="N8658" s="106"/>
      <c r="O8658" s="106"/>
      <c r="P8658" s="106"/>
      <c r="Q8658" s="106"/>
      <c r="R8658" s="35"/>
    </row>
    <row r="8659" spans="1:18" s="34" customFormat="1" ht="31.2" thickBot="1" x14ac:dyDescent="0.35">
      <c r="A8659" s="45" t="s">
        <v>112</v>
      </c>
      <c r="B8659" s="45" t="s">
        <v>113</v>
      </c>
      <c r="C8659" s="45" t="s">
        <v>114</v>
      </c>
      <c r="D8659" s="46" t="s">
        <v>0</v>
      </c>
      <c r="E8659" s="45" t="s">
        <v>3014</v>
      </c>
      <c r="F8659" s="45" t="s">
        <v>115</v>
      </c>
      <c r="G8659" s="45" t="s">
        <v>116</v>
      </c>
      <c r="H8659" s="29" t="s">
        <v>1</v>
      </c>
      <c r="I8659" s="124" t="s">
        <v>3013</v>
      </c>
      <c r="J8659" s="124" t="s">
        <v>2</v>
      </c>
      <c r="K8659" s="124" t="s">
        <v>3097</v>
      </c>
      <c r="L8659" s="124" t="s">
        <v>3097</v>
      </c>
      <c r="M8659" s="124" t="s">
        <v>3098</v>
      </c>
      <c r="N8659" s="124" t="s">
        <v>3099</v>
      </c>
      <c r="O8659" s="124" t="s">
        <v>3100</v>
      </c>
      <c r="P8659" s="124" t="s">
        <v>3097</v>
      </c>
      <c r="Q8659" s="126" t="s">
        <v>3101</v>
      </c>
      <c r="R8659" s="35"/>
    </row>
    <row r="8660" spans="1:18" s="38" customFormat="1" x14ac:dyDescent="0.3">
      <c r="A8660" s="50" t="s">
        <v>0</v>
      </c>
      <c r="B8660" s="50" t="s">
        <v>0</v>
      </c>
      <c r="C8660" s="50" t="s">
        <v>0</v>
      </c>
      <c r="D8660" s="51" t="s">
        <v>0</v>
      </c>
      <c r="E8660" s="51" t="s">
        <v>0</v>
      </c>
      <c r="F8660" s="86" t="s">
        <v>0</v>
      </c>
      <c r="G8660" s="87" t="s">
        <v>0</v>
      </c>
      <c r="H8660" s="8" t="s">
        <v>0</v>
      </c>
      <c r="I8660" s="103">
        <v>1</v>
      </c>
      <c r="J8660" s="103">
        <v>2</v>
      </c>
      <c r="K8660" s="103">
        <v>3</v>
      </c>
      <c r="L8660" s="103" t="s">
        <v>3</v>
      </c>
      <c r="M8660" s="103">
        <v>5</v>
      </c>
      <c r="N8660" s="103">
        <v>6</v>
      </c>
      <c r="O8660" s="103">
        <v>7</v>
      </c>
      <c r="P8660" s="103" t="s">
        <v>3102</v>
      </c>
      <c r="Q8660" s="103">
        <v>9</v>
      </c>
      <c r="R8660" s="35"/>
    </row>
    <row r="8661" spans="1:18" s="38" customFormat="1" x14ac:dyDescent="0.3">
      <c r="A8661" s="41">
        <v>35</v>
      </c>
      <c r="B8661" s="41" t="s">
        <v>154</v>
      </c>
      <c r="C8661" s="40" t="s">
        <v>1127</v>
      </c>
      <c r="D8661" s="40">
        <v>35020025</v>
      </c>
      <c r="E8661" s="52" t="s">
        <v>0</v>
      </c>
      <c r="F8661" s="52" t="s">
        <v>0</v>
      </c>
      <c r="G8661" s="52" t="s">
        <v>0</v>
      </c>
      <c r="H8661" s="16" t="s">
        <v>2037</v>
      </c>
      <c r="I8661" s="102"/>
      <c r="J8661" s="102"/>
      <c r="K8661" s="102"/>
      <c r="L8661" s="102">
        <f t="shared" si="3055"/>
        <v>0</v>
      </c>
      <c r="M8661" s="102">
        <v>0</v>
      </c>
      <c r="N8661" s="102"/>
      <c r="O8661" s="102"/>
      <c r="P8661" s="102">
        <f t="shared" si="3057"/>
        <v>0</v>
      </c>
      <c r="Q8661" s="102" t="str">
        <f t="shared" si="3059"/>
        <v>-</v>
      </c>
      <c r="R8661" s="35"/>
    </row>
    <row r="8662" spans="1:18" s="34" customFormat="1" ht="20.399999999999999" x14ac:dyDescent="0.3">
      <c r="A8662" s="43" t="s">
        <v>0</v>
      </c>
      <c r="B8662" s="43" t="s">
        <v>0</v>
      </c>
      <c r="C8662" s="43" t="s">
        <v>0</v>
      </c>
      <c r="D8662" s="49" t="s">
        <v>0</v>
      </c>
      <c r="E8662" s="49" t="s">
        <v>0</v>
      </c>
      <c r="F8662" s="49" t="s">
        <v>0</v>
      </c>
      <c r="G8662" s="49" t="s">
        <v>0</v>
      </c>
      <c r="H8662" s="21" t="s">
        <v>26</v>
      </c>
      <c r="I8662" s="112">
        <f>SUM(I8663,I8671,I8673)</f>
        <v>3592559</v>
      </c>
      <c r="J8662" s="112">
        <f>SUM(J8663,J8671,J8673)</f>
        <v>2895572</v>
      </c>
      <c r="K8662" s="112">
        <f>SUM(K8663,K8671,K8673)</f>
        <v>0</v>
      </c>
      <c r="L8662" s="112">
        <f t="shared" si="3055"/>
        <v>703546</v>
      </c>
      <c r="M8662" s="112">
        <f>SUM(M8663,M8671,M8673)</f>
        <v>216578</v>
      </c>
      <c r="N8662" s="112">
        <f t="shared" ref="N8662:O8662" si="3073">SUM(N8663,N8671,N8673)</f>
        <v>245559</v>
      </c>
      <c r="O8662" s="112">
        <f t="shared" si="3073"/>
        <v>241409</v>
      </c>
      <c r="P8662" s="112">
        <f t="shared" si="3057"/>
        <v>703546</v>
      </c>
      <c r="Q8662" s="112">
        <f t="shared" si="3059"/>
        <v>24.297306369864057</v>
      </c>
      <c r="R8662" s="35"/>
    </row>
    <row r="8663" spans="1:18" s="38" customFormat="1" x14ac:dyDescent="0.3">
      <c r="A8663" s="40">
        <v>35</v>
      </c>
      <c r="B8663" s="40" t="s">
        <v>154</v>
      </c>
      <c r="C8663" s="40" t="s">
        <v>1127</v>
      </c>
      <c r="D8663" s="40">
        <v>35020025</v>
      </c>
      <c r="E8663" s="52" t="s">
        <v>119</v>
      </c>
      <c r="F8663" s="52" t="s">
        <v>0</v>
      </c>
      <c r="G8663" s="52" t="s">
        <v>0</v>
      </c>
      <c r="H8663" s="16" t="s">
        <v>5</v>
      </c>
      <c r="I8663" s="104">
        <f>SUM(I8664,I8665)</f>
        <v>2684653</v>
      </c>
      <c r="J8663" s="104">
        <f>SUM(J8664,J8665)</f>
        <v>2504038</v>
      </c>
      <c r="K8663" s="104">
        <f>SUM(K8664,K8665)</f>
        <v>0</v>
      </c>
      <c r="L8663" s="104">
        <f t="shared" si="3055"/>
        <v>614152</v>
      </c>
      <c r="M8663" s="104">
        <f>SUM(M8664,M8665)</f>
        <v>196652</v>
      </c>
      <c r="N8663" s="104">
        <f t="shared" ref="N8663:O8663" si="3074">SUM(N8664,N8665)</f>
        <v>208750</v>
      </c>
      <c r="O8663" s="104">
        <f t="shared" si="3074"/>
        <v>208750</v>
      </c>
      <c r="P8663" s="104">
        <f t="shared" si="3057"/>
        <v>614152</v>
      </c>
      <c r="Q8663" s="104">
        <f t="shared" si="3059"/>
        <v>24.526464853967873</v>
      </c>
      <c r="R8663" s="35"/>
    </row>
    <row r="8664" spans="1:18" s="38" customFormat="1" x14ac:dyDescent="0.3">
      <c r="A8664" s="40">
        <v>35</v>
      </c>
      <c r="B8664" s="40" t="s">
        <v>154</v>
      </c>
      <c r="C8664" s="40" t="s">
        <v>1127</v>
      </c>
      <c r="D8664" s="40">
        <v>35020025</v>
      </c>
      <c r="E8664" s="88" t="s">
        <v>3015</v>
      </c>
      <c r="F8664" s="40"/>
      <c r="G8664" s="81" t="s">
        <v>3073</v>
      </c>
      <c r="H8664" s="36" t="s">
        <v>6</v>
      </c>
      <c r="I8664" s="102">
        <v>2453297</v>
      </c>
      <c r="J8664" s="102">
        <v>2301707</v>
      </c>
      <c r="K8664" s="102"/>
      <c r="L8664" s="102">
        <f t="shared" si="3055"/>
        <v>574189</v>
      </c>
      <c r="M8664" s="102">
        <v>184189</v>
      </c>
      <c r="N8664" s="102">
        <v>195000</v>
      </c>
      <c r="O8664" s="102">
        <v>195000</v>
      </c>
      <c r="P8664" s="102">
        <f t="shared" si="3057"/>
        <v>574189</v>
      </c>
      <c r="Q8664" s="102">
        <f t="shared" si="3059"/>
        <v>24.946224693238538</v>
      </c>
      <c r="R8664" s="35"/>
    </row>
    <row r="8665" spans="1:18" s="38" customFormat="1" x14ac:dyDescent="0.3">
      <c r="A8665" s="41">
        <v>35</v>
      </c>
      <c r="B8665" s="41" t="s">
        <v>154</v>
      </c>
      <c r="C8665" s="41" t="s">
        <v>1127</v>
      </c>
      <c r="D8665" s="41">
        <v>35020025</v>
      </c>
      <c r="E8665" s="41" t="s">
        <v>120</v>
      </c>
      <c r="F8665" s="40" t="s">
        <v>0</v>
      </c>
      <c r="G8665" s="81" t="s">
        <v>0</v>
      </c>
      <c r="H8665" s="16" t="s">
        <v>7</v>
      </c>
      <c r="I8665" s="104">
        <f>SUM(I8666:I8670)</f>
        <v>231356</v>
      </c>
      <c r="J8665" s="104">
        <f>SUM(J8666:J8670)</f>
        <v>202331</v>
      </c>
      <c r="K8665" s="104">
        <f>SUM(K8666:K8670)</f>
        <v>0</v>
      </c>
      <c r="L8665" s="104">
        <f t="shared" si="3055"/>
        <v>39963</v>
      </c>
      <c r="M8665" s="104">
        <f>SUM(M8666:M8670)</f>
        <v>12463</v>
      </c>
      <c r="N8665" s="104">
        <f t="shared" ref="N8665:O8665" si="3075">SUM(N8666:N8670)</f>
        <v>13750</v>
      </c>
      <c r="O8665" s="104">
        <f t="shared" si="3075"/>
        <v>13750</v>
      </c>
      <c r="P8665" s="104">
        <f t="shared" si="3057"/>
        <v>39963</v>
      </c>
      <c r="Q8665" s="104">
        <f t="shared" si="3059"/>
        <v>19.751298614646299</v>
      </c>
      <c r="R8665" s="35"/>
    </row>
    <row r="8666" spans="1:18" s="38" customFormat="1" x14ac:dyDescent="0.3">
      <c r="A8666" s="40">
        <v>35</v>
      </c>
      <c r="B8666" s="40" t="s">
        <v>154</v>
      </c>
      <c r="C8666" s="40" t="s">
        <v>1127</v>
      </c>
      <c r="D8666" s="40">
        <v>35020025</v>
      </c>
      <c r="E8666" s="88" t="s">
        <v>3016</v>
      </c>
      <c r="F8666" s="40" t="s">
        <v>2962</v>
      </c>
      <c r="G8666" s="81" t="s">
        <v>3073</v>
      </c>
      <c r="H8666" s="36" t="s">
        <v>9</v>
      </c>
      <c r="I8666" s="102">
        <v>33814</v>
      </c>
      <c r="J8666" s="102">
        <v>33814</v>
      </c>
      <c r="K8666" s="102"/>
      <c r="L8666" s="102">
        <f t="shared" si="3055"/>
        <v>8600</v>
      </c>
      <c r="M8666" s="102">
        <v>2966</v>
      </c>
      <c r="N8666" s="102">
        <v>2817</v>
      </c>
      <c r="O8666" s="102">
        <v>2817</v>
      </c>
      <c r="P8666" s="102">
        <f t="shared" si="3057"/>
        <v>8600</v>
      </c>
      <c r="Q8666" s="102">
        <f t="shared" si="3059"/>
        <v>25.433252498964926</v>
      </c>
      <c r="R8666" s="35"/>
    </row>
    <row r="8667" spans="1:18" s="38" customFormat="1" x14ac:dyDescent="0.3">
      <c r="A8667" s="40">
        <v>35</v>
      </c>
      <c r="B8667" s="40" t="s">
        <v>154</v>
      </c>
      <c r="C8667" s="40" t="s">
        <v>1127</v>
      </c>
      <c r="D8667" s="40">
        <v>35020025</v>
      </c>
      <c r="E8667" s="88" t="s">
        <v>3016</v>
      </c>
      <c r="F8667" s="40" t="s">
        <v>2963</v>
      </c>
      <c r="G8667" s="81" t="s">
        <v>3073</v>
      </c>
      <c r="H8667" s="36" t="s">
        <v>12</v>
      </c>
      <c r="I8667" s="102">
        <v>133342</v>
      </c>
      <c r="J8667" s="102">
        <v>112317</v>
      </c>
      <c r="K8667" s="102"/>
      <c r="L8667" s="102">
        <f t="shared" si="3055"/>
        <v>29497</v>
      </c>
      <c r="M8667" s="102">
        <v>9497</v>
      </c>
      <c r="N8667" s="102">
        <v>10000</v>
      </c>
      <c r="O8667" s="102">
        <v>10000</v>
      </c>
      <c r="P8667" s="102">
        <f t="shared" si="3057"/>
        <v>29497</v>
      </c>
      <c r="Q8667" s="102">
        <f t="shared" si="3059"/>
        <v>26.26227552374084</v>
      </c>
      <c r="R8667" s="35"/>
    </row>
    <row r="8668" spans="1:18" s="38" customFormat="1" x14ac:dyDescent="0.3">
      <c r="A8668" s="40">
        <v>35</v>
      </c>
      <c r="B8668" s="40" t="s">
        <v>154</v>
      </c>
      <c r="C8668" s="40" t="s">
        <v>1127</v>
      </c>
      <c r="D8668" s="40">
        <v>35020025</v>
      </c>
      <c r="E8668" s="88" t="s">
        <v>3016</v>
      </c>
      <c r="F8668" s="40" t="s">
        <v>2964</v>
      </c>
      <c r="G8668" s="81" t="s">
        <v>3073</v>
      </c>
      <c r="H8668" s="36" t="s">
        <v>10</v>
      </c>
      <c r="I8668" s="102">
        <v>28800</v>
      </c>
      <c r="J8668" s="102">
        <v>28800</v>
      </c>
      <c r="K8668" s="102"/>
      <c r="L8668" s="102">
        <f t="shared" si="3055"/>
        <v>0</v>
      </c>
      <c r="M8668" s="102">
        <v>0</v>
      </c>
      <c r="N8668" s="102"/>
      <c r="O8668" s="102"/>
      <c r="P8668" s="102">
        <f t="shared" si="3057"/>
        <v>0</v>
      </c>
      <c r="Q8668" s="102">
        <f t="shared" si="3059"/>
        <v>0</v>
      </c>
      <c r="R8668" s="35"/>
    </row>
    <row r="8669" spans="1:18" s="38" customFormat="1" x14ac:dyDescent="0.3">
      <c r="A8669" s="40">
        <v>35</v>
      </c>
      <c r="B8669" s="40" t="s">
        <v>154</v>
      </c>
      <c r="C8669" s="40" t="s">
        <v>1127</v>
      </c>
      <c r="D8669" s="40">
        <v>35020025</v>
      </c>
      <c r="E8669" s="88" t="s">
        <v>3016</v>
      </c>
      <c r="F8669" s="40" t="s">
        <v>2965</v>
      </c>
      <c r="G8669" s="81" t="s">
        <v>3073</v>
      </c>
      <c r="H8669" s="36" t="s">
        <v>8</v>
      </c>
      <c r="I8669" s="102">
        <v>11200</v>
      </c>
      <c r="J8669" s="102">
        <v>11200</v>
      </c>
      <c r="K8669" s="102"/>
      <c r="L8669" s="102">
        <f t="shared" si="3055"/>
        <v>1866</v>
      </c>
      <c r="M8669" s="102">
        <v>0</v>
      </c>
      <c r="N8669" s="102">
        <v>933</v>
      </c>
      <c r="O8669" s="102">
        <v>933</v>
      </c>
      <c r="P8669" s="102">
        <f t="shared" si="3057"/>
        <v>1866</v>
      </c>
      <c r="Q8669" s="102">
        <f t="shared" si="3059"/>
        <v>16.660714285714288</v>
      </c>
      <c r="R8669" s="35"/>
    </row>
    <row r="8670" spans="1:18" s="38" customFormat="1" x14ac:dyDescent="0.3">
      <c r="A8670" s="40">
        <v>35</v>
      </c>
      <c r="B8670" s="40" t="s">
        <v>154</v>
      </c>
      <c r="C8670" s="40" t="s">
        <v>1127</v>
      </c>
      <c r="D8670" s="40">
        <v>35020025</v>
      </c>
      <c r="E8670" s="88" t="s">
        <v>3016</v>
      </c>
      <c r="F8670" s="40" t="s">
        <v>2966</v>
      </c>
      <c r="G8670" s="81" t="s">
        <v>3073</v>
      </c>
      <c r="H8670" s="36" t="s">
        <v>11</v>
      </c>
      <c r="I8670" s="102">
        <v>24200</v>
      </c>
      <c r="J8670" s="102">
        <v>16200</v>
      </c>
      <c r="K8670" s="102"/>
      <c r="L8670" s="102">
        <f t="shared" si="3055"/>
        <v>0</v>
      </c>
      <c r="M8670" s="102">
        <v>0</v>
      </c>
      <c r="N8670" s="102"/>
      <c r="O8670" s="102"/>
      <c r="P8670" s="102">
        <f t="shared" si="3057"/>
        <v>0</v>
      </c>
      <c r="Q8670" s="102">
        <f t="shared" si="3059"/>
        <v>0</v>
      </c>
      <c r="R8670" s="35"/>
    </row>
    <row r="8671" spans="1:18" s="38" customFormat="1" x14ac:dyDescent="0.3">
      <c r="A8671" s="40">
        <v>35</v>
      </c>
      <c r="B8671" s="40" t="s">
        <v>154</v>
      </c>
      <c r="C8671" s="40" t="s">
        <v>1127</v>
      </c>
      <c r="D8671" s="40">
        <v>35020025</v>
      </c>
      <c r="E8671" s="52" t="s">
        <v>124</v>
      </c>
      <c r="F8671" s="52" t="s">
        <v>0</v>
      </c>
      <c r="G8671" s="52" t="s">
        <v>0</v>
      </c>
      <c r="H8671" s="16" t="s">
        <v>14</v>
      </c>
      <c r="I8671" s="104">
        <f>SUM(I8672)</f>
        <v>267883</v>
      </c>
      <c r="J8671" s="104">
        <f>SUM(J8672)</f>
        <v>252000</v>
      </c>
      <c r="K8671" s="104">
        <f>SUM(K8672)</f>
        <v>0</v>
      </c>
      <c r="L8671" s="104">
        <f t="shared" si="3055"/>
        <v>65341</v>
      </c>
      <c r="M8671" s="104">
        <f>SUM(M8672)</f>
        <v>19341</v>
      </c>
      <c r="N8671" s="104">
        <f t="shared" ref="N8671:O8671" si="3076">SUM(N8672)</f>
        <v>25000</v>
      </c>
      <c r="O8671" s="104">
        <f t="shared" si="3076"/>
        <v>21000</v>
      </c>
      <c r="P8671" s="104">
        <f t="shared" si="3057"/>
        <v>65341</v>
      </c>
      <c r="Q8671" s="104">
        <f t="shared" si="3059"/>
        <v>25.928968253968254</v>
      </c>
      <c r="R8671" s="35"/>
    </row>
    <row r="8672" spans="1:18" s="38" customFormat="1" x14ac:dyDescent="0.3">
      <c r="A8672" s="40">
        <v>35</v>
      </c>
      <c r="B8672" s="40" t="s">
        <v>154</v>
      </c>
      <c r="C8672" s="40" t="s">
        <v>1127</v>
      </c>
      <c r="D8672" s="40">
        <v>35020025</v>
      </c>
      <c r="E8672" s="88" t="s">
        <v>3017</v>
      </c>
      <c r="F8672" s="40"/>
      <c r="G8672" s="81" t="s">
        <v>3073</v>
      </c>
      <c r="H8672" s="36" t="s">
        <v>15</v>
      </c>
      <c r="I8672" s="102">
        <v>267883</v>
      </c>
      <c r="J8672" s="102">
        <v>252000</v>
      </c>
      <c r="K8672" s="102"/>
      <c r="L8672" s="102">
        <f t="shared" ref="L8672:L8735" si="3077">SUM(M8672:O8672)</f>
        <v>65341</v>
      </c>
      <c r="M8672" s="102">
        <v>19341</v>
      </c>
      <c r="N8672" s="102">
        <v>25000</v>
      </c>
      <c r="O8672" s="102">
        <v>21000</v>
      </c>
      <c r="P8672" s="102">
        <f t="shared" si="3057"/>
        <v>65341</v>
      </c>
      <c r="Q8672" s="102">
        <f t="shared" si="3059"/>
        <v>25.928968253968254</v>
      </c>
      <c r="R8672" s="35"/>
    </row>
    <row r="8673" spans="1:18" s="38" customFormat="1" x14ac:dyDescent="0.3">
      <c r="A8673" s="40">
        <v>35</v>
      </c>
      <c r="B8673" s="40" t="s">
        <v>154</v>
      </c>
      <c r="C8673" s="40" t="s">
        <v>1127</v>
      </c>
      <c r="D8673" s="40">
        <v>35020025</v>
      </c>
      <c r="E8673" s="52" t="s">
        <v>125</v>
      </c>
      <c r="F8673" s="52" t="s">
        <v>0</v>
      </c>
      <c r="G8673" s="52" t="s">
        <v>0</v>
      </c>
      <c r="H8673" s="16" t="s">
        <v>16</v>
      </c>
      <c r="I8673" s="104">
        <f>SUM(I8674:I8682)</f>
        <v>640023</v>
      </c>
      <c r="J8673" s="104">
        <f>SUM(J8674:J8682)</f>
        <v>139534</v>
      </c>
      <c r="K8673" s="104">
        <f>SUM(K8674:K8682)</f>
        <v>0</v>
      </c>
      <c r="L8673" s="104">
        <f t="shared" si="3077"/>
        <v>24053</v>
      </c>
      <c r="M8673" s="104">
        <f>SUM(M8674:M8682)</f>
        <v>585</v>
      </c>
      <c r="N8673" s="104">
        <f t="shared" ref="N8673:O8673" si="3078">SUM(N8674:N8682)</f>
        <v>11809</v>
      </c>
      <c r="O8673" s="104">
        <f t="shared" si="3078"/>
        <v>11659</v>
      </c>
      <c r="P8673" s="104">
        <f t="shared" ref="P8673:P8736" si="3079">K8673+L8673</f>
        <v>24053</v>
      </c>
      <c r="Q8673" s="104">
        <f t="shared" si="3059"/>
        <v>17.238092507919216</v>
      </c>
      <c r="R8673" s="35"/>
    </row>
    <row r="8674" spans="1:18" s="38" customFormat="1" x14ac:dyDescent="0.3">
      <c r="A8674" s="40">
        <v>35</v>
      </c>
      <c r="B8674" s="40" t="s">
        <v>154</v>
      </c>
      <c r="C8674" s="40" t="s">
        <v>1127</v>
      </c>
      <c r="D8674" s="40">
        <v>35020025</v>
      </c>
      <c r="E8674" s="88" t="s">
        <v>3018</v>
      </c>
      <c r="F8674" s="40"/>
      <c r="G8674" s="81" t="s">
        <v>3073</v>
      </c>
      <c r="H8674" s="36" t="s">
        <v>17</v>
      </c>
      <c r="I8674" s="102">
        <v>80000</v>
      </c>
      <c r="J8674" s="102">
        <v>0</v>
      </c>
      <c r="K8674" s="102"/>
      <c r="L8674" s="102">
        <f t="shared" si="3077"/>
        <v>0</v>
      </c>
      <c r="M8674" s="102">
        <v>0</v>
      </c>
      <c r="N8674" s="102"/>
      <c r="O8674" s="102"/>
      <c r="P8674" s="102">
        <f t="shared" si="3079"/>
        <v>0</v>
      </c>
      <c r="Q8674" s="102" t="str">
        <f t="shared" si="3059"/>
        <v>-</v>
      </c>
      <c r="R8674" s="35"/>
    </row>
    <row r="8675" spans="1:18" s="38" customFormat="1" x14ac:dyDescent="0.3">
      <c r="A8675" s="40">
        <v>35</v>
      </c>
      <c r="B8675" s="40" t="s">
        <v>154</v>
      </c>
      <c r="C8675" s="40" t="s">
        <v>1127</v>
      </c>
      <c r="D8675" s="40">
        <v>35020025</v>
      </c>
      <c r="E8675" s="88" t="s">
        <v>3031</v>
      </c>
      <c r="F8675" s="40"/>
      <c r="G8675" s="81" t="s">
        <v>3073</v>
      </c>
      <c r="H8675" s="36" t="s">
        <v>18</v>
      </c>
      <c r="I8675" s="102">
        <v>129000</v>
      </c>
      <c r="J8675" s="102">
        <v>69000</v>
      </c>
      <c r="K8675" s="102"/>
      <c r="L8675" s="102">
        <f t="shared" si="3077"/>
        <v>11500</v>
      </c>
      <c r="M8675" s="102">
        <v>0</v>
      </c>
      <c r="N8675" s="102">
        <v>5750</v>
      </c>
      <c r="O8675" s="102">
        <v>5750</v>
      </c>
      <c r="P8675" s="102">
        <f t="shared" si="3079"/>
        <v>11500</v>
      </c>
      <c r="Q8675" s="102">
        <f t="shared" si="3059"/>
        <v>16.666666666666664</v>
      </c>
      <c r="R8675" s="35"/>
    </row>
    <row r="8676" spans="1:18" s="38" customFormat="1" x14ac:dyDescent="0.3">
      <c r="A8676" s="40">
        <v>35</v>
      </c>
      <c r="B8676" s="40" t="s">
        <v>154</v>
      </c>
      <c r="C8676" s="40" t="s">
        <v>1127</v>
      </c>
      <c r="D8676" s="40">
        <v>35020025</v>
      </c>
      <c r="E8676" s="88" t="s">
        <v>3032</v>
      </c>
      <c r="F8676" s="40"/>
      <c r="G8676" s="81" t="s">
        <v>3073</v>
      </c>
      <c r="H8676" s="36" t="s">
        <v>19</v>
      </c>
      <c r="I8676" s="102">
        <v>49300</v>
      </c>
      <c r="J8676" s="102">
        <v>21800</v>
      </c>
      <c r="K8676" s="102"/>
      <c r="L8676" s="102">
        <f t="shared" si="3077"/>
        <v>3632</v>
      </c>
      <c r="M8676" s="102">
        <v>0</v>
      </c>
      <c r="N8676" s="102">
        <v>1816</v>
      </c>
      <c r="O8676" s="102">
        <v>1816</v>
      </c>
      <c r="P8676" s="102">
        <f t="shared" si="3079"/>
        <v>3632</v>
      </c>
      <c r="Q8676" s="102">
        <f t="shared" si="3059"/>
        <v>16.660550458715594</v>
      </c>
      <c r="R8676" s="35"/>
    </row>
    <row r="8677" spans="1:18" s="38" customFormat="1" x14ac:dyDescent="0.3">
      <c r="A8677" s="40">
        <v>35</v>
      </c>
      <c r="B8677" s="40" t="s">
        <v>154</v>
      </c>
      <c r="C8677" s="40" t="s">
        <v>1127</v>
      </c>
      <c r="D8677" s="40">
        <v>35020025</v>
      </c>
      <c r="E8677" s="88" t="s">
        <v>3026</v>
      </c>
      <c r="F8677" s="40"/>
      <c r="G8677" s="81" t="s">
        <v>3073</v>
      </c>
      <c r="H8677" s="36" t="s">
        <v>20</v>
      </c>
      <c r="I8677" s="102">
        <v>64500</v>
      </c>
      <c r="J8677" s="102">
        <v>0</v>
      </c>
      <c r="K8677" s="102"/>
      <c r="L8677" s="102">
        <f t="shared" si="3077"/>
        <v>0</v>
      </c>
      <c r="M8677" s="102">
        <v>0</v>
      </c>
      <c r="N8677" s="102"/>
      <c r="O8677" s="102"/>
      <c r="P8677" s="102">
        <f t="shared" si="3079"/>
        <v>0</v>
      </c>
      <c r="Q8677" s="102" t="str">
        <f t="shared" si="3059"/>
        <v>-</v>
      </c>
      <c r="R8677" s="35"/>
    </row>
    <row r="8678" spans="1:18" s="38" customFormat="1" x14ac:dyDescent="0.3">
      <c r="A8678" s="40">
        <v>35</v>
      </c>
      <c r="B8678" s="40" t="s">
        <v>154</v>
      </c>
      <c r="C8678" s="40" t="s">
        <v>1127</v>
      </c>
      <c r="D8678" s="40">
        <v>35020025</v>
      </c>
      <c r="E8678" s="88" t="s">
        <v>3033</v>
      </c>
      <c r="F8678" s="40"/>
      <c r="G8678" s="81" t="s">
        <v>3073</v>
      </c>
      <c r="H8678" s="36" t="s">
        <v>21</v>
      </c>
      <c r="I8678" s="102">
        <v>25000</v>
      </c>
      <c r="J8678" s="102">
        <v>0</v>
      </c>
      <c r="K8678" s="102"/>
      <c r="L8678" s="102">
        <f t="shared" si="3077"/>
        <v>0</v>
      </c>
      <c r="M8678" s="102">
        <v>0</v>
      </c>
      <c r="N8678" s="102"/>
      <c r="O8678" s="102"/>
      <c r="P8678" s="102">
        <f t="shared" si="3079"/>
        <v>0</v>
      </c>
      <c r="Q8678" s="102" t="str">
        <f t="shared" si="3059"/>
        <v>-</v>
      </c>
      <c r="R8678" s="35"/>
    </row>
    <row r="8679" spans="1:18" s="38" customFormat="1" x14ac:dyDescent="0.3">
      <c r="A8679" s="40">
        <v>35</v>
      </c>
      <c r="B8679" s="40" t="s">
        <v>154</v>
      </c>
      <c r="C8679" s="40" t="s">
        <v>1127</v>
      </c>
      <c r="D8679" s="40">
        <v>35020025</v>
      </c>
      <c r="E8679" s="88" t="s">
        <v>3034</v>
      </c>
      <c r="F8679" s="40"/>
      <c r="G8679" s="81" t="s">
        <v>3073</v>
      </c>
      <c r="H8679" s="36" t="s">
        <v>22</v>
      </c>
      <c r="I8679" s="102">
        <v>200</v>
      </c>
      <c r="J8679" s="102">
        <v>0</v>
      </c>
      <c r="K8679" s="102"/>
      <c r="L8679" s="102">
        <f t="shared" si="3077"/>
        <v>0</v>
      </c>
      <c r="M8679" s="102">
        <v>0</v>
      </c>
      <c r="N8679" s="102"/>
      <c r="O8679" s="102"/>
      <c r="P8679" s="102">
        <f t="shared" si="3079"/>
        <v>0</v>
      </c>
      <c r="Q8679" s="102" t="str">
        <f t="shared" ref="Q8679:Q8742" si="3080">IF(J8679=0,"-",P8679/J8679*100)</f>
        <v>-</v>
      </c>
      <c r="R8679" s="35"/>
    </row>
    <row r="8680" spans="1:18" s="38" customFormat="1" x14ac:dyDescent="0.3">
      <c r="A8680" s="40">
        <v>35</v>
      </c>
      <c r="B8680" s="40" t="s">
        <v>154</v>
      </c>
      <c r="C8680" s="40" t="s">
        <v>1127</v>
      </c>
      <c r="D8680" s="40">
        <v>35020025</v>
      </c>
      <c r="E8680" s="88" t="s">
        <v>3035</v>
      </c>
      <c r="F8680" s="40"/>
      <c r="G8680" s="81" t="s">
        <v>3073</v>
      </c>
      <c r="H8680" s="36" t="s">
        <v>23</v>
      </c>
      <c r="I8680" s="102">
        <v>50000</v>
      </c>
      <c r="J8680" s="102">
        <v>35000</v>
      </c>
      <c r="K8680" s="102"/>
      <c r="L8680" s="102">
        <f t="shared" si="3077"/>
        <v>5832</v>
      </c>
      <c r="M8680" s="102">
        <v>0</v>
      </c>
      <c r="N8680" s="102">
        <v>2916</v>
      </c>
      <c r="O8680" s="102">
        <v>2916</v>
      </c>
      <c r="P8680" s="102">
        <f t="shared" si="3079"/>
        <v>5832</v>
      </c>
      <c r="Q8680" s="102">
        <f t="shared" si="3080"/>
        <v>16.662857142857142</v>
      </c>
      <c r="R8680" s="35"/>
    </row>
    <row r="8681" spans="1:18" s="38" customFormat="1" x14ac:dyDescent="0.3">
      <c r="A8681" s="40">
        <v>35</v>
      </c>
      <c r="B8681" s="40" t="s">
        <v>154</v>
      </c>
      <c r="C8681" s="40" t="s">
        <v>1127</v>
      </c>
      <c r="D8681" s="40">
        <v>35020025</v>
      </c>
      <c r="E8681" s="88" t="s">
        <v>3036</v>
      </c>
      <c r="F8681" s="40"/>
      <c r="G8681" s="81" t="s">
        <v>3073</v>
      </c>
      <c r="H8681" s="36" t="s">
        <v>24</v>
      </c>
      <c r="I8681" s="102">
        <v>11280</v>
      </c>
      <c r="J8681" s="102">
        <v>0</v>
      </c>
      <c r="K8681" s="102"/>
      <c r="L8681" s="102">
        <f t="shared" si="3077"/>
        <v>0</v>
      </c>
      <c r="M8681" s="102">
        <v>0</v>
      </c>
      <c r="N8681" s="102"/>
      <c r="O8681" s="102"/>
      <c r="P8681" s="102">
        <f t="shared" si="3079"/>
        <v>0</v>
      </c>
      <c r="Q8681" s="102" t="str">
        <f t="shared" si="3080"/>
        <v>-</v>
      </c>
      <c r="R8681" s="35"/>
    </row>
    <row r="8682" spans="1:18" s="38" customFormat="1" x14ac:dyDescent="0.3">
      <c r="A8682" s="41">
        <v>35</v>
      </c>
      <c r="B8682" s="41" t="s">
        <v>154</v>
      </c>
      <c r="C8682" s="41" t="s">
        <v>1127</v>
      </c>
      <c r="D8682" s="41">
        <v>35020025</v>
      </c>
      <c r="E8682" s="41" t="s">
        <v>127</v>
      </c>
      <c r="F8682" s="40" t="s">
        <v>0</v>
      </c>
      <c r="G8682" s="81" t="s">
        <v>0</v>
      </c>
      <c r="H8682" s="16" t="s">
        <v>25</v>
      </c>
      <c r="I8682" s="104">
        <f>SUM(I8683:I8685)</f>
        <v>230743</v>
      </c>
      <c r="J8682" s="104">
        <f>SUM(J8683:J8685)</f>
        <v>13734</v>
      </c>
      <c r="K8682" s="104">
        <f>SUM(K8683:K8685)</f>
        <v>0</v>
      </c>
      <c r="L8682" s="104">
        <f t="shared" si="3077"/>
        <v>3089</v>
      </c>
      <c r="M8682" s="104">
        <f>SUM(M8683:M8685)</f>
        <v>585</v>
      </c>
      <c r="N8682" s="104">
        <f t="shared" ref="N8682:O8682" si="3081">SUM(N8683:N8685)</f>
        <v>1327</v>
      </c>
      <c r="O8682" s="104">
        <f t="shared" si="3081"/>
        <v>1177</v>
      </c>
      <c r="P8682" s="104">
        <f t="shared" si="3079"/>
        <v>3089</v>
      </c>
      <c r="Q8682" s="104">
        <f t="shared" si="3080"/>
        <v>22.491626620066988</v>
      </c>
      <c r="R8682" s="35"/>
    </row>
    <row r="8683" spans="1:18" s="38" customFormat="1" x14ac:dyDescent="0.3">
      <c r="A8683" s="40">
        <v>35</v>
      </c>
      <c r="B8683" s="40" t="s">
        <v>154</v>
      </c>
      <c r="C8683" s="40" t="s">
        <v>1127</v>
      </c>
      <c r="D8683" s="40">
        <v>35020025</v>
      </c>
      <c r="E8683" s="88" t="s">
        <v>3019</v>
      </c>
      <c r="F8683" s="40"/>
      <c r="G8683" s="81" t="s">
        <v>3073</v>
      </c>
      <c r="H8683" s="36" t="s">
        <v>25</v>
      </c>
      <c r="I8683" s="102">
        <v>215659</v>
      </c>
      <c r="J8683" s="102">
        <v>0</v>
      </c>
      <c r="K8683" s="102"/>
      <c r="L8683" s="102">
        <f t="shared" si="3077"/>
        <v>0</v>
      </c>
      <c r="M8683" s="102">
        <v>0</v>
      </c>
      <c r="N8683" s="102"/>
      <c r="O8683" s="102"/>
      <c r="P8683" s="102">
        <f t="shared" si="3079"/>
        <v>0</v>
      </c>
      <c r="Q8683" s="102" t="str">
        <f t="shared" si="3080"/>
        <v>-</v>
      </c>
      <c r="R8683" s="35"/>
    </row>
    <row r="8684" spans="1:18" s="38" customFormat="1" x14ac:dyDescent="0.3">
      <c r="A8684" s="40">
        <v>35</v>
      </c>
      <c r="B8684" s="40" t="s">
        <v>154</v>
      </c>
      <c r="C8684" s="40" t="s">
        <v>1127</v>
      </c>
      <c r="D8684" s="40">
        <v>35020025</v>
      </c>
      <c r="E8684" s="88" t="s">
        <v>3019</v>
      </c>
      <c r="F8684" s="40" t="s">
        <v>2967</v>
      </c>
      <c r="G8684" s="81" t="s">
        <v>3073</v>
      </c>
      <c r="H8684" s="36" t="s">
        <v>135</v>
      </c>
      <c r="I8684" s="102">
        <v>5900</v>
      </c>
      <c r="J8684" s="102">
        <v>5000</v>
      </c>
      <c r="K8684" s="102"/>
      <c r="L8684" s="102">
        <f t="shared" si="3077"/>
        <v>1635</v>
      </c>
      <c r="M8684" s="102">
        <v>585</v>
      </c>
      <c r="N8684" s="102">
        <v>600</v>
      </c>
      <c r="O8684" s="102">
        <v>450</v>
      </c>
      <c r="P8684" s="102">
        <f t="shared" si="3079"/>
        <v>1635</v>
      </c>
      <c r="Q8684" s="102">
        <f t="shared" si="3080"/>
        <v>32.700000000000003</v>
      </c>
      <c r="R8684" s="35"/>
    </row>
    <row r="8685" spans="1:18" s="38" customFormat="1" ht="20.399999999999999" x14ac:dyDescent="0.3">
      <c r="A8685" s="40">
        <v>35</v>
      </c>
      <c r="B8685" s="40" t="s">
        <v>154</v>
      </c>
      <c r="C8685" s="40" t="s">
        <v>1127</v>
      </c>
      <c r="D8685" s="40">
        <v>35020025</v>
      </c>
      <c r="E8685" s="88" t="s">
        <v>3019</v>
      </c>
      <c r="F8685" s="40" t="s">
        <v>2968</v>
      </c>
      <c r="G8685" s="81" t="s">
        <v>3073</v>
      </c>
      <c r="H8685" s="36" t="s">
        <v>141</v>
      </c>
      <c r="I8685" s="102">
        <v>9184</v>
      </c>
      <c r="J8685" s="102">
        <v>8734</v>
      </c>
      <c r="K8685" s="102"/>
      <c r="L8685" s="102">
        <f t="shared" si="3077"/>
        <v>1454</v>
      </c>
      <c r="M8685" s="102">
        <v>0</v>
      </c>
      <c r="N8685" s="102">
        <v>727</v>
      </c>
      <c r="O8685" s="102">
        <v>727</v>
      </c>
      <c r="P8685" s="102">
        <f t="shared" si="3079"/>
        <v>1454</v>
      </c>
      <c r="Q8685" s="102">
        <f t="shared" si="3080"/>
        <v>16.647584153881382</v>
      </c>
      <c r="R8685" s="35"/>
    </row>
    <row r="8686" spans="1:18" s="34" customFormat="1" ht="20.399999999999999" x14ac:dyDescent="0.3">
      <c r="A8686" s="43" t="s">
        <v>0</v>
      </c>
      <c r="B8686" s="43" t="s">
        <v>0</v>
      </c>
      <c r="C8686" s="43" t="s">
        <v>0</v>
      </c>
      <c r="D8686" s="49" t="s">
        <v>0</v>
      </c>
      <c r="E8686" s="49" t="s">
        <v>0</v>
      </c>
      <c r="F8686" s="49" t="s">
        <v>0</v>
      </c>
      <c r="G8686" s="49" t="s">
        <v>0</v>
      </c>
      <c r="H8686" s="21" t="s">
        <v>35</v>
      </c>
      <c r="I8686" s="112">
        <f>SUM(I8687)</f>
        <v>7700</v>
      </c>
      <c r="J8686" s="112">
        <f>SUM(J8687)</f>
        <v>0</v>
      </c>
      <c r="K8686" s="112">
        <f>SUM(K8687)</f>
        <v>0</v>
      </c>
      <c r="L8686" s="112">
        <f t="shared" si="3077"/>
        <v>0</v>
      </c>
      <c r="M8686" s="112">
        <f>SUM(M8687)</f>
        <v>0</v>
      </c>
      <c r="N8686" s="112">
        <f t="shared" ref="N8686:O8686" si="3082">SUM(N8687)</f>
        <v>0</v>
      </c>
      <c r="O8686" s="112">
        <f t="shared" si="3082"/>
        <v>0</v>
      </c>
      <c r="P8686" s="112">
        <f t="shared" si="3079"/>
        <v>0</v>
      </c>
      <c r="Q8686" s="112" t="str">
        <f t="shared" si="3080"/>
        <v>-</v>
      </c>
      <c r="R8686" s="35"/>
    </row>
    <row r="8687" spans="1:18" s="38" customFormat="1" x14ac:dyDescent="0.3">
      <c r="A8687" s="40">
        <v>35</v>
      </c>
      <c r="B8687" s="40" t="s">
        <v>154</v>
      </c>
      <c r="C8687" s="40" t="s">
        <v>1127</v>
      </c>
      <c r="D8687" s="40">
        <v>35020025</v>
      </c>
      <c r="E8687" s="52" t="s">
        <v>142</v>
      </c>
      <c r="F8687" s="52" t="s">
        <v>0</v>
      </c>
      <c r="G8687" s="52" t="s">
        <v>0</v>
      </c>
      <c r="H8687" s="16" t="s">
        <v>27</v>
      </c>
      <c r="I8687" s="104">
        <f>SUM(I8688:I8690)</f>
        <v>7700</v>
      </c>
      <c r="J8687" s="104">
        <f>SUM(J8688:J8690)</f>
        <v>0</v>
      </c>
      <c r="K8687" s="104">
        <f>SUM(K8688:K8690)</f>
        <v>0</v>
      </c>
      <c r="L8687" s="104">
        <f t="shared" si="3077"/>
        <v>0</v>
      </c>
      <c r="M8687" s="104">
        <f>SUM(M8688:M8690)</f>
        <v>0</v>
      </c>
      <c r="N8687" s="104">
        <f t="shared" ref="N8687:O8687" si="3083">SUM(N8688:N8690)</f>
        <v>0</v>
      </c>
      <c r="O8687" s="104">
        <f t="shared" si="3083"/>
        <v>0</v>
      </c>
      <c r="P8687" s="104">
        <f t="shared" si="3079"/>
        <v>0</v>
      </c>
      <c r="Q8687" s="104" t="str">
        <f t="shared" si="3080"/>
        <v>-</v>
      </c>
      <c r="R8687" s="35"/>
    </row>
    <row r="8688" spans="1:18" s="38" customFormat="1" x14ac:dyDescent="0.3">
      <c r="A8688" s="40">
        <v>35</v>
      </c>
      <c r="B8688" s="40" t="s">
        <v>154</v>
      </c>
      <c r="C8688" s="40" t="s">
        <v>1127</v>
      </c>
      <c r="D8688" s="40">
        <v>35020025</v>
      </c>
      <c r="E8688" s="88" t="s">
        <v>3023</v>
      </c>
      <c r="F8688" s="40"/>
      <c r="G8688" s="81" t="s">
        <v>3073</v>
      </c>
      <c r="H8688" s="36" t="s">
        <v>29</v>
      </c>
      <c r="I8688" s="102">
        <v>200</v>
      </c>
      <c r="J8688" s="102">
        <v>0</v>
      </c>
      <c r="K8688" s="102"/>
      <c r="L8688" s="102">
        <f t="shared" si="3077"/>
        <v>0</v>
      </c>
      <c r="M8688" s="102">
        <v>0</v>
      </c>
      <c r="N8688" s="102"/>
      <c r="O8688" s="102"/>
      <c r="P8688" s="102">
        <f t="shared" si="3079"/>
        <v>0</v>
      </c>
      <c r="Q8688" s="102" t="str">
        <f t="shared" si="3080"/>
        <v>-</v>
      </c>
      <c r="R8688" s="35"/>
    </row>
    <row r="8689" spans="1:18" s="38" customFormat="1" x14ac:dyDescent="0.3">
      <c r="A8689" s="40">
        <v>35</v>
      </c>
      <c r="B8689" s="40" t="s">
        <v>154</v>
      </c>
      <c r="C8689" s="40" t="s">
        <v>1127</v>
      </c>
      <c r="D8689" s="40">
        <v>35020025</v>
      </c>
      <c r="E8689" s="88" t="s">
        <v>3020</v>
      </c>
      <c r="F8689" s="40"/>
      <c r="G8689" s="81" t="s">
        <v>3073</v>
      </c>
      <c r="H8689" s="36" t="s">
        <v>30</v>
      </c>
      <c r="I8689" s="102">
        <v>1500</v>
      </c>
      <c r="J8689" s="102">
        <v>0</v>
      </c>
      <c r="K8689" s="102"/>
      <c r="L8689" s="102">
        <f t="shared" si="3077"/>
        <v>0</v>
      </c>
      <c r="M8689" s="102">
        <v>0</v>
      </c>
      <c r="N8689" s="102"/>
      <c r="O8689" s="102"/>
      <c r="P8689" s="102">
        <f t="shared" si="3079"/>
        <v>0</v>
      </c>
      <c r="Q8689" s="102" t="str">
        <f t="shared" si="3080"/>
        <v>-</v>
      </c>
      <c r="R8689" s="35"/>
    </row>
    <row r="8690" spans="1:18" s="38" customFormat="1" x14ac:dyDescent="0.3">
      <c r="A8690" s="40">
        <v>35</v>
      </c>
      <c r="B8690" s="40" t="s">
        <v>154</v>
      </c>
      <c r="C8690" s="40" t="s">
        <v>1127</v>
      </c>
      <c r="D8690" s="40">
        <v>35020025</v>
      </c>
      <c r="E8690" s="88" t="s">
        <v>3021</v>
      </c>
      <c r="F8690" s="40"/>
      <c r="G8690" s="81" t="s">
        <v>3073</v>
      </c>
      <c r="H8690" s="36" t="s">
        <v>34</v>
      </c>
      <c r="I8690" s="102">
        <v>6000</v>
      </c>
      <c r="J8690" s="102">
        <v>0</v>
      </c>
      <c r="K8690" s="102"/>
      <c r="L8690" s="102">
        <f t="shared" si="3077"/>
        <v>0</v>
      </c>
      <c r="M8690" s="102">
        <v>0</v>
      </c>
      <c r="N8690" s="102"/>
      <c r="O8690" s="102"/>
      <c r="P8690" s="102">
        <f t="shared" si="3079"/>
        <v>0</v>
      </c>
      <c r="Q8690" s="102" t="str">
        <f t="shared" si="3080"/>
        <v>-</v>
      </c>
      <c r="R8690" s="35"/>
    </row>
    <row r="8691" spans="1:18" s="34" customFormat="1" ht="20.399999999999999" x14ac:dyDescent="0.3">
      <c r="A8691" s="43" t="s">
        <v>0</v>
      </c>
      <c r="B8691" s="43"/>
      <c r="C8691" s="43" t="s">
        <v>0</v>
      </c>
      <c r="D8691" s="49" t="s">
        <v>0</v>
      </c>
      <c r="E8691" s="49" t="s">
        <v>0</v>
      </c>
      <c r="F8691" s="49" t="s">
        <v>0</v>
      </c>
      <c r="G8691" s="49" t="s">
        <v>0</v>
      </c>
      <c r="H8691" s="21" t="s">
        <v>53</v>
      </c>
      <c r="I8691" s="112">
        <f>SUM(I8692)</f>
        <v>173435</v>
      </c>
      <c r="J8691" s="112">
        <f>SUM(J8692)</f>
        <v>0</v>
      </c>
      <c r="K8691" s="112">
        <f>SUM(K8692)</f>
        <v>0</v>
      </c>
      <c r="L8691" s="112">
        <f t="shared" si="3077"/>
        <v>0</v>
      </c>
      <c r="M8691" s="112">
        <f>SUM(M8692)</f>
        <v>0</v>
      </c>
      <c r="N8691" s="112">
        <f t="shared" ref="N8691:O8691" si="3084">SUM(N8692)</f>
        <v>0</v>
      </c>
      <c r="O8691" s="112">
        <f t="shared" si="3084"/>
        <v>0</v>
      </c>
      <c r="P8691" s="112">
        <f t="shared" si="3079"/>
        <v>0</v>
      </c>
      <c r="Q8691" s="112" t="str">
        <f t="shared" si="3080"/>
        <v>-</v>
      </c>
      <c r="R8691" s="35"/>
    </row>
    <row r="8692" spans="1:18" s="38" customFormat="1" x14ac:dyDescent="0.3">
      <c r="A8692" s="40">
        <v>35</v>
      </c>
      <c r="B8692" s="40" t="s">
        <v>154</v>
      </c>
      <c r="C8692" s="40" t="s">
        <v>1127</v>
      </c>
      <c r="D8692" s="40">
        <v>35020025</v>
      </c>
      <c r="E8692" s="52" t="s">
        <v>149</v>
      </c>
      <c r="F8692" s="52" t="s">
        <v>0</v>
      </c>
      <c r="G8692" s="52" t="s">
        <v>0</v>
      </c>
      <c r="H8692" s="16" t="s">
        <v>46</v>
      </c>
      <c r="I8692" s="104">
        <f>SUM(I8693:I8696)</f>
        <v>173435</v>
      </c>
      <c r="J8692" s="104">
        <f>SUM(J8693:J8696)</f>
        <v>0</v>
      </c>
      <c r="K8692" s="104">
        <f>SUM(K8693:K8696)</f>
        <v>0</v>
      </c>
      <c r="L8692" s="104">
        <f t="shared" si="3077"/>
        <v>0</v>
      </c>
      <c r="M8692" s="104">
        <f>SUM(M8693:M8696)</f>
        <v>0</v>
      </c>
      <c r="N8692" s="104">
        <f t="shared" ref="N8692:O8692" si="3085">SUM(N8693:N8696)</f>
        <v>0</v>
      </c>
      <c r="O8692" s="104">
        <f t="shared" si="3085"/>
        <v>0</v>
      </c>
      <c r="P8692" s="104">
        <f t="shared" si="3079"/>
        <v>0</v>
      </c>
      <c r="Q8692" s="104" t="str">
        <f t="shared" si="3080"/>
        <v>-</v>
      </c>
      <c r="R8692" s="35"/>
    </row>
    <row r="8693" spans="1:18" s="38" customFormat="1" x14ac:dyDescent="0.3">
      <c r="A8693" s="40">
        <v>35</v>
      </c>
      <c r="B8693" s="40" t="s">
        <v>154</v>
      </c>
      <c r="C8693" s="40" t="s">
        <v>1127</v>
      </c>
      <c r="D8693" s="40">
        <v>35020025</v>
      </c>
      <c r="E8693" s="88" t="s">
        <v>3022</v>
      </c>
      <c r="F8693" s="40"/>
      <c r="G8693" s="81" t="s">
        <v>3073</v>
      </c>
      <c r="H8693" s="36" t="s">
        <v>49</v>
      </c>
      <c r="I8693" s="102">
        <v>152935</v>
      </c>
      <c r="J8693" s="102">
        <v>0</v>
      </c>
      <c r="K8693" s="102"/>
      <c r="L8693" s="102">
        <f t="shared" si="3077"/>
        <v>0</v>
      </c>
      <c r="M8693" s="102">
        <v>0</v>
      </c>
      <c r="N8693" s="102"/>
      <c r="O8693" s="102"/>
      <c r="P8693" s="102">
        <f t="shared" si="3079"/>
        <v>0</v>
      </c>
      <c r="Q8693" s="102" t="str">
        <f t="shared" si="3080"/>
        <v>-</v>
      </c>
      <c r="R8693" s="35"/>
    </row>
    <row r="8694" spans="1:18" s="38" customFormat="1" x14ac:dyDescent="0.3">
      <c r="A8694" s="40">
        <v>35</v>
      </c>
      <c r="B8694" s="40" t="s">
        <v>154</v>
      </c>
      <c r="C8694" s="40" t="s">
        <v>1127</v>
      </c>
      <c r="D8694" s="40">
        <v>35020025</v>
      </c>
      <c r="E8694" s="88" t="s">
        <v>3049</v>
      </c>
      <c r="F8694" s="40"/>
      <c r="G8694" s="81" t="s">
        <v>3073</v>
      </c>
      <c r="H8694" s="36" t="s">
        <v>50</v>
      </c>
      <c r="I8694" s="102">
        <v>5500</v>
      </c>
      <c r="J8694" s="102">
        <v>0</v>
      </c>
      <c r="K8694" s="102"/>
      <c r="L8694" s="102">
        <f t="shared" si="3077"/>
        <v>0</v>
      </c>
      <c r="M8694" s="102">
        <v>0</v>
      </c>
      <c r="N8694" s="102"/>
      <c r="O8694" s="102"/>
      <c r="P8694" s="102">
        <f t="shared" si="3079"/>
        <v>0</v>
      </c>
      <c r="Q8694" s="102" t="str">
        <f t="shared" si="3080"/>
        <v>-</v>
      </c>
      <c r="R8694" s="35"/>
    </row>
    <row r="8695" spans="1:18" s="38" customFormat="1" x14ac:dyDescent="0.3">
      <c r="A8695" s="40">
        <v>35</v>
      </c>
      <c r="B8695" s="40" t="s">
        <v>154</v>
      </c>
      <c r="C8695" s="40" t="s">
        <v>1127</v>
      </c>
      <c r="D8695" s="40">
        <v>35020025</v>
      </c>
      <c r="E8695" s="88" t="s">
        <v>3025</v>
      </c>
      <c r="F8695" s="40"/>
      <c r="G8695" s="81" t="s">
        <v>3073</v>
      </c>
      <c r="H8695" s="36" t="s">
        <v>51</v>
      </c>
      <c r="I8695" s="102">
        <v>8000</v>
      </c>
      <c r="J8695" s="102">
        <v>0</v>
      </c>
      <c r="K8695" s="102"/>
      <c r="L8695" s="102">
        <f t="shared" si="3077"/>
        <v>0</v>
      </c>
      <c r="M8695" s="102">
        <v>0</v>
      </c>
      <c r="N8695" s="102"/>
      <c r="O8695" s="102"/>
      <c r="P8695" s="102">
        <f t="shared" si="3079"/>
        <v>0</v>
      </c>
      <c r="Q8695" s="102" t="str">
        <f t="shared" si="3080"/>
        <v>-</v>
      </c>
      <c r="R8695" s="35"/>
    </row>
    <row r="8696" spans="1:18" s="38" customFormat="1" x14ac:dyDescent="0.3">
      <c r="A8696" s="40">
        <v>35</v>
      </c>
      <c r="B8696" s="40" t="s">
        <v>154</v>
      </c>
      <c r="C8696" s="40" t="s">
        <v>1127</v>
      </c>
      <c r="D8696" s="40">
        <v>35020025</v>
      </c>
      <c r="E8696" s="88" t="s">
        <v>3037</v>
      </c>
      <c r="F8696" s="40"/>
      <c r="G8696" s="81" t="s">
        <v>3073</v>
      </c>
      <c r="H8696" s="36" t="s">
        <v>52</v>
      </c>
      <c r="I8696" s="102">
        <v>7000</v>
      </c>
      <c r="J8696" s="102">
        <v>0</v>
      </c>
      <c r="K8696" s="102"/>
      <c r="L8696" s="102">
        <f t="shared" si="3077"/>
        <v>0</v>
      </c>
      <c r="M8696" s="102">
        <v>0</v>
      </c>
      <c r="N8696" s="102"/>
      <c r="O8696" s="102"/>
      <c r="P8696" s="102">
        <f t="shared" si="3079"/>
        <v>0</v>
      </c>
      <c r="Q8696" s="102" t="str">
        <f t="shared" si="3080"/>
        <v>-</v>
      </c>
      <c r="R8696" s="35"/>
    </row>
    <row r="8697" spans="1:18" s="34" customFormat="1" x14ac:dyDescent="0.3">
      <c r="A8697" s="49" t="s">
        <v>0</v>
      </c>
      <c r="B8697" s="49" t="s">
        <v>0</v>
      </c>
      <c r="C8697" s="49" t="s">
        <v>0</v>
      </c>
      <c r="D8697" s="49" t="s">
        <v>0</v>
      </c>
      <c r="E8697" s="49" t="s">
        <v>0</v>
      </c>
      <c r="F8697" s="49" t="s">
        <v>0</v>
      </c>
      <c r="G8697" s="49" t="s">
        <v>0</v>
      </c>
      <c r="H8697" s="21" t="s">
        <v>2038</v>
      </c>
      <c r="I8697" s="112">
        <f>SUM(I8662,I8686,I8691)</f>
        <v>3773694</v>
      </c>
      <c r="J8697" s="112">
        <f>SUM(J8662,J8686,J8691)</f>
        <v>2895572</v>
      </c>
      <c r="K8697" s="112">
        <f>SUM(K8662,K8686,K8691)</f>
        <v>0</v>
      </c>
      <c r="L8697" s="112">
        <f t="shared" si="3077"/>
        <v>703546</v>
      </c>
      <c r="M8697" s="112">
        <f>SUM(M8662,M8686,M8691)</f>
        <v>216578</v>
      </c>
      <c r="N8697" s="112">
        <f t="shared" ref="N8697:O8697" si="3086">SUM(N8662,N8686,N8691)</f>
        <v>245559</v>
      </c>
      <c r="O8697" s="112">
        <f t="shared" si="3086"/>
        <v>241409</v>
      </c>
      <c r="P8697" s="112">
        <f t="shared" si="3079"/>
        <v>703546</v>
      </c>
      <c r="Q8697" s="112">
        <f t="shared" si="3080"/>
        <v>24.297306369864057</v>
      </c>
      <c r="R8697" s="35"/>
    </row>
    <row r="8698" spans="1:18" s="38" customFormat="1" ht="15" thickBot="1" x14ac:dyDescent="0.35">
      <c r="A8698" s="81" t="s">
        <v>0</v>
      </c>
      <c r="B8698" s="81" t="s">
        <v>0</v>
      </c>
      <c r="C8698" s="81" t="s">
        <v>0</v>
      </c>
      <c r="D8698" s="81" t="s">
        <v>0</v>
      </c>
      <c r="E8698" s="81" t="s">
        <v>0</v>
      </c>
      <c r="F8698" s="81" t="s">
        <v>0</v>
      </c>
      <c r="G8698" s="81" t="s">
        <v>0</v>
      </c>
      <c r="H8698" s="16" t="s">
        <v>152</v>
      </c>
      <c r="I8698" s="104">
        <v>58</v>
      </c>
      <c r="J8698" s="104">
        <v>58</v>
      </c>
      <c r="K8698" s="104"/>
      <c r="L8698" s="104"/>
      <c r="M8698" s="104"/>
      <c r="N8698" s="104"/>
      <c r="O8698" s="104"/>
      <c r="P8698" s="104"/>
      <c r="Q8698" s="104"/>
      <c r="R8698" s="35"/>
    </row>
    <row r="8699" spans="1:18" s="34" customFormat="1" ht="31.2" thickBot="1" x14ac:dyDescent="0.35">
      <c r="A8699" s="127" t="s">
        <v>0</v>
      </c>
      <c r="B8699" s="127" t="s">
        <v>0</v>
      </c>
      <c r="C8699" s="127" t="s">
        <v>0</v>
      </c>
      <c r="D8699" s="127" t="s">
        <v>0</v>
      </c>
      <c r="E8699" s="127" t="s">
        <v>0</v>
      </c>
      <c r="F8699" s="127" t="s">
        <v>0</v>
      </c>
      <c r="G8699" s="127" t="s">
        <v>0</v>
      </c>
      <c r="H8699" s="29" t="s">
        <v>63</v>
      </c>
      <c r="I8699" s="124" t="s">
        <v>3013</v>
      </c>
      <c r="J8699" s="124" t="s">
        <v>2</v>
      </c>
      <c r="K8699" s="124" t="s">
        <v>3097</v>
      </c>
      <c r="L8699" s="124" t="s">
        <v>3097</v>
      </c>
      <c r="M8699" s="124" t="s">
        <v>3098</v>
      </c>
      <c r="N8699" s="124" t="s">
        <v>3099</v>
      </c>
      <c r="O8699" s="124" t="s">
        <v>3100</v>
      </c>
      <c r="P8699" s="124" t="s">
        <v>3097</v>
      </c>
      <c r="Q8699" s="126" t="s">
        <v>3101</v>
      </c>
      <c r="R8699" s="35"/>
    </row>
    <row r="8700" spans="1:18" s="38" customFormat="1" x14ac:dyDescent="0.3">
      <c r="A8700" s="128"/>
      <c r="B8700" s="128"/>
      <c r="C8700" s="128"/>
      <c r="D8700" s="128"/>
      <c r="E8700" s="128"/>
      <c r="F8700" s="128"/>
      <c r="G8700" s="128"/>
      <c r="H8700" s="10" t="s">
        <v>0</v>
      </c>
      <c r="I8700" s="103">
        <v>1</v>
      </c>
      <c r="J8700" s="103">
        <v>2</v>
      </c>
      <c r="K8700" s="103">
        <v>3</v>
      </c>
      <c r="L8700" s="103" t="s">
        <v>3</v>
      </c>
      <c r="M8700" s="103">
        <v>5</v>
      </c>
      <c r="N8700" s="103">
        <v>6</v>
      </c>
      <c r="O8700" s="103">
        <v>7</v>
      </c>
      <c r="P8700" s="103" t="s">
        <v>3102</v>
      </c>
      <c r="Q8700" s="103">
        <v>9</v>
      </c>
      <c r="R8700" s="35"/>
    </row>
    <row r="8701" spans="1:18" s="38" customFormat="1" x14ac:dyDescent="0.3">
      <c r="A8701" s="128"/>
      <c r="B8701" s="128"/>
      <c r="C8701" s="128"/>
      <c r="D8701" s="128"/>
      <c r="E8701" s="128"/>
      <c r="F8701" s="128"/>
      <c r="G8701" s="128"/>
      <c r="H8701" s="11" t="s">
        <v>101</v>
      </c>
      <c r="I8701" s="105">
        <f>SUM(I8697)</f>
        <v>3773694</v>
      </c>
      <c r="J8701" s="105">
        <f>SUM(J8697)</f>
        <v>2895572</v>
      </c>
      <c r="K8701" s="105">
        <f>SUM(K8697)</f>
        <v>0</v>
      </c>
      <c r="L8701" s="105">
        <f t="shared" si="3077"/>
        <v>703546</v>
      </c>
      <c r="M8701" s="105">
        <f>SUM(M8697)</f>
        <v>216578</v>
      </c>
      <c r="N8701" s="105">
        <f t="shared" ref="N8701:O8701" si="3087">SUM(N8697)</f>
        <v>245559</v>
      </c>
      <c r="O8701" s="105">
        <f t="shared" si="3087"/>
        <v>241409</v>
      </c>
      <c r="P8701" s="105">
        <f t="shared" si="3079"/>
        <v>703546</v>
      </c>
      <c r="Q8701" s="105">
        <f t="shared" si="3080"/>
        <v>24.297306369864057</v>
      </c>
      <c r="R8701" s="35"/>
    </row>
    <row r="8702" spans="1:18" s="38" customFormat="1" x14ac:dyDescent="0.3">
      <c r="A8702" s="128"/>
      <c r="B8702" s="128"/>
      <c r="C8702" s="128"/>
      <c r="D8702" s="128"/>
      <c r="E8702" s="128"/>
      <c r="F8702" s="128"/>
      <c r="G8702" s="128"/>
      <c r="H8702" s="12" t="s">
        <v>62</v>
      </c>
      <c r="I8702" s="105">
        <f>SUM(I8701)</f>
        <v>3773694</v>
      </c>
      <c r="J8702" s="105">
        <f>SUM(J8701)</f>
        <v>2895572</v>
      </c>
      <c r="K8702" s="105">
        <f>SUM(K8701)</f>
        <v>0</v>
      </c>
      <c r="L8702" s="105">
        <f t="shared" si="3077"/>
        <v>703546</v>
      </c>
      <c r="M8702" s="105">
        <f>SUM(M8701)</f>
        <v>216578</v>
      </c>
      <c r="N8702" s="105">
        <f t="shared" ref="N8702:O8702" si="3088">SUM(N8701)</f>
        <v>245559</v>
      </c>
      <c r="O8702" s="105">
        <f t="shared" si="3088"/>
        <v>241409</v>
      </c>
      <c r="P8702" s="105">
        <f t="shared" si="3079"/>
        <v>703546</v>
      </c>
      <c r="Q8702" s="105">
        <f t="shared" si="3080"/>
        <v>24.297306369864057</v>
      </c>
      <c r="R8702" s="35"/>
    </row>
    <row r="8703" spans="1:18" s="38" customFormat="1" x14ac:dyDescent="0.3">
      <c r="A8703" s="129"/>
      <c r="B8703" s="129"/>
      <c r="C8703" s="129"/>
      <c r="D8703" s="129"/>
      <c r="E8703" s="129"/>
      <c r="F8703" s="129"/>
      <c r="G8703" s="129"/>
      <c r="I8703" s="100"/>
      <c r="J8703" s="100"/>
      <c r="K8703" s="100"/>
      <c r="L8703" s="100"/>
      <c r="M8703" s="100"/>
      <c r="N8703" s="100"/>
      <c r="O8703" s="100"/>
      <c r="P8703" s="100"/>
      <c r="Q8703" s="100"/>
      <c r="R8703" s="35"/>
    </row>
    <row r="8704" spans="1:18" s="38" customFormat="1" ht="15" thickBot="1" x14ac:dyDescent="0.35">
      <c r="A8704" s="81" t="s">
        <v>0</v>
      </c>
      <c r="B8704" s="81" t="s">
        <v>0</v>
      </c>
      <c r="C8704" s="81" t="s">
        <v>0</v>
      </c>
      <c r="D8704" s="81" t="s">
        <v>0</v>
      </c>
      <c r="E8704" s="81" t="s">
        <v>0</v>
      </c>
      <c r="F8704" s="81" t="s">
        <v>0</v>
      </c>
      <c r="G8704" s="81" t="s">
        <v>0</v>
      </c>
      <c r="H8704" s="37" t="s">
        <v>0</v>
      </c>
      <c r="I8704" s="106"/>
      <c r="J8704" s="106"/>
      <c r="K8704" s="106"/>
      <c r="L8704" s="106"/>
      <c r="M8704" s="106"/>
      <c r="N8704" s="106"/>
      <c r="O8704" s="106"/>
      <c r="P8704" s="106"/>
      <c r="Q8704" s="106"/>
      <c r="R8704" s="35"/>
    </row>
    <row r="8705" spans="1:18" s="34" customFormat="1" ht="31.2" thickBot="1" x14ac:dyDescent="0.35">
      <c r="A8705" s="45" t="s">
        <v>112</v>
      </c>
      <c r="B8705" s="45" t="s">
        <v>113</v>
      </c>
      <c r="C8705" s="45" t="s">
        <v>114</v>
      </c>
      <c r="D8705" s="46" t="s">
        <v>0</v>
      </c>
      <c r="E8705" s="45" t="s">
        <v>3014</v>
      </c>
      <c r="F8705" s="45" t="s">
        <v>115</v>
      </c>
      <c r="G8705" s="45" t="s">
        <v>116</v>
      </c>
      <c r="H8705" s="29" t="s">
        <v>1</v>
      </c>
      <c r="I8705" s="124" t="s">
        <v>3013</v>
      </c>
      <c r="J8705" s="124" t="s">
        <v>2</v>
      </c>
      <c r="K8705" s="124" t="s">
        <v>3097</v>
      </c>
      <c r="L8705" s="124" t="s">
        <v>3097</v>
      </c>
      <c r="M8705" s="124" t="s">
        <v>3098</v>
      </c>
      <c r="N8705" s="124" t="s">
        <v>3099</v>
      </c>
      <c r="O8705" s="124" t="s">
        <v>3100</v>
      </c>
      <c r="P8705" s="124" t="s">
        <v>3097</v>
      </c>
      <c r="Q8705" s="126" t="s">
        <v>3101</v>
      </c>
      <c r="R8705" s="35"/>
    </row>
    <row r="8706" spans="1:18" s="38" customFormat="1" x14ac:dyDescent="0.3">
      <c r="A8706" s="50" t="s">
        <v>0</v>
      </c>
      <c r="B8706" s="50" t="s">
        <v>0</v>
      </c>
      <c r="C8706" s="50" t="s">
        <v>0</v>
      </c>
      <c r="D8706" s="51" t="s">
        <v>0</v>
      </c>
      <c r="E8706" s="51" t="s">
        <v>0</v>
      </c>
      <c r="F8706" s="86" t="s">
        <v>0</v>
      </c>
      <c r="G8706" s="87" t="s">
        <v>0</v>
      </c>
      <c r="H8706" s="8" t="s">
        <v>0</v>
      </c>
      <c r="I8706" s="103">
        <v>1</v>
      </c>
      <c r="J8706" s="103">
        <v>2</v>
      </c>
      <c r="K8706" s="103">
        <v>3</v>
      </c>
      <c r="L8706" s="103" t="s">
        <v>3</v>
      </c>
      <c r="M8706" s="103">
        <v>5</v>
      </c>
      <c r="N8706" s="103">
        <v>6</v>
      </c>
      <c r="O8706" s="103">
        <v>7</v>
      </c>
      <c r="P8706" s="103" t="s">
        <v>3102</v>
      </c>
      <c r="Q8706" s="103">
        <v>9</v>
      </c>
      <c r="R8706" s="35"/>
    </row>
    <row r="8707" spans="1:18" s="38" customFormat="1" x14ac:dyDescent="0.3">
      <c r="A8707" s="41">
        <v>35</v>
      </c>
      <c r="B8707" s="41" t="s">
        <v>154</v>
      </c>
      <c r="C8707" s="40" t="s">
        <v>1138</v>
      </c>
      <c r="D8707" s="40">
        <v>35020026</v>
      </c>
      <c r="E8707" s="52" t="s">
        <v>0</v>
      </c>
      <c r="F8707" s="52" t="s">
        <v>0</v>
      </c>
      <c r="G8707" s="52" t="s">
        <v>0</v>
      </c>
      <c r="H8707" s="16" t="s">
        <v>2039</v>
      </c>
      <c r="I8707" s="102"/>
      <c r="J8707" s="102"/>
      <c r="K8707" s="102"/>
      <c r="L8707" s="102">
        <f t="shared" si="3077"/>
        <v>0</v>
      </c>
      <c r="M8707" s="102">
        <v>0</v>
      </c>
      <c r="N8707" s="102"/>
      <c r="O8707" s="102"/>
      <c r="P8707" s="102">
        <f t="shared" si="3079"/>
        <v>0</v>
      </c>
      <c r="Q8707" s="102" t="str">
        <f t="shared" si="3080"/>
        <v>-</v>
      </c>
      <c r="R8707" s="35"/>
    </row>
    <row r="8708" spans="1:18" s="34" customFormat="1" ht="20.399999999999999" x14ac:dyDescent="0.3">
      <c r="A8708" s="43" t="s">
        <v>0</v>
      </c>
      <c r="B8708" s="43" t="s">
        <v>0</v>
      </c>
      <c r="C8708" s="43" t="s">
        <v>0</v>
      </c>
      <c r="D8708" s="49" t="s">
        <v>0</v>
      </c>
      <c r="E8708" s="49" t="s">
        <v>0</v>
      </c>
      <c r="F8708" s="49" t="s">
        <v>0</v>
      </c>
      <c r="G8708" s="49" t="s">
        <v>0</v>
      </c>
      <c r="H8708" s="21" t="s">
        <v>26</v>
      </c>
      <c r="I8708" s="112">
        <f>SUM(I8709,I8717,I8719)</f>
        <v>9681654</v>
      </c>
      <c r="J8708" s="112">
        <f>SUM(J8709,J8717,J8719)</f>
        <v>7072843</v>
      </c>
      <c r="K8708" s="112">
        <f>SUM(K8709,K8717,K8719)</f>
        <v>0</v>
      </c>
      <c r="L8708" s="112">
        <f t="shared" si="3077"/>
        <v>1808864</v>
      </c>
      <c r="M8708" s="112">
        <f>SUM(M8709,M8717,M8719)</f>
        <v>575008</v>
      </c>
      <c r="N8708" s="112">
        <f t="shared" ref="N8708:O8708" si="3089">SUM(N8709,N8717,N8719)</f>
        <v>617928</v>
      </c>
      <c r="O8708" s="112">
        <f t="shared" si="3089"/>
        <v>615928</v>
      </c>
      <c r="P8708" s="112">
        <f t="shared" si="3079"/>
        <v>1808864</v>
      </c>
      <c r="Q8708" s="112">
        <f t="shared" si="3080"/>
        <v>25.574779476937348</v>
      </c>
      <c r="R8708" s="35"/>
    </row>
    <row r="8709" spans="1:18" s="38" customFormat="1" x14ac:dyDescent="0.3">
      <c r="A8709" s="40">
        <v>35</v>
      </c>
      <c r="B8709" s="40" t="s">
        <v>154</v>
      </c>
      <c r="C8709" s="40" t="s">
        <v>1138</v>
      </c>
      <c r="D8709" s="40">
        <v>35020026</v>
      </c>
      <c r="E8709" s="52" t="s">
        <v>119</v>
      </c>
      <c r="F8709" s="52" t="s">
        <v>0</v>
      </c>
      <c r="G8709" s="52" t="s">
        <v>0</v>
      </c>
      <c r="H8709" s="16" t="s">
        <v>5</v>
      </c>
      <c r="I8709" s="104">
        <f>SUM(I8710,I8711)</f>
        <v>6739374</v>
      </c>
      <c r="J8709" s="104">
        <f>SUM(J8710,J8711)</f>
        <v>6209620</v>
      </c>
      <c r="K8709" s="104">
        <f>SUM(K8710,K8711)</f>
        <v>0</v>
      </c>
      <c r="L8709" s="104">
        <f t="shared" si="3077"/>
        <v>1578704</v>
      </c>
      <c r="M8709" s="104">
        <f>SUM(M8710,M8711)</f>
        <v>522848</v>
      </c>
      <c r="N8709" s="104">
        <f t="shared" ref="N8709:O8709" si="3090">SUM(N8710,N8711)</f>
        <v>527928</v>
      </c>
      <c r="O8709" s="104">
        <f t="shared" si="3090"/>
        <v>527928</v>
      </c>
      <c r="P8709" s="104">
        <f t="shared" si="3079"/>
        <v>1578704</v>
      </c>
      <c r="Q8709" s="104">
        <f t="shared" si="3080"/>
        <v>25.423520279823887</v>
      </c>
      <c r="R8709" s="35"/>
    </row>
    <row r="8710" spans="1:18" s="38" customFormat="1" x14ac:dyDescent="0.3">
      <c r="A8710" s="40">
        <v>35</v>
      </c>
      <c r="B8710" s="40" t="s">
        <v>154</v>
      </c>
      <c r="C8710" s="40" t="s">
        <v>1138</v>
      </c>
      <c r="D8710" s="40">
        <v>35020026</v>
      </c>
      <c r="E8710" s="88" t="s">
        <v>3015</v>
      </c>
      <c r="F8710" s="40"/>
      <c r="G8710" s="81" t="s">
        <v>3073</v>
      </c>
      <c r="H8710" s="36" t="s">
        <v>6</v>
      </c>
      <c r="I8710" s="102">
        <v>6067439</v>
      </c>
      <c r="J8710" s="102">
        <v>5564685</v>
      </c>
      <c r="K8710" s="102"/>
      <c r="L8710" s="102">
        <f t="shared" si="3077"/>
        <v>1422145</v>
      </c>
      <c r="M8710" s="102">
        <v>482145</v>
      </c>
      <c r="N8710" s="102">
        <v>470000</v>
      </c>
      <c r="O8710" s="102">
        <v>470000</v>
      </c>
      <c r="P8710" s="102">
        <f t="shared" si="3079"/>
        <v>1422145</v>
      </c>
      <c r="Q8710" s="102">
        <f t="shared" si="3080"/>
        <v>25.556612818155926</v>
      </c>
      <c r="R8710" s="35"/>
    </row>
    <row r="8711" spans="1:18" s="38" customFormat="1" x14ac:dyDescent="0.3">
      <c r="A8711" s="41">
        <v>35</v>
      </c>
      <c r="B8711" s="41" t="s">
        <v>154</v>
      </c>
      <c r="C8711" s="41" t="s">
        <v>1138</v>
      </c>
      <c r="D8711" s="41">
        <v>35020026</v>
      </c>
      <c r="E8711" s="41" t="s">
        <v>120</v>
      </c>
      <c r="F8711" s="40" t="s">
        <v>0</v>
      </c>
      <c r="G8711" s="81" t="s">
        <v>0</v>
      </c>
      <c r="H8711" s="16" t="s">
        <v>7</v>
      </c>
      <c r="I8711" s="104">
        <f>SUM(I8712:I8716)</f>
        <v>671935</v>
      </c>
      <c r="J8711" s="104">
        <f>SUM(J8712:J8716)</f>
        <v>644935</v>
      </c>
      <c r="K8711" s="104">
        <f>SUM(K8712:K8716)</f>
        <v>0</v>
      </c>
      <c r="L8711" s="104">
        <f t="shared" si="3077"/>
        <v>156559</v>
      </c>
      <c r="M8711" s="104">
        <f>SUM(M8712:M8716)</f>
        <v>40703</v>
      </c>
      <c r="N8711" s="104">
        <f t="shared" ref="N8711:O8711" si="3091">SUM(N8712:N8716)</f>
        <v>57928</v>
      </c>
      <c r="O8711" s="104">
        <f t="shared" si="3091"/>
        <v>57928</v>
      </c>
      <c r="P8711" s="104">
        <f t="shared" si="3079"/>
        <v>156559</v>
      </c>
      <c r="Q8711" s="104">
        <f t="shared" si="3080"/>
        <v>24.275159512198904</v>
      </c>
      <c r="R8711" s="35"/>
    </row>
    <row r="8712" spans="1:18" s="38" customFormat="1" x14ac:dyDescent="0.3">
      <c r="A8712" s="40">
        <v>35</v>
      </c>
      <c r="B8712" s="40" t="s">
        <v>154</v>
      </c>
      <c r="C8712" s="40" t="s">
        <v>1138</v>
      </c>
      <c r="D8712" s="40">
        <v>35020026</v>
      </c>
      <c r="E8712" s="88" t="s">
        <v>3016</v>
      </c>
      <c r="F8712" s="40" t="s">
        <v>2969</v>
      </c>
      <c r="G8712" s="81" t="s">
        <v>3073</v>
      </c>
      <c r="H8712" s="36" t="s">
        <v>9</v>
      </c>
      <c r="I8712" s="102">
        <v>99710</v>
      </c>
      <c r="J8712" s="102">
        <v>99710</v>
      </c>
      <c r="K8712" s="102"/>
      <c r="L8712" s="102">
        <f t="shared" si="3077"/>
        <v>58332</v>
      </c>
      <c r="M8712" s="102">
        <v>8476</v>
      </c>
      <c r="N8712" s="102">
        <v>24928</v>
      </c>
      <c r="O8712" s="102">
        <v>24928</v>
      </c>
      <c r="P8712" s="102">
        <f t="shared" si="3079"/>
        <v>58332</v>
      </c>
      <c r="Q8712" s="102">
        <f t="shared" si="3080"/>
        <v>58.50165479891686</v>
      </c>
      <c r="R8712" s="35"/>
    </row>
    <row r="8713" spans="1:18" s="38" customFormat="1" x14ac:dyDescent="0.3">
      <c r="A8713" s="40">
        <v>35</v>
      </c>
      <c r="B8713" s="40" t="s">
        <v>154</v>
      </c>
      <c r="C8713" s="40" t="s">
        <v>1138</v>
      </c>
      <c r="D8713" s="40">
        <v>35020026</v>
      </c>
      <c r="E8713" s="88" t="s">
        <v>3016</v>
      </c>
      <c r="F8713" s="40" t="s">
        <v>2970</v>
      </c>
      <c r="G8713" s="81" t="s">
        <v>3073</v>
      </c>
      <c r="H8713" s="36" t="s">
        <v>12</v>
      </c>
      <c r="I8713" s="102">
        <v>331071</v>
      </c>
      <c r="J8713" s="102">
        <v>331071</v>
      </c>
      <c r="K8713" s="102"/>
      <c r="L8713" s="102">
        <f t="shared" si="3077"/>
        <v>98227</v>
      </c>
      <c r="M8713" s="102">
        <v>32227</v>
      </c>
      <c r="N8713" s="102">
        <v>33000</v>
      </c>
      <c r="O8713" s="102">
        <v>33000</v>
      </c>
      <c r="P8713" s="102">
        <f t="shared" si="3079"/>
        <v>98227</v>
      </c>
      <c r="Q8713" s="102">
        <f t="shared" si="3080"/>
        <v>29.669466670291268</v>
      </c>
      <c r="R8713" s="35"/>
    </row>
    <row r="8714" spans="1:18" s="38" customFormat="1" x14ac:dyDescent="0.3">
      <c r="A8714" s="40">
        <v>35</v>
      </c>
      <c r="B8714" s="40" t="s">
        <v>154</v>
      </c>
      <c r="C8714" s="40" t="s">
        <v>1138</v>
      </c>
      <c r="D8714" s="40">
        <v>35020026</v>
      </c>
      <c r="E8714" s="88" t="s">
        <v>3016</v>
      </c>
      <c r="F8714" s="40" t="s">
        <v>2971</v>
      </c>
      <c r="G8714" s="81" t="s">
        <v>3073</v>
      </c>
      <c r="H8714" s="36" t="s">
        <v>10</v>
      </c>
      <c r="I8714" s="102">
        <v>76895</v>
      </c>
      <c r="J8714" s="102">
        <v>76895</v>
      </c>
      <c r="K8714" s="102"/>
      <c r="L8714" s="102">
        <f t="shared" si="3077"/>
        <v>0</v>
      </c>
      <c r="M8714" s="102">
        <v>0</v>
      </c>
      <c r="N8714" s="102"/>
      <c r="O8714" s="102"/>
      <c r="P8714" s="102">
        <f t="shared" si="3079"/>
        <v>0</v>
      </c>
      <c r="Q8714" s="102">
        <f t="shared" si="3080"/>
        <v>0</v>
      </c>
      <c r="R8714" s="35"/>
    </row>
    <row r="8715" spans="1:18" s="38" customFormat="1" x14ac:dyDescent="0.3">
      <c r="A8715" s="40">
        <v>35</v>
      </c>
      <c r="B8715" s="40" t="s">
        <v>154</v>
      </c>
      <c r="C8715" s="40" t="s">
        <v>1138</v>
      </c>
      <c r="D8715" s="40">
        <v>35020026</v>
      </c>
      <c r="E8715" s="88" t="s">
        <v>3016</v>
      </c>
      <c r="F8715" s="40" t="s">
        <v>2972</v>
      </c>
      <c r="G8715" s="81" t="s">
        <v>3073</v>
      </c>
      <c r="H8715" s="36" t="s">
        <v>8</v>
      </c>
      <c r="I8715" s="102">
        <v>80259</v>
      </c>
      <c r="J8715" s="102">
        <v>80259</v>
      </c>
      <c r="K8715" s="102"/>
      <c r="L8715" s="102">
        <f t="shared" si="3077"/>
        <v>0</v>
      </c>
      <c r="M8715" s="102">
        <v>0</v>
      </c>
      <c r="N8715" s="102"/>
      <c r="O8715" s="102"/>
      <c r="P8715" s="102">
        <f t="shared" si="3079"/>
        <v>0</v>
      </c>
      <c r="Q8715" s="102">
        <f t="shared" si="3080"/>
        <v>0</v>
      </c>
      <c r="R8715" s="35"/>
    </row>
    <row r="8716" spans="1:18" s="38" customFormat="1" x14ac:dyDescent="0.3">
      <c r="A8716" s="40">
        <v>35</v>
      </c>
      <c r="B8716" s="40" t="s">
        <v>154</v>
      </c>
      <c r="C8716" s="40" t="s">
        <v>1138</v>
      </c>
      <c r="D8716" s="40">
        <v>35020026</v>
      </c>
      <c r="E8716" s="88" t="s">
        <v>3016</v>
      </c>
      <c r="F8716" s="40" t="s">
        <v>2973</v>
      </c>
      <c r="G8716" s="81" t="s">
        <v>3073</v>
      </c>
      <c r="H8716" s="36" t="s">
        <v>11</v>
      </c>
      <c r="I8716" s="102">
        <v>84000</v>
      </c>
      <c r="J8716" s="102">
        <v>57000</v>
      </c>
      <c r="K8716" s="102"/>
      <c r="L8716" s="102">
        <f t="shared" si="3077"/>
        <v>0</v>
      </c>
      <c r="M8716" s="102">
        <v>0</v>
      </c>
      <c r="N8716" s="102"/>
      <c r="O8716" s="102"/>
      <c r="P8716" s="102">
        <f t="shared" si="3079"/>
        <v>0</v>
      </c>
      <c r="Q8716" s="102">
        <f t="shared" si="3080"/>
        <v>0</v>
      </c>
      <c r="R8716" s="35"/>
    </row>
    <row r="8717" spans="1:18" s="38" customFormat="1" x14ac:dyDescent="0.3">
      <c r="A8717" s="40">
        <v>35</v>
      </c>
      <c r="B8717" s="40" t="s">
        <v>154</v>
      </c>
      <c r="C8717" s="40" t="s">
        <v>1138</v>
      </c>
      <c r="D8717" s="40">
        <v>35020026</v>
      </c>
      <c r="E8717" s="52" t="s">
        <v>124</v>
      </c>
      <c r="F8717" s="52" t="s">
        <v>0</v>
      </c>
      <c r="G8717" s="52" t="s">
        <v>0</v>
      </c>
      <c r="H8717" s="16" t="s">
        <v>14</v>
      </c>
      <c r="I8717" s="104">
        <f>SUM(I8718)</f>
        <v>658888</v>
      </c>
      <c r="J8717" s="104">
        <f>SUM(J8718)</f>
        <v>605170</v>
      </c>
      <c r="K8717" s="104">
        <f>SUM(K8718)</f>
        <v>0</v>
      </c>
      <c r="L8717" s="104">
        <f t="shared" si="3077"/>
        <v>156626</v>
      </c>
      <c r="M8717" s="104">
        <f>SUM(M8718)</f>
        <v>50626</v>
      </c>
      <c r="N8717" s="104">
        <f t="shared" ref="N8717:O8717" si="3092">SUM(N8718)</f>
        <v>54000</v>
      </c>
      <c r="O8717" s="104">
        <f t="shared" si="3092"/>
        <v>52000</v>
      </c>
      <c r="P8717" s="104">
        <f t="shared" si="3079"/>
        <v>156626</v>
      </c>
      <c r="Q8717" s="104">
        <f t="shared" si="3080"/>
        <v>25.881322603565941</v>
      </c>
      <c r="R8717" s="35"/>
    </row>
    <row r="8718" spans="1:18" s="38" customFormat="1" x14ac:dyDescent="0.3">
      <c r="A8718" s="40">
        <v>35</v>
      </c>
      <c r="B8718" s="40" t="s">
        <v>154</v>
      </c>
      <c r="C8718" s="40" t="s">
        <v>1138</v>
      </c>
      <c r="D8718" s="40">
        <v>35020026</v>
      </c>
      <c r="E8718" s="88" t="s">
        <v>3017</v>
      </c>
      <c r="F8718" s="40"/>
      <c r="G8718" s="81" t="s">
        <v>3073</v>
      </c>
      <c r="H8718" s="36" t="s">
        <v>15</v>
      </c>
      <c r="I8718" s="102">
        <v>658888</v>
      </c>
      <c r="J8718" s="102">
        <v>605170</v>
      </c>
      <c r="K8718" s="102"/>
      <c r="L8718" s="102">
        <f t="shared" si="3077"/>
        <v>156626</v>
      </c>
      <c r="M8718" s="102">
        <v>50626</v>
      </c>
      <c r="N8718" s="102">
        <v>54000</v>
      </c>
      <c r="O8718" s="102">
        <v>52000</v>
      </c>
      <c r="P8718" s="102">
        <f t="shared" si="3079"/>
        <v>156626</v>
      </c>
      <c r="Q8718" s="102">
        <f t="shared" si="3080"/>
        <v>25.881322603565941</v>
      </c>
      <c r="R8718" s="35"/>
    </row>
    <row r="8719" spans="1:18" s="38" customFormat="1" x14ac:dyDescent="0.3">
      <c r="A8719" s="40">
        <v>35</v>
      </c>
      <c r="B8719" s="40" t="s">
        <v>154</v>
      </c>
      <c r="C8719" s="40" t="s">
        <v>1138</v>
      </c>
      <c r="D8719" s="40">
        <v>35020026</v>
      </c>
      <c r="E8719" s="52" t="s">
        <v>125</v>
      </c>
      <c r="F8719" s="52" t="s">
        <v>0</v>
      </c>
      <c r="G8719" s="52" t="s">
        <v>0</v>
      </c>
      <c r="H8719" s="16" t="s">
        <v>16</v>
      </c>
      <c r="I8719" s="104">
        <f>SUM(I8720:I8728)</f>
        <v>2283392</v>
      </c>
      <c r="J8719" s="104">
        <f>SUM(J8720:J8728)</f>
        <v>258053</v>
      </c>
      <c r="K8719" s="104">
        <f>SUM(K8720:K8728)</f>
        <v>0</v>
      </c>
      <c r="L8719" s="104">
        <f t="shared" si="3077"/>
        <v>73534</v>
      </c>
      <c r="M8719" s="104">
        <f>SUM(M8720:M8728)</f>
        <v>1534</v>
      </c>
      <c r="N8719" s="104">
        <f t="shared" ref="N8719:O8719" si="3093">SUM(N8720:N8728)</f>
        <v>36000</v>
      </c>
      <c r="O8719" s="104">
        <f t="shared" si="3093"/>
        <v>36000</v>
      </c>
      <c r="P8719" s="104">
        <f t="shared" si="3079"/>
        <v>73534</v>
      </c>
      <c r="Q8719" s="104">
        <f t="shared" si="3080"/>
        <v>28.495696620461686</v>
      </c>
      <c r="R8719" s="35"/>
    </row>
    <row r="8720" spans="1:18" s="38" customFormat="1" x14ac:dyDescent="0.3">
      <c r="A8720" s="40">
        <v>35</v>
      </c>
      <c r="B8720" s="40" t="s">
        <v>154</v>
      </c>
      <c r="C8720" s="40" t="s">
        <v>1138</v>
      </c>
      <c r="D8720" s="40">
        <v>35020026</v>
      </c>
      <c r="E8720" s="88" t="s">
        <v>3018</v>
      </c>
      <c r="F8720" s="40"/>
      <c r="G8720" s="81" t="s">
        <v>3073</v>
      </c>
      <c r="H8720" s="36" t="s">
        <v>17</v>
      </c>
      <c r="I8720" s="102">
        <v>100000</v>
      </c>
      <c r="J8720" s="102">
        <v>0</v>
      </c>
      <c r="K8720" s="102"/>
      <c r="L8720" s="102">
        <f t="shared" si="3077"/>
        <v>0</v>
      </c>
      <c r="M8720" s="102">
        <v>0</v>
      </c>
      <c r="N8720" s="102"/>
      <c r="O8720" s="102"/>
      <c r="P8720" s="102">
        <f t="shared" si="3079"/>
        <v>0</v>
      </c>
      <c r="Q8720" s="102" t="str">
        <f t="shared" si="3080"/>
        <v>-</v>
      </c>
      <c r="R8720" s="35"/>
    </row>
    <row r="8721" spans="1:18" s="38" customFormat="1" x14ac:dyDescent="0.3">
      <c r="A8721" s="40">
        <v>35</v>
      </c>
      <c r="B8721" s="40" t="s">
        <v>154</v>
      </c>
      <c r="C8721" s="40" t="s">
        <v>1138</v>
      </c>
      <c r="D8721" s="40">
        <v>35020026</v>
      </c>
      <c r="E8721" s="88" t="s">
        <v>3031</v>
      </c>
      <c r="F8721" s="40"/>
      <c r="G8721" s="81" t="s">
        <v>3073</v>
      </c>
      <c r="H8721" s="36" t="s">
        <v>18</v>
      </c>
      <c r="I8721" s="102">
        <v>360000</v>
      </c>
      <c r="J8721" s="102">
        <v>110000</v>
      </c>
      <c r="K8721" s="102"/>
      <c r="L8721" s="102">
        <f t="shared" si="3077"/>
        <v>20000</v>
      </c>
      <c r="M8721" s="102">
        <v>0</v>
      </c>
      <c r="N8721" s="102">
        <v>10000</v>
      </c>
      <c r="O8721" s="102">
        <v>10000</v>
      </c>
      <c r="P8721" s="102">
        <f t="shared" si="3079"/>
        <v>20000</v>
      </c>
      <c r="Q8721" s="102">
        <f t="shared" si="3080"/>
        <v>18.181818181818183</v>
      </c>
      <c r="R8721" s="35"/>
    </row>
    <row r="8722" spans="1:18" s="38" customFormat="1" x14ac:dyDescent="0.3">
      <c r="A8722" s="40">
        <v>35</v>
      </c>
      <c r="B8722" s="40" t="s">
        <v>154</v>
      </c>
      <c r="C8722" s="40" t="s">
        <v>1138</v>
      </c>
      <c r="D8722" s="40">
        <v>35020026</v>
      </c>
      <c r="E8722" s="88" t="s">
        <v>3032</v>
      </c>
      <c r="F8722" s="40"/>
      <c r="G8722" s="81" t="s">
        <v>3073</v>
      </c>
      <c r="H8722" s="36" t="s">
        <v>19</v>
      </c>
      <c r="I8722" s="102">
        <v>150000</v>
      </c>
      <c r="J8722" s="102">
        <v>60000</v>
      </c>
      <c r="K8722" s="102"/>
      <c r="L8722" s="102">
        <f t="shared" si="3077"/>
        <v>20000</v>
      </c>
      <c r="M8722" s="102">
        <v>0</v>
      </c>
      <c r="N8722" s="102">
        <v>10000</v>
      </c>
      <c r="O8722" s="102">
        <v>10000</v>
      </c>
      <c r="P8722" s="102">
        <f t="shared" si="3079"/>
        <v>20000</v>
      </c>
      <c r="Q8722" s="102">
        <f t="shared" si="3080"/>
        <v>33.333333333333329</v>
      </c>
      <c r="R8722" s="35"/>
    </row>
    <row r="8723" spans="1:18" s="38" customFormat="1" x14ac:dyDescent="0.3">
      <c r="A8723" s="40">
        <v>35</v>
      </c>
      <c r="B8723" s="40" t="s">
        <v>154</v>
      </c>
      <c r="C8723" s="40" t="s">
        <v>1138</v>
      </c>
      <c r="D8723" s="40">
        <v>35020026</v>
      </c>
      <c r="E8723" s="88" t="s">
        <v>3026</v>
      </c>
      <c r="F8723" s="40"/>
      <c r="G8723" s="81" t="s">
        <v>3073</v>
      </c>
      <c r="H8723" s="36" t="s">
        <v>20</v>
      </c>
      <c r="I8723" s="102">
        <v>520000</v>
      </c>
      <c r="J8723" s="102">
        <v>0</v>
      </c>
      <c r="K8723" s="102"/>
      <c r="L8723" s="102">
        <f t="shared" si="3077"/>
        <v>0</v>
      </c>
      <c r="M8723" s="102">
        <v>0</v>
      </c>
      <c r="N8723" s="102"/>
      <c r="O8723" s="102"/>
      <c r="P8723" s="102">
        <f t="shared" si="3079"/>
        <v>0</v>
      </c>
      <c r="Q8723" s="102" t="str">
        <f t="shared" si="3080"/>
        <v>-</v>
      </c>
      <c r="R8723" s="35"/>
    </row>
    <row r="8724" spans="1:18" s="38" customFormat="1" x14ac:dyDescent="0.3">
      <c r="A8724" s="40">
        <v>35</v>
      </c>
      <c r="B8724" s="40" t="s">
        <v>154</v>
      </c>
      <c r="C8724" s="40" t="s">
        <v>1138</v>
      </c>
      <c r="D8724" s="40">
        <v>35020026</v>
      </c>
      <c r="E8724" s="88" t="s">
        <v>3033</v>
      </c>
      <c r="F8724" s="40"/>
      <c r="G8724" s="81" t="s">
        <v>3073</v>
      </c>
      <c r="H8724" s="36" t="s">
        <v>21</v>
      </c>
      <c r="I8724" s="102">
        <v>20000</v>
      </c>
      <c r="J8724" s="102">
        <v>0</v>
      </c>
      <c r="K8724" s="102"/>
      <c r="L8724" s="102">
        <f t="shared" si="3077"/>
        <v>0</v>
      </c>
      <c r="M8724" s="102">
        <v>0</v>
      </c>
      <c r="N8724" s="102"/>
      <c r="O8724" s="102"/>
      <c r="P8724" s="102">
        <f t="shared" si="3079"/>
        <v>0</v>
      </c>
      <c r="Q8724" s="102" t="str">
        <f t="shared" si="3080"/>
        <v>-</v>
      </c>
      <c r="R8724" s="35"/>
    </row>
    <row r="8725" spans="1:18" s="38" customFormat="1" x14ac:dyDescent="0.3">
      <c r="A8725" s="40">
        <v>35</v>
      </c>
      <c r="B8725" s="40" t="s">
        <v>154</v>
      </c>
      <c r="C8725" s="40" t="s">
        <v>1138</v>
      </c>
      <c r="D8725" s="40">
        <v>35020026</v>
      </c>
      <c r="E8725" s="88" t="s">
        <v>3034</v>
      </c>
      <c r="F8725" s="40"/>
      <c r="G8725" s="81" t="s">
        <v>3073</v>
      </c>
      <c r="H8725" s="36" t="s">
        <v>22</v>
      </c>
      <c r="I8725" s="102">
        <v>15000</v>
      </c>
      <c r="J8725" s="102">
        <v>0</v>
      </c>
      <c r="K8725" s="102"/>
      <c r="L8725" s="102">
        <f t="shared" si="3077"/>
        <v>0</v>
      </c>
      <c r="M8725" s="102">
        <v>0</v>
      </c>
      <c r="N8725" s="102"/>
      <c r="O8725" s="102"/>
      <c r="P8725" s="102">
        <f t="shared" si="3079"/>
        <v>0</v>
      </c>
      <c r="Q8725" s="102" t="str">
        <f t="shared" si="3080"/>
        <v>-</v>
      </c>
      <c r="R8725" s="35"/>
    </row>
    <row r="8726" spans="1:18" s="38" customFormat="1" x14ac:dyDescent="0.3">
      <c r="A8726" s="40">
        <v>35</v>
      </c>
      <c r="B8726" s="40" t="s">
        <v>154</v>
      </c>
      <c r="C8726" s="40" t="s">
        <v>1138</v>
      </c>
      <c r="D8726" s="40">
        <v>35020026</v>
      </c>
      <c r="E8726" s="88" t="s">
        <v>3035</v>
      </c>
      <c r="F8726" s="40"/>
      <c r="G8726" s="81" t="s">
        <v>3073</v>
      </c>
      <c r="H8726" s="36" t="s">
        <v>23</v>
      </c>
      <c r="I8726" s="102">
        <v>260000</v>
      </c>
      <c r="J8726" s="102">
        <v>60000</v>
      </c>
      <c r="K8726" s="102"/>
      <c r="L8726" s="102">
        <f t="shared" si="3077"/>
        <v>20000</v>
      </c>
      <c r="M8726" s="102">
        <v>0</v>
      </c>
      <c r="N8726" s="102">
        <v>10000</v>
      </c>
      <c r="O8726" s="102">
        <v>10000</v>
      </c>
      <c r="P8726" s="102">
        <f t="shared" si="3079"/>
        <v>20000</v>
      </c>
      <c r="Q8726" s="102">
        <f t="shared" si="3080"/>
        <v>33.333333333333329</v>
      </c>
      <c r="R8726" s="35"/>
    </row>
    <row r="8727" spans="1:18" s="38" customFormat="1" x14ac:dyDescent="0.3">
      <c r="A8727" s="40">
        <v>35</v>
      </c>
      <c r="B8727" s="40" t="s">
        <v>154</v>
      </c>
      <c r="C8727" s="40" t="s">
        <v>1138</v>
      </c>
      <c r="D8727" s="40">
        <v>35020026</v>
      </c>
      <c r="E8727" s="88" t="s">
        <v>3036</v>
      </c>
      <c r="F8727" s="40"/>
      <c r="G8727" s="81" t="s">
        <v>3073</v>
      </c>
      <c r="H8727" s="36" t="s">
        <v>24</v>
      </c>
      <c r="I8727" s="102">
        <v>10000</v>
      </c>
      <c r="J8727" s="102">
        <v>0</v>
      </c>
      <c r="K8727" s="102"/>
      <c r="L8727" s="102">
        <f t="shared" si="3077"/>
        <v>0</v>
      </c>
      <c r="M8727" s="102">
        <v>0</v>
      </c>
      <c r="N8727" s="102"/>
      <c r="O8727" s="102"/>
      <c r="P8727" s="102">
        <f t="shared" si="3079"/>
        <v>0</v>
      </c>
      <c r="Q8727" s="102" t="str">
        <f t="shared" si="3080"/>
        <v>-</v>
      </c>
      <c r="R8727" s="35"/>
    </row>
    <row r="8728" spans="1:18" s="38" customFormat="1" x14ac:dyDescent="0.3">
      <c r="A8728" s="41">
        <v>35</v>
      </c>
      <c r="B8728" s="41" t="s">
        <v>154</v>
      </c>
      <c r="C8728" s="41" t="s">
        <v>1138</v>
      </c>
      <c r="D8728" s="41">
        <v>35020026</v>
      </c>
      <c r="E8728" s="41" t="s">
        <v>127</v>
      </c>
      <c r="F8728" s="40" t="s">
        <v>0</v>
      </c>
      <c r="G8728" s="81" t="s">
        <v>0</v>
      </c>
      <c r="H8728" s="16" t="s">
        <v>25</v>
      </c>
      <c r="I8728" s="104">
        <f>SUM(I8729:I8731)</f>
        <v>848392</v>
      </c>
      <c r="J8728" s="104">
        <f>SUM(J8729:J8731)</f>
        <v>28053</v>
      </c>
      <c r="K8728" s="104">
        <f>SUM(K8729:K8731)</f>
        <v>0</v>
      </c>
      <c r="L8728" s="104">
        <f t="shared" si="3077"/>
        <v>13534</v>
      </c>
      <c r="M8728" s="104">
        <f>SUM(M8729:M8731)</f>
        <v>1534</v>
      </c>
      <c r="N8728" s="104">
        <f t="shared" ref="N8728:O8728" si="3094">SUM(N8729:N8731)</f>
        <v>6000</v>
      </c>
      <c r="O8728" s="104">
        <f t="shared" si="3094"/>
        <v>6000</v>
      </c>
      <c r="P8728" s="104">
        <f t="shared" si="3079"/>
        <v>13534</v>
      </c>
      <c r="Q8728" s="104">
        <f t="shared" si="3080"/>
        <v>48.244394538908494</v>
      </c>
      <c r="R8728" s="35"/>
    </row>
    <row r="8729" spans="1:18" s="38" customFormat="1" x14ac:dyDescent="0.3">
      <c r="A8729" s="40">
        <v>35</v>
      </c>
      <c r="B8729" s="40" t="s">
        <v>154</v>
      </c>
      <c r="C8729" s="40" t="s">
        <v>1138</v>
      </c>
      <c r="D8729" s="40">
        <v>35020026</v>
      </c>
      <c r="E8729" s="88" t="s">
        <v>3019</v>
      </c>
      <c r="F8729" s="40"/>
      <c r="G8729" s="81" t="s">
        <v>3073</v>
      </c>
      <c r="H8729" s="36" t="s">
        <v>25</v>
      </c>
      <c r="I8729" s="102">
        <v>758339</v>
      </c>
      <c r="J8729" s="102">
        <v>0</v>
      </c>
      <c r="K8729" s="102"/>
      <c r="L8729" s="102">
        <f t="shared" si="3077"/>
        <v>0</v>
      </c>
      <c r="M8729" s="102">
        <v>0</v>
      </c>
      <c r="N8729" s="102"/>
      <c r="O8729" s="102"/>
      <c r="P8729" s="102">
        <f t="shared" si="3079"/>
        <v>0</v>
      </c>
      <c r="Q8729" s="102" t="str">
        <f t="shared" si="3080"/>
        <v>-</v>
      </c>
      <c r="R8729" s="35"/>
    </row>
    <row r="8730" spans="1:18" s="38" customFormat="1" x14ac:dyDescent="0.3">
      <c r="A8730" s="40">
        <v>35</v>
      </c>
      <c r="B8730" s="40" t="s">
        <v>154</v>
      </c>
      <c r="C8730" s="40" t="s">
        <v>1138</v>
      </c>
      <c r="D8730" s="40">
        <v>35020026</v>
      </c>
      <c r="E8730" s="88" t="s">
        <v>3019</v>
      </c>
      <c r="F8730" s="40" t="s">
        <v>2974</v>
      </c>
      <c r="G8730" s="81" t="s">
        <v>3073</v>
      </c>
      <c r="H8730" s="36" t="s">
        <v>135</v>
      </c>
      <c r="I8730" s="102">
        <v>55682</v>
      </c>
      <c r="J8730" s="102">
        <v>14182</v>
      </c>
      <c r="K8730" s="102"/>
      <c r="L8730" s="102">
        <f t="shared" si="3077"/>
        <v>7534</v>
      </c>
      <c r="M8730" s="102">
        <v>1534</v>
      </c>
      <c r="N8730" s="102">
        <v>3000</v>
      </c>
      <c r="O8730" s="102">
        <v>3000</v>
      </c>
      <c r="P8730" s="102">
        <f t="shared" si="3079"/>
        <v>7534</v>
      </c>
      <c r="Q8730" s="102">
        <f t="shared" si="3080"/>
        <v>53.123677901565372</v>
      </c>
      <c r="R8730" s="35"/>
    </row>
    <row r="8731" spans="1:18" s="38" customFormat="1" ht="20.399999999999999" x14ac:dyDescent="0.3">
      <c r="A8731" s="40">
        <v>35</v>
      </c>
      <c r="B8731" s="40" t="s">
        <v>154</v>
      </c>
      <c r="C8731" s="40" t="s">
        <v>1138</v>
      </c>
      <c r="D8731" s="40">
        <v>35020026</v>
      </c>
      <c r="E8731" s="88" t="s">
        <v>3019</v>
      </c>
      <c r="F8731" s="40" t="s">
        <v>2975</v>
      </c>
      <c r="G8731" s="81" t="s">
        <v>3073</v>
      </c>
      <c r="H8731" s="36" t="s">
        <v>141</v>
      </c>
      <c r="I8731" s="102">
        <v>34371</v>
      </c>
      <c r="J8731" s="102">
        <v>13871</v>
      </c>
      <c r="K8731" s="102"/>
      <c r="L8731" s="102">
        <f t="shared" si="3077"/>
        <v>6000</v>
      </c>
      <c r="M8731" s="102">
        <v>0</v>
      </c>
      <c r="N8731" s="102">
        <v>3000</v>
      </c>
      <c r="O8731" s="102">
        <v>3000</v>
      </c>
      <c r="P8731" s="102">
        <f t="shared" si="3079"/>
        <v>6000</v>
      </c>
      <c r="Q8731" s="102">
        <f t="shared" si="3080"/>
        <v>43.25571335880614</v>
      </c>
      <c r="R8731" s="35"/>
    </row>
    <row r="8732" spans="1:18" s="34" customFormat="1" ht="20.399999999999999" x14ac:dyDescent="0.3">
      <c r="A8732" s="43" t="s">
        <v>0</v>
      </c>
      <c r="B8732" s="43" t="s">
        <v>0</v>
      </c>
      <c r="C8732" s="43" t="s">
        <v>0</v>
      </c>
      <c r="D8732" s="49" t="s">
        <v>0</v>
      </c>
      <c r="E8732" s="49" t="s">
        <v>0</v>
      </c>
      <c r="F8732" s="49" t="s">
        <v>0</v>
      </c>
      <c r="G8732" s="49" t="s">
        <v>0</v>
      </c>
      <c r="H8732" s="21" t="s">
        <v>35</v>
      </c>
      <c r="I8732" s="112">
        <f>SUM(I8733)</f>
        <v>30000</v>
      </c>
      <c r="J8732" s="112">
        <f>SUM(J8733)</f>
        <v>0</v>
      </c>
      <c r="K8732" s="112">
        <f>SUM(K8733)</f>
        <v>0</v>
      </c>
      <c r="L8732" s="112">
        <f t="shared" si="3077"/>
        <v>0</v>
      </c>
      <c r="M8732" s="112">
        <f>SUM(M8733)</f>
        <v>0</v>
      </c>
      <c r="N8732" s="112">
        <f t="shared" ref="N8732:O8732" si="3095">SUM(N8733)</f>
        <v>0</v>
      </c>
      <c r="O8732" s="112">
        <f t="shared" si="3095"/>
        <v>0</v>
      </c>
      <c r="P8732" s="112">
        <f t="shared" si="3079"/>
        <v>0</v>
      </c>
      <c r="Q8732" s="112" t="str">
        <f t="shared" si="3080"/>
        <v>-</v>
      </c>
      <c r="R8732" s="35"/>
    </row>
    <row r="8733" spans="1:18" s="38" customFormat="1" x14ac:dyDescent="0.3">
      <c r="A8733" s="40">
        <v>35</v>
      </c>
      <c r="B8733" s="40" t="s">
        <v>154</v>
      </c>
      <c r="C8733" s="40" t="s">
        <v>1138</v>
      </c>
      <c r="D8733" s="40">
        <v>35020026</v>
      </c>
      <c r="E8733" s="52" t="s">
        <v>142</v>
      </c>
      <c r="F8733" s="52" t="s">
        <v>0</v>
      </c>
      <c r="G8733" s="52" t="s">
        <v>0</v>
      </c>
      <c r="H8733" s="16" t="s">
        <v>27</v>
      </c>
      <c r="I8733" s="104">
        <f>SUM(I8734:I8736)</f>
        <v>30000</v>
      </c>
      <c r="J8733" s="104">
        <f>SUM(J8734:J8736)</f>
        <v>0</v>
      </c>
      <c r="K8733" s="104">
        <f>SUM(K8734:K8736)</f>
        <v>0</v>
      </c>
      <c r="L8733" s="104">
        <f t="shared" si="3077"/>
        <v>0</v>
      </c>
      <c r="M8733" s="104">
        <f>SUM(M8734:M8736)</f>
        <v>0</v>
      </c>
      <c r="N8733" s="104">
        <f t="shared" ref="N8733:O8733" si="3096">SUM(N8734:N8736)</f>
        <v>0</v>
      </c>
      <c r="O8733" s="104">
        <f t="shared" si="3096"/>
        <v>0</v>
      </c>
      <c r="P8733" s="104">
        <f t="shared" si="3079"/>
        <v>0</v>
      </c>
      <c r="Q8733" s="104" t="str">
        <f t="shared" si="3080"/>
        <v>-</v>
      </c>
      <c r="R8733" s="35"/>
    </row>
    <row r="8734" spans="1:18" s="38" customFormat="1" x14ac:dyDescent="0.3">
      <c r="A8734" s="40">
        <v>35</v>
      </c>
      <c r="B8734" s="40" t="s">
        <v>154</v>
      </c>
      <c r="C8734" s="40" t="s">
        <v>1138</v>
      </c>
      <c r="D8734" s="40">
        <v>35020026</v>
      </c>
      <c r="E8734" s="88" t="s">
        <v>3023</v>
      </c>
      <c r="F8734" s="40"/>
      <c r="G8734" s="81" t="s">
        <v>3073</v>
      </c>
      <c r="H8734" s="36" t="s">
        <v>29</v>
      </c>
      <c r="I8734" s="102">
        <v>10000</v>
      </c>
      <c r="J8734" s="102">
        <v>0</v>
      </c>
      <c r="K8734" s="102"/>
      <c r="L8734" s="102">
        <f t="shared" si="3077"/>
        <v>0</v>
      </c>
      <c r="M8734" s="102">
        <v>0</v>
      </c>
      <c r="N8734" s="102"/>
      <c r="O8734" s="102"/>
      <c r="P8734" s="102">
        <f t="shared" si="3079"/>
        <v>0</v>
      </c>
      <c r="Q8734" s="102" t="str">
        <f t="shared" si="3080"/>
        <v>-</v>
      </c>
      <c r="R8734" s="35"/>
    </row>
    <row r="8735" spans="1:18" s="38" customFormat="1" x14ac:dyDescent="0.3">
      <c r="A8735" s="40">
        <v>35</v>
      </c>
      <c r="B8735" s="40" t="s">
        <v>154</v>
      </c>
      <c r="C8735" s="40" t="s">
        <v>1138</v>
      </c>
      <c r="D8735" s="40">
        <v>35020026</v>
      </c>
      <c r="E8735" s="88" t="s">
        <v>3020</v>
      </c>
      <c r="F8735" s="40"/>
      <c r="G8735" s="81" t="s">
        <v>3073</v>
      </c>
      <c r="H8735" s="36" t="s">
        <v>30</v>
      </c>
      <c r="I8735" s="102">
        <v>10000</v>
      </c>
      <c r="J8735" s="102">
        <v>0</v>
      </c>
      <c r="K8735" s="102"/>
      <c r="L8735" s="102">
        <f t="shared" si="3077"/>
        <v>0</v>
      </c>
      <c r="M8735" s="102">
        <v>0</v>
      </c>
      <c r="N8735" s="102"/>
      <c r="O8735" s="102"/>
      <c r="P8735" s="102">
        <f t="shared" si="3079"/>
        <v>0</v>
      </c>
      <c r="Q8735" s="102" t="str">
        <f t="shared" si="3080"/>
        <v>-</v>
      </c>
      <c r="R8735" s="35"/>
    </row>
    <row r="8736" spans="1:18" s="38" customFormat="1" x14ac:dyDescent="0.3">
      <c r="A8736" s="40">
        <v>35</v>
      </c>
      <c r="B8736" s="40" t="s">
        <v>154</v>
      </c>
      <c r="C8736" s="40" t="s">
        <v>1138</v>
      </c>
      <c r="D8736" s="40">
        <v>35020026</v>
      </c>
      <c r="E8736" s="88" t="s">
        <v>3021</v>
      </c>
      <c r="F8736" s="40"/>
      <c r="G8736" s="81" t="s">
        <v>3073</v>
      </c>
      <c r="H8736" s="36" t="s">
        <v>34</v>
      </c>
      <c r="I8736" s="102">
        <v>10000</v>
      </c>
      <c r="J8736" s="102">
        <v>0</v>
      </c>
      <c r="K8736" s="102"/>
      <c r="L8736" s="102">
        <f t="shared" ref="L8736:L8799" si="3097">SUM(M8736:O8736)</f>
        <v>0</v>
      </c>
      <c r="M8736" s="102">
        <v>0</v>
      </c>
      <c r="N8736" s="102"/>
      <c r="O8736" s="102"/>
      <c r="P8736" s="102">
        <f t="shared" si="3079"/>
        <v>0</v>
      </c>
      <c r="Q8736" s="102" t="str">
        <f t="shared" si="3080"/>
        <v>-</v>
      </c>
      <c r="R8736" s="35"/>
    </row>
    <row r="8737" spans="1:18" s="34" customFormat="1" ht="20.399999999999999" x14ac:dyDescent="0.3">
      <c r="A8737" s="43" t="s">
        <v>0</v>
      </c>
      <c r="B8737" s="43" t="s">
        <v>0</v>
      </c>
      <c r="C8737" s="43" t="s">
        <v>0</v>
      </c>
      <c r="D8737" s="49" t="s">
        <v>0</v>
      </c>
      <c r="E8737" s="49" t="s">
        <v>0</v>
      </c>
      <c r="F8737" s="49" t="s">
        <v>0</v>
      </c>
      <c r="G8737" s="49" t="s">
        <v>0</v>
      </c>
      <c r="H8737" s="21" t="s">
        <v>53</v>
      </c>
      <c r="I8737" s="112">
        <f>SUM(I8738)</f>
        <v>350000</v>
      </c>
      <c r="J8737" s="112">
        <f>SUM(J8738)</f>
        <v>0</v>
      </c>
      <c r="K8737" s="112">
        <f>SUM(K8738)</f>
        <v>0</v>
      </c>
      <c r="L8737" s="112">
        <f t="shared" si="3097"/>
        <v>0</v>
      </c>
      <c r="M8737" s="112">
        <f>SUM(M8738)</f>
        <v>0</v>
      </c>
      <c r="N8737" s="112">
        <f t="shared" ref="N8737:O8737" si="3098">SUM(N8738)</f>
        <v>0</v>
      </c>
      <c r="O8737" s="112">
        <f t="shared" si="3098"/>
        <v>0</v>
      </c>
      <c r="P8737" s="112">
        <f t="shared" ref="P8737:P8799" si="3099">K8737+L8737</f>
        <v>0</v>
      </c>
      <c r="Q8737" s="112" t="str">
        <f t="shared" si="3080"/>
        <v>-</v>
      </c>
      <c r="R8737" s="35"/>
    </row>
    <row r="8738" spans="1:18" s="38" customFormat="1" x14ac:dyDescent="0.3">
      <c r="A8738" s="40">
        <v>35</v>
      </c>
      <c r="B8738" s="40" t="s">
        <v>154</v>
      </c>
      <c r="C8738" s="40" t="s">
        <v>1138</v>
      </c>
      <c r="D8738" s="40">
        <v>35020026</v>
      </c>
      <c r="E8738" s="52" t="s">
        <v>149</v>
      </c>
      <c r="F8738" s="52" t="s">
        <v>0</v>
      </c>
      <c r="G8738" s="52" t="s">
        <v>0</v>
      </c>
      <c r="H8738" s="16" t="s">
        <v>46</v>
      </c>
      <c r="I8738" s="104">
        <f>SUM(I8739:I8741)</f>
        <v>350000</v>
      </c>
      <c r="J8738" s="104">
        <f>SUM(J8739:J8741)</f>
        <v>0</v>
      </c>
      <c r="K8738" s="104">
        <f>SUM(K8739:K8741)</f>
        <v>0</v>
      </c>
      <c r="L8738" s="104">
        <f t="shared" si="3097"/>
        <v>0</v>
      </c>
      <c r="M8738" s="104">
        <f>SUM(M8739:M8741)</f>
        <v>0</v>
      </c>
      <c r="N8738" s="104">
        <f t="shared" ref="N8738:O8738" si="3100">SUM(N8739:N8741)</f>
        <v>0</v>
      </c>
      <c r="O8738" s="104">
        <f t="shared" si="3100"/>
        <v>0</v>
      </c>
      <c r="P8738" s="104">
        <f t="shared" si="3099"/>
        <v>0</v>
      </c>
      <c r="Q8738" s="104" t="str">
        <f t="shared" si="3080"/>
        <v>-</v>
      </c>
      <c r="R8738" s="35"/>
    </row>
    <row r="8739" spans="1:18" s="38" customFormat="1" x14ac:dyDescent="0.3">
      <c r="A8739" s="40">
        <v>35</v>
      </c>
      <c r="B8739" s="40" t="s">
        <v>154</v>
      </c>
      <c r="C8739" s="40" t="s">
        <v>1138</v>
      </c>
      <c r="D8739" s="40">
        <v>35020026</v>
      </c>
      <c r="E8739" s="88" t="s">
        <v>3022</v>
      </c>
      <c r="F8739" s="40"/>
      <c r="G8739" s="81" t="s">
        <v>3073</v>
      </c>
      <c r="H8739" s="36" t="s">
        <v>49</v>
      </c>
      <c r="I8739" s="102">
        <v>300000</v>
      </c>
      <c r="J8739" s="102">
        <v>0</v>
      </c>
      <c r="K8739" s="102"/>
      <c r="L8739" s="102">
        <f t="shared" si="3097"/>
        <v>0</v>
      </c>
      <c r="M8739" s="102">
        <v>0</v>
      </c>
      <c r="N8739" s="102"/>
      <c r="O8739" s="102"/>
      <c r="P8739" s="102">
        <f t="shared" si="3099"/>
        <v>0</v>
      </c>
      <c r="Q8739" s="102" t="str">
        <f t="shared" si="3080"/>
        <v>-</v>
      </c>
      <c r="R8739" s="35"/>
    </row>
    <row r="8740" spans="1:18" s="38" customFormat="1" x14ac:dyDescent="0.3">
      <c r="A8740" s="40">
        <v>35</v>
      </c>
      <c r="B8740" s="40" t="s">
        <v>154</v>
      </c>
      <c r="C8740" s="40" t="s">
        <v>1138</v>
      </c>
      <c r="D8740" s="40">
        <v>35020026</v>
      </c>
      <c r="E8740" s="88" t="s">
        <v>3025</v>
      </c>
      <c r="F8740" s="40"/>
      <c r="G8740" s="81" t="s">
        <v>3073</v>
      </c>
      <c r="H8740" s="36" t="s">
        <v>51</v>
      </c>
      <c r="I8740" s="102">
        <v>10000</v>
      </c>
      <c r="J8740" s="102">
        <v>0</v>
      </c>
      <c r="K8740" s="102"/>
      <c r="L8740" s="102">
        <f t="shared" si="3097"/>
        <v>0</v>
      </c>
      <c r="M8740" s="102">
        <v>0</v>
      </c>
      <c r="N8740" s="102"/>
      <c r="O8740" s="102"/>
      <c r="P8740" s="102">
        <f t="shared" si="3099"/>
        <v>0</v>
      </c>
      <c r="Q8740" s="102" t="str">
        <f t="shared" si="3080"/>
        <v>-</v>
      </c>
      <c r="R8740" s="35"/>
    </row>
    <row r="8741" spans="1:18" s="38" customFormat="1" x14ac:dyDescent="0.3">
      <c r="A8741" s="40">
        <v>35</v>
      </c>
      <c r="B8741" s="40" t="s">
        <v>154</v>
      </c>
      <c r="C8741" s="40" t="s">
        <v>1138</v>
      </c>
      <c r="D8741" s="40">
        <v>35020026</v>
      </c>
      <c r="E8741" s="88" t="s">
        <v>3037</v>
      </c>
      <c r="F8741" s="40"/>
      <c r="G8741" s="81" t="s">
        <v>3073</v>
      </c>
      <c r="H8741" s="36" t="s">
        <v>52</v>
      </c>
      <c r="I8741" s="102">
        <v>40000</v>
      </c>
      <c r="J8741" s="102">
        <v>0</v>
      </c>
      <c r="K8741" s="102"/>
      <c r="L8741" s="102">
        <f t="shared" si="3097"/>
        <v>0</v>
      </c>
      <c r="M8741" s="102">
        <v>0</v>
      </c>
      <c r="N8741" s="102"/>
      <c r="O8741" s="102"/>
      <c r="P8741" s="102">
        <f t="shared" si="3099"/>
        <v>0</v>
      </c>
      <c r="Q8741" s="102" t="str">
        <f t="shared" si="3080"/>
        <v>-</v>
      </c>
      <c r="R8741" s="35"/>
    </row>
    <row r="8742" spans="1:18" s="34" customFormat="1" x14ac:dyDescent="0.3">
      <c r="A8742" s="49" t="s">
        <v>0</v>
      </c>
      <c r="B8742" s="49" t="s">
        <v>0</v>
      </c>
      <c r="C8742" s="49" t="s">
        <v>0</v>
      </c>
      <c r="D8742" s="49" t="s">
        <v>0</v>
      </c>
      <c r="E8742" s="49" t="s">
        <v>0</v>
      </c>
      <c r="F8742" s="49" t="s">
        <v>0</v>
      </c>
      <c r="G8742" s="49" t="s">
        <v>0</v>
      </c>
      <c r="H8742" s="21" t="s">
        <v>2040</v>
      </c>
      <c r="I8742" s="112">
        <f>SUM(I8708,I8732,I8737)</f>
        <v>10061654</v>
      </c>
      <c r="J8742" s="112">
        <f>SUM(J8708,J8732,J8737)</f>
        <v>7072843</v>
      </c>
      <c r="K8742" s="112">
        <f>SUM(K8708,K8732,K8737)</f>
        <v>0</v>
      </c>
      <c r="L8742" s="112">
        <f t="shared" si="3097"/>
        <v>1808864</v>
      </c>
      <c r="M8742" s="112">
        <f>SUM(M8708,M8732,M8737)</f>
        <v>575008</v>
      </c>
      <c r="N8742" s="112">
        <f t="shared" ref="N8742:O8742" si="3101">SUM(N8708,N8732,N8737)</f>
        <v>617928</v>
      </c>
      <c r="O8742" s="112">
        <f t="shared" si="3101"/>
        <v>615928</v>
      </c>
      <c r="P8742" s="112">
        <f t="shared" si="3099"/>
        <v>1808864</v>
      </c>
      <c r="Q8742" s="112">
        <f t="shared" si="3080"/>
        <v>25.574779476937348</v>
      </c>
      <c r="R8742" s="35"/>
    </row>
    <row r="8743" spans="1:18" s="38" customFormat="1" ht="15" thickBot="1" x14ac:dyDescent="0.35">
      <c r="A8743" s="81" t="s">
        <v>0</v>
      </c>
      <c r="B8743" s="81" t="s">
        <v>0</v>
      </c>
      <c r="C8743" s="81" t="s">
        <v>0</v>
      </c>
      <c r="D8743" s="81" t="s">
        <v>0</v>
      </c>
      <c r="E8743" s="81" t="s">
        <v>0</v>
      </c>
      <c r="F8743" s="81" t="s">
        <v>0</v>
      </c>
      <c r="G8743" s="81" t="s">
        <v>0</v>
      </c>
      <c r="H8743" s="16" t="s">
        <v>152</v>
      </c>
      <c r="I8743" s="104">
        <v>169</v>
      </c>
      <c r="J8743" s="104">
        <v>169</v>
      </c>
      <c r="K8743" s="104"/>
      <c r="L8743" s="104"/>
      <c r="M8743" s="104"/>
      <c r="N8743" s="104"/>
      <c r="O8743" s="104"/>
      <c r="P8743" s="104"/>
      <c r="Q8743" s="104"/>
      <c r="R8743" s="35"/>
    </row>
    <row r="8744" spans="1:18" s="34" customFormat="1" ht="31.2" thickBot="1" x14ac:dyDescent="0.35">
      <c r="A8744" s="127" t="s">
        <v>0</v>
      </c>
      <c r="B8744" s="127" t="s">
        <v>0</v>
      </c>
      <c r="C8744" s="127" t="s">
        <v>0</v>
      </c>
      <c r="D8744" s="127" t="s">
        <v>0</v>
      </c>
      <c r="E8744" s="127" t="s">
        <v>0</v>
      </c>
      <c r="F8744" s="127" t="s">
        <v>0</v>
      </c>
      <c r="G8744" s="127" t="s">
        <v>0</v>
      </c>
      <c r="H8744" s="29" t="s">
        <v>63</v>
      </c>
      <c r="I8744" s="124" t="s">
        <v>3013</v>
      </c>
      <c r="J8744" s="124" t="s">
        <v>2</v>
      </c>
      <c r="K8744" s="124" t="s">
        <v>3097</v>
      </c>
      <c r="L8744" s="124" t="s">
        <v>3097</v>
      </c>
      <c r="M8744" s="124" t="s">
        <v>3098</v>
      </c>
      <c r="N8744" s="124" t="s">
        <v>3099</v>
      </c>
      <c r="O8744" s="124" t="s">
        <v>3100</v>
      </c>
      <c r="P8744" s="124" t="s">
        <v>3097</v>
      </c>
      <c r="Q8744" s="126" t="s">
        <v>3101</v>
      </c>
      <c r="R8744" s="35"/>
    </row>
    <row r="8745" spans="1:18" s="38" customFormat="1" x14ac:dyDescent="0.3">
      <c r="A8745" s="128"/>
      <c r="B8745" s="128"/>
      <c r="C8745" s="128"/>
      <c r="D8745" s="128"/>
      <c r="E8745" s="128"/>
      <c r="F8745" s="128"/>
      <c r="G8745" s="128"/>
      <c r="H8745" s="10" t="s">
        <v>0</v>
      </c>
      <c r="I8745" s="103">
        <v>1</v>
      </c>
      <c r="J8745" s="103">
        <v>2</v>
      </c>
      <c r="K8745" s="103">
        <v>3</v>
      </c>
      <c r="L8745" s="103" t="s">
        <v>3</v>
      </c>
      <c r="M8745" s="103">
        <v>5</v>
      </c>
      <c r="N8745" s="103">
        <v>6</v>
      </c>
      <c r="O8745" s="103">
        <v>7</v>
      </c>
      <c r="P8745" s="103" t="s">
        <v>3102</v>
      </c>
      <c r="Q8745" s="103">
        <v>9</v>
      </c>
      <c r="R8745" s="35"/>
    </row>
    <row r="8746" spans="1:18" s="38" customFormat="1" x14ac:dyDescent="0.3">
      <c r="A8746" s="128"/>
      <c r="B8746" s="128"/>
      <c r="C8746" s="128"/>
      <c r="D8746" s="128"/>
      <c r="E8746" s="128"/>
      <c r="F8746" s="128"/>
      <c r="G8746" s="128"/>
      <c r="H8746" s="11" t="s">
        <v>101</v>
      </c>
      <c r="I8746" s="105">
        <f>SUM(I8742)</f>
        <v>10061654</v>
      </c>
      <c r="J8746" s="105">
        <f>SUM(J8742)</f>
        <v>7072843</v>
      </c>
      <c r="K8746" s="105">
        <f>SUM(K8742)</f>
        <v>0</v>
      </c>
      <c r="L8746" s="105">
        <f t="shared" si="3097"/>
        <v>1808864</v>
      </c>
      <c r="M8746" s="105">
        <f>SUM(M8742)</f>
        <v>575008</v>
      </c>
      <c r="N8746" s="105">
        <f t="shared" ref="N8746:O8746" si="3102">SUM(N8742)</f>
        <v>617928</v>
      </c>
      <c r="O8746" s="105">
        <f t="shared" si="3102"/>
        <v>615928</v>
      </c>
      <c r="P8746" s="105">
        <f t="shared" si="3099"/>
        <v>1808864</v>
      </c>
      <c r="Q8746" s="105">
        <f t="shared" ref="Q8746:Q8799" si="3103">IF(J8746=0,"-",P8746/J8746*100)</f>
        <v>25.574779476937348</v>
      </c>
      <c r="R8746" s="35"/>
    </row>
    <row r="8747" spans="1:18" s="38" customFormat="1" x14ac:dyDescent="0.3">
      <c r="A8747" s="128"/>
      <c r="B8747" s="128"/>
      <c r="C8747" s="128"/>
      <c r="D8747" s="128"/>
      <c r="E8747" s="128"/>
      <c r="F8747" s="128"/>
      <c r="G8747" s="128"/>
      <c r="H8747" s="12" t="s">
        <v>62</v>
      </c>
      <c r="I8747" s="105">
        <f>SUM(I8746)</f>
        <v>10061654</v>
      </c>
      <c r="J8747" s="105">
        <f>SUM(J8746)</f>
        <v>7072843</v>
      </c>
      <c r="K8747" s="105">
        <f>SUM(K8746)</f>
        <v>0</v>
      </c>
      <c r="L8747" s="105">
        <f t="shared" si="3097"/>
        <v>1808864</v>
      </c>
      <c r="M8747" s="105">
        <f>SUM(M8746)</f>
        <v>575008</v>
      </c>
      <c r="N8747" s="105">
        <f t="shared" ref="N8747:O8747" si="3104">SUM(N8746)</f>
        <v>617928</v>
      </c>
      <c r="O8747" s="105">
        <f t="shared" si="3104"/>
        <v>615928</v>
      </c>
      <c r="P8747" s="105">
        <f t="shared" si="3099"/>
        <v>1808864</v>
      </c>
      <c r="Q8747" s="105">
        <f t="shared" si="3103"/>
        <v>25.574779476937348</v>
      </c>
      <c r="R8747" s="35"/>
    </row>
    <row r="8748" spans="1:18" s="38" customFormat="1" x14ac:dyDescent="0.3">
      <c r="A8748" s="129"/>
      <c r="B8748" s="129"/>
      <c r="C8748" s="129"/>
      <c r="D8748" s="129"/>
      <c r="E8748" s="129"/>
      <c r="F8748" s="129"/>
      <c r="G8748" s="129"/>
      <c r="I8748" s="100"/>
      <c r="J8748" s="100"/>
      <c r="K8748" s="100"/>
      <c r="L8748" s="100"/>
      <c r="M8748" s="100"/>
      <c r="N8748" s="100"/>
      <c r="O8748" s="100"/>
      <c r="P8748" s="100"/>
      <c r="Q8748" s="100"/>
      <c r="R8748" s="35"/>
    </row>
    <row r="8749" spans="1:18" s="38" customFormat="1" ht="15" thickBot="1" x14ac:dyDescent="0.35">
      <c r="A8749" s="81" t="s">
        <v>0</v>
      </c>
      <c r="B8749" s="81" t="s">
        <v>0</v>
      </c>
      <c r="C8749" s="81" t="s">
        <v>0</v>
      </c>
      <c r="D8749" s="81" t="s">
        <v>0</v>
      </c>
      <c r="E8749" s="81" t="s">
        <v>0</v>
      </c>
      <c r="F8749" s="81" t="s">
        <v>0</v>
      </c>
      <c r="G8749" s="81" t="s">
        <v>0</v>
      </c>
      <c r="H8749" s="37" t="s">
        <v>0</v>
      </c>
      <c r="I8749" s="106"/>
      <c r="J8749" s="106"/>
      <c r="K8749" s="106"/>
      <c r="L8749" s="106"/>
      <c r="M8749" s="106"/>
      <c r="N8749" s="106"/>
      <c r="O8749" s="106"/>
      <c r="P8749" s="106"/>
      <c r="Q8749" s="106"/>
      <c r="R8749" s="35"/>
    </row>
    <row r="8750" spans="1:18" s="34" customFormat="1" ht="31.2" thickBot="1" x14ac:dyDescent="0.35">
      <c r="A8750" s="45" t="s">
        <v>112</v>
      </c>
      <c r="B8750" s="45" t="s">
        <v>113</v>
      </c>
      <c r="C8750" s="45" t="s">
        <v>114</v>
      </c>
      <c r="D8750" s="46" t="s">
        <v>0</v>
      </c>
      <c r="E8750" s="45" t="s">
        <v>3014</v>
      </c>
      <c r="F8750" s="45" t="s">
        <v>115</v>
      </c>
      <c r="G8750" s="45" t="s">
        <v>116</v>
      </c>
      <c r="H8750" s="29" t="s">
        <v>1</v>
      </c>
      <c r="I8750" s="124" t="s">
        <v>3013</v>
      </c>
      <c r="J8750" s="124" t="s">
        <v>2</v>
      </c>
      <c r="K8750" s="124" t="s">
        <v>3097</v>
      </c>
      <c r="L8750" s="124" t="s">
        <v>3097</v>
      </c>
      <c r="M8750" s="124" t="s">
        <v>3098</v>
      </c>
      <c r="N8750" s="124" t="s">
        <v>3099</v>
      </c>
      <c r="O8750" s="124" t="s">
        <v>3100</v>
      </c>
      <c r="P8750" s="124" t="s">
        <v>3097</v>
      </c>
      <c r="Q8750" s="126" t="s">
        <v>3101</v>
      </c>
      <c r="R8750" s="35"/>
    </row>
    <row r="8751" spans="1:18" s="38" customFormat="1" x14ac:dyDescent="0.3">
      <c r="A8751" s="50" t="s">
        <v>0</v>
      </c>
      <c r="B8751" s="50" t="s">
        <v>0</v>
      </c>
      <c r="C8751" s="50" t="s">
        <v>0</v>
      </c>
      <c r="D8751" s="51" t="s">
        <v>0</v>
      </c>
      <c r="E8751" s="51" t="s">
        <v>0</v>
      </c>
      <c r="F8751" s="86" t="s">
        <v>0</v>
      </c>
      <c r="G8751" s="87" t="s">
        <v>0</v>
      </c>
      <c r="H8751" s="8" t="s">
        <v>0</v>
      </c>
      <c r="I8751" s="103">
        <v>1</v>
      </c>
      <c r="J8751" s="103">
        <v>2</v>
      </c>
      <c r="K8751" s="103">
        <v>3</v>
      </c>
      <c r="L8751" s="103" t="s">
        <v>3</v>
      </c>
      <c r="M8751" s="103">
        <v>5</v>
      </c>
      <c r="N8751" s="103">
        <v>6</v>
      </c>
      <c r="O8751" s="103">
        <v>7</v>
      </c>
      <c r="P8751" s="103" t="s">
        <v>3102</v>
      </c>
      <c r="Q8751" s="103">
        <v>9</v>
      </c>
      <c r="R8751" s="35"/>
    </row>
    <row r="8752" spans="1:18" s="38" customFormat="1" x14ac:dyDescent="0.3">
      <c r="A8752" s="41">
        <v>35</v>
      </c>
      <c r="B8752" s="41" t="s">
        <v>154</v>
      </c>
      <c r="C8752" s="40" t="s">
        <v>1149</v>
      </c>
      <c r="D8752" s="40">
        <v>35020027</v>
      </c>
      <c r="E8752" s="52" t="s">
        <v>0</v>
      </c>
      <c r="F8752" s="52" t="s">
        <v>0</v>
      </c>
      <c r="G8752" s="52" t="s">
        <v>0</v>
      </c>
      <c r="H8752" s="16" t="s">
        <v>2041</v>
      </c>
      <c r="I8752" s="102"/>
      <c r="J8752" s="102"/>
      <c r="K8752" s="102"/>
      <c r="L8752" s="102">
        <f t="shared" si="3097"/>
        <v>0</v>
      </c>
      <c r="M8752" s="102">
        <v>0</v>
      </c>
      <c r="N8752" s="102"/>
      <c r="O8752" s="102"/>
      <c r="P8752" s="102">
        <f t="shared" si="3099"/>
        <v>0</v>
      </c>
      <c r="Q8752" s="102" t="str">
        <f t="shared" si="3103"/>
        <v>-</v>
      </c>
      <c r="R8752" s="35"/>
    </row>
    <row r="8753" spans="1:18" s="34" customFormat="1" ht="20.399999999999999" x14ac:dyDescent="0.3">
      <c r="A8753" s="43" t="s">
        <v>0</v>
      </c>
      <c r="B8753" s="43" t="s">
        <v>0</v>
      </c>
      <c r="C8753" s="43" t="s">
        <v>0</v>
      </c>
      <c r="D8753" s="49" t="s">
        <v>0</v>
      </c>
      <c r="E8753" s="49" t="s">
        <v>0</v>
      </c>
      <c r="F8753" s="49" t="s">
        <v>0</v>
      </c>
      <c r="G8753" s="49" t="s">
        <v>0</v>
      </c>
      <c r="H8753" s="21" t="s">
        <v>26</v>
      </c>
      <c r="I8753" s="112">
        <f>SUM(I8754,I8762,I8764)</f>
        <v>1652703</v>
      </c>
      <c r="J8753" s="112">
        <f>SUM(J8754,J8762,J8764)</f>
        <v>1280503</v>
      </c>
      <c r="K8753" s="112">
        <f>SUM(K8754,K8762,K8764)</f>
        <v>0</v>
      </c>
      <c r="L8753" s="112">
        <f t="shared" si="3097"/>
        <v>366256</v>
      </c>
      <c r="M8753" s="112">
        <f>SUM(M8754,M8762,M8764)</f>
        <v>116256</v>
      </c>
      <c r="N8753" s="112">
        <f t="shared" ref="N8753:O8753" si="3105">SUM(N8754,N8762,N8764)</f>
        <v>126000</v>
      </c>
      <c r="O8753" s="112">
        <f t="shared" si="3105"/>
        <v>124000</v>
      </c>
      <c r="P8753" s="112">
        <f t="shared" si="3099"/>
        <v>366256</v>
      </c>
      <c r="Q8753" s="112">
        <f t="shared" si="3103"/>
        <v>28.602510107356249</v>
      </c>
      <c r="R8753" s="35"/>
    </row>
    <row r="8754" spans="1:18" s="38" customFormat="1" x14ac:dyDescent="0.3">
      <c r="A8754" s="40">
        <v>35</v>
      </c>
      <c r="B8754" s="40" t="s">
        <v>154</v>
      </c>
      <c r="C8754" s="40" t="s">
        <v>1149</v>
      </c>
      <c r="D8754" s="40">
        <v>35020027</v>
      </c>
      <c r="E8754" s="52" t="s">
        <v>119</v>
      </c>
      <c r="F8754" s="52" t="s">
        <v>0</v>
      </c>
      <c r="G8754" s="52" t="s">
        <v>0</v>
      </c>
      <c r="H8754" s="16" t="s">
        <v>5</v>
      </c>
      <c r="I8754" s="104">
        <f>SUM(I8755,I8756)</f>
        <v>1122823</v>
      </c>
      <c r="J8754" s="104">
        <f>SUM(J8755,J8756)</f>
        <v>1102823</v>
      </c>
      <c r="K8754" s="104">
        <f>SUM(K8755,K8756)</f>
        <v>0</v>
      </c>
      <c r="L8754" s="104">
        <f t="shared" si="3097"/>
        <v>315677</v>
      </c>
      <c r="M8754" s="104">
        <f>SUM(M8755,M8756)</f>
        <v>105677</v>
      </c>
      <c r="N8754" s="104">
        <f t="shared" ref="N8754:O8754" si="3106">SUM(N8755,N8756)</f>
        <v>105000</v>
      </c>
      <c r="O8754" s="104">
        <f t="shared" si="3106"/>
        <v>105000</v>
      </c>
      <c r="P8754" s="104">
        <f t="shared" si="3099"/>
        <v>315677</v>
      </c>
      <c r="Q8754" s="104">
        <f t="shared" si="3103"/>
        <v>28.624448347558946</v>
      </c>
      <c r="R8754" s="35"/>
    </row>
    <row r="8755" spans="1:18" s="38" customFormat="1" x14ac:dyDescent="0.3">
      <c r="A8755" s="40">
        <v>35</v>
      </c>
      <c r="B8755" s="40" t="s">
        <v>154</v>
      </c>
      <c r="C8755" s="40" t="s">
        <v>1149</v>
      </c>
      <c r="D8755" s="40">
        <v>35020027</v>
      </c>
      <c r="E8755" s="88" t="s">
        <v>3015</v>
      </c>
      <c r="F8755" s="40"/>
      <c r="G8755" s="81" t="s">
        <v>3073</v>
      </c>
      <c r="H8755" s="36" t="s">
        <v>6</v>
      </c>
      <c r="I8755" s="102">
        <v>1031927</v>
      </c>
      <c r="J8755" s="102">
        <v>1011927</v>
      </c>
      <c r="K8755" s="102"/>
      <c r="L8755" s="102">
        <f t="shared" si="3097"/>
        <v>291780</v>
      </c>
      <c r="M8755" s="102">
        <v>97780</v>
      </c>
      <c r="N8755" s="102">
        <v>97000</v>
      </c>
      <c r="O8755" s="102">
        <v>97000</v>
      </c>
      <c r="P8755" s="102">
        <f t="shared" si="3099"/>
        <v>291780</v>
      </c>
      <c r="Q8755" s="102">
        <f t="shared" si="3103"/>
        <v>28.834095740107735</v>
      </c>
      <c r="R8755" s="35"/>
    </row>
    <row r="8756" spans="1:18" s="38" customFormat="1" x14ac:dyDescent="0.3">
      <c r="A8756" s="41">
        <v>35</v>
      </c>
      <c r="B8756" s="41" t="s">
        <v>154</v>
      </c>
      <c r="C8756" s="41" t="s">
        <v>1149</v>
      </c>
      <c r="D8756" s="41">
        <v>35020027</v>
      </c>
      <c r="E8756" s="41" t="s">
        <v>120</v>
      </c>
      <c r="F8756" s="40" t="s">
        <v>0</v>
      </c>
      <c r="G8756" s="81" t="s">
        <v>0</v>
      </c>
      <c r="H8756" s="16" t="s">
        <v>7</v>
      </c>
      <c r="I8756" s="104">
        <f>SUM(I8757:I8761)</f>
        <v>90896</v>
      </c>
      <c r="J8756" s="104">
        <f>SUM(J8757:J8761)</f>
        <v>90896</v>
      </c>
      <c r="K8756" s="104">
        <f>SUM(K8757:K8761)</f>
        <v>0</v>
      </c>
      <c r="L8756" s="104">
        <f t="shared" si="3097"/>
        <v>23897</v>
      </c>
      <c r="M8756" s="104">
        <f>SUM(M8757:M8761)</f>
        <v>7897</v>
      </c>
      <c r="N8756" s="104">
        <f t="shared" ref="N8756:O8756" si="3107">SUM(N8757:N8761)</f>
        <v>8000</v>
      </c>
      <c r="O8756" s="104">
        <f t="shared" si="3107"/>
        <v>8000</v>
      </c>
      <c r="P8756" s="104">
        <f t="shared" si="3099"/>
        <v>23897</v>
      </c>
      <c r="Q8756" s="104">
        <f t="shared" si="3103"/>
        <v>26.290485829959515</v>
      </c>
      <c r="R8756" s="35"/>
    </row>
    <row r="8757" spans="1:18" s="38" customFormat="1" x14ac:dyDescent="0.3">
      <c r="A8757" s="40">
        <v>35</v>
      </c>
      <c r="B8757" s="40" t="s">
        <v>154</v>
      </c>
      <c r="C8757" s="40" t="s">
        <v>1149</v>
      </c>
      <c r="D8757" s="40">
        <v>35020027</v>
      </c>
      <c r="E8757" s="88" t="s">
        <v>3016</v>
      </c>
      <c r="F8757" s="40" t="s">
        <v>2976</v>
      </c>
      <c r="G8757" s="81" t="s">
        <v>3073</v>
      </c>
      <c r="H8757" s="36" t="s">
        <v>9</v>
      </c>
      <c r="I8757" s="102">
        <v>13992</v>
      </c>
      <c r="J8757" s="102">
        <v>13992</v>
      </c>
      <c r="K8757" s="102"/>
      <c r="L8757" s="102">
        <f t="shared" si="3097"/>
        <v>4914</v>
      </c>
      <c r="M8757" s="102">
        <v>1714</v>
      </c>
      <c r="N8757" s="102">
        <v>1600</v>
      </c>
      <c r="O8757" s="102">
        <v>1600</v>
      </c>
      <c r="P8757" s="102">
        <f t="shared" si="3099"/>
        <v>4914</v>
      </c>
      <c r="Q8757" s="102">
        <f t="shared" si="3103"/>
        <v>35.120068610634647</v>
      </c>
      <c r="R8757" s="35"/>
    </row>
    <row r="8758" spans="1:18" s="38" customFormat="1" x14ac:dyDescent="0.3">
      <c r="A8758" s="40">
        <v>35</v>
      </c>
      <c r="B8758" s="40" t="s">
        <v>154</v>
      </c>
      <c r="C8758" s="40" t="s">
        <v>1149</v>
      </c>
      <c r="D8758" s="40">
        <v>35020027</v>
      </c>
      <c r="E8758" s="88" t="s">
        <v>3016</v>
      </c>
      <c r="F8758" s="40" t="s">
        <v>2977</v>
      </c>
      <c r="G8758" s="81" t="s">
        <v>3073</v>
      </c>
      <c r="H8758" s="36" t="s">
        <v>12</v>
      </c>
      <c r="I8758" s="102">
        <v>46476</v>
      </c>
      <c r="J8758" s="102">
        <v>46476</v>
      </c>
      <c r="K8758" s="102"/>
      <c r="L8758" s="102">
        <f t="shared" si="3097"/>
        <v>18983</v>
      </c>
      <c r="M8758" s="102">
        <v>6183</v>
      </c>
      <c r="N8758" s="102">
        <v>6400</v>
      </c>
      <c r="O8758" s="102">
        <v>6400</v>
      </c>
      <c r="P8758" s="102">
        <f t="shared" si="3099"/>
        <v>18983</v>
      </c>
      <c r="Q8758" s="102">
        <f t="shared" si="3103"/>
        <v>40.844737068594547</v>
      </c>
      <c r="R8758" s="35"/>
    </row>
    <row r="8759" spans="1:18" s="38" customFormat="1" x14ac:dyDescent="0.3">
      <c r="A8759" s="40">
        <v>35</v>
      </c>
      <c r="B8759" s="40" t="s">
        <v>154</v>
      </c>
      <c r="C8759" s="40" t="s">
        <v>1149</v>
      </c>
      <c r="D8759" s="40">
        <v>35020027</v>
      </c>
      <c r="E8759" s="88" t="s">
        <v>3016</v>
      </c>
      <c r="F8759" s="40" t="s">
        <v>2978</v>
      </c>
      <c r="G8759" s="81" t="s">
        <v>3073</v>
      </c>
      <c r="H8759" s="36" t="s">
        <v>10</v>
      </c>
      <c r="I8759" s="102">
        <v>11908</v>
      </c>
      <c r="J8759" s="102">
        <v>11908</v>
      </c>
      <c r="K8759" s="102"/>
      <c r="L8759" s="102">
        <f t="shared" si="3097"/>
        <v>0</v>
      </c>
      <c r="M8759" s="102">
        <v>0</v>
      </c>
      <c r="N8759" s="102"/>
      <c r="O8759" s="102"/>
      <c r="P8759" s="102">
        <f t="shared" si="3099"/>
        <v>0</v>
      </c>
      <c r="Q8759" s="102">
        <f t="shared" si="3103"/>
        <v>0</v>
      </c>
      <c r="R8759" s="35"/>
    </row>
    <row r="8760" spans="1:18" s="38" customFormat="1" x14ac:dyDescent="0.3">
      <c r="A8760" s="40">
        <v>35</v>
      </c>
      <c r="B8760" s="40" t="s">
        <v>154</v>
      </c>
      <c r="C8760" s="40" t="s">
        <v>1149</v>
      </c>
      <c r="D8760" s="40">
        <v>35020027</v>
      </c>
      <c r="E8760" s="88" t="s">
        <v>3016</v>
      </c>
      <c r="F8760" s="40" t="s">
        <v>2979</v>
      </c>
      <c r="G8760" s="81" t="s">
        <v>3073</v>
      </c>
      <c r="H8760" s="36" t="s">
        <v>8</v>
      </c>
      <c r="I8760" s="102">
        <v>9700</v>
      </c>
      <c r="J8760" s="102">
        <v>9700</v>
      </c>
      <c r="K8760" s="102"/>
      <c r="L8760" s="102">
        <f t="shared" si="3097"/>
        <v>0</v>
      </c>
      <c r="M8760" s="102">
        <v>0</v>
      </c>
      <c r="N8760" s="102"/>
      <c r="O8760" s="102"/>
      <c r="P8760" s="102">
        <f t="shared" si="3099"/>
        <v>0</v>
      </c>
      <c r="Q8760" s="102">
        <f t="shared" si="3103"/>
        <v>0</v>
      </c>
      <c r="R8760" s="35"/>
    </row>
    <row r="8761" spans="1:18" s="38" customFormat="1" x14ac:dyDescent="0.3">
      <c r="A8761" s="40">
        <v>35</v>
      </c>
      <c r="B8761" s="40" t="s">
        <v>154</v>
      </c>
      <c r="C8761" s="40" t="s">
        <v>1149</v>
      </c>
      <c r="D8761" s="40">
        <v>35020027</v>
      </c>
      <c r="E8761" s="88" t="s">
        <v>3016</v>
      </c>
      <c r="F8761" s="40" t="s">
        <v>2980</v>
      </c>
      <c r="G8761" s="81" t="s">
        <v>3073</v>
      </c>
      <c r="H8761" s="36" t="s">
        <v>11</v>
      </c>
      <c r="I8761" s="102">
        <v>8820</v>
      </c>
      <c r="J8761" s="102">
        <v>8820</v>
      </c>
      <c r="K8761" s="102"/>
      <c r="L8761" s="102">
        <f t="shared" si="3097"/>
        <v>0</v>
      </c>
      <c r="M8761" s="102">
        <v>0</v>
      </c>
      <c r="N8761" s="102"/>
      <c r="O8761" s="102"/>
      <c r="P8761" s="102">
        <f t="shared" si="3099"/>
        <v>0</v>
      </c>
      <c r="Q8761" s="102">
        <f t="shared" si="3103"/>
        <v>0</v>
      </c>
      <c r="R8761" s="35"/>
    </row>
    <row r="8762" spans="1:18" s="38" customFormat="1" x14ac:dyDescent="0.3">
      <c r="A8762" s="40">
        <v>35</v>
      </c>
      <c r="B8762" s="40" t="s">
        <v>154</v>
      </c>
      <c r="C8762" s="40" t="s">
        <v>1149</v>
      </c>
      <c r="D8762" s="40">
        <v>35020027</v>
      </c>
      <c r="E8762" s="52" t="s">
        <v>124</v>
      </c>
      <c r="F8762" s="52" t="s">
        <v>0</v>
      </c>
      <c r="G8762" s="52" t="s">
        <v>0</v>
      </c>
      <c r="H8762" s="16" t="s">
        <v>14</v>
      </c>
      <c r="I8762" s="104">
        <f>SUM(I8763)</f>
        <v>114100</v>
      </c>
      <c r="J8762" s="104">
        <f>SUM(J8763)</f>
        <v>112000</v>
      </c>
      <c r="K8762" s="104">
        <f>SUM(K8763)</f>
        <v>0</v>
      </c>
      <c r="L8762" s="104">
        <f t="shared" si="3097"/>
        <v>34268</v>
      </c>
      <c r="M8762" s="104">
        <f>SUM(M8763)</f>
        <v>10268</v>
      </c>
      <c r="N8762" s="104">
        <f t="shared" ref="N8762:O8762" si="3108">SUM(N8763)</f>
        <v>13000</v>
      </c>
      <c r="O8762" s="104">
        <f t="shared" si="3108"/>
        <v>11000</v>
      </c>
      <c r="P8762" s="104">
        <f t="shared" si="3099"/>
        <v>34268</v>
      </c>
      <c r="Q8762" s="104">
        <f t="shared" si="3103"/>
        <v>30.596428571428568</v>
      </c>
      <c r="R8762" s="35"/>
    </row>
    <row r="8763" spans="1:18" s="38" customFormat="1" x14ac:dyDescent="0.3">
      <c r="A8763" s="40">
        <v>35</v>
      </c>
      <c r="B8763" s="40" t="s">
        <v>154</v>
      </c>
      <c r="C8763" s="40" t="s">
        <v>1149</v>
      </c>
      <c r="D8763" s="40">
        <v>35020027</v>
      </c>
      <c r="E8763" s="88" t="s">
        <v>3017</v>
      </c>
      <c r="F8763" s="40"/>
      <c r="G8763" s="81" t="s">
        <v>3073</v>
      </c>
      <c r="H8763" s="36" t="s">
        <v>15</v>
      </c>
      <c r="I8763" s="102">
        <v>114100</v>
      </c>
      <c r="J8763" s="102">
        <v>112000</v>
      </c>
      <c r="K8763" s="102"/>
      <c r="L8763" s="102">
        <f t="shared" si="3097"/>
        <v>34268</v>
      </c>
      <c r="M8763" s="102">
        <v>10268</v>
      </c>
      <c r="N8763" s="102">
        <v>13000</v>
      </c>
      <c r="O8763" s="102">
        <v>11000</v>
      </c>
      <c r="P8763" s="102">
        <f t="shared" si="3099"/>
        <v>34268</v>
      </c>
      <c r="Q8763" s="102">
        <f t="shared" si="3103"/>
        <v>30.596428571428568</v>
      </c>
      <c r="R8763" s="35"/>
    </row>
    <row r="8764" spans="1:18" s="38" customFormat="1" x14ac:dyDescent="0.3">
      <c r="A8764" s="40">
        <v>35</v>
      </c>
      <c r="B8764" s="40" t="s">
        <v>154</v>
      </c>
      <c r="C8764" s="40" t="s">
        <v>1149</v>
      </c>
      <c r="D8764" s="40">
        <v>35020027</v>
      </c>
      <c r="E8764" s="52" t="s">
        <v>125</v>
      </c>
      <c r="F8764" s="52" t="s">
        <v>0</v>
      </c>
      <c r="G8764" s="52" t="s">
        <v>0</v>
      </c>
      <c r="H8764" s="16" t="s">
        <v>16</v>
      </c>
      <c r="I8764" s="104">
        <f>SUM(I8765:I8773)</f>
        <v>415780</v>
      </c>
      <c r="J8764" s="104">
        <f>SUM(J8765:J8773)</f>
        <v>65680</v>
      </c>
      <c r="K8764" s="104">
        <f>SUM(K8765:K8773)</f>
        <v>0</v>
      </c>
      <c r="L8764" s="104">
        <f t="shared" si="3097"/>
        <v>16311</v>
      </c>
      <c r="M8764" s="104">
        <f>SUM(M8765:M8773)</f>
        <v>311</v>
      </c>
      <c r="N8764" s="104">
        <f t="shared" ref="N8764:O8764" si="3109">SUM(N8765:N8773)</f>
        <v>8000</v>
      </c>
      <c r="O8764" s="104">
        <f t="shared" si="3109"/>
        <v>8000</v>
      </c>
      <c r="P8764" s="104">
        <f t="shared" si="3099"/>
        <v>16311</v>
      </c>
      <c r="Q8764" s="104">
        <f t="shared" si="3103"/>
        <v>24.834043848964676</v>
      </c>
      <c r="R8764" s="35"/>
    </row>
    <row r="8765" spans="1:18" s="38" customFormat="1" x14ac:dyDescent="0.3">
      <c r="A8765" s="40">
        <v>35</v>
      </c>
      <c r="B8765" s="40" t="s">
        <v>154</v>
      </c>
      <c r="C8765" s="40" t="s">
        <v>1149</v>
      </c>
      <c r="D8765" s="40">
        <v>35020027</v>
      </c>
      <c r="E8765" s="88" t="s">
        <v>3018</v>
      </c>
      <c r="F8765" s="40"/>
      <c r="G8765" s="81" t="s">
        <v>3073</v>
      </c>
      <c r="H8765" s="36" t="s">
        <v>17</v>
      </c>
      <c r="I8765" s="102">
        <v>25000</v>
      </c>
      <c r="J8765" s="102">
        <v>0</v>
      </c>
      <c r="K8765" s="102"/>
      <c r="L8765" s="102">
        <f t="shared" si="3097"/>
        <v>0</v>
      </c>
      <c r="M8765" s="102">
        <v>0</v>
      </c>
      <c r="N8765" s="102"/>
      <c r="O8765" s="102"/>
      <c r="P8765" s="102">
        <f t="shared" si="3099"/>
        <v>0</v>
      </c>
      <c r="Q8765" s="102" t="str">
        <f t="shared" si="3103"/>
        <v>-</v>
      </c>
      <c r="R8765" s="35"/>
    </row>
    <row r="8766" spans="1:18" s="38" customFormat="1" x14ac:dyDescent="0.3">
      <c r="A8766" s="40">
        <v>35</v>
      </c>
      <c r="B8766" s="40" t="s">
        <v>154</v>
      </c>
      <c r="C8766" s="40" t="s">
        <v>1149</v>
      </c>
      <c r="D8766" s="40">
        <v>35020027</v>
      </c>
      <c r="E8766" s="88" t="s">
        <v>3031</v>
      </c>
      <c r="F8766" s="40"/>
      <c r="G8766" s="81" t="s">
        <v>3073</v>
      </c>
      <c r="H8766" s="36" t="s">
        <v>18</v>
      </c>
      <c r="I8766" s="102">
        <v>29000</v>
      </c>
      <c r="J8766" s="102">
        <v>21000</v>
      </c>
      <c r="K8766" s="102"/>
      <c r="L8766" s="102">
        <f t="shared" si="3097"/>
        <v>4000</v>
      </c>
      <c r="M8766" s="102">
        <v>0</v>
      </c>
      <c r="N8766" s="102">
        <v>2000</v>
      </c>
      <c r="O8766" s="102">
        <v>2000</v>
      </c>
      <c r="P8766" s="102">
        <f t="shared" si="3099"/>
        <v>4000</v>
      </c>
      <c r="Q8766" s="102">
        <f t="shared" si="3103"/>
        <v>19.047619047619047</v>
      </c>
      <c r="R8766" s="35"/>
    </row>
    <row r="8767" spans="1:18" s="38" customFormat="1" x14ac:dyDescent="0.3">
      <c r="A8767" s="40">
        <v>35</v>
      </c>
      <c r="B8767" s="40" t="s">
        <v>154</v>
      </c>
      <c r="C8767" s="40" t="s">
        <v>1149</v>
      </c>
      <c r="D8767" s="40">
        <v>35020027</v>
      </c>
      <c r="E8767" s="88" t="s">
        <v>3032</v>
      </c>
      <c r="F8767" s="40"/>
      <c r="G8767" s="81" t="s">
        <v>3073</v>
      </c>
      <c r="H8767" s="36" t="s">
        <v>19</v>
      </c>
      <c r="I8767" s="102">
        <v>9750</v>
      </c>
      <c r="J8767" s="102">
        <v>3750</v>
      </c>
      <c r="K8767" s="102"/>
      <c r="L8767" s="102">
        <f t="shared" si="3097"/>
        <v>1400</v>
      </c>
      <c r="M8767" s="102">
        <v>0</v>
      </c>
      <c r="N8767" s="102">
        <v>700</v>
      </c>
      <c r="O8767" s="102">
        <v>700</v>
      </c>
      <c r="P8767" s="102">
        <f t="shared" si="3099"/>
        <v>1400</v>
      </c>
      <c r="Q8767" s="102">
        <f t="shared" si="3103"/>
        <v>37.333333333333336</v>
      </c>
      <c r="R8767" s="35"/>
    </row>
    <row r="8768" spans="1:18" s="38" customFormat="1" x14ac:dyDescent="0.3">
      <c r="A8768" s="40">
        <v>35</v>
      </c>
      <c r="B8768" s="40" t="s">
        <v>154</v>
      </c>
      <c r="C8768" s="40" t="s">
        <v>1149</v>
      </c>
      <c r="D8768" s="40">
        <v>35020027</v>
      </c>
      <c r="E8768" s="88" t="s">
        <v>3026</v>
      </c>
      <c r="F8768" s="40"/>
      <c r="G8768" s="81" t="s">
        <v>3073</v>
      </c>
      <c r="H8768" s="36" t="s">
        <v>20</v>
      </c>
      <c r="I8768" s="102">
        <v>89125</v>
      </c>
      <c r="J8768" s="102">
        <v>0</v>
      </c>
      <c r="K8768" s="102"/>
      <c r="L8768" s="102">
        <f t="shared" si="3097"/>
        <v>0</v>
      </c>
      <c r="M8768" s="102">
        <v>0</v>
      </c>
      <c r="N8768" s="102"/>
      <c r="O8768" s="102"/>
      <c r="P8768" s="102">
        <f t="shared" si="3099"/>
        <v>0</v>
      </c>
      <c r="Q8768" s="102" t="str">
        <f t="shared" si="3103"/>
        <v>-</v>
      </c>
      <c r="R8768" s="35"/>
    </row>
    <row r="8769" spans="1:18" s="38" customFormat="1" x14ac:dyDescent="0.3">
      <c r="A8769" s="40">
        <v>35</v>
      </c>
      <c r="B8769" s="40" t="s">
        <v>154</v>
      </c>
      <c r="C8769" s="40" t="s">
        <v>1149</v>
      </c>
      <c r="D8769" s="40">
        <v>35020027</v>
      </c>
      <c r="E8769" s="88" t="s">
        <v>3033</v>
      </c>
      <c r="F8769" s="40"/>
      <c r="G8769" s="81" t="s">
        <v>3073</v>
      </c>
      <c r="H8769" s="36" t="s">
        <v>21</v>
      </c>
      <c r="I8769" s="102">
        <v>1050</v>
      </c>
      <c r="J8769" s="102">
        <v>0</v>
      </c>
      <c r="K8769" s="102"/>
      <c r="L8769" s="102">
        <f t="shared" si="3097"/>
        <v>0</v>
      </c>
      <c r="M8769" s="102">
        <v>0</v>
      </c>
      <c r="N8769" s="102"/>
      <c r="O8769" s="102"/>
      <c r="P8769" s="102">
        <f t="shared" si="3099"/>
        <v>0</v>
      </c>
      <c r="Q8769" s="102" t="str">
        <f t="shared" si="3103"/>
        <v>-</v>
      </c>
      <c r="R8769" s="35"/>
    </row>
    <row r="8770" spans="1:18" s="38" customFormat="1" x14ac:dyDescent="0.3">
      <c r="A8770" s="40">
        <v>35</v>
      </c>
      <c r="B8770" s="40" t="s">
        <v>154</v>
      </c>
      <c r="C8770" s="40" t="s">
        <v>1149</v>
      </c>
      <c r="D8770" s="40">
        <v>35020027</v>
      </c>
      <c r="E8770" s="88" t="s">
        <v>3034</v>
      </c>
      <c r="F8770" s="40"/>
      <c r="G8770" s="81" t="s">
        <v>3073</v>
      </c>
      <c r="H8770" s="36" t="s">
        <v>22</v>
      </c>
      <c r="I8770" s="102">
        <v>100</v>
      </c>
      <c r="J8770" s="102">
        <v>0</v>
      </c>
      <c r="K8770" s="102"/>
      <c r="L8770" s="102">
        <f t="shared" si="3097"/>
        <v>0</v>
      </c>
      <c r="M8770" s="102">
        <v>0</v>
      </c>
      <c r="N8770" s="102"/>
      <c r="O8770" s="102"/>
      <c r="P8770" s="102">
        <f t="shared" si="3099"/>
        <v>0</v>
      </c>
      <c r="Q8770" s="102" t="str">
        <f t="shared" si="3103"/>
        <v>-</v>
      </c>
      <c r="R8770" s="35"/>
    </row>
    <row r="8771" spans="1:18" s="38" customFormat="1" x14ac:dyDescent="0.3">
      <c r="A8771" s="40">
        <v>35</v>
      </c>
      <c r="B8771" s="40" t="s">
        <v>154</v>
      </c>
      <c r="C8771" s="40" t="s">
        <v>1149</v>
      </c>
      <c r="D8771" s="40">
        <v>35020027</v>
      </c>
      <c r="E8771" s="88" t="s">
        <v>3035</v>
      </c>
      <c r="F8771" s="40"/>
      <c r="G8771" s="81" t="s">
        <v>3073</v>
      </c>
      <c r="H8771" s="36" t="s">
        <v>23</v>
      </c>
      <c r="I8771" s="102">
        <v>80500</v>
      </c>
      <c r="J8771" s="102">
        <v>13500</v>
      </c>
      <c r="K8771" s="102"/>
      <c r="L8771" s="102">
        <f t="shared" si="3097"/>
        <v>4000</v>
      </c>
      <c r="M8771" s="102">
        <v>0</v>
      </c>
      <c r="N8771" s="102">
        <v>2000</v>
      </c>
      <c r="O8771" s="102">
        <v>2000</v>
      </c>
      <c r="P8771" s="102">
        <f t="shared" si="3099"/>
        <v>4000</v>
      </c>
      <c r="Q8771" s="102">
        <f t="shared" si="3103"/>
        <v>29.629629629629626</v>
      </c>
      <c r="R8771" s="35"/>
    </row>
    <row r="8772" spans="1:18" s="38" customFormat="1" x14ac:dyDescent="0.3">
      <c r="A8772" s="40">
        <v>35</v>
      </c>
      <c r="B8772" s="40" t="s">
        <v>154</v>
      </c>
      <c r="C8772" s="40" t="s">
        <v>1149</v>
      </c>
      <c r="D8772" s="40">
        <v>35020027</v>
      </c>
      <c r="E8772" s="88" t="s">
        <v>3036</v>
      </c>
      <c r="F8772" s="40"/>
      <c r="G8772" s="81" t="s">
        <v>3073</v>
      </c>
      <c r="H8772" s="36" t="s">
        <v>24</v>
      </c>
      <c r="I8772" s="102">
        <v>6725</v>
      </c>
      <c r="J8772" s="102">
        <v>0</v>
      </c>
      <c r="K8772" s="102"/>
      <c r="L8772" s="102">
        <f t="shared" si="3097"/>
        <v>0</v>
      </c>
      <c r="M8772" s="102">
        <v>0</v>
      </c>
      <c r="N8772" s="102"/>
      <c r="O8772" s="102"/>
      <c r="P8772" s="102">
        <f t="shared" si="3099"/>
        <v>0</v>
      </c>
      <c r="Q8772" s="102" t="str">
        <f t="shared" si="3103"/>
        <v>-</v>
      </c>
      <c r="R8772" s="35"/>
    </row>
    <row r="8773" spans="1:18" s="38" customFormat="1" x14ac:dyDescent="0.3">
      <c r="A8773" s="41">
        <v>35</v>
      </c>
      <c r="B8773" s="41" t="s">
        <v>154</v>
      </c>
      <c r="C8773" s="41" t="s">
        <v>1149</v>
      </c>
      <c r="D8773" s="41">
        <v>35020027</v>
      </c>
      <c r="E8773" s="41" t="s">
        <v>127</v>
      </c>
      <c r="F8773" s="40" t="s">
        <v>0</v>
      </c>
      <c r="G8773" s="81" t="s">
        <v>0</v>
      </c>
      <c r="H8773" s="16" t="s">
        <v>25</v>
      </c>
      <c r="I8773" s="104">
        <f>SUM(I8774:I8777)</f>
        <v>174530</v>
      </c>
      <c r="J8773" s="104">
        <f>SUM(J8774:J8777)</f>
        <v>27430</v>
      </c>
      <c r="K8773" s="104">
        <f>SUM(K8774:K8777)</f>
        <v>0</v>
      </c>
      <c r="L8773" s="104">
        <f t="shared" si="3097"/>
        <v>6911</v>
      </c>
      <c r="M8773" s="104">
        <f>SUM(M8774:M8777)</f>
        <v>311</v>
      </c>
      <c r="N8773" s="104">
        <f t="shared" ref="N8773:O8773" si="3110">SUM(N8774:N8777)</f>
        <v>3300</v>
      </c>
      <c r="O8773" s="104">
        <f t="shared" si="3110"/>
        <v>3300</v>
      </c>
      <c r="P8773" s="104">
        <f t="shared" si="3099"/>
        <v>6911</v>
      </c>
      <c r="Q8773" s="104">
        <f t="shared" si="3103"/>
        <v>25.195041924899748</v>
      </c>
      <c r="R8773" s="35"/>
    </row>
    <row r="8774" spans="1:18" s="38" customFormat="1" x14ac:dyDescent="0.3">
      <c r="A8774" s="40">
        <v>35</v>
      </c>
      <c r="B8774" s="40" t="s">
        <v>154</v>
      </c>
      <c r="C8774" s="40" t="s">
        <v>1149</v>
      </c>
      <c r="D8774" s="40">
        <v>35020027</v>
      </c>
      <c r="E8774" s="88" t="s">
        <v>3019</v>
      </c>
      <c r="F8774" s="40"/>
      <c r="G8774" s="81" t="s">
        <v>3073</v>
      </c>
      <c r="H8774" s="36" t="s">
        <v>25</v>
      </c>
      <c r="I8774" s="102">
        <v>165400</v>
      </c>
      <c r="J8774" s="102">
        <v>20500</v>
      </c>
      <c r="K8774" s="102"/>
      <c r="L8774" s="102">
        <f t="shared" si="3097"/>
        <v>5000</v>
      </c>
      <c r="M8774" s="102">
        <v>0</v>
      </c>
      <c r="N8774" s="102">
        <v>2500</v>
      </c>
      <c r="O8774" s="102">
        <v>2500</v>
      </c>
      <c r="P8774" s="102">
        <f t="shared" si="3099"/>
        <v>5000</v>
      </c>
      <c r="Q8774" s="102">
        <f t="shared" si="3103"/>
        <v>24.390243902439025</v>
      </c>
      <c r="R8774" s="35"/>
    </row>
    <row r="8775" spans="1:18" s="38" customFormat="1" x14ac:dyDescent="0.3">
      <c r="A8775" s="40">
        <v>35</v>
      </c>
      <c r="B8775" s="40" t="s">
        <v>154</v>
      </c>
      <c r="C8775" s="40" t="s">
        <v>1149</v>
      </c>
      <c r="D8775" s="40">
        <v>35020027</v>
      </c>
      <c r="E8775" s="88" t="s">
        <v>3019</v>
      </c>
      <c r="F8775" s="40" t="s">
        <v>2981</v>
      </c>
      <c r="G8775" s="81" t="s">
        <v>3073</v>
      </c>
      <c r="H8775" s="36" t="s">
        <v>135</v>
      </c>
      <c r="I8775" s="102">
        <v>5465</v>
      </c>
      <c r="J8775" s="102">
        <v>3465</v>
      </c>
      <c r="K8775" s="102"/>
      <c r="L8775" s="102">
        <f t="shared" si="3097"/>
        <v>1311</v>
      </c>
      <c r="M8775" s="102">
        <v>311</v>
      </c>
      <c r="N8775" s="102">
        <v>500</v>
      </c>
      <c r="O8775" s="102">
        <v>500</v>
      </c>
      <c r="P8775" s="102">
        <f t="shared" si="3099"/>
        <v>1311</v>
      </c>
      <c r="Q8775" s="102">
        <f t="shared" si="3103"/>
        <v>37.835497835497833</v>
      </c>
      <c r="R8775" s="35"/>
    </row>
    <row r="8776" spans="1:18" s="38" customFormat="1" ht="20.399999999999999" x14ac:dyDescent="0.3">
      <c r="A8776" s="40">
        <v>35</v>
      </c>
      <c r="B8776" s="40" t="s">
        <v>154</v>
      </c>
      <c r="C8776" s="40" t="s">
        <v>1149</v>
      </c>
      <c r="D8776" s="40">
        <v>35020027</v>
      </c>
      <c r="E8776" s="88" t="s">
        <v>3019</v>
      </c>
      <c r="F8776" s="40" t="s">
        <v>2982</v>
      </c>
      <c r="G8776" s="81" t="s">
        <v>3073</v>
      </c>
      <c r="H8776" s="36" t="s">
        <v>141</v>
      </c>
      <c r="I8776" s="102">
        <v>3665</v>
      </c>
      <c r="J8776" s="102">
        <v>3465</v>
      </c>
      <c r="K8776" s="102"/>
      <c r="L8776" s="102">
        <f t="shared" si="3097"/>
        <v>600</v>
      </c>
      <c r="M8776" s="102">
        <v>0</v>
      </c>
      <c r="N8776" s="102">
        <v>300</v>
      </c>
      <c r="O8776" s="102">
        <v>300</v>
      </c>
      <c r="P8776" s="102">
        <f t="shared" si="3099"/>
        <v>600</v>
      </c>
      <c r="Q8776" s="102">
        <f t="shared" si="3103"/>
        <v>17.316017316017316</v>
      </c>
      <c r="R8776" s="35"/>
    </row>
    <row r="8777" spans="1:18" s="38" customFormat="1" x14ac:dyDescent="0.3">
      <c r="A8777" s="40">
        <v>35</v>
      </c>
      <c r="B8777" s="40" t="s">
        <v>154</v>
      </c>
      <c r="C8777" s="40" t="s">
        <v>1149</v>
      </c>
      <c r="D8777" s="40">
        <v>35020027</v>
      </c>
      <c r="E8777" s="88" t="s">
        <v>3019</v>
      </c>
      <c r="F8777" s="40" t="s">
        <v>2983</v>
      </c>
      <c r="G8777" s="81" t="s">
        <v>3073</v>
      </c>
      <c r="H8777" s="36" t="s">
        <v>2008</v>
      </c>
      <c r="I8777" s="102">
        <v>0</v>
      </c>
      <c r="J8777" s="102">
        <v>0</v>
      </c>
      <c r="K8777" s="102"/>
      <c r="L8777" s="102">
        <f t="shared" si="3097"/>
        <v>0</v>
      </c>
      <c r="M8777" s="102">
        <v>0</v>
      </c>
      <c r="N8777" s="102"/>
      <c r="O8777" s="102"/>
      <c r="P8777" s="102">
        <f t="shared" si="3099"/>
        <v>0</v>
      </c>
      <c r="Q8777" s="102" t="str">
        <f t="shared" si="3103"/>
        <v>-</v>
      </c>
      <c r="R8777" s="35"/>
    </row>
    <row r="8778" spans="1:18" s="34" customFormat="1" ht="20.399999999999999" x14ac:dyDescent="0.3">
      <c r="A8778" s="43" t="s">
        <v>0</v>
      </c>
      <c r="B8778" s="43" t="s">
        <v>0</v>
      </c>
      <c r="C8778" s="43" t="s">
        <v>0</v>
      </c>
      <c r="D8778" s="49" t="s">
        <v>0</v>
      </c>
      <c r="E8778" s="49" t="s">
        <v>0</v>
      </c>
      <c r="F8778" s="49" t="s">
        <v>0</v>
      </c>
      <c r="G8778" s="49" t="s">
        <v>0</v>
      </c>
      <c r="H8778" s="21" t="s">
        <v>35</v>
      </c>
      <c r="I8778" s="112">
        <f>SUM(I8779)</f>
        <v>300</v>
      </c>
      <c r="J8778" s="112">
        <f>SUM(J8779)</f>
        <v>0</v>
      </c>
      <c r="K8778" s="112">
        <f>SUM(K8779)</f>
        <v>0</v>
      </c>
      <c r="L8778" s="112">
        <f t="shared" si="3097"/>
        <v>0</v>
      </c>
      <c r="M8778" s="112">
        <f>SUM(M8779)</f>
        <v>0</v>
      </c>
      <c r="N8778" s="112">
        <f t="shared" ref="N8778:O8778" si="3111">SUM(N8779)</f>
        <v>0</v>
      </c>
      <c r="O8778" s="112">
        <f t="shared" si="3111"/>
        <v>0</v>
      </c>
      <c r="P8778" s="112">
        <f t="shared" si="3099"/>
        <v>0</v>
      </c>
      <c r="Q8778" s="112" t="str">
        <f t="shared" si="3103"/>
        <v>-</v>
      </c>
      <c r="R8778" s="35"/>
    </row>
    <row r="8779" spans="1:18" s="38" customFormat="1" x14ac:dyDescent="0.3">
      <c r="A8779" s="40">
        <v>35</v>
      </c>
      <c r="B8779" s="40" t="s">
        <v>154</v>
      </c>
      <c r="C8779" s="40" t="s">
        <v>1149</v>
      </c>
      <c r="D8779" s="40">
        <v>35020027</v>
      </c>
      <c r="E8779" s="52" t="s">
        <v>142</v>
      </c>
      <c r="F8779" s="52" t="s">
        <v>0</v>
      </c>
      <c r="G8779" s="52" t="s">
        <v>0</v>
      </c>
      <c r="H8779" s="16" t="s">
        <v>27</v>
      </c>
      <c r="I8779" s="104">
        <f>SUM(I8780:I8782)</f>
        <v>300</v>
      </c>
      <c r="J8779" s="104">
        <f>SUM(J8780:J8782)</f>
        <v>0</v>
      </c>
      <c r="K8779" s="104">
        <f>SUM(K8780:K8782)</f>
        <v>0</v>
      </c>
      <c r="L8779" s="104">
        <f t="shared" si="3097"/>
        <v>0</v>
      </c>
      <c r="M8779" s="104">
        <f>SUM(M8780:M8782)</f>
        <v>0</v>
      </c>
      <c r="N8779" s="104">
        <f t="shared" ref="N8779:O8779" si="3112">SUM(N8780:N8782)</f>
        <v>0</v>
      </c>
      <c r="O8779" s="104">
        <f t="shared" si="3112"/>
        <v>0</v>
      </c>
      <c r="P8779" s="104">
        <f t="shared" si="3099"/>
        <v>0</v>
      </c>
      <c r="Q8779" s="104" t="str">
        <f t="shared" si="3103"/>
        <v>-</v>
      </c>
      <c r="R8779" s="35"/>
    </row>
    <row r="8780" spans="1:18" s="38" customFormat="1" x14ac:dyDescent="0.3">
      <c r="A8780" s="40">
        <v>35</v>
      </c>
      <c r="B8780" s="40" t="s">
        <v>154</v>
      </c>
      <c r="C8780" s="40" t="s">
        <v>1149</v>
      </c>
      <c r="D8780" s="40">
        <v>35020027</v>
      </c>
      <c r="E8780" s="88" t="s">
        <v>3023</v>
      </c>
      <c r="F8780" s="40"/>
      <c r="G8780" s="81" t="s">
        <v>3073</v>
      </c>
      <c r="H8780" s="36" t="s">
        <v>29</v>
      </c>
      <c r="I8780" s="102">
        <v>100</v>
      </c>
      <c r="J8780" s="102">
        <v>0</v>
      </c>
      <c r="K8780" s="102"/>
      <c r="L8780" s="102">
        <f t="shared" si="3097"/>
        <v>0</v>
      </c>
      <c r="M8780" s="102">
        <v>0</v>
      </c>
      <c r="N8780" s="102"/>
      <c r="O8780" s="102"/>
      <c r="P8780" s="102">
        <f t="shared" si="3099"/>
        <v>0</v>
      </c>
      <c r="Q8780" s="102" t="str">
        <f t="shared" si="3103"/>
        <v>-</v>
      </c>
      <c r="R8780" s="35"/>
    </row>
    <row r="8781" spans="1:18" s="38" customFormat="1" x14ac:dyDescent="0.3">
      <c r="A8781" s="40">
        <v>35</v>
      </c>
      <c r="B8781" s="40" t="s">
        <v>154</v>
      </c>
      <c r="C8781" s="40" t="s">
        <v>1149</v>
      </c>
      <c r="D8781" s="40">
        <v>35020027</v>
      </c>
      <c r="E8781" s="88" t="s">
        <v>3020</v>
      </c>
      <c r="F8781" s="40"/>
      <c r="G8781" s="81" t="s">
        <v>3073</v>
      </c>
      <c r="H8781" s="36" t="s">
        <v>30</v>
      </c>
      <c r="I8781" s="102">
        <v>100</v>
      </c>
      <c r="J8781" s="102">
        <v>0</v>
      </c>
      <c r="K8781" s="102"/>
      <c r="L8781" s="102">
        <f t="shared" si="3097"/>
        <v>0</v>
      </c>
      <c r="M8781" s="102">
        <v>0</v>
      </c>
      <c r="N8781" s="102"/>
      <c r="O8781" s="102"/>
      <c r="P8781" s="102">
        <f t="shared" si="3099"/>
        <v>0</v>
      </c>
      <c r="Q8781" s="102" t="str">
        <f t="shared" si="3103"/>
        <v>-</v>
      </c>
      <c r="R8781" s="35"/>
    </row>
    <row r="8782" spans="1:18" s="38" customFormat="1" x14ac:dyDescent="0.3">
      <c r="A8782" s="40">
        <v>35</v>
      </c>
      <c r="B8782" s="40" t="s">
        <v>154</v>
      </c>
      <c r="C8782" s="40" t="s">
        <v>1149</v>
      </c>
      <c r="D8782" s="40">
        <v>35020027</v>
      </c>
      <c r="E8782" s="88" t="s">
        <v>3021</v>
      </c>
      <c r="F8782" s="40"/>
      <c r="G8782" s="81" t="s">
        <v>3073</v>
      </c>
      <c r="H8782" s="36" t="s">
        <v>34</v>
      </c>
      <c r="I8782" s="102">
        <v>100</v>
      </c>
      <c r="J8782" s="102">
        <v>0</v>
      </c>
      <c r="K8782" s="102"/>
      <c r="L8782" s="102">
        <f t="shared" si="3097"/>
        <v>0</v>
      </c>
      <c r="M8782" s="102">
        <v>0</v>
      </c>
      <c r="N8782" s="102"/>
      <c r="O8782" s="102"/>
      <c r="P8782" s="102">
        <f t="shared" si="3099"/>
        <v>0</v>
      </c>
      <c r="Q8782" s="102" t="str">
        <f t="shared" si="3103"/>
        <v>-</v>
      </c>
      <c r="R8782" s="35"/>
    </row>
    <row r="8783" spans="1:18" s="34" customFormat="1" ht="20.399999999999999" x14ac:dyDescent="0.3">
      <c r="A8783" s="43" t="s">
        <v>0</v>
      </c>
      <c r="B8783" s="43" t="s">
        <v>0</v>
      </c>
      <c r="C8783" s="43" t="s">
        <v>0</v>
      </c>
      <c r="D8783" s="49" t="s">
        <v>0</v>
      </c>
      <c r="E8783" s="49" t="s">
        <v>0</v>
      </c>
      <c r="F8783" s="49" t="s">
        <v>0</v>
      </c>
      <c r="G8783" s="49" t="s">
        <v>0</v>
      </c>
      <c r="H8783" s="21" t="s">
        <v>45</v>
      </c>
      <c r="I8783" s="112">
        <f t="shared" ref="I8783:O8784" si="3113">SUM(I8784)</f>
        <v>1000</v>
      </c>
      <c r="J8783" s="112">
        <f t="shared" si="3113"/>
        <v>0</v>
      </c>
      <c r="K8783" s="112">
        <f t="shared" si="3113"/>
        <v>0</v>
      </c>
      <c r="L8783" s="112">
        <f t="shared" si="3097"/>
        <v>0</v>
      </c>
      <c r="M8783" s="112">
        <f t="shared" si="3113"/>
        <v>0</v>
      </c>
      <c r="N8783" s="112">
        <f t="shared" si="3113"/>
        <v>0</v>
      </c>
      <c r="O8783" s="112">
        <f t="shared" si="3113"/>
        <v>0</v>
      </c>
      <c r="P8783" s="112">
        <f t="shared" si="3099"/>
        <v>0</v>
      </c>
      <c r="Q8783" s="112" t="str">
        <f t="shared" si="3103"/>
        <v>-</v>
      </c>
      <c r="R8783" s="35"/>
    </row>
    <row r="8784" spans="1:18" s="38" customFormat="1" x14ac:dyDescent="0.3">
      <c r="A8784" s="40">
        <v>35</v>
      </c>
      <c r="B8784" s="40" t="s">
        <v>154</v>
      </c>
      <c r="C8784" s="40" t="s">
        <v>1149</v>
      </c>
      <c r="D8784" s="40">
        <v>35020027</v>
      </c>
      <c r="E8784" s="52" t="s">
        <v>745</v>
      </c>
      <c r="F8784" s="52" t="s">
        <v>0</v>
      </c>
      <c r="G8784" s="52" t="s">
        <v>0</v>
      </c>
      <c r="H8784" s="16" t="s">
        <v>42</v>
      </c>
      <c r="I8784" s="104">
        <f t="shared" si="3113"/>
        <v>1000</v>
      </c>
      <c r="J8784" s="104">
        <f t="shared" si="3113"/>
        <v>0</v>
      </c>
      <c r="K8784" s="104">
        <f t="shared" si="3113"/>
        <v>0</v>
      </c>
      <c r="L8784" s="104">
        <f t="shared" si="3097"/>
        <v>0</v>
      </c>
      <c r="M8784" s="104">
        <f t="shared" si="3113"/>
        <v>0</v>
      </c>
      <c r="N8784" s="104">
        <f t="shared" si="3113"/>
        <v>0</v>
      </c>
      <c r="O8784" s="104">
        <f t="shared" si="3113"/>
        <v>0</v>
      </c>
      <c r="P8784" s="104">
        <f t="shared" si="3099"/>
        <v>0</v>
      </c>
      <c r="Q8784" s="104" t="str">
        <f t="shared" si="3103"/>
        <v>-</v>
      </c>
      <c r="R8784" s="35"/>
    </row>
    <row r="8785" spans="1:18" s="38" customFormat="1" x14ac:dyDescent="0.3">
      <c r="A8785" s="40">
        <v>35</v>
      </c>
      <c r="B8785" s="40" t="s">
        <v>154</v>
      </c>
      <c r="C8785" s="40" t="s">
        <v>1149</v>
      </c>
      <c r="D8785" s="40">
        <v>35020027</v>
      </c>
      <c r="E8785" s="88" t="s">
        <v>3046</v>
      </c>
      <c r="F8785" s="40"/>
      <c r="G8785" s="81" t="s">
        <v>3073</v>
      </c>
      <c r="H8785" s="36" t="s">
        <v>44</v>
      </c>
      <c r="I8785" s="102">
        <v>1000</v>
      </c>
      <c r="J8785" s="102">
        <v>0</v>
      </c>
      <c r="K8785" s="102"/>
      <c r="L8785" s="102">
        <f t="shared" si="3097"/>
        <v>0</v>
      </c>
      <c r="M8785" s="102">
        <v>0</v>
      </c>
      <c r="N8785" s="102"/>
      <c r="O8785" s="102"/>
      <c r="P8785" s="102">
        <f t="shared" si="3099"/>
        <v>0</v>
      </c>
      <c r="Q8785" s="102" t="str">
        <f t="shared" si="3103"/>
        <v>-</v>
      </c>
      <c r="R8785" s="35"/>
    </row>
    <row r="8786" spans="1:18" s="34" customFormat="1" ht="20.399999999999999" x14ac:dyDescent="0.3">
      <c r="A8786" s="43" t="s">
        <v>0</v>
      </c>
      <c r="B8786" s="43" t="s">
        <v>0</v>
      </c>
      <c r="C8786" s="43" t="s">
        <v>0</v>
      </c>
      <c r="D8786" s="49" t="s">
        <v>0</v>
      </c>
      <c r="E8786" s="49" t="s">
        <v>0</v>
      </c>
      <c r="F8786" s="49" t="s">
        <v>0</v>
      </c>
      <c r="G8786" s="49" t="s">
        <v>0</v>
      </c>
      <c r="H8786" s="21" t="s">
        <v>53</v>
      </c>
      <c r="I8786" s="112">
        <f>SUM(I8787)</f>
        <v>170200</v>
      </c>
      <c r="J8786" s="112">
        <f>SUM(J8787)</f>
        <v>0</v>
      </c>
      <c r="K8786" s="112">
        <f>SUM(K8787)</f>
        <v>0</v>
      </c>
      <c r="L8786" s="112">
        <f t="shared" si="3097"/>
        <v>0</v>
      </c>
      <c r="M8786" s="112">
        <f>SUM(M8787)</f>
        <v>0</v>
      </c>
      <c r="N8786" s="112">
        <f t="shared" ref="N8786:O8786" si="3114">SUM(N8787)</f>
        <v>0</v>
      </c>
      <c r="O8786" s="112">
        <f t="shared" si="3114"/>
        <v>0</v>
      </c>
      <c r="P8786" s="112">
        <f t="shared" si="3099"/>
        <v>0</v>
      </c>
      <c r="Q8786" s="112" t="str">
        <f t="shared" si="3103"/>
        <v>-</v>
      </c>
      <c r="R8786" s="35"/>
    </row>
    <row r="8787" spans="1:18" s="38" customFormat="1" x14ac:dyDescent="0.3">
      <c r="A8787" s="40">
        <v>35</v>
      </c>
      <c r="B8787" s="40" t="s">
        <v>154</v>
      </c>
      <c r="C8787" s="40" t="s">
        <v>1149</v>
      </c>
      <c r="D8787" s="40">
        <v>35020027</v>
      </c>
      <c r="E8787" s="52" t="s">
        <v>149</v>
      </c>
      <c r="F8787" s="52" t="s">
        <v>0</v>
      </c>
      <c r="G8787" s="52" t="s">
        <v>0</v>
      </c>
      <c r="H8787" s="16" t="s">
        <v>46</v>
      </c>
      <c r="I8787" s="104">
        <f>SUM(I8788:I8790)</f>
        <v>170200</v>
      </c>
      <c r="J8787" s="104">
        <f>SUM(J8788:J8790)</f>
        <v>0</v>
      </c>
      <c r="K8787" s="104">
        <f>SUM(K8788:K8790)</f>
        <v>0</v>
      </c>
      <c r="L8787" s="104">
        <f t="shared" si="3097"/>
        <v>0</v>
      </c>
      <c r="M8787" s="104">
        <f>SUM(M8788:M8790)</f>
        <v>0</v>
      </c>
      <c r="N8787" s="104">
        <f t="shared" ref="N8787:O8787" si="3115">SUM(N8788:N8790)</f>
        <v>0</v>
      </c>
      <c r="O8787" s="104">
        <f t="shared" si="3115"/>
        <v>0</v>
      </c>
      <c r="P8787" s="104">
        <f t="shared" si="3099"/>
        <v>0</v>
      </c>
      <c r="Q8787" s="104" t="str">
        <f t="shared" si="3103"/>
        <v>-</v>
      </c>
      <c r="R8787" s="35"/>
    </row>
    <row r="8788" spans="1:18" s="38" customFormat="1" x14ac:dyDescent="0.3">
      <c r="A8788" s="40">
        <v>35</v>
      </c>
      <c r="B8788" s="40" t="s">
        <v>154</v>
      </c>
      <c r="C8788" s="40" t="s">
        <v>1149</v>
      </c>
      <c r="D8788" s="40">
        <v>35020027</v>
      </c>
      <c r="E8788" s="88" t="s">
        <v>3022</v>
      </c>
      <c r="F8788" s="40"/>
      <c r="G8788" s="81" t="s">
        <v>3073</v>
      </c>
      <c r="H8788" s="36" t="s">
        <v>49</v>
      </c>
      <c r="I8788" s="102">
        <v>170000</v>
      </c>
      <c r="J8788" s="102">
        <v>0</v>
      </c>
      <c r="K8788" s="102"/>
      <c r="L8788" s="102">
        <f t="shared" si="3097"/>
        <v>0</v>
      </c>
      <c r="M8788" s="102">
        <v>0</v>
      </c>
      <c r="N8788" s="102"/>
      <c r="O8788" s="102"/>
      <c r="P8788" s="102">
        <f t="shared" si="3099"/>
        <v>0</v>
      </c>
      <c r="Q8788" s="102" t="str">
        <f t="shared" si="3103"/>
        <v>-</v>
      </c>
      <c r="R8788" s="35"/>
    </row>
    <row r="8789" spans="1:18" s="38" customFormat="1" x14ac:dyDescent="0.3">
      <c r="A8789" s="40">
        <v>35</v>
      </c>
      <c r="B8789" s="40" t="s">
        <v>154</v>
      </c>
      <c r="C8789" s="40" t="s">
        <v>1149</v>
      </c>
      <c r="D8789" s="40">
        <v>35020027</v>
      </c>
      <c r="E8789" s="88" t="s">
        <v>3025</v>
      </c>
      <c r="F8789" s="40"/>
      <c r="G8789" s="81" t="s">
        <v>3073</v>
      </c>
      <c r="H8789" s="36" t="s">
        <v>51</v>
      </c>
      <c r="I8789" s="102">
        <v>100</v>
      </c>
      <c r="J8789" s="102">
        <v>0</v>
      </c>
      <c r="K8789" s="102"/>
      <c r="L8789" s="102">
        <f t="shared" si="3097"/>
        <v>0</v>
      </c>
      <c r="M8789" s="102">
        <v>0</v>
      </c>
      <c r="N8789" s="102"/>
      <c r="O8789" s="102"/>
      <c r="P8789" s="102">
        <f t="shared" si="3099"/>
        <v>0</v>
      </c>
      <c r="Q8789" s="102" t="str">
        <f t="shared" si="3103"/>
        <v>-</v>
      </c>
      <c r="R8789" s="35"/>
    </row>
    <row r="8790" spans="1:18" s="38" customFormat="1" x14ac:dyDescent="0.3">
      <c r="A8790" s="40">
        <v>35</v>
      </c>
      <c r="B8790" s="40" t="s">
        <v>154</v>
      </c>
      <c r="C8790" s="40" t="s">
        <v>1149</v>
      </c>
      <c r="D8790" s="40">
        <v>35020027</v>
      </c>
      <c r="E8790" s="88" t="s">
        <v>3037</v>
      </c>
      <c r="F8790" s="40"/>
      <c r="G8790" s="81" t="s">
        <v>3073</v>
      </c>
      <c r="H8790" s="36" t="s">
        <v>52</v>
      </c>
      <c r="I8790" s="102">
        <v>100</v>
      </c>
      <c r="J8790" s="102">
        <v>0</v>
      </c>
      <c r="K8790" s="102"/>
      <c r="L8790" s="102">
        <f t="shared" si="3097"/>
        <v>0</v>
      </c>
      <c r="M8790" s="102">
        <v>0</v>
      </c>
      <c r="N8790" s="102"/>
      <c r="O8790" s="102"/>
      <c r="P8790" s="102">
        <f t="shared" si="3099"/>
        <v>0</v>
      </c>
      <c r="Q8790" s="102" t="str">
        <f t="shared" si="3103"/>
        <v>-</v>
      </c>
      <c r="R8790" s="35"/>
    </row>
    <row r="8791" spans="1:18" s="34" customFormat="1" ht="20.399999999999999" x14ac:dyDescent="0.3">
      <c r="A8791" s="43" t="s">
        <v>0</v>
      </c>
      <c r="B8791" s="43" t="s">
        <v>0</v>
      </c>
      <c r="C8791" s="43" t="s">
        <v>0</v>
      </c>
      <c r="D8791" s="49" t="s">
        <v>0</v>
      </c>
      <c r="E8791" s="49" t="s">
        <v>0</v>
      </c>
      <c r="F8791" s="49" t="s">
        <v>0</v>
      </c>
      <c r="G8791" s="49" t="s">
        <v>0</v>
      </c>
      <c r="H8791" s="21" t="s">
        <v>61</v>
      </c>
      <c r="I8791" s="112">
        <f t="shared" ref="I8791:O8792" si="3116">SUM(I8792)</f>
        <v>21000</v>
      </c>
      <c r="J8791" s="112">
        <f t="shared" si="3116"/>
        <v>0</v>
      </c>
      <c r="K8791" s="112">
        <f t="shared" si="3116"/>
        <v>0</v>
      </c>
      <c r="L8791" s="112">
        <f t="shared" si="3097"/>
        <v>0</v>
      </c>
      <c r="M8791" s="112">
        <f t="shared" si="3116"/>
        <v>0</v>
      </c>
      <c r="N8791" s="112">
        <f t="shared" si="3116"/>
        <v>0</v>
      </c>
      <c r="O8791" s="112">
        <f t="shared" si="3116"/>
        <v>0</v>
      </c>
      <c r="P8791" s="112">
        <f t="shared" si="3099"/>
        <v>0</v>
      </c>
      <c r="Q8791" s="112" t="str">
        <f t="shared" si="3103"/>
        <v>-</v>
      </c>
      <c r="R8791" s="35"/>
    </row>
    <row r="8792" spans="1:18" s="38" customFormat="1" x14ac:dyDescent="0.3">
      <c r="A8792" s="40">
        <v>35</v>
      </c>
      <c r="B8792" s="40" t="s">
        <v>154</v>
      </c>
      <c r="C8792" s="40" t="s">
        <v>1149</v>
      </c>
      <c r="D8792" s="40">
        <v>35020027</v>
      </c>
      <c r="E8792" s="52" t="s">
        <v>746</v>
      </c>
      <c r="F8792" s="52" t="s">
        <v>0</v>
      </c>
      <c r="G8792" s="52" t="s">
        <v>0</v>
      </c>
      <c r="H8792" s="16" t="s">
        <v>58</v>
      </c>
      <c r="I8792" s="104">
        <f t="shared" si="3116"/>
        <v>21000</v>
      </c>
      <c r="J8792" s="104">
        <f t="shared" si="3116"/>
        <v>0</v>
      </c>
      <c r="K8792" s="104">
        <f t="shared" si="3116"/>
        <v>0</v>
      </c>
      <c r="L8792" s="104">
        <f t="shared" si="3097"/>
        <v>0</v>
      </c>
      <c r="M8792" s="104">
        <f t="shared" si="3116"/>
        <v>0</v>
      </c>
      <c r="N8792" s="104">
        <f t="shared" si="3116"/>
        <v>0</v>
      </c>
      <c r="O8792" s="104">
        <f t="shared" si="3116"/>
        <v>0</v>
      </c>
      <c r="P8792" s="104">
        <f t="shared" si="3099"/>
        <v>0</v>
      </c>
      <c r="Q8792" s="104" t="str">
        <f t="shared" si="3103"/>
        <v>-</v>
      </c>
      <c r="R8792" s="35"/>
    </row>
    <row r="8793" spans="1:18" s="38" customFormat="1" x14ac:dyDescent="0.3">
      <c r="A8793" s="40">
        <v>35</v>
      </c>
      <c r="B8793" s="40" t="s">
        <v>154</v>
      </c>
      <c r="C8793" s="40" t="s">
        <v>1149</v>
      </c>
      <c r="D8793" s="40">
        <v>35020027</v>
      </c>
      <c r="E8793" s="88" t="s">
        <v>3048</v>
      </c>
      <c r="F8793" s="40"/>
      <c r="G8793" s="81" t="s">
        <v>3073</v>
      </c>
      <c r="H8793" s="36" t="s">
        <v>60</v>
      </c>
      <c r="I8793" s="102">
        <v>21000</v>
      </c>
      <c r="J8793" s="102">
        <v>0</v>
      </c>
      <c r="K8793" s="102"/>
      <c r="L8793" s="102">
        <f t="shared" si="3097"/>
        <v>0</v>
      </c>
      <c r="M8793" s="102">
        <v>0</v>
      </c>
      <c r="N8793" s="102"/>
      <c r="O8793" s="102"/>
      <c r="P8793" s="102">
        <f t="shared" si="3099"/>
        <v>0</v>
      </c>
      <c r="Q8793" s="102" t="str">
        <f t="shared" si="3103"/>
        <v>-</v>
      </c>
      <c r="R8793" s="35"/>
    </row>
    <row r="8794" spans="1:18" s="34" customFormat="1" ht="20.399999999999999" x14ac:dyDescent="0.3">
      <c r="A8794" s="49" t="s">
        <v>0</v>
      </c>
      <c r="B8794" s="49" t="s">
        <v>0</v>
      </c>
      <c r="C8794" s="49" t="s">
        <v>0</v>
      </c>
      <c r="D8794" s="49" t="s">
        <v>0</v>
      </c>
      <c r="E8794" s="49" t="s">
        <v>0</v>
      </c>
      <c r="F8794" s="49" t="s">
        <v>0</v>
      </c>
      <c r="G8794" s="49" t="s">
        <v>0</v>
      </c>
      <c r="H8794" s="21" t="s">
        <v>2042</v>
      </c>
      <c r="I8794" s="112">
        <f>SUM(I8753,I8778,I8783,I8786,I8791)</f>
        <v>1845203</v>
      </c>
      <c r="J8794" s="112">
        <f>SUM(J8753,J8778,J8783,J8786,J8791)</f>
        <v>1280503</v>
      </c>
      <c r="K8794" s="112">
        <f>SUM(K8753,K8778,K8783,K8786,K8791)</f>
        <v>0</v>
      </c>
      <c r="L8794" s="112">
        <f t="shared" si="3097"/>
        <v>366256</v>
      </c>
      <c r="M8794" s="112">
        <f>SUM(M8753,M8778,M8783,M8786,M8791)</f>
        <v>116256</v>
      </c>
      <c r="N8794" s="112">
        <f t="shared" ref="N8794:O8794" si="3117">SUM(N8753,N8778,N8783,N8786,N8791)</f>
        <v>126000</v>
      </c>
      <c r="O8794" s="112">
        <f t="shared" si="3117"/>
        <v>124000</v>
      </c>
      <c r="P8794" s="112">
        <f t="shared" si="3099"/>
        <v>366256</v>
      </c>
      <c r="Q8794" s="112">
        <f t="shared" si="3103"/>
        <v>28.602510107356249</v>
      </c>
      <c r="R8794" s="35"/>
    </row>
    <row r="8795" spans="1:18" s="38" customFormat="1" ht="15" thickBot="1" x14ac:dyDescent="0.35">
      <c r="A8795" s="81" t="s">
        <v>0</v>
      </c>
      <c r="B8795" s="81" t="s">
        <v>0</v>
      </c>
      <c r="C8795" s="81" t="s">
        <v>0</v>
      </c>
      <c r="D8795" s="81" t="s">
        <v>0</v>
      </c>
      <c r="E8795" s="81" t="s">
        <v>0</v>
      </c>
      <c r="F8795" s="81" t="s">
        <v>0</v>
      </c>
      <c r="G8795" s="81" t="s">
        <v>0</v>
      </c>
      <c r="H8795" s="16" t="s">
        <v>152</v>
      </c>
      <c r="I8795" s="104">
        <v>24</v>
      </c>
      <c r="J8795" s="104">
        <v>24</v>
      </c>
      <c r="K8795" s="104"/>
      <c r="L8795" s="104"/>
      <c r="M8795" s="104"/>
      <c r="N8795" s="104"/>
      <c r="O8795" s="104"/>
      <c r="P8795" s="104"/>
      <c r="Q8795" s="104"/>
      <c r="R8795" s="35"/>
    </row>
    <row r="8796" spans="1:18" s="34" customFormat="1" ht="31.2" thickBot="1" x14ac:dyDescent="0.35">
      <c r="A8796" s="127" t="s">
        <v>0</v>
      </c>
      <c r="B8796" s="127" t="s">
        <v>0</v>
      </c>
      <c r="C8796" s="127" t="s">
        <v>0</v>
      </c>
      <c r="D8796" s="127" t="s">
        <v>0</v>
      </c>
      <c r="E8796" s="127" t="s">
        <v>0</v>
      </c>
      <c r="F8796" s="127" t="s">
        <v>0</v>
      </c>
      <c r="G8796" s="127" t="s">
        <v>0</v>
      </c>
      <c r="H8796" s="29" t="s">
        <v>63</v>
      </c>
      <c r="I8796" s="124" t="s">
        <v>3013</v>
      </c>
      <c r="J8796" s="124" t="s">
        <v>2</v>
      </c>
      <c r="K8796" s="124" t="s">
        <v>3097</v>
      </c>
      <c r="L8796" s="124" t="s">
        <v>3097</v>
      </c>
      <c r="M8796" s="124" t="s">
        <v>3098</v>
      </c>
      <c r="N8796" s="124" t="s">
        <v>3099</v>
      </c>
      <c r="O8796" s="124" t="s">
        <v>3100</v>
      </c>
      <c r="P8796" s="124" t="s">
        <v>3097</v>
      </c>
      <c r="Q8796" s="126" t="s">
        <v>3101</v>
      </c>
      <c r="R8796" s="35"/>
    </row>
    <row r="8797" spans="1:18" s="38" customFormat="1" x14ac:dyDescent="0.3">
      <c r="A8797" s="128"/>
      <c r="B8797" s="128"/>
      <c r="C8797" s="128"/>
      <c r="D8797" s="128"/>
      <c r="E8797" s="128"/>
      <c r="F8797" s="128"/>
      <c r="G8797" s="128"/>
      <c r="H8797" s="10" t="s">
        <v>0</v>
      </c>
      <c r="I8797" s="103">
        <v>1</v>
      </c>
      <c r="J8797" s="103">
        <v>2</v>
      </c>
      <c r="K8797" s="103">
        <v>3</v>
      </c>
      <c r="L8797" s="103" t="s">
        <v>3</v>
      </c>
      <c r="M8797" s="103">
        <v>5</v>
      </c>
      <c r="N8797" s="103">
        <v>6</v>
      </c>
      <c r="O8797" s="103">
        <v>7</v>
      </c>
      <c r="P8797" s="103" t="s">
        <v>3102</v>
      </c>
      <c r="Q8797" s="103">
        <v>9</v>
      </c>
      <c r="R8797" s="35"/>
    </row>
    <row r="8798" spans="1:18" s="38" customFormat="1" x14ac:dyDescent="0.3">
      <c r="A8798" s="128"/>
      <c r="B8798" s="128"/>
      <c r="C8798" s="128"/>
      <c r="D8798" s="128"/>
      <c r="E8798" s="128"/>
      <c r="F8798" s="128"/>
      <c r="G8798" s="128"/>
      <c r="H8798" s="11" t="s">
        <v>101</v>
      </c>
      <c r="I8798" s="105">
        <f>SUM(I8794)</f>
        <v>1845203</v>
      </c>
      <c r="J8798" s="105">
        <f>SUM(J8794)</f>
        <v>1280503</v>
      </c>
      <c r="K8798" s="105">
        <f>SUM(K8794)</f>
        <v>0</v>
      </c>
      <c r="L8798" s="105">
        <f t="shared" si="3097"/>
        <v>366256</v>
      </c>
      <c r="M8798" s="105">
        <f>SUM(M8794)</f>
        <v>116256</v>
      </c>
      <c r="N8798" s="105">
        <f t="shared" ref="N8798:O8798" si="3118">SUM(N8794)</f>
        <v>126000</v>
      </c>
      <c r="O8798" s="105">
        <f t="shared" si="3118"/>
        <v>124000</v>
      </c>
      <c r="P8798" s="105">
        <f t="shared" si="3099"/>
        <v>366256</v>
      </c>
      <c r="Q8798" s="105">
        <f t="shared" si="3103"/>
        <v>28.602510107356249</v>
      </c>
      <c r="R8798" s="35"/>
    </row>
    <row r="8799" spans="1:18" s="38" customFormat="1" x14ac:dyDescent="0.3">
      <c r="A8799" s="128"/>
      <c r="B8799" s="128"/>
      <c r="C8799" s="128"/>
      <c r="D8799" s="128"/>
      <c r="E8799" s="128"/>
      <c r="F8799" s="128"/>
      <c r="G8799" s="128"/>
      <c r="H8799" s="12" t="s">
        <v>62</v>
      </c>
      <c r="I8799" s="105">
        <f>SUM(I8798)</f>
        <v>1845203</v>
      </c>
      <c r="J8799" s="105">
        <f>SUM(J8798)</f>
        <v>1280503</v>
      </c>
      <c r="K8799" s="105">
        <f>SUM(K8798)</f>
        <v>0</v>
      </c>
      <c r="L8799" s="105">
        <f t="shared" si="3097"/>
        <v>366256</v>
      </c>
      <c r="M8799" s="105">
        <f>SUM(M8798)</f>
        <v>116256</v>
      </c>
      <c r="N8799" s="105">
        <f t="shared" ref="N8799:O8799" si="3119">SUM(N8798)</f>
        <v>126000</v>
      </c>
      <c r="O8799" s="105">
        <f t="shared" si="3119"/>
        <v>124000</v>
      </c>
      <c r="P8799" s="105">
        <f t="shared" si="3099"/>
        <v>366256</v>
      </c>
      <c r="Q8799" s="105">
        <f t="shared" si="3103"/>
        <v>28.602510107356249</v>
      </c>
      <c r="R8799" s="35"/>
    </row>
    <row r="8800" spans="1:18" s="38" customFormat="1" x14ac:dyDescent="0.3">
      <c r="A8800" s="129"/>
      <c r="B8800" s="129"/>
      <c r="C8800" s="129"/>
      <c r="D8800" s="129"/>
      <c r="E8800" s="129"/>
      <c r="F8800" s="129"/>
      <c r="G8800" s="129"/>
      <c r="I8800" s="100"/>
      <c r="J8800" s="100"/>
      <c r="K8800" s="100"/>
      <c r="L8800" s="100"/>
      <c r="M8800" s="100"/>
      <c r="N8800" s="100"/>
      <c r="O8800" s="100"/>
      <c r="P8800" s="100"/>
      <c r="Q8800" s="100"/>
      <c r="R8800" s="35"/>
    </row>
    <row r="8801" spans="1:18" s="38" customFormat="1" ht="15" thickBot="1" x14ac:dyDescent="0.35">
      <c r="A8801" s="81" t="s">
        <v>0</v>
      </c>
      <c r="B8801" s="81" t="s">
        <v>0</v>
      </c>
      <c r="C8801" s="81" t="s">
        <v>0</v>
      </c>
      <c r="D8801" s="81" t="s">
        <v>0</v>
      </c>
      <c r="E8801" s="81" t="s">
        <v>0</v>
      </c>
      <c r="F8801" s="81" t="s">
        <v>0</v>
      </c>
      <c r="G8801" s="81" t="s">
        <v>0</v>
      </c>
      <c r="H8801" s="37" t="s">
        <v>0</v>
      </c>
      <c r="I8801" s="106"/>
      <c r="J8801" s="106"/>
      <c r="K8801" s="106"/>
      <c r="L8801" s="106"/>
      <c r="M8801" s="106"/>
      <c r="N8801" s="106"/>
      <c r="O8801" s="106"/>
      <c r="P8801" s="106"/>
      <c r="Q8801" s="106"/>
      <c r="R8801" s="35"/>
    </row>
    <row r="8802" spans="1:18" s="34" customFormat="1" ht="31.2" thickBot="1" x14ac:dyDescent="0.35">
      <c r="A8802" s="45" t="s">
        <v>112</v>
      </c>
      <c r="B8802" s="45" t="s">
        <v>113</v>
      </c>
      <c r="C8802" s="45" t="s">
        <v>114</v>
      </c>
      <c r="D8802" s="46" t="s">
        <v>0</v>
      </c>
      <c r="E8802" s="45" t="s">
        <v>3014</v>
      </c>
      <c r="F8802" s="45" t="s">
        <v>115</v>
      </c>
      <c r="G8802" s="45" t="s">
        <v>116</v>
      </c>
      <c r="H8802" s="29" t="s">
        <v>1</v>
      </c>
      <c r="I8802" s="124" t="s">
        <v>3013</v>
      </c>
      <c r="J8802" s="124" t="s">
        <v>2</v>
      </c>
      <c r="K8802" s="124" t="s">
        <v>3097</v>
      </c>
      <c r="L8802" s="124" t="s">
        <v>3097</v>
      </c>
      <c r="M8802" s="124" t="s">
        <v>3098</v>
      </c>
      <c r="N8802" s="124" t="s">
        <v>3099</v>
      </c>
      <c r="O8802" s="124" t="s">
        <v>3100</v>
      </c>
      <c r="P8802" s="124" t="s">
        <v>3097</v>
      </c>
      <c r="Q8802" s="126" t="s">
        <v>3101</v>
      </c>
      <c r="R8802" s="35"/>
    </row>
    <row r="8803" spans="1:18" s="38" customFormat="1" x14ac:dyDescent="0.3">
      <c r="A8803" s="50" t="s">
        <v>0</v>
      </c>
      <c r="B8803" s="50" t="s">
        <v>0</v>
      </c>
      <c r="C8803" s="50" t="s">
        <v>0</v>
      </c>
      <c r="D8803" s="51" t="s">
        <v>0</v>
      </c>
      <c r="E8803" s="51" t="s">
        <v>0</v>
      </c>
      <c r="F8803" s="86" t="s">
        <v>0</v>
      </c>
      <c r="G8803" s="87" t="s">
        <v>0</v>
      </c>
      <c r="H8803" s="8" t="s">
        <v>0</v>
      </c>
      <c r="I8803" s="103">
        <v>1</v>
      </c>
      <c r="J8803" s="103">
        <v>2</v>
      </c>
      <c r="K8803" s="103">
        <v>3</v>
      </c>
      <c r="L8803" s="103" t="s">
        <v>3</v>
      </c>
      <c r="M8803" s="103">
        <v>5</v>
      </c>
      <c r="N8803" s="103">
        <v>6</v>
      </c>
      <c r="O8803" s="103">
        <v>7</v>
      </c>
      <c r="P8803" s="103" t="s">
        <v>3102</v>
      </c>
      <c r="Q8803" s="103">
        <v>9</v>
      </c>
      <c r="R8803" s="35"/>
    </row>
    <row r="8804" spans="1:18" s="38" customFormat="1" x14ac:dyDescent="0.3">
      <c r="A8804" s="41">
        <v>35</v>
      </c>
      <c r="B8804" s="41" t="s">
        <v>154</v>
      </c>
      <c r="C8804" s="40" t="s">
        <v>1160</v>
      </c>
      <c r="D8804" s="40">
        <v>35020028</v>
      </c>
      <c r="E8804" s="52" t="s">
        <v>0</v>
      </c>
      <c r="F8804" s="52" t="s">
        <v>0</v>
      </c>
      <c r="G8804" s="52" t="s">
        <v>0</v>
      </c>
      <c r="H8804" s="16" t="s">
        <v>2043</v>
      </c>
      <c r="I8804" s="102"/>
      <c r="J8804" s="102"/>
      <c r="K8804" s="102"/>
      <c r="L8804" s="102">
        <f t="shared" ref="L8804:L8863" si="3120">SUM(M8804:O8804)</f>
        <v>0</v>
      </c>
      <c r="M8804" s="102">
        <v>0</v>
      </c>
      <c r="N8804" s="102"/>
      <c r="O8804" s="102"/>
      <c r="P8804" s="102">
        <f t="shared" ref="P8804:P8867" si="3121">K8804+L8804</f>
        <v>0</v>
      </c>
      <c r="Q8804" s="102" t="str">
        <f t="shared" ref="Q8804:Q8867" si="3122">IF(J8804=0,"-",P8804/J8804*100)</f>
        <v>-</v>
      </c>
      <c r="R8804" s="35"/>
    </row>
    <row r="8805" spans="1:18" s="34" customFormat="1" ht="20.399999999999999" x14ac:dyDescent="0.3">
      <c r="A8805" s="43" t="s">
        <v>0</v>
      </c>
      <c r="B8805" s="43" t="s">
        <v>0</v>
      </c>
      <c r="C8805" s="43" t="s">
        <v>0</v>
      </c>
      <c r="D8805" s="49" t="s">
        <v>0</v>
      </c>
      <c r="E8805" s="49" t="s">
        <v>0</v>
      </c>
      <c r="F8805" s="49" t="s">
        <v>0</v>
      </c>
      <c r="G8805" s="49" t="s">
        <v>0</v>
      </c>
      <c r="H8805" s="21" t="s">
        <v>26</v>
      </c>
      <c r="I8805" s="112">
        <f>SUM(I8806,I8814,I8816)</f>
        <v>1329970</v>
      </c>
      <c r="J8805" s="112">
        <f>SUM(J8806,J8814,J8816)</f>
        <v>1283367</v>
      </c>
      <c r="K8805" s="112">
        <f>SUM(K8806,K8814,K8816)</f>
        <v>0</v>
      </c>
      <c r="L8805" s="112">
        <f t="shared" si="3120"/>
        <v>315491</v>
      </c>
      <c r="M8805" s="112">
        <f>SUM(M8806,M8814,M8816)</f>
        <v>98275</v>
      </c>
      <c r="N8805" s="112">
        <f t="shared" ref="N8805:O8805" si="3123">SUM(N8806,N8814,N8816)</f>
        <v>109483</v>
      </c>
      <c r="O8805" s="112">
        <f t="shared" si="3123"/>
        <v>107733</v>
      </c>
      <c r="P8805" s="112">
        <f t="shared" si="3121"/>
        <v>315491</v>
      </c>
      <c r="Q8805" s="112">
        <f t="shared" si="3122"/>
        <v>24.583069379218884</v>
      </c>
      <c r="R8805" s="35"/>
    </row>
    <row r="8806" spans="1:18" s="38" customFormat="1" x14ac:dyDescent="0.3">
      <c r="A8806" s="40">
        <v>35</v>
      </c>
      <c r="B8806" s="40" t="s">
        <v>154</v>
      </c>
      <c r="C8806" s="40" t="s">
        <v>1160</v>
      </c>
      <c r="D8806" s="40">
        <v>35020028</v>
      </c>
      <c r="E8806" s="52" t="s">
        <v>119</v>
      </c>
      <c r="F8806" s="52" t="s">
        <v>0</v>
      </c>
      <c r="G8806" s="52" t="s">
        <v>0</v>
      </c>
      <c r="H8806" s="16" t="s">
        <v>5</v>
      </c>
      <c r="I8806" s="104">
        <f>SUM(I8807,I8808)</f>
        <v>1132670</v>
      </c>
      <c r="J8806" s="104">
        <f>SUM(J8807,J8808)</f>
        <v>1115455</v>
      </c>
      <c r="K8806" s="104">
        <f>SUM(K8807,K8808)</f>
        <v>0</v>
      </c>
      <c r="L8806" s="104">
        <f t="shared" si="3120"/>
        <v>269526</v>
      </c>
      <c r="M8806" s="104">
        <f>SUM(M8807,M8808)</f>
        <v>89276</v>
      </c>
      <c r="N8806" s="104">
        <f t="shared" ref="N8806:O8806" si="3124">SUM(N8807,N8808)</f>
        <v>90125</v>
      </c>
      <c r="O8806" s="104">
        <f t="shared" si="3124"/>
        <v>90125</v>
      </c>
      <c r="P8806" s="104">
        <f t="shared" si="3121"/>
        <v>269526</v>
      </c>
      <c r="Q8806" s="104">
        <f t="shared" si="3122"/>
        <v>24.162875239252145</v>
      </c>
      <c r="R8806" s="35"/>
    </row>
    <row r="8807" spans="1:18" s="38" customFormat="1" x14ac:dyDescent="0.3">
      <c r="A8807" s="40">
        <v>35</v>
      </c>
      <c r="B8807" s="40" t="s">
        <v>154</v>
      </c>
      <c r="C8807" s="40" t="s">
        <v>1160</v>
      </c>
      <c r="D8807" s="40">
        <v>35020028</v>
      </c>
      <c r="E8807" s="88" t="s">
        <v>3015</v>
      </c>
      <c r="F8807" s="40"/>
      <c r="G8807" s="81" t="s">
        <v>3073</v>
      </c>
      <c r="H8807" s="36" t="s">
        <v>6</v>
      </c>
      <c r="I8807" s="102">
        <v>1034066</v>
      </c>
      <c r="J8807" s="102">
        <v>1016851</v>
      </c>
      <c r="K8807" s="102"/>
      <c r="L8807" s="102">
        <f t="shared" si="3120"/>
        <v>251148</v>
      </c>
      <c r="M8807" s="102">
        <v>83148</v>
      </c>
      <c r="N8807" s="102">
        <v>84000</v>
      </c>
      <c r="O8807" s="102">
        <v>84000</v>
      </c>
      <c r="P8807" s="102">
        <f t="shared" si="3121"/>
        <v>251148</v>
      </c>
      <c r="Q8807" s="102">
        <f t="shared" si="3122"/>
        <v>24.698603826912695</v>
      </c>
      <c r="R8807" s="35"/>
    </row>
    <row r="8808" spans="1:18" s="38" customFormat="1" x14ac:dyDescent="0.3">
      <c r="A8808" s="41">
        <v>35</v>
      </c>
      <c r="B8808" s="41" t="s">
        <v>154</v>
      </c>
      <c r="C8808" s="41" t="s">
        <v>1160</v>
      </c>
      <c r="D8808" s="41">
        <v>35020028</v>
      </c>
      <c r="E8808" s="41" t="s">
        <v>120</v>
      </c>
      <c r="F8808" s="40" t="s">
        <v>0</v>
      </c>
      <c r="G8808" s="81" t="s">
        <v>0</v>
      </c>
      <c r="H8808" s="16" t="s">
        <v>7</v>
      </c>
      <c r="I8808" s="104">
        <f>SUM(I8809:I8813)</f>
        <v>98604</v>
      </c>
      <c r="J8808" s="104">
        <f>SUM(J8809:J8813)</f>
        <v>98604</v>
      </c>
      <c r="K8808" s="104">
        <f>SUM(K8809:K8813)</f>
        <v>0</v>
      </c>
      <c r="L8808" s="104">
        <f t="shared" si="3120"/>
        <v>18378</v>
      </c>
      <c r="M8808" s="104">
        <f>SUM(M8809:M8813)</f>
        <v>6128</v>
      </c>
      <c r="N8808" s="104">
        <f t="shared" ref="N8808:O8808" si="3125">SUM(N8809:N8813)</f>
        <v>6125</v>
      </c>
      <c r="O8808" s="104">
        <f t="shared" si="3125"/>
        <v>6125</v>
      </c>
      <c r="P8808" s="104">
        <f t="shared" si="3121"/>
        <v>18378</v>
      </c>
      <c r="Q8808" s="104">
        <f t="shared" si="3122"/>
        <v>18.638189120116831</v>
      </c>
      <c r="R8808" s="35"/>
    </row>
    <row r="8809" spans="1:18" s="38" customFormat="1" x14ac:dyDescent="0.3">
      <c r="A8809" s="40">
        <v>35</v>
      </c>
      <c r="B8809" s="40" t="s">
        <v>154</v>
      </c>
      <c r="C8809" s="40" t="s">
        <v>1160</v>
      </c>
      <c r="D8809" s="40">
        <v>35020028</v>
      </c>
      <c r="E8809" s="88" t="s">
        <v>3016</v>
      </c>
      <c r="F8809" s="40" t="s">
        <v>2984</v>
      </c>
      <c r="G8809" s="81" t="s">
        <v>3073</v>
      </c>
      <c r="H8809" s="36" t="s">
        <v>9</v>
      </c>
      <c r="I8809" s="102">
        <v>15158</v>
      </c>
      <c r="J8809" s="102">
        <v>15158</v>
      </c>
      <c r="K8809" s="102"/>
      <c r="L8809" s="102">
        <f t="shared" si="3120"/>
        <v>3976</v>
      </c>
      <c r="M8809" s="102">
        <v>1326</v>
      </c>
      <c r="N8809" s="102">
        <v>1325</v>
      </c>
      <c r="O8809" s="102">
        <v>1325</v>
      </c>
      <c r="P8809" s="102">
        <f t="shared" si="3121"/>
        <v>3976</v>
      </c>
      <c r="Q8809" s="102">
        <f t="shared" si="3122"/>
        <v>26.230373400184721</v>
      </c>
      <c r="R8809" s="35"/>
    </row>
    <row r="8810" spans="1:18" s="38" customFormat="1" x14ac:dyDescent="0.3">
      <c r="A8810" s="40">
        <v>35</v>
      </c>
      <c r="B8810" s="40" t="s">
        <v>154</v>
      </c>
      <c r="C8810" s="40" t="s">
        <v>1160</v>
      </c>
      <c r="D8810" s="40">
        <v>35020028</v>
      </c>
      <c r="E8810" s="88" t="s">
        <v>3016</v>
      </c>
      <c r="F8810" s="40" t="s">
        <v>2985</v>
      </c>
      <c r="G8810" s="81" t="s">
        <v>3073</v>
      </c>
      <c r="H8810" s="36" t="s">
        <v>12</v>
      </c>
      <c r="I8810" s="102">
        <v>57886</v>
      </c>
      <c r="J8810" s="102">
        <v>57886</v>
      </c>
      <c r="K8810" s="102"/>
      <c r="L8810" s="102">
        <f t="shared" si="3120"/>
        <v>14402</v>
      </c>
      <c r="M8810" s="102">
        <v>4802</v>
      </c>
      <c r="N8810" s="102">
        <v>4800</v>
      </c>
      <c r="O8810" s="102">
        <v>4800</v>
      </c>
      <c r="P8810" s="102">
        <f t="shared" si="3121"/>
        <v>14402</v>
      </c>
      <c r="Q8810" s="102">
        <f t="shared" si="3122"/>
        <v>24.879936426769859</v>
      </c>
      <c r="R8810" s="35"/>
    </row>
    <row r="8811" spans="1:18" s="38" customFormat="1" x14ac:dyDescent="0.3">
      <c r="A8811" s="40">
        <v>35</v>
      </c>
      <c r="B8811" s="40" t="s">
        <v>154</v>
      </c>
      <c r="C8811" s="40" t="s">
        <v>1160</v>
      </c>
      <c r="D8811" s="40">
        <v>35020028</v>
      </c>
      <c r="E8811" s="88" t="s">
        <v>3016</v>
      </c>
      <c r="F8811" s="40" t="s">
        <v>2986</v>
      </c>
      <c r="G8811" s="81" t="s">
        <v>3073</v>
      </c>
      <c r="H8811" s="36" t="s">
        <v>10</v>
      </c>
      <c r="I8811" s="102">
        <v>12300</v>
      </c>
      <c r="J8811" s="102">
        <v>12300</v>
      </c>
      <c r="K8811" s="102"/>
      <c r="L8811" s="102">
        <f t="shared" si="3120"/>
        <v>0</v>
      </c>
      <c r="M8811" s="102">
        <v>0</v>
      </c>
      <c r="N8811" s="102"/>
      <c r="O8811" s="102"/>
      <c r="P8811" s="102">
        <f t="shared" si="3121"/>
        <v>0</v>
      </c>
      <c r="Q8811" s="102">
        <f t="shared" si="3122"/>
        <v>0</v>
      </c>
      <c r="R8811" s="35"/>
    </row>
    <row r="8812" spans="1:18" s="38" customFormat="1" x14ac:dyDescent="0.3">
      <c r="A8812" s="40">
        <v>35</v>
      </c>
      <c r="B8812" s="40" t="s">
        <v>154</v>
      </c>
      <c r="C8812" s="40" t="s">
        <v>1160</v>
      </c>
      <c r="D8812" s="40">
        <v>35020028</v>
      </c>
      <c r="E8812" s="88" t="s">
        <v>3016</v>
      </c>
      <c r="F8812" s="40" t="s">
        <v>2987</v>
      </c>
      <c r="G8812" s="81" t="s">
        <v>3073</v>
      </c>
      <c r="H8812" s="36" t="s">
        <v>8</v>
      </c>
      <c r="I8812" s="102">
        <v>7760</v>
      </c>
      <c r="J8812" s="102">
        <v>7760</v>
      </c>
      <c r="K8812" s="102"/>
      <c r="L8812" s="102">
        <f t="shared" si="3120"/>
        <v>0</v>
      </c>
      <c r="M8812" s="102">
        <v>0</v>
      </c>
      <c r="N8812" s="102"/>
      <c r="O8812" s="102"/>
      <c r="P8812" s="102">
        <f t="shared" si="3121"/>
        <v>0</v>
      </c>
      <c r="Q8812" s="102">
        <f t="shared" si="3122"/>
        <v>0</v>
      </c>
      <c r="R8812" s="35"/>
    </row>
    <row r="8813" spans="1:18" s="38" customFormat="1" x14ac:dyDescent="0.3">
      <c r="A8813" s="40">
        <v>35</v>
      </c>
      <c r="B8813" s="40" t="s">
        <v>154</v>
      </c>
      <c r="C8813" s="40" t="s">
        <v>1160</v>
      </c>
      <c r="D8813" s="40">
        <v>35020028</v>
      </c>
      <c r="E8813" s="88" t="s">
        <v>3016</v>
      </c>
      <c r="F8813" s="40" t="s">
        <v>2988</v>
      </c>
      <c r="G8813" s="81" t="s">
        <v>3073</v>
      </c>
      <c r="H8813" s="36" t="s">
        <v>11</v>
      </c>
      <c r="I8813" s="102">
        <v>5500</v>
      </c>
      <c r="J8813" s="102">
        <v>5500</v>
      </c>
      <c r="K8813" s="102"/>
      <c r="L8813" s="102">
        <f t="shared" si="3120"/>
        <v>0</v>
      </c>
      <c r="M8813" s="102">
        <v>0</v>
      </c>
      <c r="N8813" s="102"/>
      <c r="O8813" s="102"/>
      <c r="P8813" s="102">
        <f t="shared" si="3121"/>
        <v>0</v>
      </c>
      <c r="Q8813" s="102">
        <f t="shared" si="3122"/>
        <v>0</v>
      </c>
      <c r="R8813" s="35"/>
    </row>
    <row r="8814" spans="1:18" s="38" customFormat="1" x14ac:dyDescent="0.3">
      <c r="A8814" s="40">
        <v>35</v>
      </c>
      <c r="B8814" s="40" t="s">
        <v>154</v>
      </c>
      <c r="C8814" s="40" t="s">
        <v>1160</v>
      </c>
      <c r="D8814" s="40">
        <v>35020028</v>
      </c>
      <c r="E8814" s="52" t="s">
        <v>124</v>
      </c>
      <c r="F8814" s="52" t="s">
        <v>0</v>
      </c>
      <c r="G8814" s="52" t="s">
        <v>0</v>
      </c>
      <c r="H8814" s="16" t="s">
        <v>14</v>
      </c>
      <c r="I8814" s="104">
        <f>SUM(I8815)</f>
        <v>107888</v>
      </c>
      <c r="J8814" s="104">
        <f>SUM(J8815)</f>
        <v>106000</v>
      </c>
      <c r="K8814" s="104">
        <f>SUM(K8815)</f>
        <v>0</v>
      </c>
      <c r="L8814" s="104">
        <f t="shared" si="3120"/>
        <v>28733</v>
      </c>
      <c r="M8814" s="104">
        <f>SUM(M8815)</f>
        <v>8733</v>
      </c>
      <c r="N8814" s="104">
        <f t="shared" ref="N8814:O8814" si="3126">SUM(N8815)</f>
        <v>11000</v>
      </c>
      <c r="O8814" s="104">
        <f t="shared" si="3126"/>
        <v>9000</v>
      </c>
      <c r="P8814" s="104">
        <f t="shared" si="3121"/>
        <v>28733</v>
      </c>
      <c r="Q8814" s="104">
        <f t="shared" si="3122"/>
        <v>27.106603773584904</v>
      </c>
      <c r="R8814" s="35"/>
    </row>
    <row r="8815" spans="1:18" s="38" customFormat="1" x14ac:dyDescent="0.3">
      <c r="A8815" s="40">
        <v>35</v>
      </c>
      <c r="B8815" s="40" t="s">
        <v>154</v>
      </c>
      <c r="C8815" s="40" t="s">
        <v>1160</v>
      </c>
      <c r="D8815" s="40">
        <v>35020028</v>
      </c>
      <c r="E8815" s="88" t="s">
        <v>3017</v>
      </c>
      <c r="F8815" s="40"/>
      <c r="G8815" s="81" t="s">
        <v>3073</v>
      </c>
      <c r="H8815" s="36" t="s">
        <v>15</v>
      </c>
      <c r="I8815" s="102">
        <v>107888</v>
      </c>
      <c r="J8815" s="102">
        <v>106000</v>
      </c>
      <c r="K8815" s="102"/>
      <c r="L8815" s="102">
        <f t="shared" si="3120"/>
        <v>28733</v>
      </c>
      <c r="M8815" s="102">
        <v>8733</v>
      </c>
      <c r="N8815" s="102">
        <v>11000</v>
      </c>
      <c r="O8815" s="102">
        <v>9000</v>
      </c>
      <c r="P8815" s="102">
        <f t="shared" si="3121"/>
        <v>28733</v>
      </c>
      <c r="Q8815" s="102">
        <f t="shared" si="3122"/>
        <v>27.106603773584904</v>
      </c>
      <c r="R8815" s="35"/>
    </row>
    <row r="8816" spans="1:18" s="38" customFormat="1" x14ac:dyDescent="0.3">
      <c r="A8816" s="40">
        <v>35</v>
      </c>
      <c r="B8816" s="40" t="s">
        <v>154</v>
      </c>
      <c r="C8816" s="40" t="s">
        <v>1160</v>
      </c>
      <c r="D8816" s="40">
        <v>35020028</v>
      </c>
      <c r="E8816" s="52" t="s">
        <v>125</v>
      </c>
      <c r="F8816" s="52" t="s">
        <v>0</v>
      </c>
      <c r="G8816" s="52" t="s">
        <v>0</v>
      </c>
      <c r="H8816" s="16" t="s">
        <v>16</v>
      </c>
      <c r="I8816" s="104">
        <f>SUM(I8817:I8825)</f>
        <v>89412</v>
      </c>
      <c r="J8816" s="104">
        <f>SUM(J8817:J8825)</f>
        <v>61912</v>
      </c>
      <c r="K8816" s="104">
        <f>SUM(K8817:K8825)</f>
        <v>0</v>
      </c>
      <c r="L8816" s="104">
        <f t="shared" si="3120"/>
        <v>17232</v>
      </c>
      <c r="M8816" s="104">
        <f>SUM(M8817:M8825)</f>
        <v>266</v>
      </c>
      <c r="N8816" s="104">
        <f t="shared" ref="N8816:O8816" si="3127">SUM(N8817:N8825)</f>
        <v>8358</v>
      </c>
      <c r="O8816" s="104">
        <f t="shared" si="3127"/>
        <v>8608</v>
      </c>
      <c r="P8816" s="104">
        <f t="shared" si="3121"/>
        <v>17232</v>
      </c>
      <c r="Q8816" s="104">
        <f t="shared" si="3122"/>
        <v>27.833053366067968</v>
      </c>
      <c r="R8816" s="35"/>
    </row>
    <row r="8817" spans="1:18" s="38" customFormat="1" x14ac:dyDescent="0.3">
      <c r="A8817" s="40">
        <v>35</v>
      </c>
      <c r="B8817" s="40" t="s">
        <v>154</v>
      </c>
      <c r="C8817" s="40" t="s">
        <v>1160</v>
      </c>
      <c r="D8817" s="40">
        <v>35020028</v>
      </c>
      <c r="E8817" s="88" t="s">
        <v>3018</v>
      </c>
      <c r="F8817" s="40"/>
      <c r="G8817" s="81" t="s">
        <v>3073</v>
      </c>
      <c r="H8817" s="36" t="s">
        <v>17</v>
      </c>
      <c r="I8817" s="102">
        <v>11000</v>
      </c>
      <c r="J8817" s="102">
        <v>0</v>
      </c>
      <c r="K8817" s="102"/>
      <c r="L8817" s="102">
        <f t="shared" si="3120"/>
        <v>0</v>
      </c>
      <c r="M8817" s="102">
        <v>0</v>
      </c>
      <c r="N8817" s="102"/>
      <c r="O8817" s="102"/>
      <c r="P8817" s="102">
        <f t="shared" si="3121"/>
        <v>0</v>
      </c>
      <c r="Q8817" s="102" t="str">
        <f t="shared" si="3122"/>
        <v>-</v>
      </c>
      <c r="R8817" s="35"/>
    </row>
    <row r="8818" spans="1:18" s="38" customFormat="1" x14ac:dyDescent="0.3">
      <c r="A8818" s="40">
        <v>35</v>
      </c>
      <c r="B8818" s="40" t="s">
        <v>154</v>
      </c>
      <c r="C8818" s="40" t="s">
        <v>1160</v>
      </c>
      <c r="D8818" s="40">
        <v>35020028</v>
      </c>
      <c r="E8818" s="88" t="s">
        <v>3031</v>
      </c>
      <c r="F8818" s="40"/>
      <c r="G8818" s="81" t="s">
        <v>3073</v>
      </c>
      <c r="H8818" s="36" t="s">
        <v>18</v>
      </c>
      <c r="I8818" s="102">
        <v>6500</v>
      </c>
      <c r="J8818" s="102">
        <v>6500</v>
      </c>
      <c r="K8818" s="102"/>
      <c r="L8818" s="102">
        <f t="shared" si="3120"/>
        <v>1700</v>
      </c>
      <c r="M8818" s="102">
        <v>0</v>
      </c>
      <c r="N8818" s="102">
        <v>900</v>
      </c>
      <c r="O8818" s="102">
        <v>800</v>
      </c>
      <c r="P8818" s="102">
        <f t="shared" si="3121"/>
        <v>1700</v>
      </c>
      <c r="Q8818" s="102">
        <f t="shared" si="3122"/>
        <v>26.153846153846157</v>
      </c>
      <c r="R8818" s="35"/>
    </row>
    <row r="8819" spans="1:18" s="38" customFormat="1" x14ac:dyDescent="0.3">
      <c r="A8819" s="40">
        <v>35</v>
      </c>
      <c r="B8819" s="40" t="s">
        <v>154</v>
      </c>
      <c r="C8819" s="40" t="s">
        <v>1160</v>
      </c>
      <c r="D8819" s="40">
        <v>35020028</v>
      </c>
      <c r="E8819" s="88" t="s">
        <v>3032</v>
      </c>
      <c r="F8819" s="40"/>
      <c r="G8819" s="81" t="s">
        <v>3073</v>
      </c>
      <c r="H8819" s="36" t="s">
        <v>19</v>
      </c>
      <c r="I8819" s="102">
        <v>5500</v>
      </c>
      <c r="J8819" s="102">
        <v>5500</v>
      </c>
      <c r="K8819" s="102"/>
      <c r="L8819" s="102">
        <f t="shared" si="3120"/>
        <v>916</v>
      </c>
      <c r="M8819" s="102">
        <v>0</v>
      </c>
      <c r="N8819" s="102">
        <v>458</v>
      </c>
      <c r="O8819" s="102">
        <v>458</v>
      </c>
      <c r="P8819" s="102">
        <f t="shared" si="3121"/>
        <v>916</v>
      </c>
      <c r="Q8819" s="102">
        <f t="shared" si="3122"/>
        <v>16.654545454545456</v>
      </c>
      <c r="R8819" s="35"/>
    </row>
    <row r="8820" spans="1:18" s="38" customFormat="1" x14ac:dyDescent="0.3">
      <c r="A8820" s="40">
        <v>35</v>
      </c>
      <c r="B8820" s="40" t="s">
        <v>154</v>
      </c>
      <c r="C8820" s="40" t="s">
        <v>1160</v>
      </c>
      <c r="D8820" s="40">
        <v>35020028</v>
      </c>
      <c r="E8820" s="88" t="s">
        <v>3026</v>
      </c>
      <c r="F8820" s="40"/>
      <c r="G8820" s="81" t="s">
        <v>3073</v>
      </c>
      <c r="H8820" s="36" t="s">
        <v>20</v>
      </c>
      <c r="I8820" s="102">
        <v>5500</v>
      </c>
      <c r="J8820" s="102">
        <v>4000</v>
      </c>
      <c r="K8820" s="102"/>
      <c r="L8820" s="102">
        <f t="shared" si="3120"/>
        <v>1000</v>
      </c>
      <c r="M8820" s="102">
        <v>0</v>
      </c>
      <c r="N8820" s="102">
        <v>500</v>
      </c>
      <c r="O8820" s="102">
        <v>500</v>
      </c>
      <c r="P8820" s="102">
        <f t="shared" si="3121"/>
        <v>1000</v>
      </c>
      <c r="Q8820" s="102">
        <f t="shared" si="3122"/>
        <v>25</v>
      </c>
      <c r="R8820" s="35"/>
    </row>
    <row r="8821" spans="1:18" s="38" customFormat="1" x14ac:dyDescent="0.3">
      <c r="A8821" s="40">
        <v>35</v>
      </c>
      <c r="B8821" s="40" t="s">
        <v>154</v>
      </c>
      <c r="C8821" s="40" t="s">
        <v>1160</v>
      </c>
      <c r="D8821" s="40">
        <v>35020028</v>
      </c>
      <c r="E8821" s="88" t="s">
        <v>3033</v>
      </c>
      <c r="F8821" s="40"/>
      <c r="G8821" s="81" t="s">
        <v>3073</v>
      </c>
      <c r="H8821" s="36" t="s">
        <v>21</v>
      </c>
      <c r="I8821" s="102">
        <v>150</v>
      </c>
      <c r="J8821" s="102">
        <v>150</v>
      </c>
      <c r="K8821" s="102"/>
      <c r="L8821" s="102">
        <f t="shared" si="3120"/>
        <v>50</v>
      </c>
      <c r="M8821" s="102">
        <v>0</v>
      </c>
      <c r="N8821" s="102"/>
      <c r="O8821" s="102">
        <v>50</v>
      </c>
      <c r="P8821" s="102">
        <f t="shared" si="3121"/>
        <v>50</v>
      </c>
      <c r="Q8821" s="102">
        <f t="shared" si="3122"/>
        <v>33.333333333333329</v>
      </c>
      <c r="R8821" s="35"/>
    </row>
    <row r="8822" spans="1:18" s="38" customFormat="1" x14ac:dyDescent="0.3">
      <c r="A8822" s="40">
        <v>35</v>
      </c>
      <c r="B8822" s="40" t="s">
        <v>154</v>
      </c>
      <c r="C8822" s="40" t="s">
        <v>1160</v>
      </c>
      <c r="D8822" s="40">
        <v>35020028</v>
      </c>
      <c r="E8822" s="88" t="s">
        <v>3034</v>
      </c>
      <c r="F8822" s="40"/>
      <c r="G8822" s="81" t="s">
        <v>3073</v>
      </c>
      <c r="H8822" s="36" t="s">
        <v>22</v>
      </c>
      <c r="I8822" s="102">
        <v>500</v>
      </c>
      <c r="J8822" s="102">
        <v>500</v>
      </c>
      <c r="K8822" s="102"/>
      <c r="L8822" s="102">
        <f t="shared" si="3120"/>
        <v>300</v>
      </c>
      <c r="M8822" s="102">
        <v>0</v>
      </c>
      <c r="N8822" s="102"/>
      <c r="O8822" s="102">
        <v>300</v>
      </c>
      <c r="P8822" s="102">
        <f t="shared" si="3121"/>
        <v>300</v>
      </c>
      <c r="Q8822" s="102">
        <f t="shared" si="3122"/>
        <v>60</v>
      </c>
      <c r="R8822" s="35"/>
    </row>
    <row r="8823" spans="1:18" s="38" customFormat="1" x14ac:dyDescent="0.3">
      <c r="A8823" s="40">
        <v>35</v>
      </c>
      <c r="B8823" s="40" t="s">
        <v>154</v>
      </c>
      <c r="C8823" s="40" t="s">
        <v>1160</v>
      </c>
      <c r="D8823" s="40">
        <v>35020028</v>
      </c>
      <c r="E8823" s="88" t="s">
        <v>3035</v>
      </c>
      <c r="F8823" s="40"/>
      <c r="G8823" s="81" t="s">
        <v>3073</v>
      </c>
      <c r="H8823" s="36" t="s">
        <v>23</v>
      </c>
      <c r="I8823" s="102">
        <v>675</v>
      </c>
      <c r="J8823" s="102">
        <v>675</v>
      </c>
      <c r="K8823" s="102"/>
      <c r="L8823" s="102">
        <f t="shared" si="3120"/>
        <v>100</v>
      </c>
      <c r="M8823" s="102">
        <v>0</v>
      </c>
      <c r="N8823" s="102"/>
      <c r="O8823" s="102">
        <v>100</v>
      </c>
      <c r="P8823" s="102">
        <f t="shared" si="3121"/>
        <v>100</v>
      </c>
      <c r="Q8823" s="102">
        <f t="shared" si="3122"/>
        <v>14.814814814814813</v>
      </c>
      <c r="R8823" s="35"/>
    </row>
    <row r="8824" spans="1:18" s="38" customFormat="1" x14ac:dyDescent="0.3">
      <c r="A8824" s="40">
        <v>35</v>
      </c>
      <c r="B8824" s="40" t="s">
        <v>154</v>
      </c>
      <c r="C8824" s="40" t="s">
        <v>1160</v>
      </c>
      <c r="D8824" s="40">
        <v>35020028</v>
      </c>
      <c r="E8824" s="88" t="s">
        <v>3036</v>
      </c>
      <c r="F8824" s="40"/>
      <c r="G8824" s="81" t="s">
        <v>3073</v>
      </c>
      <c r="H8824" s="36" t="s">
        <v>24</v>
      </c>
      <c r="I8824" s="102">
        <v>1500</v>
      </c>
      <c r="J8824" s="102">
        <v>1500</v>
      </c>
      <c r="K8824" s="102"/>
      <c r="L8824" s="102">
        <f t="shared" si="3120"/>
        <v>100</v>
      </c>
      <c r="M8824" s="102">
        <v>0</v>
      </c>
      <c r="N8824" s="102"/>
      <c r="O8824" s="102">
        <v>100</v>
      </c>
      <c r="P8824" s="102">
        <f t="shared" si="3121"/>
        <v>100</v>
      </c>
      <c r="Q8824" s="102">
        <f t="shared" si="3122"/>
        <v>6.666666666666667</v>
      </c>
      <c r="R8824" s="35"/>
    </row>
    <row r="8825" spans="1:18" s="38" customFormat="1" x14ac:dyDescent="0.3">
      <c r="A8825" s="41">
        <v>35</v>
      </c>
      <c r="B8825" s="41" t="s">
        <v>154</v>
      </c>
      <c r="C8825" s="41" t="s">
        <v>1160</v>
      </c>
      <c r="D8825" s="41">
        <v>35020028</v>
      </c>
      <c r="E8825" s="41" t="s">
        <v>127</v>
      </c>
      <c r="F8825" s="40" t="s">
        <v>0</v>
      </c>
      <c r="G8825" s="81" t="s">
        <v>0</v>
      </c>
      <c r="H8825" s="16" t="s">
        <v>25</v>
      </c>
      <c r="I8825" s="104">
        <f>SUM(I8826:I8828)</f>
        <v>58087</v>
      </c>
      <c r="J8825" s="104">
        <f>SUM(J8826:J8828)</f>
        <v>43087</v>
      </c>
      <c r="K8825" s="104">
        <f>SUM(K8826:K8828)</f>
        <v>0</v>
      </c>
      <c r="L8825" s="104">
        <f t="shared" si="3120"/>
        <v>13066</v>
      </c>
      <c r="M8825" s="104">
        <f>SUM(M8826:M8828)</f>
        <v>266</v>
      </c>
      <c r="N8825" s="104">
        <f t="shared" ref="N8825:O8825" si="3128">SUM(N8826:N8828)</f>
        <v>6500</v>
      </c>
      <c r="O8825" s="104">
        <f t="shared" si="3128"/>
        <v>6300</v>
      </c>
      <c r="P8825" s="104">
        <f t="shared" si="3121"/>
        <v>13066</v>
      </c>
      <c r="Q8825" s="104">
        <f t="shared" si="3122"/>
        <v>30.324691902429969</v>
      </c>
      <c r="R8825" s="35"/>
    </row>
    <row r="8826" spans="1:18" s="38" customFormat="1" x14ac:dyDescent="0.3">
      <c r="A8826" s="40">
        <v>35</v>
      </c>
      <c r="B8826" s="40" t="s">
        <v>154</v>
      </c>
      <c r="C8826" s="40" t="s">
        <v>1160</v>
      </c>
      <c r="D8826" s="40">
        <v>35020028</v>
      </c>
      <c r="E8826" s="88" t="s">
        <v>3019</v>
      </c>
      <c r="F8826" s="40"/>
      <c r="G8826" s="81" t="s">
        <v>3073</v>
      </c>
      <c r="H8826" s="36" t="s">
        <v>25</v>
      </c>
      <c r="I8826" s="102">
        <v>53787</v>
      </c>
      <c r="J8826" s="102">
        <v>38787</v>
      </c>
      <c r="K8826" s="102"/>
      <c r="L8826" s="102">
        <f t="shared" si="3120"/>
        <v>12000</v>
      </c>
      <c r="M8826" s="102">
        <v>0</v>
      </c>
      <c r="N8826" s="102">
        <v>6000</v>
      </c>
      <c r="O8826" s="102">
        <v>6000</v>
      </c>
      <c r="P8826" s="102">
        <f t="shared" si="3121"/>
        <v>12000</v>
      </c>
      <c r="Q8826" s="102">
        <f t="shared" si="3122"/>
        <v>30.938200943615129</v>
      </c>
      <c r="R8826" s="35"/>
    </row>
    <row r="8827" spans="1:18" s="38" customFormat="1" x14ac:dyDescent="0.3">
      <c r="A8827" s="40">
        <v>35</v>
      </c>
      <c r="B8827" s="40" t="s">
        <v>154</v>
      </c>
      <c r="C8827" s="40" t="s">
        <v>1160</v>
      </c>
      <c r="D8827" s="40">
        <v>35020028</v>
      </c>
      <c r="E8827" s="88" t="s">
        <v>3019</v>
      </c>
      <c r="F8827" s="40" t="s">
        <v>2989</v>
      </c>
      <c r="G8827" s="81" t="s">
        <v>3073</v>
      </c>
      <c r="H8827" s="36" t="s">
        <v>135</v>
      </c>
      <c r="I8827" s="102">
        <v>3300</v>
      </c>
      <c r="J8827" s="102">
        <v>3300</v>
      </c>
      <c r="K8827" s="102"/>
      <c r="L8827" s="102">
        <f t="shared" si="3120"/>
        <v>1066</v>
      </c>
      <c r="M8827" s="102">
        <v>266</v>
      </c>
      <c r="N8827" s="102">
        <v>500</v>
      </c>
      <c r="O8827" s="102">
        <v>300</v>
      </c>
      <c r="P8827" s="102">
        <f t="shared" si="3121"/>
        <v>1066</v>
      </c>
      <c r="Q8827" s="102">
        <f t="shared" si="3122"/>
        <v>32.303030303030305</v>
      </c>
      <c r="R8827" s="35"/>
    </row>
    <row r="8828" spans="1:18" s="38" customFormat="1" ht="20.399999999999999" x14ac:dyDescent="0.3">
      <c r="A8828" s="40">
        <v>35</v>
      </c>
      <c r="B8828" s="40" t="s">
        <v>154</v>
      </c>
      <c r="C8828" s="40" t="s">
        <v>1160</v>
      </c>
      <c r="D8828" s="40">
        <v>35020028</v>
      </c>
      <c r="E8828" s="88" t="s">
        <v>3019</v>
      </c>
      <c r="F8828" s="40" t="s">
        <v>2990</v>
      </c>
      <c r="G8828" s="81" t="s">
        <v>3073</v>
      </c>
      <c r="H8828" s="36" t="s">
        <v>141</v>
      </c>
      <c r="I8828" s="102">
        <v>1000</v>
      </c>
      <c r="J8828" s="102">
        <v>1000</v>
      </c>
      <c r="K8828" s="102"/>
      <c r="L8828" s="102">
        <f t="shared" si="3120"/>
        <v>0</v>
      </c>
      <c r="M8828" s="102">
        <v>0</v>
      </c>
      <c r="N8828" s="102"/>
      <c r="O8828" s="102"/>
      <c r="P8828" s="102">
        <f t="shared" si="3121"/>
        <v>0</v>
      </c>
      <c r="Q8828" s="102">
        <f t="shared" si="3122"/>
        <v>0</v>
      </c>
      <c r="R8828" s="35"/>
    </row>
    <row r="8829" spans="1:18" s="34" customFormat="1" ht="20.399999999999999" x14ac:dyDescent="0.3">
      <c r="A8829" s="43" t="s">
        <v>0</v>
      </c>
      <c r="B8829" s="43" t="s">
        <v>0</v>
      </c>
      <c r="C8829" s="43" t="s">
        <v>0</v>
      </c>
      <c r="D8829" s="49" t="s">
        <v>0</v>
      </c>
      <c r="E8829" s="49" t="s">
        <v>0</v>
      </c>
      <c r="F8829" s="49" t="s">
        <v>0</v>
      </c>
      <c r="G8829" s="49" t="s">
        <v>0</v>
      </c>
      <c r="H8829" s="21" t="s">
        <v>35</v>
      </c>
      <c r="I8829" s="112">
        <f t="shared" ref="I8829:O8830" si="3129">SUM(I8830)</f>
        <v>1500</v>
      </c>
      <c r="J8829" s="112">
        <f t="shared" si="3129"/>
        <v>1500</v>
      </c>
      <c r="K8829" s="112">
        <f t="shared" si="3129"/>
        <v>0</v>
      </c>
      <c r="L8829" s="112">
        <f t="shared" si="3120"/>
        <v>0</v>
      </c>
      <c r="M8829" s="112">
        <f t="shared" si="3129"/>
        <v>0</v>
      </c>
      <c r="N8829" s="112">
        <f t="shared" si="3129"/>
        <v>0</v>
      </c>
      <c r="O8829" s="112">
        <f t="shared" si="3129"/>
        <v>0</v>
      </c>
      <c r="P8829" s="112">
        <f t="shared" si="3121"/>
        <v>0</v>
      </c>
      <c r="Q8829" s="112">
        <f t="shared" si="3122"/>
        <v>0</v>
      </c>
      <c r="R8829" s="35"/>
    </row>
    <row r="8830" spans="1:18" s="38" customFormat="1" x14ac:dyDescent="0.3">
      <c r="A8830" s="40">
        <v>35</v>
      </c>
      <c r="B8830" s="40" t="s">
        <v>154</v>
      </c>
      <c r="C8830" s="40" t="s">
        <v>1160</v>
      </c>
      <c r="D8830" s="40">
        <v>35020028</v>
      </c>
      <c r="E8830" s="52" t="s">
        <v>142</v>
      </c>
      <c r="F8830" s="52" t="s">
        <v>0</v>
      </c>
      <c r="G8830" s="52" t="s">
        <v>0</v>
      </c>
      <c r="H8830" s="16" t="s">
        <v>27</v>
      </c>
      <c r="I8830" s="104">
        <f t="shared" si="3129"/>
        <v>1500</v>
      </c>
      <c r="J8830" s="104">
        <f t="shared" si="3129"/>
        <v>1500</v>
      </c>
      <c r="K8830" s="104">
        <f t="shared" si="3129"/>
        <v>0</v>
      </c>
      <c r="L8830" s="104">
        <f t="shared" si="3120"/>
        <v>0</v>
      </c>
      <c r="M8830" s="104">
        <f t="shared" si="3129"/>
        <v>0</v>
      </c>
      <c r="N8830" s="104">
        <f t="shared" si="3129"/>
        <v>0</v>
      </c>
      <c r="O8830" s="104">
        <f t="shared" si="3129"/>
        <v>0</v>
      </c>
      <c r="P8830" s="104">
        <f t="shared" si="3121"/>
        <v>0</v>
      </c>
      <c r="Q8830" s="104">
        <f t="shared" si="3122"/>
        <v>0</v>
      </c>
      <c r="R8830" s="35"/>
    </row>
    <row r="8831" spans="1:18" s="38" customFormat="1" x14ac:dyDescent="0.3">
      <c r="A8831" s="40">
        <v>35</v>
      </c>
      <c r="B8831" s="40" t="s">
        <v>154</v>
      </c>
      <c r="C8831" s="40" t="s">
        <v>1160</v>
      </c>
      <c r="D8831" s="40">
        <v>35020028</v>
      </c>
      <c r="E8831" s="88" t="s">
        <v>3021</v>
      </c>
      <c r="F8831" s="40"/>
      <c r="G8831" s="81" t="s">
        <v>3073</v>
      </c>
      <c r="H8831" s="36" t="s">
        <v>34</v>
      </c>
      <c r="I8831" s="102">
        <v>1500</v>
      </c>
      <c r="J8831" s="102">
        <v>1500</v>
      </c>
      <c r="K8831" s="102"/>
      <c r="L8831" s="102">
        <f t="shared" si="3120"/>
        <v>0</v>
      </c>
      <c r="M8831" s="102">
        <v>0</v>
      </c>
      <c r="N8831" s="102"/>
      <c r="O8831" s="102"/>
      <c r="P8831" s="102">
        <f t="shared" si="3121"/>
        <v>0</v>
      </c>
      <c r="Q8831" s="102">
        <f t="shared" si="3122"/>
        <v>0</v>
      </c>
      <c r="R8831" s="35"/>
    </row>
    <row r="8832" spans="1:18" s="34" customFormat="1" ht="20.399999999999999" x14ac:dyDescent="0.3">
      <c r="A8832" s="43" t="s">
        <v>0</v>
      </c>
      <c r="B8832" s="43" t="s">
        <v>0</v>
      </c>
      <c r="C8832" s="43" t="s">
        <v>0</v>
      </c>
      <c r="D8832" s="49" t="s">
        <v>0</v>
      </c>
      <c r="E8832" s="49" t="s">
        <v>0</v>
      </c>
      <c r="F8832" s="49" t="s">
        <v>0</v>
      </c>
      <c r="G8832" s="49" t="s">
        <v>0</v>
      </c>
      <c r="H8832" s="21" t="s">
        <v>53</v>
      </c>
      <c r="I8832" s="112">
        <f t="shared" ref="I8832:O8833" si="3130">SUM(I8833)</f>
        <v>6000</v>
      </c>
      <c r="J8832" s="112">
        <f t="shared" si="3130"/>
        <v>0</v>
      </c>
      <c r="K8832" s="112">
        <f t="shared" si="3130"/>
        <v>0</v>
      </c>
      <c r="L8832" s="112">
        <f t="shared" si="3120"/>
        <v>0</v>
      </c>
      <c r="M8832" s="112">
        <f t="shared" si="3130"/>
        <v>0</v>
      </c>
      <c r="N8832" s="112">
        <f t="shared" si="3130"/>
        <v>0</v>
      </c>
      <c r="O8832" s="112">
        <f t="shared" si="3130"/>
        <v>0</v>
      </c>
      <c r="P8832" s="112">
        <f t="shared" si="3121"/>
        <v>0</v>
      </c>
      <c r="Q8832" s="112" t="str">
        <f t="shared" si="3122"/>
        <v>-</v>
      </c>
      <c r="R8832" s="35"/>
    </row>
    <row r="8833" spans="1:18" s="38" customFormat="1" x14ac:dyDescent="0.3">
      <c r="A8833" s="40">
        <v>35</v>
      </c>
      <c r="B8833" s="40" t="s">
        <v>154</v>
      </c>
      <c r="C8833" s="40" t="s">
        <v>1160</v>
      </c>
      <c r="D8833" s="40">
        <v>35020028</v>
      </c>
      <c r="E8833" s="52" t="s">
        <v>149</v>
      </c>
      <c r="F8833" s="52" t="s">
        <v>0</v>
      </c>
      <c r="G8833" s="52" t="s">
        <v>0</v>
      </c>
      <c r="H8833" s="16" t="s">
        <v>46</v>
      </c>
      <c r="I8833" s="104">
        <f t="shared" si="3130"/>
        <v>6000</v>
      </c>
      <c r="J8833" s="104">
        <f t="shared" si="3130"/>
        <v>0</v>
      </c>
      <c r="K8833" s="104">
        <f t="shared" si="3130"/>
        <v>0</v>
      </c>
      <c r="L8833" s="104">
        <f t="shared" si="3120"/>
        <v>0</v>
      </c>
      <c r="M8833" s="104">
        <f t="shared" si="3130"/>
        <v>0</v>
      </c>
      <c r="N8833" s="104">
        <f t="shared" si="3130"/>
        <v>0</v>
      </c>
      <c r="O8833" s="104">
        <f t="shared" si="3130"/>
        <v>0</v>
      </c>
      <c r="P8833" s="104">
        <f t="shared" si="3121"/>
        <v>0</v>
      </c>
      <c r="Q8833" s="104" t="str">
        <f t="shared" si="3122"/>
        <v>-</v>
      </c>
      <c r="R8833" s="35"/>
    </row>
    <row r="8834" spans="1:18" s="38" customFormat="1" x14ac:dyDescent="0.3">
      <c r="A8834" s="40">
        <v>35</v>
      </c>
      <c r="B8834" s="40" t="s">
        <v>154</v>
      </c>
      <c r="C8834" s="40" t="s">
        <v>1160</v>
      </c>
      <c r="D8834" s="40">
        <v>35020028</v>
      </c>
      <c r="E8834" s="88" t="s">
        <v>3022</v>
      </c>
      <c r="F8834" s="40"/>
      <c r="G8834" s="81" t="s">
        <v>3073</v>
      </c>
      <c r="H8834" s="36" t="s">
        <v>49</v>
      </c>
      <c r="I8834" s="102">
        <v>6000</v>
      </c>
      <c r="J8834" s="102">
        <v>0</v>
      </c>
      <c r="K8834" s="102"/>
      <c r="L8834" s="102">
        <f t="shared" si="3120"/>
        <v>0</v>
      </c>
      <c r="M8834" s="102">
        <v>0</v>
      </c>
      <c r="N8834" s="102"/>
      <c r="O8834" s="102"/>
      <c r="P8834" s="102">
        <f t="shared" si="3121"/>
        <v>0</v>
      </c>
      <c r="Q8834" s="102" t="str">
        <f t="shared" si="3122"/>
        <v>-</v>
      </c>
      <c r="R8834" s="35"/>
    </row>
    <row r="8835" spans="1:18" s="34" customFormat="1" x14ac:dyDescent="0.3">
      <c r="A8835" s="49" t="s">
        <v>0</v>
      </c>
      <c r="B8835" s="49" t="s">
        <v>0</v>
      </c>
      <c r="C8835" s="49" t="s">
        <v>0</v>
      </c>
      <c r="D8835" s="49" t="s">
        <v>0</v>
      </c>
      <c r="E8835" s="49" t="s">
        <v>0</v>
      </c>
      <c r="F8835" s="49" t="s">
        <v>0</v>
      </c>
      <c r="G8835" s="49" t="s">
        <v>0</v>
      </c>
      <c r="H8835" s="21" t="s">
        <v>2044</v>
      </c>
      <c r="I8835" s="112">
        <f>SUM(I8805,I8829,I8832)</f>
        <v>1337470</v>
      </c>
      <c r="J8835" s="112">
        <f>SUM(J8805,J8829,J8832)</f>
        <v>1284867</v>
      </c>
      <c r="K8835" s="112">
        <f>SUM(K8805,K8829,K8832)</f>
        <v>0</v>
      </c>
      <c r="L8835" s="112">
        <f t="shared" si="3120"/>
        <v>315491</v>
      </c>
      <c r="M8835" s="112">
        <f>SUM(M8805,M8829,M8832)</f>
        <v>98275</v>
      </c>
      <c r="N8835" s="112">
        <f t="shared" ref="N8835:O8835" si="3131">SUM(N8805,N8829,N8832)</f>
        <v>109483</v>
      </c>
      <c r="O8835" s="112">
        <f t="shared" si="3131"/>
        <v>107733</v>
      </c>
      <c r="P8835" s="112">
        <f t="shared" si="3121"/>
        <v>315491</v>
      </c>
      <c r="Q8835" s="112">
        <f t="shared" si="3122"/>
        <v>24.55437021886312</v>
      </c>
      <c r="R8835" s="35"/>
    </row>
    <row r="8836" spans="1:18" s="38" customFormat="1" ht="15" thickBot="1" x14ac:dyDescent="0.35">
      <c r="A8836" s="81" t="s">
        <v>0</v>
      </c>
      <c r="B8836" s="81" t="s">
        <v>0</v>
      </c>
      <c r="C8836" s="81" t="s">
        <v>0</v>
      </c>
      <c r="D8836" s="81" t="s">
        <v>0</v>
      </c>
      <c r="E8836" s="81" t="s">
        <v>0</v>
      </c>
      <c r="F8836" s="81" t="s">
        <v>0</v>
      </c>
      <c r="G8836" s="81" t="s">
        <v>0</v>
      </c>
      <c r="H8836" s="16" t="s">
        <v>152</v>
      </c>
      <c r="I8836" s="104">
        <v>26</v>
      </c>
      <c r="J8836" s="104">
        <v>26</v>
      </c>
      <c r="K8836" s="104"/>
      <c r="L8836" s="104"/>
      <c r="M8836" s="104"/>
      <c r="N8836" s="104"/>
      <c r="O8836" s="104"/>
      <c r="P8836" s="104"/>
      <c r="Q8836" s="104"/>
      <c r="R8836" s="35"/>
    </row>
    <row r="8837" spans="1:18" s="34" customFormat="1" ht="31.2" thickBot="1" x14ac:dyDescent="0.35">
      <c r="A8837" s="127" t="s">
        <v>0</v>
      </c>
      <c r="B8837" s="127" t="s">
        <v>0</v>
      </c>
      <c r="C8837" s="127" t="s">
        <v>0</v>
      </c>
      <c r="D8837" s="127" t="s">
        <v>0</v>
      </c>
      <c r="E8837" s="127" t="s">
        <v>0</v>
      </c>
      <c r="F8837" s="127" t="s">
        <v>0</v>
      </c>
      <c r="G8837" s="127" t="s">
        <v>0</v>
      </c>
      <c r="H8837" s="29" t="s">
        <v>63</v>
      </c>
      <c r="I8837" s="124" t="s">
        <v>3013</v>
      </c>
      <c r="J8837" s="124" t="s">
        <v>2</v>
      </c>
      <c r="K8837" s="124" t="s">
        <v>3097</v>
      </c>
      <c r="L8837" s="124" t="s">
        <v>3097</v>
      </c>
      <c r="M8837" s="124" t="s">
        <v>3098</v>
      </c>
      <c r="N8837" s="124" t="s">
        <v>3099</v>
      </c>
      <c r="O8837" s="124" t="s">
        <v>3100</v>
      </c>
      <c r="P8837" s="124" t="s">
        <v>3097</v>
      </c>
      <c r="Q8837" s="126" t="s">
        <v>3101</v>
      </c>
      <c r="R8837" s="35"/>
    </row>
    <row r="8838" spans="1:18" s="38" customFormat="1" x14ac:dyDescent="0.3">
      <c r="A8838" s="128"/>
      <c r="B8838" s="128"/>
      <c r="C8838" s="128"/>
      <c r="D8838" s="128"/>
      <c r="E8838" s="128"/>
      <c r="F8838" s="128"/>
      <c r="G8838" s="128"/>
      <c r="H8838" s="10" t="s">
        <v>0</v>
      </c>
      <c r="I8838" s="103">
        <v>1</v>
      </c>
      <c r="J8838" s="103">
        <v>2</v>
      </c>
      <c r="K8838" s="103">
        <v>3</v>
      </c>
      <c r="L8838" s="103" t="s">
        <v>3</v>
      </c>
      <c r="M8838" s="103">
        <v>5</v>
      </c>
      <c r="N8838" s="103">
        <v>6</v>
      </c>
      <c r="O8838" s="103">
        <v>7</v>
      </c>
      <c r="P8838" s="103" t="s">
        <v>3102</v>
      </c>
      <c r="Q8838" s="103">
        <v>9</v>
      </c>
      <c r="R8838" s="35"/>
    </row>
    <row r="8839" spans="1:18" s="38" customFormat="1" x14ac:dyDescent="0.3">
      <c r="A8839" s="128"/>
      <c r="B8839" s="128"/>
      <c r="C8839" s="128"/>
      <c r="D8839" s="128"/>
      <c r="E8839" s="128"/>
      <c r="F8839" s="128"/>
      <c r="G8839" s="128"/>
      <c r="H8839" s="11" t="s">
        <v>101</v>
      </c>
      <c r="I8839" s="105">
        <f>SUM(I8835)</f>
        <v>1337470</v>
      </c>
      <c r="J8839" s="105">
        <f>SUM(J8835)</f>
        <v>1284867</v>
      </c>
      <c r="K8839" s="105">
        <f>SUM(K8835)</f>
        <v>0</v>
      </c>
      <c r="L8839" s="105">
        <f t="shared" si="3120"/>
        <v>315491</v>
      </c>
      <c r="M8839" s="105">
        <f>SUM(M8835)</f>
        <v>98275</v>
      </c>
      <c r="N8839" s="105">
        <f t="shared" ref="N8839:O8839" si="3132">SUM(N8835)</f>
        <v>109483</v>
      </c>
      <c r="O8839" s="105">
        <f t="shared" si="3132"/>
        <v>107733</v>
      </c>
      <c r="P8839" s="105">
        <f t="shared" si="3121"/>
        <v>315491</v>
      </c>
      <c r="Q8839" s="105">
        <f t="shared" si="3122"/>
        <v>24.55437021886312</v>
      </c>
      <c r="R8839" s="35"/>
    </row>
    <row r="8840" spans="1:18" s="38" customFormat="1" x14ac:dyDescent="0.3">
      <c r="A8840" s="128"/>
      <c r="B8840" s="128"/>
      <c r="C8840" s="128"/>
      <c r="D8840" s="128"/>
      <c r="E8840" s="128"/>
      <c r="F8840" s="128"/>
      <c r="G8840" s="128"/>
      <c r="H8840" s="12" t="s">
        <v>62</v>
      </c>
      <c r="I8840" s="105">
        <f>SUM(I8839)</f>
        <v>1337470</v>
      </c>
      <c r="J8840" s="105">
        <f>SUM(J8839)</f>
        <v>1284867</v>
      </c>
      <c r="K8840" s="105">
        <f>SUM(K8839)</f>
        <v>0</v>
      </c>
      <c r="L8840" s="105">
        <f t="shared" si="3120"/>
        <v>315491</v>
      </c>
      <c r="M8840" s="105">
        <f>SUM(M8839)</f>
        <v>98275</v>
      </c>
      <c r="N8840" s="105">
        <f t="shared" ref="N8840:O8840" si="3133">SUM(N8839)</f>
        <v>109483</v>
      </c>
      <c r="O8840" s="105">
        <f t="shared" si="3133"/>
        <v>107733</v>
      </c>
      <c r="P8840" s="105">
        <f t="shared" si="3121"/>
        <v>315491</v>
      </c>
      <c r="Q8840" s="105">
        <f t="shared" si="3122"/>
        <v>24.55437021886312</v>
      </c>
      <c r="R8840" s="35"/>
    </row>
    <row r="8841" spans="1:18" s="38" customFormat="1" x14ac:dyDescent="0.3">
      <c r="A8841" s="129"/>
      <c r="B8841" s="129"/>
      <c r="C8841" s="129"/>
      <c r="D8841" s="129"/>
      <c r="E8841" s="129"/>
      <c r="F8841" s="129"/>
      <c r="G8841" s="129"/>
      <c r="I8841" s="100"/>
      <c r="J8841" s="100"/>
      <c r="K8841" s="100"/>
      <c r="L8841" s="100"/>
      <c r="M8841" s="100"/>
      <c r="N8841" s="100"/>
      <c r="O8841" s="100"/>
      <c r="P8841" s="100"/>
      <c r="Q8841" s="100"/>
      <c r="R8841" s="35"/>
    </row>
    <row r="8842" spans="1:18" s="38" customFormat="1" ht="15" thickBot="1" x14ac:dyDescent="0.35">
      <c r="A8842" s="81" t="s">
        <v>0</v>
      </c>
      <c r="B8842" s="81" t="s">
        <v>0</v>
      </c>
      <c r="C8842" s="81" t="s">
        <v>0</v>
      </c>
      <c r="D8842" s="81" t="s">
        <v>0</v>
      </c>
      <c r="E8842" s="81" t="s">
        <v>0</v>
      </c>
      <c r="F8842" s="81" t="s">
        <v>0</v>
      </c>
      <c r="G8842" s="81" t="s">
        <v>0</v>
      </c>
      <c r="H8842" s="37" t="s">
        <v>0</v>
      </c>
      <c r="I8842" s="106"/>
      <c r="J8842" s="106"/>
      <c r="K8842" s="106"/>
      <c r="L8842" s="106"/>
      <c r="M8842" s="106"/>
      <c r="N8842" s="106"/>
      <c r="O8842" s="106"/>
      <c r="P8842" s="106"/>
      <c r="Q8842" s="106"/>
      <c r="R8842" s="35"/>
    </row>
    <row r="8843" spans="1:18" s="34" customFormat="1" ht="31.2" thickBot="1" x14ac:dyDescent="0.35">
      <c r="A8843" s="45" t="s">
        <v>112</v>
      </c>
      <c r="B8843" s="45" t="s">
        <v>113</v>
      </c>
      <c r="C8843" s="45" t="s">
        <v>114</v>
      </c>
      <c r="D8843" s="46" t="s">
        <v>0</v>
      </c>
      <c r="E8843" s="45" t="s">
        <v>3014</v>
      </c>
      <c r="F8843" s="45" t="s">
        <v>115</v>
      </c>
      <c r="G8843" s="45" t="s">
        <v>116</v>
      </c>
      <c r="H8843" s="29" t="s">
        <v>1</v>
      </c>
      <c r="I8843" s="124" t="s">
        <v>3013</v>
      </c>
      <c r="J8843" s="124" t="s">
        <v>2</v>
      </c>
      <c r="K8843" s="124" t="s">
        <v>3097</v>
      </c>
      <c r="L8843" s="124" t="s">
        <v>3097</v>
      </c>
      <c r="M8843" s="124" t="s">
        <v>3098</v>
      </c>
      <c r="N8843" s="124" t="s">
        <v>3099</v>
      </c>
      <c r="O8843" s="124" t="s">
        <v>3100</v>
      </c>
      <c r="P8843" s="124" t="s">
        <v>3097</v>
      </c>
      <c r="Q8843" s="126" t="s">
        <v>3101</v>
      </c>
      <c r="R8843" s="35"/>
    </row>
    <row r="8844" spans="1:18" s="38" customFormat="1" x14ac:dyDescent="0.3">
      <c r="A8844" s="50" t="s">
        <v>0</v>
      </c>
      <c r="B8844" s="50" t="s">
        <v>0</v>
      </c>
      <c r="C8844" s="50" t="s">
        <v>0</v>
      </c>
      <c r="D8844" s="51" t="s">
        <v>0</v>
      </c>
      <c r="E8844" s="51" t="s">
        <v>0</v>
      </c>
      <c r="F8844" s="86" t="s">
        <v>0</v>
      </c>
      <c r="G8844" s="87" t="s">
        <v>0</v>
      </c>
      <c r="H8844" s="8" t="s">
        <v>0</v>
      </c>
      <c r="I8844" s="103">
        <v>1</v>
      </c>
      <c r="J8844" s="103">
        <v>2</v>
      </c>
      <c r="K8844" s="103">
        <v>3</v>
      </c>
      <c r="L8844" s="103" t="s">
        <v>3</v>
      </c>
      <c r="M8844" s="103">
        <v>5</v>
      </c>
      <c r="N8844" s="103">
        <v>6</v>
      </c>
      <c r="O8844" s="103">
        <v>7</v>
      </c>
      <c r="P8844" s="103" t="s">
        <v>3102</v>
      </c>
      <c r="Q8844" s="103">
        <v>9</v>
      </c>
      <c r="R8844" s="35"/>
    </row>
    <row r="8845" spans="1:18" s="38" customFormat="1" ht="20.399999999999999" x14ac:dyDescent="0.3">
      <c r="A8845" s="41">
        <v>35</v>
      </c>
      <c r="B8845" s="41" t="s">
        <v>154</v>
      </c>
      <c r="C8845" s="40" t="s">
        <v>1171</v>
      </c>
      <c r="D8845" s="40">
        <v>35020029</v>
      </c>
      <c r="E8845" s="52" t="s">
        <v>0</v>
      </c>
      <c r="F8845" s="52" t="s">
        <v>0</v>
      </c>
      <c r="G8845" s="52" t="s">
        <v>0</v>
      </c>
      <c r="H8845" s="16" t="s">
        <v>2045</v>
      </c>
      <c r="I8845" s="102"/>
      <c r="J8845" s="102"/>
      <c r="K8845" s="102"/>
      <c r="L8845" s="102">
        <f t="shared" si="3120"/>
        <v>0</v>
      </c>
      <c r="M8845" s="102">
        <v>0</v>
      </c>
      <c r="N8845" s="102"/>
      <c r="O8845" s="102"/>
      <c r="P8845" s="102">
        <f t="shared" si="3121"/>
        <v>0</v>
      </c>
      <c r="Q8845" s="102" t="str">
        <f t="shared" si="3122"/>
        <v>-</v>
      </c>
      <c r="R8845" s="35"/>
    </row>
    <row r="8846" spans="1:18" s="34" customFormat="1" ht="20.399999999999999" x14ac:dyDescent="0.3">
      <c r="A8846" s="43" t="s">
        <v>0</v>
      </c>
      <c r="B8846" s="43" t="s">
        <v>0</v>
      </c>
      <c r="C8846" s="43" t="s">
        <v>0</v>
      </c>
      <c r="D8846" s="49" t="s">
        <v>0</v>
      </c>
      <c r="E8846" s="49" t="s">
        <v>0</v>
      </c>
      <c r="F8846" s="49" t="s">
        <v>0</v>
      </c>
      <c r="G8846" s="49" t="s">
        <v>0</v>
      </c>
      <c r="H8846" s="21" t="s">
        <v>26</v>
      </c>
      <c r="I8846" s="112">
        <f>SUM(I8847,I8855,I8857)</f>
        <v>1384023</v>
      </c>
      <c r="J8846" s="112">
        <f>SUM(J8847,J8855,J8857)</f>
        <v>1207423</v>
      </c>
      <c r="K8846" s="112">
        <f>SUM(K8847,K8855,K8857)</f>
        <v>0</v>
      </c>
      <c r="L8846" s="112">
        <f t="shared" si="3120"/>
        <v>309232</v>
      </c>
      <c r="M8846" s="112">
        <f>SUM(M8847,M8855,M8857)</f>
        <v>96832</v>
      </c>
      <c r="N8846" s="112">
        <f t="shared" ref="N8846:O8846" si="3134">SUM(N8847,N8855,N8857)</f>
        <v>107300</v>
      </c>
      <c r="O8846" s="112">
        <f t="shared" si="3134"/>
        <v>105100</v>
      </c>
      <c r="P8846" s="112">
        <f t="shared" si="3121"/>
        <v>309232</v>
      </c>
      <c r="Q8846" s="112">
        <f t="shared" si="3122"/>
        <v>25.610908521702836</v>
      </c>
      <c r="R8846" s="35"/>
    </row>
    <row r="8847" spans="1:18" s="38" customFormat="1" x14ac:dyDescent="0.3">
      <c r="A8847" s="40">
        <v>35</v>
      </c>
      <c r="B8847" s="40" t="s">
        <v>154</v>
      </c>
      <c r="C8847" s="40" t="s">
        <v>1171</v>
      </c>
      <c r="D8847" s="40">
        <v>35020029</v>
      </c>
      <c r="E8847" s="52" t="s">
        <v>119</v>
      </c>
      <c r="F8847" s="52" t="s">
        <v>0</v>
      </c>
      <c r="G8847" s="52" t="s">
        <v>0</v>
      </c>
      <c r="H8847" s="16" t="s">
        <v>5</v>
      </c>
      <c r="I8847" s="104">
        <f>SUM(I8848,I8849)</f>
        <v>1071223</v>
      </c>
      <c r="J8847" s="104">
        <f>SUM(J8848,J8849)</f>
        <v>1057123</v>
      </c>
      <c r="K8847" s="104">
        <f>SUM(K8848,K8849)</f>
        <v>0</v>
      </c>
      <c r="L8847" s="104">
        <f t="shared" si="3120"/>
        <v>271835</v>
      </c>
      <c r="M8847" s="104">
        <f>SUM(M8848,M8849)</f>
        <v>88035</v>
      </c>
      <c r="N8847" s="104">
        <f t="shared" ref="N8847:O8847" si="3135">SUM(N8848,N8849)</f>
        <v>91900</v>
      </c>
      <c r="O8847" s="104">
        <f t="shared" si="3135"/>
        <v>91900</v>
      </c>
      <c r="P8847" s="104">
        <f t="shared" si="3121"/>
        <v>271835</v>
      </c>
      <c r="Q8847" s="104">
        <f t="shared" si="3122"/>
        <v>25.714604639195247</v>
      </c>
      <c r="R8847" s="35"/>
    </row>
    <row r="8848" spans="1:18" s="38" customFormat="1" x14ac:dyDescent="0.3">
      <c r="A8848" s="40">
        <v>35</v>
      </c>
      <c r="B8848" s="40" t="s">
        <v>154</v>
      </c>
      <c r="C8848" s="40" t="s">
        <v>1171</v>
      </c>
      <c r="D8848" s="40">
        <v>35020029</v>
      </c>
      <c r="E8848" s="88" t="s">
        <v>3015</v>
      </c>
      <c r="F8848" s="40"/>
      <c r="G8848" s="81" t="s">
        <v>3073</v>
      </c>
      <c r="H8848" s="36" t="s">
        <v>6</v>
      </c>
      <c r="I8848" s="102">
        <v>973011</v>
      </c>
      <c r="J8848" s="102">
        <v>958911</v>
      </c>
      <c r="K8848" s="102"/>
      <c r="L8848" s="102">
        <f t="shared" si="3120"/>
        <v>251309</v>
      </c>
      <c r="M8848" s="102">
        <v>81309</v>
      </c>
      <c r="N8848" s="102">
        <v>85000</v>
      </c>
      <c r="O8848" s="102">
        <v>85000</v>
      </c>
      <c r="P8848" s="102">
        <f t="shared" si="3121"/>
        <v>251309</v>
      </c>
      <c r="Q8848" s="102">
        <f t="shared" si="3122"/>
        <v>26.207750250023203</v>
      </c>
      <c r="R8848" s="35"/>
    </row>
    <row r="8849" spans="1:18" s="38" customFormat="1" x14ac:dyDescent="0.3">
      <c r="A8849" s="41">
        <v>35</v>
      </c>
      <c r="B8849" s="41" t="s">
        <v>154</v>
      </c>
      <c r="C8849" s="41" t="s">
        <v>1171</v>
      </c>
      <c r="D8849" s="41">
        <v>35020029</v>
      </c>
      <c r="E8849" s="41" t="s">
        <v>120</v>
      </c>
      <c r="F8849" s="40" t="s">
        <v>0</v>
      </c>
      <c r="G8849" s="81" t="s">
        <v>0</v>
      </c>
      <c r="H8849" s="16" t="s">
        <v>7</v>
      </c>
      <c r="I8849" s="104">
        <f>SUM(I8850:I8854)</f>
        <v>98212</v>
      </c>
      <c r="J8849" s="104">
        <f>SUM(J8850:J8854)</f>
        <v>98212</v>
      </c>
      <c r="K8849" s="104">
        <f>SUM(K8850:K8854)</f>
        <v>0</v>
      </c>
      <c r="L8849" s="104">
        <f t="shared" si="3120"/>
        <v>20526</v>
      </c>
      <c r="M8849" s="104">
        <f>SUM(M8850:M8854)</f>
        <v>6726</v>
      </c>
      <c r="N8849" s="104">
        <f t="shared" ref="N8849:O8849" si="3136">SUM(N8850:N8854)</f>
        <v>6900</v>
      </c>
      <c r="O8849" s="104">
        <f t="shared" si="3136"/>
        <v>6900</v>
      </c>
      <c r="P8849" s="104">
        <f t="shared" si="3121"/>
        <v>20526</v>
      </c>
      <c r="Q8849" s="104">
        <f t="shared" si="3122"/>
        <v>20.899686392701504</v>
      </c>
      <c r="R8849" s="35"/>
    </row>
    <row r="8850" spans="1:18" s="38" customFormat="1" x14ac:dyDescent="0.3">
      <c r="A8850" s="40">
        <v>35</v>
      </c>
      <c r="B8850" s="40" t="s">
        <v>154</v>
      </c>
      <c r="C8850" s="40" t="s">
        <v>1171</v>
      </c>
      <c r="D8850" s="40">
        <v>35020029</v>
      </c>
      <c r="E8850" s="88" t="s">
        <v>3016</v>
      </c>
      <c r="F8850" s="40" t="s">
        <v>2991</v>
      </c>
      <c r="G8850" s="81" t="s">
        <v>3073</v>
      </c>
      <c r="H8850" s="36" t="s">
        <v>9</v>
      </c>
      <c r="I8850" s="102">
        <v>15741</v>
      </c>
      <c r="J8850" s="102">
        <v>15741</v>
      </c>
      <c r="K8850" s="102"/>
      <c r="L8850" s="102">
        <f t="shared" si="3120"/>
        <v>4557</v>
      </c>
      <c r="M8850" s="102">
        <v>1557</v>
      </c>
      <c r="N8850" s="102">
        <v>1500</v>
      </c>
      <c r="O8850" s="102">
        <v>1500</v>
      </c>
      <c r="P8850" s="102">
        <f t="shared" si="3121"/>
        <v>4557</v>
      </c>
      <c r="Q8850" s="102">
        <f t="shared" si="3122"/>
        <v>28.949876119687438</v>
      </c>
      <c r="R8850" s="35"/>
    </row>
    <row r="8851" spans="1:18" s="38" customFormat="1" x14ac:dyDescent="0.3">
      <c r="A8851" s="40">
        <v>35</v>
      </c>
      <c r="B8851" s="40" t="s">
        <v>154</v>
      </c>
      <c r="C8851" s="40" t="s">
        <v>1171</v>
      </c>
      <c r="D8851" s="40">
        <v>35020029</v>
      </c>
      <c r="E8851" s="88" t="s">
        <v>3016</v>
      </c>
      <c r="F8851" s="40" t="s">
        <v>2992</v>
      </c>
      <c r="G8851" s="81" t="s">
        <v>3073</v>
      </c>
      <c r="H8851" s="36" t="s">
        <v>12</v>
      </c>
      <c r="I8851" s="102">
        <v>52285</v>
      </c>
      <c r="J8851" s="102">
        <v>52285</v>
      </c>
      <c r="K8851" s="102"/>
      <c r="L8851" s="102">
        <f t="shared" si="3120"/>
        <v>15969</v>
      </c>
      <c r="M8851" s="102">
        <v>5169</v>
      </c>
      <c r="N8851" s="102">
        <v>5400</v>
      </c>
      <c r="O8851" s="102">
        <v>5400</v>
      </c>
      <c r="P8851" s="102">
        <f t="shared" si="3121"/>
        <v>15969</v>
      </c>
      <c r="Q8851" s="102">
        <f t="shared" si="3122"/>
        <v>30.54222052213828</v>
      </c>
      <c r="R8851" s="35"/>
    </row>
    <row r="8852" spans="1:18" s="38" customFormat="1" x14ac:dyDescent="0.3">
      <c r="A8852" s="40">
        <v>35</v>
      </c>
      <c r="B8852" s="40" t="s">
        <v>154</v>
      </c>
      <c r="C8852" s="40" t="s">
        <v>1171</v>
      </c>
      <c r="D8852" s="40">
        <v>35020029</v>
      </c>
      <c r="E8852" s="88" t="s">
        <v>3016</v>
      </c>
      <c r="F8852" s="40" t="s">
        <v>2993</v>
      </c>
      <c r="G8852" s="81" t="s">
        <v>3073</v>
      </c>
      <c r="H8852" s="36" t="s">
        <v>10</v>
      </c>
      <c r="I8852" s="102">
        <v>12366</v>
      </c>
      <c r="J8852" s="102">
        <v>12366</v>
      </c>
      <c r="K8852" s="102"/>
      <c r="L8852" s="102">
        <f t="shared" si="3120"/>
        <v>0</v>
      </c>
      <c r="M8852" s="102">
        <v>0</v>
      </c>
      <c r="N8852" s="102"/>
      <c r="O8852" s="102"/>
      <c r="P8852" s="102">
        <f t="shared" si="3121"/>
        <v>0</v>
      </c>
      <c r="Q8852" s="102">
        <f t="shared" si="3122"/>
        <v>0</v>
      </c>
      <c r="R8852" s="35"/>
    </row>
    <row r="8853" spans="1:18" s="38" customFormat="1" x14ac:dyDescent="0.3">
      <c r="A8853" s="40">
        <v>35</v>
      </c>
      <c r="B8853" s="40" t="s">
        <v>154</v>
      </c>
      <c r="C8853" s="40" t="s">
        <v>1171</v>
      </c>
      <c r="D8853" s="40">
        <v>35020029</v>
      </c>
      <c r="E8853" s="88" t="s">
        <v>3016</v>
      </c>
      <c r="F8853" s="40" t="s">
        <v>2994</v>
      </c>
      <c r="G8853" s="81" t="s">
        <v>3073</v>
      </c>
      <c r="H8853" s="36" t="s">
        <v>8</v>
      </c>
      <c r="I8853" s="102">
        <v>9000</v>
      </c>
      <c r="J8853" s="102">
        <v>9000</v>
      </c>
      <c r="K8853" s="102"/>
      <c r="L8853" s="102">
        <f t="shared" si="3120"/>
        <v>0</v>
      </c>
      <c r="M8853" s="102">
        <v>0</v>
      </c>
      <c r="N8853" s="102"/>
      <c r="O8853" s="102"/>
      <c r="P8853" s="102">
        <f t="shared" si="3121"/>
        <v>0</v>
      </c>
      <c r="Q8853" s="102">
        <f t="shared" si="3122"/>
        <v>0</v>
      </c>
      <c r="R8853" s="35"/>
    </row>
    <row r="8854" spans="1:18" s="38" customFormat="1" x14ac:dyDescent="0.3">
      <c r="A8854" s="40">
        <v>35</v>
      </c>
      <c r="B8854" s="40" t="s">
        <v>154</v>
      </c>
      <c r="C8854" s="40" t="s">
        <v>1171</v>
      </c>
      <c r="D8854" s="40">
        <v>35020029</v>
      </c>
      <c r="E8854" s="88" t="s">
        <v>3016</v>
      </c>
      <c r="F8854" s="40" t="s">
        <v>2995</v>
      </c>
      <c r="G8854" s="81" t="s">
        <v>3073</v>
      </c>
      <c r="H8854" s="36" t="s">
        <v>11</v>
      </c>
      <c r="I8854" s="102">
        <v>8820</v>
      </c>
      <c r="J8854" s="102">
        <v>8820</v>
      </c>
      <c r="K8854" s="102"/>
      <c r="L8854" s="102">
        <f t="shared" si="3120"/>
        <v>0</v>
      </c>
      <c r="M8854" s="102">
        <v>0</v>
      </c>
      <c r="N8854" s="102"/>
      <c r="O8854" s="102"/>
      <c r="P8854" s="102">
        <f t="shared" si="3121"/>
        <v>0</v>
      </c>
      <c r="Q8854" s="102">
        <f t="shared" si="3122"/>
        <v>0</v>
      </c>
      <c r="R8854" s="35"/>
    </row>
    <row r="8855" spans="1:18" s="38" customFormat="1" x14ac:dyDescent="0.3">
      <c r="A8855" s="40">
        <v>35</v>
      </c>
      <c r="B8855" s="40" t="s">
        <v>154</v>
      </c>
      <c r="C8855" s="40" t="s">
        <v>1171</v>
      </c>
      <c r="D8855" s="40">
        <v>35020029</v>
      </c>
      <c r="E8855" s="52" t="s">
        <v>124</v>
      </c>
      <c r="F8855" s="52" t="s">
        <v>0</v>
      </c>
      <c r="G8855" s="52" t="s">
        <v>0</v>
      </c>
      <c r="H8855" s="16" t="s">
        <v>14</v>
      </c>
      <c r="I8855" s="104">
        <f>SUM(I8856)</f>
        <v>107500</v>
      </c>
      <c r="J8855" s="104">
        <f>SUM(J8856)</f>
        <v>106000</v>
      </c>
      <c r="K8855" s="104">
        <f>SUM(K8856)</f>
        <v>0</v>
      </c>
      <c r="L8855" s="104">
        <f t="shared" si="3120"/>
        <v>28538</v>
      </c>
      <c r="M8855" s="104">
        <f>SUM(M8856)</f>
        <v>8538</v>
      </c>
      <c r="N8855" s="104">
        <f t="shared" ref="N8855:O8855" si="3137">SUM(N8856)</f>
        <v>11000</v>
      </c>
      <c r="O8855" s="104">
        <f t="shared" si="3137"/>
        <v>9000</v>
      </c>
      <c r="P8855" s="104">
        <f t="shared" si="3121"/>
        <v>28538</v>
      </c>
      <c r="Q8855" s="104">
        <f t="shared" si="3122"/>
        <v>26.922641509433966</v>
      </c>
      <c r="R8855" s="35"/>
    </row>
    <row r="8856" spans="1:18" s="38" customFormat="1" x14ac:dyDescent="0.3">
      <c r="A8856" s="40">
        <v>35</v>
      </c>
      <c r="B8856" s="40" t="s">
        <v>154</v>
      </c>
      <c r="C8856" s="40" t="s">
        <v>1171</v>
      </c>
      <c r="D8856" s="40">
        <v>35020029</v>
      </c>
      <c r="E8856" s="88" t="s">
        <v>3017</v>
      </c>
      <c r="F8856" s="40"/>
      <c r="G8856" s="81" t="s">
        <v>3073</v>
      </c>
      <c r="H8856" s="36" t="s">
        <v>15</v>
      </c>
      <c r="I8856" s="102">
        <v>107500</v>
      </c>
      <c r="J8856" s="102">
        <v>106000</v>
      </c>
      <c r="K8856" s="102"/>
      <c r="L8856" s="102">
        <f t="shared" si="3120"/>
        <v>28538</v>
      </c>
      <c r="M8856" s="102">
        <v>8538</v>
      </c>
      <c r="N8856" s="102">
        <v>11000</v>
      </c>
      <c r="O8856" s="102">
        <v>9000</v>
      </c>
      <c r="P8856" s="102">
        <f t="shared" si="3121"/>
        <v>28538</v>
      </c>
      <c r="Q8856" s="102">
        <f t="shared" si="3122"/>
        <v>26.922641509433966</v>
      </c>
      <c r="R8856" s="35"/>
    </row>
    <row r="8857" spans="1:18" s="38" customFormat="1" x14ac:dyDescent="0.3">
      <c r="A8857" s="40">
        <v>35</v>
      </c>
      <c r="B8857" s="40" t="s">
        <v>154</v>
      </c>
      <c r="C8857" s="40" t="s">
        <v>1171</v>
      </c>
      <c r="D8857" s="40">
        <v>35020029</v>
      </c>
      <c r="E8857" s="52" t="s">
        <v>125</v>
      </c>
      <c r="F8857" s="52" t="s">
        <v>0</v>
      </c>
      <c r="G8857" s="52" t="s">
        <v>0</v>
      </c>
      <c r="H8857" s="16" t="s">
        <v>16</v>
      </c>
      <c r="I8857" s="104">
        <f>SUM(I8858:I8866)</f>
        <v>205300</v>
      </c>
      <c r="J8857" s="104">
        <f>SUM(J8858:J8866)</f>
        <v>44300</v>
      </c>
      <c r="K8857" s="104">
        <f>SUM(K8858:K8866)</f>
        <v>0</v>
      </c>
      <c r="L8857" s="104">
        <f t="shared" si="3120"/>
        <v>8859</v>
      </c>
      <c r="M8857" s="104">
        <f>SUM(M8858:M8866)</f>
        <v>259</v>
      </c>
      <c r="N8857" s="104">
        <f t="shared" ref="N8857:O8857" si="3138">SUM(N8858:N8866)</f>
        <v>4400</v>
      </c>
      <c r="O8857" s="104">
        <f t="shared" si="3138"/>
        <v>4200</v>
      </c>
      <c r="P8857" s="104">
        <f t="shared" si="3121"/>
        <v>8859</v>
      </c>
      <c r="Q8857" s="104">
        <f t="shared" si="3122"/>
        <v>19.997742663656883</v>
      </c>
      <c r="R8857" s="35"/>
    </row>
    <row r="8858" spans="1:18" s="38" customFormat="1" x14ac:dyDescent="0.3">
      <c r="A8858" s="40">
        <v>35</v>
      </c>
      <c r="B8858" s="40" t="s">
        <v>154</v>
      </c>
      <c r="C8858" s="40" t="s">
        <v>1171</v>
      </c>
      <c r="D8858" s="40">
        <v>35020029</v>
      </c>
      <c r="E8858" s="88" t="s">
        <v>3018</v>
      </c>
      <c r="F8858" s="40"/>
      <c r="G8858" s="81" t="s">
        <v>3073</v>
      </c>
      <c r="H8858" s="36" t="s">
        <v>17</v>
      </c>
      <c r="I8858" s="102">
        <v>20500</v>
      </c>
      <c r="J8858" s="102">
        <v>0</v>
      </c>
      <c r="K8858" s="102"/>
      <c r="L8858" s="102">
        <f t="shared" si="3120"/>
        <v>0</v>
      </c>
      <c r="M8858" s="102">
        <v>0</v>
      </c>
      <c r="N8858" s="102"/>
      <c r="O8858" s="102"/>
      <c r="P8858" s="102">
        <f t="shared" si="3121"/>
        <v>0</v>
      </c>
      <c r="Q8858" s="102" t="str">
        <f t="shared" si="3122"/>
        <v>-</v>
      </c>
      <c r="R8858" s="35"/>
    </row>
    <row r="8859" spans="1:18" s="38" customFormat="1" x14ac:dyDescent="0.3">
      <c r="A8859" s="40">
        <v>35</v>
      </c>
      <c r="B8859" s="40" t="s">
        <v>154</v>
      </c>
      <c r="C8859" s="40" t="s">
        <v>1171</v>
      </c>
      <c r="D8859" s="40">
        <v>35020029</v>
      </c>
      <c r="E8859" s="88" t="s">
        <v>3031</v>
      </c>
      <c r="F8859" s="40"/>
      <c r="G8859" s="81" t="s">
        <v>3073</v>
      </c>
      <c r="H8859" s="36" t="s">
        <v>18</v>
      </c>
      <c r="I8859" s="102">
        <v>24750</v>
      </c>
      <c r="J8859" s="102">
        <v>9750</v>
      </c>
      <c r="K8859" s="102"/>
      <c r="L8859" s="102">
        <f t="shared" si="3120"/>
        <v>1800</v>
      </c>
      <c r="M8859" s="102">
        <v>0</v>
      </c>
      <c r="N8859" s="102">
        <v>900</v>
      </c>
      <c r="O8859" s="102">
        <v>900</v>
      </c>
      <c r="P8859" s="102">
        <f t="shared" si="3121"/>
        <v>1800</v>
      </c>
      <c r="Q8859" s="102">
        <f t="shared" si="3122"/>
        <v>18.461538461538463</v>
      </c>
      <c r="R8859" s="35"/>
    </row>
    <row r="8860" spans="1:18" s="38" customFormat="1" x14ac:dyDescent="0.3">
      <c r="A8860" s="40">
        <v>35</v>
      </c>
      <c r="B8860" s="40" t="s">
        <v>154</v>
      </c>
      <c r="C8860" s="40" t="s">
        <v>1171</v>
      </c>
      <c r="D8860" s="40">
        <v>35020029</v>
      </c>
      <c r="E8860" s="88" t="s">
        <v>3032</v>
      </c>
      <c r="F8860" s="40"/>
      <c r="G8860" s="81" t="s">
        <v>3073</v>
      </c>
      <c r="H8860" s="36" t="s">
        <v>19</v>
      </c>
      <c r="I8860" s="102">
        <v>12500</v>
      </c>
      <c r="J8860" s="102">
        <v>7500</v>
      </c>
      <c r="K8860" s="102"/>
      <c r="L8860" s="102">
        <f t="shared" si="3120"/>
        <v>1800</v>
      </c>
      <c r="M8860" s="102">
        <v>0</v>
      </c>
      <c r="N8860" s="102">
        <v>900</v>
      </c>
      <c r="O8860" s="102">
        <v>900</v>
      </c>
      <c r="P8860" s="102">
        <f t="shared" si="3121"/>
        <v>1800</v>
      </c>
      <c r="Q8860" s="102">
        <f t="shared" si="3122"/>
        <v>24</v>
      </c>
      <c r="R8860" s="35"/>
    </row>
    <row r="8861" spans="1:18" s="38" customFormat="1" x14ac:dyDescent="0.3">
      <c r="A8861" s="40">
        <v>35</v>
      </c>
      <c r="B8861" s="40" t="s">
        <v>154</v>
      </c>
      <c r="C8861" s="40" t="s">
        <v>1171</v>
      </c>
      <c r="D8861" s="40">
        <v>35020029</v>
      </c>
      <c r="E8861" s="88" t="s">
        <v>3026</v>
      </c>
      <c r="F8861" s="40"/>
      <c r="G8861" s="81" t="s">
        <v>3073</v>
      </c>
      <c r="H8861" s="36" t="s">
        <v>20</v>
      </c>
      <c r="I8861" s="102">
        <v>35500</v>
      </c>
      <c r="J8861" s="102">
        <v>0</v>
      </c>
      <c r="K8861" s="102"/>
      <c r="L8861" s="102">
        <f t="shared" si="3120"/>
        <v>0</v>
      </c>
      <c r="M8861" s="102">
        <v>0</v>
      </c>
      <c r="N8861" s="102"/>
      <c r="O8861" s="102"/>
      <c r="P8861" s="102">
        <f t="shared" si="3121"/>
        <v>0</v>
      </c>
      <c r="Q8861" s="102" t="str">
        <f t="shared" si="3122"/>
        <v>-</v>
      </c>
      <c r="R8861" s="35"/>
    </row>
    <row r="8862" spans="1:18" s="38" customFormat="1" x14ac:dyDescent="0.3">
      <c r="A8862" s="40">
        <v>35</v>
      </c>
      <c r="B8862" s="40" t="s">
        <v>154</v>
      </c>
      <c r="C8862" s="40" t="s">
        <v>1171</v>
      </c>
      <c r="D8862" s="40">
        <v>35020029</v>
      </c>
      <c r="E8862" s="88" t="s">
        <v>3033</v>
      </c>
      <c r="F8862" s="40"/>
      <c r="G8862" s="81" t="s">
        <v>3073</v>
      </c>
      <c r="H8862" s="36" t="s">
        <v>21</v>
      </c>
      <c r="I8862" s="102">
        <v>500</v>
      </c>
      <c r="J8862" s="102">
        <v>0</v>
      </c>
      <c r="K8862" s="102"/>
      <c r="L8862" s="102">
        <f t="shared" si="3120"/>
        <v>0</v>
      </c>
      <c r="M8862" s="102">
        <v>0</v>
      </c>
      <c r="N8862" s="102"/>
      <c r="O8862" s="102"/>
      <c r="P8862" s="102">
        <f t="shared" si="3121"/>
        <v>0</v>
      </c>
      <c r="Q8862" s="102" t="str">
        <f t="shared" si="3122"/>
        <v>-</v>
      </c>
      <c r="R8862" s="35"/>
    </row>
    <row r="8863" spans="1:18" s="38" customFormat="1" x14ac:dyDescent="0.3">
      <c r="A8863" s="40">
        <v>35</v>
      </c>
      <c r="B8863" s="40" t="s">
        <v>154</v>
      </c>
      <c r="C8863" s="40" t="s">
        <v>1171</v>
      </c>
      <c r="D8863" s="40">
        <v>35020029</v>
      </c>
      <c r="E8863" s="88" t="s">
        <v>3034</v>
      </c>
      <c r="F8863" s="40"/>
      <c r="G8863" s="81" t="s">
        <v>3073</v>
      </c>
      <c r="H8863" s="36" t="s">
        <v>22</v>
      </c>
      <c r="I8863" s="102">
        <v>5000</v>
      </c>
      <c r="J8863" s="102">
        <v>0</v>
      </c>
      <c r="K8863" s="102"/>
      <c r="L8863" s="102">
        <f t="shared" si="3120"/>
        <v>0</v>
      </c>
      <c r="M8863" s="102">
        <v>0</v>
      </c>
      <c r="N8863" s="102"/>
      <c r="O8863" s="102"/>
      <c r="P8863" s="102">
        <f t="shared" si="3121"/>
        <v>0</v>
      </c>
      <c r="Q8863" s="102" t="str">
        <f t="shared" si="3122"/>
        <v>-</v>
      </c>
      <c r="R8863" s="35"/>
    </row>
    <row r="8864" spans="1:18" s="38" customFormat="1" x14ac:dyDescent="0.3">
      <c r="A8864" s="40">
        <v>35</v>
      </c>
      <c r="B8864" s="40" t="s">
        <v>154</v>
      </c>
      <c r="C8864" s="40" t="s">
        <v>1171</v>
      </c>
      <c r="D8864" s="40">
        <v>35020029</v>
      </c>
      <c r="E8864" s="88" t="s">
        <v>3035</v>
      </c>
      <c r="F8864" s="40"/>
      <c r="G8864" s="81" t="s">
        <v>3073</v>
      </c>
      <c r="H8864" s="36" t="s">
        <v>23</v>
      </c>
      <c r="I8864" s="102">
        <v>11750</v>
      </c>
      <c r="J8864" s="102">
        <v>6750</v>
      </c>
      <c r="K8864" s="102"/>
      <c r="L8864" s="102">
        <f t="shared" ref="L8864:L8924" si="3139">SUM(M8864:O8864)</f>
        <v>1200</v>
      </c>
      <c r="M8864" s="102">
        <v>0</v>
      </c>
      <c r="N8864" s="102">
        <v>600</v>
      </c>
      <c r="O8864" s="102">
        <v>600</v>
      </c>
      <c r="P8864" s="102">
        <f t="shared" si="3121"/>
        <v>1200</v>
      </c>
      <c r="Q8864" s="102">
        <f t="shared" si="3122"/>
        <v>17.777777777777779</v>
      </c>
      <c r="R8864" s="35"/>
    </row>
    <row r="8865" spans="1:18" s="38" customFormat="1" x14ac:dyDescent="0.3">
      <c r="A8865" s="40">
        <v>35</v>
      </c>
      <c r="B8865" s="40" t="s">
        <v>154</v>
      </c>
      <c r="C8865" s="40" t="s">
        <v>1171</v>
      </c>
      <c r="D8865" s="40">
        <v>35020029</v>
      </c>
      <c r="E8865" s="88" t="s">
        <v>3036</v>
      </c>
      <c r="F8865" s="40"/>
      <c r="G8865" s="81" t="s">
        <v>3073</v>
      </c>
      <c r="H8865" s="36" t="s">
        <v>24</v>
      </c>
      <c r="I8865" s="102">
        <v>4000</v>
      </c>
      <c r="J8865" s="102">
        <v>0</v>
      </c>
      <c r="K8865" s="102"/>
      <c r="L8865" s="102">
        <f t="shared" si="3139"/>
        <v>0</v>
      </c>
      <c r="M8865" s="102">
        <v>0</v>
      </c>
      <c r="N8865" s="102"/>
      <c r="O8865" s="102"/>
      <c r="P8865" s="102">
        <f t="shared" si="3121"/>
        <v>0</v>
      </c>
      <c r="Q8865" s="102" t="str">
        <f t="shared" si="3122"/>
        <v>-</v>
      </c>
      <c r="R8865" s="35"/>
    </row>
    <row r="8866" spans="1:18" s="38" customFormat="1" x14ac:dyDescent="0.3">
      <c r="A8866" s="41">
        <v>35</v>
      </c>
      <c r="B8866" s="41" t="s">
        <v>154</v>
      </c>
      <c r="C8866" s="41" t="s">
        <v>1171</v>
      </c>
      <c r="D8866" s="41">
        <v>35020029</v>
      </c>
      <c r="E8866" s="41" t="s">
        <v>127</v>
      </c>
      <c r="F8866" s="40" t="s">
        <v>0</v>
      </c>
      <c r="G8866" s="81" t="s">
        <v>0</v>
      </c>
      <c r="H8866" s="16" t="s">
        <v>25</v>
      </c>
      <c r="I8866" s="104">
        <f>SUM(I8867:I8870)</f>
        <v>90800</v>
      </c>
      <c r="J8866" s="104">
        <f>SUM(J8867:J8870)</f>
        <v>20300</v>
      </c>
      <c r="K8866" s="104">
        <f>SUM(K8867:K8870)</f>
        <v>0</v>
      </c>
      <c r="L8866" s="104">
        <f t="shared" si="3139"/>
        <v>4059</v>
      </c>
      <c r="M8866" s="104">
        <f>SUM(M8867:M8870)</f>
        <v>259</v>
      </c>
      <c r="N8866" s="104">
        <f t="shared" ref="N8866:O8866" si="3140">SUM(N8867:N8870)</f>
        <v>2000</v>
      </c>
      <c r="O8866" s="104">
        <f t="shared" si="3140"/>
        <v>1800</v>
      </c>
      <c r="P8866" s="104">
        <f t="shared" si="3121"/>
        <v>4059</v>
      </c>
      <c r="Q8866" s="104">
        <f t="shared" si="3122"/>
        <v>19.995073891625616</v>
      </c>
      <c r="R8866" s="35"/>
    </row>
    <row r="8867" spans="1:18" s="38" customFormat="1" x14ac:dyDescent="0.3">
      <c r="A8867" s="40">
        <v>35</v>
      </c>
      <c r="B8867" s="40" t="s">
        <v>154</v>
      </c>
      <c r="C8867" s="40" t="s">
        <v>1171</v>
      </c>
      <c r="D8867" s="40">
        <v>35020029</v>
      </c>
      <c r="E8867" s="88" t="s">
        <v>3019</v>
      </c>
      <c r="F8867" s="40"/>
      <c r="G8867" s="81" t="s">
        <v>3073</v>
      </c>
      <c r="H8867" s="36" t="s">
        <v>25</v>
      </c>
      <c r="I8867" s="102">
        <v>79800</v>
      </c>
      <c r="J8867" s="102">
        <v>11800</v>
      </c>
      <c r="K8867" s="102"/>
      <c r="L8867" s="102">
        <f t="shared" si="3139"/>
        <v>2000</v>
      </c>
      <c r="M8867" s="102">
        <v>0</v>
      </c>
      <c r="N8867" s="102">
        <v>1000</v>
      </c>
      <c r="O8867" s="102">
        <v>1000</v>
      </c>
      <c r="P8867" s="102">
        <f t="shared" si="3121"/>
        <v>2000</v>
      </c>
      <c r="Q8867" s="102">
        <f t="shared" si="3122"/>
        <v>16.949152542372879</v>
      </c>
      <c r="R8867" s="35"/>
    </row>
    <row r="8868" spans="1:18" s="38" customFormat="1" x14ac:dyDescent="0.3">
      <c r="A8868" s="40">
        <v>35</v>
      </c>
      <c r="B8868" s="40" t="s">
        <v>154</v>
      </c>
      <c r="C8868" s="40" t="s">
        <v>1171</v>
      </c>
      <c r="D8868" s="40">
        <v>35020029</v>
      </c>
      <c r="E8868" s="88" t="s">
        <v>3019</v>
      </c>
      <c r="F8868" s="40" t="s">
        <v>2996</v>
      </c>
      <c r="G8868" s="81" t="s">
        <v>3073</v>
      </c>
      <c r="H8868" s="36" t="s">
        <v>135</v>
      </c>
      <c r="I8868" s="102">
        <v>7500</v>
      </c>
      <c r="J8868" s="102">
        <v>5000</v>
      </c>
      <c r="K8868" s="102"/>
      <c r="L8868" s="102">
        <f t="shared" si="3139"/>
        <v>1459</v>
      </c>
      <c r="M8868" s="102">
        <v>259</v>
      </c>
      <c r="N8868" s="102">
        <v>700</v>
      </c>
      <c r="O8868" s="102">
        <v>500</v>
      </c>
      <c r="P8868" s="102">
        <f t="shared" ref="P8868:P8924" si="3141">K8868+L8868</f>
        <v>1459</v>
      </c>
      <c r="Q8868" s="102">
        <f t="shared" ref="Q8868:Q8931" si="3142">IF(J8868=0,"-",P8868/J8868*100)</f>
        <v>29.18</v>
      </c>
      <c r="R8868" s="35"/>
    </row>
    <row r="8869" spans="1:18" s="38" customFormat="1" ht="20.399999999999999" x14ac:dyDescent="0.3">
      <c r="A8869" s="40">
        <v>35</v>
      </c>
      <c r="B8869" s="40" t="s">
        <v>154</v>
      </c>
      <c r="C8869" s="40" t="s">
        <v>1171</v>
      </c>
      <c r="D8869" s="40">
        <v>35020029</v>
      </c>
      <c r="E8869" s="88" t="s">
        <v>3019</v>
      </c>
      <c r="F8869" s="40" t="s">
        <v>2997</v>
      </c>
      <c r="G8869" s="81" t="s">
        <v>3073</v>
      </c>
      <c r="H8869" s="36" t="s">
        <v>141</v>
      </c>
      <c r="I8869" s="102">
        <v>3500</v>
      </c>
      <c r="J8869" s="102">
        <v>3500</v>
      </c>
      <c r="K8869" s="102"/>
      <c r="L8869" s="102">
        <f t="shared" si="3139"/>
        <v>600</v>
      </c>
      <c r="M8869" s="102">
        <v>0</v>
      </c>
      <c r="N8869" s="102">
        <v>300</v>
      </c>
      <c r="O8869" s="102">
        <v>300</v>
      </c>
      <c r="P8869" s="102">
        <f t="shared" si="3141"/>
        <v>600</v>
      </c>
      <c r="Q8869" s="102">
        <f t="shared" si="3142"/>
        <v>17.142857142857142</v>
      </c>
      <c r="R8869" s="35"/>
    </row>
    <row r="8870" spans="1:18" s="38" customFormat="1" x14ac:dyDescent="0.3">
      <c r="A8870" s="40">
        <v>35</v>
      </c>
      <c r="B8870" s="40" t="s">
        <v>154</v>
      </c>
      <c r="C8870" s="40" t="s">
        <v>1171</v>
      </c>
      <c r="D8870" s="40">
        <v>35020029</v>
      </c>
      <c r="E8870" s="88" t="s">
        <v>3019</v>
      </c>
      <c r="F8870" s="40" t="s">
        <v>2998</v>
      </c>
      <c r="G8870" s="81" t="s">
        <v>3073</v>
      </c>
      <c r="H8870" s="36" t="s">
        <v>2008</v>
      </c>
      <c r="I8870" s="102">
        <v>0</v>
      </c>
      <c r="J8870" s="102">
        <v>0</v>
      </c>
      <c r="K8870" s="102"/>
      <c r="L8870" s="102">
        <f t="shared" si="3139"/>
        <v>0</v>
      </c>
      <c r="M8870" s="102">
        <v>0</v>
      </c>
      <c r="N8870" s="102"/>
      <c r="O8870" s="102"/>
      <c r="P8870" s="102">
        <f t="shared" si="3141"/>
        <v>0</v>
      </c>
      <c r="Q8870" s="102" t="str">
        <f t="shared" si="3142"/>
        <v>-</v>
      </c>
      <c r="R8870" s="35"/>
    </row>
    <row r="8871" spans="1:18" s="34" customFormat="1" ht="20.399999999999999" x14ac:dyDescent="0.3">
      <c r="A8871" s="43" t="s">
        <v>0</v>
      </c>
      <c r="B8871" s="43" t="s">
        <v>0</v>
      </c>
      <c r="C8871" s="43" t="s">
        <v>0</v>
      </c>
      <c r="D8871" s="49" t="s">
        <v>0</v>
      </c>
      <c r="E8871" s="49" t="s">
        <v>0</v>
      </c>
      <c r="F8871" s="49" t="s">
        <v>0</v>
      </c>
      <c r="G8871" s="49" t="s">
        <v>0</v>
      </c>
      <c r="H8871" s="21" t="s">
        <v>35</v>
      </c>
      <c r="I8871" s="112">
        <f>SUM(I8872)</f>
        <v>300</v>
      </c>
      <c r="J8871" s="112">
        <f>SUM(J8872)</f>
        <v>0</v>
      </c>
      <c r="K8871" s="112">
        <f>SUM(K8872)</f>
        <v>0</v>
      </c>
      <c r="L8871" s="112">
        <f t="shared" si="3139"/>
        <v>0</v>
      </c>
      <c r="M8871" s="112">
        <f>SUM(M8872)</f>
        <v>0</v>
      </c>
      <c r="N8871" s="112">
        <f t="shared" ref="N8871:O8871" si="3143">SUM(N8872)</f>
        <v>0</v>
      </c>
      <c r="O8871" s="112">
        <f t="shared" si="3143"/>
        <v>0</v>
      </c>
      <c r="P8871" s="112">
        <f t="shared" si="3141"/>
        <v>0</v>
      </c>
      <c r="Q8871" s="112" t="str">
        <f t="shared" si="3142"/>
        <v>-</v>
      </c>
      <c r="R8871" s="35"/>
    </row>
    <row r="8872" spans="1:18" s="38" customFormat="1" x14ac:dyDescent="0.3">
      <c r="A8872" s="40">
        <v>35</v>
      </c>
      <c r="B8872" s="40" t="s">
        <v>154</v>
      </c>
      <c r="C8872" s="40" t="s">
        <v>1171</v>
      </c>
      <c r="D8872" s="40">
        <v>35020029</v>
      </c>
      <c r="E8872" s="52" t="s">
        <v>142</v>
      </c>
      <c r="F8872" s="52" t="s">
        <v>0</v>
      </c>
      <c r="G8872" s="52" t="s">
        <v>0</v>
      </c>
      <c r="H8872" s="16" t="s">
        <v>27</v>
      </c>
      <c r="I8872" s="104">
        <f>SUM(I8873:I8875)</f>
        <v>300</v>
      </c>
      <c r="J8872" s="104">
        <f>SUM(J8873:J8875)</f>
        <v>0</v>
      </c>
      <c r="K8872" s="104">
        <f>SUM(K8873:K8875)</f>
        <v>0</v>
      </c>
      <c r="L8872" s="104">
        <f t="shared" si="3139"/>
        <v>0</v>
      </c>
      <c r="M8872" s="104">
        <f>SUM(M8873:M8875)</f>
        <v>0</v>
      </c>
      <c r="N8872" s="104">
        <f t="shared" ref="N8872:O8872" si="3144">SUM(N8873:N8875)</f>
        <v>0</v>
      </c>
      <c r="O8872" s="104">
        <f t="shared" si="3144"/>
        <v>0</v>
      </c>
      <c r="P8872" s="104">
        <f t="shared" si="3141"/>
        <v>0</v>
      </c>
      <c r="Q8872" s="104" t="str">
        <f t="shared" si="3142"/>
        <v>-</v>
      </c>
      <c r="R8872" s="35"/>
    </row>
    <row r="8873" spans="1:18" s="38" customFormat="1" x14ac:dyDescent="0.3">
      <c r="A8873" s="40">
        <v>35</v>
      </c>
      <c r="B8873" s="40" t="s">
        <v>154</v>
      </c>
      <c r="C8873" s="40" t="s">
        <v>1171</v>
      </c>
      <c r="D8873" s="40">
        <v>35020029</v>
      </c>
      <c r="E8873" s="88" t="s">
        <v>3023</v>
      </c>
      <c r="F8873" s="40"/>
      <c r="G8873" s="81" t="s">
        <v>3073</v>
      </c>
      <c r="H8873" s="36" t="s">
        <v>29</v>
      </c>
      <c r="I8873" s="102">
        <v>100</v>
      </c>
      <c r="J8873" s="102">
        <v>0</v>
      </c>
      <c r="K8873" s="102"/>
      <c r="L8873" s="102">
        <f t="shared" si="3139"/>
        <v>0</v>
      </c>
      <c r="M8873" s="102">
        <v>0</v>
      </c>
      <c r="N8873" s="102"/>
      <c r="O8873" s="102"/>
      <c r="P8873" s="102">
        <f t="shared" si="3141"/>
        <v>0</v>
      </c>
      <c r="Q8873" s="102" t="str">
        <f t="shared" si="3142"/>
        <v>-</v>
      </c>
      <c r="R8873" s="35"/>
    </row>
    <row r="8874" spans="1:18" s="38" customFormat="1" x14ac:dyDescent="0.3">
      <c r="A8874" s="40">
        <v>35</v>
      </c>
      <c r="B8874" s="40" t="s">
        <v>154</v>
      </c>
      <c r="C8874" s="40" t="s">
        <v>1171</v>
      </c>
      <c r="D8874" s="40">
        <v>35020029</v>
      </c>
      <c r="E8874" s="88" t="s">
        <v>3020</v>
      </c>
      <c r="F8874" s="40"/>
      <c r="G8874" s="81" t="s">
        <v>3073</v>
      </c>
      <c r="H8874" s="36" t="s">
        <v>30</v>
      </c>
      <c r="I8874" s="102">
        <v>100</v>
      </c>
      <c r="J8874" s="102">
        <v>0</v>
      </c>
      <c r="K8874" s="102"/>
      <c r="L8874" s="102">
        <f t="shared" si="3139"/>
        <v>0</v>
      </c>
      <c r="M8874" s="102">
        <v>0</v>
      </c>
      <c r="N8874" s="102"/>
      <c r="O8874" s="102"/>
      <c r="P8874" s="102">
        <f t="shared" si="3141"/>
        <v>0</v>
      </c>
      <c r="Q8874" s="102" t="str">
        <f t="shared" si="3142"/>
        <v>-</v>
      </c>
      <c r="R8874" s="35"/>
    </row>
    <row r="8875" spans="1:18" s="38" customFormat="1" x14ac:dyDescent="0.3">
      <c r="A8875" s="40">
        <v>35</v>
      </c>
      <c r="B8875" s="40" t="s">
        <v>154</v>
      </c>
      <c r="C8875" s="40" t="s">
        <v>1171</v>
      </c>
      <c r="D8875" s="40">
        <v>35020029</v>
      </c>
      <c r="E8875" s="88" t="s">
        <v>3021</v>
      </c>
      <c r="F8875" s="40"/>
      <c r="G8875" s="81" t="s">
        <v>3073</v>
      </c>
      <c r="H8875" s="36" t="s">
        <v>34</v>
      </c>
      <c r="I8875" s="102">
        <v>100</v>
      </c>
      <c r="J8875" s="102">
        <v>0</v>
      </c>
      <c r="K8875" s="102"/>
      <c r="L8875" s="102">
        <f t="shared" si="3139"/>
        <v>0</v>
      </c>
      <c r="M8875" s="102">
        <v>0</v>
      </c>
      <c r="N8875" s="102"/>
      <c r="O8875" s="102"/>
      <c r="P8875" s="102">
        <f t="shared" si="3141"/>
        <v>0</v>
      </c>
      <c r="Q8875" s="102" t="str">
        <f t="shared" si="3142"/>
        <v>-</v>
      </c>
      <c r="R8875" s="35"/>
    </row>
    <row r="8876" spans="1:18" s="34" customFormat="1" ht="20.399999999999999" x14ac:dyDescent="0.3">
      <c r="A8876" s="43" t="s">
        <v>0</v>
      </c>
      <c r="B8876" s="43" t="s">
        <v>0</v>
      </c>
      <c r="C8876" s="43" t="s">
        <v>0</v>
      </c>
      <c r="D8876" s="49" t="s">
        <v>0</v>
      </c>
      <c r="E8876" s="49" t="s">
        <v>0</v>
      </c>
      <c r="F8876" s="49" t="s">
        <v>0</v>
      </c>
      <c r="G8876" s="49" t="s">
        <v>0</v>
      </c>
      <c r="H8876" s="21" t="s">
        <v>53</v>
      </c>
      <c r="I8876" s="112">
        <f>SUM(I8877)</f>
        <v>20200</v>
      </c>
      <c r="J8876" s="112">
        <f>SUM(J8877)</f>
        <v>0</v>
      </c>
      <c r="K8876" s="112">
        <f>SUM(K8877)</f>
        <v>0</v>
      </c>
      <c r="L8876" s="112">
        <f t="shared" si="3139"/>
        <v>0</v>
      </c>
      <c r="M8876" s="112">
        <f>SUM(M8877)</f>
        <v>0</v>
      </c>
      <c r="N8876" s="112">
        <f t="shared" ref="N8876:O8876" si="3145">SUM(N8877)</f>
        <v>0</v>
      </c>
      <c r="O8876" s="112">
        <f t="shared" si="3145"/>
        <v>0</v>
      </c>
      <c r="P8876" s="112">
        <f t="shared" si="3141"/>
        <v>0</v>
      </c>
      <c r="Q8876" s="112" t="str">
        <f t="shared" si="3142"/>
        <v>-</v>
      </c>
      <c r="R8876" s="35"/>
    </row>
    <row r="8877" spans="1:18" s="38" customFormat="1" x14ac:dyDescent="0.3">
      <c r="A8877" s="40">
        <v>35</v>
      </c>
      <c r="B8877" s="40" t="s">
        <v>154</v>
      </c>
      <c r="C8877" s="40" t="s">
        <v>1171</v>
      </c>
      <c r="D8877" s="40">
        <v>35020029</v>
      </c>
      <c r="E8877" s="52" t="s">
        <v>149</v>
      </c>
      <c r="F8877" s="52" t="s">
        <v>0</v>
      </c>
      <c r="G8877" s="52" t="s">
        <v>0</v>
      </c>
      <c r="H8877" s="16" t="s">
        <v>46</v>
      </c>
      <c r="I8877" s="104">
        <f>SUM(I8878:I8880)</f>
        <v>20200</v>
      </c>
      <c r="J8877" s="104">
        <f>SUM(J8878:J8880)</f>
        <v>0</v>
      </c>
      <c r="K8877" s="104">
        <f>SUM(K8878:K8880)</f>
        <v>0</v>
      </c>
      <c r="L8877" s="104">
        <f t="shared" si="3139"/>
        <v>0</v>
      </c>
      <c r="M8877" s="104">
        <f>SUM(M8878:M8880)</f>
        <v>0</v>
      </c>
      <c r="N8877" s="104">
        <f t="shared" ref="N8877:O8877" si="3146">SUM(N8878:N8880)</f>
        <v>0</v>
      </c>
      <c r="O8877" s="104">
        <f t="shared" si="3146"/>
        <v>0</v>
      </c>
      <c r="P8877" s="104">
        <f t="shared" si="3141"/>
        <v>0</v>
      </c>
      <c r="Q8877" s="104" t="str">
        <f t="shared" si="3142"/>
        <v>-</v>
      </c>
      <c r="R8877" s="35"/>
    </row>
    <row r="8878" spans="1:18" s="38" customFormat="1" x14ac:dyDescent="0.3">
      <c r="A8878" s="40">
        <v>35</v>
      </c>
      <c r="B8878" s="40" t="s">
        <v>154</v>
      </c>
      <c r="C8878" s="40" t="s">
        <v>1171</v>
      </c>
      <c r="D8878" s="40">
        <v>35020029</v>
      </c>
      <c r="E8878" s="88" t="s">
        <v>3022</v>
      </c>
      <c r="F8878" s="40"/>
      <c r="G8878" s="81" t="s">
        <v>3073</v>
      </c>
      <c r="H8878" s="36" t="s">
        <v>49</v>
      </c>
      <c r="I8878" s="102">
        <v>20000</v>
      </c>
      <c r="J8878" s="102">
        <v>0</v>
      </c>
      <c r="K8878" s="102"/>
      <c r="L8878" s="102">
        <f t="shared" si="3139"/>
        <v>0</v>
      </c>
      <c r="M8878" s="102">
        <v>0</v>
      </c>
      <c r="N8878" s="102"/>
      <c r="O8878" s="102"/>
      <c r="P8878" s="102">
        <f t="shared" si="3141"/>
        <v>0</v>
      </c>
      <c r="Q8878" s="102" t="str">
        <f t="shared" si="3142"/>
        <v>-</v>
      </c>
      <c r="R8878" s="35"/>
    </row>
    <row r="8879" spans="1:18" s="38" customFormat="1" x14ac:dyDescent="0.3">
      <c r="A8879" s="40">
        <v>35</v>
      </c>
      <c r="B8879" s="40" t="s">
        <v>154</v>
      </c>
      <c r="C8879" s="40" t="s">
        <v>1171</v>
      </c>
      <c r="D8879" s="40">
        <v>35020029</v>
      </c>
      <c r="E8879" s="88" t="s">
        <v>3025</v>
      </c>
      <c r="F8879" s="40"/>
      <c r="G8879" s="81" t="s">
        <v>3073</v>
      </c>
      <c r="H8879" s="36" t="s">
        <v>51</v>
      </c>
      <c r="I8879" s="102">
        <v>100</v>
      </c>
      <c r="J8879" s="102">
        <v>0</v>
      </c>
      <c r="K8879" s="102"/>
      <c r="L8879" s="102">
        <f t="shared" si="3139"/>
        <v>0</v>
      </c>
      <c r="M8879" s="102">
        <v>0</v>
      </c>
      <c r="N8879" s="102"/>
      <c r="O8879" s="102"/>
      <c r="P8879" s="102">
        <f t="shared" si="3141"/>
        <v>0</v>
      </c>
      <c r="Q8879" s="102" t="str">
        <f t="shared" si="3142"/>
        <v>-</v>
      </c>
      <c r="R8879" s="35"/>
    </row>
    <row r="8880" spans="1:18" s="38" customFormat="1" x14ac:dyDescent="0.3">
      <c r="A8880" s="40">
        <v>35</v>
      </c>
      <c r="B8880" s="40" t="s">
        <v>154</v>
      </c>
      <c r="C8880" s="40" t="s">
        <v>1171</v>
      </c>
      <c r="D8880" s="40">
        <v>35020029</v>
      </c>
      <c r="E8880" s="88" t="s">
        <v>3037</v>
      </c>
      <c r="F8880" s="40"/>
      <c r="G8880" s="81" t="s">
        <v>3073</v>
      </c>
      <c r="H8880" s="36" t="s">
        <v>52</v>
      </c>
      <c r="I8880" s="102">
        <v>100</v>
      </c>
      <c r="J8880" s="102">
        <v>0</v>
      </c>
      <c r="K8880" s="102"/>
      <c r="L8880" s="102">
        <f t="shared" si="3139"/>
        <v>0</v>
      </c>
      <c r="M8880" s="102">
        <v>0</v>
      </c>
      <c r="N8880" s="102"/>
      <c r="O8880" s="102"/>
      <c r="P8880" s="102">
        <f t="shared" si="3141"/>
        <v>0</v>
      </c>
      <c r="Q8880" s="102" t="str">
        <f t="shared" si="3142"/>
        <v>-</v>
      </c>
      <c r="R8880" s="35"/>
    </row>
    <row r="8881" spans="1:18" s="34" customFormat="1" ht="20.399999999999999" x14ac:dyDescent="0.3">
      <c r="A8881" s="49" t="s">
        <v>0</v>
      </c>
      <c r="B8881" s="49" t="s">
        <v>0</v>
      </c>
      <c r="C8881" s="49" t="s">
        <v>0</v>
      </c>
      <c r="D8881" s="49" t="s">
        <v>0</v>
      </c>
      <c r="E8881" s="49" t="s">
        <v>0</v>
      </c>
      <c r="F8881" s="49" t="s">
        <v>0</v>
      </c>
      <c r="G8881" s="49" t="s">
        <v>0</v>
      </c>
      <c r="H8881" s="21" t="s">
        <v>2046</v>
      </c>
      <c r="I8881" s="112">
        <f>SUM(I8846,I8871,I8876)</f>
        <v>1404523</v>
      </c>
      <c r="J8881" s="112">
        <f>SUM(J8846,J8871,J8876)</f>
        <v>1207423</v>
      </c>
      <c r="K8881" s="112">
        <f>SUM(K8846,K8871,K8876)</f>
        <v>0</v>
      </c>
      <c r="L8881" s="112">
        <f t="shared" si="3139"/>
        <v>309232</v>
      </c>
      <c r="M8881" s="112">
        <f>SUM(M8846,M8871,M8876)</f>
        <v>96832</v>
      </c>
      <c r="N8881" s="112">
        <f t="shared" ref="N8881:O8881" si="3147">SUM(N8846,N8871,N8876)</f>
        <v>107300</v>
      </c>
      <c r="O8881" s="112">
        <f t="shared" si="3147"/>
        <v>105100</v>
      </c>
      <c r="P8881" s="112">
        <f t="shared" si="3141"/>
        <v>309232</v>
      </c>
      <c r="Q8881" s="112">
        <f t="shared" si="3142"/>
        <v>25.610908521702836</v>
      </c>
      <c r="R8881" s="35"/>
    </row>
    <row r="8882" spans="1:18" s="38" customFormat="1" ht="15" thickBot="1" x14ac:dyDescent="0.35">
      <c r="A8882" s="81" t="s">
        <v>0</v>
      </c>
      <c r="B8882" s="81" t="s">
        <v>0</v>
      </c>
      <c r="C8882" s="81" t="s">
        <v>0</v>
      </c>
      <c r="D8882" s="81" t="s">
        <v>0</v>
      </c>
      <c r="E8882" s="81" t="s">
        <v>0</v>
      </c>
      <c r="F8882" s="81" t="s">
        <v>0</v>
      </c>
      <c r="G8882" s="81" t="s">
        <v>0</v>
      </c>
      <c r="H8882" s="16" t="s">
        <v>152</v>
      </c>
      <c r="I8882" s="104">
        <v>27</v>
      </c>
      <c r="J8882" s="104">
        <v>27</v>
      </c>
      <c r="K8882" s="104"/>
      <c r="L8882" s="104"/>
      <c r="M8882" s="104"/>
      <c r="N8882" s="104"/>
      <c r="O8882" s="104"/>
      <c r="P8882" s="104"/>
      <c r="Q8882" s="104"/>
      <c r="R8882" s="35"/>
    </row>
    <row r="8883" spans="1:18" s="34" customFormat="1" ht="31.2" thickBot="1" x14ac:dyDescent="0.35">
      <c r="A8883" s="127" t="s">
        <v>0</v>
      </c>
      <c r="B8883" s="127" t="s">
        <v>0</v>
      </c>
      <c r="C8883" s="127" t="s">
        <v>0</v>
      </c>
      <c r="D8883" s="127" t="s">
        <v>0</v>
      </c>
      <c r="E8883" s="127" t="s">
        <v>0</v>
      </c>
      <c r="F8883" s="127" t="s">
        <v>0</v>
      </c>
      <c r="G8883" s="127" t="s">
        <v>0</v>
      </c>
      <c r="H8883" s="29" t="s">
        <v>63</v>
      </c>
      <c r="I8883" s="124" t="s">
        <v>3013</v>
      </c>
      <c r="J8883" s="124" t="s">
        <v>2</v>
      </c>
      <c r="K8883" s="124" t="s">
        <v>3097</v>
      </c>
      <c r="L8883" s="124" t="s">
        <v>3097</v>
      </c>
      <c r="M8883" s="124" t="s">
        <v>3098</v>
      </c>
      <c r="N8883" s="124" t="s">
        <v>3099</v>
      </c>
      <c r="O8883" s="124" t="s">
        <v>3100</v>
      </c>
      <c r="P8883" s="124" t="s">
        <v>3097</v>
      </c>
      <c r="Q8883" s="126" t="s">
        <v>3101</v>
      </c>
      <c r="R8883" s="35"/>
    </row>
    <row r="8884" spans="1:18" s="38" customFormat="1" x14ac:dyDescent="0.3">
      <c r="A8884" s="128"/>
      <c r="B8884" s="128"/>
      <c r="C8884" s="128"/>
      <c r="D8884" s="128"/>
      <c r="E8884" s="128"/>
      <c r="F8884" s="128"/>
      <c r="G8884" s="128"/>
      <c r="H8884" s="10" t="s">
        <v>0</v>
      </c>
      <c r="I8884" s="103">
        <v>1</v>
      </c>
      <c r="J8884" s="103">
        <v>2</v>
      </c>
      <c r="K8884" s="103">
        <v>3</v>
      </c>
      <c r="L8884" s="103" t="s">
        <v>3</v>
      </c>
      <c r="M8884" s="103">
        <v>5</v>
      </c>
      <c r="N8884" s="103">
        <v>6</v>
      </c>
      <c r="O8884" s="103">
        <v>7</v>
      </c>
      <c r="P8884" s="103" t="s">
        <v>3102</v>
      </c>
      <c r="Q8884" s="103">
        <v>9</v>
      </c>
      <c r="R8884" s="35"/>
    </row>
    <row r="8885" spans="1:18" s="38" customFormat="1" x14ac:dyDescent="0.3">
      <c r="A8885" s="128"/>
      <c r="B8885" s="128"/>
      <c r="C8885" s="128"/>
      <c r="D8885" s="128"/>
      <c r="E8885" s="128"/>
      <c r="F8885" s="128"/>
      <c r="G8885" s="128"/>
      <c r="H8885" s="11" t="s">
        <v>101</v>
      </c>
      <c r="I8885" s="105">
        <f>SUM(I8881)</f>
        <v>1404523</v>
      </c>
      <c r="J8885" s="105">
        <f>SUM(J8881)</f>
        <v>1207423</v>
      </c>
      <c r="K8885" s="105">
        <f>SUM(K8881)</f>
        <v>0</v>
      </c>
      <c r="L8885" s="105">
        <f t="shared" si="3139"/>
        <v>309232</v>
      </c>
      <c r="M8885" s="105">
        <f>SUM(M8881)</f>
        <v>96832</v>
      </c>
      <c r="N8885" s="105">
        <f t="shared" ref="N8885:O8885" si="3148">SUM(N8881)</f>
        <v>107300</v>
      </c>
      <c r="O8885" s="105">
        <f t="shared" si="3148"/>
        <v>105100</v>
      </c>
      <c r="P8885" s="105">
        <f t="shared" si="3141"/>
        <v>309232</v>
      </c>
      <c r="Q8885" s="105">
        <f t="shared" si="3142"/>
        <v>25.610908521702836</v>
      </c>
      <c r="R8885" s="35"/>
    </row>
    <row r="8886" spans="1:18" s="38" customFormat="1" x14ac:dyDescent="0.3">
      <c r="A8886" s="128"/>
      <c r="B8886" s="128"/>
      <c r="C8886" s="128"/>
      <c r="D8886" s="128"/>
      <c r="E8886" s="128"/>
      <c r="F8886" s="128"/>
      <c r="G8886" s="128"/>
      <c r="H8886" s="12" t="s">
        <v>62</v>
      </c>
      <c r="I8886" s="105">
        <f>SUM(I8885)</f>
        <v>1404523</v>
      </c>
      <c r="J8886" s="105">
        <f>SUM(J8885)</f>
        <v>1207423</v>
      </c>
      <c r="K8886" s="105">
        <f>SUM(K8885)</f>
        <v>0</v>
      </c>
      <c r="L8886" s="105">
        <f t="shared" si="3139"/>
        <v>309232</v>
      </c>
      <c r="M8886" s="105">
        <f>SUM(M8885)</f>
        <v>96832</v>
      </c>
      <c r="N8886" s="105">
        <f t="shared" ref="N8886:O8886" si="3149">SUM(N8885)</f>
        <v>107300</v>
      </c>
      <c r="O8886" s="105">
        <f t="shared" si="3149"/>
        <v>105100</v>
      </c>
      <c r="P8886" s="105">
        <f t="shared" si="3141"/>
        <v>309232</v>
      </c>
      <c r="Q8886" s="105">
        <f t="shared" si="3142"/>
        <v>25.610908521702836</v>
      </c>
      <c r="R8886" s="35"/>
    </row>
    <row r="8887" spans="1:18" s="38" customFormat="1" x14ac:dyDescent="0.3">
      <c r="A8887" s="129"/>
      <c r="B8887" s="129"/>
      <c r="C8887" s="129"/>
      <c r="D8887" s="129"/>
      <c r="E8887" s="129"/>
      <c r="F8887" s="129"/>
      <c r="G8887" s="129"/>
      <c r="I8887" s="100"/>
      <c r="J8887" s="100"/>
      <c r="K8887" s="100"/>
      <c r="L8887" s="100"/>
      <c r="M8887" s="100"/>
      <c r="N8887" s="100"/>
      <c r="O8887" s="100"/>
      <c r="P8887" s="100"/>
      <c r="Q8887" s="100"/>
      <c r="R8887" s="35"/>
    </row>
    <row r="8888" spans="1:18" s="38" customFormat="1" ht="15" thickBot="1" x14ac:dyDescent="0.35">
      <c r="A8888" s="81" t="s">
        <v>0</v>
      </c>
      <c r="B8888" s="81" t="s">
        <v>0</v>
      </c>
      <c r="C8888" s="81" t="s">
        <v>0</v>
      </c>
      <c r="D8888" s="81" t="s">
        <v>0</v>
      </c>
      <c r="E8888" s="81" t="s">
        <v>0</v>
      </c>
      <c r="F8888" s="81" t="s">
        <v>0</v>
      </c>
      <c r="G8888" s="81" t="s">
        <v>0</v>
      </c>
      <c r="H8888" s="37" t="s">
        <v>0</v>
      </c>
      <c r="I8888" s="106"/>
      <c r="J8888" s="106"/>
      <c r="K8888" s="106"/>
      <c r="L8888" s="106"/>
      <c r="M8888" s="106"/>
      <c r="N8888" s="106"/>
      <c r="O8888" s="106"/>
      <c r="P8888" s="106"/>
      <c r="Q8888" s="106"/>
      <c r="R8888" s="35"/>
    </row>
    <row r="8889" spans="1:18" s="34" customFormat="1" ht="31.2" thickBot="1" x14ac:dyDescent="0.35">
      <c r="A8889" s="45" t="s">
        <v>112</v>
      </c>
      <c r="B8889" s="45" t="s">
        <v>113</v>
      </c>
      <c r="C8889" s="45" t="s">
        <v>114</v>
      </c>
      <c r="D8889" s="46" t="s">
        <v>0</v>
      </c>
      <c r="E8889" s="45" t="s">
        <v>3014</v>
      </c>
      <c r="F8889" s="45" t="s">
        <v>115</v>
      </c>
      <c r="G8889" s="45" t="s">
        <v>116</v>
      </c>
      <c r="H8889" s="29" t="s">
        <v>1</v>
      </c>
      <c r="I8889" s="124" t="s">
        <v>3013</v>
      </c>
      <c r="J8889" s="124" t="s">
        <v>2</v>
      </c>
      <c r="K8889" s="124" t="s">
        <v>3097</v>
      </c>
      <c r="L8889" s="124" t="s">
        <v>3097</v>
      </c>
      <c r="M8889" s="124" t="s">
        <v>3098</v>
      </c>
      <c r="N8889" s="124" t="s">
        <v>3099</v>
      </c>
      <c r="O8889" s="124" t="s">
        <v>3100</v>
      </c>
      <c r="P8889" s="124" t="s">
        <v>3097</v>
      </c>
      <c r="Q8889" s="126" t="s">
        <v>3101</v>
      </c>
      <c r="R8889" s="35"/>
    </row>
    <row r="8890" spans="1:18" s="38" customFormat="1" x14ac:dyDescent="0.3">
      <c r="A8890" s="50" t="s">
        <v>0</v>
      </c>
      <c r="B8890" s="50" t="s">
        <v>0</v>
      </c>
      <c r="C8890" s="50" t="s">
        <v>0</v>
      </c>
      <c r="D8890" s="51" t="s">
        <v>0</v>
      </c>
      <c r="E8890" s="51" t="s">
        <v>0</v>
      </c>
      <c r="F8890" s="86" t="s">
        <v>0</v>
      </c>
      <c r="G8890" s="87" t="s">
        <v>0</v>
      </c>
      <c r="H8890" s="8" t="s">
        <v>0</v>
      </c>
      <c r="I8890" s="103">
        <v>1</v>
      </c>
      <c r="J8890" s="103">
        <v>2</v>
      </c>
      <c r="K8890" s="103">
        <v>3</v>
      </c>
      <c r="L8890" s="103" t="s">
        <v>3</v>
      </c>
      <c r="M8890" s="103">
        <v>5</v>
      </c>
      <c r="N8890" s="103">
        <v>6</v>
      </c>
      <c r="O8890" s="103">
        <v>7</v>
      </c>
      <c r="P8890" s="103" t="s">
        <v>3102</v>
      </c>
      <c r="Q8890" s="103">
        <v>9</v>
      </c>
      <c r="R8890" s="35"/>
    </row>
    <row r="8891" spans="1:18" s="38" customFormat="1" x14ac:dyDescent="0.3">
      <c r="A8891" s="41">
        <v>35</v>
      </c>
      <c r="B8891" s="41" t="s">
        <v>154</v>
      </c>
      <c r="C8891" s="40" t="s">
        <v>1182</v>
      </c>
      <c r="D8891" s="40">
        <v>35020030</v>
      </c>
      <c r="E8891" s="52" t="s">
        <v>0</v>
      </c>
      <c r="F8891" s="52" t="s">
        <v>0</v>
      </c>
      <c r="G8891" s="52" t="s">
        <v>0</v>
      </c>
      <c r="H8891" s="16" t="s">
        <v>2047</v>
      </c>
      <c r="I8891" s="102"/>
      <c r="J8891" s="102"/>
      <c r="K8891" s="102"/>
      <c r="L8891" s="102">
        <f t="shared" si="3139"/>
        <v>0</v>
      </c>
      <c r="M8891" s="102">
        <v>0</v>
      </c>
      <c r="N8891" s="102"/>
      <c r="O8891" s="102"/>
      <c r="P8891" s="102">
        <f t="shared" si="3141"/>
        <v>0</v>
      </c>
      <c r="Q8891" s="102" t="str">
        <f t="shared" si="3142"/>
        <v>-</v>
      </c>
      <c r="R8891" s="35"/>
    </row>
    <row r="8892" spans="1:18" s="34" customFormat="1" ht="20.399999999999999" x14ac:dyDescent="0.3">
      <c r="A8892" s="43" t="s">
        <v>0</v>
      </c>
      <c r="B8892" s="43" t="s">
        <v>0</v>
      </c>
      <c r="C8892" s="43" t="s">
        <v>0</v>
      </c>
      <c r="D8892" s="49" t="s">
        <v>0</v>
      </c>
      <c r="E8892" s="49" t="s">
        <v>0</v>
      </c>
      <c r="F8892" s="49" t="s">
        <v>0</v>
      </c>
      <c r="G8892" s="49" t="s">
        <v>0</v>
      </c>
      <c r="H8892" s="21" t="s">
        <v>26</v>
      </c>
      <c r="I8892" s="112">
        <f>SUM(I8893,I8901,I8903)</f>
        <v>673302</v>
      </c>
      <c r="J8892" s="112">
        <f>SUM(J8893,J8901,J8903)</f>
        <v>654702</v>
      </c>
      <c r="K8892" s="112">
        <f>SUM(K8893,K8901,K8903)</f>
        <v>0</v>
      </c>
      <c r="L8892" s="112">
        <f t="shared" si="3139"/>
        <v>178559</v>
      </c>
      <c r="M8892" s="112">
        <f>SUM(M8893,M8901,M8903)</f>
        <v>55219</v>
      </c>
      <c r="N8892" s="112">
        <f t="shared" ref="N8892:O8892" si="3150">SUM(N8893,N8901,N8903)</f>
        <v>62920</v>
      </c>
      <c r="O8892" s="112">
        <f t="shared" si="3150"/>
        <v>60420</v>
      </c>
      <c r="P8892" s="112">
        <f t="shared" si="3141"/>
        <v>178559</v>
      </c>
      <c r="Q8892" s="112">
        <f t="shared" si="3142"/>
        <v>27.273324352147998</v>
      </c>
      <c r="R8892" s="35"/>
    </row>
    <row r="8893" spans="1:18" s="38" customFormat="1" x14ac:dyDescent="0.3">
      <c r="A8893" s="40">
        <v>35</v>
      </c>
      <c r="B8893" s="40" t="s">
        <v>154</v>
      </c>
      <c r="C8893" s="40" t="s">
        <v>1182</v>
      </c>
      <c r="D8893" s="40">
        <v>35020030</v>
      </c>
      <c r="E8893" s="52" t="s">
        <v>119</v>
      </c>
      <c r="F8893" s="52" t="s">
        <v>0</v>
      </c>
      <c r="G8893" s="52" t="s">
        <v>0</v>
      </c>
      <c r="H8893" s="16" t="s">
        <v>5</v>
      </c>
      <c r="I8893" s="104">
        <f>SUM(I8894,I8895)</f>
        <v>547763</v>
      </c>
      <c r="J8893" s="104">
        <f>SUM(J8894,J8895)</f>
        <v>547763</v>
      </c>
      <c r="K8893" s="104">
        <f>SUM(K8894,K8895)</f>
        <v>0</v>
      </c>
      <c r="L8893" s="104">
        <f t="shared" si="3139"/>
        <v>153646</v>
      </c>
      <c r="M8893" s="104">
        <f>SUM(M8894,M8895)</f>
        <v>50246</v>
      </c>
      <c r="N8893" s="104">
        <f t="shared" ref="N8893:O8893" si="3151">SUM(N8894,N8895)</f>
        <v>51700</v>
      </c>
      <c r="O8893" s="104">
        <f t="shared" si="3151"/>
        <v>51700</v>
      </c>
      <c r="P8893" s="104">
        <f t="shared" si="3141"/>
        <v>153646</v>
      </c>
      <c r="Q8893" s="104">
        <f t="shared" si="3142"/>
        <v>28.04972223388582</v>
      </c>
      <c r="R8893" s="35"/>
    </row>
    <row r="8894" spans="1:18" s="38" customFormat="1" x14ac:dyDescent="0.3">
      <c r="A8894" s="40">
        <v>35</v>
      </c>
      <c r="B8894" s="40" t="s">
        <v>154</v>
      </c>
      <c r="C8894" s="40" t="s">
        <v>1182</v>
      </c>
      <c r="D8894" s="40">
        <v>35020030</v>
      </c>
      <c r="E8894" s="88" t="s">
        <v>3015</v>
      </c>
      <c r="F8894" s="40"/>
      <c r="G8894" s="81" t="s">
        <v>3073</v>
      </c>
      <c r="H8894" s="36" t="s">
        <v>6</v>
      </c>
      <c r="I8894" s="102">
        <v>465204</v>
      </c>
      <c r="J8894" s="102">
        <v>465204</v>
      </c>
      <c r="K8894" s="102"/>
      <c r="L8894" s="102">
        <f t="shared" si="3139"/>
        <v>138958</v>
      </c>
      <c r="M8894" s="102">
        <v>45958</v>
      </c>
      <c r="N8894" s="102">
        <v>46500</v>
      </c>
      <c r="O8894" s="102">
        <v>46500</v>
      </c>
      <c r="P8894" s="102">
        <f t="shared" si="3141"/>
        <v>138958</v>
      </c>
      <c r="Q8894" s="102">
        <f t="shared" si="3142"/>
        <v>29.87033645454467</v>
      </c>
      <c r="R8894" s="35"/>
    </row>
    <row r="8895" spans="1:18" s="38" customFormat="1" x14ac:dyDescent="0.3">
      <c r="A8895" s="41">
        <v>35</v>
      </c>
      <c r="B8895" s="41" t="s">
        <v>154</v>
      </c>
      <c r="C8895" s="41" t="s">
        <v>1182</v>
      </c>
      <c r="D8895" s="41">
        <v>35020030</v>
      </c>
      <c r="E8895" s="41" t="s">
        <v>120</v>
      </c>
      <c r="F8895" s="40" t="s">
        <v>0</v>
      </c>
      <c r="G8895" s="81" t="s">
        <v>0</v>
      </c>
      <c r="H8895" s="16" t="s">
        <v>7</v>
      </c>
      <c r="I8895" s="104">
        <f>SUM(I8896:I8900)</f>
        <v>82559</v>
      </c>
      <c r="J8895" s="104">
        <f>SUM(J8896:J8900)</f>
        <v>82559</v>
      </c>
      <c r="K8895" s="104">
        <f>SUM(K8896:K8900)</f>
        <v>0</v>
      </c>
      <c r="L8895" s="104">
        <f t="shared" si="3139"/>
        <v>14688</v>
      </c>
      <c r="M8895" s="104">
        <f>SUM(M8896:M8900)</f>
        <v>4288</v>
      </c>
      <c r="N8895" s="104">
        <f t="shared" ref="N8895:O8895" si="3152">SUM(N8896:N8900)</f>
        <v>5200</v>
      </c>
      <c r="O8895" s="104">
        <f t="shared" si="3152"/>
        <v>5200</v>
      </c>
      <c r="P8895" s="104">
        <f t="shared" si="3141"/>
        <v>14688</v>
      </c>
      <c r="Q8895" s="104">
        <f t="shared" si="3142"/>
        <v>17.790913165130391</v>
      </c>
      <c r="R8895" s="35"/>
    </row>
    <row r="8896" spans="1:18" s="38" customFormat="1" x14ac:dyDescent="0.3">
      <c r="A8896" s="40">
        <v>35</v>
      </c>
      <c r="B8896" s="40" t="s">
        <v>154</v>
      </c>
      <c r="C8896" s="40" t="s">
        <v>1182</v>
      </c>
      <c r="D8896" s="40">
        <v>35020030</v>
      </c>
      <c r="E8896" s="88" t="s">
        <v>3016</v>
      </c>
      <c r="F8896" s="40" t="s">
        <v>2999</v>
      </c>
      <c r="G8896" s="81" t="s">
        <v>3073</v>
      </c>
      <c r="H8896" s="36" t="s">
        <v>9</v>
      </c>
      <c r="I8896" s="102">
        <v>13409</v>
      </c>
      <c r="J8896" s="102">
        <v>13409</v>
      </c>
      <c r="K8896" s="102"/>
      <c r="L8896" s="102">
        <f t="shared" si="3139"/>
        <v>3767</v>
      </c>
      <c r="M8896" s="102">
        <v>1167</v>
      </c>
      <c r="N8896" s="102">
        <v>1300</v>
      </c>
      <c r="O8896" s="102">
        <v>1300</v>
      </c>
      <c r="P8896" s="102">
        <f t="shared" si="3141"/>
        <v>3767</v>
      </c>
      <c r="Q8896" s="102">
        <f t="shared" si="3142"/>
        <v>28.093071817436048</v>
      </c>
      <c r="R8896" s="35"/>
    </row>
    <row r="8897" spans="1:18" s="38" customFormat="1" x14ac:dyDescent="0.3">
      <c r="A8897" s="40">
        <v>35</v>
      </c>
      <c r="B8897" s="40" t="s">
        <v>154</v>
      </c>
      <c r="C8897" s="40" t="s">
        <v>1182</v>
      </c>
      <c r="D8897" s="40">
        <v>35020030</v>
      </c>
      <c r="E8897" s="88" t="s">
        <v>3016</v>
      </c>
      <c r="F8897" s="40" t="s">
        <v>3000</v>
      </c>
      <c r="G8897" s="81" t="s">
        <v>3073</v>
      </c>
      <c r="H8897" s="36" t="s">
        <v>12</v>
      </c>
      <c r="I8897" s="102">
        <v>41400</v>
      </c>
      <c r="J8897" s="102">
        <v>41400</v>
      </c>
      <c r="K8897" s="102"/>
      <c r="L8897" s="102">
        <f t="shared" si="3139"/>
        <v>10921</v>
      </c>
      <c r="M8897" s="102">
        <v>3121</v>
      </c>
      <c r="N8897" s="102">
        <v>3900</v>
      </c>
      <c r="O8897" s="102">
        <v>3900</v>
      </c>
      <c r="P8897" s="102">
        <f t="shared" si="3141"/>
        <v>10921</v>
      </c>
      <c r="Q8897" s="102">
        <f t="shared" si="3142"/>
        <v>26.379227053140099</v>
      </c>
      <c r="R8897" s="35"/>
    </row>
    <row r="8898" spans="1:18" s="38" customFormat="1" x14ac:dyDescent="0.3">
      <c r="A8898" s="40">
        <v>35</v>
      </c>
      <c r="B8898" s="40" t="s">
        <v>154</v>
      </c>
      <c r="C8898" s="40" t="s">
        <v>1182</v>
      </c>
      <c r="D8898" s="40">
        <v>35020030</v>
      </c>
      <c r="E8898" s="88" t="s">
        <v>3016</v>
      </c>
      <c r="F8898" s="40" t="s">
        <v>3001</v>
      </c>
      <c r="G8898" s="81" t="s">
        <v>3073</v>
      </c>
      <c r="H8898" s="36" t="s">
        <v>10</v>
      </c>
      <c r="I8898" s="102">
        <v>9000</v>
      </c>
      <c r="J8898" s="102">
        <v>9000</v>
      </c>
      <c r="K8898" s="102"/>
      <c r="L8898" s="102">
        <f t="shared" si="3139"/>
        <v>0</v>
      </c>
      <c r="M8898" s="102">
        <v>0</v>
      </c>
      <c r="N8898" s="102"/>
      <c r="O8898" s="102"/>
      <c r="P8898" s="102">
        <f t="shared" si="3141"/>
        <v>0</v>
      </c>
      <c r="Q8898" s="102">
        <f t="shared" si="3142"/>
        <v>0</v>
      </c>
      <c r="R8898" s="35"/>
    </row>
    <row r="8899" spans="1:18" s="80" customFormat="1" x14ac:dyDescent="0.3">
      <c r="A8899" s="40">
        <v>35</v>
      </c>
      <c r="B8899" s="40" t="s">
        <v>154</v>
      </c>
      <c r="C8899" s="40" t="s">
        <v>1182</v>
      </c>
      <c r="D8899" s="40">
        <v>35020030</v>
      </c>
      <c r="E8899" s="88" t="s">
        <v>3016</v>
      </c>
      <c r="F8899" s="40" t="s">
        <v>3002</v>
      </c>
      <c r="G8899" s="81" t="s">
        <v>3073</v>
      </c>
      <c r="H8899" s="79" t="s">
        <v>8</v>
      </c>
      <c r="I8899" s="102">
        <v>0</v>
      </c>
      <c r="J8899" s="102"/>
      <c r="K8899" s="102"/>
      <c r="L8899" s="102">
        <f t="shared" si="3139"/>
        <v>0</v>
      </c>
      <c r="M8899" s="102">
        <v>0</v>
      </c>
      <c r="N8899" s="102"/>
      <c r="O8899" s="102"/>
      <c r="P8899" s="102">
        <f t="shared" si="3141"/>
        <v>0</v>
      </c>
      <c r="Q8899" s="102" t="str">
        <f t="shared" si="3142"/>
        <v>-</v>
      </c>
      <c r="R8899" s="35"/>
    </row>
    <row r="8900" spans="1:18" s="38" customFormat="1" x14ac:dyDescent="0.3">
      <c r="A8900" s="40">
        <v>35</v>
      </c>
      <c r="B8900" s="40" t="s">
        <v>154</v>
      </c>
      <c r="C8900" s="40" t="s">
        <v>1182</v>
      </c>
      <c r="D8900" s="40">
        <v>35020030</v>
      </c>
      <c r="E8900" s="88" t="s">
        <v>3016</v>
      </c>
      <c r="F8900" s="40" t="s">
        <v>3003</v>
      </c>
      <c r="G8900" s="81" t="s">
        <v>3073</v>
      </c>
      <c r="H8900" s="36" t="s">
        <v>11</v>
      </c>
      <c r="I8900" s="102">
        <v>18750</v>
      </c>
      <c r="J8900" s="102">
        <v>18750</v>
      </c>
      <c r="K8900" s="102"/>
      <c r="L8900" s="102">
        <f t="shared" si="3139"/>
        <v>0</v>
      </c>
      <c r="M8900" s="102">
        <v>0</v>
      </c>
      <c r="N8900" s="102"/>
      <c r="O8900" s="102"/>
      <c r="P8900" s="102">
        <f t="shared" si="3141"/>
        <v>0</v>
      </c>
      <c r="Q8900" s="102">
        <f t="shared" si="3142"/>
        <v>0</v>
      </c>
      <c r="R8900" s="35"/>
    </row>
    <row r="8901" spans="1:18" s="38" customFormat="1" x14ac:dyDescent="0.3">
      <c r="A8901" s="40">
        <v>35</v>
      </c>
      <c r="B8901" s="40" t="s">
        <v>154</v>
      </c>
      <c r="C8901" s="40" t="s">
        <v>1182</v>
      </c>
      <c r="D8901" s="40">
        <v>35020030</v>
      </c>
      <c r="E8901" s="52" t="s">
        <v>124</v>
      </c>
      <c r="F8901" s="52" t="s">
        <v>0</v>
      </c>
      <c r="G8901" s="52" t="s">
        <v>0</v>
      </c>
      <c r="H8901" s="16" t="s">
        <v>14</v>
      </c>
      <c r="I8901" s="104">
        <f>SUM(I8902)</f>
        <v>65689</v>
      </c>
      <c r="J8901" s="104">
        <f>SUM(J8902)</f>
        <v>65689</v>
      </c>
      <c r="K8901" s="104">
        <f>SUM(K8902)</f>
        <v>0</v>
      </c>
      <c r="L8901" s="104">
        <f t="shared" si="3139"/>
        <v>17026</v>
      </c>
      <c r="M8901" s="104">
        <f>SUM(M8902)</f>
        <v>4826</v>
      </c>
      <c r="N8901" s="104">
        <f t="shared" ref="N8901:O8901" si="3153">SUM(N8902)</f>
        <v>7100</v>
      </c>
      <c r="O8901" s="104">
        <f t="shared" si="3153"/>
        <v>5100</v>
      </c>
      <c r="P8901" s="104">
        <f t="shared" si="3141"/>
        <v>17026</v>
      </c>
      <c r="Q8901" s="104">
        <f t="shared" si="3142"/>
        <v>25.91910365510207</v>
      </c>
      <c r="R8901" s="35"/>
    </row>
    <row r="8902" spans="1:18" s="38" customFormat="1" x14ac:dyDescent="0.3">
      <c r="A8902" s="40">
        <v>35</v>
      </c>
      <c r="B8902" s="40" t="s">
        <v>154</v>
      </c>
      <c r="C8902" s="40" t="s">
        <v>1182</v>
      </c>
      <c r="D8902" s="40">
        <v>35020030</v>
      </c>
      <c r="E8902" s="88" t="s">
        <v>3017</v>
      </c>
      <c r="F8902" s="40"/>
      <c r="G8902" s="81" t="s">
        <v>3073</v>
      </c>
      <c r="H8902" s="36" t="s">
        <v>15</v>
      </c>
      <c r="I8902" s="102">
        <v>65689</v>
      </c>
      <c r="J8902" s="102">
        <v>65689</v>
      </c>
      <c r="K8902" s="102"/>
      <c r="L8902" s="102">
        <f t="shared" si="3139"/>
        <v>17026</v>
      </c>
      <c r="M8902" s="102">
        <v>4826</v>
      </c>
      <c r="N8902" s="102">
        <v>7100</v>
      </c>
      <c r="O8902" s="102">
        <v>5100</v>
      </c>
      <c r="P8902" s="102">
        <f t="shared" si="3141"/>
        <v>17026</v>
      </c>
      <c r="Q8902" s="102">
        <f t="shared" si="3142"/>
        <v>25.91910365510207</v>
      </c>
      <c r="R8902" s="35"/>
    </row>
    <row r="8903" spans="1:18" s="38" customFormat="1" x14ac:dyDescent="0.3">
      <c r="A8903" s="40">
        <v>35</v>
      </c>
      <c r="B8903" s="40" t="s">
        <v>154</v>
      </c>
      <c r="C8903" s="40" t="s">
        <v>1182</v>
      </c>
      <c r="D8903" s="40">
        <v>35020030</v>
      </c>
      <c r="E8903" s="52" t="s">
        <v>125</v>
      </c>
      <c r="F8903" s="52" t="s">
        <v>0</v>
      </c>
      <c r="G8903" s="52" t="s">
        <v>0</v>
      </c>
      <c r="H8903" s="16" t="s">
        <v>16</v>
      </c>
      <c r="I8903" s="104">
        <f>SUM(I8904:I8912)</f>
        <v>59850</v>
      </c>
      <c r="J8903" s="104">
        <f>SUM(J8904:J8912)</f>
        <v>41250</v>
      </c>
      <c r="K8903" s="104">
        <f>SUM(K8904:K8912)</f>
        <v>0</v>
      </c>
      <c r="L8903" s="104">
        <f t="shared" si="3139"/>
        <v>7887</v>
      </c>
      <c r="M8903" s="104">
        <f>SUM(M8904:M8912)</f>
        <v>147</v>
      </c>
      <c r="N8903" s="104">
        <f t="shared" ref="N8903:O8903" si="3154">SUM(N8904:N8912)</f>
        <v>4120</v>
      </c>
      <c r="O8903" s="104">
        <f t="shared" si="3154"/>
        <v>3620</v>
      </c>
      <c r="P8903" s="104">
        <f t="shared" si="3141"/>
        <v>7887</v>
      </c>
      <c r="Q8903" s="104">
        <f t="shared" si="3142"/>
        <v>19.12</v>
      </c>
      <c r="R8903" s="35"/>
    </row>
    <row r="8904" spans="1:18" s="38" customFormat="1" x14ac:dyDescent="0.3">
      <c r="A8904" s="40">
        <v>35</v>
      </c>
      <c r="B8904" s="40" t="s">
        <v>154</v>
      </c>
      <c r="C8904" s="40" t="s">
        <v>1182</v>
      </c>
      <c r="D8904" s="40">
        <v>35020030</v>
      </c>
      <c r="E8904" s="88" t="s">
        <v>3018</v>
      </c>
      <c r="F8904" s="40"/>
      <c r="G8904" s="81" t="s">
        <v>3073</v>
      </c>
      <c r="H8904" s="36" t="s">
        <v>17</v>
      </c>
      <c r="I8904" s="102">
        <v>3600</v>
      </c>
      <c r="J8904" s="102">
        <v>100</v>
      </c>
      <c r="K8904" s="102"/>
      <c r="L8904" s="102">
        <f t="shared" si="3139"/>
        <v>0</v>
      </c>
      <c r="M8904" s="102">
        <v>0</v>
      </c>
      <c r="N8904" s="102"/>
      <c r="O8904" s="102"/>
      <c r="P8904" s="102">
        <f t="shared" si="3141"/>
        <v>0</v>
      </c>
      <c r="Q8904" s="102">
        <f t="shared" si="3142"/>
        <v>0</v>
      </c>
      <c r="R8904" s="35"/>
    </row>
    <row r="8905" spans="1:18" s="38" customFormat="1" x14ac:dyDescent="0.3">
      <c r="A8905" s="40">
        <v>35</v>
      </c>
      <c r="B8905" s="40" t="s">
        <v>154</v>
      </c>
      <c r="C8905" s="40" t="s">
        <v>1182</v>
      </c>
      <c r="D8905" s="40">
        <v>35020030</v>
      </c>
      <c r="E8905" s="88" t="s">
        <v>3031</v>
      </c>
      <c r="F8905" s="40"/>
      <c r="G8905" s="81" t="s">
        <v>3073</v>
      </c>
      <c r="H8905" s="36" t="s">
        <v>18</v>
      </c>
      <c r="I8905" s="102">
        <v>6000</v>
      </c>
      <c r="J8905" s="102">
        <v>6000</v>
      </c>
      <c r="K8905" s="102"/>
      <c r="L8905" s="102">
        <f t="shared" si="3139"/>
        <v>1500</v>
      </c>
      <c r="M8905" s="102">
        <v>0</v>
      </c>
      <c r="N8905" s="102">
        <v>1000</v>
      </c>
      <c r="O8905" s="102">
        <v>500</v>
      </c>
      <c r="P8905" s="102">
        <f t="shared" si="3141"/>
        <v>1500</v>
      </c>
      <c r="Q8905" s="102">
        <f t="shared" si="3142"/>
        <v>25</v>
      </c>
      <c r="R8905" s="35"/>
    </row>
    <row r="8906" spans="1:18" s="38" customFormat="1" x14ac:dyDescent="0.3">
      <c r="A8906" s="40">
        <v>35</v>
      </c>
      <c r="B8906" s="40" t="s">
        <v>154</v>
      </c>
      <c r="C8906" s="40" t="s">
        <v>1182</v>
      </c>
      <c r="D8906" s="40">
        <v>35020030</v>
      </c>
      <c r="E8906" s="88" t="s">
        <v>3032</v>
      </c>
      <c r="F8906" s="40"/>
      <c r="G8906" s="81" t="s">
        <v>3073</v>
      </c>
      <c r="H8906" s="36" t="s">
        <v>19</v>
      </c>
      <c r="I8906" s="102">
        <v>5000</v>
      </c>
      <c r="J8906" s="102">
        <v>5000</v>
      </c>
      <c r="K8906" s="102"/>
      <c r="L8906" s="102">
        <f t="shared" si="3139"/>
        <v>840</v>
      </c>
      <c r="M8906" s="102">
        <v>0</v>
      </c>
      <c r="N8906" s="102">
        <v>420</v>
      </c>
      <c r="O8906" s="102">
        <v>420</v>
      </c>
      <c r="P8906" s="102">
        <f t="shared" si="3141"/>
        <v>840</v>
      </c>
      <c r="Q8906" s="102">
        <f t="shared" si="3142"/>
        <v>16.8</v>
      </c>
      <c r="R8906" s="35"/>
    </row>
    <row r="8907" spans="1:18" s="38" customFormat="1" x14ac:dyDescent="0.3">
      <c r="A8907" s="40">
        <v>35</v>
      </c>
      <c r="B8907" s="40" t="s">
        <v>154</v>
      </c>
      <c r="C8907" s="40" t="s">
        <v>1182</v>
      </c>
      <c r="D8907" s="40">
        <v>35020030</v>
      </c>
      <c r="E8907" s="88" t="s">
        <v>3026</v>
      </c>
      <c r="F8907" s="40"/>
      <c r="G8907" s="81" t="s">
        <v>3073</v>
      </c>
      <c r="H8907" s="36" t="s">
        <v>20</v>
      </c>
      <c r="I8907" s="102">
        <v>5000</v>
      </c>
      <c r="J8907" s="102">
        <v>3500</v>
      </c>
      <c r="K8907" s="102"/>
      <c r="L8907" s="102">
        <f t="shared" si="3139"/>
        <v>600</v>
      </c>
      <c r="M8907" s="102">
        <v>0</v>
      </c>
      <c r="N8907" s="102">
        <v>300</v>
      </c>
      <c r="O8907" s="102">
        <v>300</v>
      </c>
      <c r="P8907" s="102">
        <f t="shared" si="3141"/>
        <v>600</v>
      </c>
      <c r="Q8907" s="102">
        <f t="shared" si="3142"/>
        <v>17.142857142857142</v>
      </c>
      <c r="R8907" s="35"/>
    </row>
    <row r="8908" spans="1:18" s="38" customFormat="1" x14ac:dyDescent="0.3">
      <c r="A8908" s="40">
        <v>35</v>
      </c>
      <c r="B8908" s="40" t="s">
        <v>154</v>
      </c>
      <c r="C8908" s="40" t="s">
        <v>1182</v>
      </c>
      <c r="D8908" s="40">
        <v>35020030</v>
      </c>
      <c r="E8908" s="88" t="s">
        <v>3033</v>
      </c>
      <c r="F8908" s="40"/>
      <c r="G8908" s="81" t="s">
        <v>3073</v>
      </c>
      <c r="H8908" s="36" t="s">
        <v>21</v>
      </c>
      <c r="I8908" s="102">
        <v>50</v>
      </c>
      <c r="J8908" s="102">
        <v>50</v>
      </c>
      <c r="K8908" s="102"/>
      <c r="L8908" s="102">
        <f t="shared" si="3139"/>
        <v>0</v>
      </c>
      <c r="M8908" s="102">
        <v>0</v>
      </c>
      <c r="N8908" s="102"/>
      <c r="O8908" s="102"/>
      <c r="P8908" s="102">
        <f t="shared" si="3141"/>
        <v>0</v>
      </c>
      <c r="Q8908" s="102">
        <f t="shared" si="3142"/>
        <v>0</v>
      </c>
      <c r="R8908" s="35"/>
    </row>
    <row r="8909" spans="1:18" s="38" customFormat="1" x14ac:dyDescent="0.3">
      <c r="A8909" s="40">
        <v>35</v>
      </c>
      <c r="B8909" s="40" t="s">
        <v>154</v>
      </c>
      <c r="C8909" s="40" t="s">
        <v>1182</v>
      </c>
      <c r="D8909" s="40">
        <v>35020030</v>
      </c>
      <c r="E8909" s="88" t="s">
        <v>3034</v>
      </c>
      <c r="F8909" s="40"/>
      <c r="G8909" s="81" t="s">
        <v>3073</v>
      </c>
      <c r="H8909" s="36" t="s">
        <v>22</v>
      </c>
      <c r="I8909" s="102">
        <v>50</v>
      </c>
      <c r="J8909" s="102">
        <v>50</v>
      </c>
      <c r="K8909" s="102"/>
      <c r="L8909" s="102">
        <f t="shared" si="3139"/>
        <v>0</v>
      </c>
      <c r="M8909" s="102">
        <v>0</v>
      </c>
      <c r="N8909" s="102"/>
      <c r="O8909" s="102"/>
      <c r="P8909" s="102">
        <f t="shared" si="3141"/>
        <v>0</v>
      </c>
      <c r="Q8909" s="102">
        <f t="shared" si="3142"/>
        <v>0</v>
      </c>
      <c r="R8909" s="35"/>
    </row>
    <row r="8910" spans="1:18" s="38" customFormat="1" x14ac:dyDescent="0.3">
      <c r="A8910" s="40">
        <v>35</v>
      </c>
      <c r="B8910" s="40" t="s">
        <v>154</v>
      </c>
      <c r="C8910" s="40" t="s">
        <v>1182</v>
      </c>
      <c r="D8910" s="40">
        <v>35020030</v>
      </c>
      <c r="E8910" s="88" t="s">
        <v>3035</v>
      </c>
      <c r="F8910" s="40"/>
      <c r="G8910" s="81" t="s">
        <v>3073</v>
      </c>
      <c r="H8910" s="36" t="s">
        <v>23</v>
      </c>
      <c r="I8910" s="102">
        <v>3600</v>
      </c>
      <c r="J8910" s="102">
        <v>3500</v>
      </c>
      <c r="K8910" s="102"/>
      <c r="L8910" s="102">
        <f t="shared" si="3139"/>
        <v>600</v>
      </c>
      <c r="M8910" s="102">
        <v>0</v>
      </c>
      <c r="N8910" s="102">
        <v>300</v>
      </c>
      <c r="O8910" s="102">
        <v>300</v>
      </c>
      <c r="P8910" s="102">
        <f t="shared" si="3141"/>
        <v>600</v>
      </c>
      <c r="Q8910" s="102">
        <f t="shared" si="3142"/>
        <v>17.142857142857142</v>
      </c>
      <c r="R8910" s="35"/>
    </row>
    <row r="8911" spans="1:18" s="38" customFormat="1" x14ac:dyDescent="0.3">
      <c r="A8911" s="40">
        <v>35</v>
      </c>
      <c r="B8911" s="40" t="s">
        <v>154</v>
      </c>
      <c r="C8911" s="40" t="s">
        <v>1182</v>
      </c>
      <c r="D8911" s="40">
        <v>35020030</v>
      </c>
      <c r="E8911" s="88" t="s">
        <v>3036</v>
      </c>
      <c r="F8911" s="40"/>
      <c r="G8911" s="81" t="s">
        <v>3073</v>
      </c>
      <c r="H8911" s="36" t="s">
        <v>24</v>
      </c>
      <c r="I8911" s="102">
        <v>50</v>
      </c>
      <c r="J8911" s="102">
        <v>50</v>
      </c>
      <c r="K8911" s="102"/>
      <c r="L8911" s="102">
        <f t="shared" si="3139"/>
        <v>0</v>
      </c>
      <c r="M8911" s="102">
        <v>0</v>
      </c>
      <c r="N8911" s="102"/>
      <c r="O8911" s="102"/>
      <c r="P8911" s="102">
        <f t="shared" si="3141"/>
        <v>0</v>
      </c>
      <c r="Q8911" s="102">
        <f t="shared" si="3142"/>
        <v>0</v>
      </c>
      <c r="R8911" s="35"/>
    </row>
    <row r="8912" spans="1:18" s="38" customFormat="1" x14ac:dyDescent="0.3">
      <c r="A8912" s="41">
        <v>35</v>
      </c>
      <c r="B8912" s="41" t="s">
        <v>154</v>
      </c>
      <c r="C8912" s="41" t="s">
        <v>1182</v>
      </c>
      <c r="D8912" s="41">
        <v>35020030</v>
      </c>
      <c r="E8912" s="41" t="s">
        <v>127</v>
      </c>
      <c r="F8912" s="40" t="s">
        <v>0</v>
      </c>
      <c r="G8912" s="81" t="s">
        <v>0</v>
      </c>
      <c r="H8912" s="16" t="s">
        <v>25</v>
      </c>
      <c r="I8912" s="104">
        <f>SUM(I8913:I8915)</f>
        <v>36500</v>
      </c>
      <c r="J8912" s="104">
        <f>SUM(J8913:J8915)</f>
        <v>23000</v>
      </c>
      <c r="K8912" s="104">
        <f>SUM(K8913:K8915)</f>
        <v>0</v>
      </c>
      <c r="L8912" s="104">
        <f t="shared" si="3139"/>
        <v>4347</v>
      </c>
      <c r="M8912" s="104">
        <f>SUM(M8913:M8915)</f>
        <v>147</v>
      </c>
      <c r="N8912" s="104">
        <f t="shared" ref="N8912:O8912" si="3155">SUM(N8913:N8915)</f>
        <v>2100</v>
      </c>
      <c r="O8912" s="104">
        <f t="shared" si="3155"/>
        <v>2100</v>
      </c>
      <c r="P8912" s="104">
        <f t="shared" si="3141"/>
        <v>4347</v>
      </c>
      <c r="Q8912" s="104">
        <f t="shared" si="3142"/>
        <v>18.899999999999999</v>
      </c>
      <c r="R8912" s="35"/>
    </row>
    <row r="8913" spans="1:18" s="38" customFormat="1" x14ac:dyDescent="0.3">
      <c r="A8913" s="40">
        <v>35</v>
      </c>
      <c r="B8913" s="40" t="s">
        <v>154</v>
      </c>
      <c r="C8913" s="40" t="s">
        <v>1182</v>
      </c>
      <c r="D8913" s="40">
        <v>35020030</v>
      </c>
      <c r="E8913" s="88" t="s">
        <v>3019</v>
      </c>
      <c r="F8913" s="40"/>
      <c r="G8913" s="81" t="s">
        <v>3073</v>
      </c>
      <c r="H8913" s="36" t="s">
        <v>25</v>
      </c>
      <c r="I8913" s="102">
        <v>33500</v>
      </c>
      <c r="J8913" s="102">
        <v>20000</v>
      </c>
      <c r="K8913" s="102"/>
      <c r="L8913" s="102">
        <f t="shared" si="3139"/>
        <v>3600</v>
      </c>
      <c r="M8913" s="102">
        <v>0</v>
      </c>
      <c r="N8913" s="102">
        <v>1800</v>
      </c>
      <c r="O8913" s="102">
        <v>1800</v>
      </c>
      <c r="P8913" s="102">
        <f t="shared" si="3141"/>
        <v>3600</v>
      </c>
      <c r="Q8913" s="102">
        <f t="shared" si="3142"/>
        <v>18</v>
      </c>
      <c r="R8913" s="35"/>
    </row>
    <row r="8914" spans="1:18" s="38" customFormat="1" x14ac:dyDescent="0.3">
      <c r="A8914" s="40">
        <v>35</v>
      </c>
      <c r="B8914" s="40" t="s">
        <v>154</v>
      </c>
      <c r="C8914" s="40" t="s">
        <v>1182</v>
      </c>
      <c r="D8914" s="40">
        <v>35020030</v>
      </c>
      <c r="E8914" s="88" t="s">
        <v>3019</v>
      </c>
      <c r="F8914" s="40" t="s">
        <v>3004</v>
      </c>
      <c r="G8914" s="81" t="s">
        <v>3073</v>
      </c>
      <c r="H8914" s="36" t="s">
        <v>135</v>
      </c>
      <c r="I8914" s="102">
        <v>1500</v>
      </c>
      <c r="J8914" s="102">
        <v>1500</v>
      </c>
      <c r="K8914" s="102"/>
      <c r="L8914" s="102">
        <f t="shared" si="3139"/>
        <v>747</v>
      </c>
      <c r="M8914" s="102">
        <v>147</v>
      </c>
      <c r="N8914" s="102">
        <v>300</v>
      </c>
      <c r="O8914" s="102">
        <v>300</v>
      </c>
      <c r="P8914" s="102">
        <f t="shared" si="3141"/>
        <v>747</v>
      </c>
      <c r="Q8914" s="102">
        <f t="shared" si="3142"/>
        <v>49.8</v>
      </c>
      <c r="R8914" s="35"/>
    </row>
    <row r="8915" spans="1:18" s="38" customFormat="1" ht="20.399999999999999" x14ac:dyDescent="0.3">
      <c r="A8915" s="40">
        <v>35</v>
      </c>
      <c r="B8915" s="40" t="s">
        <v>154</v>
      </c>
      <c r="C8915" s="40" t="s">
        <v>1182</v>
      </c>
      <c r="D8915" s="40">
        <v>35020030</v>
      </c>
      <c r="E8915" s="88" t="s">
        <v>3019</v>
      </c>
      <c r="F8915" s="40" t="s">
        <v>3005</v>
      </c>
      <c r="G8915" s="81" t="s">
        <v>3073</v>
      </c>
      <c r="H8915" s="36" t="s">
        <v>141</v>
      </c>
      <c r="I8915" s="102">
        <v>1500</v>
      </c>
      <c r="J8915" s="102">
        <v>1500</v>
      </c>
      <c r="K8915" s="102"/>
      <c r="L8915" s="102">
        <f t="shared" si="3139"/>
        <v>0</v>
      </c>
      <c r="M8915" s="102">
        <v>0</v>
      </c>
      <c r="N8915" s="102"/>
      <c r="O8915" s="102"/>
      <c r="P8915" s="102">
        <f t="shared" si="3141"/>
        <v>0</v>
      </c>
      <c r="Q8915" s="102">
        <f t="shared" si="3142"/>
        <v>0</v>
      </c>
      <c r="R8915" s="35"/>
    </row>
    <row r="8916" spans="1:18" s="34" customFormat="1" ht="20.399999999999999" x14ac:dyDescent="0.3">
      <c r="A8916" s="43" t="s">
        <v>0</v>
      </c>
      <c r="B8916" s="43" t="s">
        <v>0</v>
      </c>
      <c r="C8916" s="43" t="s">
        <v>0</v>
      </c>
      <c r="D8916" s="49" t="s">
        <v>0</v>
      </c>
      <c r="E8916" s="49" t="s">
        <v>0</v>
      </c>
      <c r="F8916" s="49" t="s">
        <v>0</v>
      </c>
      <c r="G8916" s="49" t="s">
        <v>0</v>
      </c>
      <c r="H8916" s="21" t="s">
        <v>53</v>
      </c>
      <c r="I8916" s="112">
        <f t="shared" ref="I8916:O8917" si="3156">SUM(I8917)</f>
        <v>3100</v>
      </c>
      <c r="J8916" s="112">
        <f t="shared" si="3156"/>
        <v>1000</v>
      </c>
      <c r="K8916" s="112">
        <f t="shared" si="3156"/>
        <v>0</v>
      </c>
      <c r="L8916" s="112">
        <f t="shared" si="3139"/>
        <v>0</v>
      </c>
      <c r="M8916" s="112">
        <f t="shared" si="3156"/>
        <v>0</v>
      </c>
      <c r="N8916" s="112">
        <f t="shared" si="3156"/>
        <v>0</v>
      </c>
      <c r="O8916" s="112">
        <f t="shared" si="3156"/>
        <v>0</v>
      </c>
      <c r="P8916" s="112">
        <f t="shared" si="3141"/>
        <v>0</v>
      </c>
      <c r="Q8916" s="112">
        <f t="shared" si="3142"/>
        <v>0</v>
      </c>
      <c r="R8916" s="35"/>
    </row>
    <row r="8917" spans="1:18" s="38" customFormat="1" x14ac:dyDescent="0.3">
      <c r="A8917" s="40">
        <v>35</v>
      </c>
      <c r="B8917" s="40" t="s">
        <v>154</v>
      </c>
      <c r="C8917" s="40" t="s">
        <v>1182</v>
      </c>
      <c r="D8917" s="40">
        <v>35020030</v>
      </c>
      <c r="E8917" s="52" t="s">
        <v>149</v>
      </c>
      <c r="F8917" s="52" t="s">
        <v>0</v>
      </c>
      <c r="G8917" s="52" t="s">
        <v>0</v>
      </c>
      <c r="H8917" s="16" t="s">
        <v>46</v>
      </c>
      <c r="I8917" s="104">
        <f t="shared" si="3156"/>
        <v>3100</v>
      </c>
      <c r="J8917" s="104">
        <f t="shared" si="3156"/>
        <v>1000</v>
      </c>
      <c r="K8917" s="104">
        <f t="shared" si="3156"/>
        <v>0</v>
      </c>
      <c r="L8917" s="104">
        <f t="shared" si="3139"/>
        <v>0</v>
      </c>
      <c r="M8917" s="104">
        <f t="shared" si="3156"/>
        <v>0</v>
      </c>
      <c r="N8917" s="104">
        <f t="shared" si="3156"/>
        <v>0</v>
      </c>
      <c r="O8917" s="104">
        <f t="shared" si="3156"/>
        <v>0</v>
      </c>
      <c r="P8917" s="104">
        <f t="shared" si="3141"/>
        <v>0</v>
      </c>
      <c r="Q8917" s="104">
        <f t="shared" si="3142"/>
        <v>0</v>
      </c>
      <c r="R8917" s="35"/>
    </row>
    <row r="8918" spans="1:18" s="38" customFormat="1" x14ac:dyDescent="0.3">
      <c r="A8918" s="40">
        <v>35</v>
      </c>
      <c r="B8918" s="40" t="s">
        <v>154</v>
      </c>
      <c r="C8918" s="40" t="s">
        <v>1182</v>
      </c>
      <c r="D8918" s="40">
        <v>35020030</v>
      </c>
      <c r="E8918" s="88" t="s">
        <v>3022</v>
      </c>
      <c r="F8918" s="40"/>
      <c r="G8918" s="81" t="s">
        <v>3073</v>
      </c>
      <c r="H8918" s="36" t="s">
        <v>49</v>
      </c>
      <c r="I8918" s="102">
        <v>3100</v>
      </c>
      <c r="J8918" s="102">
        <v>1000</v>
      </c>
      <c r="K8918" s="102"/>
      <c r="L8918" s="102">
        <f t="shared" si="3139"/>
        <v>0</v>
      </c>
      <c r="M8918" s="102">
        <v>0</v>
      </c>
      <c r="N8918" s="102"/>
      <c r="O8918" s="102"/>
      <c r="P8918" s="102">
        <f t="shared" si="3141"/>
        <v>0</v>
      </c>
      <c r="Q8918" s="102">
        <f t="shared" si="3142"/>
        <v>0</v>
      </c>
      <c r="R8918" s="35"/>
    </row>
    <row r="8919" spans="1:18" s="34" customFormat="1" x14ac:dyDescent="0.3">
      <c r="A8919" s="49" t="s">
        <v>0</v>
      </c>
      <c r="B8919" s="49" t="s">
        <v>0</v>
      </c>
      <c r="C8919" s="49" t="s">
        <v>0</v>
      </c>
      <c r="D8919" s="49" t="s">
        <v>0</v>
      </c>
      <c r="E8919" s="49" t="s">
        <v>0</v>
      </c>
      <c r="F8919" s="49" t="s">
        <v>0</v>
      </c>
      <c r="G8919" s="49" t="s">
        <v>0</v>
      </c>
      <c r="H8919" s="21" t="s">
        <v>2048</v>
      </c>
      <c r="I8919" s="112">
        <f>SUM(I8892,I8916)</f>
        <v>676402</v>
      </c>
      <c r="J8919" s="112">
        <f>SUM(J8892,J8916)</f>
        <v>655702</v>
      </c>
      <c r="K8919" s="112">
        <f>SUM(K8892,K8916)</f>
        <v>0</v>
      </c>
      <c r="L8919" s="112">
        <f t="shared" si="3139"/>
        <v>178559</v>
      </c>
      <c r="M8919" s="112">
        <f>SUM(M8892,M8916)</f>
        <v>55219</v>
      </c>
      <c r="N8919" s="112">
        <f t="shared" ref="N8919:O8919" si="3157">SUM(N8892,N8916)</f>
        <v>62920</v>
      </c>
      <c r="O8919" s="112">
        <f t="shared" si="3157"/>
        <v>60420</v>
      </c>
      <c r="P8919" s="112">
        <f t="shared" si="3141"/>
        <v>178559</v>
      </c>
      <c r="Q8919" s="112">
        <f t="shared" si="3142"/>
        <v>27.231730267713079</v>
      </c>
      <c r="R8919" s="35"/>
    </row>
    <row r="8920" spans="1:18" s="38" customFormat="1" ht="15" thickBot="1" x14ac:dyDescent="0.35">
      <c r="A8920" s="81" t="s">
        <v>0</v>
      </c>
      <c r="B8920" s="81" t="s">
        <v>0</v>
      </c>
      <c r="C8920" s="81" t="s">
        <v>0</v>
      </c>
      <c r="D8920" s="81" t="s">
        <v>0</v>
      </c>
      <c r="E8920" s="81" t="s">
        <v>0</v>
      </c>
      <c r="F8920" s="81" t="s">
        <v>0</v>
      </c>
      <c r="G8920" s="81" t="s">
        <v>0</v>
      </c>
      <c r="H8920" s="16" t="s">
        <v>152</v>
      </c>
      <c r="I8920" s="104">
        <v>17</v>
      </c>
      <c r="J8920" s="104">
        <v>17</v>
      </c>
      <c r="K8920" s="104"/>
      <c r="L8920" s="104"/>
      <c r="M8920" s="104"/>
      <c r="N8920" s="104"/>
      <c r="O8920" s="104"/>
      <c r="P8920" s="104"/>
      <c r="Q8920" s="104"/>
      <c r="R8920" s="35"/>
    </row>
    <row r="8921" spans="1:18" s="34" customFormat="1" ht="31.2" thickBot="1" x14ac:dyDescent="0.35">
      <c r="A8921" s="127" t="s">
        <v>0</v>
      </c>
      <c r="B8921" s="127" t="s">
        <v>0</v>
      </c>
      <c r="C8921" s="127" t="s">
        <v>0</v>
      </c>
      <c r="D8921" s="127" t="s">
        <v>0</v>
      </c>
      <c r="E8921" s="127" t="s">
        <v>0</v>
      </c>
      <c r="F8921" s="127" t="s">
        <v>0</v>
      </c>
      <c r="G8921" s="127" t="s">
        <v>0</v>
      </c>
      <c r="H8921" s="29" t="s">
        <v>63</v>
      </c>
      <c r="I8921" s="124" t="s">
        <v>3013</v>
      </c>
      <c r="J8921" s="124" t="s">
        <v>2</v>
      </c>
      <c r="K8921" s="124" t="s">
        <v>3097</v>
      </c>
      <c r="L8921" s="124" t="s">
        <v>3097</v>
      </c>
      <c r="M8921" s="124" t="s">
        <v>3098</v>
      </c>
      <c r="N8921" s="124" t="s">
        <v>3099</v>
      </c>
      <c r="O8921" s="124" t="s">
        <v>3100</v>
      </c>
      <c r="P8921" s="124" t="s">
        <v>3097</v>
      </c>
      <c r="Q8921" s="126" t="s">
        <v>3101</v>
      </c>
      <c r="R8921" s="35"/>
    </row>
    <row r="8922" spans="1:18" s="38" customFormat="1" x14ac:dyDescent="0.3">
      <c r="A8922" s="128"/>
      <c r="B8922" s="128"/>
      <c r="C8922" s="128"/>
      <c r="D8922" s="128"/>
      <c r="E8922" s="128"/>
      <c r="F8922" s="128"/>
      <c r="G8922" s="128"/>
      <c r="H8922" s="10" t="s">
        <v>0</v>
      </c>
      <c r="I8922" s="103">
        <v>1</v>
      </c>
      <c r="J8922" s="103">
        <v>2</v>
      </c>
      <c r="K8922" s="103">
        <v>3</v>
      </c>
      <c r="L8922" s="103" t="s">
        <v>3</v>
      </c>
      <c r="M8922" s="103">
        <v>5</v>
      </c>
      <c r="N8922" s="103">
        <v>6</v>
      </c>
      <c r="O8922" s="103">
        <v>7</v>
      </c>
      <c r="P8922" s="103" t="s">
        <v>3102</v>
      </c>
      <c r="Q8922" s="103">
        <v>9</v>
      </c>
      <c r="R8922" s="35"/>
    </row>
    <row r="8923" spans="1:18" s="38" customFormat="1" x14ac:dyDescent="0.3">
      <c r="A8923" s="128"/>
      <c r="B8923" s="128"/>
      <c r="C8923" s="128"/>
      <c r="D8923" s="128"/>
      <c r="E8923" s="128"/>
      <c r="F8923" s="128"/>
      <c r="G8923" s="128"/>
      <c r="H8923" s="11" t="s">
        <v>101</v>
      </c>
      <c r="I8923" s="105">
        <f>SUM(I8919)</f>
        <v>676402</v>
      </c>
      <c r="J8923" s="105">
        <f>SUM(J8919)</f>
        <v>655702</v>
      </c>
      <c r="K8923" s="105">
        <f>SUM(K8919)</f>
        <v>0</v>
      </c>
      <c r="L8923" s="105">
        <f t="shared" si="3139"/>
        <v>178559</v>
      </c>
      <c r="M8923" s="105">
        <f>SUM(M8919)</f>
        <v>55219</v>
      </c>
      <c r="N8923" s="105">
        <f t="shared" ref="N8923:O8923" si="3158">SUM(N8919)</f>
        <v>62920</v>
      </c>
      <c r="O8923" s="105">
        <f t="shared" si="3158"/>
        <v>60420</v>
      </c>
      <c r="P8923" s="105">
        <f t="shared" si="3141"/>
        <v>178559</v>
      </c>
      <c r="Q8923" s="105">
        <f t="shared" si="3142"/>
        <v>27.231730267713079</v>
      </c>
      <c r="R8923" s="35"/>
    </row>
    <row r="8924" spans="1:18" s="38" customFormat="1" x14ac:dyDescent="0.3">
      <c r="A8924" s="128"/>
      <c r="B8924" s="128"/>
      <c r="C8924" s="128"/>
      <c r="D8924" s="128"/>
      <c r="E8924" s="128"/>
      <c r="F8924" s="128"/>
      <c r="G8924" s="128"/>
      <c r="H8924" s="12" t="s">
        <v>62</v>
      </c>
      <c r="I8924" s="105">
        <f>SUM(I8923)</f>
        <v>676402</v>
      </c>
      <c r="J8924" s="105">
        <f>SUM(J8923)</f>
        <v>655702</v>
      </c>
      <c r="K8924" s="105">
        <f>SUM(K8923)</f>
        <v>0</v>
      </c>
      <c r="L8924" s="105">
        <f t="shared" si="3139"/>
        <v>178559</v>
      </c>
      <c r="M8924" s="105">
        <f>SUM(M8923)</f>
        <v>55219</v>
      </c>
      <c r="N8924" s="105">
        <f t="shared" ref="N8924:O8924" si="3159">SUM(N8923)</f>
        <v>62920</v>
      </c>
      <c r="O8924" s="105">
        <f t="shared" si="3159"/>
        <v>60420</v>
      </c>
      <c r="P8924" s="105">
        <f t="shared" si="3141"/>
        <v>178559</v>
      </c>
      <c r="Q8924" s="105">
        <f t="shared" si="3142"/>
        <v>27.231730267713079</v>
      </c>
      <c r="R8924" s="35"/>
    </row>
    <row r="8925" spans="1:18" s="38" customFormat="1" x14ac:dyDescent="0.3">
      <c r="A8925" s="129"/>
      <c r="B8925" s="129"/>
      <c r="C8925" s="129"/>
      <c r="D8925" s="129"/>
      <c r="E8925" s="129"/>
      <c r="F8925" s="129"/>
      <c r="G8925" s="129"/>
      <c r="I8925" s="100"/>
      <c r="J8925" s="100"/>
      <c r="K8925" s="100"/>
      <c r="L8925" s="100"/>
      <c r="M8925" s="100"/>
      <c r="N8925" s="100"/>
      <c r="O8925" s="100"/>
      <c r="P8925" s="100"/>
      <c r="Q8925" s="100"/>
      <c r="R8925" s="35"/>
    </row>
    <row r="8926" spans="1:18" s="38" customFormat="1" ht="15" thickBot="1" x14ac:dyDescent="0.35">
      <c r="A8926" s="81" t="s">
        <v>0</v>
      </c>
      <c r="B8926" s="81" t="s">
        <v>0</v>
      </c>
      <c r="C8926" s="81" t="s">
        <v>0</v>
      </c>
      <c r="D8926" s="81" t="s">
        <v>0</v>
      </c>
      <c r="E8926" s="81" t="s">
        <v>0</v>
      </c>
      <c r="F8926" s="81" t="s">
        <v>0</v>
      </c>
      <c r="G8926" s="81" t="s">
        <v>0</v>
      </c>
      <c r="H8926" s="37" t="s">
        <v>0</v>
      </c>
      <c r="I8926" s="106"/>
      <c r="J8926" s="106"/>
      <c r="K8926" s="106"/>
      <c r="L8926" s="106"/>
      <c r="M8926" s="106"/>
      <c r="N8926" s="106"/>
      <c r="O8926" s="106"/>
      <c r="P8926" s="106"/>
      <c r="Q8926" s="106"/>
      <c r="R8926" s="35"/>
    </row>
    <row r="8927" spans="1:18" s="34" customFormat="1" ht="31.2" thickBot="1" x14ac:dyDescent="0.35">
      <c r="A8927" s="45" t="s">
        <v>112</v>
      </c>
      <c r="B8927" s="45" t="s">
        <v>113</v>
      </c>
      <c r="C8927" s="45" t="s">
        <v>114</v>
      </c>
      <c r="D8927" s="46" t="s">
        <v>0</v>
      </c>
      <c r="E8927" s="45" t="s">
        <v>3014</v>
      </c>
      <c r="F8927" s="45" t="s">
        <v>115</v>
      </c>
      <c r="G8927" s="45" t="s">
        <v>116</v>
      </c>
      <c r="H8927" s="29" t="s">
        <v>1</v>
      </c>
      <c r="I8927" s="124" t="s">
        <v>3013</v>
      </c>
      <c r="J8927" s="124" t="s">
        <v>2</v>
      </c>
      <c r="K8927" s="124" t="s">
        <v>3097</v>
      </c>
      <c r="L8927" s="124" t="s">
        <v>3097</v>
      </c>
      <c r="M8927" s="124" t="s">
        <v>3098</v>
      </c>
      <c r="N8927" s="124" t="s">
        <v>3099</v>
      </c>
      <c r="O8927" s="124" t="s">
        <v>3100</v>
      </c>
      <c r="P8927" s="124" t="s">
        <v>3097</v>
      </c>
      <c r="Q8927" s="126" t="s">
        <v>3101</v>
      </c>
      <c r="R8927" s="35"/>
    </row>
    <row r="8928" spans="1:18" s="38" customFormat="1" x14ac:dyDescent="0.3">
      <c r="A8928" s="50" t="s">
        <v>0</v>
      </c>
      <c r="B8928" s="50" t="s">
        <v>0</v>
      </c>
      <c r="C8928" s="50" t="s">
        <v>0</v>
      </c>
      <c r="D8928" s="51" t="s">
        <v>0</v>
      </c>
      <c r="E8928" s="51" t="s">
        <v>0</v>
      </c>
      <c r="F8928" s="86" t="s">
        <v>0</v>
      </c>
      <c r="G8928" s="87" t="s">
        <v>0</v>
      </c>
      <c r="H8928" s="8" t="s">
        <v>0</v>
      </c>
      <c r="I8928" s="103">
        <v>1</v>
      </c>
      <c r="J8928" s="103">
        <v>2</v>
      </c>
      <c r="K8928" s="103">
        <v>3</v>
      </c>
      <c r="L8928" s="103" t="s">
        <v>3</v>
      </c>
      <c r="M8928" s="103">
        <v>5</v>
      </c>
      <c r="N8928" s="103">
        <v>6</v>
      </c>
      <c r="O8928" s="103">
        <v>7</v>
      </c>
      <c r="P8928" s="103" t="s">
        <v>3102</v>
      </c>
      <c r="Q8928" s="103">
        <v>9</v>
      </c>
      <c r="R8928" s="35"/>
    </row>
    <row r="8929" spans="1:18" s="38" customFormat="1" x14ac:dyDescent="0.3">
      <c r="A8929" s="41">
        <v>35</v>
      </c>
      <c r="B8929" s="41" t="s">
        <v>154</v>
      </c>
      <c r="C8929" s="40" t="s">
        <v>1193</v>
      </c>
      <c r="D8929" s="40">
        <v>35020031</v>
      </c>
      <c r="E8929" s="52" t="s">
        <v>0</v>
      </c>
      <c r="F8929" s="52" t="s">
        <v>0</v>
      </c>
      <c r="G8929" s="52" t="s">
        <v>0</v>
      </c>
      <c r="H8929" s="16" t="s">
        <v>2049</v>
      </c>
      <c r="I8929" s="102"/>
      <c r="J8929" s="102"/>
      <c r="K8929" s="102"/>
      <c r="L8929" s="102">
        <f t="shared" ref="L8929:L8966" si="3160">SUM(M8929:O8929)</f>
        <v>0</v>
      </c>
      <c r="M8929" s="102">
        <v>0</v>
      </c>
      <c r="N8929" s="102"/>
      <c r="O8929" s="102"/>
      <c r="P8929" s="102">
        <f t="shared" ref="P8929:P8966" si="3161">K8929+L8929</f>
        <v>0</v>
      </c>
      <c r="Q8929" s="102" t="str">
        <f t="shared" si="3142"/>
        <v>-</v>
      </c>
      <c r="R8929" s="35"/>
    </row>
    <row r="8930" spans="1:18" s="34" customFormat="1" ht="20.399999999999999" x14ac:dyDescent="0.3">
      <c r="A8930" s="43" t="s">
        <v>0</v>
      </c>
      <c r="B8930" s="43" t="s">
        <v>0</v>
      </c>
      <c r="C8930" s="43" t="s">
        <v>0</v>
      </c>
      <c r="D8930" s="49" t="s">
        <v>0</v>
      </c>
      <c r="E8930" s="49" t="s">
        <v>0</v>
      </c>
      <c r="F8930" s="49" t="s">
        <v>0</v>
      </c>
      <c r="G8930" s="49" t="s">
        <v>0</v>
      </c>
      <c r="H8930" s="21" t="s">
        <v>26</v>
      </c>
      <c r="I8930" s="112">
        <f>SUM(I8931,I8939,I8941)</f>
        <v>1061804</v>
      </c>
      <c r="J8930" s="112">
        <f>SUM(J8931,J8939,J8941)</f>
        <v>1015304</v>
      </c>
      <c r="K8930" s="112">
        <f>SUM(K8931,K8939,K8941)</f>
        <v>0</v>
      </c>
      <c r="L8930" s="112">
        <f t="shared" si="3160"/>
        <v>256038</v>
      </c>
      <c r="M8930" s="112">
        <f>SUM(M8931,M8939,M8941)</f>
        <v>80498</v>
      </c>
      <c r="N8930" s="112">
        <f t="shared" ref="N8930:O8930" si="3162">SUM(N8931,N8939,N8941)</f>
        <v>88660</v>
      </c>
      <c r="O8930" s="112">
        <f t="shared" si="3162"/>
        <v>86880</v>
      </c>
      <c r="P8930" s="112">
        <f t="shared" si="3161"/>
        <v>256038</v>
      </c>
      <c r="Q8930" s="112">
        <f t="shared" si="3142"/>
        <v>25.217865782071179</v>
      </c>
      <c r="R8930" s="35"/>
    </row>
    <row r="8931" spans="1:18" s="38" customFormat="1" x14ac:dyDescent="0.3">
      <c r="A8931" s="40">
        <v>35</v>
      </c>
      <c r="B8931" s="40" t="s">
        <v>154</v>
      </c>
      <c r="C8931" s="40" t="s">
        <v>1193</v>
      </c>
      <c r="D8931" s="40">
        <v>35020031</v>
      </c>
      <c r="E8931" s="52" t="s">
        <v>119</v>
      </c>
      <c r="F8931" s="52" t="s">
        <v>0</v>
      </c>
      <c r="G8931" s="52" t="s">
        <v>0</v>
      </c>
      <c r="H8931" s="16" t="s">
        <v>5</v>
      </c>
      <c r="I8931" s="104">
        <f>SUM(I8932,I8933)</f>
        <v>899126</v>
      </c>
      <c r="J8931" s="104">
        <f>SUM(J8932,J8933)</f>
        <v>899126</v>
      </c>
      <c r="K8931" s="104">
        <f>SUM(K8932,K8933)</f>
        <v>0</v>
      </c>
      <c r="L8931" s="104">
        <f t="shared" si="3160"/>
        <v>222235</v>
      </c>
      <c r="M8931" s="104">
        <f>SUM(M8932,M8933)</f>
        <v>73115</v>
      </c>
      <c r="N8931" s="104">
        <f t="shared" ref="N8931:O8931" si="3163">SUM(N8932,N8933)</f>
        <v>74560</v>
      </c>
      <c r="O8931" s="104">
        <f t="shared" si="3163"/>
        <v>74560</v>
      </c>
      <c r="P8931" s="104">
        <f t="shared" si="3161"/>
        <v>222235</v>
      </c>
      <c r="Q8931" s="104">
        <f t="shared" si="3142"/>
        <v>24.716780517969671</v>
      </c>
      <c r="R8931" s="35"/>
    </row>
    <row r="8932" spans="1:18" s="38" customFormat="1" x14ac:dyDescent="0.3">
      <c r="A8932" s="40">
        <v>35</v>
      </c>
      <c r="B8932" s="40" t="s">
        <v>154</v>
      </c>
      <c r="C8932" s="40" t="s">
        <v>1193</v>
      </c>
      <c r="D8932" s="40">
        <v>35020031</v>
      </c>
      <c r="E8932" s="88" t="s">
        <v>3015</v>
      </c>
      <c r="F8932" s="40"/>
      <c r="G8932" s="81" t="s">
        <v>3073</v>
      </c>
      <c r="H8932" s="36" t="s">
        <v>6</v>
      </c>
      <c r="I8932" s="102">
        <v>830267</v>
      </c>
      <c r="J8932" s="102">
        <v>830267</v>
      </c>
      <c r="K8932" s="102"/>
      <c r="L8932" s="102">
        <f t="shared" si="3160"/>
        <v>206237</v>
      </c>
      <c r="M8932" s="102">
        <v>68237</v>
      </c>
      <c r="N8932" s="102">
        <v>69000</v>
      </c>
      <c r="O8932" s="102">
        <v>69000</v>
      </c>
      <c r="P8932" s="102">
        <f t="shared" si="3161"/>
        <v>206237</v>
      </c>
      <c r="Q8932" s="102">
        <f t="shared" ref="Q8932:Q8966" si="3164">IF(J8932=0,"-",P8932/J8932*100)</f>
        <v>24.839840677757877</v>
      </c>
      <c r="R8932" s="35"/>
    </row>
    <row r="8933" spans="1:18" s="38" customFormat="1" x14ac:dyDescent="0.3">
      <c r="A8933" s="41">
        <v>35</v>
      </c>
      <c r="B8933" s="41" t="s">
        <v>154</v>
      </c>
      <c r="C8933" s="41" t="s">
        <v>1193</v>
      </c>
      <c r="D8933" s="41">
        <v>35020031</v>
      </c>
      <c r="E8933" s="41" t="s">
        <v>120</v>
      </c>
      <c r="F8933" s="40" t="s">
        <v>0</v>
      </c>
      <c r="G8933" s="81" t="s">
        <v>0</v>
      </c>
      <c r="H8933" s="16" t="s">
        <v>7</v>
      </c>
      <c r="I8933" s="104">
        <f>SUM(I8934:I8938)</f>
        <v>68859</v>
      </c>
      <c r="J8933" s="104">
        <f>SUM(J8934:J8938)</f>
        <v>68859</v>
      </c>
      <c r="K8933" s="104">
        <f>SUM(K8934:K8938)</f>
        <v>0</v>
      </c>
      <c r="L8933" s="104">
        <f t="shared" si="3160"/>
        <v>15998</v>
      </c>
      <c r="M8933" s="104">
        <f>SUM(M8934:M8938)</f>
        <v>4878</v>
      </c>
      <c r="N8933" s="104">
        <f t="shared" ref="N8933:O8933" si="3165">SUM(N8934:N8938)</f>
        <v>5560</v>
      </c>
      <c r="O8933" s="104">
        <f t="shared" si="3165"/>
        <v>5560</v>
      </c>
      <c r="P8933" s="104">
        <f t="shared" si="3161"/>
        <v>15998</v>
      </c>
      <c r="Q8933" s="104">
        <f t="shared" si="3164"/>
        <v>23.232983342772911</v>
      </c>
      <c r="R8933" s="35"/>
    </row>
    <row r="8934" spans="1:18" s="38" customFormat="1" x14ac:dyDescent="0.3">
      <c r="A8934" s="40">
        <v>35</v>
      </c>
      <c r="B8934" s="40" t="s">
        <v>154</v>
      </c>
      <c r="C8934" s="40" t="s">
        <v>1193</v>
      </c>
      <c r="D8934" s="40">
        <v>35020031</v>
      </c>
      <c r="E8934" s="88" t="s">
        <v>3016</v>
      </c>
      <c r="F8934" s="40" t="s">
        <v>3006</v>
      </c>
      <c r="G8934" s="81" t="s">
        <v>3073</v>
      </c>
      <c r="H8934" s="36" t="s">
        <v>9</v>
      </c>
      <c r="I8934" s="102">
        <v>12243</v>
      </c>
      <c r="J8934" s="102">
        <v>12243</v>
      </c>
      <c r="K8934" s="102"/>
      <c r="L8934" s="102">
        <f t="shared" si="3160"/>
        <v>3181</v>
      </c>
      <c r="M8934" s="102">
        <v>1061</v>
      </c>
      <c r="N8934" s="102">
        <v>1060</v>
      </c>
      <c r="O8934" s="102">
        <v>1060</v>
      </c>
      <c r="P8934" s="102">
        <f t="shared" si="3161"/>
        <v>3181</v>
      </c>
      <c r="Q8934" s="102">
        <f t="shared" si="3164"/>
        <v>25.982193906722205</v>
      </c>
      <c r="R8934" s="35"/>
    </row>
    <row r="8935" spans="1:18" s="38" customFormat="1" x14ac:dyDescent="0.3">
      <c r="A8935" s="40">
        <v>35</v>
      </c>
      <c r="B8935" s="40" t="s">
        <v>154</v>
      </c>
      <c r="C8935" s="40" t="s">
        <v>1193</v>
      </c>
      <c r="D8935" s="40">
        <v>35020031</v>
      </c>
      <c r="E8935" s="88" t="s">
        <v>3016</v>
      </c>
      <c r="F8935" s="40" t="s">
        <v>3007</v>
      </c>
      <c r="G8935" s="81" t="s">
        <v>3073</v>
      </c>
      <c r="H8935" s="36" t="s">
        <v>12</v>
      </c>
      <c r="I8935" s="102">
        <v>40666</v>
      </c>
      <c r="J8935" s="102">
        <v>40666</v>
      </c>
      <c r="K8935" s="102"/>
      <c r="L8935" s="102">
        <f t="shared" si="3160"/>
        <v>12817</v>
      </c>
      <c r="M8935" s="102">
        <v>3817</v>
      </c>
      <c r="N8935" s="102">
        <v>4500</v>
      </c>
      <c r="O8935" s="102">
        <v>4500</v>
      </c>
      <c r="P8935" s="102">
        <f t="shared" si="3161"/>
        <v>12817</v>
      </c>
      <c r="Q8935" s="102">
        <f t="shared" si="3164"/>
        <v>31.51772979884916</v>
      </c>
      <c r="R8935" s="35"/>
    </row>
    <row r="8936" spans="1:18" s="38" customFormat="1" x14ac:dyDescent="0.3">
      <c r="A8936" s="40">
        <v>35</v>
      </c>
      <c r="B8936" s="40" t="s">
        <v>154</v>
      </c>
      <c r="C8936" s="40" t="s">
        <v>1193</v>
      </c>
      <c r="D8936" s="40">
        <v>35020031</v>
      </c>
      <c r="E8936" s="88" t="s">
        <v>3016</v>
      </c>
      <c r="F8936" s="40" t="s">
        <v>3008</v>
      </c>
      <c r="G8936" s="81" t="s">
        <v>3073</v>
      </c>
      <c r="H8936" s="36" t="s">
        <v>10</v>
      </c>
      <c r="I8936" s="102">
        <v>9450</v>
      </c>
      <c r="J8936" s="102">
        <v>9450</v>
      </c>
      <c r="K8936" s="102"/>
      <c r="L8936" s="102">
        <f t="shared" si="3160"/>
        <v>0</v>
      </c>
      <c r="M8936" s="102">
        <v>0</v>
      </c>
      <c r="N8936" s="102"/>
      <c r="O8936" s="102"/>
      <c r="P8936" s="102">
        <f t="shared" si="3161"/>
        <v>0</v>
      </c>
      <c r="Q8936" s="102">
        <f t="shared" si="3164"/>
        <v>0</v>
      </c>
      <c r="R8936" s="35"/>
    </row>
    <row r="8937" spans="1:18" s="80" customFormat="1" x14ac:dyDescent="0.3">
      <c r="A8937" s="40">
        <v>35</v>
      </c>
      <c r="B8937" s="40" t="s">
        <v>154</v>
      </c>
      <c r="C8937" s="40" t="s">
        <v>1193</v>
      </c>
      <c r="D8937" s="40">
        <v>35020031</v>
      </c>
      <c r="E8937" s="88" t="s">
        <v>3016</v>
      </c>
      <c r="F8937" s="40" t="s">
        <v>3009</v>
      </c>
      <c r="G8937" s="81" t="s">
        <v>3073</v>
      </c>
      <c r="H8937" s="79" t="s">
        <v>8</v>
      </c>
      <c r="I8937" s="102">
        <v>0</v>
      </c>
      <c r="J8937" s="102"/>
      <c r="K8937" s="102"/>
      <c r="L8937" s="102">
        <f t="shared" si="3160"/>
        <v>0</v>
      </c>
      <c r="M8937" s="102">
        <v>0</v>
      </c>
      <c r="N8937" s="102"/>
      <c r="O8937" s="102"/>
      <c r="P8937" s="102">
        <f t="shared" si="3161"/>
        <v>0</v>
      </c>
      <c r="Q8937" s="102" t="str">
        <f t="shared" si="3164"/>
        <v>-</v>
      </c>
      <c r="R8937" s="35"/>
    </row>
    <row r="8938" spans="1:18" s="38" customFormat="1" x14ac:dyDescent="0.3">
      <c r="A8938" s="40">
        <v>35</v>
      </c>
      <c r="B8938" s="40" t="s">
        <v>154</v>
      </c>
      <c r="C8938" s="40" t="s">
        <v>1193</v>
      </c>
      <c r="D8938" s="40">
        <v>35020031</v>
      </c>
      <c r="E8938" s="88" t="s">
        <v>3016</v>
      </c>
      <c r="F8938" s="40" t="s">
        <v>3010</v>
      </c>
      <c r="G8938" s="81" t="s">
        <v>3073</v>
      </c>
      <c r="H8938" s="36" t="s">
        <v>11</v>
      </c>
      <c r="I8938" s="102">
        <v>6500</v>
      </c>
      <c r="J8938" s="102">
        <v>6500</v>
      </c>
      <c r="K8938" s="102"/>
      <c r="L8938" s="102">
        <f t="shared" si="3160"/>
        <v>0</v>
      </c>
      <c r="M8938" s="102">
        <v>0</v>
      </c>
      <c r="N8938" s="102"/>
      <c r="O8938" s="102"/>
      <c r="P8938" s="102">
        <f t="shared" si="3161"/>
        <v>0</v>
      </c>
      <c r="Q8938" s="102">
        <f t="shared" si="3164"/>
        <v>0</v>
      </c>
      <c r="R8938" s="35"/>
    </row>
    <row r="8939" spans="1:18" s="38" customFormat="1" x14ac:dyDescent="0.3">
      <c r="A8939" s="40">
        <v>35</v>
      </c>
      <c r="B8939" s="40" t="s">
        <v>154</v>
      </c>
      <c r="C8939" s="40" t="s">
        <v>1193</v>
      </c>
      <c r="D8939" s="40">
        <v>35020031</v>
      </c>
      <c r="E8939" s="52" t="s">
        <v>124</v>
      </c>
      <c r="F8939" s="52" t="s">
        <v>0</v>
      </c>
      <c r="G8939" s="52" t="s">
        <v>0</v>
      </c>
      <c r="H8939" s="16" t="s">
        <v>14</v>
      </c>
      <c r="I8939" s="104">
        <f>SUM(I8940)</f>
        <v>87178</v>
      </c>
      <c r="J8939" s="104">
        <f>SUM(J8940)</f>
        <v>87178</v>
      </c>
      <c r="K8939" s="104">
        <f>SUM(K8940)</f>
        <v>0</v>
      </c>
      <c r="L8939" s="104">
        <f t="shared" si="3160"/>
        <v>24166</v>
      </c>
      <c r="M8939" s="104">
        <f>SUM(M8940)</f>
        <v>7166</v>
      </c>
      <c r="N8939" s="104">
        <f t="shared" ref="N8939:O8939" si="3166">SUM(N8940)</f>
        <v>9000</v>
      </c>
      <c r="O8939" s="104">
        <f t="shared" si="3166"/>
        <v>8000</v>
      </c>
      <c r="P8939" s="104">
        <f t="shared" si="3161"/>
        <v>24166</v>
      </c>
      <c r="Q8939" s="104">
        <f t="shared" si="3164"/>
        <v>27.72029640505632</v>
      </c>
      <c r="R8939" s="35"/>
    </row>
    <row r="8940" spans="1:18" s="38" customFormat="1" x14ac:dyDescent="0.3">
      <c r="A8940" s="40">
        <v>35</v>
      </c>
      <c r="B8940" s="40" t="s">
        <v>154</v>
      </c>
      <c r="C8940" s="40" t="s">
        <v>1193</v>
      </c>
      <c r="D8940" s="40">
        <v>35020031</v>
      </c>
      <c r="E8940" s="88" t="s">
        <v>3017</v>
      </c>
      <c r="F8940" s="40"/>
      <c r="G8940" s="81" t="s">
        <v>3073</v>
      </c>
      <c r="H8940" s="36" t="s">
        <v>15</v>
      </c>
      <c r="I8940" s="102">
        <v>87178</v>
      </c>
      <c r="J8940" s="102">
        <v>87178</v>
      </c>
      <c r="K8940" s="102"/>
      <c r="L8940" s="102">
        <f t="shared" si="3160"/>
        <v>24166</v>
      </c>
      <c r="M8940" s="102">
        <v>7166</v>
      </c>
      <c r="N8940" s="102">
        <v>9000</v>
      </c>
      <c r="O8940" s="102">
        <v>8000</v>
      </c>
      <c r="P8940" s="102">
        <f t="shared" si="3161"/>
        <v>24166</v>
      </c>
      <c r="Q8940" s="102">
        <f t="shared" si="3164"/>
        <v>27.72029640505632</v>
      </c>
      <c r="R8940" s="35"/>
    </row>
    <row r="8941" spans="1:18" s="38" customFormat="1" x14ac:dyDescent="0.3">
      <c r="A8941" s="40">
        <v>35</v>
      </c>
      <c r="B8941" s="40" t="s">
        <v>154</v>
      </c>
      <c r="C8941" s="40" t="s">
        <v>1193</v>
      </c>
      <c r="D8941" s="40">
        <v>35020031</v>
      </c>
      <c r="E8941" s="52" t="s">
        <v>125</v>
      </c>
      <c r="F8941" s="52" t="s">
        <v>0</v>
      </c>
      <c r="G8941" s="52" t="s">
        <v>0</v>
      </c>
      <c r="H8941" s="16" t="s">
        <v>16</v>
      </c>
      <c r="I8941" s="104">
        <f>SUM(I8942:I8948)</f>
        <v>75500</v>
      </c>
      <c r="J8941" s="104">
        <f>SUM(J8942:J8948)</f>
        <v>29000</v>
      </c>
      <c r="K8941" s="104">
        <f>SUM(K8942:K8948)</f>
        <v>0</v>
      </c>
      <c r="L8941" s="104">
        <f t="shared" si="3160"/>
        <v>9637</v>
      </c>
      <c r="M8941" s="104">
        <f>SUM(M8942:M8948)</f>
        <v>217</v>
      </c>
      <c r="N8941" s="104">
        <f t="shared" ref="N8941:O8941" si="3167">SUM(N8942:N8948)</f>
        <v>5100</v>
      </c>
      <c r="O8941" s="104">
        <f t="shared" si="3167"/>
        <v>4320</v>
      </c>
      <c r="P8941" s="104">
        <f t="shared" si="3161"/>
        <v>9637</v>
      </c>
      <c r="Q8941" s="104">
        <f t="shared" si="3164"/>
        <v>33.231034482758623</v>
      </c>
      <c r="R8941" s="35"/>
    </row>
    <row r="8942" spans="1:18" s="38" customFormat="1" x14ac:dyDescent="0.3">
      <c r="A8942" s="40">
        <v>35</v>
      </c>
      <c r="B8942" s="40" t="s">
        <v>154</v>
      </c>
      <c r="C8942" s="40" t="s">
        <v>1193</v>
      </c>
      <c r="D8942" s="40">
        <v>35020031</v>
      </c>
      <c r="E8942" s="88" t="s">
        <v>3018</v>
      </c>
      <c r="F8942" s="40"/>
      <c r="G8942" s="81" t="s">
        <v>3073</v>
      </c>
      <c r="H8942" s="36" t="s">
        <v>17</v>
      </c>
      <c r="I8942" s="102">
        <v>5000</v>
      </c>
      <c r="J8942" s="102">
        <v>0</v>
      </c>
      <c r="K8942" s="102"/>
      <c r="L8942" s="102">
        <f t="shared" si="3160"/>
        <v>0</v>
      </c>
      <c r="M8942" s="102">
        <v>0</v>
      </c>
      <c r="N8942" s="102"/>
      <c r="O8942" s="102"/>
      <c r="P8942" s="102">
        <f t="shared" si="3161"/>
        <v>0</v>
      </c>
      <c r="Q8942" s="102" t="str">
        <f t="shared" si="3164"/>
        <v>-</v>
      </c>
      <c r="R8942" s="35"/>
    </row>
    <row r="8943" spans="1:18" s="38" customFormat="1" x14ac:dyDescent="0.3">
      <c r="A8943" s="40">
        <v>35</v>
      </c>
      <c r="B8943" s="40" t="s">
        <v>154</v>
      </c>
      <c r="C8943" s="40" t="s">
        <v>1193</v>
      </c>
      <c r="D8943" s="40">
        <v>35020031</v>
      </c>
      <c r="E8943" s="88" t="s">
        <v>3031</v>
      </c>
      <c r="F8943" s="40"/>
      <c r="G8943" s="81" t="s">
        <v>3073</v>
      </c>
      <c r="H8943" s="36" t="s">
        <v>18</v>
      </c>
      <c r="I8943" s="102">
        <v>9000</v>
      </c>
      <c r="J8943" s="102">
        <v>9000</v>
      </c>
      <c r="K8943" s="102"/>
      <c r="L8943" s="102">
        <f t="shared" si="3160"/>
        <v>3740</v>
      </c>
      <c r="M8943" s="102">
        <v>0</v>
      </c>
      <c r="N8943" s="102">
        <v>1870</v>
      </c>
      <c r="O8943" s="102">
        <v>1870</v>
      </c>
      <c r="P8943" s="102">
        <f t="shared" si="3161"/>
        <v>3740</v>
      </c>
      <c r="Q8943" s="102">
        <f t="shared" si="3164"/>
        <v>41.555555555555557</v>
      </c>
      <c r="R8943" s="35"/>
    </row>
    <row r="8944" spans="1:18" s="38" customFormat="1" x14ac:dyDescent="0.3">
      <c r="A8944" s="40">
        <v>35</v>
      </c>
      <c r="B8944" s="40" t="s">
        <v>154</v>
      </c>
      <c r="C8944" s="40" t="s">
        <v>1193</v>
      </c>
      <c r="D8944" s="40">
        <v>35020031</v>
      </c>
      <c r="E8944" s="88" t="s">
        <v>3032</v>
      </c>
      <c r="F8944" s="40"/>
      <c r="G8944" s="81" t="s">
        <v>3073</v>
      </c>
      <c r="H8944" s="36" t="s">
        <v>19</v>
      </c>
      <c r="I8944" s="102">
        <v>8000</v>
      </c>
      <c r="J8944" s="102">
        <v>8000</v>
      </c>
      <c r="K8944" s="102"/>
      <c r="L8944" s="102">
        <f t="shared" si="3160"/>
        <v>1350</v>
      </c>
      <c r="M8944" s="102">
        <v>0</v>
      </c>
      <c r="N8944" s="102">
        <v>650</v>
      </c>
      <c r="O8944" s="102">
        <v>700</v>
      </c>
      <c r="P8944" s="102">
        <f t="shared" si="3161"/>
        <v>1350</v>
      </c>
      <c r="Q8944" s="102">
        <f t="shared" si="3164"/>
        <v>16.875</v>
      </c>
      <c r="R8944" s="35"/>
    </row>
    <row r="8945" spans="1:18" s="38" customFormat="1" x14ac:dyDescent="0.3">
      <c r="A8945" s="40">
        <v>35</v>
      </c>
      <c r="B8945" s="40" t="s">
        <v>154</v>
      </c>
      <c r="C8945" s="40" t="s">
        <v>1193</v>
      </c>
      <c r="D8945" s="40">
        <v>35020031</v>
      </c>
      <c r="E8945" s="88" t="s">
        <v>3026</v>
      </c>
      <c r="F8945" s="40"/>
      <c r="G8945" s="81" t="s">
        <v>3073</v>
      </c>
      <c r="H8945" s="36" t="s">
        <v>20</v>
      </c>
      <c r="I8945" s="102">
        <v>5000</v>
      </c>
      <c r="J8945" s="102">
        <v>2000</v>
      </c>
      <c r="K8945" s="102"/>
      <c r="L8945" s="102">
        <f t="shared" si="3160"/>
        <v>500</v>
      </c>
      <c r="M8945" s="102">
        <v>0</v>
      </c>
      <c r="N8945" s="102">
        <v>300</v>
      </c>
      <c r="O8945" s="102">
        <v>200</v>
      </c>
      <c r="P8945" s="102">
        <f t="shared" si="3161"/>
        <v>500</v>
      </c>
      <c r="Q8945" s="102">
        <f t="shared" si="3164"/>
        <v>25</v>
      </c>
      <c r="R8945" s="35"/>
    </row>
    <row r="8946" spans="1:18" s="38" customFormat="1" x14ac:dyDescent="0.3">
      <c r="A8946" s="40">
        <v>35</v>
      </c>
      <c r="B8946" s="40" t="s">
        <v>154</v>
      </c>
      <c r="C8946" s="40" t="s">
        <v>1193</v>
      </c>
      <c r="D8946" s="40">
        <v>35020031</v>
      </c>
      <c r="E8946" s="88" t="s">
        <v>3035</v>
      </c>
      <c r="F8946" s="40"/>
      <c r="G8946" s="81" t="s">
        <v>3073</v>
      </c>
      <c r="H8946" s="36" t="s">
        <v>23</v>
      </c>
      <c r="I8946" s="102">
        <v>1000</v>
      </c>
      <c r="J8946" s="102">
        <v>1000</v>
      </c>
      <c r="K8946" s="102"/>
      <c r="L8946" s="102">
        <f t="shared" si="3160"/>
        <v>280</v>
      </c>
      <c r="M8946" s="102">
        <v>0</v>
      </c>
      <c r="N8946" s="102">
        <v>80</v>
      </c>
      <c r="O8946" s="102">
        <v>200</v>
      </c>
      <c r="P8946" s="102">
        <f t="shared" si="3161"/>
        <v>280</v>
      </c>
      <c r="Q8946" s="102">
        <f t="shared" si="3164"/>
        <v>28.000000000000004</v>
      </c>
      <c r="R8946" s="35"/>
    </row>
    <row r="8947" spans="1:18" s="38" customFormat="1" x14ac:dyDescent="0.3">
      <c r="A8947" s="40">
        <v>35</v>
      </c>
      <c r="B8947" s="40" t="s">
        <v>154</v>
      </c>
      <c r="C8947" s="40" t="s">
        <v>1193</v>
      </c>
      <c r="D8947" s="40">
        <v>35020031</v>
      </c>
      <c r="E8947" s="88" t="s">
        <v>3036</v>
      </c>
      <c r="F8947" s="40"/>
      <c r="G8947" s="81" t="s">
        <v>3073</v>
      </c>
      <c r="H8947" s="36" t="s">
        <v>24</v>
      </c>
      <c r="I8947" s="102">
        <v>1000</v>
      </c>
      <c r="J8947" s="102">
        <v>1000</v>
      </c>
      <c r="K8947" s="102"/>
      <c r="L8947" s="102">
        <f t="shared" si="3160"/>
        <v>1000</v>
      </c>
      <c r="M8947" s="102">
        <v>0</v>
      </c>
      <c r="N8947" s="102">
        <v>1000</v>
      </c>
      <c r="O8947" s="102">
        <v>0</v>
      </c>
      <c r="P8947" s="102">
        <f t="shared" si="3161"/>
        <v>1000</v>
      </c>
      <c r="Q8947" s="102">
        <f t="shared" si="3164"/>
        <v>100</v>
      </c>
      <c r="R8947" s="35"/>
    </row>
    <row r="8948" spans="1:18" s="38" customFormat="1" x14ac:dyDescent="0.3">
      <c r="A8948" s="41">
        <v>35</v>
      </c>
      <c r="B8948" s="41" t="s">
        <v>154</v>
      </c>
      <c r="C8948" s="41" t="s">
        <v>1193</v>
      </c>
      <c r="D8948" s="41">
        <v>35020031</v>
      </c>
      <c r="E8948" s="41" t="s">
        <v>127</v>
      </c>
      <c r="F8948" s="40" t="s">
        <v>0</v>
      </c>
      <c r="G8948" s="81" t="s">
        <v>0</v>
      </c>
      <c r="H8948" s="16" t="s">
        <v>25</v>
      </c>
      <c r="I8948" s="104">
        <f>SUM(I8949:I8951)</f>
        <v>46500</v>
      </c>
      <c r="J8948" s="104">
        <f>SUM(J8949:J8951)</f>
        <v>8000</v>
      </c>
      <c r="K8948" s="104">
        <f>SUM(K8949:K8951)</f>
        <v>0</v>
      </c>
      <c r="L8948" s="104">
        <f t="shared" si="3160"/>
        <v>2767</v>
      </c>
      <c r="M8948" s="104">
        <f>SUM(M8949:M8951)</f>
        <v>217</v>
      </c>
      <c r="N8948" s="104">
        <f t="shared" ref="N8948:O8948" si="3168">SUM(N8949:N8951)</f>
        <v>1200</v>
      </c>
      <c r="O8948" s="104">
        <f t="shared" si="3168"/>
        <v>1350</v>
      </c>
      <c r="P8948" s="104">
        <f t="shared" si="3161"/>
        <v>2767</v>
      </c>
      <c r="Q8948" s="104">
        <f t="shared" si="3164"/>
        <v>34.587499999999999</v>
      </c>
      <c r="R8948" s="35"/>
    </row>
    <row r="8949" spans="1:18" s="38" customFormat="1" x14ac:dyDescent="0.3">
      <c r="A8949" s="40">
        <v>35</v>
      </c>
      <c r="B8949" s="40" t="s">
        <v>154</v>
      </c>
      <c r="C8949" s="40" t="s">
        <v>1193</v>
      </c>
      <c r="D8949" s="40">
        <v>35020031</v>
      </c>
      <c r="E8949" s="88" t="s">
        <v>3019</v>
      </c>
      <c r="F8949" s="40"/>
      <c r="G8949" s="81" t="s">
        <v>3073</v>
      </c>
      <c r="H8949" s="36" t="s">
        <v>25</v>
      </c>
      <c r="I8949" s="102">
        <v>43800</v>
      </c>
      <c r="J8949" s="102">
        <v>5300</v>
      </c>
      <c r="K8949" s="102"/>
      <c r="L8949" s="102">
        <f t="shared" si="3160"/>
        <v>1700</v>
      </c>
      <c r="M8949" s="102">
        <v>0</v>
      </c>
      <c r="N8949" s="102">
        <v>700</v>
      </c>
      <c r="O8949" s="102">
        <v>1000</v>
      </c>
      <c r="P8949" s="102">
        <f t="shared" si="3161"/>
        <v>1700</v>
      </c>
      <c r="Q8949" s="102">
        <f t="shared" si="3164"/>
        <v>32.075471698113205</v>
      </c>
      <c r="R8949" s="35"/>
    </row>
    <row r="8950" spans="1:18" s="38" customFormat="1" ht="20.399999999999999" x14ac:dyDescent="0.3">
      <c r="A8950" s="40">
        <v>35</v>
      </c>
      <c r="B8950" s="40" t="s">
        <v>154</v>
      </c>
      <c r="C8950" s="40" t="s">
        <v>1193</v>
      </c>
      <c r="D8950" s="40">
        <v>35020031</v>
      </c>
      <c r="E8950" s="88" t="s">
        <v>3019</v>
      </c>
      <c r="F8950" s="40" t="s">
        <v>3011</v>
      </c>
      <c r="G8950" s="81" t="s">
        <v>3073</v>
      </c>
      <c r="H8950" s="36" t="s">
        <v>141</v>
      </c>
      <c r="I8950" s="102">
        <v>200</v>
      </c>
      <c r="J8950" s="102">
        <v>200</v>
      </c>
      <c r="K8950" s="102"/>
      <c r="L8950" s="102">
        <f t="shared" si="3160"/>
        <v>0</v>
      </c>
      <c r="M8950" s="102">
        <v>0</v>
      </c>
      <c r="N8950" s="102"/>
      <c r="O8950" s="102"/>
      <c r="P8950" s="102">
        <f t="shared" si="3161"/>
        <v>0</v>
      </c>
      <c r="Q8950" s="102">
        <f t="shared" si="3164"/>
        <v>0</v>
      </c>
      <c r="R8950" s="35"/>
    </row>
    <row r="8951" spans="1:18" s="38" customFormat="1" x14ac:dyDescent="0.3">
      <c r="A8951" s="40">
        <v>35</v>
      </c>
      <c r="B8951" s="40" t="s">
        <v>154</v>
      </c>
      <c r="C8951" s="40" t="s">
        <v>1193</v>
      </c>
      <c r="D8951" s="40">
        <v>35020031</v>
      </c>
      <c r="E8951" s="88" t="s">
        <v>3019</v>
      </c>
      <c r="F8951" s="40" t="s">
        <v>3012</v>
      </c>
      <c r="G8951" s="81" t="s">
        <v>3073</v>
      </c>
      <c r="H8951" s="36" t="s">
        <v>135</v>
      </c>
      <c r="I8951" s="102">
        <v>2500</v>
      </c>
      <c r="J8951" s="102">
        <v>2500</v>
      </c>
      <c r="K8951" s="102"/>
      <c r="L8951" s="102">
        <f t="shared" si="3160"/>
        <v>1067</v>
      </c>
      <c r="M8951" s="102">
        <v>217</v>
      </c>
      <c r="N8951" s="102">
        <v>500</v>
      </c>
      <c r="O8951" s="102">
        <v>350</v>
      </c>
      <c r="P8951" s="102">
        <f t="shared" si="3161"/>
        <v>1067</v>
      </c>
      <c r="Q8951" s="102">
        <f t="shared" si="3164"/>
        <v>42.68</v>
      </c>
      <c r="R8951" s="35"/>
    </row>
    <row r="8952" spans="1:18" s="34" customFormat="1" ht="20.399999999999999" x14ac:dyDescent="0.3">
      <c r="A8952" s="43" t="s">
        <v>0</v>
      </c>
      <c r="B8952" s="43" t="s">
        <v>0</v>
      </c>
      <c r="C8952" s="43" t="s">
        <v>0</v>
      </c>
      <c r="D8952" s="49" t="s">
        <v>0</v>
      </c>
      <c r="E8952" s="49" t="s">
        <v>0</v>
      </c>
      <c r="F8952" s="49" t="s">
        <v>0</v>
      </c>
      <c r="G8952" s="49" t="s">
        <v>0</v>
      </c>
      <c r="H8952" s="21" t="s">
        <v>53</v>
      </c>
      <c r="I8952" s="112">
        <f t="shared" ref="I8952:O8953" si="3169">SUM(I8953)</f>
        <v>20000</v>
      </c>
      <c r="J8952" s="112">
        <f t="shared" si="3169"/>
        <v>0</v>
      </c>
      <c r="K8952" s="112">
        <f t="shared" si="3169"/>
        <v>0</v>
      </c>
      <c r="L8952" s="112">
        <f t="shared" si="3160"/>
        <v>0</v>
      </c>
      <c r="M8952" s="112">
        <f t="shared" si="3169"/>
        <v>0</v>
      </c>
      <c r="N8952" s="112">
        <f t="shared" si="3169"/>
        <v>0</v>
      </c>
      <c r="O8952" s="112">
        <f t="shared" si="3169"/>
        <v>0</v>
      </c>
      <c r="P8952" s="112">
        <f t="shared" si="3161"/>
        <v>0</v>
      </c>
      <c r="Q8952" s="112" t="str">
        <f t="shared" si="3164"/>
        <v>-</v>
      </c>
      <c r="R8952" s="35"/>
    </row>
    <row r="8953" spans="1:18" s="38" customFormat="1" x14ac:dyDescent="0.3">
      <c r="A8953" s="40">
        <v>35</v>
      </c>
      <c r="B8953" s="40" t="s">
        <v>154</v>
      </c>
      <c r="C8953" s="40" t="s">
        <v>1193</v>
      </c>
      <c r="D8953" s="40">
        <v>35020031</v>
      </c>
      <c r="E8953" s="52" t="s">
        <v>149</v>
      </c>
      <c r="F8953" s="52" t="s">
        <v>0</v>
      </c>
      <c r="G8953" s="52" t="s">
        <v>0</v>
      </c>
      <c r="H8953" s="16" t="s">
        <v>46</v>
      </c>
      <c r="I8953" s="104">
        <f t="shared" si="3169"/>
        <v>20000</v>
      </c>
      <c r="J8953" s="104">
        <f t="shared" si="3169"/>
        <v>0</v>
      </c>
      <c r="K8953" s="104">
        <f t="shared" si="3169"/>
        <v>0</v>
      </c>
      <c r="L8953" s="104">
        <f t="shared" si="3160"/>
        <v>0</v>
      </c>
      <c r="M8953" s="104">
        <f t="shared" si="3169"/>
        <v>0</v>
      </c>
      <c r="N8953" s="104">
        <f t="shared" si="3169"/>
        <v>0</v>
      </c>
      <c r="O8953" s="104">
        <f t="shared" si="3169"/>
        <v>0</v>
      </c>
      <c r="P8953" s="104">
        <f t="shared" si="3161"/>
        <v>0</v>
      </c>
      <c r="Q8953" s="104" t="str">
        <f t="shared" si="3164"/>
        <v>-</v>
      </c>
      <c r="R8953" s="35"/>
    </row>
    <row r="8954" spans="1:18" s="38" customFormat="1" x14ac:dyDescent="0.3">
      <c r="A8954" s="40">
        <v>35</v>
      </c>
      <c r="B8954" s="40" t="s">
        <v>154</v>
      </c>
      <c r="C8954" s="40" t="s">
        <v>1193</v>
      </c>
      <c r="D8954" s="40">
        <v>35020031</v>
      </c>
      <c r="E8954" s="88" t="s">
        <v>3022</v>
      </c>
      <c r="F8954" s="40"/>
      <c r="G8954" s="81" t="s">
        <v>3073</v>
      </c>
      <c r="H8954" s="36" t="s">
        <v>49</v>
      </c>
      <c r="I8954" s="102">
        <v>20000</v>
      </c>
      <c r="J8954" s="102">
        <v>0</v>
      </c>
      <c r="K8954" s="102"/>
      <c r="L8954" s="102">
        <f t="shared" si="3160"/>
        <v>0</v>
      </c>
      <c r="M8954" s="102">
        <v>0</v>
      </c>
      <c r="N8954" s="102"/>
      <c r="O8954" s="102"/>
      <c r="P8954" s="102">
        <f t="shared" si="3161"/>
        <v>0</v>
      </c>
      <c r="Q8954" s="102" t="str">
        <f t="shared" si="3164"/>
        <v>-</v>
      </c>
      <c r="R8954" s="35"/>
    </row>
    <row r="8955" spans="1:18" s="34" customFormat="1" x14ac:dyDescent="0.3">
      <c r="A8955" s="49" t="s">
        <v>0</v>
      </c>
      <c r="B8955" s="49" t="s">
        <v>0</v>
      </c>
      <c r="C8955" s="49" t="s">
        <v>0</v>
      </c>
      <c r="D8955" s="49" t="s">
        <v>0</v>
      </c>
      <c r="E8955" s="49" t="s">
        <v>0</v>
      </c>
      <c r="F8955" s="49" t="s">
        <v>0</v>
      </c>
      <c r="G8955" s="49" t="s">
        <v>0</v>
      </c>
      <c r="H8955" s="21" t="s">
        <v>2050</v>
      </c>
      <c r="I8955" s="112">
        <f>SUM(I8930,I8952)</f>
        <v>1081804</v>
      </c>
      <c r="J8955" s="112">
        <f>SUM(J8930,J8952)</f>
        <v>1015304</v>
      </c>
      <c r="K8955" s="112">
        <f>SUM(K8930,K8952)</f>
        <v>0</v>
      </c>
      <c r="L8955" s="112">
        <f t="shared" si="3160"/>
        <v>256038</v>
      </c>
      <c r="M8955" s="112">
        <f>SUM(M8930,M8952)</f>
        <v>80498</v>
      </c>
      <c r="N8955" s="112">
        <f t="shared" ref="N8955:O8955" si="3170">SUM(N8930,N8952)</f>
        <v>88660</v>
      </c>
      <c r="O8955" s="112">
        <f t="shared" si="3170"/>
        <v>86880</v>
      </c>
      <c r="P8955" s="112">
        <f t="shared" si="3161"/>
        <v>256038</v>
      </c>
      <c r="Q8955" s="112">
        <f t="shared" si="3164"/>
        <v>25.217865782071179</v>
      </c>
      <c r="R8955" s="35"/>
    </row>
    <row r="8956" spans="1:18" s="38" customFormat="1" ht="15" thickBot="1" x14ac:dyDescent="0.35">
      <c r="A8956" s="81" t="s">
        <v>0</v>
      </c>
      <c r="B8956" s="81" t="s">
        <v>0</v>
      </c>
      <c r="C8956" s="81" t="s">
        <v>0</v>
      </c>
      <c r="D8956" s="81" t="s">
        <v>0</v>
      </c>
      <c r="E8956" s="81" t="s">
        <v>0</v>
      </c>
      <c r="F8956" s="81" t="s">
        <v>0</v>
      </c>
      <c r="G8956" s="81" t="s">
        <v>0</v>
      </c>
      <c r="H8956" s="16" t="s">
        <v>152</v>
      </c>
      <c r="I8956" s="104">
        <v>21</v>
      </c>
      <c r="J8956" s="104">
        <v>21</v>
      </c>
      <c r="K8956" s="104"/>
      <c r="L8956" s="104"/>
      <c r="M8956" s="104"/>
      <c r="N8956" s="104"/>
      <c r="O8956" s="104"/>
      <c r="P8956" s="104"/>
      <c r="Q8956" s="104"/>
      <c r="R8956" s="35"/>
    </row>
    <row r="8957" spans="1:18" s="34" customFormat="1" ht="31.2" thickBot="1" x14ac:dyDescent="0.35">
      <c r="A8957" s="127" t="s">
        <v>0</v>
      </c>
      <c r="B8957" s="127" t="s">
        <v>0</v>
      </c>
      <c r="C8957" s="127" t="s">
        <v>0</v>
      </c>
      <c r="D8957" s="127" t="s">
        <v>0</v>
      </c>
      <c r="E8957" s="127" t="s">
        <v>0</v>
      </c>
      <c r="F8957" s="127" t="s">
        <v>0</v>
      </c>
      <c r="G8957" s="127" t="s">
        <v>0</v>
      </c>
      <c r="H8957" s="29" t="s">
        <v>63</v>
      </c>
      <c r="I8957" s="124" t="s">
        <v>3013</v>
      </c>
      <c r="J8957" s="124" t="s">
        <v>2</v>
      </c>
      <c r="K8957" s="124" t="s">
        <v>3097</v>
      </c>
      <c r="L8957" s="124" t="s">
        <v>3097</v>
      </c>
      <c r="M8957" s="124" t="s">
        <v>3098</v>
      </c>
      <c r="N8957" s="124" t="s">
        <v>3099</v>
      </c>
      <c r="O8957" s="124" t="s">
        <v>3100</v>
      </c>
      <c r="P8957" s="124" t="s">
        <v>3097</v>
      </c>
      <c r="Q8957" s="126" t="s">
        <v>3101</v>
      </c>
      <c r="R8957" s="35"/>
    </row>
    <row r="8958" spans="1:18" s="38" customFormat="1" x14ac:dyDescent="0.3">
      <c r="A8958" s="128"/>
      <c r="B8958" s="128"/>
      <c r="C8958" s="128"/>
      <c r="D8958" s="128"/>
      <c r="E8958" s="128"/>
      <c r="F8958" s="128"/>
      <c r="G8958" s="128"/>
      <c r="H8958" s="10" t="s">
        <v>0</v>
      </c>
      <c r="I8958" s="103">
        <v>1</v>
      </c>
      <c r="J8958" s="103">
        <v>2</v>
      </c>
      <c r="K8958" s="103">
        <v>3</v>
      </c>
      <c r="L8958" s="103" t="s">
        <v>3</v>
      </c>
      <c r="M8958" s="103">
        <v>5</v>
      </c>
      <c r="N8958" s="103">
        <v>6</v>
      </c>
      <c r="O8958" s="103">
        <v>7</v>
      </c>
      <c r="P8958" s="103" t="s">
        <v>3102</v>
      </c>
      <c r="Q8958" s="103">
        <v>9</v>
      </c>
      <c r="R8958" s="35"/>
    </row>
    <row r="8959" spans="1:18" s="38" customFormat="1" x14ac:dyDescent="0.3">
      <c r="A8959" s="128"/>
      <c r="B8959" s="128"/>
      <c r="C8959" s="128"/>
      <c r="D8959" s="128"/>
      <c r="E8959" s="128"/>
      <c r="F8959" s="128"/>
      <c r="G8959" s="128"/>
      <c r="H8959" s="11" t="s">
        <v>101</v>
      </c>
      <c r="I8959" s="105">
        <f>SUM(I8955)</f>
        <v>1081804</v>
      </c>
      <c r="J8959" s="105">
        <f>SUM(J8955)</f>
        <v>1015304</v>
      </c>
      <c r="K8959" s="105">
        <f>SUM(K8955)</f>
        <v>0</v>
      </c>
      <c r="L8959" s="105">
        <f t="shared" si="3160"/>
        <v>256038</v>
      </c>
      <c r="M8959" s="105">
        <f>SUM(M8955)</f>
        <v>80498</v>
      </c>
      <c r="N8959" s="105">
        <f t="shared" ref="N8959:O8959" si="3171">SUM(N8955)</f>
        <v>88660</v>
      </c>
      <c r="O8959" s="105">
        <f t="shared" si="3171"/>
        <v>86880</v>
      </c>
      <c r="P8959" s="105">
        <f t="shared" si="3161"/>
        <v>256038</v>
      </c>
      <c r="Q8959" s="105">
        <f t="shared" si="3164"/>
        <v>25.217865782071179</v>
      </c>
      <c r="R8959" s="35"/>
    </row>
    <row r="8960" spans="1:18" s="38" customFormat="1" x14ac:dyDescent="0.3">
      <c r="A8960" s="128"/>
      <c r="B8960" s="128"/>
      <c r="C8960" s="128"/>
      <c r="D8960" s="128"/>
      <c r="E8960" s="128"/>
      <c r="F8960" s="128"/>
      <c r="G8960" s="128"/>
      <c r="H8960" s="12" t="s">
        <v>62</v>
      </c>
      <c r="I8960" s="105">
        <f>SUM(I8959)</f>
        <v>1081804</v>
      </c>
      <c r="J8960" s="105">
        <f>SUM(J8959)</f>
        <v>1015304</v>
      </c>
      <c r="K8960" s="105">
        <f>SUM(K8959)</f>
        <v>0</v>
      </c>
      <c r="L8960" s="105">
        <f t="shared" si="3160"/>
        <v>256038</v>
      </c>
      <c r="M8960" s="105">
        <f>SUM(M8959)</f>
        <v>80498</v>
      </c>
      <c r="N8960" s="105">
        <f t="shared" ref="N8960:O8960" si="3172">SUM(N8959)</f>
        <v>88660</v>
      </c>
      <c r="O8960" s="105">
        <f t="shared" si="3172"/>
        <v>86880</v>
      </c>
      <c r="P8960" s="105">
        <f t="shared" si="3161"/>
        <v>256038</v>
      </c>
      <c r="Q8960" s="105">
        <f t="shared" si="3164"/>
        <v>25.217865782071179</v>
      </c>
      <c r="R8960" s="35"/>
    </row>
    <row r="8961" spans="1:18" s="38" customFormat="1" x14ac:dyDescent="0.3">
      <c r="A8961" s="129"/>
      <c r="B8961" s="129"/>
      <c r="C8961" s="129"/>
      <c r="D8961" s="129"/>
      <c r="E8961" s="129"/>
      <c r="F8961" s="129"/>
      <c r="G8961" s="129"/>
      <c r="I8961" s="100"/>
      <c r="J8961" s="100"/>
      <c r="K8961" s="100"/>
      <c r="L8961" s="100"/>
      <c r="M8961" s="100"/>
      <c r="N8961" s="100"/>
      <c r="O8961" s="100"/>
      <c r="P8961" s="100"/>
      <c r="Q8961" s="100"/>
      <c r="R8961" s="35"/>
    </row>
    <row r="8962" spans="1:18" s="38" customFormat="1" x14ac:dyDescent="0.3">
      <c r="A8962" s="81" t="s">
        <v>0</v>
      </c>
      <c r="B8962" s="81" t="s">
        <v>0</v>
      </c>
      <c r="C8962" s="81" t="s">
        <v>0</v>
      </c>
      <c r="D8962" s="81" t="s">
        <v>0</v>
      </c>
      <c r="E8962" s="81" t="s">
        <v>0</v>
      </c>
      <c r="F8962" s="81" t="s">
        <v>0</v>
      </c>
      <c r="G8962" s="81" t="s">
        <v>0</v>
      </c>
      <c r="H8962" s="37" t="s">
        <v>0</v>
      </c>
      <c r="I8962" s="106"/>
      <c r="J8962" s="106"/>
      <c r="K8962" s="106"/>
      <c r="L8962" s="106"/>
      <c r="M8962" s="106"/>
      <c r="N8962" s="106"/>
      <c r="O8962" s="106"/>
      <c r="P8962" s="106"/>
      <c r="Q8962" s="106"/>
      <c r="R8962" s="35"/>
    </row>
    <row r="8963" spans="1:18" s="34" customFormat="1" x14ac:dyDescent="0.3">
      <c r="A8963" s="49" t="s">
        <v>0</v>
      </c>
      <c r="B8963" s="49" t="s">
        <v>0</v>
      </c>
      <c r="C8963" s="49" t="s">
        <v>0</v>
      </c>
      <c r="D8963" s="49" t="s">
        <v>0</v>
      </c>
      <c r="E8963" s="49" t="s">
        <v>0</v>
      </c>
      <c r="F8963" s="49" t="s">
        <v>0</v>
      </c>
      <c r="G8963" s="49" t="s">
        <v>0</v>
      </c>
      <c r="H8963" s="21" t="s">
        <v>2717</v>
      </c>
      <c r="I8963" s="112">
        <f>SUM(I7645)</f>
        <v>160689234</v>
      </c>
      <c r="J8963" s="112">
        <f>SUM(J7645)</f>
        <v>124944588</v>
      </c>
      <c r="K8963" s="112">
        <f>SUM(K7645)</f>
        <v>0</v>
      </c>
      <c r="L8963" s="112">
        <f t="shared" si="3160"/>
        <v>31622920</v>
      </c>
      <c r="M8963" s="112">
        <f>SUM(M7645)</f>
        <v>9843711</v>
      </c>
      <c r="N8963" s="112">
        <f t="shared" ref="N8963:O8963" si="3173">SUM(N7645)</f>
        <v>11030923</v>
      </c>
      <c r="O8963" s="112">
        <f t="shared" si="3173"/>
        <v>10748286</v>
      </c>
      <c r="P8963" s="112">
        <f t="shared" si="3161"/>
        <v>31622920</v>
      </c>
      <c r="Q8963" s="112">
        <f t="shared" si="3164"/>
        <v>25.309555624770237</v>
      </c>
      <c r="R8963" s="35"/>
    </row>
    <row r="8964" spans="1:18" s="38" customFormat="1" x14ac:dyDescent="0.3">
      <c r="A8964" s="81" t="s">
        <v>0</v>
      </c>
      <c r="B8964" s="81" t="s">
        <v>0</v>
      </c>
      <c r="C8964" s="81" t="s">
        <v>0</v>
      </c>
      <c r="D8964" s="81" t="s">
        <v>0</v>
      </c>
      <c r="E8964" s="81" t="s">
        <v>0</v>
      </c>
      <c r="F8964" s="81" t="s">
        <v>0</v>
      </c>
      <c r="G8964" s="81" t="s">
        <v>0</v>
      </c>
      <c r="H8964" s="16" t="s">
        <v>152</v>
      </c>
      <c r="I8964" s="104">
        <f>I8956+I8920+I8882+I8836+I8795+I8743+I8698+I8652+I8606+I8560+I8515+I8472+I8426+I8382+I8334+I8288+I8274+I8232+I8189+I8145+I8100+I8054+I8009+I7968+I7927+I7913+I7871+I7823+I7779+I7736+I7695</f>
        <v>2816</v>
      </c>
      <c r="J8964" s="104">
        <f>J8956+J8920+J8882+J8836+J8795+J8743+J8698+J8652+J8606+J8560+J8515+J8472+J8426+J8382+J8334+J8288+J8274+J8232+J8189+J8145+J8100+J8054+J8009+J7968+J7927+J7913+J7871+J7823+J7779+J7736+J7695</f>
        <v>2816</v>
      </c>
      <c r="K8964" s="104"/>
      <c r="L8964" s="104"/>
      <c r="M8964" s="104"/>
      <c r="N8964" s="104"/>
      <c r="O8964" s="104"/>
      <c r="P8964" s="104"/>
      <c r="Q8964" s="104"/>
      <c r="R8964" s="35"/>
    </row>
    <row r="8965" spans="1:18" s="38" customFormat="1" x14ac:dyDescent="0.3">
      <c r="A8965" s="81" t="s">
        <v>0</v>
      </c>
      <c r="B8965" s="81" t="s">
        <v>0</v>
      </c>
      <c r="C8965" s="81" t="s">
        <v>0</v>
      </c>
      <c r="D8965" s="81" t="s">
        <v>0</v>
      </c>
      <c r="E8965" s="81" t="s">
        <v>0</v>
      </c>
      <c r="F8965" s="81" t="s">
        <v>0</v>
      </c>
      <c r="G8965" s="81" t="s">
        <v>0</v>
      </c>
      <c r="H8965" s="14" t="s">
        <v>0</v>
      </c>
      <c r="I8965" s="107"/>
      <c r="J8965" s="107"/>
      <c r="K8965" s="107"/>
      <c r="L8965" s="107"/>
      <c r="M8965" s="107"/>
      <c r="N8965" s="107"/>
      <c r="O8965" s="107"/>
      <c r="P8965" s="107"/>
      <c r="Q8965" s="107"/>
      <c r="R8965" s="35"/>
    </row>
    <row r="8966" spans="1:18" s="34" customFormat="1" x14ac:dyDescent="0.3">
      <c r="A8966" s="49" t="s">
        <v>0</v>
      </c>
      <c r="B8966" s="49" t="s">
        <v>0</v>
      </c>
      <c r="C8966" s="49" t="s">
        <v>0</v>
      </c>
      <c r="D8966" s="49" t="s">
        <v>0</v>
      </c>
      <c r="E8966" s="49" t="s">
        <v>0</v>
      </c>
      <c r="F8966" s="49" t="s">
        <v>0</v>
      </c>
      <c r="G8966" s="49" t="s">
        <v>0</v>
      </c>
      <c r="H8966" s="21" t="s">
        <v>2712</v>
      </c>
      <c r="I8966" s="112">
        <f>SUM(I8963,I7586)</f>
        <v>171281334</v>
      </c>
      <c r="J8966" s="112">
        <f>SUM(J8963,J7586)</f>
        <v>132036688</v>
      </c>
      <c r="K8966" s="112">
        <f>SUM(K8963,K7586)</f>
        <v>0</v>
      </c>
      <c r="L8966" s="112">
        <f t="shared" si="3160"/>
        <v>32114071</v>
      </c>
      <c r="M8966" s="112">
        <f>SUM(M8963,M7586)</f>
        <v>9898262</v>
      </c>
      <c r="N8966" s="112">
        <f t="shared" ref="N8966:O8966" si="3174">SUM(N8963,N7586)</f>
        <v>11230723</v>
      </c>
      <c r="O8966" s="112">
        <f t="shared" si="3174"/>
        <v>10985086</v>
      </c>
      <c r="P8966" s="112">
        <f t="shared" si="3161"/>
        <v>32114071</v>
      </c>
      <c r="Q8966" s="112">
        <f t="shared" si="3164"/>
        <v>24.32208160204685</v>
      </c>
      <c r="R8966" s="35"/>
    </row>
    <row r="8967" spans="1:18" s="38" customFormat="1" x14ac:dyDescent="0.3">
      <c r="A8967" s="81" t="s">
        <v>0</v>
      </c>
      <c r="B8967" s="81" t="s">
        <v>0</v>
      </c>
      <c r="C8967" s="81" t="s">
        <v>0</v>
      </c>
      <c r="D8967" s="81" t="s">
        <v>0</v>
      </c>
      <c r="E8967" s="81" t="s">
        <v>0</v>
      </c>
      <c r="F8967" s="81" t="s">
        <v>0</v>
      </c>
      <c r="G8967" s="81" t="s">
        <v>0</v>
      </c>
      <c r="H8967" s="16" t="s">
        <v>179</v>
      </c>
      <c r="I8967" s="104">
        <f>I7638+I7587</f>
        <v>2831</v>
      </c>
      <c r="J8967" s="104">
        <f>J7638+J7587</f>
        <v>2831</v>
      </c>
      <c r="K8967" s="104"/>
      <c r="L8967" s="104"/>
      <c r="M8967" s="104"/>
      <c r="N8967" s="104"/>
      <c r="O8967" s="104"/>
      <c r="P8967" s="104"/>
      <c r="Q8967" s="104"/>
      <c r="R8967" s="35"/>
    </row>
  </sheetData>
  <autoFilter ref="A1:R8967" xr:uid="{FC7D86E2-D234-4B9C-AAE1-C412EDC49C36}"/>
  <mergeCells count="1401">
    <mergeCell ref="F77:F81"/>
    <mergeCell ref="G77:G81"/>
    <mergeCell ref="F116:F120"/>
    <mergeCell ref="C432:C437"/>
    <mergeCell ref="D432:D437"/>
    <mergeCell ref="E432:E437"/>
    <mergeCell ref="F432:F437"/>
    <mergeCell ref="F373:F377"/>
    <mergeCell ref="G373:G377"/>
    <mergeCell ref="G334:G339"/>
    <mergeCell ref="A334:A339"/>
    <mergeCell ref="G116:G120"/>
    <mergeCell ref="A116:A120"/>
    <mergeCell ref="B116:B120"/>
    <mergeCell ref="C116:C120"/>
    <mergeCell ref="D116:D120"/>
    <mergeCell ref="A2:H2"/>
    <mergeCell ref="G159:G163"/>
    <mergeCell ref="A159:A163"/>
    <mergeCell ref="B159:B163"/>
    <mergeCell ref="C159:C163"/>
    <mergeCell ref="D159:D163"/>
    <mergeCell ref="E159:E163"/>
    <mergeCell ref="F159:F163"/>
    <mergeCell ref="C217:C222"/>
    <mergeCell ref="D217:D222"/>
    <mergeCell ref="E217:E222"/>
    <mergeCell ref="G40:G44"/>
    <mergeCell ref="A1512:A1516"/>
    <mergeCell ref="B1512:B1516"/>
    <mergeCell ref="C1512:C1516"/>
    <mergeCell ref="D1512:D1516"/>
    <mergeCell ref="E1512:E1516"/>
    <mergeCell ref="F1512:F1516"/>
    <mergeCell ref="G1512:G1516"/>
    <mergeCell ref="A40:A44"/>
    <mergeCell ref="B40:B44"/>
    <mergeCell ref="C40:C44"/>
    <mergeCell ref="D40:D44"/>
    <mergeCell ref="E40:E44"/>
    <mergeCell ref="F40:F44"/>
    <mergeCell ref="A432:A437"/>
    <mergeCell ref="B432:B437"/>
    <mergeCell ref="G432:G437"/>
    <mergeCell ref="A77:A81"/>
    <mergeCell ref="B77:B81"/>
    <mergeCell ref="C77:C81"/>
    <mergeCell ref="D77:D81"/>
    <mergeCell ref="E77:E81"/>
    <mergeCell ref="G289:G293"/>
    <mergeCell ref="A251:A255"/>
    <mergeCell ref="B251:B255"/>
    <mergeCell ref="C251:C255"/>
    <mergeCell ref="D251:D255"/>
    <mergeCell ref="E251:E255"/>
    <mergeCell ref="F251:F255"/>
    <mergeCell ref="F197:F201"/>
    <mergeCell ref="G197:G201"/>
    <mergeCell ref="A197:A201"/>
    <mergeCell ref="B197:B201"/>
    <mergeCell ref="C197:C201"/>
    <mergeCell ref="G251:G255"/>
    <mergeCell ref="F217:F222"/>
    <mergeCell ref="G217:G222"/>
    <mergeCell ref="A217:A222"/>
    <mergeCell ref="B217:B222"/>
    <mergeCell ref="D197:D201"/>
    <mergeCell ref="E197:E201"/>
    <mergeCell ref="C482:C486"/>
    <mergeCell ref="D482:D486"/>
    <mergeCell ref="E482:E486"/>
    <mergeCell ref="F482:F486"/>
    <mergeCell ref="A373:A377"/>
    <mergeCell ref="B373:B377"/>
    <mergeCell ref="C373:C377"/>
    <mergeCell ref="D373:D377"/>
    <mergeCell ref="E373:E377"/>
    <mergeCell ref="B334:B339"/>
    <mergeCell ref="C334:C339"/>
    <mergeCell ref="D334:D339"/>
    <mergeCell ref="E334:E339"/>
    <mergeCell ref="E116:E120"/>
    <mergeCell ref="A289:A293"/>
    <mergeCell ref="B289:B293"/>
    <mergeCell ref="C289:C293"/>
    <mergeCell ref="D289:D293"/>
    <mergeCell ref="E289:E293"/>
    <mergeCell ref="F289:F293"/>
    <mergeCell ref="G698:G703"/>
    <mergeCell ref="A698:A703"/>
    <mergeCell ref="B698:B703"/>
    <mergeCell ref="C698:C703"/>
    <mergeCell ref="D698:D703"/>
    <mergeCell ref="E698:E703"/>
    <mergeCell ref="F698:F703"/>
    <mergeCell ref="G617:G621"/>
    <mergeCell ref="A617:A621"/>
    <mergeCell ref="B617:B621"/>
    <mergeCell ref="C617:C621"/>
    <mergeCell ref="D617:D621"/>
    <mergeCell ref="E617:E621"/>
    <mergeCell ref="F617:F621"/>
    <mergeCell ref="F334:F339"/>
    <mergeCell ref="A572:A576"/>
    <mergeCell ref="B572:B576"/>
    <mergeCell ref="C572:C576"/>
    <mergeCell ref="D572:D576"/>
    <mergeCell ref="E572:E576"/>
    <mergeCell ref="F572:F576"/>
    <mergeCell ref="G572:G576"/>
    <mergeCell ref="F526:F530"/>
    <mergeCell ref="G526:G530"/>
    <mergeCell ref="A526:A530"/>
    <mergeCell ref="B526:B530"/>
    <mergeCell ref="C526:C530"/>
    <mergeCell ref="D526:D530"/>
    <mergeCell ref="E526:E530"/>
    <mergeCell ref="G482:G486"/>
    <mergeCell ref="A482:A486"/>
    <mergeCell ref="B482:B486"/>
    <mergeCell ref="F930:F934"/>
    <mergeCell ref="G930:G934"/>
    <mergeCell ref="A930:A934"/>
    <mergeCell ref="B930:B934"/>
    <mergeCell ref="C930:C934"/>
    <mergeCell ref="D930:D934"/>
    <mergeCell ref="E930:E934"/>
    <mergeCell ref="F861:F866"/>
    <mergeCell ref="G861:G866"/>
    <mergeCell ref="A861:A866"/>
    <mergeCell ref="B861:B866"/>
    <mergeCell ref="C861:C866"/>
    <mergeCell ref="D861:D866"/>
    <mergeCell ref="E861:E866"/>
    <mergeCell ref="A769:A773"/>
    <mergeCell ref="B769:B773"/>
    <mergeCell ref="C769:C773"/>
    <mergeCell ref="D769:D773"/>
    <mergeCell ref="E769:E773"/>
    <mergeCell ref="F769:F773"/>
    <mergeCell ref="G769:G773"/>
    <mergeCell ref="A1123:A1130"/>
    <mergeCell ref="B1123:B1130"/>
    <mergeCell ref="C1123:C1130"/>
    <mergeCell ref="D1123:D1130"/>
    <mergeCell ref="E1123:E1130"/>
    <mergeCell ref="F1123:F1130"/>
    <mergeCell ref="G1123:G1130"/>
    <mergeCell ref="A1057:A1061"/>
    <mergeCell ref="B1057:B1061"/>
    <mergeCell ref="C1057:C1061"/>
    <mergeCell ref="D1057:D1061"/>
    <mergeCell ref="E1057:E1061"/>
    <mergeCell ref="F1057:F1061"/>
    <mergeCell ref="G1057:G1061"/>
    <mergeCell ref="A1000:A1004"/>
    <mergeCell ref="B1000:B1004"/>
    <mergeCell ref="C1000:C1004"/>
    <mergeCell ref="D1000:D1004"/>
    <mergeCell ref="E1000:E1004"/>
    <mergeCell ref="F1000:F1004"/>
    <mergeCell ref="G1000:G1004"/>
    <mergeCell ref="A1304:A1309"/>
    <mergeCell ref="B1304:B1309"/>
    <mergeCell ref="C1304:C1309"/>
    <mergeCell ref="D1304:D1309"/>
    <mergeCell ref="E1304:E1309"/>
    <mergeCell ref="F1304:F1309"/>
    <mergeCell ref="G1304:G1309"/>
    <mergeCell ref="A1226:A1230"/>
    <mergeCell ref="B1226:B1230"/>
    <mergeCell ref="C1226:C1230"/>
    <mergeCell ref="D1226:D1230"/>
    <mergeCell ref="E1226:E1230"/>
    <mergeCell ref="F1226:F1230"/>
    <mergeCell ref="G1226:G1230"/>
    <mergeCell ref="G1178:G1183"/>
    <mergeCell ref="A1178:A1183"/>
    <mergeCell ref="B1178:B1183"/>
    <mergeCell ref="C1178:C1183"/>
    <mergeCell ref="D1178:D1183"/>
    <mergeCell ref="E1178:E1183"/>
    <mergeCell ref="F1178:F1183"/>
    <mergeCell ref="G1555:G1559"/>
    <mergeCell ref="A1555:A1559"/>
    <mergeCell ref="B1555:B1559"/>
    <mergeCell ref="C1555:C1559"/>
    <mergeCell ref="D1555:D1559"/>
    <mergeCell ref="E1555:E1559"/>
    <mergeCell ref="F1555:F1559"/>
    <mergeCell ref="A1461:A1469"/>
    <mergeCell ref="B1461:B1469"/>
    <mergeCell ref="C1461:C1469"/>
    <mergeCell ref="D1461:D1469"/>
    <mergeCell ref="E1461:E1469"/>
    <mergeCell ref="F1461:F1469"/>
    <mergeCell ref="G1461:G1469"/>
    <mergeCell ref="F1371:F1377"/>
    <mergeCell ref="G1371:G1377"/>
    <mergeCell ref="A1371:A1377"/>
    <mergeCell ref="B1371:B1377"/>
    <mergeCell ref="C1371:C1377"/>
    <mergeCell ref="D1371:D1377"/>
    <mergeCell ref="E1371:E1377"/>
    <mergeCell ref="A1677:A1681"/>
    <mergeCell ref="B1677:B1681"/>
    <mergeCell ref="C1677:C1681"/>
    <mergeCell ref="D1677:D1681"/>
    <mergeCell ref="E1677:E1681"/>
    <mergeCell ref="F1677:F1681"/>
    <mergeCell ref="G1677:G1681"/>
    <mergeCell ref="G1636:G1640"/>
    <mergeCell ref="A1636:A1640"/>
    <mergeCell ref="B1636:B1640"/>
    <mergeCell ref="C1636:C1640"/>
    <mergeCell ref="D1636:D1640"/>
    <mergeCell ref="E1636:E1640"/>
    <mergeCell ref="F1636:F1640"/>
    <mergeCell ref="A1596:A1600"/>
    <mergeCell ref="B1596:B1600"/>
    <mergeCell ref="C1596:C1600"/>
    <mergeCell ref="D1596:D1600"/>
    <mergeCell ref="E1596:E1600"/>
    <mergeCell ref="F1596:F1600"/>
    <mergeCell ref="G1596:G1600"/>
    <mergeCell ref="F1792:F1796"/>
    <mergeCell ref="G1792:G1796"/>
    <mergeCell ref="A1792:A1796"/>
    <mergeCell ref="B1792:B1796"/>
    <mergeCell ref="C1792:C1796"/>
    <mergeCell ref="D1792:D1796"/>
    <mergeCell ref="E1792:E1796"/>
    <mergeCell ref="G1752:G1756"/>
    <mergeCell ref="A1752:A1756"/>
    <mergeCell ref="B1752:B1756"/>
    <mergeCell ref="C1752:C1756"/>
    <mergeCell ref="D1752:D1756"/>
    <mergeCell ref="E1752:E1756"/>
    <mergeCell ref="F1752:F1756"/>
    <mergeCell ref="G1713:G1717"/>
    <mergeCell ref="A1713:A1717"/>
    <mergeCell ref="B1713:B1717"/>
    <mergeCell ref="C1713:C1717"/>
    <mergeCell ref="D1713:D1717"/>
    <mergeCell ref="E1713:E1717"/>
    <mergeCell ref="F1713:F1717"/>
    <mergeCell ref="F1912:F1916"/>
    <mergeCell ref="G1912:G1916"/>
    <mergeCell ref="A1912:A1916"/>
    <mergeCell ref="B1912:B1916"/>
    <mergeCell ref="C1912:C1916"/>
    <mergeCell ref="D1912:D1916"/>
    <mergeCell ref="E1912:E1916"/>
    <mergeCell ref="G1872:G1876"/>
    <mergeCell ref="A1872:A1876"/>
    <mergeCell ref="B1872:B1876"/>
    <mergeCell ref="C1872:C1876"/>
    <mergeCell ref="D1872:D1876"/>
    <mergeCell ref="E1872:E1876"/>
    <mergeCell ref="F1872:F1876"/>
    <mergeCell ref="G1832:G1836"/>
    <mergeCell ref="A1832:A1836"/>
    <mergeCell ref="B1832:B1836"/>
    <mergeCell ref="C1832:C1836"/>
    <mergeCell ref="D1832:D1836"/>
    <mergeCell ref="E1832:E1836"/>
    <mergeCell ref="F1832:F1836"/>
    <mergeCell ref="G2035:G2039"/>
    <mergeCell ref="A2035:A2039"/>
    <mergeCell ref="B2035:B2039"/>
    <mergeCell ref="C2035:C2039"/>
    <mergeCell ref="D2035:D2039"/>
    <mergeCell ref="E2035:E2039"/>
    <mergeCell ref="F2035:F2039"/>
    <mergeCell ref="A1994:A1998"/>
    <mergeCell ref="B1994:B1998"/>
    <mergeCell ref="C1994:C1998"/>
    <mergeCell ref="D1994:D1998"/>
    <mergeCell ref="E1994:E1998"/>
    <mergeCell ref="F1994:F1998"/>
    <mergeCell ref="G1994:G1998"/>
    <mergeCell ref="G1952:G1956"/>
    <mergeCell ref="A1952:A1956"/>
    <mergeCell ref="B1952:B1956"/>
    <mergeCell ref="C1952:C1956"/>
    <mergeCell ref="D1952:D1956"/>
    <mergeCell ref="E1952:E1956"/>
    <mergeCell ref="F1952:F1956"/>
    <mergeCell ref="F2156:F2160"/>
    <mergeCell ref="G2156:G2160"/>
    <mergeCell ref="A2156:A2160"/>
    <mergeCell ref="B2156:B2160"/>
    <mergeCell ref="C2156:C2160"/>
    <mergeCell ref="D2156:D2160"/>
    <mergeCell ref="E2156:E2160"/>
    <mergeCell ref="G2116:G2120"/>
    <mergeCell ref="A2116:A2120"/>
    <mergeCell ref="B2116:B2120"/>
    <mergeCell ref="C2116:C2120"/>
    <mergeCell ref="D2116:D2120"/>
    <mergeCell ref="E2116:E2120"/>
    <mergeCell ref="F2116:F2120"/>
    <mergeCell ref="A2076:A2080"/>
    <mergeCell ref="B2076:B2080"/>
    <mergeCell ref="C2076:C2080"/>
    <mergeCell ref="D2076:D2080"/>
    <mergeCell ref="E2076:E2080"/>
    <mergeCell ref="F2076:F2080"/>
    <mergeCell ref="G2076:G2080"/>
    <mergeCell ref="A2275:A2279"/>
    <mergeCell ref="B2275:B2279"/>
    <mergeCell ref="C2275:C2279"/>
    <mergeCell ref="D2275:D2279"/>
    <mergeCell ref="E2275:E2279"/>
    <mergeCell ref="F2275:F2279"/>
    <mergeCell ref="G2275:G2279"/>
    <mergeCell ref="G2238:G2242"/>
    <mergeCell ref="A2238:A2242"/>
    <mergeCell ref="B2238:B2242"/>
    <mergeCell ref="C2238:C2242"/>
    <mergeCell ref="D2238:D2242"/>
    <mergeCell ref="E2238:E2242"/>
    <mergeCell ref="F2238:F2242"/>
    <mergeCell ref="A2197:A2201"/>
    <mergeCell ref="B2197:B2201"/>
    <mergeCell ref="C2197:C2201"/>
    <mergeCell ref="D2197:D2201"/>
    <mergeCell ref="E2197:E2201"/>
    <mergeCell ref="F2197:F2201"/>
    <mergeCell ref="G2197:G2201"/>
    <mergeCell ref="A2392:A2396"/>
    <mergeCell ref="B2392:B2396"/>
    <mergeCell ref="C2392:C2396"/>
    <mergeCell ref="D2392:D2396"/>
    <mergeCell ref="E2392:E2396"/>
    <mergeCell ref="F2392:F2396"/>
    <mergeCell ref="G2392:G2396"/>
    <mergeCell ref="A2353:A2357"/>
    <mergeCell ref="B2353:B2357"/>
    <mergeCell ref="C2353:C2357"/>
    <mergeCell ref="D2353:D2357"/>
    <mergeCell ref="E2353:E2357"/>
    <mergeCell ref="F2353:F2357"/>
    <mergeCell ref="G2353:G2357"/>
    <mergeCell ref="G2315:G2319"/>
    <mergeCell ref="A2315:A2319"/>
    <mergeCell ref="B2315:B2319"/>
    <mergeCell ref="C2315:C2319"/>
    <mergeCell ref="D2315:D2319"/>
    <mergeCell ref="E2315:E2319"/>
    <mergeCell ref="F2315:F2319"/>
    <mergeCell ref="G2512:G2516"/>
    <mergeCell ref="A2512:A2516"/>
    <mergeCell ref="B2512:B2516"/>
    <mergeCell ref="C2512:C2516"/>
    <mergeCell ref="D2512:D2516"/>
    <mergeCell ref="E2512:E2516"/>
    <mergeCell ref="F2512:F2516"/>
    <mergeCell ref="F2472:F2476"/>
    <mergeCell ref="G2472:G2476"/>
    <mergeCell ref="A2472:A2476"/>
    <mergeCell ref="B2472:B2476"/>
    <mergeCell ref="C2472:C2476"/>
    <mergeCell ref="D2472:D2476"/>
    <mergeCell ref="E2472:E2476"/>
    <mergeCell ref="G2432:G2436"/>
    <mergeCell ref="A2432:A2436"/>
    <mergeCell ref="B2432:B2436"/>
    <mergeCell ref="C2432:C2436"/>
    <mergeCell ref="D2432:D2436"/>
    <mergeCell ref="E2432:E2436"/>
    <mergeCell ref="F2432:F2436"/>
    <mergeCell ref="A2636:A2640"/>
    <mergeCell ref="B2636:B2640"/>
    <mergeCell ref="C2636:C2640"/>
    <mergeCell ref="D2636:D2640"/>
    <mergeCell ref="E2636:E2640"/>
    <mergeCell ref="F2636:F2640"/>
    <mergeCell ref="G2636:G2640"/>
    <mergeCell ref="G2595:G2599"/>
    <mergeCell ref="A2595:A2599"/>
    <mergeCell ref="B2595:B2599"/>
    <mergeCell ref="C2595:C2599"/>
    <mergeCell ref="D2595:D2599"/>
    <mergeCell ref="E2595:E2599"/>
    <mergeCell ref="F2595:F2599"/>
    <mergeCell ref="A2554:A2558"/>
    <mergeCell ref="B2554:B2558"/>
    <mergeCell ref="C2554:C2558"/>
    <mergeCell ref="D2554:D2558"/>
    <mergeCell ref="E2554:E2558"/>
    <mergeCell ref="F2554:F2558"/>
    <mergeCell ref="G2554:G2558"/>
    <mergeCell ref="A2757:A2761"/>
    <mergeCell ref="B2757:B2761"/>
    <mergeCell ref="C2757:C2761"/>
    <mergeCell ref="D2757:D2761"/>
    <mergeCell ref="E2757:E2761"/>
    <mergeCell ref="F2757:F2761"/>
    <mergeCell ref="G2757:G2761"/>
    <mergeCell ref="F2716:F2720"/>
    <mergeCell ref="G2716:G2720"/>
    <mergeCell ref="A2716:A2720"/>
    <mergeCell ref="B2716:B2720"/>
    <mergeCell ref="C2716:C2720"/>
    <mergeCell ref="D2716:D2720"/>
    <mergeCell ref="E2716:E2720"/>
    <mergeCell ref="G2676:G2680"/>
    <mergeCell ref="A2676:A2680"/>
    <mergeCell ref="B2676:B2680"/>
    <mergeCell ref="C2676:C2680"/>
    <mergeCell ref="D2676:D2680"/>
    <mergeCell ref="E2676:E2680"/>
    <mergeCell ref="F2676:F2680"/>
    <mergeCell ref="G2877:G2881"/>
    <mergeCell ref="A2877:A2881"/>
    <mergeCell ref="B2877:B2881"/>
    <mergeCell ref="C2877:C2881"/>
    <mergeCell ref="D2877:D2881"/>
    <mergeCell ref="E2877:E2881"/>
    <mergeCell ref="F2877:F2881"/>
    <mergeCell ref="A2837:A2841"/>
    <mergeCell ref="B2837:B2841"/>
    <mergeCell ref="C2837:C2841"/>
    <mergeCell ref="D2837:D2841"/>
    <mergeCell ref="E2837:E2841"/>
    <mergeCell ref="F2837:F2841"/>
    <mergeCell ref="G2837:G2841"/>
    <mergeCell ref="G2797:G2801"/>
    <mergeCell ref="A2797:A2801"/>
    <mergeCell ref="B2797:B2801"/>
    <mergeCell ref="C2797:C2801"/>
    <mergeCell ref="D2797:D2801"/>
    <mergeCell ref="E2797:E2801"/>
    <mergeCell ref="F2797:F2801"/>
    <mergeCell ref="A2997:A3001"/>
    <mergeCell ref="B2997:B3001"/>
    <mergeCell ref="C2997:C3001"/>
    <mergeCell ref="D2997:D3001"/>
    <mergeCell ref="E2997:E3001"/>
    <mergeCell ref="F2997:F3001"/>
    <mergeCell ref="G2997:G3001"/>
    <mergeCell ref="G2957:G2961"/>
    <mergeCell ref="A2957:A2961"/>
    <mergeCell ref="B2957:B2961"/>
    <mergeCell ref="C2957:C2961"/>
    <mergeCell ref="D2957:D2961"/>
    <mergeCell ref="E2957:E2961"/>
    <mergeCell ref="F2957:F2961"/>
    <mergeCell ref="A2917:A2921"/>
    <mergeCell ref="B2917:B2921"/>
    <mergeCell ref="C2917:C2921"/>
    <mergeCell ref="D2917:D2921"/>
    <mergeCell ref="E2917:E2921"/>
    <mergeCell ref="F2917:F2921"/>
    <mergeCell ref="G2917:G2921"/>
    <mergeCell ref="G3117:G3121"/>
    <mergeCell ref="A3117:A3121"/>
    <mergeCell ref="B3117:B3121"/>
    <mergeCell ref="C3117:C3121"/>
    <mergeCell ref="D3117:D3121"/>
    <mergeCell ref="E3117:E3121"/>
    <mergeCell ref="F3117:F3121"/>
    <mergeCell ref="A3077:A3081"/>
    <mergeCell ref="B3077:B3081"/>
    <mergeCell ref="C3077:C3081"/>
    <mergeCell ref="D3077:D3081"/>
    <mergeCell ref="E3077:E3081"/>
    <mergeCell ref="F3077:F3081"/>
    <mergeCell ref="G3077:G3081"/>
    <mergeCell ref="G3036:G3040"/>
    <mergeCell ref="A3036:A3040"/>
    <mergeCell ref="B3036:B3040"/>
    <mergeCell ref="C3036:C3040"/>
    <mergeCell ref="D3036:D3040"/>
    <mergeCell ref="E3036:E3040"/>
    <mergeCell ref="F3036:F3040"/>
    <mergeCell ref="A3239:A3243"/>
    <mergeCell ref="B3239:B3243"/>
    <mergeCell ref="C3239:C3243"/>
    <mergeCell ref="D3239:D3243"/>
    <mergeCell ref="E3239:E3243"/>
    <mergeCell ref="F3239:F3243"/>
    <mergeCell ref="G3239:G3243"/>
    <mergeCell ref="G3198:G3202"/>
    <mergeCell ref="A3198:A3202"/>
    <mergeCell ref="B3198:B3202"/>
    <mergeCell ref="C3198:C3202"/>
    <mergeCell ref="D3198:D3202"/>
    <mergeCell ref="E3198:E3202"/>
    <mergeCell ref="F3198:F3202"/>
    <mergeCell ref="A3158:A3162"/>
    <mergeCell ref="B3158:B3162"/>
    <mergeCell ref="C3158:C3162"/>
    <mergeCell ref="D3158:D3162"/>
    <mergeCell ref="E3158:E3162"/>
    <mergeCell ref="F3158:F3162"/>
    <mergeCell ref="G3158:G3162"/>
    <mergeCell ref="G3360:G3364"/>
    <mergeCell ref="A3360:A3364"/>
    <mergeCell ref="B3360:B3364"/>
    <mergeCell ref="C3360:C3364"/>
    <mergeCell ref="D3360:D3364"/>
    <mergeCell ref="E3360:E3364"/>
    <mergeCell ref="F3360:F3364"/>
    <mergeCell ref="A3320:A3324"/>
    <mergeCell ref="B3320:B3324"/>
    <mergeCell ref="C3320:C3324"/>
    <mergeCell ref="D3320:D3324"/>
    <mergeCell ref="E3320:E3324"/>
    <mergeCell ref="F3320:F3324"/>
    <mergeCell ref="G3320:G3324"/>
    <mergeCell ref="G3280:G3284"/>
    <mergeCell ref="A3280:A3284"/>
    <mergeCell ref="B3280:B3284"/>
    <mergeCell ref="C3280:C3284"/>
    <mergeCell ref="D3280:D3284"/>
    <mergeCell ref="E3280:E3284"/>
    <mergeCell ref="F3280:F3284"/>
    <mergeCell ref="G3481:G3485"/>
    <mergeCell ref="A3481:A3485"/>
    <mergeCell ref="B3481:B3485"/>
    <mergeCell ref="C3481:C3485"/>
    <mergeCell ref="D3481:D3485"/>
    <mergeCell ref="E3481:E3485"/>
    <mergeCell ref="F3481:F3485"/>
    <mergeCell ref="A3440:A3444"/>
    <mergeCell ref="B3440:B3444"/>
    <mergeCell ref="C3440:C3444"/>
    <mergeCell ref="D3440:D3444"/>
    <mergeCell ref="E3440:E3444"/>
    <mergeCell ref="F3440:F3444"/>
    <mergeCell ref="G3440:G3444"/>
    <mergeCell ref="F3399:F3403"/>
    <mergeCell ref="G3399:G3403"/>
    <mergeCell ref="A3399:A3403"/>
    <mergeCell ref="B3399:B3403"/>
    <mergeCell ref="C3399:C3403"/>
    <mergeCell ref="D3399:D3403"/>
    <mergeCell ref="E3399:E3403"/>
    <mergeCell ref="A3601:A3605"/>
    <mergeCell ref="B3601:B3605"/>
    <mergeCell ref="C3601:C3605"/>
    <mergeCell ref="D3601:D3605"/>
    <mergeCell ref="E3601:E3605"/>
    <mergeCell ref="F3601:F3605"/>
    <mergeCell ref="G3601:G3605"/>
    <mergeCell ref="G3561:G3565"/>
    <mergeCell ref="A3561:A3565"/>
    <mergeCell ref="B3561:B3565"/>
    <mergeCell ref="C3561:C3565"/>
    <mergeCell ref="D3561:D3565"/>
    <mergeCell ref="E3561:E3565"/>
    <mergeCell ref="F3561:F3565"/>
    <mergeCell ref="A3521:A3525"/>
    <mergeCell ref="B3521:B3525"/>
    <mergeCell ref="C3521:C3525"/>
    <mergeCell ref="D3521:D3525"/>
    <mergeCell ref="E3521:E3525"/>
    <mergeCell ref="F3521:F3525"/>
    <mergeCell ref="G3521:G3525"/>
    <mergeCell ref="A3721:A3725"/>
    <mergeCell ref="B3721:B3725"/>
    <mergeCell ref="C3721:C3725"/>
    <mergeCell ref="D3721:D3725"/>
    <mergeCell ref="E3721:E3725"/>
    <mergeCell ref="F3721:F3725"/>
    <mergeCell ref="G3721:G3725"/>
    <mergeCell ref="F3680:F3684"/>
    <mergeCell ref="G3680:G3684"/>
    <mergeCell ref="A3680:A3684"/>
    <mergeCell ref="B3680:B3684"/>
    <mergeCell ref="C3680:C3684"/>
    <mergeCell ref="D3680:D3684"/>
    <mergeCell ref="E3680:E3684"/>
    <mergeCell ref="G3641:G3645"/>
    <mergeCell ref="A3641:A3645"/>
    <mergeCell ref="B3641:B3645"/>
    <mergeCell ref="C3641:C3645"/>
    <mergeCell ref="D3641:D3645"/>
    <mergeCell ref="E3641:E3645"/>
    <mergeCell ref="F3641:F3645"/>
    <mergeCell ref="F3841:F3845"/>
    <mergeCell ref="G3841:G3845"/>
    <mergeCell ref="A3841:A3845"/>
    <mergeCell ref="B3841:B3845"/>
    <mergeCell ref="C3841:C3845"/>
    <mergeCell ref="D3841:D3845"/>
    <mergeCell ref="E3841:E3845"/>
    <mergeCell ref="G3801:G3805"/>
    <mergeCell ref="A3801:A3805"/>
    <mergeCell ref="B3801:B3805"/>
    <mergeCell ref="C3801:C3805"/>
    <mergeCell ref="D3801:D3805"/>
    <mergeCell ref="E3801:E3805"/>
    <mergeCell ref="F3801:F3805"/>
    <mergeCell ref="A3760:A3764"/>
    <mergeCell ref="B3760:B3764"/>
    <mergeCell ref="C3760:C3764"/>
    <mergeCell ref="D3760:D3764"/>
    <mergeCell ref="E3760:E3764"/>
    <mergeCell ref="F3760:F3764"/>
    <mergeCell ref="G3760:G3764"/>
    <mergeCell ref="G3962:G3966"/>
    <mergeCell ref="A3962:A3966"/>
    <mergeCell ref="B3962:B3966"/>
    <mergeCell ref="C3962:C3966"/>
    <mergeCell ref="D3962:D3966"/>
    <mergeCell ref="E3962:E3966"/>
    <mergeCell ref="F3962:F3966"/>
    <mergeCell ref="A3922:A3926"/>
    <mergeCell ref="B3922:B3926"/>
    <mergeCell ref="C3922:C3926"/>
    <mergeCell ref="D3922:D3926"/>
    <mergeCell ref="E3922:E3926"/>
    <mergeCell ref="F3922:F3926"/>
    <mergeCell ref="G3922:G3926"/>
    <mergeCell ref="G3881:G3885"/>
    <mergeCell ref="A3881:A3885"/>
    <mergeCell ref="B3881:B3885"/>
    <mergeCell ref="C3881:C3885"/>
    <mergeCell ref="D3881:D3885"/>
    <mergeCell ref="E3881:E3885"/>
    <mergeCell ref="F3881:F3885"/>
    <mergeCell ref="G4083:G4087"/>
    <mergeCell ref="A4083:A4087"/>
    <mergeCell ref="B4083:B4087"/>
    <mergeCell ref="C4083:C4087"/>
    <mergeCell ref="D4083:D4087"/>
    <mergeCell ref="E4083:E4087"/>
    <mergeCell ref="F4083:F4087"/>
    <mergeCell ref="A4043:A4047"/>
    <mergeCell ref="B4043:B4047"/>
    <mergeCell ref="C4043:C4047"/>
    <mergeCell ref="D4043:D4047"/>
    <mergeCell ref="E4043:E4047"/>
    <mergeCell ref="F4043:F4047"/>
    <mergeCell ref="G4043:G4047"/>
    <mergeCell ref="F4002:F4006"/>
    <mergeCell ref="G4002:G4006"/>
    <mergeCell ref="A4002:A4006"/>
    <mergeCell ref="B4002:B4006"/>
    <mergeCell ref="C4002:C4006"/>
    <mergeCell ref="D4002:D4006"/>
    <mergeCell ref="E4002:E4006"/>
    <mergeCell ref="G4203:G4207"/>
    <mergeCell ref="A4203:A4207"/>
    <mergeCell ref="B4203:B4207"/>
    <mergeCell ref="C4203:C4207"/>
    <mergeCell ref="D4203:D4207"/>
    <mergeCell ref="E4203:E4207"/>
    <mergeCell ref="F4203:F4207"/>
    <mergeCell ref="A4163:A4167"/>
    <mergeCell ref="B4163:B4167"/>
    <mergeCell ref="C4163:C4167"/>
    <mergeCell ref="D4163:D4167"/>
    <mergeCell ref="E4163:E4167"/>
    <mergeCell ref="F4163:F4167"/>
    <mergeCell ref="G4163:G4167"/>
    <mergeCell ref="F4123:F4127"/>
    <mergeCell ref="G4123:G4127"/>
    <mergeCell ref="A4123:A4127"/>
    <mergeCell ref="B4123:B4127"/>
    <mergeCell ref="C4123:C4127"/>
    <mergeCell ref="D4123:D4127"/>
    <mergeCell ref="E4123:E4127"/>
    <mergeCell ref="G4285:G4289"/>
    <mergeCell ref="A4285:A4289"/>
    <mergeCell ref="B4285:B4289"/>
    <mergeCell ref="C4285:C4289"/>
    <mergeCell ref="D4285:D4289"/>
    <mergeCell ref="E4285:E4289"/>
    <mergeCell ref="F4285:F4289"/>
    <mergeCell ref="D4368:D4372"/>
    <mergeCell ref="E4368:E4372"/>
    <mergeCell ref="F4368:F4372"/>
    <mergeCell ref="G4368:G4372"/>
    <mergeCell ref="A4245:A4249"/>
    <mergeCell ref="B4245:B4249"/>
    <mergeCell ref="C4245:C4249"/>
    <mergeCell ref="D4245:D4249"/>
    <mergeCell ref="E4245:E4249"/>
    <mergeCell ref="F4245:F4249"/>
    <mergeCell ref="G4245:G4249"/>
    <mergeCell ref="A4412:A4416"/>
    <mergeCell ref="B4412:B4416"/>
    <mergeCell ref="C4412:C4416"/>
    <mergeCell ref="D4412:D4416"/>
    <mergeCell ref="E4412:E4416"/>
    <mergeCell ref="F4412:F4416"/>
    <mergeCell ref="G4412:G4416"/>
    <mergeCell ref="G4453:G4457"/>
    <mergeCell ref="A4453:A4457"/>
    <mergeCell ref="B4453:B4457"/>
    <mergeCell ref="C4453:C4457"/>
    <mergeCell ref="D4453:D4457"/>
    <mergeCell ref="E4453:E4457"/>
    <mergeCell ref="F4453:F4457"/>
    <mergeCell ref="G4324:G4328"/>
    <mergeCell ref="A4324:A4328"/>
    <mergeCell ref="B4324:B4328"/>
    <mergeCell ref="C4324:C4328"/>
    <mergeCell ref="D4324:D4328"/>
    <mergeCell ref="E4324:E4328"/>
    <mergeCell ref="F4324:F4328"/>
    <mergeCell ref="A4368:A4372"/>
    <mergeCell ref="B4368:B4372"/>
    <mergeCell ref="C4368:C4372"/>
    <mergeCell ref="A4570:A4574"/>
    <mergeCell ref="B4570:B4574"/>
    <mergeCell ref="C4570:C4574"/>
    <mergeCell ref="D4570:D4574"/>
    <mergeCell ref="E4570:E4574"/>
    <mergeCell ref="F4570:F4574"/>
    <mergeCell ref="G4570:G4574"/>
    <mergeCell ref="G4533:G4537"/>
    <mergeCell ref="A4533:A4537"/>
    <mergeCell ref="B4533:B4537"/>
    <mergeCell ref="C4533:C4537"/>
    <mergeCell ref="D4533:D4537"/>
    <mergeCell ref="E4533:E4537"/>
    <mergeCell ref="F4533:F4537"/>
    <mergeCell ref="A4493:A4497"/>
    <mergeCell ref="B4493:B4497"/>
    <mergeCell ref="C4493:C4497"/>
    <mergeCell ref="D4493:D4497"/>
    <mergeCell ref="E4493:E4497"/>
    <mergeCell ref="F4493:F4497"/>
    <mergeCell ref="G4493:G4497"/>
    <mergeCell ref="G4693:G4697"/>
    <mergeCell ref="A4693:A4697"/>
    <mergeCell ref="B4693:B4697"/>
    <mergeCell ref="C4693:C4697"/>
    <mergeCell ref="D4693:D4697"/>
    <mergeCell ref="E4693:E4697"/>
    <mergeCell ref="F4693:F4697"/>
    <mergeCell ref="A4652:A4656"/>
    <mergeCell ref="B4652:B4656"/>
    <mergeCell ref="C4652:C4656"/>
    <mergeCell ref="D4652:D4656"/>
    <mergeCell ref="E4652:E4656"/>
    <mergeCell ref="F4652:F4656"/>
    <mergeCell ref="G4652:G4656"/>
    <mergeCell ref="G4610:G4614"/>
    <mergeCell ref="A4610:A4614"/>
    <mergeCell ref="B4610:B4614"/>
    <mergeCell ref="C4610:C4614"/>
    <mergeCell ref="D4610:D4614"/>
    <mergeCell ref="E4610:E4614"/>
    <mergeCell ref="F4610:F4614"/>
    <mergeCell ref="A4812:A4816"/>
    <mergeCell ref="B4812:B4816"/>
    <mergeCell ref="C4812:C4816"/>
    <mergeCell ref="D4812:D4816"/>
    <mergeCell ref="E4812:E4816"/>
    <mergeCell ref="F4812:F4816"/>
    <mergeCell ref="G4812:G4816"/>
    <mergeCell ref="A4769:A4773"/>
    <mergeCell ref="B4769:B4773"/>
    <mergeCell ref="C4769:C4773"/>
    <mergeCell ref="D4769:D4773"/>
    <mergeCell ref="E4769:E4773"/>
    <mergeCell ref="F4769:F4773"/>
    <mergeCell ref="G4769:G4773"/>
    <mergeCell ref="F4732:F4736"/>
    <mergeCell ref="G4732:G4736"/>
    <mergeCell ref="A4732:A4736"/>
    <mergeCell ref="B4732:B4736"/>
    <mergeCell ref="C4732:C4736"/>
    <mergeCell ref="D4732:D4736"/>
    <mergeCell ref="E4732:E4736"/>
    <mergeCell ref="G4933:G4937"/>
    <mergeCell ref="A4933:A4937"/>
    <mergeCell ref="B4933:B4937"/>
    <mergeCell ref="C4933:C4937"/>
    <mergeCell ref="D4933:D4937"/>
    <mergeCell ref="E4933:E4937"/>
    <mergeCell ref="F4933:F4937"/>
    <mergeCell ref="A4892:A4896"/>
    <mergeCell ref="B4892:B4896"/>
    <mergeCell ref="C4892:C4896"/>
    <mergeCell ref="D4892:D4896"/>
    <mergeCell ref="E4892:E4896"/>
    <mergeCell ref="F4892:F4896"/>
    <mergeCell ref="G4892:G4896"/>
    <mergeCell ref="G4851:G4855"/>
    <mergeCell ref="A4851:A4855"/>
    <mergeCell ref="B4851:B4855"/>
    <mergeCell ref="C4851:C4855"/>
    <mergeCell ref="D4851:D4855"/>
    <mergeCell ref="E4851:E4855"/>
    <mergeCell ref="F4851:F4855"/>
    <mergeCell ref="A5052:A5056"/>
    <mergeCell ref="B5052:B5056"/>
    <mergeCell ref="C5052:C5056"/>
    <mergeCell ref="D5052:D5056"/>
    <mergeCell ref="E5052:E5056"/>
    <mergeCell ref="F5052:F5056"/>
    <mergeCell ref="G5052:G5056"/>
    <mergeCell ref="G5011:G5015"/>
    <mergeCell ref="A5011:A5015"/>
    <mergeCell ref="B5011:B5015"/>
    <mergeCell ref="C5011:C5015"/>
    <mergeCell ref="D5011:D5015"/>
    <mergeCell ref="E5011:E5015"/>
    <mergeCell ref="F5011:F5015"/>
    <mergeCell ref="F4972:F4976"/>
    <mergeCell ref="G4972:G4976"/>
    <mergeCell ref="A4972:A4976"/>
    <mergeCell ref="B4972:B4976"/>
    <mergeCell ref="C4972:C4976"/>
    <mergeCell ref="D4972:D4976"/>
    <mergeCell ref="E4972:E4976"/>
    <mergeCell ref="A5170:A5174"/>
    <mergeCell ref="B5170:B5174"/>
    <mergeCell ref="C5170:C5174"/>
    <mergeCell ref="D5170:D5174"/>
    <mergeCell ref="E5170:E5174"/>
    <mergeCell ref="F5170:F5174"/>
    <mergeCell ref="G5170:G5174"/>
    <mergeCell ref="G5132:G5136"/>
    <mergeCell ref="A5132:A5136"/>
    <mergeCell ref="B5132:B5136"/>
    <mergeCell ref="C5132:C5136"/>
    <mergeCell ref="D5132:D5136"/>
    <mergeCell ref="E5132:E5136"/>
    <mergeCell ref="F5132:F5136"/>
    <mergeCell ref="A5091:A5095"/>
    <mergeCell ref="B5091:B5095"/>
    <mergeCell ref="C5091:C5095"/>
    <mergeCell ref="D5091:D5095"/>
    <mergeCell ref="E5091:E5095"/>
    <mergeCell ref="F5091:F5095"/>
    <mergeCell ref="G5091:G5095"/>
    <mergeCell ref="G5288:G5292"/>
    <mergeCell ref="A5288:A5292"/>
    <mergeCell ref="B5288:B5292"/>
    <mergeCell ref="C5288:C5292"/>
    <mergeCell ref="D5288:D5292"/>
    <mergeCell ref="E5288:E5292"/>
    <mergeCell ref="F5288:F5292"/>
    <mergeCell ref="A5248:A5252"/>
    <mergeCell ref="B5248:B5252"/>
    <mergeCell ref="C5248:C5252"/>
    <mergeCell ref="D5248:D5252"/>
    <mergeCell ref="E5248:E5252"/>
    <mergeCell ref="F5248:F5252"/>
    <mergeCell ref="G5248:G5252"/>
    <mergeCell ref="G5210:G5214"/>
    <mergeCell ref="A5210:A5214"/>
    <mergeCell ref="B5210:B5214"/>
    <mergeCell ref="C5210:C5214"/>
    <mergeCell ref="D5210:D5214"/>
    <mergeCell ref="E5210:E5214"/>
    <mergeCell ref="F5210:F5214"/>
    <mergeCell ref="A5411:A5415"/>
    <mergeCell ref="B5411:B5415"/>
    <mergeCell ref="C5411:C5415"/>
    <mergeCell ref="D5411:D5415"/>
    <mergeCell ref="E5411:E5415"/>
    <mergeCell ref="F5411:F5415"/>
    <mergeCell ref="G5411:G5415"/>
    <mergeCell ref="G5371:G5375"/>
    <mergeCell ref="A5371:A5375"/>
    <mergeCell ref="B5371:B5375"/>
    <mergeCell ref="C5371:C5375"/>
    <mergeCell ref="D5371:D5375"/>
    <mergeCell ref="E5371:E5375"/>
    <mergeCell ref="F5371:F5375"/>
    <mergeCell ref="A5330:A5334"/>
    <mergeCell ref="B5330:B5334"/>
    <mergeCell ref="C5330:C5334"/>
    <mergeCell ref="D5330:D5334"/>
    <mergeCell ref="E5330:E5334"/>
    <mergeCell ref="F5330:F5334"/>
    <mergeCell ref="G5330:G5334"/>
    <mergeCell ref="G5531:G5535"/>
    <mergeCell ref="A5531:A5535"/>
    <mergeCell ref="B5531:B5535"/>
    <mergeCell ref="C5531:C5535"/>
    <mergeCell ref="D5531:D5535"/>
    <mergeCell ref="E5531:E5535"/>
    <mergeCell ref="F5531:F5535"/>
    <mergeCell ref="A5491:A5495"/>
    <mergeCell ref="B5491:B5495"/>
    <mergeCell ref="C5491:C5495"/>
    <mergeCell ref="D5491:D5495"/>
    <mergeCell ref="E5491:E5495"/>
    <mergeCell ref="F5491:F5495"/>
    <mergeCell ref="G5491:G5495"/>
    <mergeCell ref="G5451:G5454"/>
    <mergeCell ref="A5451:A5454"/>
    <mergeCell ref="B5451:B5454"/>
    <mergeCell ref="C5451:C5454"/>
    <mergeCell ref="D5451:D5454"/>
    <mergeCell ref="E5451:E5454"/>
    <mergeCell ref="F5451:F5454"/>
    <mergeCell ref="A5654:A5658"/>
    <mergeCell ref="B5654:B5658"/>
    <mergeCell ref="C5654:C5658"/>
    <mergeCell ref="D5654:D5658"/>
    <mergeCell ref="E5654:E5658"/>
    <mergeCell ref="F5654:F5658"/>
    <mergeCell ref="G5654:G5658"/>
    <mergeCell ref="A5612:A5616"/>
    <mergeCell ref="B5612:B5616"/>
    <mergeCell ref="C5612:C5616"/>
    <mergeCell ref="D5612:D5616"/>
    <mergeCell ref="E5612:E5616"/>
    <mergeCell ref="F5612:F5616"/>
    <mergeCell ref="G5612:G5616"/>
    <mergeCell ref="A5571:A5575"/>
    <mergeCell ref="B5571:B5575"/>
    <mergeCell ref="C5571:C5575"/>
    <mergeCell ref="D5571:D5575"/>
    <mergeCell ref="E5571:E5575"/>
    <mergeCell ref="F5571:F5575"/>
    <mergeCell ref="G5571:G5575"/>
    <mergeCell ref="D5912:D5917"/>
    <mergeCell ref="E5912:E5917"/>
    <mergeCell ref="A5853:A5857"/>
    <mergeCell ref="B5853:B5857"/>
    <mergeCell ref="C5853:C5857"/>
    <mergeCell ref="D5853:D5857"/>
    <mergeCell ref="A5734:A5738"/>
    <mergeCell ref="B5734:B5738"/>
    <mergeCell ref="C5734:C5738"/>
    <mergeCell ref="D5734:D5738"/>
    <mergeCell ref="E5734:E5738"/>
    <mergeCell ref="F5734:F5738"/>
    <mergeCell ref="G5734:G5738"/>
    <mergeCell ref="G5693:G5697"/>
    <mergeCell ref="A5693:A5697"/>
    <mergeCell ref="B5693:B5697"/>
    <mergeCell ref="C5693:C5697"/>
    <mergeCell ref="D5693:D5697"/>
    <mergeCell ref="E5693:E5697"/>
    <mergeCell ref="F5693:F5697"/>
    <mergeCell ref="A6050:A6054"/>
    <mergeCell ref="B6050:B6054"/>
    <mergeCell ref="C6050:C6054"/>
    <mergeCell ref="D6050:D6054"/>
    <mergeCell ref="E6050:E6054"/>
    <mergeCell ref="F6050:F6054"/>
    <mergeCell ref="A5772:A5776"/>
    <mergeCell ref="B5772:B5776"/>
    <mergeCell ref="C5772:C5776"/>
    <mergeCell ref="D5772:D5776"/>
    <mergeCell ref="E5772:E5776"/>
    <mergeCell ref="F5772:F5776"/>
    <mergeCell ref="G5772:G5776"/>
    <mergeCell ref="A5815:A5819"/>
    <mergeCell ref="B5815:B5819"/>
    <mergeCell ref="C5815:C5819"/>
    <mergeCell ref="D5815:D5819"/>
    <mergeCell ref="E5815:E5819"/>
    <mergeCell ref="F5815:F5819"/>
    <mergeCell ref="G5815:G5819"/>
    <mergeCell ref="A6009:A6013"/>
    <mergeCell ref="B6009:B6013"/>
    <mergeCell ref="C6009:C6013"/>
    <mergeCell ref="D6009:D6013"/>
    <mergeCell ref="E6009:E6013"/>
    <mergeCell ref="F6009:F6013"/>
    <mergeCell ref="G6009:G6013"/>
    <mergeCell ref="F5912:F5917"/>
    <mergeCell ref="G5912:G5917"/>
    <mergeCell ref="A5912:A5917"/>
    <mergeCell ref="B5912:B5917"/>
    <mergeCell ref="C5912:C5917"/>
    <mergeCell ref="G6171:G6175"/>
    <mergeCell ref="A6171:A6175"/>
    <mergeCell ref="B6171:B6175"/>
    <mergeCell ref="C6171:C6175"/>
    <mergeCell ref="D6171:D6175"/>
    <mergeCell ref="E6171:E6175"/>
    <mergeCell ref="F6171:F6175"/>
    <mergeCell ref="E5853:E5857"/>
    <mergeCell ref="F5853:F5857"/>
    <mergeCell ref="G5853:G5857"/>
    <mergeCell ref="A5964:A5968"/>
    <mergeCell ref="B5964:B5968"/>
    <mergeCell ref="C5964:C5968"/>
    <mergeCell ref="D5964:D5968"/>
    <mergeCell ref="E5964:E5968"/>
    <mergeCell ref="F5964:F5968"/>
    <mergeCell ref="G5964:G5968"/>
    <mergeCell ref="G6131:G6135"/>
    <mergeCell ref="A6131:A6135"/>
    <mergeCell ref="B6131:B6135"/>
    <mergeCell ref="C6131:C6135"/>
    <mergeCell ref="D6131:D6135"/>
    <mergeCell ref="E6131:E6135"/>
    <mergeCell ref="F6131:F6135"/>
    <mergeCell ref="A6091:A6095"/>
    <mergeCell ref="B6091:B6095"/>
    <mergeCell ref="C6091:C6095"/>
    <mergeCell ref="D6091:D6095"/>
    <mergeCell ref="E6091:E6095"/>
    <mergeCell ref="F6091:F6095"/>
    <mergeCell ref="G6091:G6095"/>
    <mergeCell ref="G6050:G6054"/>
    <mergeCell ref="A6313:A6317"/>
    <mergeCell ref="B6313:B6317"/>
    <mergeCell ref="C6313:C6317"/>
    <mergeCell ref="D6313:D6317"/>
    <mergeCell ref="E6313:E6317"/>
    <mergeCell ref="F6313:F6317"/>
    <mergeCell ref="G6313:G6317"/>
    <mergeCell ref="A6258:A6262"/>
    <mergeCell ref="B6258:B6262"/>
    <mergeCell ref="C6258:C6262"/>
    <mergeCell ref="D6258:D6262"/>
    <mergeCell ref="E6258:E6262"/>
    <mergeCell ref="F6258:F6262"/>
    <mergeCell ref="G6258:G6262"/>
    <mergeCell ref="G6211:G6215"/>
    <mergeCell ref="A6211:A6215"/>
    <mergeCell ref="B6211:B6215"/>
    <mergeCell ref="C6211:C6215"/>
    <mergeCell ref="D6211:D6215"/>
    <mergeCell ref="E6211:E6215"/>
    <mergeCell ref="F6211:F6215"/>
    <mergeCell ref="A6437:A6441"/>
    <mergeCell ref="B6437:B6441"/>
    <mergeCell ref="C6437:C6441"/>
    <mergeCell ref="D6437:D6441"/>
    <mergeCell ref="E6437:E6441"/>
    <mergeCell ref="F6437:F6441"/>
    <mergeCell ref="G6437:G6441"/>
    <mergeCell ref="A6394:A6398"/>
    <mergeCell ref="B6394:B6398"/>
    <mergeCell ref="C6394:C6398"/>
    <mergeCell ref="D6394:D6398"/>
    <mergeCell ref="E6394:E6398"/>
    <mergeCell ref="F6394:F6398"/>
    <mergeCell ref="G6394:G6398"/>
    <mergeCell ref="G6354:G6358"/>
    <mergeCell ref="A6354:A6358"/>
    <mergeCell ref="B6354:B6358"/>
    <mergeCell ref="C6354:C6358"/>
    <mergeCell ref="D6354:D6358"/>
    <mergeCell ref="E6354:E6358"/>
    <mergeCell ref="F6354:F6358"/>
    <mergeCell ref="G6587:G6591"/>
    <mergeCell ref="A6587:A6591"/>
    <mergeCell ref="B6587:B6591"/>
    <mergeCell ref="C6587:C6591"/>
    <mergeCell ref="D6587:D6591"/>
    <mergeCell ref="E6587:E6591"/>
    <mergeCell ref="F6587:F6591"/>
    <mergeCell ref="A6521:A6525"/>
    <mergeCell ref="B6521:B6525"/>
    <mergeCell ref="C6521:C6525"/>
    <mergeCell ref="D6521:D6525"/>
    <mergeCell ref="E6521:E6525"/>
    <mergeCell ref="F6521:F6525"/>
    <mergeCell ref="G6521:G6525"/>
    <mergeCell ref="A6479:A6483"/>
    <mergeCell ref="B6479:B6483"/>
    <mergeCell ref="C6479:C6483"/>
    <mergeCell ref="D6479:D6483"/>
    <mergeCell ref="E6479:E6483"/>
    <mergeCell ref="F6479:F6483"/>
    <mergeCell ref="G6479:G6483"/>
    <mergeCell ref="G6767:G6771"/>
    <mergeCell ref="A6767:A6771"/>
    <mergeCell ref="B6767:B6771"/>
    <mergeCell ref="C6767:C6771"/>
    <mergeCell ref="D6767:D6771"/>
    <mergeCell ref="E6767:E6771"/>
    <mergeCell ref="F6767:F6771"/>
    <mergeCell ref="A6721:A6725"/>
    <mergeCell ref="B6721:B6725"/>
    <mergeCell ref="C6721:C6725"/>
    <mergeCell ref="D6721:D6725"/>
    <mergeCell ref="E6721:E6725"/>
    <mergeCell ref="F6721:F6725"/>
    <mergeCell ref="G6721:G6725"/>
    <mergeCell ref="A6674:A6678"/>
    <mergeCell ref="B6674:B6678"/>
    <mergeCell ref="C6674:C6678"/>
    <mergeCell ref="D6674:D6678"/>
    <mergeCell ref="E6674:E6678"/>
    <mergeCell ref="F6674:F6678"/>
    <mergeCell ref="G6674:G6678"/>
    <mergeCell ref="F6910:F6913"/>
    <mergeCell ref="G6910:G6913"/>
    <mergeCell ref="A6910:A6913"/>
    <mergeCell ref="B6910:B6913"/>
    <mergeCell ref="C6910:C6913"/>
    <mergeCell ref="D6910:D6913"/>
    <mergeCell ref="E6910:E6913"/>
    <mergeCell ref="A6863:A6867"/>
    <mergeCell ref="B6863:B6867"/>
    <mergeCell ref="C6863:C6867"/>
    <mergeCell ref="D6863:D6867"/>
    <mergeCell ref="E6863:E6867"/>
    <mergeCell ref="F6863:F6867"/>
    <mergeCell ref="G6863:G6867"/>
    <mergeCell ref="A6813:A6818"/>
    <mergeCell ref="B6813:B6818"/>
    <mergeCell ref="C6813:C6818"/>
    <mergeCell ref="D6813:D6818"/>
    <mergeCell ref="E6813:E6818"/>
    <mergeCell ref="F6813:F6818"/>
    <mergeCell ref="G6813:G6818"/>
    <mergeCell ref="G7128:G7134"/>
    <mergeCell ref="A7128:A7134"/>
    <mergeCell ref="B7128:B7134"/>
    <mergeCell ref="C7128:C7134"/>
    <mergeCell ref="D7128:D7134"/>
    <mergeCell ref="E7128:E7134"/>
    <mergeCell ref="F7128:F7134"/>
    <mergeCell ref="A7053:A7057"/>
    <mergeCell ref="B7053:B7057"/>
    <mergeCell ref="C7053:C7057"/>
    <mergeCell ref="D7053:D7057"/>
    <mergeCell ref="E7053:E7057"/>
    <mergeCell ref="F7053:F7057"/>
    <mergeCell ref="G7053:G7057"/>
    <mergeCell ref="A6962:A6966"/>
    <mergeCell ref="B6962:B6966"/>
    <mergeCell ref="C6962:C6966"/>
    <mergeCell ref="D6962:D6966"/>
    <mergeCell ref="E6962:E6966"/>
    <mergeCell ref="F6962:F6966"/>
    <mergeCell ref="G6962:G6966"/>
    <mergeCell ref="G7310:G7313"/>
    <mergeCell ref="A7310:A7313"/>
    <mergeCell ref="B7310:B7313"/>
    <mergeCell ref="C7310:C7313"/>
    <mergeCell ref="D7310:D7313"/>
    <mergeCell ref="E7310:E7313"/>
    <mergeCell ref="F7310:F7313"/>
    <mergeCell ref="A7258:A7263"/>
    <mergeCell ref="B7258:B7263"/>
    <mergeCell ref="C7258:C7263"/>
    <mergeCell ref="D7258:D7263"/>
    <mergeCell ref="E7258:E7263"/>
    <mergeCell ref="F7258:F7263"/>
    <mergeCell ref="G7258:G7263"/>
    <mergeCell ref="A7181:A7184"/>
    <mergeCell ref="B7181:B7184"/>
    <mergeCell ref="C7181:C7184"/>
    <mergeCell ref="D7181:D7184"/>
    <mergeCell ref="E7181:E7184"/>
    <mergeCell ref="F7181:F7184"/>
    <mergeCell ref="G7181:G7184"/>
    <mergeCell ref="E7928:E7932"/>
    <mergeCell ref="F7928:F7932"/>
    <mergeCell ref="G7928:G7932"/>
    <mergeCell ref="A7456:A7468"/>
    <mergeCell ref="B7456:B7468"/>
    <mergeCell ref="C7456:C7468"/>
    <mergeCell ref="D7456:D7468"/>
    <mergeCell ref="E7456:E7468"/>
    <mergeCell ref="F7456:F7468"/>
    <mergeCell ref="G7456:G7468"/>
    <mergeCell ref="A7356:A7360"/>
    <mergeCell ref="B7356:B7360"/>
    <mergeCell ref="C7356:C7360"/>
    <mergeCell ref="D7356:D7360"/>
    <mergeCell ref="E7356:E7360"/>
    <mergeCell ref="F7356:F7360"/>
    <mergeCell ref="G7356:G7360"/>
    <mergeCell ref="A7872:A7876"/>
    <mergeCell ref="B7872:B7876"/>
    <mergeCell ref="C7872:C7876"/>
    <mergeCell ref="D7872:D7876"/>
    <mergeCell ref="E7872:E7876"/>
    <mergeCell ref="F7872:F7876"/>
    <mergeCell ref="A7969:A7973"/>
    <mergeCell ref="B7969:B7973"/>
    <mergeCell ref="C7969:C7973"/>
    <mergeCell ref="D7969:D7973"/>
    <mergeCell ref="E7969:E7973"/>
    <mergeCell ref="F7969:F7973"/>
    <mergeCell ref="G7969:G7973"/>
    <mergeCell ref="G7511:G7514"/>
    <mergeCell ref="A7511:A7514"/>
    <mergeCell ref="B7511:B7514"/>
    <mergeCell ref="C7511:C7514"/>
    <mergeCell ref="D7511:D7514"/>
    <mergeCell ref="E7511:E7514"/>
    <mergeCell ref="F7511:F7514"/>
    <mergeCell ref="G7872:G7876"/>
    <mergeCell ref="A7914:A7918"/>
    <mergeCell ref="B7914:B7918"/>
    <mergeCell ref="C7914:C7918"/>
    <mergeCell ref="D7914:D7918"/>
    <mergeCell ref="E7914:E7918"/>
    <mergeCell ref="F7914:F7918"/>
    <mergeCell ref="G7914:G7918"/>
    <mergeCell ref="A7928:A7932"/>
    <mergeCell ref="B7928:B7932"/>
    <mergeCell ref="C7928:C7932"/>
    <mergeCell ref="D7928:D7932"/>
    <mergeCell ref="A7737:A7741"/>
    <mergeCell ref="B7737:B7741"/>
    <mergeCell ref="C7737:C7741"/>
    <mergeCell ref="D7737:D7741"/>
    <mergeCell ref="E7737:E7741"/>
    <mergeCell ref="F7737:F7741"/>
    <mergeCell ref="G7737:G7741"/>
    <mergeCell ref="A7780:A7784"/>
    <mergeCell ref="B7780:B7784"/>
    <mergeCell ref="C7780:C7784"/>
    <mergeCell ref="D7780:D7784"/>
    <mergeCell ref="E7780:E7784"/>
    <mergeCell ref="F7780:F7784"/>
    <mergeCell ref="G7780:G7784"/>
    <mergeCell ref="A7824:A7828"/>
    <mergeCell ref="B7824:B7828"/>
    <mergeCell ref="C7824:C7828"/>
    <mergeCell ref="D7824:D7828"/>
    <mergeCell ref="E7824:E7828"/>
    <mergeCell ref="F7824:F7828"/>
    <mergeCell ref="G7824:G7828"/>
    <mergeCell ref="A7578:A7584"/>
    <mergeCell ref="B7578:B7584"/>
    <mergeCell ref="C7578:C7584"/>
    <mergeCell ref="D7578:D7584"/>
    <mergeCell ref="E7578:E7584"/>
    <mergeCell ref="F7578:F7584"/>
    <mergeCell ref="G7578:G7584"/>
    <mergeCell ref="A7639:A7643"/>
    <mergeCell ref="B7639:B7643"/>
    <mergeCell ref="C7639:C7643"/>
    <mergeCell ref="D7639:D7643"/>
    <mergeCell ref="E7639:E7643"/>
    <mergeCell ref="F7639:F7643"/>
    <mergeCell ref="G7639:G7643"/>
    <mergeCell ref="A7696:A7700"/>
    <mergeCell ref="B7696:B7700"/>
    <mergeCell ref="C7696:C7700"/>
    <mergeCell ref="D7696:D7700"/>
    <mergeCell ref="E7696:E7700"/>
    <mergeCell ref="F7696:F7700"/>
    <mergeCell ref="G7696:G7700"/>
    <mergeCell ref="A8010:A8014"/>
    <mergeCell ref="B8010:B8014"/>
    <mergeCell ref="C8010:C8014"/>
    <mergeCell ref="D8010:D8014"/>
    <mergeCell ref="E8010:E8014"/>
    <mergeCell ref="F8010:F8014"/>
    <mergeCell ref="G8010:G8014"/>
    <mergeCell ref="A8055:A8059"/>
    <mergeCell ref="B8055:B8059"/>
    <mergeCell ref="C8055:C8059"/>
    <mergeCell ref="D8055:D8059"/>
    <mergeCell ref="E8055:E8059"/>
    <mergeCell ref="F8055:F8059"/>
    <mergeCell ref="G8055:G8059"/>
    <mergeCell ref="A8101:A8105"/>
    <mergeCell ref="B8101:B8105"/>
    <mergeCell ref="C8101:C8105"/>
    <mergeCell ref="D8101:D8105"/>
    <mergeCell ref="E8101:E8105"/>
    <mergeCell ref="F8101:F8105"/>
    <mergeCell ref="G8101:G8105"/>
    <mergeCell ref="A8146:A8150"/>
    <mergeCell ref="B8146:B8150"/>
    <mergeCell ref="C8146:C8150"/>
    <mergeCell ref="D8146:D8150"/>
    <mergeCell ref="E8146:E8150"/>
    <mergeCell ref="F8146:F8150"/>
    <mergeCell ref="G8146:G8150"/>
    <mergeCell ref="A8190:A8194"/>
    <mergeCell ref="B8190:B8194"/>
    <mergeCell ref="C8190:C8194"/>
    <mergeCell ref="D8190:D8194"/>
    <mergeCell ref="E8190:E8194"/>
    <mergeCell ref="F8190:F8194"/>
    <mergeCell ref="G8190:G8194"/>
    <mergeCell ref="A8233:A8237"/>
    <mergeCell ref="B8233:B8237"/>
    <mergeCell ref="C8233:C8237"/>
    <mergeCell ref="D8233:D8237"/>
    <mergeCell ref="E8233:E8237"/>
    <mergeCell ref="F8233:F8237"/>
    <mergeCell ref="G8233:G8237"/>
    <mergeCell ref="A8275:A8279"/>
    <mergeCell ref="B8275:B8279"/>
    <mergeCell ref="C8275:C8279"/>
    <mergeCell ref="D8275:D8279"/>
    <mergeCell ref="E8275:E8279"/>
    <mergeCell ref="F8275:F8279"/>
    <mergeCell ref="G8275:G8279"/>
    <mergeCell ref="A8289:A8293"/>
    <mergeCell ref="B8289:B8293"/>
    <mergeCell ref="C8289:C8293"/>
    <mergeCell ref="D8289:D8293"/>
    <mergeCell ref="E8289:E8293"/>
    <mergeCell ref="F8289:F8293"/>
    <mergeCell ref="G8289:G8293"/>
    <mergeCell ref="A8335:A8339"/>
    <mergeCell ref="B8335:B8339"/>
    <mergeCell ref="C8335:C8339"/>
    <mergeCell ref="D8335:D8339"/>
    <mergeCell ref="E8335:E8339"/>
    <mergeCell ref="F8335:F8339"/>
    <mergeCell ref="G8335:G8339"/>
    <mergeCell ref="A8383:A8387"/>
    <mergeCell ref="B8383:B8387"/>
    <mergeCell ref="C8383:C8387"/>
    <mergeCell ref="D8383:D8387"/>
    <mergeCell ref="E8383:E8387"/>
    <mergeCell ref="F8383:F8387"/>
    <mergeCell ref="G8383:G8387"/>
    <mergeCell ref="A8427:A8431"/>
    <mergeCell ref="B8427:B8431"/>
    <mergeCell ref="C8427:C8431"/>
    <mergeCell ref="D8427:D8431"/>
    <mergeCell ref="E8427:E8431"/>
    <mergeCell ref="F8427:F8431"/>
    <mergeCell ref="G8427:G8431"/>
    <mergeCell ref="A8473:A8477"/>
    <mergeCell ref="B8473:B8477"/>
    <mergeCell ref="C8473:C8477"/>
    <mergeCell ref="D8473:D8477"/>
    <mergeCell ref="E8473:E8477"/>
    <mergeCell ref="F8473:F8477"/>
    <mergeCell ref="G8473:G8477"/>
    <mergeCell ref="A8516:A8520"/>
    <mergeCell ref="B8516:B8520"/>
    <mergeCell ref="C8516:C8520"/>
    <mergeCell ref="D8516:D8520"/>
    <mergeCell ref="E8516:E8520"/>
    <mergeCell ref="F8516:F8520"/>
    <mergeCell ref="G8516:G8520"/>
    <mergeCell ref="A8561:A8565"/>
    <mergeCell ref="B8561:B8565"/>
    <mergeCell ref="C8561:C8565"/>
    <mergeCell ref="D8561:D8565"/>
    <mergeCell ref="E8561:E8565"/>
    <mergeCell ref="F8561:F8565"/>
    <mergeCell ref="G8561:G8565"/>
    <mergeCell ref="A8607:A8611"/>
    <mergeCell ref="B8607:B8611"/>
    <mergeCell ref="C8607:C8611"/>
    <mergeCell ref="D8607:D8611"/>
    <mergeCell ref="E8607:E8611"/>
    <mergeCell ref="F8607:F8611"/>
    <mergeCell ref="G8607:G8611"/>
    <mergeCell ref="E8883:E8887"/>
    <mergeCell ref="F8883:F8887"/>
    <mergeCell ref="G8883:G8887"/>
    <mergeCell ref="A8653:A8657"/>
    <mergeCell ref="B8653:B8657"/>
    <mergeCell ref="C8653:C8657"/>
    <mergeCell ref="D8653:D8657"/>
    <mergeCell ref="E8653:E8657"/>
    <mergeCell ref="F8653:F8657"/>
    <mergeCell ref="G8653:G8657"/>
    <mergeCell ref="A8699:A8703"/>
    <mergeCell ref="B8699:B8703"/>
    <mergeCell ref="C8699:C8703"/>
    <mergeCell ref="D8699:D8703"/>
    <mergeCell ref="E8699:E8703"/>
    <mergeCell ref="F8699:F8703"/>
    <mergeCell ref="G8699:G8703"/>
    <mergeCell ref="A8744:A8748"/>
    <mergeCell ref="B8744:B8748"/>
    <mergeCell ref="C8744:C8748"/>
    <mergeCell ref="D8744:D8748"/>
    <mergeCell ref="E8744:E8748"/>
    <mergeCell ref="F8744:F8748"/>
    <mergeCell ref="G8744:G8748"/>
    <mergeCell ref="A8921:A8925"/>
    <mergeCell ref="B8921:B8925"/>
    <mergeCell ref="C8921:C8925"/>
    <mergeCell ref="D8921:D8925"/>
    <mergeCell ref="E8921:E8925"/>
    <mergeCell ref="F8921:F8925"/>
    <mergeCell ref="G8921:G8925"/>
    <mergeCell ref="A8957:A8961"/>
    <mergeCell ref="B8957:B8961"/>
    <mergeCell ref="C8957:C8961"/>
    <mergeCell ref="D8957:D8961"/>
    <mergeCell ref="E8957:E8961"/>
    <mergeCell ref="F8957:F8961"/>
    <mergeCell ref="G8957:G8961"/>
    <mergeCell ref="A8796:A8800"/>
    <mergeCell ref="B8796:B8800"/>
    <mergeCell ref="C8796:C8800"/>
    <mergeCell ref="D8796:D8800"/>
    <mergeCell ref="E8796:E8800"/>
    <mergeCell ref="F8796:F8800"/>
    <mergeCell ref="G8796:G8800"/>
    <mergeCell ref="A8837:A8841"/>
    <mergeCell ref="B8837:B8841"/>
    <mergeCell ref="C8837:C8841"/>
    <mergeCell ref="D8837:D8841"/>
    <mergeCell ref="E8837:E8841"/>
    <mergeCell ref="F8837:F8841"/>
    <mergeCell ref="G8837:G8841"/>
    <mergeCell ref="A8883:A8887"/>
    <mergeCell ref="B8883:B8887"/>
    <mergeCell ref="C8883:C8887"/>
    <mergeCell ref="D8883:D8887"/>
  </mergeCells>
  <phoneticPr fontId="12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6" firstPageNumber="5" orientation="landscape" useFirstPageNumber="1" r:id="rId1"/>
  <headerFooter alignWithMargins="0">
    <oddFooter>&amp;R&amp;P</oddFooter>
  </headerFooter>
  <rowBreaks count="225" manualBreakCount="225">
    <brk id="47" max="117" man="1"/>
    <brk id="85" max="117" man="1"/>
    <brk id="126" max="117" man="1"/>
    <brk id="167" max="117" man="1"/>
    <brk id="205" max="117" man="1"/>
    <brk id="226" max="117" man="1"/>
    <brk id="259" max="117" man="1"/>
    <brk id="297" max="117" man="1"/>
    <brk id="343" max="117" man="1"/>
    <brk id="383" max="117" man="1"/>
    <brk id="441" max="117" man="1"/>
    <brk id="487" max="117" man="1"/>
    <brk id="534" max="117" man="1"/>
    <brk id="580" max="117" man="1"/>
    <brk id="627" max="117" man="1"/>
    <brk id="675" max="117" man="1"/>
    <brk id="707" max="117" man="1"/>
    <brk id="755" max="117" man="1"/>
    <brk id="779" max="117" man="1"/>
    <brk id="828" max="117" man="1"/>
    <brk id="870" max="117" man="1"/>
    <brk id="920" max="117" man="1"/>
    <brk id="940" max="117" man="1"/>
    <brk id="986" max="117" man="1"/>
    <brk id="1008" max="117" man="1"/>
    <brk id="1056" max="117" man="1"/>
    <brk id="1067" max="117" man="1"/>
    <brk id="1116" max="117" man="1"/>
    <brk id="1135" max="117" man="1"/>
    <brk id="1177" max="117" man="1"/>
    <brk id="1187" max="117" man="1"/>
    <brk id="1236" max="117" man="1"/>
    <brk id="1286" max="117" man="1"/>
    <brk id="1315" max="117" man="1"/>
    <brk id="1365" max="117" man="1"/>
    <brk id="1383" max="117" man="1"/>
    <brk id="1434" max="117" man="1"/>
    <brk id="1473" max="117" man="1"/>
    <brk id="1520" max="117" man="1"/>
    <brk id="1560" max="117" man="1"/>
    <brk id="1601" max="117" man="1"/>
    <brk id="1641" max="117" man="1"/>
    <brk id="1682" max="117" man="1"/>
    <brk id="1718" max="117" man="1"/>
    <brk id="1757" max="117" man="1"/>
    <brk id="1797" max="117" man="1"/>
    <brk id="1837" max="117" man="1"/>
    <brk id="1877" max="117" man="1"/>
    <brk id="1917" max="117" man="1"/>
    <brk id="1957" max="117" man="1"/>
    <brk id="1999" max="117" man="1"/>
    <brk id="2040" max="117" man="1"/>
    <brk id="2081" max="117" man="1"/>
    <brk id="2121" max="117" man="1"/>
    <brk id="2161" max="117" man="1"/>
    <brk id="2202" max="117" man="1"/>
    <brk id="2243" max="117" man="1"/>
    <brk id="2280" max="117" man="1"/>
    <brk id="2320" max="117" man="1"/>
    <brk id="2358" max="117" man="1"/>
    <brk id="2397" max="117" man="1"/>
    <brk id="2437" max="117" man="1"/>
    <brk id="2477" max="117" man="1"/>
    <brk id="2517" max="117" man="1"/>
    <brk id="2559" max="117" man="1"/>
    <brk id="2600" max="117" man="1"/>
    <brk id="2640" max="117" man="1"/>
    <brk id="2681" max="117" man="1"/>
    <brk id="2721" max="117" man="1"/>
    <brk id="2761" max="117" man="1"/>
    <brk id="2801" max="117" man="1"/>
    <brk id="2841" max="117" man="1"/>
    <brk id="2881" max="117" man="1"/>
    <brk id="2921" max="117" man="1"/>
    <brk id="2961" max="117" man="1"/>
    <brk id="3001" max="117" man="1"/>
    <brk id="3041" max="117" man="1"/>
    <brk id="3082" max="117" man="1"/>
    <brk id="3122" max="117" man="1"/>
    <brk id="3163" max="117" man="1"/>
    <brk id="3203" max="117" man="1"/>
    <brk id="3244" max="117" man="1"/>
    <brk id="3284" max="117" man="1"/>
    <brk id="3324" max="117" man="1"/>
    <brk id="3364" max="117" man="1"/>
    <brk id="3404" max="117" man="1"/>
    <brk id="3445" max="117" man="1"/>
    <brk id="3485" max="117" man="1"/>
    <brk id="3525" max="117" man="1"/>
    <brk id="3565" max="117" man="1"/>
    <brk id="3605" max="117" man="1"/>
    <brk id="3645" max="117" man="1"/>
    <brk id="3685" max="117" man="1"/>
    <brk id="3726" max="117" man="1"/>
    <brk id="3765" max="117" man="1"/>
    <brk id="3806" max="117" man="1"/>
    <brk id="3846" max="117" man="1"/>
    <brk id="3886" max="117" man="1"/>
    <brk id="3927" max="117" man="1"/>
    <brk id="3967" max="117" man="1"/>
    <brk id="4007" max="117" man="1"/>
    <brk id="4048" max="117" man="1"/>
    <brk id="4088" max="117" man="1"/>
    <brk id="4128" max="117" man="1"/>
    <brk id="4168" max="117" man="1"/>
    <brk id="4208" max="117" man="1"/>
    <brk id="4250" max="117" man="1"/>
    <brk id="4290" max="117" man="1"/>
    <brk id="4331" max="117" man="1"/>
    <brk id="4376" max="117" man="1"/>
    <brk id="4417" max="117" man="1"/>
    <brk id="4457" max="117" man="1"/>
    <brk id="4497" max="117" man="1"/>
    <brk id="4537" max="117" man="1"/>
    <brk id="4575" max="117" man="1"/>
    <brk id="4615" max="117" man="1"/>
    <brk id="4657" max="117" man="1"/>
    <brk id="4698" max="117" man="1"/>
    <brk id="4737" max="117" man="1"/>
    <brk id="4774" max="117" man="1"/>
    <brk id="4816" max="117" man="1"/>
    <brk id="4856" max="117" man="1"/>
    <brk id="4897" max="117" man="1"/>
    <brk id="4937" max="117" man="1"/>
    <brk id="4977" max="117" man="1"/>
    <brk id="5016" max="117" man="1"/>
    <brk id="5057" max="117" man="1"/>
    <brk id="5096" max="117" man="1"/>
    <brk id="5137" max="117" man="1"/>
    <brk id="5175" max="117" man="1"/>
    <brk id="5215" max="117" man="1"/>
    <brk id="5253" max="117" man="1"/>
    <brk id="5293" max="117" man="1"/>
    <brk id="5335" max="117" man="1"/>
    <brk id="5375" max="117" man="1"/>
    <brk id="5415" max="117" man="1"/>
    <brk id="5454" max="117" man="1"/>
    <brk id="5495" max="117" man="1"/>
    <brk id="5535" max="117" man="1"/>
    <brk id="5575" max="117" man="1"/>
    <brk id="5617" max="117" man="1"/>
    <brk id="5658" max="117" man="1"/>
    <brk id="5698" max="117" man="1"/>
    <brk id="5739" max="117" man="1"/>
    <brk id="5780" max="117" man="1"/>
    <brk id="5822" max="117" man="1"/>
    <brk id="5863" max="117" man="1"/>
    <brk id="5911" max="117" man="1"/>
    <brk id="5921" max="117" man="1"/>
    <brk id="5970" max="117" man="1"/>
    <brk id="6014" max="117" man="1"/>
    <brk id="6055" max="117" man="1"/>
    <brk id="6095" max="117" man="1"/>
    <brk id="6136" max="117" man="1"/>
    <brk id="6176" max="117" man="1"/>
    <brk id="6215" max="117" man="1"/>
    <brk id="6263" max="117" man="1"/>
    <brk id="6312" max="117" man="1"/>
    <brk id="6318" max="117" man="1"/>
    <brk id="6358" max="117" man="1"/>
    <brk id="6399" max="117" man="1"/>
    <brk id="6442" max="117" man="1"/>
    <brk id="6484" max="117" man="1"/>
    <brk id="6531" max="117" man="1"/>
    <brk id="6576" max="117" man="1"/>
    <brk id="6594" max="117" man="1"/>
    <brk id="6634" max="117" man="1"/>
    <brk id="6682" max="117" man="1"/>
    <brk id="6729" max="117" man="1"/>
    <brk id="6775" max="117" man="1"/>
    <brk id="6822" max="117" man="1"/>
    <brk id="6870" max="117" man="1"/>
    <brk id="6918" max="117" man="1"/>
    <brk id="6961" max="117" man="1"/>
    <brk id="6972" max="117" man="1"/>
    <brk id="7014" max="117" man="1"/>
    <brk id="7052" max="117" man="1"/>
    <brk id="7063" max="117" man="1"/>
    <brk id="7101" max="117" man="1"/>
    <brk id="7140" max="117" man="1"/>
    <brk id="7189" max="117" man="1"/>
    <brk id="7237" max="117" man="1"/>
    <brk id="7269" max="117" man="1"/>
    <brk id="7318" max="117" man="1"/>
    <brk id="7366" max="117" man="1"/>
    <brk id="7413" max="117" man="1"/>
    <brk id="7455" max="117" man="1"/>
    <brk id="7469" max="117" man="1"/>
    <brk id="7510" max="117" man="1"/>
    <brk id="7520" max="117" man="1"/>
    <brk id="7564" max="117" man="1"/>
    <brk id="7588" max="117" man="1"/>
    <brk id="7638" max="117" man="1"/>
    <brk id="7647" max="117" man="1"/>
    <brk id="7701" max="117" man="1"/>
    <brk id="7742" max="117" man="1"/>
    <brk id="7785" max="117" man="1"/>
    <brk id="7829" max="117" man="1"/>
    <brk id="7877" max="117" man="1"/>
    <brk id="7919" max="117" man="1"/>
    <brk id="7933" max="117" man="1"/>
    <brk id="7973" max="117" man="1"/>
    <brk id="8015" max="117" man="1"/>
    <brk id="8060" max="117" man="1"/>
    <brk id="8106" max="117" man="1"/>
    <brk id="8151" max="117" man="1"/>
    <brk id="8195" max="117" man="1"/>
    <brk id="8238" max="117" man="1"/>
    <brk id="8280" max="117" man="1"/>
    <brk id="8294" max="117" man="1"/>
    <brk id="8340" max="117" man="1"/>
    <brk id="8388" max="117" man="1"/>
    <brk id="8432" max="117" man="1"/>
    <brk id="8478" max="117" man="1"/>
    <brk id="8521" max="117" man="1"/>
    <brk id="8566" max="117" man="1"/>
    <brk id="8612" max="117" man="1"/>
    <brk id="8658" max="117" man="1"/>
    <brk id="8704" max="117" man="1"/>
    <brk id="8749" max="117" man="1"/>
    <brk id="8795" max="117" man="1"/>
    <brk id="8801" max="117" man="1"/>
    <brk id="8842" max="117" man="1"/>
    <brk id="8888" max="117" man="1"/>
    <brk id="8926" max="1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2021-02-23T11:35:20Z</cp:lastPrinted>
  <dcterms:created xsi:type="dcterms:W3CDTF">2020-12-09T14:49:16Z</dcterms:created>
  <dcterms:modified xsi:type="dcterms:W3CDTF">2021-02-23T11:35:29Z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